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75ee9c30b3ac1230/Football/Next Program/"/>
    </mc:Choice>
  </mc:AlternateContent>
  <xr:revisionPtr revIDLastSave="345" documentId="8_{2820C049-8BB0-48B5-B47C-DB18A336715D}" xr6:coauthVersionLast="47" xr6:coauthVersionMax="47" xr10:uidLastSave="{C900571B-9267-4914-A7BF-BA4AE7195DFB}"/>
  <bookViews>
    <workbookView xWindow="-28920" yWindow="-120" windowWidth="29040" windowHeight="15720" tabRatio="850" xr2:uid="{1DCAE482-781A-491D-9781-25E9273EB7E7}"/>
  </bookViews>
  <sheets>
    <sheet name="Coach Guide " sheetId="24" r:id="rId1"/>
    <sheet name="Attendance" sheetId="1" r:id="rId2"/>
    <sheet name="Platoons" sheetId="6" r:id="rId3"/>
    <sheet name="Point System" sheetId="5" r:id="rId4"/>
    <sheet name="Deduction" sheetId="4" r:id="rId5"/>
    <sheet name="Attendance %" sheetId="2" state="hidden" r:id="rId6"/>
    <sheet name="Attend % View" sheetId="18" r:id="rId7"/>
    <sheet name="Total Points" sheetId="3" state="hidden" r:id="rId8"/>
    <sheet name="Total Points View" sheetId="19" r:id="rId9"/>
    <sheet name="Leaderboard" sheetId="17" r:id="rId10"/>
    <sheet name="Dec Detail" sheetId="7" r:id="rId11"/>
    <sheet name="Jan Detail" sheetId="8" r:id="rId12"/>
    <sheet name="Feb Detail" sheetId="9" r:id="rId13"/>
    <sheet name="Mar Detail" sheetId="10" r:id="rId14"/>
    <sheet name="Apr Detail" sheetId="11" r:id="rId15"/>
    <sheet name="May Detail" sheetId="12" r:id="rId16"/>
    <sheet name="Jun Detail" sheetId="13" r:id="rId17"/>
    <sheet name="Jul Detail" sheetId="14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7" l="1"/>
  <c r="C3" i="17" s="1"/>
  <c r="H4" i="17"/>
  <c r="H5" i="17"/>
  <c r="H6" i="17"/>
  <c r="H7" i="17"/>
  <c r="H8" i="17"/>
  <c r="H9" i="17"/>
  <c r="H11" i="17"/>
  <c r="H12" i="17"/>
  <c r="H13" i="17"/>
  <c r="H14" i="17"/>
  <c r="H15" i="17"/>
  <c r="H16" i="17"/>
  <c r="H17" i="17"/>
  <c r="V3" i="14"/>
  <c r="U3" i="14"/>
  <c r="T3" i="14"/>
  <c r="S3" i="14"/>
  <c r="R3" i="14"/>
  <c r="Q3" i="14"/>
  <c r="K3" i="14"/>
  <c r="J3" i="14"/>
  <c r="I3" i="14"/>
  <c r="H3" i="14"/>
  <c r="G3" i="14"/>
  <c r="F3" i="14"/>
  <c r="E3" i="14"/>
  <c r="V3" i="13"/>
  <c r="U3" i="13"/>
  <c r="T3" i="13"/>
  <c r="S3" i="13"/>
  <c r="R3" i="13"/>
  <c r="Q3" i="13"/>
  <c r="K3" i="13"/>
  <c r="J3" i="13"/>
  <c r="I3" i="13"/>
  <c r="H3" i="13"/>
  <c r="G3" i="13"/>
  <c r="F3" i="13"/>
  <c r="E3" i="13"/>
  <c r="V3" i="12"/>
  <c r="U3" i="12"/>
  <c r="T3" i="12"/>
  <c r="S3" i="12"/>
  <c r="R3" i="12"/>
  <c r="Q3" i="12"/>
  <c r="K3" i="12"/>
  <c r="J3" i="12"/>
  <c r="I3" i="12"/>
  <c r="H3" i="12"/>
  <c r="G3" i="12"/>
  <c r="F3" i="12"/>
  <c r="E3" i="12"/>
  <c r="V3" i="11"/>
  <c r="U3" i="11"/>
  <c r="T3" i="11"/>
  <c r="S3" i="11"/>
  <c r="R3" i="11"/>
  <c r="Q3" i="11"/>
  <c r="K3" i="11"/>
  <c r="J3" i="11"/>
  <c r="I3" i="11"/>
  <c r="H3" i="11"/>
  <c r="G3" i="11"/>
  <c r="F3" i="11"/>
  <c r="E3" i="11"/>
  <c r="V3" i="10"/>
  <c r="U3" i="10"/>
  <c r="T3" i="10"/>
  <c r="S3" i="10"/>
  <c r="R3" i="10"/>
  <c r="Q3" i="10"/>
  <c r="K3" i="10"/>
  <c r="J3" i="10"/>
  <c r="I3" i="10"/>
  <c r="H3" i="10"/>
  <c r="G3" i="10"/>
  <c r="F3" i="10"/>
  <c r="E3" i="10"/>
  <c r="V3" i="9"/>
  <c r="U3" i="9"/>
  <c r="T3" i="9"/>
  <c r="S3" i="9"/>
  <c r="R3" i="9"/>
  <c r="Q3" i="9"/>
  <c r="K3" i="9"/>
  <c r="J3" i="9"/>
  <c r="I3" i="9"/>
  <c r="H3" i="9"/>
  <c r="G3" i="9"/>
  <c r="F3" i="9"/>
  <c r="E3" i="9"/>
  <c r="V3" i="8"/>
  <c r="U3" i="8"/>
  <c r="T3" i="8"/>
  <c r="S3" i="8"/>
  <c r="R3" i="8"/>
  <c r="Q3" i="8"/>
  <c r="K3" i="8"/>
  <c r="J3" i="8"/>
  <c r="I3" i="8"/>
  <c r="H3" i="8"/>
  <c r="G3" i="8"/>
  <c r="F3" i="8"/>
  <c r="E3" i="8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F3" i="4"/>
  <c r="G3" i="4"/>
  <c r="H3" i="4"/>
  <c r="I3" i="4"/>
  <c r="J3" i="4"/>
  <c r="E3" i="4"/>
  <c r="V3" i="7"/>
  <c r="U3" i="7"/>
  <c r="T3" i="7"/>
  <c r="S3" i="7"/>
  <c r="R3" i="7"/>
  <c r="Q3" i="7"/>
  <c r="K3" i="7"/>
  <c r="J3" i="7"/>
  <c r="I3" i="7"/>
  <c r="H3" i="7"/>
  <c r="G3" i="7"/>
  <c r="F3" i="7"/>
  <c r="E3" i="7"/>
  <c r="Z153" i="14" a="1"/>
  <c r="Z153" i="14" s="1"/>
  <c r="Y153" i="14" a="1"/>
  <c r="Y153" i="14" s="1"/>
  <c r="Z152" i="14" a="1"/>
  <c r="Z152" i="14" s="1"/>
  <c r="Y152" i="14" a="1"/>
  <c r="Y152" i="14" s="1"/>
  <c r="Z151" i="14" a="1"/>
  <c r="Z151" i="14" s="1"/>
  <c r="Y151" i="14" a="1"/>
  <c r="Y151" i="14" s="1"/>
  <c r="Z150" i="14" a="1"/>
  <c r="Z150" i="14" s="1"/>
  <c r="Y150" i="14" a="1"/>
  <c r="Y150" i="14" s="1"/>
  <c r="Z149" i="14" a="1"/>
  <c r="Z149" i="14" s="1"/>
  <c r="Y149" i="14" a="1"/>
  <c r="Y149" i="14" s="1"/>
  <c r="Z148" i="14" a="1"/>
  <c r="Z148" i="14" s="1"/>
  <c r="Y148" i="14" a="1"/>
  <c r="Y148" i="14" s="1"/>
  <c r="Z147" i="14" a="1"/>
  <c r="Z147" i="14" s="1"/>
  <c r="Y147" i="14" a="1"/>
  <c r="Y147" i="14" s="1"/>
  <c r="Z146" i="14" a="1"/>
  <c r="Z146" i="14" s="1"/>
  <c r="Y146" i="14" a="1"/>
  <c r="Y146" i="14" s="1"/>
  <c r="Z145" i="14" a="1"/>
  <c r="Z145" i="14" s="1"/>
  <c r="Y145" i="14" a="1"/>
  <c r="Y145" i="14" s="1"/>
  <c r="Z144" i="14" a="1"/>
  <c r="Z144" i="14" s="1"/>
  <c r="Y144" i="14" a="1"/>
  <c r="Y144" i="14" s="1"/>
  <c r="Z143" i="14" a="1"/>
  <c r="Z143" i="14" s="1"/>
  <c r="Y143" i="14" a="1"/>
  <c r="Y143" i="14" s="1"/>
  <c r="Z142" i="14" a="1"/>
  <c r="Z142" i="14" s="1"/>
  <c r="Y142" i="14" a="1"/>
  <c r="Y142" i="14" s="1"/>
  <c r="Z141" i="14" a="1"/>
  <c r="Z141" i="14" s="1"/>
  <c r="Y141" i="14" a="1"/>
  <c r="Y141" i="14" s="1"/>
  <c r="Z140" i="14" a="1"/>
  <c r="Z140" i="14" s="1"/>
  <c r="Y140" i="14" a="1"/>
  <c r="Y140" i="14" s="1"/>
  <c r="Z139" i="14" a="1"/>
  <c r="Z139" i="14" s="1"/>
  <c r="Y139" i="14" a="1"/>
  <c r="Y139" i="14" s="1"/>
  <c r="Z138" i="14" a="1"/>
  <c r="Z138" i="14" s="1"/>
  <c r="Y138" i="14" a="1"/>
  <c r="Y138" i="14" s="1"/>
  <c r="Z137" i="14" a="1"/>
  <c r="Z137" i="14" s="1"/>
  <c r="Y137" i="14" a="1"/>
  <c r="Y137" i="14" s="1"/>
  <c r="Z136" i="14" a="1"/>
  <c r="Z136" i="14" s="1"/>
  <c r="Y136" i="14" a="1"/>
  <c r="Y136" i="14" s="1"/>
  <c r="Z135" i="14" a="1"/>
  <c r="Z135" i="14" s="1"/>
  <c r="Y135" i="14" a="1"/>
  <c r="Y135" i="14" s="1"/>
  <c r="Z134" i="14" a="1"/>
  <c r="Z134" i="14" s="1"/>
  <c r="Y134" i="14" a="1"/>
  <c r="Y134" i="14" s="1"/>
  <c r="Z133" i="14" a="1"/>
  <c r="Z133" i="14" s="1"/>
  <c r="Y133" i="14" a="1"/>
  <c r="Y133" i="14" s="1"/>
  <c r="Z132" i="14" a="1"/>
  <c r="Z132" i="14" s="1"/>
  <c r="Y132" i="14" a="1"/>
  <c r="Y132" i="14" s="1"/>
  <c r="Z131" i="14" a="1"/>
  <c r="Z131" i="14" s="1"/>
  <c r="Y131" i="14" a="1"/>
  <c r="Y131" i="14" s="1"/>
  <c r="Z130" i="14" a="1"/>
  <c r="Z130" i="14" s="1"/>
  <c r="Y130" i="14" a="1"/>
  <c r="Y130" i="14" s="1"/>
  <c r="Z129" i="14" a="1"/>
  <c r="Z129" i="14" s="1"/>
  <c r="Y129" i="14" a="1"/>
  <c r="Y129" i="14" s="1"/>
  <c r="Z128" i="14" a="1"/>
  <c r="Z128" i="14" s="1"/>
  <c r="Y128" i="14" a="1"/>
  <c r="Y128" i="14" s="1"/>
  <c r="Z127" i="14" a="1"/>
  <c r="Z127" i="14" s="1"/>
  <c r="Y127" i="14" a="1"/>
  <c r="Y127" i="14" s="1"/>
  <c r="Z126" i="14" a="1"/>
  <c r="Z126" i="14" s="1"/>
  <c r="Y126" i="14" a="1"/>
  <c r="Y126" i="14" s="1"/>
  <c r="Z125" i="14" a="1"/>
  <c r="Z125" i="14" s="1"/>
  <c r="Y125" i="14" a="1"/>
  <c r="Y125" i="14" s="1"/>
  <c r="Z124" i="14" a="1"/>
  <c r="Z124" i="14" s="1"/>
  <c r="Y124" i="14" a="1"/>
  <c r="Y124" i="14" s="1"/>
  <c r="Z123" i="14" a="1"/>
  <c r="Z123" i="14" s="1"/>
  <c r="Y123" i="14" a="1"/>
  <c r="Y123" i="14" s="1"/>
  <c r="Z122" i="14" a="1"/>
  <c r="Z122" i="14" s="1"/>
  <c r="Y122" i="14" a="1"/>
  <c r="Y122" i="14" s="1"/>
  <c r="Z121" i="14" a="1"/>
  <c r="Z121" i="14" s="1"/>
  <c r="Y121" i="14" a="1"/>
  <c r="Y121" i="14" s="1"/>
  <c r="Z120" i="14" a="1"/>
  <c r="Z120" i="14" s="1"/>
  <c r="Y120" i="14" a="1"/>
  <c r="Y120" i="14" s="1"/>
  <c r="Z119" i="14" a="1"/>
  <c r="Z119" i="14" s="1"/>
  <c r="Y119" i="14" a="1"/>
  <c r="Y119" i="14" s="1"/>
  <c r="Z118" i="14" a="1"/>
  <c r="Z118" i="14" s="1"/>
  <c r="Y118" i="14" a="1"/>
  <c r="Y118" i="14" s="1"/>
  <c r="Z117" i="14" a="1"/>
  <c r="Z117" i="14" s="1"/>
  <c r="Y117" i="14" a="1"/>
  <c r="Y117" i="14" s="1"/>
  <c r="Z116" i="14" a="1"/>
  <c r="Z116" i="14" s="1"/>
  <c r="Y116" i="14" a="1"/>
  <c r="Y116" i="14" s="1"/>
  <c r="Z115" i="14" a="1"/>
  <c r="Z115" i="14" s="1"/>
  <c r="Y115" i="14" a="1"/>
  <c r="Y115" i="14" s="1"/>
  <c r="Z114" i="14" a="1"/>
  <c r="Z114" i="14" s="1"/>
  <c r="Y114" i="14" a="1"/>
  <c r="Y114" i="14" s="1"/>
  <c r="Z113" i="14" a="1"/>
  <c r="Z113" i="14" s="1"/>
  <c r="Y113" i="14" a="1"/>
  <c r="Y113" i="14" s="1"/>
  <c r="Z112" i="14" a="1"/>
  <c r="Z112" i="14" s="1"/>
  <c r="Y112" i="14" a="1"/>
  <c r="Y112" i="14" s="1"/>
  <c r="Z111" i="14" a="1"/>
  <c r="Z111" i="14" s="1"/>
  <c r="Y111" i="14" a="1"/>
  <c r="Y111" i="14" s="1"/>
  <c r="Z110" i="14" a="1"/>
  <c r="Z110" i="14" s="1"/>
  <c r="Y110" i="14" a="1"/>
  <c r="Y110" i="14" s="1"/>
  <c r="Z109" i="14" a="1"/>
  <c r="Z109" i="14" s="1"/>
  <c r="Y109" i="14" a="1"/>
  <c r="Y109" i="14" s="1"/>
  <c r="Z108" i="14" a="1"/>
  <c r="Z108" i="14" s="1"/>
  <c r="Y108" i="14" a="1"/>
  <c r="Y108" i="14" s="1"/>
  <c r="Z107" i="14" a="1"/>
  <c r="Z107" i="14" s="1"/>
  <c r="Y107" i="14" a="1"/>
  <c r="Y107" i="14" s="1"/>
  <c r="Z106" i="14" a="1"/>
  <c r="Z106" i="14" s="1"/>
  <c r="Y106" i="14" a="1"/>
  <c r="Y106" i="14" s="1"/>
  <c r="Z105" i="14" a="1"/>
  <c r="Z105" i="14" s="1"/>
  <c r="Y105" i="14" a="1"/>
  <c r="Y105" i="14" s="1"/>
  <c r="Z104" i="14" a="1"/>
  <c r="Z104" i="14" s="1"/>
  <c r="Y104" i="14" a="1"/>
  <c r="Y104" i="14" s="1"/>
  <c r="Z103" i="14" a="1"/>
  <c r="Z103" i="14" s="1"/>
  <c r="Y103" i="14" a="1"/>
  <c r="Y103" i="14" s="1"/>
  <c r="Z102" i="14" a="1"/>
  <c r="Z102" i="14" s="1"/>
  <c r="Y102" i="14" a="1"/>
  <c r="Y102" i="14" s="1"/>
  <c r="Z101" i="14" a="1"/>
  <c r="Z101" i="14" s="1"/>
  <c r="Y101" i="14" a="1"/>
  <c r="Y101" i="14" s="1"/>
  <c r="Z100" i="14" a="1"/>
  <c r="Z100" i="14" s="1"/>
  <c r="Y100" i="14" a="1"/>
  <c r="Y100" i="14" s="1"/>
  <c r="Z99" i="14" a="1"/>
  <c r="Z99" i="14" s="1"/>
  <c r="Y99" i="14" a="1"/>
  <c r="Y99" i="14" s="1"/>
  <c r="Z98" i="14" a="1"/>
  <c r="Z98" i="14" s="1"/>
  <c r="Y98" i="14" a="1"/>
  <c r="Y98" i="14" s="1"/>
  <c r="Z97" i="14" a="1"/>
  <c r="Z97" i="14" s="1"/>
  <c r="Y97" i="14" a="1"/>
  <c r="Y97" i="14" s="1"/>
  <c r="Z96" i="14" a="1"/>
  <c r="Z96" i="14" s="1"/>
  <c r="Y96" i="14" a="1"/>
  <c r="Y96" i="14" s="1"/>
  <c r="Z95" i="14" a="1"/>
  <c r="Z95" i="14" s="1"/>
  <c r="Y95" i="14" a="1"/>
  <c r="Y95" i="14" s="1"/>
  <c r="Z94" i="14" a="1"/>
  <c r="Z94" i="14" s="1"/>
  <c r="Y94" i="14" a="1"/>
  <c r="Y94" i="14" s="1"/>
  <c r="Z93" i="14" a="1"/>
  <c r="Z93" i="14" s="1"/>
  <c r="Y93" i="14" a="1"/>
  <c r="Y93" i="14" s="1"/>
  <c r="Z92" i="14" a="1"/>
  <c r="Z92" i="14" s="1"/>
  <c r="Y92" i="14" a="1"/>
  <c r="Y92" i="14" s="1"/>
  <c r="Z91" i="14" a="1"/>
  <c r="Z91" i="14" s="1"/>
  <c r="Y91" i="14" a="1"/>
  <c r="Y91" i="14" s="1"/>
  <c r="Z90" i="14" a="1"/>
  <c r="Z90" i="14" s="1"/>
  <c r="Y90" i="14" a="1"/>
  <c r="Y90" i="14" s="1"/>
  <c r="Z89" i="14" a="1"/>
  <c r="Z89" i="14" s="1"/>
  <c r="Y89" i="14" a="1"/>
  <c r="Y89" i="14" s="1"/>
  <c r="Z88" i="14" a="1"/>
  <c r="Z88" i="14" s="1"/>
  <c r="Y88" i="14" a="1"/>
  <c r="Y88" i="14" s="1"/>
  <c r="Z87" i="14" a="1"/>
  <c r="Z87" i="14" s="1"/>
  <c r="Y87" i="14" a="1"/>
  <c r="Y87" i="14" s="1"/>
  <c r="Z86" i="14" a="1"/>
  <c r="Z86" i="14" s="1"/>
  <c r="Y86" i="14" a="1"/>
  <c r="Y86" i="14" s="1"/>
  <c r="Z85" i="14" a="1"/>
  <c r="Z85" i="14" s="1"/>
  <c r="Y85" i="14" a="1"/>
  <c r="Y85" i="14" s="1"/>
  <c r="Z84" i="14" a="1"/>
  <c r="Z84" i="14" s="1"/>
  <c r="Y84" i="14" a="1"/>
  <c r="Y84" i="14" s="1"/>
  <c r="Z83" i="14" a="1"/>
  <c r="Z83" i="14" s="1"/>
  <c r="Y83" i="14" a="1"/>
  <c r="Y83" i="14" s="1"/>
  <c r="Z82" i="14" a="1"/>
  <c r="Z82" i="14" s="1"/>
  <c r="Y82" i="14" a="1"/>
  <c r="Y82" i="14" s="1"/>
  <c r="Z81" i="14" a="1"/>
  <c r="Z81" i="14" s="1"/>
  <c r="Y81" i="14" a="1"/>
  <c r="Y81" i="14" s="1"/>
  <c r="Z80" i="14" a="1"/>
  <c r="Z80" i="14" s="1"/>
  <c r="Y80" i="14" a="1"/>
  <c r="Y80" i="14" s="1"/>
  <c r="Z79" i="14" a="1"/>
  <c r="Z79" i="14" s="1"/>
  <c r="Y79" i="14" a="1"/>
  <c r="Y79" i="14" s="1"/>
  <c r="Z78" i="14" a="1"/>
  <c r="Z78" i="14" s="1"/>
  <c r="Y78" i="14" a="1"/>
  <c r="Y78" i="14" s="1"/>
  <c r="Z77" i="14" a="1"/>
  <c r="Z77" i="14" s="1"/>
  <c r="Y77" i="14" a="1"/>
  <c r="Y77" i="14" s="1"/>
  <c r="Z76" i="14" a="1"/>
  <c r="Z76" i="14" s="1"/>
  <c r="Y76" i="14" a="1"/>
  <c r="Y76" i="14" s="1"/>
  <c r="Z75" i="14" a="1"/>
  <c r="Z75" i="14" s="1"/>
  <c r="Y75" i="14" a="1"/>
  <c r="Y75" i="14" s="1"/>
  <c r="Z74" i="14" a="1"/>
  <c r="Z74" i="14" s="1"/>
  <c r="Y74" i="14" a="1"/>
  <c r="Y74" i="14" s="1"/>
  <c r="Z73" i="14" a="1"/>
  <c r="Z73" i="14" s="1"/>
  <c r="Y73" i="14" a="1"/>
  <c r="Y73" i="14" s="1"/>
  <c r="Z72" i="14" a="1"/>
  <c r="Z72" i="14" s="1"/>
  <c r="Y72" i="14" a="1"/>
  <c r="Y72" i="14" s="1"/>
  <c r="Z71" i="14" a="1"/>
  <c r="Z71" i="14" s="1"/>
  <c r="Y71" i="14" a="1"/>
  <c r="Y71" i="14" s="1"/>
  <c r="Z70" i="14" a="1"/>
  <c r="Z70" i="14" s="1"/>
  <c r="Y70" i="14" a="1"/>
  <c r="Y70" i="14" s="1"/>
  <c r="Z69" i="14" a="1"/>
  <c r="Z69" i="14" s="1"/>
  <c r="Y69" i="14" a="1"/>
  <c r="Y69" i="14" s="1"/>
  <c r="Z68" i="14" a="1"/>
  <c r="Z68" i="14" s="1"/>
  <c r="Y68" i="14" a="1"/>
  <c r="Y68" i="14" s="1"/>
  <c r="Z67" i="14" a="1"/>
  <c r="Z67" i="14" s="1"/>
  <c r="Y67" i="14" a="1"/>
  <c r="Y67" i="14" s="1"/>
  <c r="Z66" i="14" a="1"/>
  <c r="Z66" i="14" s="1"/>
  <c r="Y66" i="14" a="1"/>
  <c r="Y66" i="14" s="1"/>
  <c r="Z65" i="14" a="1"/>
  <c r="Z65" i="14" s="1"/>
  <c r="Y65" i="14" a="1"/>
  <c r="Y65" i="14" s="1"/>
  <c r="Z64" i="14" a="1"/>
  <c r="Z64" i="14" s="1"/>
  <c r="Y64" i="14" a="1"/>
  <c r="Y64" i="14" s="1"/>
  <c r="Z63" i="14" a="1"/>
  <c r="Z63" i="14" s="1"/>
  <c r="Y63" i="14" a="1"/>
  <c r="Y63" i="14" s="1"/>
  <c r="Z62" i="14" a="1"/>
  <c r="Z62" i="14" s="1"/>
  <c r="Y62" i="14" a="1"/>
  <c r="Y62" i="14" s="1"/>
  <c r="Z61" i="14" a="1"/>
  <c r="Z61" i="14" s="1"/>
  <c r="Y61" i="14" a="1"/>
  <c r="Y61" i="14" s="1"/>
  <c r="Z60" i="14" a="1"/>
  <c r="Z60" i="14" s="1"/>
  <c r="Y60" i="14" a="1"/>
  <c r="Y60" i="14" s="1"/>
  <c r="Z59" i="14" a="1"/>
  <c r="Z59" i="14" s="1"/>
  <c r="Y59" i="14" a="1"/>
  <c r="Y59" i="14" s="1"/>
  <c r="Z58" i="14" a="1"/>
  <c r="Z58" i="14" s="1"/>
  <c r="Y58" i="14" a="1"/>
  <c r="Y58" i="14" s="1"/>
  <c r="Z57" i="14" a="1"/>
  <c r="Z57" i="14" s="1"/>
  <c r="Y57" i="14" a="1"/>
  <c r="Y57" i="14" s="1"/>
  <c r="Z56" i="14" a="1"/>
  <c r="Z56" i="14" s="1"/>
  <c r="Y56" i="14" a="1"/>
  <c r="Y56" i="14" s="1"/>
  <c r="Z55" i="14" a="1"/>
  <c r="Z55" i="14" s="1"/>
  <c r="Y55" i="14" a="1"/>
  <c r="Y55" i="14" s="1"/>
  <c r="Z54" i="14" a="1"/>
  <c r="Z54" i="14" s="1"/>
  <c r="Y54" i="14" a="1"/>
  <c r="Y54" i="14" s="1"/>
  <c r="Z53" i="14" a="1"/>
  <c r="Z53" i="14" s="1"/>
  <c r="Y53" i="14" a="1"/>
  <c r="Y53" i="14" s="1"/>
  <c r="Z52" i="14" a="1"/>
  <c r="Z52" i="14" s="1"/>
  <c r="Y52" i="14" a="1"/>
  <c r="Y52" i="14" s="1"/>
  <c r="Z51" i="14" a="1"/>
  <c r="Z51" i="14" s="1"/>
  <c r="Y51" i="14" a="1"/>
  <c r="Y51" i="14" s="1"/>
  <c r="Z50" i="14" a="1"/>
  <c r="Z50" i="14" s="1"/>
  <c r="Y50" i="14" a="1"/>
  <c r="Y50" i="14" s="1"/>
  <c r="Z49" i="14" a="1"/>
  <c r="Z49" i="14" s="1"/>
  <c r="Y49" i="14" a="1"/>
  <c r="Y49" i="14" s="1"/>
  <c r="Z48" i="14" a="1"/>
  <c r="Z48" i="14" s="1"/>
  <c r="Y48" i="14" a="1"/>
  <c r="Y48" i="14" s="1"/>
  <c r="Z47" i="14" a="1"/>
  <c r="Z47" i="14" s="1"/>
  <c r="Y47" i="14" a="1"/>
  <c r="Y47" i="14" s="1"/>
  <c r="Z46" i="14" a="1"/>
  <c r="Z46" i="14" s="1"/>
  <c r="Y46" i="14" a="1"/>
  <c r="Y46" i="14" s="1"/>
  <c r="Z45" i="14" a="1"/>
  <c r="Z45" i="14" s="1"/>
  <c r="Y45" i="14" a="1"/>
  <c r="Y45" i="14" s="1"/>
  <c r="Z44" i="14" a="1"/>
  <c r="Z44" i="14" s="1"/>
  <c r="Y44" i="14" a="1"/>
  <c r="Y44" i="14" s="1"/>
  <c r="Z43" i="14" a="1"/>
  <c r="Z43" i="14" s="1"/>
  <c r="Y43" i="14" a="1"/>
  <c r="Y43" i="14" s="1"/>
  <c r="Z42" i="14" a="1"/>
  <c r="Z42" i="14" s="1"/>
  <c r="Y42" i="14" a="1"/>
  <c r="Y42" i="14" s="1"/>
  <c r="Z41" i="14" a="1"/>
  <c r="Z41" i="14" s="1"/>
  <c r="Y41" i="14" a="1"/>
  <c r="Y41" i="14" s="1"/>
  <c r="Z40" i="14" a="1"/>
  <c r="Z40" i="14" s="1"/>
  <c r="Y40" i="14" a="1"/>
  <c r="Y40" i="14" s="1"/>
  <c r="Z39" i="14" a="1"/>
  <c r="Z39" i="14" s="1"/>
  <c r="Y39" i="14" a="1"/>
  <c r="Y39" i="14" s="1"/>
  <c r="Z38" i="14" a="1"/>
  <c r="Z38" i="14" s="1"/>
  <c r="Y38" i="14" a="1"/>
  <c r="Y38" i="14" s="1"/>
  <c r="Z37" i="14" a="1"/>
  <c r="Z37" i="14" s="1"/>
  <c r="Y37" i="14" a="1"/>
  <c r="Y37" i="14" s="1"/>
  <c r="Z36" i="14" a="1"/>
  <c r="Z36" i="14" s="1"/>
  <c r="Y36" i="14" a="1"/>
  <c r="Y36" i="14" s="1"/>
  <c r="Z35" i="14" a="1"/>
  <c r="Z35" i="14" s="1"/>
  <c r="Y35" i="14" a="1"/>
  <c r="Y35" i="14" s="1"/>
  <c r="Z34" i="14" a="1"/>
  <c r="Z34" i="14" s="1"/>
  <c r="Y34" i="14" a="1"/>
  <c r="Y34" i="14" s="1"/>
  <c r="Z33" i="14" a="1"/>
  <c r="Z33" i="14" s="1"/>
  <c r="Y33" i="14" a="1"/>
  <c r="Y33" i="14" s="1"/>
  <c r="Z32" i="14" a="1"/>
  <c r="Z32" i="14" s="1"/>
  <c r="Y32" i="14" a="1"/>
  <c r="Y32" i="14" s="1"/>
  <c r="Z31" i="14" a="1"/>
  <c r="Z31" i="14" s="1"/>
  <c r="Y31" i="14" a="1"/>
  <c r="Y31" i="14" s="1"/>
  <c r="Z30" i="14" a="1"/>
  <c r="Z30" i="14" s="1"/>
  <c r="Y30" i="14" a="1"/>
  <c r="Y30" i="14" s="1"/>
  <c r="Z29" i="14" a="1"/>
  <c r="Z29" i="14" s="1"/>
  <c r="Y29" i="14" a="1"/>
  <c r="Y29" i="14" s="1"/>
  <c r="Z28" i="14" a="1"/>
  <c r="Z28" i="14" s="1"/>
  <c r="Y28" i="14" a="1"/>
  <c r="Y28" i="14" s="1"/>
  <c r="Z27" i="14" a="1"/>
  <c r="Z27" i="14" s="1"/>
  <c r="Y27" i="14" a="1"/>
  <c r="Y27" i="14" s="1"/>
  <c r="Z26" i="14" a="1"/>
  <c r="Z26" i="14" s="1"/>
  <c r="Y26" i="14" a="1"/>
  <c r="Y26" i="14" s="1"/>
  <c r="Z25" i="14" a="1"/>
  <c r="Z25" i="14" s="1"/>
  <c r="Y25" i="14" a="1"/>
  <c r="Y25" i="14" s="1"/>
  <c r="Z24" i="14" a="1"/>
  <c r="Z24" i="14" s="1"/>
  <c r="Y24" i="14" a="1"/>
  <c r="Y24" i="14" s="1"/>
  <c r="Z23" i="14" a="1"/>
  <c r="Z23" i="14" s="1"/>
  <c r="Y23" i="14" a="1"/>
  <c r="Y23" i="14" s="1"/>
  <c r="Z22" i="14" a="1"/>
  <c r="Z22" i="14" s="1"/>
  <c r="Y22" i="14" a="1"/>
  <c r="Y22" i="14" s="1"/>
  <c r="Z21" i="14" a="1"/>
  <c r="Z21" i="14" s="1"/>
  <c r="Y21" i="14" a="1"/>
  <c r="Y21" i="14" s="1"/>
  <c r="Z20" i="14" a="1"/>
  <c r="Z20" i="14" s="1"/>
  <c r="Y20" i="14" a="1"/>
  <c r="Y20" i="14" s="1"/>
  <c r="Z19" i="14" a="1"/>
  <c r="Z19" i="14" s="1"/>
  <c r="Y19" i="14" a="1"/>
  <c r="Y19" i="14" s="1"/>
  <c r="Z18" i="14" a="1"/>
  <c r="Z18" i="14" s="1"/>
  <c r="Y18" i="14" a="1"/>
  <c r="Y18" i="14" s="1"/>
  <c r="Z17" i="14" a="1"/>
  <c r="Z17" i="14" s="1"/>
  <c r="Y17" i="14" a="1"/>
  <c r="Y17" i="14" s="1"/>
  <c r="Z16" i="14" a="1"/>
  <c r="Z16" i="14" s="1"/>
  <c r="Y16" i="14" a="1"/>
  <c r="Y16" i="14" s="1"/>
  <c r="Z15" i="14" a="1"/>
  <c r="Z15" i="14" s="1"/>
  <c r="Y15" i="14" a="1"/>
  <c r="Y15" i="14" s="1"/>
  <c r="Z14" i="14" a="1"/>
  <c r="Z14" i="14" s="1"/>
  <c r="Y14" i="14" a="1"/>
  <c r="Y14" i="14" s="1"/>
  <c r="Z13" i="14" a="1"/>
  <c r="Z13" i="14" s="1"/>
  <c r="Y13" i="14" a="1"/>
  <c r="Y13" i="14" s="1"/>
  <c r="Z12" i="14" a="1"/>
  <c r="Z12" i="14" s="1"/>
  <c r="Y12" i="14" a="1"/>
  <c r="Y12" i="14" s="1"/>
  <c r="Z11" i="14" a="1"/>
  <c r="Z11" i="14" s="1"/>
  <c r="Y11" i="14" a="1"/>
  <c r="Y11" i="14" s="1"/>
  <c r="Z10" i="14" a="1"/>
  <c r="Z10" i="14" s="1"/>
  <c r="Y10" i="14" a="1"/>
  <c r="Y10" i="14" s="1"/>
  <c r="Z9" i="14" a="1"/>
  <c r="Z9" i="14" s="1"/>
  <c r="Y9" i="14" a="1"/>
  <c r="Y9" i="14" s="1"/>
  <c r="Z8" i="14" a="1"/>
  <c r="Z8" i="14" s="1"/>
  <c r="Y8" i="14" a="1"/>
  <c r="Y8" i="14" s="1"/>
  <c r="Z7" i="14" a="1"/>
  <c r="Z7" i="14" s="1"/>
  <c r="Y7" i="14" a="1"/>
  <c r="Y7" i="14" s="1"/>
  <c r="Z6" i="14" a="1"/>
  <c r="Z6" i="14" s="1"/>
  <c r="Y6" i="14" a="1"/>
  <c r="Y6" i="14" s="1"/>
  <c r="Z5" i="14" a="1"/>
  <c r="Z5" i="14" s="1"/>
  <c r="Y5" i="14" a="1"/>
  <c r="Y5" i="14" s="1"/>
  <c r="Z4" i="14" a="1"/>
  <c r="Z4" i="14" s="1"/>
  <c r="Y4" i="14" a="1"/>
  <c r="Y4" i="14" s="1"/>
  <c r="Z153" i="13" a="1"/>
  <c r="Z153" i="13" s="1"/>
  <c r="Y153" i="13" a="1"/>
  <c r="Y153" i="13" s="1"/>
  <c r="Z152" i="13" a="1"/>
  <c r="Z152" i="13" s="1"/>
  <c r="Y152" i="13" a="1"/>
  <c r="Y152" i="13" s="1"/>
  <c r="Z151" i="13" a="1"/>
  <c r="Z151" i="13" s="1"/>
  <c r="Y151" i="13" a="1"/>
  <c r="Y151" i="13" s="1"/>
  <c r="Z150" i="13" a="1"/>
  <c r="Z150" i="13" s="1"/>
  <c r="Y150" i="13" a="1"/>
  <c r="Y150" i="13" s="1"/>
  <c r="Z149" i="13" a="1"/>
  <c r="Z149" i="13" s="1"/>
  <c r="Y149" i="13" a="1"/>
  <c r="Y149" i="13" s="1"/>
  <c r="Z148" i="13" a="1"/>
  <c r="Z148" i="13" s="1"/>
  <c r="Y148" i="13" a="1"/>
  <c r="Y148" i="13" s="1"/>
  <c r="Z147" i="13" a="1"/>
  <c r="Z147" i="13" s="1"/>
  <c r="Y147" i="13" a="1"/>
  <c r="Y147" i="13" s="1"/>
  <c r="Z146" i="13" a="1"/>
  <c r="Z146" i="13" s="1"/>
  <c r="Y146" i="13" a="1"/>
  <c r="Y146" i="13" s="1"/>
  <c r="Z145" i="13" a="1"/>
  <c r="Z145" i="13" s="1"/>
  <c r="Y145" i="13" a="1"/>
  <c r="Y145" i="13" s="1"/>
  <c r="Z144" i="13" a="1"/>
  <c r="Z144" i="13" s="1"/>
  <c r="Y144" i="13" a="1"/>
  <c r="Y144" i="13" s="1"/>
  <c r="Z143" i="13" a="1"/>
  <c r="Z143" i="13" s="1"/>
  <c r="Y143" i="13" a="1"/>
  <c r="Y143" i="13" s="1"/>
  <c r="Z142" i="13" a="1"/>
  <c r="Z142" i="13" s="1"/>
  <c r="Y142" i="13" a="1"/>
  <c r="Y142" i="13" s="1"/>
  <c r="Z141" i="13" a="1"/>
  <c r="Z141" i="13" s="1"/>
  <c r="Y141" i="13" a="1"/>
  <c r="Y141" i="13" s="1"/>
  <c r="Z140" i="13" a="1"/>
  <c r="Z140" i="13" s="1"/>
  <c r="Y140" i="13" a="1"/>
  <c r="Y140" i="13" s="1"/>
  <c r="Z139" i="13" a="1"/>
  <c r="Z139" i="13" s="1"/>
  <c r="Y139" i="13" a="1"/>
  <c r="Y139" i="13" s="1"/>
  <c r="Z138" i="13" a="1"/>
  <c r="Z138" i="13" s="1"/>
  <c r="Y138" i="13" a="1"/>
  <c r="Y138" i="13" s="1"/>
  <c r="Z137" i="13" a="1"/>
  <c r="Z137" i="13" s="1"/>
  <c r="Y137" i="13" a="1"/>
  <c r="Y137" i="13" s="1"/>
  <c r="Z136" i="13" a="1"/>
  <c r="Z136" i="13" s="1"/>
  <c r="Y136" i="13" a="1"/>
  <c r="Y136" i="13" s="1"/>
  <c r="Z135" i="13" a="1"/>
  <c r="Z135" i="13" s="1"/>
  <c r="Y135" i="13" a="1"/>
  <c r="Y135" i="13" s="1"/>
  <c r="Z134" i="13" a="1"/>
  <c r="Z134" i="13" s="1"/>
  <c r="Y134" i="13" a="1"/>
  <c r="Y134" i="13" s="1"/>
  <c r="Z133" i="13" a="1"/>
  <c r="Z133" i="13" s="1"/>
  <c r="Y133" i="13" a="1"/>
  <c r="Y133" i="13" s="1"/>
  <c r="Z132" i="13" a="1"/>
  <c r="Z132" i="13" s="1"/>
  <c r="Y132" i="13" a="1"/>
  <c r="Y132" i="13" s="1"/>
  <c r="Z131" i="13" a="1"/>
  <c r="Z131" i="13" s="1"/>
  <c r="Y131" i="13" a="1"/>
  <c r="Y131" i="13" s="1"/>
  <c r="Z130" i="13" a="1"/>
  <c r="Z130" i="13" s="1"/>
  <c r="Y130" i="13" a="1"/>
  <c r="Y130" i="13" s="1"/>
  <c r="Z129" i="13" a="1"/>
  <c r="Z129" i="13" s="1"/>
  <c r="Y129" i="13" a="1"/>
  <c r="Y129" i="13" s="1"/>
  <c r="Z128" i="13" a="1"/>
  <c r="Z128" i="13" s="1"/>
  <c r="Y128" i="13" a="1"/>
  <c r="Y128" i="13" s="1"/>
  <c r="Z127" i="13" a="1"/>
  <c r="Z127" i="13" s="1"/>
  <c r="Y127" i="13" a="1"/>
  <c r="Y127" i="13" s="1"/>
  <c r="Z126" i="13" a="1"/>
  <c r="Z126" i="13" s="1"/>
  <c r="Y126" i="13" a="1"/>
  <c r="Y126" i="13" s="1"/>
  <c r="Z125" i="13" a="1"/>
  <c r="Z125" i="13" s="1"/>
  <c r="Y125" i="13" a="1"/>
  <c r="Y125" i="13" s="1"/>
  <c r="Z124" i="13" a="1"/>
  <c r="Z124" i="13" s="1"/>
  <c r="Y124" i="13" a="1"/>
  <c r="Y124" i="13" s="1"/>
  <c r="Z123" i="13" a="1"/>
  <c r="Z123" i="13" s="1"/>
  <c r="Y123" i="13" a="1"/>
  <c r="Y123" i="13" s="1"/>
  <c r="Z122" i="13" a="1"/>
  <c r="Z122" i="13" s="1"/>
  <c r="Y122" i="13" a="1"/>
  <c r="Y122" i="13" s="1"/>
  <c r="Z121" i="13" a="1"/>
  <c r="Z121" i="13" s="1"/>
  <c r="Y121" i="13" a="1"/>
  <c r="Y121" i="13" s="1"/>
  <c r="Z120" i="13" a="1"/>
  <c r="Z120" i="13" s="1"/>
  <c r="Y120" i="13" a="1"/>
  <c r="Y120" i="13" s="1"/>
  <c r="Z119" i="13" a="1"/>
  <c r="Z119" i="13" s="1"/>
  <c r="Y119" i="13" a="1"/>
  <c r="Y119" i="13" s="1"/>
  <c r="Z118" i="13" a="1"/>
  <c r="Z118" i="13" s="1"/>
  <c r="Y118" i="13" a="1"/>
  <c r="Y118" i="13" s="1"/>
  <c r="Z117" i="13" a="1"/>
  <c r="Z117" i="13" s="1"/>
  <c r="Y117" i="13" a="1"/>
  <c r="Y117" i="13" s="1"/>
  <c r="Z116" i="13" a="1"/>
  <c r="Z116" i="13" s="1"/>
  <c r="Y116" i="13" a="1"/>
  <c r="Y116" i="13" s="1"/>
  <c r="Z115" i="13" a="1"/>
  <c r="Z115" i="13" s="1"/>
  <c r="Y115" i="13" a="1"/>
  <c r="Y115" i="13" s="1"/>
  <c r="Z114" i="13" a="1"/>
  <c r="Z114" i="13" s="1"/>
  <c r="Y114" i="13" a="1"/>
  <c r="Y114" i="13" s="1"/>
  <c r="Z113" i="13" a="1"/>
  <c r="Z113" i="13" s="1"/>
  <c r="Y113" i="13" a="1"/>
  <c r="Y113" i="13" s="1"/>
  <c r="Z112" i="13" a="1"/>
  <c r="Z112" i="13" s="1"/>
  <c r="Y112" i="13" a="1"/>
  <c r="Y112" i="13" s="1"/>
  <c r="Z111" i="13" a="1"/>
  <c r="Z111" i="13" s="1"/>
  <c r="Y111" i="13" a="1"/>
  <c r="Y111" i="13" s="1"/>
  <c r="Z110" i="13" a="1"/>
  <c r="Z110" i="13" s="1"/>
  <c r="Y110" i="13" a="1"/>
  <c r="Y110" i="13" s="1"/>
  <c r="Z109" i="13" a="1"/>
  <c r="Z109" i="13" s="1"/>
  <c r="Y109" i="13" a="1"/>
  <c r="Y109" i="13" s="1"/>
  <c r="Z108" i="13" a="1"/>
  <c r="Z108" i="13" s="1"/>
  <c r="Y108" i="13" a="1"/>
  <c r="Y108" i="13" s="1"/>
  <c r="Z107" i="13" a="1"/>
  <c r="Z107" i="13" s="1"/>
  <c r="Y107" i="13" a="1"/>
  <c r="Y107" i="13" s="1"/>
  <c r="Z106" i="13" a="1"/>
  <c r="Z106" i="13" s="1"/>
  <c r="Y106" i="13" a="1"/>
  <c r="Y106" i="13" s="1"/>
  <c r="Z105" i="13" a="1"/>
  <c r="Z105" i="13" s="1"/>
  <c r="Y105" i="13" a="1"/>
  <c r="Y105" i="13" s="1"/>
  <c r="Z104" i="13" a="1"/>
  <c r="Z104" i="13" s="1"/>
  <c r="Y104" i="13" a="1"/>
  <c r="Y104" i="13" s="1"/>
  <c r="Z103" i="13" a="1"/>
  <c r="Z103" i="13" s="1"/>
  <c r="Y103" i="13" a="1"/>
  <c r="Y103" i="13" s="1"/>
  <c r="Z102" i="13" a="1"/>
  <c r="Z102" i="13" s="1"/>
  <c r="Y102" i="13" a="1"/>
  <c r="Y102" i="13" s="1"/>
  <c r="Z101" i="13" a="1"/>
  <c r="Z101" i="13" s="1"/>
  <c r="Y101" i="13" a="1"/>
  <c r="Y101" i="13" s="1"/>
  <c r="Z100" i="13" a="1"/>
  <c r="Z100" i="13" s="1"/>
  <c r="Y100" i="13" a="1"/>
  <c r="Y100" i="13" s="1"/>
  <c r="Z99" i="13" a="1"/>
  <c r="Z99" i="13" s="1"/>
  <c r="Y99" i="13" a="1"/>
  <c r="Y99" i="13" s="1"/>
  <c r="Z98" i="13" a="1"/>
  <c r="Z98" i="13" s="1"/>
  <c r="Y98" i="13" a="1"/>
  <c r="Y98" i="13" s="1"/>
  <c r="Z97" i="13" a="1"/>
  <c r="Z97" i="13" s="1"/>
  <c r="Y97" i="13" a="1"/>
  <c r="Y97" i="13" s="1"/>
  <c r="Z96" i="13" a="1"/>
  <c r="Z96" i="13" s="1"/>
  <c r="Y96" i="13" a="1"/>
  <c r="Y96" i="13" s="1"/>
  <c r="Z95" i="13" a="1"/>
  <c r="Z95" i="13" s="1"/>
  <c r="Y95" i="13" a="1"/>
  <c r="Y95" i="13" s="1"/>
  <c r="Z94" i="13" a="1"/>
  <c r="Z94" i="13" s="1"/>
  <c r="Y94" i="13" a="1"/>
  <c r="Y94" i="13" s="1"/>
  <c r="Z93" i="13" a="1"/>
  <c r="Z93" i="13" s="1"/>
  <c r="Y93" i="13" a="1"/>
  <c r="Y93" i="13" s="1"/>
  <c r="Z92" i="13" a="1"/>
  <c r="Z92" i="13" s="1"/>
  <c r="Y92" i="13" a="1"/>
  <c r="Y92" i="13" s="1"/>
  <c r="Z91" i="13" a="1"/>
  <c r="Z91" i="13" s="1"/>
  <c r="Y91" i="13" a="1"/>
  <c r="Y91" i="13" s="1"/>
  <c r="Z90" i="13" a="1"/>
  <c r="Z90" i="13" s="1"/>
  <c r="Y90" i="13" a="1"/>
  <c r="Y90" i="13" s="1"/>
  <c r="Z89" i="13" a="1"/>
  <c r="Z89" i="13" s="1"/>
  <c r="Y89" i="13" a="1"/>
  <c r="Y89" i="13" s="1"/>
  <c r="Z88" i="13" a="1"/>
  <c r="Z88" i="13" s="1"/>
  <c r="Y88" i="13" a="1"/>
  <c r="Y88" i="13" s="1"/>
  <c r="Z87" i="13" a="1"/>
  <c r="Z87" i="13" s="1"/>
  <c r="Y87" i="13" a="1"/>
  <c r="Y87" i="13" s="1"/>
  <c r="Z86" i="13" a="1"/>
  <c r="Z86" i="13" s="1"/>
  <c r="Y86" i="13" a="1"/>
  <c r="Y86" i="13" s="1"/>
  <c r="Z85" i="13" a="1"/>
  <c r="Z85" i="13" s="1"/>
  <c r="Y85" i="13" a="1"/>
  <c r="Y85" i="13" s="1"/>
  <c r="Z84" i="13" a="1"/>
  <c r="Z84" i="13" s="1"/>
  <c r="Y84" i="13" a="1"/>
  <c r="Y84" i="13" s="1"/>
  <c r="Z83" i="13" a="1"/>
  <c r="Z83" i="13" s="1"/>
  <c r="Y83" i="13" a="1"/>
  <c r="Y83" i="13" s="1"/>
  <c r="Z82" i="13" a="1"/>
  <c r="Z82" i="13" s="1"/>
  <c r="Y82" i="13" a="1"/>
  <c r="Y82" i="13" s="1"/>
  <c r="Z81" i="13" a="1"/>
  <c r="Z81" i="13" s="1"/>
  <c r="Y81" i="13" a="1"/>
  <c r="Y81" i="13" s="1"/>
  <c r="Z80" i="13" a="1"/>
  <c r="Z80" i="13" s="1"/>
  <c r="Y80" i="13" a="1"/>
  <c r="Y80" i="13" s="1"/>
  <c r="Z79" i="13" a="1"/>
  <c r="Z79" i="13" s="1"/>
  <c r="Y79" i="13" a="1"/>
  <c r="Y79" i="13" s="1"/>
  <c r="Z78" i="13" a="1"/>
  <c r="Z78" i="13" s="1"/>
  <c r="Y78" i="13" a="1"/>
  <c r="Y78" i="13" s="1"/>
  <c r="Z77" i="13" a="1"/>
  <c r="Z77" i="13" s="1"/>
  <c r="Y77" i="13" a="1"/>
  <c r="Y77" i="13" s="1"/>
  <c r="Z76" i="13" a="1"/>
  <c r="Z76" i="13" s="1"/>
  <c r="Y76" i="13" a="1"/>
  <c r="Y76" i="13" s="1"/>
  <c r="Z75" i="13" a="1"/>
  <c r="Z75" i="13" s="1"/>
  <c r="Y75" i="13" a="1"/>
  <c r="Y75" i="13" s="1"/>
  <c r="Z74" i="13" a="1"/>
  <c r="Z74" i="13" s="1"/>
  <c r="Y74" i="13" a="1"/>
  <c r="Y74" i="13" s="1"/>
  <c r="Z73" i="13" a="1"/>
  <c r="Z73" i="13" s="1"/>
  <c r="Y73" i="13" a="1"/>
  <c r="Y73" i="13" s="1"/>
  <c r="Z72" i="13" a="1"/>
  <c r="Z72" i="13" s="1"/>
  <c r="Y72" i="13" a="1"/>
  <c r="Y72" i="13" s="1"/>
  <c r="Z71" i="13" a="1"/>
  <c r="Z71" i="13" s="1"/>
  <c r="Y71" i="13" a="1"/>
  <c r="Y71" i="13" s="1"/>
  <c r="Z70" i="13" a="1"/>
  <c r="Z70" i="13" s="1"/>
  <c r="Y70" i="13" a="1"/>
  <c r="Y70" i="13" s="1"/>
  <c r="Z69" i="13" a="1"/>
  <c r="Z69" i="13" s="1"/>
  <c r="Y69" i="13" a="1"/>
  <c r="Y69" i="13" s="1"/>
  <c r="Z68" i="13" a="1"/>
  <c r="Z68" i="13" s="1"/>
  <c r="Y68" i="13" a="1"/>
  <c r="Y68" i="13" s="1"/>
  <c r="Z67" i="13" a="1"/>
  <c r="Z67" i="13" s="1"/>
  <c r="Y67" i="13" a="1"/>
  <c r="Y67" i="13" s="1"/>
  <c r="Z66" i="13" a="1"/>
  <c r="Z66" i="13" s="1"/>
  <c r="Y66" i="13" a="1"/>
  <c r="Y66" i="13" s="1"/>
  <c r="Z65" i="13" a="1"/>
  <c r="Z65" i="13" s="1"/>
  <c r="Y65" i="13" a="1"/>
  <c r="Y65" i="13" s="1"/>
  <c r="Z64" i="13" a="1"/>
  <c r="Z64" i="13" s="1"/>
  <c r="Y64" i="13" a="1"/>
  <c r="Y64" i="13" s="1"/>
  <c r="Z63" i="13" a="1"/>
  <c r="Z63" i="13" s="1"/>
  <c r="Y63" i="13" a="1"/>
  <c r="Y63" i="13" s="1"/>
  <c r="Z62" i="13" a="1"/>
  <c r="Z62" i="13" s="1"/>
  <c r="Y62" i="13" a="1"/>
  <c r="Y62" i="13" s="1"/>
  <c r="Z61" i="13" a="1"/>
  <c r="Z61" i="13" s="1"/>
  <c r="Y61" i="13" a="1"/>
  <c r="Y61" i="13" s="1"/>
  <c r="Z60" i="13" a="1"/>
  <c r="Z60" i="13" s="1"/>
  <c r="Y60" i="13" a="1"/>
  <c r="Y60" i="13" s="1"/>
  <c r="Z59" i="13" a="1"/>
  <c r="Z59" i="13" s="1"/>
  <c r="Y59" i="13" a="1"/>
  <c r="Y59" i="13" s="1"/>
  <c r="Z58" i="13" a="1"/>
  <c r="Z58" i="13" s="1"/>
  <c r="Y58" i="13" a="1"/>
  <c r="Y58" i="13" s="1"/>
  <c r="Z57" i="13" a="1"/>
  <c r="Z57" i="13" s="1"/>
  <c r="Y57" i="13" a="1"/>
  <c r="Y57" i="13" s="1"/>
  <c r="Z56" i="13" a="1"/>
  <c r="Z56" i="13" s="1"/>
  <c r="Y56" i="13" a="1"/>
  <c r="Y56" i="13" s="1"/>
  <c r="Z55" i="13" a="1"/>
  <c r="Z55" i="13" s="1"/>
  <c r="Y55" i="13" a="1"/>
  <c r="Y55" i="13" s="1"/>
  <c r="Z54" i="13" a="1"/>
  <c r="Z54" i="13" s="1"/>
  <c r="Y54" i="13" a="1"/>
  <c r="Y54" i="13" s="1"/>
  <c r="Z53" i="13" a="1"/>
  <c r="Z53" i="13" s="1"/>
  <c r="Y53" i="13" a="1"/>
  <c r="Y53" i="13" s="1"/>
  <c r="Z52" i="13" a="1"/>
  <c r="Z52" i="13" s="1"/>
  <c r="Y52" i="13" a="1"/>
  <c r="Y52" i="13" s="1"/>
  <c r="Z51" i="13" a="1"/>
  <c r="Z51" i="13" s="1"/>
  <c r="Y51" i="13" a="1"/>
  <c r="Y51" i="13" s="1"/>
  <c r="Z50" i="13" a="1"/>
  <c r="Z50" i="13" s="1"/>
  <c r="Y50" i="13" a="1"/>
  <c r="Y50" i="13" s="1"/>
  <c r="Z49" i="13" a="1"/>
  <c r="Z49" i="13" s="1"/>
  <c r="Y49" i="13" a="1"/>
  <c r="Y49" i="13" s="1"/>
  <c r="Z48" i="13" a="1"/>
  <c r="Z48" i="13" s="1"/>
  <c r="Y48" i="13" a="1"/>
  <c r="Y48" i="13" s="1"/>
  <c r="Z47" i="13" a="1"/>
  <c r="Z47" i="13" s="1"/>
  <c r="Y47" i="13" a="1"/>
  <c r="Y47" i="13" s="1"/>
  <c r="Z46" i="13" a="1"/>
  <c r="Z46" i="13" s="1"/>
  <c r="Y46" i="13" a="1"/>
  <c r="Y46" i="13" s="1"/>
  <c r="Z45" i="13" a="1"/>
  <c r="Z45" i="13" s="1"/>
  <c r="Y45" i="13" a="1"/>
  <c r="Y45" i="13" s="1"/>
  <c r="Z44" i="13" a="1"/>
  <c r="Z44" i="13" s="1"/>
  <c r="Y44" i="13" a="1"/>
  <c r="Y44" i="13" s="1"/>
  <c r="Z43" i="13" a="1"/>
  <c r="Z43" i="13" s="1"/>
  <c r="Y43" i="13" a="1"/>
  <c r="Y43" i="13" s="1"/>
  <c r="Z42" i="13" a="1"/>
  <c r="Z42" i="13" s="1"/>
  <c r="Y42" i="13" a="1"/>
  <c r="Y42" i="13" s="1"/>
  <c r="Z41" i="13" a="1"/>
  <c r="Z41" i="13" s="1"/>
  <c r="Y41" i="13" a="1"/>
  <c r="Y41" i="13" s="1"/>
  <c r="Z40" i="13" a="1"/>
  <c r="Z40" i="13" s="1"/>
  <c r="Y40" i="13" a="1"/>
  <c r="Y40" i="13" s="1"/>
  <c r="Z39" i="13" a="1"/>
  <c r="Z39" i="13" s="1"/>
  <c r="Y39" i="13" a="1"/>
  <c r="Y39" i="13" s="1"/>
  <c r="Z38" i="13" a="1"/>
  <c r="Z38" i="13" s="1"/>
  <c r="Y38" i="13" a="1"/>
  <c r="Y38" i="13" s="1"/>
  <c r="Z37" i="13" a="1"/>
  <c r="Z37" i="13" s="1"/>
  <c r="Y37" i="13" a="1"/>
  <c r="Y37" i="13" s="1"/>
  <c r="Z36" i="13" a="1"/>
  <c r="Z36" i="13" s="1"/>
  <c r="Y36" i="13" a="1"/>
  <c r="Y36" i="13" s="1"/>
  <c r="Z35" i="13" a="1"/>
  <c r="Z35" i="13" s="1"/>
  <c r="Y35" i="13" a="1"/>
  <c r="Y35" i="13" s="1"/>
  <c r="Z34" i="13" a="1"/>
  <c r="Z34" i="13" s="1"/>
  <c r="Y34" i="13" a="1"/>
  <c r="Y34" i="13" s="1"/>
  <c r="Z33" i="13" a="1"/>
  <c r="Z33" i="13" s="1"/>
  <c r="Y33" i="13" a="1"/>
  <c r="Y33" i="13" s="1"/>
  <c r="Z32" i="13" a="1"/>
  <c r="Z32" i="13" s="1"/>
  <c r="Y32" i="13" a="1"/>
  <c r="Y32" i="13" s="1"/>
  <c r="Z31" i="13" a="1"/>
  <c r="Z31" i="13" s="1"/>
  <c r="Y31" i="13" a="1"/>
  <c r="Y31" i="13" s="1"/>
  <c r="Z30" i="13" a="1"/>
  <c r="Z30" i="13" s="1"/>
  <c r="Y30" i="13" a="1"/>
  <c r="Y30" i="13" s="1"/>
  <c r="Z29" i="13" a="1"/>
  <c r="Z29" i="13" s="1"/>
  <c r="Y29" i="13" a="1"/>
  <c r="Y29" i="13" s="1"/>
  <c r="Z28" i="13" a="1"/>
  <c r="Z28" i="13" s="1"/>
  <c r="Y28" i="13" a="1"/>
  <c r="Y28" i="13" s="1"/>
  <c r="Z27" i="13" a="1"/>
  <c r="Z27" i="13" s="1"/>
  <c r="Y27" i="13" a="1"/>
  <c r="Y27" i="13" s="1"/>
  <c r="Z26" i="13" a="1"/>
  <c r="Z26" i="13" s="1"/>
  <c r="Y26" i="13" a="1"/>
  <c r="Y26" i="13" s="1"/>
  <c r="Z25" i="13" a="1"/>
  <c r="Z25" i="13" s="1"/>
  <c r="Y25" i="13" a="1"/>
  <c r="Y25" i="13" s="1"/>
  <c r="Z24" i="13" a="1"/>
  <c r="Z24" i="13" s="1"/>
  <c r="Y24" i="13" a="1"/>
  <c r="Y24" i="13" s="1"/>
  <c r="Z23" i="13" a="1"/>
  <c r="Z23" i="13" s="1"/>
  <c r="Y23" i="13" a="1"/>
  <c r="Y23" i="13" s="1"/>
  <c r="Z22" i="13" a="1"/>
  <c r="Z22" i="13" s="1"/>
  <c r="Y22" i="13" a="1"/>
  <c r="Y22" i="13" s="1"/>
  <c r="Z21" i="13" a="1"/>
  <c r="Z21" i="13" s="1"/>
  <c r="Y21" i="13" a="1"/>
  <c r="Y21" i="13" s="1"/>
  <c r="Z20" i="13" a="1"/>
  <c r="Z20" i="13" s="1"/>
  <c r="Y20" i="13" a="1"/>
  <c r="Y20" i="13" s="1"/>
  <c r="Z19" i="13" a="1"/>
  <c r="Z19" i="13" s="1"/>
  <c r="Y19" i="13" a="1"/>
  <c r="Y19" i="13" s="1"/>
  <c r="Z18" i="13" a="1"/>
  <c r="Z18" i="13" s="1"/>
  <c r="Y18" i="13" a="1"/>
  <c r="Y18" i="13" s="1"/>
  <c r="Z17" i="13" a="1"/>
  <c r="Z17" i="13" s="1"/>
  <c r="Y17" i="13" a="1"/>
  <c r="Y17" i="13" s="1"/>
  <c r="Z16" i="13" a="1"/>
  <c r="Z16" i="13" s="1"/>
  <c r="Y16" i="13" a="1"/>
  <c r="Y16" i="13" s="1"/>
  <c r="Z15" i="13" a="1"/>
  <c r="Z15" i="13" s="1"/>
  <c r="Y15" i="13" a="1"/>
  <c r="Y15" i="13" s="1"/>
  <c r="Z14" i="13" a="1"/>
  <c r="Z14" i="13" s="1"/>
  <c r="Y14" i="13" a="1"/>
  <c r="Y14" i="13" s="1"/>
  <c r="Z13" i="13" a="1"/>
  <c r="Z13" i="13" s="1"/>
  <c r="Y13" i="13" a="1"/>
  <c r="Y13" i="13" s="1"/>
  <c r="Z12" i="13" a="1"/>
  <c r="Z12" i="13" s="1"/>
  <c r="Y12" i="13" a="1"/>
  <c r="Y12" i="13" s="1"/>
  <c r="Z11" i="13" a="1"/>
  <c r="Z11" i="13" s="1"/>
  <c r="Y11" i="13" a="1"/>
  <c r="Y11" i="13" s="1"/>
  <c r="Z10" i="13" a="1"/>
  <c r="Z10" i="13" s="1"/>
  <c r="Y10" i="13" a="1"/>
  <c r="Y10" i="13" s="1"/>
  <c r="Z9" i="13" a="1"/>
  <c r="Z9" i="13" s="1"/>
  <c r="Y9" i="13" a="1"/>
  <c r="Y9" i="13" s="1"/>
  <c r="Z8" i="13" a="1"/>
  <c r="Z8" i="13" s="1"/>
  <c r="Y8" i="13" a="1"/>
  <c r="Y8" i="13" s="1"/>
  <c r="Z7" i="13" a="1"/>
  <c r="Z7" i="13" s="1"/>
  <c r="Y7" i="13" a="1"/>
  <c r="Y7" i="13" s="1"/>
  <c r="Z6" i="13" a="1"/>
  <c r="Z6" i="13" s="1"/>
  <c r="Y6" i="13" a="1"/>
  <c r="Y6" i="13" s="1"/>
  <c r="Z5" i="13" a="1"/>
  <c r="Z5" i="13" s="1"/>
  <c r="Y5" i="13" a="1"/>
  <c r="Y5" i="13" s="1"/>
  <c r="Z4" i="13" a="1"/>
  <c r="Z4" i="13" s="1"/>
  <c r="Y4" i="13" a="1"/>
  <c r="Y4" i="13" s="1"/>
  <c r="Z153" i="12" a="1"/>
  <c r="Z153" i="12" s="1"/>
  <c r="Y153" i="12" a="1"/>
  <c r="Y153" i="12" s="1"/>
  <c r="Z152" i="12" a="1"/>
  <c r="Z152" i="12" s="1"/>
  <c r="Y152" i="12" a="1"/>
  <c r="Y152" i="12" s="1"/>
  <c r="Z151" i="12" a="1"/>
  <c r="Z151" i="12" s="1"/>
  <c r="Y151" i="12" a="1"/>
  <c r="Y151" i="12" s="1"/>
  <c r="Z150" i="12" a="1"/>
  <c r="Z150" i="12" s="1"/>
  <c r="Y150" i="12" a="1"/>
  <c r="Y150" i="12" s="1"/>
  <c r="Z149" i="12" a="1"/>
  <c r="Z149" i="12" s="1"/>
  <c r="Y149" i="12" a="1"/>
  <c r="Y149" i="12" s="1"/>
  <c r="Z148" i="12" a="1"/>
  <c r="Z148" i="12" s="1"/>
  <c r="Y148" i="12" a="1"/>
  <c r="Y148" i="12" s="1"/>
  <c r="Z147" i="12" a="1"/>
  <c r="Z147" i="12" s="1"/>
  <c r="Y147" i="12" a="1"/>
  <c r="Y147" i="12" s="1"/>
  <c r="Z146" i="12" a="1"/>
  <c r="Z146" i="12" s="1"/>
  <c r="Y146" i="12" a="1"/>
  <c r="Y146" i="12" s="1"/>
  <c r="Z145" i="12" a="1"/>
  <c r="Z145" i="12" s="1"/>
  <c r="Y145" i="12" a="1"/>
  <c r="Y145" i="12" s="1"/>
  <c r="Z144" i="12" a="1"/>
  <c r="Z144" i="12" s="1"/>
  <c r="Y144" i="12" a="1"/>
  <c r="Y144" i="12" s="1"/>
  <c r="Z143" i="12" a="1"/>
  <c r="Z143" i="12" s="1"/>
  <c r="Y143" i="12" a="1"/>
  <c r="Y143" i="12" s="1"/>
  <c r="Z142" i="12" a="1"/>
  <c r="Z142" i="12" s="1"/>
  <c r="Y142" i="12" a="1"/>
  <c r="Y142" i="12" s="1"/>
  <c r="Z141" i="12" a="1"/>
  <c r="Z141" i="12" s="1"/>
  <c r="Y141" i="12" a="1"/>
  <c r="Y141" i="12" s="1"/>
  <c r="Z140" i="12" a="1"/>
  <c r="Z140" i="12" s="1"/>
  <c r="Y140" i="12" a="1"/>
  <c r="Y140" i="12" s="1"/>
  <c r="Z139" i="12" a="1"/>
  <c r="Z139" i="12" s="1"/>
  <c r="Y139" i="12" a="1"/>
  <c r="Y139" i="12" s="1"/>
  <c r="Z138" i="12" a="1"/>
  <c r="Z138" i="12" s="1"/>
  <c r="Y138" i="12" a="1"/>
  <c r="Y138" i="12" s="1"/>
  <c r="Z137" i="12" a="1"/>
  <c r="Z137" i="12" s="1"/>
  <c r="Y137" i="12" a="1"/>
  <c r="Y137" i="12" s="1"/>
  <c r="Z136" i="12" a="1"/>
  <c r="Z136" i="12" s="1"/>
  <c r="Y136" i="12" a="1"/>
  <c r="Y136" i="12" s="1"/>
  <c r="Z135" i="12" a="1"/>
  <c r="Z135" i="12" s="1"/>
  <c r="Y135" i="12" a="1"/>
  <c r="Y135" i="12" s="1"/>
  <c r="Z134" i="12" a="1"/>
  <c r="Z134" i="12" s="1"/>
  <c r="Y134" i="12" a="1"/>
  <c r="Y134" i="12" s="1"/>
  <c r="Z133" i="12" a="1"/>
  <c r="Z133" i="12" s="1"/>
  <c r="Y133" i="12" a="1"/>
  <c r="Y133" i="12" s="1"/>
  <c r="Z132" i="12" a="1"/>
  <c r="Z132" i="12" s="1"/>
  <c r="Y132" i="12" a="1"/>
  <c r="Y132" i="12" s="1"/>
  <c r="Z131" i="12" a="1"/>
  <c r="Z131" i="12" s="1"/>
  <c r="Y131" i="12" a="1"/>
  <c r="Y131" i="12" s="1"/>
  <c r="Z130" i="12" a="1"/>
  <c r="Z130" i="12" s="1"/>
  <c r="Y130" i="12" a="1"/>
  <c r="Y130" i="12" s="1"/>
  <c r="Z129" i="12" a="1"/>
  <c r="Z129" i="12" s="1"/>
  <c r="Y129" i="12" a="1"/>
  <c r="Y129" i="12" s="1"/>
  <c r="Z128" i="12" a="1"/>
  <c r="Z128" i="12" s="1"/>
  <c r="Y128" i="12" a="1"/>
  <c r="Y128" i="12" s="1"/>
  <c r="Z127" i="12" a="1"/>
  <c r="Z127" i="12" s="1"/>
  <c r="Y127" i="12" a="1"/>
  <c r="Y127" i="12" s="1"/>
  <c r="Z126" i="12" a="1"/>
  <c r="Z126" i="12" s="1"/>
  <c r="Y126" i="12" a="1"/>
  <c r="Y126" i="12" s="1"/>
  <c r="Z125" i="12" a="1"/>
  <c r="Z125" i="12" s="1"/>
  <c r="Y125" i="12" a="1"/>
  <c r="Y125" i="12" s="1"/>
  <c r="Z124" i="12" a="1"/>
  <c r="Z124" i="12" s="1"/>
  <c r="Y124" i="12" a="1"/>
  <c r="Y124" i="12" s="1"/>
  <c r="Z123" i="12" a="1"/>
  <c r="Z123" i="12" s="1"/>
  <c r="Y123" i="12" a="1"/>
  <c r="Y123" i="12" s="1"/>
  <c r="Z122" i="12" a="1"/>
  <c r="Z122" i="12" s="1"/>
  <c r="Y122" i="12" a="1"/>
  <c r="Y122" i="12" s="1"/>
  <c r="Z121" i="12" a="1"/>
  <c r="Z121" i="12" s="1"/>
  <c r="Y121" i="12" a="1"/>
  <c r="Y121" i="12" s="1"/>
  <c r="Z120" i="12" a="1"/>
  <c r="Z120" i="12" s="1"/>
  <c r="Y120" i="12" a="1"/>
  <c r="Y120" i="12" s="1"/>
  <c r="Z119" i="12" a="1"/>
  <c r="Z119" i="12" s="1"/>
  <c r="Y119" i="12" a="1"/>
  <c r="Y119" i="12" s="1"/>
  <c r="Z118" i="12" a="1"/>
  <c r="Z118" i="12" s="1"/>
  <c r="Y118" i="12" a="1"/>
  <c r="Y118" i="12" s="1"/>
  <c r="Z117" i="12" a="1"/>
  <c r="Z117" i="12" s="1"/>
  <c r="Y117" i="12" a="1"/>
  <c r="Y117" i="12" s="1"/>
  <c r="Z116" i="12" a="1"/>
  <c r="Z116" i="12" s="1"/>
  <c r="Y116" i="12" a="1"/>
  <c r="Y116" i="12" s="1"/>
  <c r="Z115" i="12" a="1"/>
  <c r="Z115" i="12" s="1"/>
  <c r="Y115" i="12" a="1"/>
  <c r="Y115" i="12" s="1"/>
  <c r="Z114" i="12" a="1"/>
  <c r="Z114" i="12" s="1"/>
  <c r="Y114" i="12" a="1"/>
  <c r="Y114" i="12" s="1"/>
  <c r="Z113" i="12" a="1"/>
  <c r="Z113" i="12" s="1"/>
  <c r="Y113" i="12" a="1"/>
  <c r="Y113" i="12" s="1"/>
  <c r="Z112" i="12" a="1"/>
  <c r="Z112" i="12" s="1"/>
  <c r="Y112" i="12" a="1"/>
  <c r="Y112" i="12" s="1"/>
  <c r="Z111" i="12" a="1"/>
  <c r="Z111" i="12" s="1"/>
  <c r="Y111" i="12" a="1"/>
  <c r="Y111" i="12" s="1"/>
  <c r="Z110" i="12" a="1"/>
  <c r="Z110" i="12" s="1"/>
  <c r="Y110" i="12" a="1"/>
  <c r="Y110" i="12" s="1"/>
  <c r="Z109" i="12" a="1"/>
  <c r="Z109" i="12" s="1"/>
  <c r="Y109" i="12" a="1"/>
  <c r="Y109" i="12" s="1"/>
  <c r="Z108" i="12" a="1"/>
  <c r="Z108" i="12" s="1"/>
  <c r="Y108" i="12" a="1"/>
  <c r="Y108" i="12" s="1"/>
  <c r="Z107" i="12" a="1"/>
  <c r="Z107" i="12" s="1"/>
  <c r="Y107" i="12" a="1"/>
  <c r="Y107" i="12" s="1"/>
  <c r="Z106" i="12" a="1"/>
  <c r="Z106" i="12" s="1"/>
  <c r="Y106" i="12" a="1"/>
  <c r="Y106" i="12" s="1"/>
  <c r="Z105" i="12" a="1"/>
  <c r="Z105" i="12" s="1"/>
  <c r="Y105" i="12" a="1"/>
  <c r="Y105" i="12" s="1"/>
  <c r="Z104" i="12" a="1"/>
  <c r="Z104" i="12" s="1"/>
  <c r="Y104" i="12" a="1"/>
  <c r="Y104" i="12" s="1"/>
  <c r="Z103" i="12" a="1"/>
  <c r="Z103" i="12" s="1"/>
  <c r="Y103" i="12" a="1"/>
  <c r="Y103" i="12" s="1"/>
  <c r="Z102" i="12" a="1"/>
  <c r="Z102" i="12" s="1"/>
  <c r="Y102" i="12" a="1"/>
  <c r="Y102" i="12" s="1"/>
  <c r="Z101" i="12" a="1"/>
  <c r="Z101" i="12" s="1"/>
  <c r="Y101" i="12" a="1"/>
  <c r="Y101" i="12" s="1"/>
  <c r="Z100" i="12" a="1"/>
  <c r="Z100" i="12" s="1"/>
  <c r="Y100" i="12" a="1"/>
  <c r="Y100" i="12" s="1"/>
  <c r="Z99" i="12" a="1"/>
  <c r="Z99" i="12" s="1"/>
  <c r="Y99" i="12" a="1"/>
  <c r="Y99" i="12" s="1"/>
  <c r="Z98" i="12" a="1"/>
  <c r="Z98" i="12" s="1"/>
  <c r="Y98" i="12" a="1"/>
  <c r="Y98" i="12" s="1"/>
  <c r="Z97" i="12" a="1"/>
  <c r="Z97" i="12" s="1"/>
  <c r="Y97" i="12" a="1"/>
  <c r="Y97" i="12" s="1"/>
  <c r="Z96" i="12" a="1"/>
  <c r="Z96" i="12" s="1"/>
  <c r="Y96" i="12" a="1"/>
  <c r="Y96" i="12" s="1"/>
  <c r="Z95" i="12" a="1"/>
  <c r="Z95" i="12" s="1"/>
  <c r="Y95" i="12" a="1"/>
  <c r="Y95" i="12" s="1"/>
  <c r="Z94" i="12" a="1"/>
  <c r="Z94" i="12" s="1"/>
  <c r="Y94" i="12" a="1"/>
  <c r="Y94" i="12" s="1"/>
  <c r="Z93" i="12" a="1"/>
  <c r="Z93" i="12" s="1"/>
  <c r="Y93" i="12" a="1"/>
  <c r="Y93" i="12" s="1"/>
  <c r="Z92" i="12" a="1"/>
  <c r="Z92" i="12" s="1"/>
  <c r="Y92" i="12" a="1"/>
  <c r="Y92" i="12" s="1"/>
  <c r="Z91" i="12" a="1"/>
  <c r="Z91" i="12" s="1"/>
  <c r="Y91" i="12" a="1"/>
  <c r="Y91" i="12" s="1"/>
  <c r="Z90" i="12" a="1"/>
  <c r="Z90" i="12" s="1"/>
  <c r="Y90" i="12" a="1"/>
  <c r="Y90" i="12" s="1"/>
  <c r="Z89" i="12" a="1"/>
  <c r="Z89" i="12" s="1"/>
  <c r="Y89" i="12" a="1"/>
  <c r="Y89" i="12" s="1"/>
  <c r="Z88" i="12" a="1"/>
  <c r="Z88" i="12" s="1"/>
  <c r="Y88" i="12" a="1"/>
  <c r="Y88" i="12" s="1"/>
  <c r="Z87" i="12" a="1"/>
  <c r="Z87" i="12" s="1"/>
  <c r="Y87" i="12" a="1"/>
  <c r="Y87" i="12" s="1"/>
  <c r="Z86" i="12" a="1"/>
  <c r="Z86" i="12" s="1"/>
  <c r="Y86" i="12" a="1"/>
  <c r="Y86" i="12" s="1"/>
  <c r="Z85" i="12" a="1"/>
  <c r="Z85" i="12" s="1"/>
  <c r="Y85" i="12" a="1"/>
  <c r="Y85" i="12" s="1"/>
  <c r="Z84" i="12" a="1"/>
  <c r="Z84" i="12" s="1"/>
  <c r="Y84" i="12" a="1"/>
  <c r="Y84" i="12" s="1"/>
  <c r="Z83" i="12" a="1"/>
  <c r="Z83" i="12" s="1"/>
  <c r="Y83" i="12" a="1"/>
  <c r="Y83" i="12" s="1"/>
  <c r="Z82" i="12" a="1"/>
  <c r="Z82" i="12" s="1"/>
  <c r="Y82" i="12" a="1"/>
  <c r="Y82" i="12" s="1"/>
  <c r="Z81" i="12" a="1"/>
  <c r="Z81" i="12" s="1"/>
  <c r="Y81" i="12" a="1"/>
  <c r="Y81" i="12" s="1"/>
  <c r="Z80" i="12" a="1"/>
  <c r="Z80" i="12" s="1"/>
  <c r="Y80" i="12" a="1"/>
  <c r="Y80" i="12" s="1"/>
  <c r="Z79" i="12" a="1"/>
  <c r="Z79" i="12" s="1"/>
  <c r="Y79" i="12" a="1"/>
  <c r="Y79" i="12" s="1"/>
  <c r="Z78" i="12" a="1"/>
  <c r="Z78" i="12" s="1"/>
  <c r="Y78" i="12" a="1"/>
  <c r="Y78" i="12" s="1"/>
  <c r="Z77" i="12" a="1"/>
  <c r="Z77" i="12" s="1"/>
  <c r="Y77" i="12" a="1"/>
  <c r="Y77" i="12" s="1"/>
  <c r="Z76" i="12" a="1"/>
  <c r="Z76" i="12" s="1"/>
  <c r="Y76" i="12" a="1"/>
  <c r="Y76" i="12" s="1"/>
  <c r="Z75" i="12" a="1"/>
  <c r="Z75" i="12" s="1"/>
  <c r="Y75" i="12" a="1"/>
  <c r="Y75" i="12" s="1"/>
  <c r="Z74" i="12" a="1"/>
  <c r="Z74" i="12" s="1"/>
  <c r="Y74" i="12" a="1"/>
  <c r="Y74" i="12" s="1"/>
  <c r="Z73" i="12" a="1"/>
  <c r="Z73" i="12" s="1"/>
  <c r="Y73" i="12" a="1"/>
  <c r="Y73" i="12" s="1"/>
  <c r="Z72" i="12" a="1"/>
  <c r="Z72" i="12" s="1"/>
  <c r="Y72" i="12" a="1"/>
  <c r="Y72" i="12" s="1"/>
  <c r="Z71" i="12" a="1"/>
  <c r="Z71" i="12" s="1"/>
  <c r="Y71" i="12" a="1"/>
  <c r="Y71" i="12" s="1"/>
  <c r="Z70" i="12" a="1"/>
  <c r="Z70" i="12" s="1"/>
  <c r="Y70" i="12" a="1"/>
  <c r="Y70" i="12" s="1"/>
  <c r="Z69" i="12" a="1"/>
  <c r="Z69" i="12" s="1"/>
  <c r="Y69" i="12" a="1"/>
  <c r="Y69" i="12" s="1"/>
  <c r="Z68" i="12" a="1"/>
  <c r="Z68" i="12" s="1"/>
  <c r="Y68" i="12" a="1"/>
  <c r="Y68" i="12" s="1"/>
  <c r="Z67" i="12" a="1"/>
  <c r="Z67" i="12" s="1"/>
  <c r="Y67" i="12" a="1"/>
  <c r="Y67" i="12" s="1"/>
  <c r="Z66" i="12" a="1"/>
  <c r="Z66" i="12" s="1"/>
  <c r="Y66" i="12" a="1"/>
  <c r="Y66" i="12" s="1"/>
  <c r="Z65" i="12" a="1"/>
  <c r="Z65" i="12" s="1"/>
  <c r="Y65" i="12" a="1"/>
  <c r="Y65" i="12" s="1"/>
  <c r="Z64" i="12" a="1"/>
  <c r="Z64" i="12" s="1"/>
  <c r="Y64" i="12" a="1"/>
  <c r="Y64" i="12" s="1"/>
  <c r="Z63" i="12" a="1"/>
  <c r="Z63" i="12" s="1"/>
  <c r="Y63" i="12" a="1"/>
  <c r="Y63" i="12" s="1"/>
  <c r="Z62" i="12" a="1"/>
  <c r="Z62" i="12" s="1"/>
  <c r="Y62" i="12" a="1"/>
  <c r="Y62" i="12" s="1"/>
  <c r="Z61" i="12" a="1"/>
  <c r="Z61" i="12" s="1"/>
  <c r="Y61" i="12" a="1"/>
  <c r="Y61" i="12" s="1"/>
  <c r="Z60" i="12" a="1"/>
  <c r="Z60" i="12" s="1"/>
  <c r="Y60" i="12" a="1"/>
  <c r="Y60" i="12" s="1"/>
  <c r="Z59" i="12" a="1"/>
  <c r="Z59" i="12" s="1"/>
  <c r="Y59" i="12" a="1"/>
  <c r="Y59" i="12" s="1"/>
  <c r="Z58" i="12" a="1"/>
  <c r="Z58" i="12" s="1"/>
  <c r="Y58" i="12" a="1"/>
  <c r="Y58" i="12" s="1"/>
  <c r="Z57" i="12" a="1"/>
  <c r="Z57" i="12" s="1"/>
  <c r="Y57" i="12" a="1"/>
  <c r="Y57" i="12" s="1"/>
  <c r="Z56" i="12" a="1"/>
  <c r="Z56" i="12" s="1"/>
  <c r="Y56" i="12" a="1"/>
  <c r="Y56" i="12" s="1"/>
  <c r="Z55" i="12" a="1"/>
  <c r="Z55" i="12" s="1"/>
  <c r="Y55" i="12" a="1"/>
  <c r="Y55" i="12" s="1"/>
  <c r="Z54" i="12" a="1"/>
  <c r="Z54" i="12" s="1"/>
  <c r="Y54" i="12" a="1"/>
  <c r="Y54" i="12" s="1"/>
  <c r="Z53" i="12" a="1"/>
  <c r="Z53" i="12" s="1"/>
  <c r="Y53" i="12" a="1"/>
  <c r="Y53" i="12" s="1"/>
  <c r="Z52" i="12" a="1"/>
  <c r="Z52" i="12" s="1"/>
  <c r="Y52" i="12" a="1"/>
  <c r="Y52" i="12" s="1"/>
  <c r="Z51" i="12" a="1"/>
  <c r="Z51" i="12" s="1"/>
  <c r="Y51" i="12" a="1"/>
  <c r="Y51" i="12" s="1"/>
  <c r="Z50" i="12" a="1"/>
  <c r="Z50" i="12" s="1"/>
  <c r="Y50" i="12" a="1"/>
  <c r="Y50" i="12" s="1"/>
  <c r="Z49" i="12" a="1"/>
  <c r="Z49" i="12" s="1"/>
  <c r="Y49" i="12" a="1"/>
  <c r="Y49" i="12" s="1"/>
  <c r="Z48" i="12" a="1"/>
  <c r="Z48" i="12" s="1"/>
  <c r="Y48" i="12" a="1"/>
  <c r="Y48" i="12" s="1"/>
  <c r="Z47" i="12" a="1"/>
  <c r="Z47" i="12" s="1"/>
  <c r="Y47" i="12" a="1"/>
  <c r="Y47" i="12" s="1"/>
  <c r="Z46" i="12" a="1"/>
  <c r="Z46" i="12" s="1"/>
  <c r="Y46" i="12" a="1"/>
  <c r="Y46" i="12" s="1"/>
  <c r="Z45" i="12" a="1"/>
  <c r="Z45" i="12" s="1"/>
  <c r="Y45" i="12" a="1"/>
  <c r="Y45" i="12" s="1"/>
  <c r="Z44" i="12" a="1"/>
  <c r="Z44" i="12" s="1"/>
  <c r="Y44" i="12" a="1"/>
  <c r="Y44" i="12" s="1"/>
  <c r="Z43" i="12" a="1"/>
  <c r="Z43" i="12" s="1"/>
  <c r="Y43" i="12" a="1"/>
  <c r="Y43" i="12" s="1"/>
  <c r="Z42" i="12" a="1"/>
  <c r="Z42" i="12" s="1"/>
  <c r="Y42" i="12" a="1"/>
  <c r="Y42" i="12" s="1"/>
  <c r="Z41" i="12" a="1"/>
  <c r="Z41" i="12" s="1"/>
  <c r="Y41" i="12" a="1"/>
  <c r="Y41" i="12" s="1"/>
  <c r="Z40" i="12" a="1"/>
  <c r="Z40" i="12" s="1"/>
  <c r="Y40" i="12" a="1"/>
  <c r="Y40" i="12" s="1"/>
  <c r="Z39" i="12" a="1"/>
  <c r="Z39" i="12" s="1"/>
  <c r="Y39" i="12" a="1"/>
  <c r="Y39" i="12" s="1"/>
  <c r="Z38" i="12" a="1"/>
  <c r="Z38" i="12" s="1"/>
  <c r="Y38" i="12" a="1"/>
  <c r="Y38" i="12" s="1"/>
  <c r="Z37" i="12" a="1"/>
  <c r="Z37" i="12" s="1"/>
  <c r="Y37" i="12" a="1"/>
  <c r="Y37" i="12" s="1"/>
  <c r="Z36" i="12" a="1"/>
  <c r="Z36" i="12" s="1"/>
  <c r="Y36" i="12" a="1"/>
  <c r="Y36" i="12" s="1"/>
  <c r="Z35" i="12" a="1"/>
  <c r="Z35" i="12" s="1"/>
  <c r="Y35" i="12" a="1"/>
  <c r="Y35" i="12" s="1"/>
  <c r="Z34" i="12" a="1"/>
  <c r="Z34" i="12" s="1"/>
  <c r="Y34" i="12" a="1"/>
  <c r="Y34" i="12" s="1"/>
  <c r="Z33" i="12" a="1"/>
  <c r="Z33" i="12" s="1"/>
  <c r="Y33" i="12" a="1"/>
  <c r="Y33" i="12" s="1"/>
  <c r="Z32" i="12" a="1"/>
  <c r="Z32" i="12" s="1"/>
  <c r="Y32" i="12" a="1"/>
  <c r="Y32" i="12" s="1"/>
  <c r="Z31" i="12" a="1"/>
  <c r="Z31" i="12" s="1"/>
  <c r="Y31" i="12" a="1"/>
  <c r="Y31" i="12" s="1"/>
  <c r="Z30" i="12" a="1"/>
  <c r="Z30" i="12" s="1"/>
  <c r="Y30" i="12" a="1"/>
  <c r="Y30" i="12" s="1"/>
  <c r="Z29" i="12" a="1"/>
  <c r="Z29" i="12" s="1"/>
  <c r="Y29" i="12" a="1"/>
  <c r="Y29" i="12" s="1"/>
  <c r="Z28" i="12" a="1"/>
  <c r="Z28" i="12" s="1"/>
  <c r="Y28" i="12" a="1"/>
  <c r="Y28" i="12" s="1"/>
  <c r="Z27" i="12" a="1"/>
  <c r="Z27" i="12" s="1"/>
  <c r="Y27" i="12" a="1"/>
  <c r="Y27" i="12" s="1"/>
  <c r="Z26" i="12" a="1"/>
  <c r="Z26" i="12" s="1"/>
  <c r="Y26" i="12" a="1"/>
  <c r="Y26" i="12" s="1"/>
  <c r="Z25" i="12" a="1"/>
  <c r="Z25" i="12" s="1"/>
  <c r="Y25" i="12" a="1"/>
  <c r="Y25" i="12" s="1"/>
  <c r="Z24" i="12" a="1"/>
  <c r="Z24" i="12" s="1"/>
  <c r="Y24" i="12" a="1"/>
  <c r="Y24" i="12" s="1"/>
  <c r="Z23" i="12" a="1"/>
  <c r="Z23" i="12" s="1"/>
  <c r="Y23" i="12" a="1"/>
  <c r="Y23" i="12" s="1"/>
  <c r="Z22" i="12" a="1"/>
  <c r="Z22" i="12" s="1"/>
  <c r="Y22" i="12" a="1"/>
  <c r="Y22" i="12" s="1"/>
  <c r="Z21" i="12" a="1"/>
  <c r="Z21" i="12" s="1"/>
  <c r="Y21" i="12" a="1"/>
  <c r="Y21" i="12" s="1"/>
  <c r="Z20" i="12" a="1"/>
  <c r="Z20" i="12" s="1"/>
  <c r="Y20" i="12" a="1"/>
  <c r="Y20" i="12" s="1"/>
  <c r="Z19" i="12" a="1"/>
  <c r="Z19" i="12" s="1"/>
  <c r="Y19" i="12" a="1"/>
  <c r="Y19" i="12" s="1"/>
  <c r="Z18" i="12" a="1"/>
  <c r="Z18" i="12" s="1"/>
  <c r="Y18" i="12" a="1"/>
  <c r="Y18" i="12" s="1"/>
  <c r="Z17" i="12" a="1"/>
  <c r="Z17" i="12" s="1"/>
  <c r="Y17" i="12" a="1"/>
  <c r="Y17" i="12" s="1"/>
  <c r="Z16" i="12" a="1"/>
  <c r="Z16" i="12" s="1"/>
  <c r="Y16" i="12" a="1"/>
  <c r="Y16" i="12" s="1"/>
  <c r="Z15" i="12" a="1"/>
  <c r="Z15" i="12" s="1"/>
  <c r="Y15" i="12" a="1"/>
  <c r="Y15" i="12" s="1"/>
  <c r="Z14" i="12" a="1"/>
  <c r="Z14" i="12" s="1"/>
  <c r="Y14" i="12" a="1"/>
  <c r="Y14" i="12" s="1"/>
  <c r="Z13" i="12" a="1"/>
  <c r="Z13" i="12" s="1"/>
  <c r="Y13" i="12" a="1"/>
  <c r="Y13" i="12" s="1"/>
  <c r="Z12" i="12" a="1"/>
  <c r="Z12" i="12" s="1"/>
  <c r="Y12" i="12" a="1"/>
  <c r="Y12" i="12" s="1"/>
  <c r="Z11" i="12" a="1"/>
  <c r="Z11" i="12" s="1"/>
  <c r="Y11" i="12" a="1"/>
  <c r="Y11" i="12" s="1"/>
  <c r="Z10" i="12" a="1"/>
  <c r="Z10" i="12" s="1"/>
  <c r="Y10" i="12" a="1"/>
  <c r="Y10" i="12" s="1"/>
  <c r="Z9" i="12" a="1"/>
  <c r="Z9" i="12" s="1"/>
  <c r="Y9" i="12" a="1"/>
  <c r="Y9" i="12" s="1"/>
  <c r="Z8" i="12" a="1"/>
  <c r="Z8" i="12" s="1"/>
  <c r="Y8" i="12" a="1"/>
  <c r="Y8" i="12" s="1"/>
  <c r="Z7" i="12" a="1"/>
  <c r="Z7" i="12" s="1"/>
  <c r="Y7" i="12" a="1"/>
  <c r="Y7" i="12" s="1"/>
  <c r="Z6" i="12" a="1"/>
  <c r="Z6" i="12" s="1"/>
  <c r="Y6" i="12" a="1"/>
  <c r="Y6" i="12" s="1"/>
  <c r="Z5" i="12" a="1"/>
  <c r="Z5" i="12" s="1"/>
  <c r="Y5" i="12" a="1"/>
  <c r="Y5" i="12" s="1"/>
  <c r="Z4" i="12" a="1"/>
  <c r="Z4" i="12" s="1"/>
  <c r="Y4" i="12" a="1"/>
  <c r="Y4" i="12" s="1"/>
  <c r="Z153" i="11" a="1"/>
  <c r="Z153" i="11" s="1"/>
  <c r="Y153" i="11" a="1"/>
  <c r="Y153" i="11" s="1"/>
  <c r="Z152" i="11" a="1"/>
  <c r="Z152" i="11" s="1"/>
  <c r="Y152" i="11" a="1"/>
  <c r="Y152" i="11" s="1"/>
  <c r="Z151" i="11" a="1"/>
  <c r="Z151" i="11" s="1"/>
  <c r="Y151" i="11" a="1"/>
  <c r="Y151" i="11" s="1"/>
  <c r="Z150" i="11" a="1"/>
  <c r="Z150" i="11" s="1"/>
  <c r="Y150" i="11" a="1"/>
  <c r="Y150" i="11" s="1"/>
  <c r="Z149" i="11" a="1"/>
  <c r="Z149" i="11" s="1"/>
  <c r="Y149" i="11" a="1"/>
  <c r="Y149" i="11" s="1"/>
  <c r="Z148" i="11" a="1"/>
  <c r="Z148" i="11" s="1"/>
  <c r="Y148" i="11" a="1"/>
  <c r="Y148" i="11" s="1"/>
  <c r="Z147" i="11" a="1"/>
  <c r="Z147" i="11" s="1"/>
  <c r="Y147" i="11" a="1"/>
  <c r="Y147" i="11" s="1"/>
  <c r="Z146" i="11" a="1"/>
  <c r="Z146" i="11" s="1"/>
  <c r="Y146" i="11" a="1"/>
  <c r="Y146" i="11" s="1"/>
  <c r="Z145" i="11" a="1"/>
  <c r="Z145" i="11" s="1"/>
  <c r="Y145" i="11" a="1"/>
  <c r="Y145" i="11" s="1"/>
  <c r="Z144" i="11" a="1"/>
  <c r="Z144" i="11" s="1"/>
  <c r="Y144" i="11" a="1"/>
  <c r="Y144" i="11" s="1"/>
  <c r="Z143" i="11" a="1"/>
  <c r="Z143" i="11" s="1"/>
  <c r="Y143" i="11" a="1"/>
  <c r="Y143" i="11" s="1"/>
  <c r="Z142" i="11" a="1"/>
  <c r="Z142" i="11" s="1"/>
  <c r="Y142" i="11" a="1"/>
  <c r="Y142" i="11" s="1"/>
  <c r="Z141" i="11" a="1"/>
  <c r="Z141" i="11" s="1"/>
  <c r="Y141" i="11" a="1"/>
  <c r="Y141" i="11" s="1"/>
  <c r="Z140" i="11" a="1"/>
  <c r="Z140" i="11" s="1"/>
  <c r="Y140" i="11" a="1"/>
  <c r="Y140" i="11" s="1"/>
  <c r="Z139" i="11" a="1"/>
  <c r="Z139" i="11" s="1"/>
  <c r="Y139" i="11" a="1"/>
  <c r="Y139" i="11" s="1"/>
  <c r="Z138" i="11" a="1"/>
  <c r="Z138" i="11" s="1"/>
  <c r="Y138" i="11" a="1"/>
  <c r="Y138" i="11" s="1"/>
  <c r="Z137" i="11" a="1"/>
  <c r="Z137" i="11" s="1"/>
  <c r="Y137" i="11" a="1"/>
  <c r="Y137" i="11" s="1"/>
  <c r="Z136" i="11" a="1"/>
  <c r="Z136" i="11" s="1"/>
  <c r="Y136" i="11" a="1"/>
  <c r="Y136" i="11" s="1"/>
  <c r="Z135" i="11" a="1"/>
  <c r="Z135" i="11" s="1"/>
  <c r="Y135" i="11" a="1"/>
  <c r="Y135" i="11" s="1"/>
  <c r="Z134" i="11" a="1"/>
  <c r="Z134" i="11" s="1"/>
  <c r="Y134" i="11" a="1"/>
  <c r="Y134" i="11" s="1"/>
  <c r="Z133" i="11" a="1"/>
  <c r="Z133" i="11" s="1"/>
  <c r="Y133" i="11" a="1"/>
  <c r="Y133" i="11" s="1"/>
  <c r="Z132" i="11" a="1"/>
  <c r="Z132" i="11" s="1"/>
  <c r="Y132" i="11" a="1"/>
  <c r="Y132" i="11" s="1"/>
  <c r="Z131" i="11" a="1"/>
  <c r="Z131" i="11" s="1"/>
  <c r="Y131" i="11" a="1"/>
  <c r="Y131" i="11" s="1"/>
  <c r="Z130" i="11" a="1"/>
  <c r="Z130" i="11" s="1"/>
  <c r="Y130" i="11" a="1"/>
  <c r="Y130" i="11" s="1"/>
  <c r="Z129" i="11" a="1"/>
  <c r="Z129" i="11" s="1"/>
  <c r="Y129" i="11" a="1"/>
  <c r="Y129" i="11" s="1"/>
  <c r="Z128" i="11" a="1"/>
  <c r="Z128" i="11" s="1"/>
  <c r="Y128" i="11" a="1"/>
  <c r="Y128" i="11" s="1"/>
  <c r="Z127" i="11" a="1"/>
  <c r="Z127" i="11" s="1"/>
  <c r="Y127" i="11" a="1"/>
  <c r="Y127" i="11" s="1"/>
  <c r="Z126" i="11" a="1"/>
  <c r="Z126" i="11" s="1"/>
  <c r="Y126" i="11" a="1"/>
  <c r="Y126" i="11" s="1"/>
  <c r="Z125" i="11" a="1"/>
  <c r="Z125" i="11" s="1"/>
  <c r="Y125" i="11" a="1"/>
  <c r="Y125" i="11" s="1"/>
  <c r="Z124" i="11" a="1"/>
  <c r="Z124" i="11" s="1"/>
  <c r="Y124" i="11" a="1"/>
  <c r="Y124" i="11" s="1"/>
  <c r="Z123" i="11" a="1"/>
  <c r="Z123" i="11" s="1"/>
  <c r="Y123" i="11" a="1"/>
  <c r="Y123" i="11" s="1"/>
  <c r="Z122" i="11" a="1"/>
  <c r="Z122" i="11" s="1"/>
  <c r="Y122" i="11" a="1"/>
  <c r="Y122" i="11" s="1"/>
  <c r="Z121" i="11" a="1"/>
  <c r="Z121" i="11" s="1"/>
  <c r="Y121" i="11" a="1"/>
  <c r="Y121" i="11" s="1"/>
  <c r="Z120" i="11" a="1"/>
  <c r="Z120" i="11" s="1"/>
  <c r="Y120" i="11" a="1"/>
  <c r="Y120" i="11" s="1"/>
  <c r="Z119" i="11" a="1"/>
  <c r="Z119" i="11" s="1"/>
  <c r="Y119" i="11" a="1"/>
  <c r="Y119" i="11" s="1"/>
  <c r="Z118" i="11" a="1"/>
  <c r="Z118" i="11" s="1"/>
  <c r="Y118" i="11" a="1"/>
  <c r="Y118" i="11" s="1"/>
  <c r="Z117" i="11" a="1"/>
  <c r="Z117" i="11" s="1"/>
  <c r="Y117" i="11" a="1"/>
  <c r="Y117" i="11" s="1"/>
  <c r="Z116" i="11" a="1"/>
  <c r="Z116" i="11" s="1"/>
  <c r="Y116" i="11" a="1"/>
  <c r="Y116" i="11" s="1"/>
  <c r="Z115" i="11" a="1"/>
  <c r="Z115" i="11" s="1"/>
  <c r="Y115" i="11" a="1"/>
  <c r="Y115" i="11" s="1"/>
  <c r="Z114" i="11" a="1"/>
  <c r="Z114" i="11" s="1"/>
  <c r="Y114" i="11" a="1"/>
  <c r="Y114" i="11" s="1"/>
  <c r="Z113" i="11" a="1"/>
  <c r="Z113" i="11" s="1"/>
  <c r="Y113" i="11" a="1"/>
  <c r="Y113" i="11" s="1"/>
  <c r="Z112" i="11" a="1"/>
  <c r="Z112" i="11" s="1"/>
  <c r="Y112" i="11" a="1"/>
  <c r="Y112" i="11" s="1"/>
  <c r="Z111" i="11" a="1"/>
  <c r="Z111" i="11" s="1"/>
  <c r="Y111" i="11" a="1"/>
  <c r="Y111" i="11" s="1"/>
  <c r="Z110" i="11" a="1"/>
  <c r="Z110" i="11" s="1"/>
  <c r="Y110" i="11" a="1"/>
  <c r="Y110" i="11" s="1"/>
  <c r="Z109" i="11" a="1"/>
  <c r="Z109" i="11" s="1"/>
  <c r="Y109" i="11" a="1"/>
  <c r="Y109" i="11" s="1"/>
  <c r="Z108" i="11" a="1"/>
  <c r="Z108" i="11" s="1"/>
  <c r="Y108" i="11" a="1"/>
  <c r="Y108" i="11" s="1"/>
  <c r="Z107" i="11" a="1"/>
  <c r="Z107" i="11" s="1"/>
  <c r="Y107" i="11" a="1"/>
  <c r="Y107" i="11" s="1"/>
  <c r="Z106" i="11" a="1"/>
  <c r="Z106" i="11" s="1"/>
  <c r="Y106" i="11" a="1"/>
  <c r="Y106" i="11" s="1"/>
  <c r="Z105" i="11" a="1"/>
  <c r="Z105" i="11" s="1"/>
  <c r="Y105" i="11" a="1"/>
  <c r="Y105" i="11" s="1"/>
  <c r="Z104" i="11" a="1"/>
  <c r="Z104" i="11" s="1"/>
  <c r="Y104" i="11" a="1"/>
  <c r="Y104" i="11" s="1"/>
  <c r="Z103" i="11" a="1"/>
  <c r="Z103" i="11" s="1"/>
  <c r="Y103" i="11" a="1"/>
  <c r="Y103" i="11" s="1"/>
  <c r="Z102" i="11" a="1"/>
  <c r="Z102" i="11" s="1"/>
  <c r="Y102" i="11" a="1"/>
  <c r="Y102" i="11" s="1"/>
  <c r="Z101" i="11" a="1"/>
  <c r="Z101" i="11" s="1"/>
  <c r="Y101" i="11" a="1"/>
  <c r="Y101" i="11" s="1"/>
  <c r="Z100" i="11" a="1"/>
  <c r="Z100" i="11" s="1"/>
  <c r="Y100" i="11" a="1"/>
  <c r="Y100" i="11" s="1"/>
  <c r="Z99" i="11" a="1"/>
  <c r="Z99" i="11" s="1"/>
  <c r="Y99" i="11" a="1"/>
  <c r="Y99" i="11" s="1"/>
  <c r="Z98" i="11" a="1"/>
  <c r="Z98" i="11" s="1"/>
  <c r="Y98" i="11" a="1"/>
  <c r="Y98" i="11" s="1"/>
  <c r="Z97" i="11" a="1"/>
  <c r="Z97" i="11" s="1"/>
  <c r="Y97" i="11" a="1"/>
  <c r="Y97" i="11" s="1"/>
  <c r="Z96" i="11" a="1"/>
  <c r="Z96" i="11" s="1"/>
  <c r="Y96" i="11" a="1"/>
  <c r="Y96" i="11" s="1"/>
  <c r="Z95" i="11" a="1"/>
  <c r="Z95" i="11" s="1"/>
  <c r="Y95" i="11" a="1"/>
  <c r="Y95" i="11" s="1"/>
  <c r="Z94" i="11" a="1"/>
  <c r="Z94" i="11" s="1"/>
  <c r="Y94" i="11" a="1"/>
  <c r="Y94" i="11" s="1"/>
  <c r="Z93" i="11" a="1"/>
  <c r="Z93" i="11" s="1"/>
  <c r="Y93" i="11" a="1"/>
  <c r="Y93" i="11" s="1"/>
  <c r="Z92" i="11" a="1"/>
  <c r="Z92" i="11" s="1"/>
  <c r="Y92" i="11" a="1"/>
  <c r="Y92" i="11" s="1"/>
  <c r="Z91" i="11" a="1"/>
  <c r="Z91" i="11" s="1"/>
  <c r="Y91" i="11" a="1"/>
  <c r="Y91" i="11" s="1"/>
  <c r="Z90" i="11" a="1"/>
  <c r="Z90" i="11" s="1"/>
  <c r="Y90" i="11" a="1"/>
  <c r="Y90" i="11" s="1"/>
  <c r="Z89" i="11" a="1"/>
  <c r="Z89" i="11" s="1"/>
  <c r="Y89" i="11" a="1"/>
  <c r="Y89" i="11" s="1"/>
  <c r="Z88" i="11" a="1"/>
  <c r="Z88" i="11" s="1"/>
  <c r="Y88" i="11" a="1"/>
  <c r="Y88" i="11" s="1"/>
  <c r="Z87" i="11" a="1"/>
  <c r="Z87" i="11" s="1"/>
  <c r="Y87" i="11" a="1"/>
  <c r="Y87" i="11" s="1"/>
  <c r="Z86" i="11" a="1"/>
  <c r="Z86" i="11" s="1"/>
  <c r="Y86" i="11" a="1"/>
  <c r="Y86" i="11" s="1"/>
  <c r="Z85" i="11" a="1"/>
  <c r="Z85" i="11" s="1"/>
  <c r="Y85" i="11" a="1"/>
  <c r="Y85" i="11" s="1"/>
  <c r="Z84" i="11" a="1"/>
  <c r="Z84" i="11" s="1"/>
  <c r="Y84" i="11" a="1"/>
  <c r="Y84" i="11" s="1"/>
  <c r="Z83" i="11" a="1"/>
  <c r="Z83" i="11" s="1"/>
  <c r="Y83" i="11" a="1"/>
  <c r="Y83" i="11" s="1"/>
  <c r="Z82" i="11" a="1"/>
  <c r="Z82" i="11" s="1"/>
  <c r="Y82" i="11" a="1"/>
  <c r="Y82" i="11" s="1"/>
  <c r="Z81" i="11" a="1"/>
  <c r="Z81" i="11" s="1"/>
  <c r="Y81" i="11" a="1"/>
  <c r="Y81" i="11" s="1"/>
  <c r="Z80" i="11" a="1"/>
  <c r="Z80" i="11" s="1"/>
  <c r="Y80" i="11" a="1"/>
  <c r="Y80" i="11" s="1"/>
  <c r="Z79" i="11" a="1"/>
  <c r="Z79" i="11" s="1"/>
  <c r="Y79" i="11" a="1"/>
  <c r="Y79" i="11" s="1"/>
  <c r="Z78" i="11" a="1"/>
  <c r="Z78" i="11" s="1"/>
  <c r="Y78" i="11" a="1"/>
  <c r="Y78" i="11" s="1"/>
  <c r="Z77" i="11" a="1"/>
  <c r="Z77" i="11" s="1"/>
  <c r="Y77" i="11" a="1"/>
  <c r="Y77" i="11" s="1"/>
  <c r="Z76" i="11" a="1"/>
  <c r="Z76" i="11" s="1"/>
  <c r="Y76" i="11" a="1"/>
  <c r="Y76" i="11" s="1"/>
  <c r="Z75" i="11" a="1"/>
  <c r="Z75" i="11" s="1"/>
  <c r="Y75" i="11" a="1"/>
  <c r="Y75" i="11" s="1"/>
  <c r="Z74" i="11" a="1"/>
  <c r="Z74" i="11" s="1"/>
  <c r="Y74" i="11" a="1"/>
  <c r="Y74" i="11" s="1"/>
  <c r="Z73" i="11" a="1"/>
  <c r="Z73" i="11" s="1"/>
  <c r="Y73" i="11" a="1"/>
  <c r="Y73" i="11" s="1"/>
  <c r="Z72" i="11" a="1"/>
  <c r="Z72" i="11" s="1"/>
  <c r="Y72" i="11" a="1"/>
  <c r="Y72" i="11" s="1"/>
  <c r="Z71" i="11" a="1"/>
  <c r="Z71" i="11" s="1"/>
  <c r="Y71" i="11" a="1"/>
  <c r="Y71" i="11" s="1"/>
  <c r="Z70" i="11" a="1"/>
  <c r="Z70" i="11" s="1"/>
  <c r="Y70" i="11" a="1"/>
  <c r="Y70" i="11" s="1"/>
  <c r="Z69" i="11" a="1"/>
  <c r="Z69" i="11" s="1"/>
  <c r="Y69" i="11" a="1"/>
  <c r="Y69" i="11" s="1"/>
  <c r="Z68" i="11" a="1"/>
  <c r="Z68" i="11" s="1"/>
  <c r="Y68" i="11" a="1"/>
  <c r="Y68" i="11" s="1"/>
  <c r="Z67" i="11" a="1"/>
  <c r="Z67" i="11" s="1"/>
  <c r="Y67" i="11" a="1"/>
  <c r="Y67" i="11" s="1"/>
  <c r="Z66" i="11" a="1"/>
  <c r="Z66" i="11" s="1"/>
  <c r="Y66" i="11" a="1"/>
  <c r="Y66" i="11" s="1"/>
  <c r="Z65" i="11" a="1"/>
  <c r="Z65" i="11" s="1"/>
  <c r="Y65" i="11" a="1"/>
  <c r="Y65" i="11" s="1"/>
  <c r="Z64" i="11" a="1"/>
  <c r="Z64" i="11" s="1"/>
  <c r="Y64" i="11" a="1"/>
  <c r="Y64" i="11" s="1"/>
  <c r="Z63" i="11" a="1"/>
  <c r="Z63" i="11" s="1"/>
  <c r="Y63" i="11" a="1"/>
  <c r="Y63" i="11" s="1"/>
  <c r="Z62" i="11" a="1"/>
  <c r="Z62" i="11" s="1"/>
  <c r="Y62" i="11" a="1"/>
  <c r="Y62" i="11" s="1"/>
  <c r="Z61" i="11" a="1"/>
  <c r="Z61" i="11" s="1"/>
  <c r="Y61" i="11" a="1"/>
  <c r="Y61" i="11" s="1"/>
  <c r="Z60" i="11" a="1"/>
  <c r="Z60" i="11" s="1"/>
  <c r="Y60" i="11" a="1"/>
  <c r="Y60" i="11" s="1"/>
  <c r="Z59" i="11" a="1"/>
  <c r="Z59" i="11" s="1"/>
  <c r="Y59" i="11" a="1"/>
  <c r="Y59" i="11" s="1"/>
  <c r="Z58" i="11" a="1"/>
  <c r="Z58" i="11" s="1"/>
  <c r="Y58" i="11" a="1"/>
  <c r="Y58" i="11" s="1"/>
  <c r="Z57" i="11" a="1"/>
  <c r="Z57" i="11" s="1"/>
  <c r="Y57" i="11" a="1"/>
  <c r="Y57" i="11" s="1"/>
  <c r="Z56" i="11" a="1"/>
  <c r="Z56" i="11" s="1"/>
  <c r="Y56" i="11" a="1"/>
  <c r="Y56" i="11" s="1"/>
  <c r="Z55" i="11" a="1"/>
  <c r="Z55" i="11" s="1"/>
  <c r="Y55" i="11" a="1"/>
  <c r="Y55" i="11" s="1"/>
  <c r="Z54" i="11" a="1"/>
  <c r="Z54" i="11" s="1"/>
  <c r="Y54" i="11" a="1"/>
  <c r="Y54" i="11" s="1"/>
  <c r="Z53" i="11" a="1"/>
  <c r="Z53" i="11" s="1"/>
  <c r="Y53" i="11" a="1"/>
  <c r="Y53" i="11" s="1"/>
  <c r="Z52" i="11" a="1"/>
  <c r="Z52" i="11" s="1"/>
  <c r="Y52" i="11" a="1"/>
  <c r="Y52" i="11" s="1"/>
  <c r="Z51" i="11" a="1"/>
  <c r="Z51" i="11" s="1"/>
  <c r="Y51" i="11" a="1"/>
  <c r="Y51" i="11" s="1"/>
  <c r="Z50" i="11" a="1"/>
  <c r="Z50" i="11" s="1"/>
  <c r="Y50" i="11" a="1"/>
  <c r="Y50" i="11" s="1"/>
  <c r="Z49" i="11" a="1"/>
  <c r="Z49" i="11" s="1"/>
  <c r="Y49" i="11" a="1"/>
  <c r="Y49" i="11" s="1"/>
  <c r="Z48" i="11" a="1"/>
  <c r="Z48" i="11" s="1"/>
  <c r="Y48" i="11" a="1"/>
  <c r="Y48" i="11" s="1"/>
  <c r="Z47" i="11" a="1"/>
  <c r="Z47" i="11" s="1"/>
  <c r="Y47" i="11" a="1"/>
  <c r="Y47" i="11" s="1"/>
  <c r="Z46" i="11" a="1"/>
  <c r="Z46" i="11" s="1"/>
  <c r="Y46" i="11" a="1"/>
  <c r="Y46" i="11" s="1"/>
  <c r="Z45" i="11" a="1"/>
  <c r="Z45" i="11" s="1"/>
  <c r="Y45" i="11" a="1"/>
  <c r="Y45" i="11" s="1"/>
  <c r="Z44" i="11" a="1"/>
  <c r="Z44" i="11" s="1"/>
  <c r="Y44" i="11" a="1"/>
  <c r="Y44" i="11" s="1"/>
  <c r="Z43" i="11" a="1"/>
  <c r="Z43" i="11" s="1"/>
  <c r="Y43" i="11" a="1"/>
  <c r="Y43" i="11" s="1"/>
  <c r="Z42" i="11" a="1"/>
  <c r="Z42" i="11" s="1"/>
  <c r="Y42" i="11" a="1"/>
  <c r="Y42" i="11" s="1"/>
  <c r="Z41" i="11" a="1"/>
  <c r="Z41" i="11" s="1"/>
  <c r="Y41" i="11" a="1"/>
  <c r="Y41" i="11" s="1"/>
  <c r="Z40" i="11" a="1"/>
  <c r="Z40" i="11" s="1"/>
  <c r="Y40" i="11" a="1"/>
  <c r="Y40" i="11" s="1"/>
  <c r="Z39" i="11" a="1"/>
  <c r="Z39" i="11" s="1"/>
  <c r="Y39" i="11" a="1"/>
  <c r="Y39" i="11" s="1"/>
  <c r="Z38" i="11" a="1"/>
  <c r="Z38" i="11" s="1"/>
  <c r="Y38" i="11" a="1"/>
  <c r="Y38" i="11" s="1"/>
  <c r="Z37" i="11" a="1"/>
  <c r="Z37" i="11" s="1"/>
  <c r="Y37" i="11" a="1"/>
  <c r="Y37" i="11" s="1"/>
  <c r="Z36" i="11" a="1"/>
  <c r="Z36" i="11" s="1"/>
  <c r="Y36" i="11" a="1"/>
  <c r="Y36" i="11" s="1"/>
  <c r="Z35" i="11" a="1"/>
  <c r="Z35" i="11" s="1"/>
  <c r="Y35" i="11" a="1"/>
  <c r="Y35" i="11" s="1"/>
  <c r="Z34" i="11" a="1"/>
  <c r="Z34" i="11" s="1"/>
  <c r="Y34" i="11" a="1"/>
  <c r="Y34" i="11" s="1"/>
  <c r="Z33" i="11" a="1"/>
  <c r="Z33" i="11" s="1"/>
  <c r="Y33" i="11" a="1"/>
  <c r="Y33" i="11" s="1"/>
  <c r="Z32" i="11" a="1"/>
  <c r="Z32" i="11" s="1"/>
  <c r="Y32" i="11" a="1"/>
  <c r="Y32" i="11" s="1"/>
  <c r="Z31" i="11" a="1"/>
  <c r="Z31" i="11" s="1"/>
  <c r="Y31" i="11" a="1"/>
  <c r="Y31" i="11" s="1"/>
  <c r="Z30" i="11" a="1"/>
  <c r="Z30" i="11" s="1"/>
  <c r="Y30" i="11" a="1"/>
  <c r="Y30" i="11" s="1"/>
  <c r="Z29" i="11" a="1"/>
  <c r="Z29" i="11" s="1"/>
  <c r="Y29" i="11" a="1"/>
  <c r="Y29" i="11" s="1"/>
  <c r="Z28" i="11" a="1"/>
  <c r="Z28" i="11" s="1"/>
  <c r="Y28" i="11" a="1"/>
  <c r="Y28" i="11" s="1"/>
  <c r="Z27" i="11" a="1"/>
  <c r="Z27" i="11" s="1"/>
  <c r="Y27" i="11" a="1"/>
  <c r="Y27" i="11" s="1"/>
  <c r="Z26" i="11" a="1"/>
  <c r="Z26" i="11" s="1"/>
  <c r="Y26" i="11" a="1"/>
  <c r="Y26" i="11" s="1"/>
  <c r="Z25" i="11" a="1"/>
  <c r="Z25" i="11" s="1"/>
  <c r="Y25" i="11" a="1"/>
  <c r="Y25" i="11" s="1"/>
  <c r="Z24" i="11" a="1"/>
  <c r="Z24" i="11" s="1"/>
  <c r="Y24" i="11" a="1"/>
  <c r="Y24" i="11" s="1"/>
  <c r="Z23" i="11" a="1"/>
  <c r="Z23" i="11" s="1"/>
  <c r="Y23" i="11" a="1"/>
  <c r="Y23" i="11" s="1"/>
  <c r="Z22" i="11" a="1"/>
  <c r="Z22" i="11" s="1"/>
  <c r="Y22" i="11" a="1"/>
  <c r="Y22" i="11" s="1"/>
  <c r="Z21" i="11" a="1"/>
  <c r="Z21" i="11" s="1"/>
  <c r="Y21" i="11" a="1"/>
  <c r="Y21" i="11" s="1"/>
  <c r="Z20" i="11" a="1"/>
  <c r="Z20" i="11" s="1"/>
  <c r="Y20" i="11" a="1"/>
  <c r="Y20" i="11" s="1"/>
  <c r="Z19" i="11" a="1"/>
  <c r="Z19" i="11" s="1"/>
  <c r="Y19" i="11" a="1"/>
  <c r="Y19" i="11" s="1"/>
  <c r="Z18" i="11" a="1"/>
  <c r="Z18" i="11" s="1"/>
  <c r="Y18" i="11" a="1"/>
  <c r="Y18" i="11" s="1"/>
  <c r="Z17" i="11" a="1"/>
  <c r="Z17" i="11" s="1"/>
  <c r="Y17" i="11" a="1"/>
  <c r="Y17" i="11" s="1"/>
  <c r="Z16" i="11" a="1"/>
  <c r="Z16" i="11" s="1"/>
  <c r="Y16" i="11" a="1"/>
  <c r="Y16" i="11" s="1"/>
  <c r="Z15" i="11" a="1"/>
  <c r="Z15" i="11" s="1"/>
  <c r="Y15" i="11" a="1"/>
  <c r="Y15" i="11" s="1"/>
  <c r="Z14" i="11" a="1"/>
  <c r="Z14" i="11" s="1"/>
  <c r="Y14" i="11" a="1"/>
  <c r="Y14" i="11" s="1"/>
  <c r="Z13" i="11" a="1"/>
  <c r="Z13" i="11" s="1"/>
  <c r="Y13" i="11" a="1"/>
  <c r="Y13" i="11" s="1"/>
  <c r="Z12" i="11" a="1"/>
  <c r="Z12" i="11" s="1"/>
  <c r="Y12" i="11" a="1"/>
  <c r="Y12" i="11" s="1"/>
  <c r="Z11" i="11" a="1"/>
  <c r="Z11" i="11" s="1"/>
  <c r="Y11" i="11" a="1"/>
  <c r="Y11" i="11" s="1"/>
  <c r="Z10" i="11" a="1"/>
  <c r="Z10" i="11" s="1"/>
  <c r="Y10" i="11" a="1"/>
  <c r="Y10" i="11" s="1"/>
  <c r="Z9" i="11" a="1"/>
  <c r="Z9" i="11" s="1"/>
  <c r="Y9" i="11" a="1"/>
  <c r="Y9" i="11" s="1"/>
  <c r="Z8" i="11" a="1"/>
  <c r="Z8" i="11" s="1"/>
  <c r="Y8" i="11" a="1"/>
  <c r="Y8" i="11" s="1"/>
  <c r="Z7" i="11" a="1"/>
  <c r="Z7" i="11" s="1"/>
  <c r="Y7" i="11" a="1"/>
  <c r="Y7" i="11" s="1"/>
  <c r="Z6" i="11" a="1"/>
  <c r="Z6" i="11" s="1"/>
  <c r="Y6" i="11" a="1"/>
  <c r="Y6" i="11" s="1"/>
  <c r="Z5" i="11" a="1"/>
  <c r="Z5" i="11" s="1"/>
  <c r="Y5" i="11" a="1"/>
  <c r="Y5" i="11" s="1"/>
  <c r="Z4" i="11" a="1"/>
  <c r="Z4" i="11" s="1"/>
  <c r="Y4" i="11" a="1"/>
  <c r="Y4" i="11" s="1"/>
  <c r="Z153" i="10" a="1"/>
  <c r="Z153" i="10" s="1"/>
  <c r="Y153" i="10" a="1"/>
  <c r="Y153" i="10" s="1"/>
  <c r="Z152" i="10" a="1"/>
  <c r="Z152" i="10" s="1"/>
  <c r="Y152" i="10" a="1"/>
  <c r="Y152" i="10" s="1"/>
  <c r="Z151" i="10" a="1"/>
  <c r="Z151" i="10" s="1"/>
  <c r="Y151" i="10" a="1"/>
  <c r="Y151" i="10" s="1"/>
  <c r="Z150" i="10" a="1"/>
  <c r="Z150" i="10" s="1"/>
  <c r="Y150" i="10" a="1"/>
  <c r="Y150" i="10" s="1"/>
  <c r="Z149" i="10" a="1"/>
  <c r="Z149" i="10" s="1"/>
  <c r="Y149" i="10" a="1"/>
  <c r="Y149" i="10" s="1"/>
  <c r="Z148" i="10" a="1"/>
  <c r="Z148" i="10" s="1"/>
  <c r="Y148" i="10" a="1"/>
  <c r="Y148" i="10" s="1"/>
  <c r="Z147" i="10" a="1"/>
  <c r="Z147" i="10" s="1"/>
  <c r="Y147" i="10" a="1"/>
  <c r="Y147" i="10" s="1"/>
  <c r="Z146" i="10" a="1"/>
  <c r="Z146" i="10" s="1"/>
  <c r="Y146" i="10" a="1"/>
  <c r="Y146" i="10" s="1"/>
  <c r="Z145" i="10" a="1"/>
  <c r="Z145" i="10" s="1"/>
  <c r="Y145" i="10" a="1"/>
  <c r="Y145" i="10" s="1"/>
  <c r="Z144" i="10" a="1"/>
  <c r="Z144" i="10" s="1"/>
  <c r="Y144" i="10" a="1"/>
  <c r="Y144" i="10" s="1"/>
  <c r="Z143" i="10" a="1"/>
  <c r="Z143" i="10" s="1"/>
  <c r="Y143" i="10" a="1"/>
  <c r="Y143" i="10" s="1"/>
  <c r="Z142" i="10" a="1"/>
  <c r="Z142" i="10" s="1"/>
  <c r="Y142" i="10" a="1"/>
  <c r="Y142" i="10" s="1"/>
  <c r="Z141" i="10" a="1"/>
  <c r="Z141" i="10" s="1"/>
  <c r="Y141" i="10" a="1"/>
  <c r="Y141" i="10" s="1"/>
  <c r="Z140" i="10" a="1"/>
  <c r="Z140" i="10" s="1"/>
  <c r="Y140" i="10" a="1"/>
  <c r="Y140" i="10" s="1"/>
  <c r="Z139" i="10" a="1"/>
  <c r="Z139" i="10" s="1"/>
  <c r="Y139" i="10" a="1"/>
  <c r="Y139" i="10" s="1"/>
  <c r="Z138" i="10" a="1"/>
  <c r="Z138" i="10" s="1"/>
  <c r="Y138" i="10" a="1"/>
  <c r="Y138" i="10" s="1"/>
  <c r="Z137" i="10" a="1"/>
  <c r="Z137" i="10" s="1"/>
  <c r="Y137" i="10" a="1"/>
  <c r="Y137" i="10" s="1"/>
  <c r="Z136" i="10" a="1"/>
  <c r="Z136" i="10" s="1"/>
  <c r="Y136" i="10" a="1"/>
  <c r="Y136" i="10" s="1"/>
  <c r="Z135" i="10" a="1"/>
  <c r="Z135" i="10" s="1"/>
  <c r="Y135" i="10" a="1"/>
  <c r="Y135" i="10" s="1"/>
  <c r="Z134" i="10" a="1"/>
  <c r="Z134" i="10" s="1"/>
  <c r="Y134" i="10" a="1"/>
  <c r="Y134" i="10" s="1"/>
  <c r="Z133" i="10" a="1"/>
  <c r="Z133" i="10" s="1"/>
  <c r="Y133" i="10" a="1"/>
  <c r="Y133" i="10" s="1"/>
  <c r="Z132" i="10" a="1"/>
  <c r="Z132" i="10" s="1"/>
  <c r="Y132" i="10" a="1"/>
  <c r="Y132" i="10" s="1"/>
  <c r="Z131" i="10" a="1"/>
  <c r="Z131" i="10" s="1"/>
  <c r="Y131" i="10" a="1"/>
  <c r="Y131" i="10" s="1"/>
  <c r="Z130" i="10" a="1"/>
  <c r="Z130" i="10" s="1"/>
  <c r="Y130" i="10" a="1"/>
  <c r="Y130" i="10" s="1"/>
  <c r="Z129" i="10" a="1"/>
  <c r="Z129" i="10" s="1"/>
  <c r="Y129" i="10" a="1"/>
  <c r="Y129" i="10" s="1"/>
  <c r="Z128" i="10" a="1"/>
  <c r="Z128" i="10" s="1"/>
  <c r="Y128" i="10" a="1"/>
  <c r="Y128" i="10" s="1"/>
  <c r="Z127" i="10" a="1"/>
  <c r="Z127" i="10" s="1"/>
  <c r="Y127" i="10" a="1"/>
  <c r="Y127" i="10" s="1"/>
  <c r="Z126" i="10" a="1"/>
  <c r="Z126" i="10" s="1"/>
  <c r="Y126" i="10" a="1"/>
  <c r="Y126" i="10" s="1"/>
  <c r="Z125" i="10" a="1"/>
  <c r="Z125" i="10" s="1"/>
  <c r="Y125" i="10" a="1"/>
  <c r="Y125" i="10" s="1"/>
  <c r="Z124" i="10" a="1"/>
  <c r="Z124" i="10" s="1"/>
  <c r="Y124" i="10" a="1"/>
  <c r="Y124" i="10" s="1"/>
  <c r="Z123" i="10" a="1"/>
  <c r="Z123" i="10" s="1"/>
  <c r="Y123" i="10" a="1"/>
  <c r="Y123" i="10" s="1"/>
  <c r="Z122" i="10" a="1"/>
  <c r="Z122" i="10" s="1"/>
  <c r="Y122" i="10" a="1"/>
  <c r="Y122" i="10" s="1"/>
  <c r="Z121" i="10" a="1"/>
  <c r="Z121" i="10" s="1"/>
  <c r="Y121" i="10" a="1"/>
  <c r="Y121" i="10" s="1"/>
  <c r="Z120" i="10" a="1"/>
  <c r="Z120" i="10" s="1"/>
  <c r="Y120" i="10" a="1"/>
  <c r="Y120" i="10" s="1"/>
  <c r="Z119" i="10" a="1"/>
  <c r="Z119" i="10" s="1"/>
  <c r="Y119" i="10" a="1"/>
  <c r="Y119" i="10" s="1"/>
  <c r="Z118" i="10" a="1"/>
  <c r="Z118" i="10" s="1"/>
  <c r="Y118" i="10" a="1"/>
  <c r="Y118" i="10" s="1"/>
  <c r="Z117" i="10" a="1"/>
  <c r="Z117" i="10" s="1"/>
  <c r="Y117" i="10" a="1"/>
  <c r="Y117" i="10" s="1"/>
  <c r="Z116" i="10" a="1"/>
  <c r="Z116" i="10" s="1"/>
  <c r="Y116" i="10" a="1"/>
  <c r="Y116" i="10" s="1"/>
  <c r="Z115" i="10" a="1"/>
  <c r="Z115" i="10" s="1"/>
  <c r="Y115" i="10" a="1"/>
  <c r="Y115" i="10" s="1"/>
  <c r="Z114" i="10" a="1"/>
  <c r="Z114" i="10" s="1"/>
  <c r="Y114" i="10" a="1"/>
  <c r="Y114" i="10" s="1"/>
  <c r="Z113" i="10" a="1"/>
  <c r="Z113" i="10" s="1"/>
  <c r="Y113" i="10" a="1"/>
  <c r="Y113" i="10" s="1"/>
  <c r="Z112" i="10" a="1"/>
  <c r="Z112" i="10" s="1"/>
  <c r="Y112" i="10" a="1"/>
  <c r="Y112" i="10" s="1"/>
  <c r="Z111" i="10" a="1"/>
  <c r="Z111" i="10" s="1"/>
  <c r="Y111" i="10" a="1"/>
  <c r="Y111" i="10" s="1"/>
  <c r="Z110" i="10" a="1"/>
  <c r="Z110" i="10" s="1"/>
  <c r="Y110" i="10" a="1"/>
  <c r="Y110" i="10" s="1"/>
  <c r="Z109" i="10" a="1"/>
  <c r="Z109" i="10" s="1"/>
  <c r="Y109" i="10" a="1"/>
  <c r="Y109" i="10" s="1"/>
  <c r="Z108" i="10" a="1"/>
  <c r="Z108" i="10" s="1"/>
  <c r="Y108" i="10" a="1"/>
  <c r="Y108" i="10" s="1"/>
  <c r="Z107" i="10" a="1"/>
  <c r="Z107" i="10" s="1"/>
  <c r="Y107" i="10" a="1"/>
  <c r="Y107" i="10" s="1"/>
  <c r="Z106" i="10" a="1"/>
  <c r="Z106" i="10" s="1"/>
  <c r="Y106" i="10" a="1"/>
  <c r="Y106" i="10" s="1"/>
  <c r="Z105" i="10" a="1"/>
  <c r="Z105" i="10" s="1"/>
  <c r="Y105" i="10" a="1"/>
  <c r="Y105" i="10" s="1"/>
  <c r="Z104" i="10" a="1"/>
  <c r="Z104" i="10" s="1"/>
  <c r="Y104" i="10" a="1"/>
  <c r="Y104" i="10" s="1"/>
  <c r="Z103" i="10" a="1"/>
  <c r="Z103" i="10" s="1"/>
  <c r="Y103" i="10" a="1"/>
  <c r="Y103" i="10" s="1"/>
  <c r="Z102" i="10" a="1"/>
  <c r="Z102" i="10" s="1"/>
  <c r="Y102" i="10" a="1"/>
  <c r="Y102" i="10" s="1"/>
  <c r="Z101" i="10" a="1"/>
  <c r="Z101" i="10" s="1"/>
  <c r="Y101" i="10" a="1"/>
  <c r="Y101" i="10" s="1"/>
  <c r="Z100" i="10" a="1"/>
  <c r="Z100" i="10" s="1"/>
  <c r="Y100" i="10" a="1"/>
  <c r="Y100" i="10" s="1"/>
  <c r="Z99" i="10" a="1"/>
  <c r="Z99" i="10" s="1"/>
  <c r="Y99" i="10" a="1"/>
  <c r="Y99" i="10" s="1"/>
  <c r="Z98" i="10" a="1"/>
  <c r="Z98" i="10" s="1"/>
  <c r="Y98" i="10" a="1"/>
  <c r="Y98" i="10" s="1"/>
  <c r="Z97" i="10" a="1"/>
  <c r="Z97" i="10" s="1"/>
  <c r="Y97" i="10" a="1"/>
  <c r="Y97" i="10" s="1"/>
  <c r="Z96" i="10" a="1"/>
  <c r="Z96" i="10" s="1"/>
  <c r="Y96" i="10" a="1"/>
  <c r="Y96" i="10" s="1"/>
  <c r="Z95" i="10" a="1"/>
  <c r="Z95" i="10" s="1"/>
  <c r="Y95" i="10" a="1"/>
  <c r="Y95" i="10" s="1"/>
  <c r="Z94" i="10" a="1"/>
  <c r="Z94" i="10" s="1"/>
  <c r="Y94" i="10" a="1"/>
  <c r="Y94" i="10" s="1"/>
  <c r="Z93" i="10" a="1"/>
  <c r="Z93" i="10" s="1"/>
  <c r="Y93" i="10" a="1"/>
  <c r="Y93" i="10" s="1"/>
  <c r="Z92" i="10" a="1"/>
  <c r="Z92" i="10" s="1"/>
  <c r="Y92" i="10" a="1"/>
  <c r="Y92" i="10" s="1"/>
  <c r="Z91" i="10" a="1"/>
  <c r="Z91" i="10" s="1"/>
  <c r="Y91" i="10" a="1"/>
  <c r="Y91" i="10" s="1"/>
  <c r="Z90" i="10" a="1"/>
  <c r="Z90" i="10" s="1"/>
  <c r="Y90" i="10" a="1"/>
  <c r="Y90" i="10" s="1"/>
  <c r="Z89" i="10" a="1"/>
  <c r="Z89" i="10" s="1"/>
  <c r="Y89" i="10" a="1"/>
  <c r="Y89" i="10" s="1"/>
  <c r="Z88" i="10" a="1"/>
  <c r="Z88" i="10" s="1"/>
  <c r="Y88" i="10" a="1"/>
  <c r="Y88" i="10" s="1"/>
  <c r="Z87" i="10" a="1"/>
  <c r="Z87" i="10" s="1"/>
  <c r="Y87" i="10" a="1"/>
  <c r="Y87" i="10" s="1"/>
  <c r="Z86" i="10" a="1"/>
  <c r="Z86" i="10" s="1"/>
  <c r="Y86" i="10" a="1"/>
  <c r="Y86" i="10" s="1"/>
  <c r="Z85" i="10" a="1"/>
  <c r="Z85" i="10" s="1"/>
  <c r="Y85" i="10" a="1"/>
  <c r="Y85" i="10" s="1"/>
  <c r="Z84" i="10" a="1"/>
  <c r="Z84" i="10" s="1"/>
  <c r="Y84" i="10" a="1"/>
  <c r="Y84" i="10" s="1"/>
  <c r="Z83" i="10" a="1"/>
  <c r="Z83" i="10" s="1"/>
  <c r="Y83" i="10" a="1"/>
  <c r="Y83" i="10" s="1"/>
  <c r="Z82" i="10" a="1"/>
  <c r="Z82" i="10" s="1"/>
  <c r="Y82" i="10" a="1"/>
  <c r="Y82" i="10" s="1"/>
  <c r="Z81" i="10" a="1"/>
  <c r="Z81" i="10" s="1"/>
  <c r="Y81" i="10" a="1"/>
  <c r="Y81" i="10" s="1"/>
  <c r="Z80" i="10" a="1"/>
  <c r="Z80" i="10" s="1"/>
  <c r="Y80" i="10" a="1"/>
  <c r="Y80" i="10" s="1"/>
  <c r="Z79" i="10" a="1"/>
  <c r="Z79" i="10" s="1"/>
  <c r="Y79" i="10" a="1"/>
  <c r="Y79" i="10" s="1"/>
  <c r="Z78" i="10" a="1"/>
  <c r="Z78" i="10" s="1"/>
  <c r="Y78" i="10" a="1"/>
  <c r="Y78" i="10" s="1"/>
  <c r="Z77" i="10" a="1"/>
  <c r="Z77" i="10" s="1"/>
  <c r="Y77" i="10" a="1"/>
  <c r="Y77" i="10" s="1"/>
  <c r="Z76" i="10" a="1"/>
  <c r="Z76" i="10" s="1"/>
  <c r="Y76" i="10" a="1"/>
  <c r="Y76" i="10" s="1"/>
  <c r="Z75" i="10" a="1"/>
  <c r="Z75" i="10" s="1"/>
  <c r="Y75" i="10" a="1"/>
  <c r="Y75" i="10" s="1"/>
  <c r="Z74" i="10" a="1"/>
  <c r="Z74" i="10" s="1"/>
  <c r="Y74" i="10" a="1"/>
  <c r="Y74" i="10" s="1"/>
  <c r="Z73" i="10" a="1"/>
  <c r="Z73" i="10" s="1"/>
  <c r="Y73" i="10" a="1"/>
  <c r="Y73" i="10" s="1"/>
  <c r="Z72" i="10" a="1"/>
  <c r="Z72" i="10" s="1"/>
  <c r="Y72" i="10" a="1"/>
  <c r="Y72" i="10" s="1"/>
  <c r="Z71" i="10" a="1"/>
  <c r="Z71" i="10" s="1"/>
  <c r="Y71" i="10" a="1"/>
  <c r="Y71" i="10" s="1"/>
  <c r="Z70" i="10" a="1"/>
  <c r="Z70" i="10" s="1"/>
  <c r="Y70" i="10" a="1"/>
  <c r="Y70" i="10" s="1"/>
  <c r="Z69" i="10" a="1"/>
  <c r="Z69" i="10" s="1"/>
  <c r="Y69" i="10" a="1"/>
  <c r="Y69" i="10" s="1"/>
  <c r="Z68" i="10" a="1"/>
  <c r="Z68" i="10" s="1"/>
  <c r="Y68" i="10" a="1"/>
  <c r="Y68" i="10" s="1"/>
  <c r="Z67" i="10" a="1"/>
  <c r="Z67" i="10" s="1"/>
  <c r="Y67" i="10" a="1"/>
  <c r="Y67" i="10" s="1"/>
  <c r="Z66" i="10" a="1"/>
  <c r="Z66" i="10" s="1"/>
  <c r="Y66" i="10" a="1"/>
  <c r="Y66" i="10" s="1"/>
  <c r="Z65" i="10" a="1"/>
  <c r="Z65" i="10" s="1"/>
  <c r="Y65" i="10" a="1"/>
  <c r="Y65" i="10" s="1"/>
  <c r="Z64" i="10" a="1"/>
  <c r="Z64" i="10" s="1"/>
  <c r="Y64" i="10" a="1"/>
  <c r="Y64" i="10" s="1"/>
  <c r="Z63" i="10" a="1"/>
  <c r="Z63" i="10" s="1"/>
  <c r="Y63" i="10" a="1"/>
  <c r="Y63" i="10" s="1"/>
  <c r="Z62" i="10" a="1"/>
  <c r="Z62" i="10" s="1"/>
  <c r="Y62" i="10" a="1"/>
  <c r="Y62" i="10" s="1"/>
  <c r="Z61" i="10" a="1"/>
  <c r="Z61" i="10" s="1"/>
  <c r="Y61" i="10" a="1"/>
  <c r="Y61" i="10" s="1"/>
  <c r="Z60" i="10" a="1"/>
  <c r="Z60" i="10" s="1"/>
  <c r="Y60" i="10" a="1"/>
  <c r="Y60" i="10" s="1"/>
  <c r="Z59" i="10" a="1"/>
  <c r="Z59" i="10" s="1"/>
  <c r="Y59" i="10" a="1"/>
  <c r="Y59" i="10" s="1"/>
  <c r="Z58" i="10" a="1"/>
  <c r="Z58" i="10" s="1"/>
  <c r="Y58" i="10" a="1"/>
  <c r="Y58" i="10" s="1"/>
  <c r="Z57" i="10" a="1"/>
  <c r="Z57" i="10" s="1"/>
  <c r="Y57" i="10" a="1"/>
  <c r="Y57" i="10" s="1"/>
  <c r="Z56" i="10" a="1"/>
  <c r="Z56" i="10" s="1"/>
  <c r="Y56" i="10" a="1"/>
  <c r="Y56" i="10" s="1"/>
  <c r="Z55" i="10" a="1"/>
  <c r="Z55" i="10" s="1"/>
  <c r="Y55" i="10" a="1"/>
  <c r="Y55" i="10" s="1"/>
  <c r="Z54" i="10" a="1"/>
  <c r="Z54" i="10" s="1"/>
  <c r="Y54" i="10" a="1"/>
  <c r="Y54" i="10" s="1"/>
  <c r="Z53" i="10" a="1"/>
  <c r="Z53" i="10" s="1"/>
  <c r="Y53" i="10" a="1"/>
  <c r="Y53" i="10" s="1"/>
  <c r="Z52" i="10" a="1"/>
  <c r="Z52" i="10" s="1"/>
  <c r="Y52" i="10" a="1"/>
  <c r="Y52" i="10" s="1"/>
  <c r="Z51" i="10" a="1"/>
  <c r="Z51" i="10" s="1"/>
  <c r="Y51" i="10" a="1"/>
  <c r="Y51" i="10" s="1"/>
  <c r="Z50" i="10" a="1"/>
  <c r="Z50" i="10" s="1"/>
  <c r="Y50" i="10" a="1"/>
  <c r="Y50" i="10" s="1"/>
  <c r="Z49" i="10" a="1"/>
  <c r="Z49" i="10" s="1"/>
  <c r="Y49" i="10" a="1"/>
  <c r="Y49" i="10" s="1"/>
  <c r="Z48" i="10" a="1"/>
  <c r="Z48" i="10" s="1"/>
  <c r="Y48" i="10" a="1"/>
  <c r="Y48" i="10" s="1"/>
  <c r="Z47" i="10" a="1"/>
  <c r="Z47" i="10" s="1"/>
  <c r="Y47" i="10" a="1"/>
  <c r="Y47" i="10" s="1"/>
  <c r="Z46" i="10" a="1"/>
  <c r="Z46" i="10" s="1"/>
  <c r="Y46" i="10" a="1"/>
  <c r="Y46" i="10" s="1"/>
  <c r="Z45" i="10" a="1"/>
  <c r="Z45" i="10" s="1"/>
  <c r="Y45" i="10" a="1"/>
  <c r="Y45" i="10" s="1"/>
  <c r="Z44" i="10" a="1"/>
  <c r="Z44" i="10" s="1"/>
  <c r="Y44" i="10" a="1"/>
  <c r="Y44" i="10" s="1"/>
  <c r="Z43" i="10" a="1"/>
  <c r="Z43" i="10" s="1"/>
  <c r="Y43" i="10" a="1"/>
  <c r="Y43" i="10" s="1"/>
  <c r="Z42" i="10" a="1"/>
  <c r="Z42" i="10" s="1"/>
  <c r="Y42" i="10" a="1"/>
  <c r="Y42" i="10" s="1"/>
  <c r="Z41" i="10" a="1"/>
  <c r="Z41" i="10" s="1"/>
  <c r="Y41" i="10" a="1"/>
  <c r="Y41" i="10" s="1"/>
  <c r="Z40" i="10" a="1"/>
  <c r="Z40" i="10" s="1"/>
  <c r="Y40" i="10" a="1"/>
  <c r="Y40" i="10" s="1"/>
  <c r="Z39" i="10" a="1"/>
  <c r="Z39" i="10" s="1"/>
  <c r="Y39" i="10" a="1"/>
  <c r="Y39" i="10" s="1"/>
  <c r="Z38" i="10" a="1"/>
  <c r="Z38" i="10" s="1"/>
  <c r="Y38" i="10" a="1"/>
  <c r="Y38" i="10" s="1"/>
  <c r="Z37" i="10" a="1"/>
  <c r="Z37" i="10" s="1"/>
  <c r="Y37" i="10" a="1"/>
  <c r="Y37" i="10" s="1"/>
  <c r="Z36" i="10" a="1"/>
  <c r="Z36" i="10" s="1"/>
  <c r="Y36" i="10" a="1"/>
  <c r="Y36" i="10" s="1"/>
  <c r="Z35" i="10" a="1"/>
  <c r="Z35" i="10" s="1"/>
  <c r="Y35" i="10" a="1"/>
  <c r="Y35" i="10" s="1"/>
  <c r="Z34" i="10" a="1"/>
  <c r="Z34" i="10" s="1"/>
  <c r="Y34" i="10" a="1"/>
  <c r="Y34" i="10" s="1"/>
  <c r="Z33" i="10" a="1"/>
  <c r="Z33" i="10" s="1"/>
  <c r="Y33" i="10" a="1"/>
  <c r="Y33" i="10" s="1"/>
  <c r="Z32" i="10" a="1"/>
  <c r="Z32" i="10" s="1"/>
  <c r="Y32" i="10" a="1"/>
  <c r="Y32" i="10" s="1"/>
  <c r="Z31" i="10" a="1"/>
  <c r="Z31" i="10" s="1"/>
  <c r="Y31" i="10" a="1"/>
  <c r="Y31" i="10" s="1"/>
  <c r="Z30" i="10" a="1"/>
  <c r="Z30" i="10" s="1"/>
  <c r="Y30" i="10" a="1"/>
  <c r="Y30" i="10" s="1"/>
  <c r="Z29" i="10" a="1"/>
  <c r="Z29" i="10" s="1"/>
  <c r="Y29" i="10" a="1"/>
  <c r="Y29" i="10" s="1"/>
  <c r="Z28" i="10" a="1"/>
  <c r="Z28" i="10" s="1"/>
  <c r="Y28" i="10" a="1"/>
  <c r="Y28" i="10" s="1"/>
  <c r="Z27" i="10" a="1"/>
  <c r="Z27" i="10" s="1"/>
  <c r="Y27" i="10" a="1"/>
  <c r="Y27" i="10" s="1"/>
  <c r="Z26" i="10" a="1"/>
  <c r="Z26" i="10" s="1"/>
  <c r="Y26" i="10" a="1"/>
  <c r="Y26" i="10" s="1"/>
  <c r="Z25" i="10" a="1"/>
  <c r="Z25" i="10" s="1"/>
  <c r="Y25" i="10" a="1"/>
  <c r="Y25" i="10" s="1"/>
  <c r="Z24" i="10" a="1"/>
  <c r="Z24" i="10" s="1"/>
  <c r="Y24" i="10" a="1"/>
  <c r="Y24" i="10" s="1"/>
  <c r="Z23" i="10" a="1"/>
  <c r="Z23" i="10" s="1"/>
  <c r="Y23" i="10" a="1"/>
  <c r="Y23" i="10" s="1"/>
  <c r="Z22" i="10" a="1"/>
  <c r="Z22" i="10" s="1"/>
  <c r="Y22" i="10" a="1"/>
  <c r="Y22" i="10" s="1"/>
  <c r="Z21" i="10" a="1"/>
  <c r="Z21" i="10" s="1"/>
  <c r="Y21" i="10" a="1"/>
  <c r="Y21" i="10" s="1"/>
  <c r="Z20" i="10" a="1"/>
  <c r="Z20" i="10" s="1"/>
  <c r="Y20" i="10" a="1"/>
  <c r="Y20" i="10" s="1"/>
  <c r="Z19" i="10" a="1"/>
  <c r="Z19" i="10" s="1"/>
  <c r="Y19" i="10" a="1"/>
  <c r="Y19" i="10" s="1"/>
  <c r="Z18" i="10" a="1"/>
  <c r="Z18" i="10" s="1"/>
  <c r="Y18" i="10" a="1"/>
  <c r="Y18" i="10" s="1"/>
  <c r="Z17" i="10" a="1"/>
  <c r="Z17" i="10" s="1"/>
  <c r="Y17" i="10" a="1"/>
  <c r="Y17" i="10" s="1"/>
  <c r="Z16" i="10" a="1"/>
  <c r="Z16" i="10" s="1"/>
  <c r="Y16" i="10" a="1"/>
  <c r="Y16" i="10" s="1"/>
  <c r="Z15" i="10" a="1"/>
  <c r="Z15" i="10" s="1"/>
  <c r="Y15" i="10" a="1"/>
  <c r="Y15" i="10" s="1"/>
  <c r="Z14" i="10" a="1"/>
  <c r="Z14" i="10" s="1"/>
  <c r="Y14" i="10" a="1"/>
  <c r="Y14" i="10" s="1"/>
  <c r="Z13" i="10" a="1"/>
  <c r="Z13" i="10" s="1"/>
  <c r="Y13" i="10" a="1"/>
  <c r="Y13" i="10" s="1"/>
  <c r="Z12" i="10" a="1"/>
  <c r="Z12" i="10" s="1"/>
  <c r="Y12" i="10" a="1"/>
  <c r="Y12" i="10" s="1"/>
  <c r="Z11" i="10" a="1"/>
  <c r="Z11" i="10" s="1"/>
  <c r="Y11" i="10" a="1"/>
  <c r="Y11" i="10" s="1"/>
  <c r="Z10" i="10" a="1"/>
  <c r="Z10" i="10" s="1"/>
  <c r="Y10" i="10" a="1"/>
  <c r="Y10" i="10" s="1"/>
  <c r="Z9" i="10" a="1"/>
  <c r="Z9" i="10" s="1"/>
  <c r="Y9" i="10" a="1"/>
  <c r="Y9" i="10" s="1"/>
  <c r="Z8" i="10" a="1"/>
  <c r="Z8" i="10" s="1"/>
  <c r="Y8" i="10" a="1"/>
  <c r="Y8" i="10" s="1"/>
  <c r="Z7" i="10" a="1"/>
  <c r="Z7" i="10" s="1"/>
  <c r="Y7" i="10" a="1"/>
  <c r="Y7" i="10" s="1"/>
  <c r="Z6" i="10" a="1"/>
  <c r="Z6" i="10" s="1"/>
  <c r="Y6" i="10" a="1"/>
  <c r="Y6" i="10" s="1"/>
  <c r="Z5" i="10" a="1"/>
  <c r="Z5" i="10" s="1"/>
  <c r="Y5" i="10" a="1"/>
  <c r="Y5" i="10" s="1"/>
  <c r="Z4" i="10" a="1"/>
  <c r="Z4" i="10" s="1"/>
  <c r="Y4" i="10" a="1"/>
  <c r="Y4" i="10" s="1"/>
  <c r="Z153" i="9" a="1"/>
  <c r="Z153" i="9" s="1"/>
  <c r="Y153" i="9" a="1"/>
  <c r="Y153" i="9" s="1"/>
  <c r="Z152" i="9" a="1"/>
  <c r="Z152" i="9" s="1"/>
  <c r="Y152" i="9" a="1"/>
  <c r="Y152" i="9" s="1"/>
  <c r="Z151" i="9" a="1"/>
  <c r="Z151" i="9" s="1"/>
  <c r="Y151" i="9" a="1"/>
  <c r="Y151" i="9" s="1"/>
  <c r="Z150" i="9" a="1"/>
  <c r="Z150" i="9" s="1"/>
  <c r="Y150" i="9" a="1"/>
  <c r="Y150" i="9" s="1"/>
  <c r="Z149" i="9" a="1"/>
  <c r="Z149" i="9" s="1"/>
  <c r="Y149" i="9" a="1"/>
  <c r="Y149" i="9" s="1"/>
  <c r="Z148" i="9" a="1"/>
  <c r="Z148" i="9" s="1"/>
  <c r="Y148" i="9" a="1"/>
  <c r="Y148" i="9" s="1"/>
  <c r="Z147" i="9" a="1"/>
  <c r="Z147" i="9" s="1"/>
  <c r="Y147" i="9" a="1"/>
  <c r="Y147" i="9" s="1"/>
  <c r="Z146" i="9" a="1"/>
  <c r="Z146" i="9" s="1"/>
  <c r="Y146" i="9" a="1"/>
  <c r="Y146" i="9" s="1"/>
  <c r="Z145" i="9" a="1"/>
  <c r="Z145" i="9" s="1"/>
  <c r="Y145" i="9" a="1"/>
  <c r="Y145" i="9" s="1"/>
  <c r="Z144" i="9" a="1"/>
  <c r="Z144" i="9" s="1"/>
  <c r="Y144" i="9" a="1"/>
  <c r="Y144" i="9" s="1"/>
  <c r="Z143" i="9" a="1"/>
  <c r="Z143" i="9" s="1"/>
  <c r="Y143" i="9" a="1"/>
  <c r="Y143" i="9" s="1"/>
  <c r="Z142" i="9" a="1"/>
  <c r="Z142" i="9" s="1"/>
  <c r="Y142" i="9" a="1"/>
  <c r="Y142" i="9" s="1"/>
  <c r="Z141" i="9" a="1"/>
  <c r="Z141" i="9" s="1"/>
  <c r="Y141" i="9" a="1"/>
  <c r="Y141" i="9" s="1"/>
  <c r="Z140" i="9" a="1"/>
  <c r="Z140" i="9" s="1"/>
  <c r="Y140" i="9" a="1"/>
  <c r="Y140" i="9" s="1"/>
  <c r="Z139" i="9" a="1"/>
  <c r="Z139" i="9" s="1"/>
  <c r="Y139" i="9" a="1"/>
  <c r="Y139" i="9" s="1"/>
  <c r="Z138" i="9" a="1"/>
  <c r="Z138" i="9" s="1"/>
  <c r="Y138" i="9" a="1"/>
  <c r="Y138" i="9" s="1"/>
  <c r="Z137" i="9" a="1"/>
  <c r="Z137" i="9" s="1"/>
  <c r="Y137" i="9" a="1"/>
  <c r="Y137" i="9" s="1"/>
  <c r="Z136" i="9" a="1"/>
  <c r="Z136" i="9" s="1"/>
  <c r="Y136" i="9" a="1"/>
  <c r="Y136" i="9" s="1"/>
  <c r="Z135" i="9" a="1"/>
  <c r="Z135" i="9" s="1"/>
  <c r="Y135" i="9" a="1"/>
  <c r="Y135" i="9" s="1"/>
  <c r="Z134" i="9" a="1"/>
  <c r="Z134" i="9" s="1"/>
  <c r="Y134" i="9" a="1"/>
  <c r="Y134" i="9" s="1"/>
  <c r="Z133" i="9" a="1"/>
  <c r="Z133" i="9" s="1"/>
  <c r="Y133" i="9" a="1"/>
  <c r="Y133" i="9" s="1"/>
  <c r="Z132" i="9" a="1"/>
  <c r="Z132" i="9" s="1"/>
  <c r="Y132" i="9" a="1"/>
  <c r="Y132" i="9" s="1"/>
  <c r="Z131" i="9" a="1"/>
  <c r="Z131" i="9" s="1"/>
  <c r="Y131" i="9" a="1"/>
  <c r="Y131" i="9" s="1"/>
  <c r="Z130" i="9" a="1"/>
  <c r="Z130" i="9" s="1"/>
  <c r="Y130" i="9" a="1"/>
  <c r="Y130" i="9" s="1"/>
  <c r="Z129" i="9" a="1"/>
  <c r="Z129" i="9" s="1"/>
  <c r="Y129" i="9" a="1"/>
  <c r="Y129" i="9" s="1"/>
  <c r="Z128" i="9" a="1"/>
  <c r="Z128" i="9" s="1"/>
  <c r="Y128" i="9" a="1"/>
  <c r="Y128" i="9" s="1"/>
  <c r="Z127" i="9" a="1"/>
  <c r="Z127" i="9" s="1"/>
  <c r="Y127" i="9" a="1"/>
  <c r="Y127" i="9" s="1"/>
  <c r="Z126" i="9" a="1"/>
  <c r="Z126" i="9" s="1"/>
  <c r="Y126" i="9" a="1"/>
  <c r="Y126" i="9" s="1"/>
  <c r="Z125" i="9" a="1"/>
  <c r="Z125" i="9" s="1"/>
  <c r="Y125" i="9" a="1"/>
  <c r="Y125" i="9" s="1"/>
  <c r="Z124" i="9" a="1"/>
  <c r="Z124" i="9" s="1"/>
  <c r="Y124" i="9" a="1"/>
  <c r="Y124" i="9" s="1"/>
  <c r="Z123" i="9" a="1"/>
  <c r="Z123" i="9" s="1"/>
  <c r="Y123" i="9" a="1"/>
  <c r="Y123" i="9" s="1"/>
  <c r="Z122" i="9" a="1"/>
  <c r="Z122" i="9" s="1"/>
  <c r="Y122" i="9" a="1"/>
  <c r="Y122" i="9" s="1"/>
  <c r="Z121" i="9" a="1"/>
  <c r="Z121" i="9" s="1"/>
  <c r="Y121" i="9" a="1"/>
  <c r="Y121" i="9" s="1"/>
  <c r="Z120" i="9" a="1"/>
  <c r="Z120" i="9" s="1"/>
  <c r="Y120" i="9" a="1"/>
  <c r="Y120" i="9" s="1"/>
  <c r="Z119" i="9" a="1"/>
  <c r="Z119" i="9" s="1"/>
  <c r="Y119" i="9" a="1"/>
  <c r="Y119" i="9" s="1"/>
  <c r="Z118" i="9" a="1"/>
  <c r="Z118" i="9" s="1"/>
  <c r="Y118" i="9" a="1"/>
  <c r="Y118" i="9" s="1"/>
  <c r="Z117" i="9" a="1"/>
  <c r="Z117" i="9" s="1"/>
  <c r="Y117" i="9" a="1"/>
  <c r="Y117" i="9" s="1"/>
  <c r="Z116" i="9" a="1"/>
  <c r="Z116" i="9" s="1"/>
  <c r="Y116" i="9" a="1"/>
  <c r="Y116" i="9" s="1"/>
  <c r="Z115" i="9" a="1"/>
  <c r="Z115" i="9" s="1"/>
  <c r="Y115" i="9" a="1"/>
  <c r="Y115" i="9" s="1"/>
  <c r="Z114" i="9" a="1"/>
  <c r="Z114" i="9" s="1"/>
  <c r="Y114" i="9" a="1"/>
  <c r="Y114" i="9" s="1"/>
  <c r="Z113" i="9" a="1"/>
  <c r="Z113" i="9" s="1"/>
  <c r="Y113" i="9" a="1"/>
  <c r="Y113" i="9" s="1"/>
  <c r="Z112" i="9" a="1"/>
  <c r="Z112" i="9" s="1"/>
  <c r="Y112" i="9" a="1"/>
  <c r="Y112" i="9" s="1"/>
  <c r="Z111" i="9" a="1"/>
  <c r="Z111" i="9" s="1"/>
  <c r="Y111" i="9" a="1"/>
  <c r="Y111" i="9" s="1"/>
  <c r="Z110" i="9" a="1"/>
  <c r="Z110" i="9" s="1"/>
  <c r="Y110" i="9" a="1"/>
  <c r="Y110" i="9" s="1"/>
  <c r="Z109" i="9" a="1"/>
  <c r="Z109" i="9" s="1"/>
  <c r="Y109" i="9" a="1"/>
  <c r="Y109" i="9" s="1"/>
  <c r="Z108" i="9" a="1"/>
  <c r="Z108" i="9" s="1"/>
  <c r="Y108" i="9" a="1"/>
  <c r="Y108" i="9" s="1"/>
  <c r="Z107" i="9" a="1"/>
  <c r="Z107" i="9" s="1"/>
  <c r="Y107" i="9" a="1"/>
  <c r="Y107" i="9" s="1"/>
  <c r="Z106" i="9" a="1"/>
  <c r="Z106" i="9" s="1"/>
  <c r="Y106" i="9" a="1"/>
  <c r="Y106" i="9" s="1"/>
  <c r="Z105" i="9" a="1"/>
  <c r="Z105" i="9" s="1"/>
  <c r="Y105" i="9" a="1"/>
  <c r="Y105" i="9" s="1"/>
  <c r="Z104" i="9" a="1"/>
  <c r="Z104" i="9" s="1"/>
  <c r="Y104" i="9" a="1"/>
  <c r="Y104" i="9" s="1"/>
  <c r="Z103" i="9" a="1"/>
  <c r="Z103" i="9" s="1"/>
  <c r="Y103" i="9" a="1"/>
  <c r="Y103" i="9" s="1"/>
  <c r="Z102" i="9" a="1"/>
  <c r="Z102" i="9" s="1"/>
  <c r="Y102" i="9" a="1"/>
  <c r="Y102" i="9" s="1"/>
  <c r="Z101" i="9" a="1"/>
  <c r="Z101" i="9" s="1"/>
  <c r="Y101" i="9" a="1"/>
  <c r="Y101" i="9" s="1"/>
  <c r="Z100" i="9" a="1"/>
  <c r="Z100" i="9" s="1"/>
  <c r="Y100" i="9" a="1"/>
  <c r="Y100" i="9" s="1"/>
  <c r="Z99" i="9" a="1"/>
  <c r="Z99" i="9" s="1"/>
  <c r="Y99" i="9" a="1"/>
  <c r="Y99" i="9" s="1"/>
  <c r="Z98" i="9" a="1"/>
  <c r="Z98" i="9" s="1"/>
  <c r="Y98" i="9" a="1"/>
  <c r="Y98" i="9" s="1"/>
  <c r="Z97" i="9" a="1"/>
  <c r="Z97" i="9" s="1"/>
  <c r="Y97" i="9" a="1"/>
  <c r="Y97" i="9" s="1"/>
  <c r="Z96" i="9" a="1"/>
  <c r="Z96" i="9" s="1"/>
  <c r="Y96" i="9" a="1"/>
  <c r="Y96" i="9" s="1"/>
  <c r="Z95" i="9" a="1"/>
  <c r="Z95" i="9" s="1"/>
  <c r="Y95" i="9" a="1"/>
  <c r="Y95" i="9" s="1"/>
  <c r="Z94" i="9" a="1"/>
  <c r="Z94" i="9" s="1"/>
  <c r="Y94" i="9" a="1"/>
  <c r="Y94" i="9" s="1"/>
  <c r="Z93" i="9" a="1"/>
  <c r="Z93" i="9" s="1"/>
  <c r="Y93" i="9" a="1"/>
  <c r="Y93" i="9" s="1"/>
  <c r="Z92" i="9" a="1"/>
  <c r="Z92" i="9" s="1"/>
  <c r="Y92" i="9" a="1"/>
  <c r="Y92" i="9" s="1"/>
  <c r="Z91" i="9" a="1"/>
  <c r="Z91" i="9" s="1"/>
  <c r="Y91" i="9" a="1"/>
  <c r="Y91" i="9" s="1"/>
  <c r="Z90" i="9" a="1"/>
  <c r="Z90" i="9" s="1"/>
  <c r="Y90" i="9" a="1"/>
  <c r="Y90" i="9" s="1"/>
  <c r="Z89" i="9" a="1"/>
  <c r="Z89" i="9" s="1"/>
  <c r="Y89" i="9" a="1"/>
  <c r="Y89" i="9" s="1"/>
  <c r="Z88" i="9" a="1"/>
  <c r="Z88" i="9" s="1"/>
  <c r="Y88" i="9" a="1"/>
  <c r="Y88" i="9" s="1"/>
  <c r="Z87" i="9" a="1"/>
  <c r="Z87" i="9" s="1"/>
  <c r="Y87" i="9" a="1"/>
  <c r="Y87" i="9" s="1"/>
  <c r="Z86" i="9" a="1"/>
  <c r="Z86" i="9" s="1"/>
  <c r="Y86" i="9" a="1"/>
  <c r="Y86" i="9" s="1"/>
  <c r="Z85" i="9" a="1"/>
  <c r="Z85" i="9" s="1"/>
  <c r="Y85" i="9" a="1"/>
  <c r="Y85" i="9" s="1"/>
  <c r="Z84" i="9" a="1"/>
  <c r="Z84" i="9" s="1"/>
  <c r="Y84" i="9" a="1"/>
  <c r="Y84" i="9" s="1"/>
  <c r="Z83" i="9" a="1"/>
  <c r="Z83" i="9" s="1"/>
  <c r="Y83" i="9" a="1"/>
  <c r="Y83" i="9" s="1"/>
  <c r="Z82" i="9" a="1"/>
  <c r="Z82" i="9" s="1"/>
  <c r="Y82" i="9" a="1"/>
  <c r="Y82" i="9" s="1"/>
  <c r="Z81" i="9" a="1"/>
  <c r="Z81" i="9" s="1"/>
  <c r="Y81" i="9" a="1"/>
  <c r="Y81" i="9" s="1"/>
  <c r="Z80" i="9" a="1"/>
  <c r="Z80" i="9" s="1"/>
  <c r="Y80" i="9" a="1"/>
  <c r="Y80" i="9" s="1"/>
  <c r="Z79" i="9" a="1"/>
  <c r="Z79" i="9" s="1"/>
  <c r="Y79" i="9" a="1"/>
  <c r="Y79" i="9" s="1"/>
  <c r="Z78" i="9" a="1"/>
  <c r="Z78" i="9" s="1"/>
  <c r="Y78" i="9" a="1"/>
  <c r="Y78" i="9" s="1"/>
  <c r="Z77" i="9" a="1"/>
  <c r="Z77" i="9" s="1"/>
  <c r="Y77" i="9" a="1"/>
  <c r="Y77" i="9" s="1"/>
  <c r="Z76" i="9" a="1"/>
  <c r="Z76" i="9" s="1"/>
  <c r="Y76" i="9" a="1"/>
  <c r="Y76" i="9" s="1"/>
  <c r="Z75" i="9" a="1"/>
  <c r="Z75" i="9" s="1"/>
  <c r="Y75" i="9" a="1"/>
  <c r="Y75" i="9" s="1"/>
  <c r="Z74" i="9" a="1"/>
  <c r="Z74" i="9" s="1"/>
  <c r="Y74" i="9" a="1"/>
  <c r="Y74" i="9" s="1"/>
  <c r="Z73" i="9" a="1"/>
  <c r="Z73" i="9" s="1"/>
  <c r="Y73" i="9" a="1"/>
  <c r="Y73" i="9" s="1"/>
  <c r="Z72" i="9" a="1"/>
  <c r="Z72" i="9" s="1"/>
  <c r="Y72" i="9" a="1"/>
  <c r="Y72" i="9" s="1"/>
  <c r="Z71" i="9" a="1"/>
  <c r="Z71" i="9" s="1"/>
  <c r="Y71" i="9" a="1"/>
  <c r="Y71" i="9" s="1"/>
  <c r="Z70" i="9" a="1"/>
  <c r="Z70" i="9" s="1"/>
  <c r="Y70" i="9" a="1"/>
  <c r="Y70" i="9" s="1"/>
  <c r="Z69" i="9" a="1"/>
  <c r="Z69" i="9" s="1"/>
  <c r="Y69" i="9" a="1"/>
  <c r="Y69" i="9" s="1"/>
  <c r="Z68" i="9" a="1"/>
  <c r="Z68" i="9" s="1"/>
  <c r="Y68" i="9" a="1"/>
  <c r="Y68" i="9" s="1"/>
  <c r="Z67" i="9" a="1"/>
  <c r="Z67" i="9" s="1"/>
  <c r="Y67" i="9" a="1"/>
  <c r="Y67" i="9" s="1"/>
  <c r="Z66" i="9" a="1"/>
  <c r="Z66" i="9" s="1"/>
  <c r="Y66" i="9" a="1"/>
  <c r="Y66" i="9" s="1"/>
  <c r="Z65" i="9" a="1"/>
  <c r="Z65" i="9" s="1"/>
  <c r="Y65" i="9" a="1"/>
  <c r="Y65" i="9" s="1"/>
  <c r="Z64" i="9" a="1"/>
  <c r="Z64" i="9" s="1"/>
  <c r="Y64" i="9" a="1"/>
  <c r="Y64" i="9" s="1"/>
  <c r="Z63" i="9" a="1"/>
  <c r="Z63" i="9" s="1"/>
  <c r="Y63" i="9" a="1"/>
  <c r="Y63" i="9" s="1"/>
  <c r="Z62" i="9" a="1"/>
  <c r="Z62" i="9" s="1"/>
  <c r="Y62" i="9" a="1"/>
  <c r="Y62" i="9" s="1"/>
  <c r="Z61" i="9" a="1"/>
  <c r="Z61" i="9" s="1"/>
  <c r="Y61" i="9" a="1"/>
  <c r="Y61" i="9" s="1"/>
  <c r="Z60" i="9" a="1"/>
  <c r="Z60" i="9" s="1"/>
  <c r="Y60" i="9" a="1"/>
  <c r="Y60" i="9" s="1"/>
  <c r="Z59" i="9" a="1"/>
  <c r="Z59" i="9" s="1"/>
  <c r="Y59" i="9" a="1"/>
  <c r="Y59" i="9" s="1"/>
  <c r="Z58" i="9" a="1"/>
  <c r="Z58" i="9" s="1"/>
  <c r="Y58" i="9" a="1"/>
  <c r="Y58" i="9" s="1"/>
  <c r="Z57" i="9" a="1"/>
  <c r="Z57" i="9" s="1"/>
  <c r="Y57" i="9" a="1"/>
  <c r="Y57" i="9" s="1"/>
  <c r="Z56" i="9" a="1"/>
  <c r="Z56" i="9" s="1"/>
  <c r="Y56" i="9" a="1"/>
  <c r="Y56" i="9" s="1"/>
  <c r="Z55" i="9" a="1"/>
  <c r="Z55" i="9" s="1"/>
  <c r="Y55" i="9" a="1"/>
  <c r="Y55" i="9" s="1"/>
  <c r="Z54" i="9" a="1"/>
  <c r="Z54" i="9" s="1"/>
  <c r="Y54" i="9" a="1"/>
  <c r="Y54" i="9" s="1"/>
  <c r="Z53" i="9" a="1"/>
  <c r="Z53" i="9" s="1"/>
  <c r="Y53" i="9" a="1"/>
  <c r="Y53" i="9" s="1"/>
  <c r="Z52" i="9" a="1"/>
  <c r="Z52" i="9" s="1"/>
  <c r="Y52" i="9" a="1"/>
  <c r="Y52" i="9" s="1"/>
  <c r="Z51" i="9" a="1"/>
  <c r="Z51" i="9" s="1"/>
  <c r="Y51" i="9" a="1"/>
  <c r="Y51" i="9" s="1"/>
  <c r="Z50" i="9" a="1"/>
  <c r="Z50" i="9" s="1"/>
  <c r="Y50" i="9" a="1"/>
  <c r="Y50" i="9" s="1"/>
  <c r="Z49" i="9" a="1"/>
  <c r="Z49" i="9" s="1"/>
  <c r="Y49" i="9" a="1"/>
  <c r="Y49" i="9" s="1"/>
  <c r="Z48" i="9" a="1"/>
  <c r="Z48" i="9" s="1"/>
  <c r="Y48" i="9" a="1"/>
  <c r="Y48" i="9" s="1"/>
  <c r="Z47" i="9" a="1"/>
  <c r="Z47" i="9" s="1"/>
  <c r="Y47" i="9" a="1"/>
  <c r="Y47" i="9" s="1"/>
  <c r="Z46" i="9" a="1"/>
  <c r="Z46" i="9" s="1"/>
  <c r="Y46" i="9" a="1"/>
  <c r="Y46" i="9" s="1"/>
  <c r="Z45" i="9" a="1"/>
  <c r="Z45" i="9" s="1"/>
  <c r="Y45" i="9" a="1"/>
  <c r="Y45" i="9" s="1"/>
  <c r="Z44" i="9" a="1"/>
  <c r="Z44" i="9" s="1"/>
  <c r="Y44" i="9" a="1"/>
  <c r="Y44" i="9" s="1"/>
  <c r="Z43" i="9" a="1"/>
  <c r="Z43" i="9" s="1"/>
  <c r="Y43" i="9" a="1"/>
  <c r="Y43" i="9" s="1"/>
  <c r="Z42" i="9" a="1"/>
  <c r="Z42" i="9" s="1"/>
  <c r="Y42" i="9" a="1"/>
  <c r="Y42" i="9" s="1"/>
  <c r="Z41" i="9" a="1"/>
  <c r="Z41" i="9" s="1"/>
  <c r="Y41" i="9" a="1"/>
  <c r="Y41" i="9" s="1"/>
  <c r="Z40" i="9" a="1"/>
  <c r="Z40" i="9" s="1"/>
  <c r="Y40" i="9" a="1"/>
  <c r="Y40" i="9" s="1"/>
  <c r="Z39" i="9" a="1"/>
  <c r="Z39" i="9" s="1"/>
  <c r="Y39" i="9" a="1"/>
  <c r="Y39" i="9" s="1"/>
  <c r="Z38" i="9" a="1"/>
  <c r="Z38" i="9" s="1"/>
  <c r="Y38" i="9" a="1"/>
  <c r="Y38" i="9" s="1"/>
  <c r="Z37" i="9" a="1"/>
  <c r="Z37" i="9" s="1"/>
  <c r="Y37" i="9" a="1"/>
  <c r="Y37" i="9" s="1"/>
  <c r="Z36" i="9" a="1"/>
  <c r="Z36" i="9" s="1"/>
  <c r="Y36" i="9" a="1"/>
  <c r="Y36" i="9" s="1"/>
  <c r="Z35" i="9" a="1"/>
  <c r="Z35" i="9" s="1"/>
  <c r="Y35" i="9" a="1"/>
  <c r="Y35" i="9" s="1"/>
  <c r="Z34" i="9" a="1"/>
  <c r="Z34" i="9" s="1"/>
  <c r="Y34" i="9" a="1"/>
  <c r="Y34" i="9" s="1"/>
  <c r="Z33" i="9" a="1"/>
  <c r="Z33" i="9" s="1"/>
  <c r="Y33" i="9" a="1"/>
  <c r="Y33" i="9" s="1"/>
  <c r="Z32" i="9" a="1"/>
  <c r="Z32" i="9" s="1"/>
  <c r="Y32" i="9" a="1"/>
  <c r="Y32" i="9" s="1"/>
  <c r="Z31" i="9" a="1"/>
  <c r="Z31" i="9" s="1"/>
  <c r="Y31" i="9" a="1"/>
  <c r="Y31" i="9" s="1"/>
  <c r="Z30" i="9" a="1"/>
  <c r="Z30" i="9" s="1"/>
  <c r="Y30" i="9" a="1"/>
  <c r="Y30" i="9" s="1"/>
  <c r="Z29" i="9" a="1"/>
  <c r="Z29" i="9" s="1"/>
  <c r="Y29" i="9" a="1"/>
  <c r="Y29" i="9" s="1"/>
  <c r="Z28" i="9" a="1"/>
  <c r="Z28" i="9" s="1"/>
  <c r="Y28" i="9" a="1"/>
  <c r="Y28" i="9" s="1"/>
  <c r="Z27" i="9" a="1"/>
  <c r="Z27" i="9" s="1"/>
  <c r="Y27" i="9" a="1"/>
  <c r="Y27" i="9" s="1"/>
  <c r="Z26" i="9" a="1"/>
  <c r="Z26" i="9" s="1"/>
  <c r="Y26" i="9" a="1"/>
  <c r="Y26" i="9" s="1"/>
  <c r="Z25" i="9" a="1"/>
  <c r="Z25" i="9" s="1"/>
  <c r="Y25" i="9" a="1"/>
  <c r="Y25" i="9" s="1"/>
  <c r="Z24" i="9" a="1"/>
  <c r="Z24" i="9" s="1"/>
  <c r="Y24" i="9" a="1"/>
  <c r="Y24" i="9" s="1"/>
  <c r="Z23" i="9" a="1"/>
  <c r="Z23" i="9" s="1"/>
  <c r="Y23" i="9" a="1"/>
  <c r="Y23" i="9" s="1"/>
  <c r="Z22" i="9" a="1"/>
  <c r="Z22" i="9" s="1"/>
  <c r="Y22" i="9" a="1"/>
  <c r="Y22" i="9" s="1"/>
  <c r="Z21" i="9" a="1"/>
  <c r="Z21" i="9" s="1"/>
  <c r="Y21" i="9" a="1"/>
  <c r="Y21" i="9" s="1"/>
  <c r="Z20" i="9" a="1"/>
  <c r="Z20" i="9" s="1"/>
  <c r="Y20" i="9" a="1"/>
  <c r="Y20" i="9" s="1"/>
  <c r="Z19" i="9" a="1"/>
  <c r="Z19" i="9" s="1"/>
  <c r="Y19" i="9" a="1"/>
  <c r="Y19" i="9" s="1"/>
  <c r="Z18" i="9" a="1"/>
  <c r="Z18" i="9" s="1"/>
  <c r="Y18" i="9" a="1"/>
  <c r="Y18" i="9" s="1"/>
  <c r="Z17" i="9" a="1"/>
  <c r="Z17" i="9" s="1"/>
  <c r="Y17" i="9" a="1"/>
  <c r="Y17" i="9" s="1"/>
  <c r="Z16" i="9" a="1"/>
  <c r="Z16" i="9" s="1"/>
  <c r="Y16" i="9" a="1"/>
  <c r="Y16" i="9" s="1"/>
  <c r="Z15" i="9" a="1"/>
  <c r="Z15" i="9" s="1"/>
  <c r="Y15" i="9" a="1"/>
  <c r="Y15" i="9" s="1"/>
  <c r="Z14" i="9" a="1"/>
  <c r="Z14" i="9" s="1"/>
  <c r="Y14" i="9" a="1"/>
  <c r="Y14" i="9" s="1"/>
  <c r="Z13" i="9" a="1"/>
  <c r="Z13" i="9" s="1"/>
  <c r="Y13" i="9" a="1"/>
  <c r="Y13" i="9" s="1"/>
  <c r="Z12" i="9" a="1"/>
  <c r="Z12" i="9" s="1"/>
  <c r="Y12" i="9" a="1"/>
  <c r="Y12" i="9" s="1"/>
  <c r="Z11" i="9" a="1"/>
  <c r="Z11" i="9" s="1"/>
  <c r="Y11" i="9" a="1"/>
  <c r="Y11" i="9" s="1"/>
  <c r="Z10" i="9" a="1"/>
  <c r="Z10" i="9" s="1"/>
  <c r="Y10" i="9" a="1"/>
  <c r="Y10" i="9" s="1"/>
  <c r="Z9" i="9" a="1"/>
  <c r="Z9" i="9" s="1"/>
  <c r="Y9" i="9" a="1"/>
  <c r="Y9" i="9" s="1"/>
  <c r="Z8" i="9" a="1"/>
  <c r="Z8" i="9" s="1"/>
  <c r="Y8" i="9" a="1"/>
  <c r="Y8" i="9" s="1"/>
  <c r="Z7" i="9" a="1"/>
  <c r="Z7" i="9" s="1"/>
  <c r="Y7" i="9" a="1"/>
  <c r="Y7" i="9" s="1"/>
  <c r="Z6" i="9" a="1"/>
  <c r="Z6" i="9" s="1"/>
  <c r="Y6" i="9" a="1"/>
  <c r="Y6" i="9" s="1"/>
  <c r="Z5" i="9" a="1"/>
  <c r="Z5" i="9" s="1"/>
  <c r="Y5" i="9" a="1"/>
  <c r="Y5" i="9" s="1"/>
  <c r="Z4" i="9" a="1"/>
  <c r="Z4" i="9" s="1"/>
  <c r="Y4" i="9" a="1"/>
  <c r="Y4" i="9" s="1"/>
  <c r="Z153" i="8" a="1"/>
  <c r="Z153" i="8" s="1"/>
  <c r="Y153" i="8" a="1"/>
  <c r="Y153" i="8" s="1"/>
  <c r="Z152" i="8" a="1"/>
  <c r="Z152" i="8" s="1"/>
  <c r="Y152" i="8" a="1"/>
  <c r="Y152" i="8" s="1"/>
  <c r="Z151" i="8" a="1"/>
  <c r="Z151" i="8" s="1"/>
  <c r="Y151" i="8" a="1"/>
  <c r="Y151" i="8" s="1"/>
  <c r="Z150" i="8" a="1"/>
  <c r="Z150" i="8" s="1"/>
  <c r="Y150" i="8" a="1"/>
  <c r="Y150" i="8" s="1"/>
  <c r="Z149" i="8" a="1"/>
  <c r="Z149" i="8" s="1"/>
  <c r="Y149" i="8" a="1"/>
  <c r="Y149" i="8" s="1"/>
  <c r="Z148" i="8" a="1"/>
  <c r="Z148" i="8" s="1"/>
  <c r="Y148" i="8" a="1"/>
  <c r="Y148" i="8" s="1"/>
  <c r="Z147" i="8" a="1"/>
  <c r="Z147" i="8" s="1"/>
  <c r="Y147" i="8" a="1"/>
  <c r="Y147" i="8" s="1"/>
  <c r="Z146" i="8" a="1"/>
  <c r="Z146" i="8" s="1"/>
  <c r="Y146" i="8" a="1"/>
  <c r="Y146" i="8" s="1"/>
  <c r="Z145" i="8" a="1"/>
  <c r="Z145" i="8" s="1"/>
  <c r="Y145" i="8" a="1"/>
  <c r="Y145" i="8" s="1"/>
  <c r="Z144" i="8" a="1"/>
  <c r="Z144" i="8" s="1"/>
  <c r="Y144" i="8" a="1"/>
  <c r="Y144" i="8" s="1"/>
  <c r="Z143" i="8" a="1"/>
  <c r="Z143" i="8" s="1"/>
  <c r="Y143" i="8" a="1"/>
  <c r="Y143" i="8" s="1"/>
  <c r="Z142" i="8" a="1"/>
  <c r="Z142" i="8" s="1"/>
  <c r="Y142" i="8" a="1"/>
  <c r="Y142" i="8" s="1"/>
  <c r="Z141" i="8" a="1"/>
  <c r="Z141" i="8" s="1"/>
  <c r="Y141" i="8" a="1"/>
  <c r="Y141" i="8" s="1"/>
  <c r="Z140" i="8" a="1"/>
  <c r="Z140" i="8" s="1"/>
  <c r="Y140" i="8" a="1"/>
  <c r="Y140" i="8" s="1"/>
  <c r="Z139" i="8" a="1"/>
  <c r="Z139" i="8" s="1"/>
  <c r="Y139" i="8" a="1"/>
  <c r="Y139" i="8" s="1"/>
  <c r="Z138" i="8" a="1"/>
  <c r="Z138" i="8" s="1"/>
  <c r="Y138" i="8" a="1"/>
  <c r="Y138" i="8" s="1"/>
  <c r="Z137" i="8" a="1"/>
  <c r="Z137" i="8" s="1"/>
  <c r="Y137" i="8" a="1"/>
  <c r="Y137" i="8" s="1"/>
  <c r="Z136" i="8" a="1"/>
  <c r="Z136" i="8" s="1"/>
  <c r="Y136" i="8" a="1"/>
  <c r="Y136" i="8" s="1"/>
  <c r="Z135" i="8" a="1"/>
  <c r="Z135" i="8" s="1"/>
  <c r="Y135" i="8" a="1"/>
  <c r="Y135" i="8" s="1"/>
  <c r="Z134" i="8" a="1"/>
  <c r="Z134" i="8" s="1"/>
  <c r="Y134" i="8" a="1"/>
  <c r="Y134" i="8" s="1"/>
  <c r="Z133" i="8" a="1"/>
  <c r="Z133" i="8" s="1"/>
  <c r="Y133" i="8" a="1"/>
  <c r="Y133" i="8" s="1"/>
  <c r="Z132" i="8" a="1"/>
  <c r="Z132" i="8" s="1"/>
  <c r="Y132" i="8" a="1"/>
  <c r="Y132" i="8" s="1"/>
  <c r="Z131" i="8" a="1"/>
  <c r="Z131" i="8" s="1"/>
  <c r="Y131" i="8" a="1"/>
  <c r="Y131" i="8" s="1"/>
  <c r="Z130" i="8" a="1"/>
  <c r="Z130" i="8" s="1"/>
  <c r="Y130" i="8" a="1"/>
  <c r="Y130" i="8" s="1"/>
  <c r="Z129" i="8" a="1"/>
  <c r="Z129" i="8" s="1"/>
  <c r="Y129" i="8" a="1"/>
  <c r="Y129" i="8" s="1"/>
  <c r="Z128" i="8" a="1"/>
  <c r="Z128" i="8" s="1"/>
  <c r="Y128" i="8" a="1"/>
  <c r="Y128" i="8" s="1"/>
  <c r="Z127" i="8" a="1"/>
  <c r="Z127" i="8" s="1"/>
  <c r="Y127" i="8" a="1"/>
  <c r="Y127" i="8" s="1"/>
  <c r="Z126" i="8" a="1"/>
  <c r="Z126" i="8" s="1"/>
  <c r="Y126" i="8" a="1"/>
  <c r="Y126" i="8" s="1"/>
  <c r="Z125" i="8" a="1"/>
  <c r="Z125" i="8" s="1"/>
  <c r="Y125" i="8" a="1"/>
  <c r="Y125" i="8" s="1"/>
  <c r="Z124" i="8" a="1"/>
  <c r="Z124" i="8" s="1"/>
  <c r="Y124" i="8" a="1"/>
  <c r="Y124" i="8" s="1"/>
  <c r="Z123" i="8" a="1"/>
  <c r="Z123" i="8" s="1"/>
  <c r="Y123" i="8" a="1"/>
  <c r="Y123" i="8" s="1"/>
  <c r="Z122" i="8" a="1"/>
  <c r="Z122" i="8" s="1"/>
  <c r="Y122" i="8" a="1"/>
  <c r="Y122" i="8" s="1"/>
  <c r="Z121" i="8" a="1"/>
  <c r="Z121" i="8" s="1"/>
  <c r="Y121" i="8" a="1"/>
  <c r="Y121" i="8" s="1"/>
  <c r="Z120" i="8" a="1"/>
  <c r="Z120" i="8" s="1"/>
  <c r="Y120" i="8" a="1"/>
  <c r="Y120" i="8" s="1"/>
  <c r="Z119" i="8" a="1"/>
  <c r="Z119" i="8" s="1"/>
  <c r="Y119" i="8" a="1"/>
  <c r="Y119" i="8" s="1"/>
  <c r="Z118" i="8" a="1"/>
  <c r="Z118" i="8" s="1"/>
  <c r="Y118" i="8" a="1"/>
  <c r="Y118" i="8" s="1"/>
  <c r="Z117" i="8" a="1"/>
  <c r="Z117" i="8" s="1"/>
  <c r="Y117" i="8" a="1"/>
  <c r="Y117" i="8" s="1"/>
  <c r="Z116" i="8" a="1"/>
  <c r="Z116" i="8" s="1"/>
  <c r="Y116" i="8" a="1"/>
  <c r="Y116" i="8" s="1"/>
  <c r="Z115" i="8" a="1"/>
  <c r="Z115" i="8" s="1"/>
  <c r="Y115" i="8" a="1"/>
  <c r="Y115" i="8" s="1"/>
  <c r="Z114" i="8" a="1"/>
  <c r="Z114" i="8" s="1"/>
  <c r="Y114" i="8" a="1"/>
  <c r="Y114" i="8" s="1"/>
  <c r="Z113" i="8" a="1"/>
  <c r="Z113" i="8" s="1"/>
  <c r="Y113" i="8" a="1"/>
  <c r="Y113" i="8" s="1"/>
  <c r="Z112" i="8" a="1"/>
  <c r="Z112" i="8" s="1"/>
  <c r="Y112" i="8" a="1"/>
  <c r="Y112" i="8" s="1"/>
  <c r="Z111" i="8" a="1"/>
  <c r="Z111" i="8" s="1"/>
  <c r="Y111" i="8" a="1"/>
  <c r="Y111" i="8" s="1"/>
  <c r="Z110" i="8" a="1"/>
  <c r="Z110" i="8" s="1"/>
  <c r="Y110" i="8" a="1"/>
  <c r="Y110" i="8" s="1"/>
  <c r="Z109" i="8" a="1"/>
  <c r="Z109" i="8" s="1"/>
  <c r="Y109" i="8" a="1"/>
  <c r="Y109" i="8" s="1"/>
  <c r="Z108" i="8" a="1"/>
  <c r="Z108" i="8" s="1"/>
  <c r="Y108" i="8" a="1"/>
  <c r="Y108" i="8" s="1"/>
  <c r="Z107" i="8" a="1"/>
  <c r="Z107" i="8" s="1"/>
  <c r="Y107" i="8" a="1"/>
  <c r="Y107" i="8" s="1"/>
  <c r="Z106" i="8" a="1"/>
  <c r="Z106" i="8" s="1"/>
  <c r="Y106" i="8" a="1"/>
  <c r="Y106" i="8" s="1"/>
  <c r="Z105" i="8" a="1"/>
  <c r="Z105" i="8" s="1"/>
  <c r="Y105" i="8" a="1"/>
  <c r="Y105" i="8" s="1"/>
  <c r="Z104" i="8" a="1"/>
  <c r="Z104" i="8" s="1"/>
  <c r="Y104" i="8" a="1"/>
  <c r="Y104" i="8" s="1"/>
  <c r="Z103" i="8" a="1"/>
  <c r="Z103" i="8" s="1"/>
  <c r="Y103" i="8" a="1"/>
  <c r="Y103" i="8" s="1"/>
  <c r="Z102" i="8" a="1"/>
  <c r="Z102" i="8" s="1"/>
  <c r="Y102" i="8" a="1"/>
  <c r="Y102" i="8" s="1"/>
  <c r="Z101" i="8" a="1"/>
  <c r="Z101" i="8" s="1"/>
  <c r="Y101" i="8" a="1"/>
  <c r="Y101" i="8" s="1"/>
  <c r="Z100" i="8" a="1"/>
  <c r="Z100" i="8" s="1"/>
  <c r="Y100" i="8" a="1"/>
  <c r="Y100" i="8" s="1"/>
  <c r="Z99" i="8" a="1"/>
  <c r="Z99" i="8" s="1"/>
  <c r="Y99" i="8" a="1"/>
  <c r="Y99" i="8" s="1"/>
  <c r="Z98" i="8" a="1"/>
  <c r="Z98" i="8" s="1"/>
  <c r="Y98" i="8" a="1"/>
  <c r="Y98" i="8" s="1"/>
  <c r="Z97" i="8" a="1"/>
  <c r="Z97" i="8" s="1"/>
  <c r="Y97" i="8" a="1"/>
  <c r="Y97" i="8" s="1"/>
  <c r="Z96" i="8" a="1"/>
  <c r="Z96" i="8" s="1"/>
  <c r="Y96" i="8" a="1"/>
  <c r="Y96" i="8" s="1"/>
  <c r="Z95" i="8" a="1"/>
  <c r="Z95" i="8" s="1"/>
  <c r="Y95" i="8" a="1"/>
  <c r="Y95" i="8" s="1"/>
  <c r="Z94" i="8" a="1"/>
  <c r="Z94" i="8" s="1"/>
  <c r="Y94" i="8" a="1"/>
  <c r="Y94" i="8" s="1"/>
  <c r="Z93" i="8" a="1"/>
  <c r="Z93" i="8" s="1"/>
  <c r="Y93" i="8" a="1"/>
  <c r="Y93" i="8" s="1"/>
  <c r="Z92" i="8" a="1"/>
  <c r="Z92" i="8" s="1"/>
  <c r="Y92" i="8" a="1"/>
  <c r="Y92" i="8" s="1"/>
  <c r="Z91" i="8" a="1"/>
  <c r="Z91" i="8" s="1"/>
  <c r="Y91" i="8" a="1"/>
  <c r="Y91" i="8" s="1"/>
  <c r="Z90" i="8" a="1"/>
  <c r="Z90" i="8" s="1"/>
  <c r="Y90" i="8" a="1"/>
  <c r="Y90" i="8" s="1"/>
  <c r="Z89" i="8" a="1"/>
  <c r="Z89" i="8" s="1"/>
  <c r="Y89" i="8" a="1"/>
  <c r="Y89" i="8" s="1"/>
  <c r="Z88" i="8" a="1"/>
  <c r="Z88" i="8" s="1"/>
  <c r="Y88" i="8" a="1"/>
  <c r="Y88" i="8" s="1"/>
  <c r="Z87" i="8" a="1"/>
  <c r="Z87" i="8" s="1"/>
  <c r="Y87" i="8" a="1"/>
  <c r="Y87" i="8" s="1"/>
  <c r="Z86" i="8" a="1"/>
  <c r="Z86" i="8" s="1"/>
  <c r="Y86" i="8" a="1"/>
  <c r="Y86" i="8" s="1"/>
  <c r="Z85" i="8" a="1"/>
  <c r="Z85" i="8" s="1"/>
  <c r="Y85" i="8" a="1"/>
  <c r="Y85" i="8" s="1"/>
  <c r="Z84" i="8" a="1"/>
  <c r="Z84" i="8" s="1"/>
  <c r="Y84" i="8" a="1"/>
  <c r="Y84" i="8" s="1"/>
  <c r="Z83" i="8" a="1"/>
  <c r="Z83" i="8" s="1"/>
  <c r="Y83" i="8" a="1"/>
  <c r="Y83" i="8" s="1"/>
  <c r="Z82" i="8" a="1"/>
  <c r="Z82" i="8" s="1"/>
  <c r="Y82" i="8" a="1"/>
  <c r="Y82" i="8" s="1"/>
  <c r="Z81" i="8" a="1"/>
  <c r="Z81" i="8" s="1"/>
  <c r="Y81" i="8" a="1"/>
  <c r="Y81" i="8" s="1"/>
  <c r="Z80" i="8" a="1"/>
  <c r="Z80" i="8" s="1"/>
  <c r="Y80" i="8" a="1"/>
  <c r="Y80" i="8" s="1"/>
  <c r="Z79" i="8" a="1"/>
  <c r="Z79" i="8" s="1"/>
  <c r="Y79" i="8" a="1"/>
  <c r="Y79" i="8" s="1"/>
  <c r="Z78" i="8" a="1"/>
  <c r="Z78" i="8" s="1"/>
  <c r="Y78" i="8" a="1"/>
  <c r="Y78" i="8" s="1"/>
  <c r="Z77" i="8" a="1"/>
  <c r="Z77" i="8" s="1"/>
  <c r="Y77" i="8" a="1"/>
  <c r="Y77" i="8" s="1"/>
  <c r="Z76" i="8" a="1"/>
  <c r="Z76" i="8" s="1"/>
  <c r="Y76" i="8" a="1"/>
  <c r="Y76" i="8" s="1"/>
  <c r="Z75" i="8" a="1"/>
  <c r="Z75" i="8" s="1"/>
  <c r="Y75" i="8" a="1"/>
  <c r="Y75" i="8" s="1"/>
  <c r="Z74" i="8" a="1"/>
  <c r="Z74" i="8" s="1"/>
  <c r="Y74" i="8" a="1"/>
  <c r="Y74" i="8" s="1"/>
  <c r="Z73" i="8" a="1"/>
  <c r="Z73" i="8" s="1"/>
  <c r="Y73" i="8" a="1"/>
  <c r="Y73" i="8" s="1"/>
  <c r="Z72" i="8" a="1"/>
  <c r="Z72" i="8" s="1"/>
  <c r="Y72" i="8" a="1"/>
  <c r="Y72" i="8" s="1"/>
  <c r="Z71" i="8" a="1"/>
  <c r="Z71" i="8" s="1"/>
  <c r="Y71" i="8" a="1"/>
  <c r="Y71" i="8" s="1"/>
  <c r="Z70" i="8" a="1"/>
  <c r="Z70" i="8" s="1"/>
  <c r="Y70" i="8" a="1"/>
  <c r="Y70" i="8" s="1"/>
  <c r="Z69" i="8" a="1"/>
  <c r="Z69" i="8" s="1"/>
  <c r="Y69" i="8" a="1"/>
  <c r="Y69" i="8" s="1"/>
  <c r="Z68" i="8" a="1"/>
  <c r="Z68" i="8" s="1"/>
  <c r="Y68" i="8" a="1"/>
  <c r="Y68" i="8" s="1"/>
  <c r="Z67" i="8" a="1"/>
  <c r="Z67" i="8" s="1"/>
  <c r="Y67" i="8" a="1"/>
  <c r="Y67" i="8" s="1"/>
  <c r="Z66" i="8" a="1"/>
  <c r="Z66" i="8" s="1"/>
  <c r="Y66" i="8" a="1"/>
  <c r="Y66" i="8" s="1"/>
  <c r="Z65" i="8" a="1"/>
  <c r="Z65" i="8" s="1"/>
  <c r="Y65" i="8" a="1"/>
  <c r="Y65" i="8" s="1"/>
  <c r="Z64" i="8" a="1"/>
  <c r="Z64" i="8" s="1"/>
  <c r="Y64" i="8" a="1"/>
  <c r="Y64" i="8" s="1"/>
  <c r="Z63" i="8" a="1"/>
  <c r="Z63" i="8" s="1"/>
  <c r="Y63" i="8" a="1"/>
  <c r="Y63" i="8" s="1"/>
  <c r="Z62" i="8" a="1"/>
  <c r="Z62" i="8" s="1"/>
  <c r="Y62" i="8" a="1"/>
  <c r="Y62" i="8" s="1"/>
  <c r="Z61" i="8" a="1"/>
  <c r="Z61" i="8" s="1"/>
  <c r="Y61" i="8" a="1"/>
  <c r="Y61" i="8" s="1"/>
  <c r="Z60" i="8" a="1"/>
  <c r="Z60" i="8" s="1"/>
  <c r="Y60" i="8" a="1"/>
  <c r="Y60" i="8" s="1"/>
  <c r="Z59" i="8" a="1"/>
  <c r="Z59" i="8" s="1"/>
  <c r="Y59" i="8" a="1"/>
  <c r="Y59" i="8" s="1"/>
  <c r="Z58" i="8" a="1"/>
  <c r="Z58" i="8" s="1"/>
  <c r="Y58" i="8" a="1"/>
  <c r="Y58" i="8" s="1"/>
  <c r="Z57" i="8" a="1"/>
  <c r="Z57" i="8" s="1"/>
  <c r="Y57" i="8" a="1"/>
  <c r="Y57" i="8" s="1"/>
  <c r="Z56" i="8" a="1"/>
  <c r="Z56" i="8" s="1"/>
  <c r="Y56" i="8" a="1"/>
  <c r="Y56" i="8" s="1"/>
  <c r="Z55" i="8" a="1"/>
  <c r="Z55" i="8" s="1"/>
  <c r="Y55" i="8" a="1"/>
  <c r="Y55" i="8" s="1"/>
  <c r="Z54" i="8" a="1"/>
  <c r="Z54" i="8" s="1"/>
  <c r="Y54" i="8" a="1"/>
  <c r="Y54" i="8" s="1"/>
  <c r="Z53" i="8" a="1"/>
  <c r="Z53" i="8" s="1"/>
  <c r="Y53" i="8" a="1"/>
  <c r="Y53" i="8" s="1"/>
  <c r="Z52" i="8" a="1"/>
  <c r="Z52" i="8" s="1"/>
  <c r="Y52" i="8" a="1"/>
  <c r="Y52" i="8" s="1"/>
  <c r="Z51" i="8" a="1"/>
  <c r="Z51" i="8" s="1"/>
  <c r="Y51" i="8" a="1"/>
  <c r="Y51" i="8" s="1"/>
  <c r="Z50" i="8" a="1"/>
  <c r="Z50" i="8" s="1"/>
  <c r="Y50" i="8" a="1"/>
  <c r="Y50" i="8" s="1"/>
  <c r="Z49" i="8" a="1"/>
  <c r="Z49" i="8" s="1"/>
  <c r="Y49" i="8" a="1"/>
  <c r="Y49" i="8" s="1"/>
  <c r="Z48" i="8" a="1"/>
  <c r="Z48" i="8" s="1"/>
  <c r="Y48" i="8" a="1"/>
  <c r="Y48" i="8" s="1"/>
  <c r="Z47" i="8" a="1"/>
  <c r="Z47" i="8" s="1"/>
  <c r="Y47" i="8" a="1"/>
  <c r="Y47" i="8" s="1"/>
  <c r="Z46" i="8" a="1"/>
  <c r="Z46" i="8" s="1"/>
  <c r="Y46" i="8" a="1"/>
  <c r="Y46" i="8" s="1"/>
  <c r="Z45" i="8" a="1"/>
  <c r="Z45" i="8" s="1"/>
  <c r="Y45" i="8" a="1"/>
  <c r="Y45" i="8" s="1"/>
  <c r="Z44" i="8" a="1"/>
  <c r="Z44" i="8" s="1"/>
  <c r="Y44" i="8" a="1"/>
  <c r="Y44" i="8" s="1"/>
  <c r="Z43" i="8" a="1"/>
  <c r="Z43" i="8" s="1"/>
  <c r="Y43" i="8" a="1"/>
  <c r="Y43" i="8" s="1"/>
  <c r="Z42" i="8" a="1"/>
  <c r="Z42" i="8" s="1"/>
  <c r="Y42" i="8" a="1"/>
  <c r="Y42" i="8" s="1"/>
  <c r="Z41" i="8" a="1"/>
  <c r="Z41" i="8" s="1"/>
  <c r="Y41" i="8" a="1"/>
  <c r="Y41" i="8" s="1"/>
  <c r="Z40" i="8" a="1"/>
  <c r="Z40" i="8" s="1"/>
  <c r="Y40" i="8" a="1"/>
  <c r="Y40" i="8" s="1"/>
  <c r="Z39" i="8" a="1"/>
  <c r="Z39" i="8" s="1"/>
  <c r="Y39" i="8" a="1"/>
  <c r="Y39" i="8" s="1"/>
  <c r="Z38" i="8" a="1"/>
  <c r="Z38" i="8" s="1"/>
  <c r="Y38" i="8" a="1"/>
  <c r="Y38" i="8" s="1"/>
  <c r="Z37" i="8" a="1"/>
  <c r="Z37" i="8" s="1"/>
  <c r="Y37" i="8" a="1"/>
  <c r="Y37" i="8" s="1"/>
  <c r="Z36" i="8" a="1"/>
  <c r="Z36" i="8" s="1"/>
  <c r="Y36" i="8" a="1"/>
  <c r="Y36" i="8" s="1"/>
  <c r="Z35" i="8" a="1"/>
  <c r="Z35" i="8" s="1"/>
  <c r="Y35" i="8" a="1"/>
  <c r="Y35" i="8" s="1"/>
  <c r="Z34" i="8" a="1"/>
  <c r="Z34" i="8" s="1"/>
  <c r="Y34" i="8" a="1"/>
  <c r="Y34" i="8" s="1"/>
  <c r="Z33" i="8" a="1"/>
  <c r="Z33" i="8" s="1"/>
  <c r="Y33" i="8" a="1"/>
  <c r="Y33" i="8" s="1"/>
  <c r="Z32" i="8" a="1"/>
  <c r="Z32" i="8" s="1"/>
  <c r="Y32" i="8" a="1"/>
  <c r="Y32" i="8" s="1"/>
  <c r="Z31" i="8" a="1"/>
  <c r="Z31" i="8" s="1"/>
  <c r="Y31" i="8" a="1"/>
  <c r="Y31" i="8" s="1"/>
  <c r="Z30" i="8" a="1"/>
  <c r="Z30" i="8" s="1"/>
  <c r="Y30" i="8" a="1"/>
  <c r="Y30" i="8" s="1"/>
  <c r="Z29" i="8" a="1"/>
  <c r="Z29" i="8" s="1"/>
  <c r="Y29" i="8" a="1"/>
  <c r="Y29" i="8" s="1"/>
  <c r="Z28" i="8" a="1"/>
  <c r="Z28" i="8" s="1"/>
  <c r="Y28" i="8" a="1"/>
  <c r="Y28" i="8" s="1"/>
  <c r="Z27" i="8" a="1"/>
  <c r="Z27" i="8" s="1"/>
  <c r="Y27" i="8" a="1"/>
  <c r="Y27" i="8" s="1"/>
  <c r="Z26" i="8" a="1"/>
  <c r="Z26" i="8" s="1"/>
  <c r="Y26" i="8" a="1"/>
  <c r="Y26" i="8" s="1"/>
  <c r="Z25" i="8" a="1"/>
  <c r="Z25" i="8" s="1"/>
  <c r="Y25" i="8" a="1"/>
  <c r="Y25" i="8" s="1"/>
  <c r="Z24" i="8" a="1"/>
  <c r="Z24" i="8" s="1"/>
  <c r="Y24" i="8" a="1"/>
  <c r="Y24" i="8" s="1"/>
  <c r="Z23" i="8" a="1"/>
  <c r="Z23" i="8" s="1"/>
  <c r="Y23" i="8" a="1"/>
  <c r="Y23" i="8" s="1"/>
  <c r="Z22" i="8" a="1"/>
  <c r="Z22" i="8" s="1"/>
  <c r="Y22" i="8" a="1"/>
  <c r="Y22" i="8" s="1"/>
  <c r="Z21" i="8" a="1"/>
  <c r="Z21" i="8" s="1"/>
  <c r="Y21" i="8" a="1"/>
  <c r="Y21" i="8" s="1"/>
  <c r="Z20" i="8" a="1"/>
  <c r="Z20" i="8" s="1"/>
  <c r="Y20" i="8" a="1"/>
  <c r="Y20" i="8" s="1"/>
  <c r="Z19" i="8" a="1"/>
  <c r="Z19" i="8" s="1"/>
  <c r="Y19" i="8" a="1"/>
  <c r="Y19" i="8" s="1"/>
  <c r="Z18" i="8" a="1"/>
  <c r="Z18" i="8" s="1"/>
  <c r="Y18" i="8" a="1"/>
  <c r="Y18" i="8" s="1"/>
  <c r="Z17" i="8" a="1"/>
  <c r="Z17" i="8" s="1"/>
  <c r="Y17" i="8" a="1"/>
  <c r="Y17" i="8" s="1"/>
  <c r="Z16" i="8" a="1"/>
  <c r="Z16" i="8" s="1"/>
  <c r="Y16" i="8" a="1"/>
  <c r="Y16" i="8" s="1"/>
  <c r="Z15" i="8" a="1"/>
  <c r="Z15" i="8" s="1"/>
  <c r="Y15" i="8" a="1"/>
  <c r="Y15" i="8" s="1"/>
  <c r="Z14" i="8" a="1"/>
  <c r="Z14" i="8" s="1"/>
  <c r="Y14" i="8" a="1"/>
  <c r="Y14" i="8" s="1"/>
  <c r="Z13" i="8" a="1"/>
  <c r="Z13" i="8" s="1"/>
  <c r="Y13" i="8" a="1"/>
  <c r="Y13" i="8" s="1"/>
  <c r="Z12" i="8" a="1"/>
  <c r="Z12" i="8" s="1"/>
  <c r="Y12" i="8" a="1"/>
  <c r="Y12" i="8" s="1"/>
  <c r="Z11" i="8" a="1"/>
  <c r="Z11" i="8" s="1"/>
  <c r="Y11" i="8" a="1"/>
  <c r="Y11" i="8" s="1"/>
  <c r="Z10" i="8" a="1"/>
  <c r="Z10" i="8" s="1"/>
  <c r="Y10" i="8" a="1"/>
  <c r="Y10" i="8" s="1"/>
  <c r="Z9" i="8" a="1"/>
  <c r="Z9" i="8" s="1"/>
  <c r="Y9" i="8" a="1"/>
  <c r="Y9" i="8" s="1"/>
  <c r="Z8" i="8" a="1"/>
  <c r="Z8" i="8" s="1"/>
  <c r="Y8" i="8" a="1"/>
  <c r="Y8" i="8" s="1"/>
  <c r="Z7" i="8" a="1"/>
  <c r="Z7" i="8" s="1"/>
  <c r="Y7" i="8" a="1"/>
  <c r="Y7" i="8" s="1"/>
  <c r="Z6" i="8" a="1"/>
  <c r="Z6" i="8" s="1"/>
  <c r="Y6" i="8" a="1"/>
  <c r="Y6" i="8" s="1"/>
  <c r="Z5" i="8" a="1"/>
  <c r="Z5" i="8" s="1"/>
  <c r="Y5" i="8" a="1"/>
  <c r="Y5" i="8" s="1"/>
  <c r="Z4" i="8" a="1"/>
  <c r="Z4" i="8" s="1"/>
  <c r="Y4" i="8" a="1"/>
  <c r="Y4" i="8" s="1"/>
  <c r="Z153" i="7" a="1"/>
  <c r="Z153" i="7" s="1"/>
  <c r="Y153" i="7" a="1"/>
  <c r="Y153" i="7" s="1"/>
  <c r="Z152" i="7" a="1"/>
  <c r="Z152" i="7" s="1"/>
  <c r="Y152" i="7" a="1"/>
  <c r="Y152" i="7" s="1"/>
  <c r="Z151" i="7" a="1"/>
  <c r="Z151" i="7" s="1"/>
  <c r="Y151" i="7" a="1"/>
  <c r="Y151" i="7" s="1"/>
  <c r="Z150" i="7" a="1"/>
  <c r="Z150" i="7" s="1"/>
  <c r="Y150" i="7" a="1"/>
  <c r="Y150" i="7" s="1"/>
  <c r="Z149" i="7" a="1"/>
  <c r="Z149" i="7" s="1"/>
  <c r="Y149" i="7" a="1"/>
  <c r="Y149" i="7" s="1"/>
  <c r="Z148" i="7" a="1"/>
  <c r="Z148" i="7" s="1"/>
  <c r="Y148" i="7" a="1"/>
  <c r="Y148" i="7" s="1"/>
  <c r="Z147" i="7" a="1"/>
  <c r="Z147" i="7" s="1"/>
  <c r="Y147" i="7" a="1"/>
  <c r="Y147" i="7" s="1"/>
  <c r="Z146" i="7" a="1"/>
  <c r="Z146" i="7" s="1"/>
  <c r="Y146" i="7" a="1"/>
  <c r="Y146" i="7" s="1"/>
  <c r="Z145" i="7" a="1"/>
  <c r="Z145" i="7" s="1"/>
  <c r="Y145" i="7" a="1"/>
  <c r="Y145" i="7" s="1"/>
  <c r="Z144" i="7" a="1"/>
  <c r="Z144" i="7" s="1"/>
  <c r="Y144" i="7" a="1"/>
  <c r="Y144" i="7" s="1"/>
  <c r="Z143" i="7" a="1"/>
  <c r="Z143" i="7" s="1"/>
  <c r="Y143" i="7" a="1"/>
  <c r="Y143" i="7" s="1"/>
  <c r="Z142" i="7" a="1"/>
  <c r="Z142" i="7" s="1"/>
  <c r="Y142" i="7" a="1"/>
  <c r="Y142" i="7" s="1"/>
  <c r="Z141" i="7" a="1"/>
  <c r="Z141" i="7" s="1"/>
  <c r="Y141" i="7" a="1"/>
  <c r="Y141" i="7" s="1"/>
  <c r="Z140" i="7" a="1"/>
  <c r="Z140" i="7" s="1"/>
  <c r="Y140" i="7" a="1"/>
  <c r="Y140" i="7" s="1"/>
  <c r="Z139" i="7" a="1"/>
  <c r="Z139" i="7" s="1"/>
  <c r="Y139" i="7" a="1"/>
  <c r="Y139" i="7" s="1"/>
  <c r="Z138" i="7" a="1"/>
  <c r="Z138" i="7" s="1"/>
  <c r="Y138" i="7" a="1"/>
  <c r="Y138" i="7" s="1"/>
  <c r="Z137" i="7" a="1"/>
  <c r="Z137" i="7" s="1"/>
  <c r="Y137" i="7" a="1"/>
  <c r="Y137" i="7" s="1"/>
  <c r="Z136" i="7" a="1"/>
  <c r="Z136" i="7" s="1"/>
  <c r="Y136" i="7" a="1"/>
  <c r="Y136" i="7" s="1"/>
  <c r="Z135" i="7" a="1"/>
  <c r="Z135" i="7" s="1"/>
  <c r="Y135" i="7" a="1"/>
  <c r="Y135" i="7" s="1"/>
  <c r="Z134" i="7" a="1"/>
  <c r="Z134" i="7" s="1"/>
  <c r="Y134" i="7" a="1"/>
  <c r="Y134" i="7" s="1"/>
  <c r="Z133" i="7" a="1"/>
  <c r="Z133" i="7" s="1"/>
  <c r="Y133" i="7" a="1"/>
  <c r="Y133" i="7" s="1"/>
  <c r="Z132" i="7" a="1"/>
  <c r="Z132" i="7" s="1"/>
  <c r="Y132" i="7" a="1"/>
  <c r="Y132" i="7" s="1"/>
  <c r="Z131" i="7" a="1"/>
  <c r="Z131" i="7" s="1"/>
  <c r="Y131" i="7" a="1"/>
  <c r="Y131" i="7" s="1"/>
  <c r="Z130" i="7" a="1"/>
  <c r="Z130" i="7" s="1"/>
  <c r="Y130" i="7" a="1"/>
  <c r="Y130" i="7" s="1"/>
  <c r="Z129" i="7" a="1"/>
  <c r="Z129" i="7" s="1"/>
  <c r="Y129" i="7" a="1"/>
  <c r="Y129" i="7" s="1"/>
  <c r="Z128" i="7" a="1"/>
  <c r="Z128" i="7" s="1"/>
  <c r="Y128" i="7" a="1"/>
  <c r="Y128" i="7" s="1"/>
  <c r="Z127" i="7" a="1"/>
  <c r="Z127" i="7" s="1"/>
  <c r="Y127" i="7" a="1"/>
  <c r="Y127" i="7" s="1"/>
  <c r="Z126" i="7" a="1"/>
  <c r="Z126" i="7" s="1"/>
  <c r="Y126" i="7" a="1"/>
  <c r="Y126" i="7" s="1"/>
  <c r="Z125" i="7" a="1"/>
  <c r="Z125" i="7" s="1"/>
  <c r="Y125" i="7" a="1"/>
  <c r="Y125" i="7" s="1"/>
  <c r="Z124" i="7" a="1"/>
  <c r="Z124" i="7" s="1"/>
  <c r="Y124" i="7" a="1"/>
  <c r="Y124" i="7" s="1"/>
  <c r="Z123" i="7" a="1"/>
  <c r="Z123" i="7" s="1"/>
  <c r="Y123" i="7" a="1"/>
  <c r="Y123" i="7" s="1"/>
  <c r="Z122" i="7" a="1"/>
  <c r="Z122" i="7" s="1"/>
  <c r="Y122" i="7" a="1"/>
  <c r="Y122" i="7" s="1"/>
  <c r="Z121" i="7" a="1"/>
  <c r="Z121" i="7" s="1"/>
  <c r="Y121" i="7" a="1"/>
  <c r="Y121" i="7" s="1"/>
  <c r="Z120" i="7" a="1"/>
  <c r="Z120" i="7" s="1"/>
  <c r="Y120" i="7" a="1"/>
  <c r="Y120" i="7" s="1"/>
  <c r="Z119" i="7" a="1"/>
  <c r="Z119" i="7" s="1"/>
  <c r="Y119" i="7" a="1"/>
  <c r="Y119" i="7" s="1"/>
  <c r="Z118" i="7" a="1"/>
  <c r="Z118" i="7" s="1"/>
  <c r="Y118" i="7" a="1"/>
  <c r="Y118" i="7" s="1"/>
  <c r="Z117" i="7" a="1"/>
  <c r="Z117" i="7" s="1"/>
  <c r="Y117" i="7" a="1"/>
  <c r="Y117" i="7" s="1"/>
  <c r="Z116" i="7" a="1"/>
  <c r="Z116" i="7" s="1"/>
  <c r="Y116" i="7" a="1"/>
  <c r="Y116" i="7" s="1"/>
  <c r="Z115" i="7" a="1"/>
  <c r="Z115" i="7" s="1"/>
  <c r="Y115" i="7" a="1"/>
  <c r="Y115" i="7" s="1"/>
  <c r="Z114" i="7" a="1"/>
  <c r="Z114" i="7" s="1"/>
  <c r="Y114" i="7" a="1"/>
  <c r="Y114" i="7" s="1"/>
  <c r="Z113" i="7" a="1"/>
  <c r="Z113" i="7" s="1"/>
  <c r="Y113" i="7" a="1"/>
  <c r="Y113" i="7" s="1"/>
  <c r="Z112" i="7" a="1"/>
  <c r="Z112" i="7" s="1"/>
  <c r="Y112" i="7" a="1"/>
  <c r="Y112" i="7" s="1"/>
  <c r="Z111" i="7" a="1"/>
  <c r="Z111" i="7" s="1"/>
  <c r="Y111" i="7" a="1"/>
  <c r="Y111" i="7" s="1"/>
  <c r="Z110" i="7" a="1"/>
  <c r="Z110" i="7" s="1"/>
  <c r="Y110" i="7" a="1"/>
  <c r="Y110" i="7" s="1"/>
  <c r="Z109" i="7" a="1"/>
  <c r="Z109" i="7" s="1"/>
  <c r="Y109" i="7" a="1"/>
  <c r="Y109" i="7" s="1"/>
  <c r="Z108" i="7" a="1"/>
  <c r="Z108" i="7" s="1"/>
  <c r="Y108" i="7" a="1"/>
  <c r="Y108" i="7" s="1"/>
  <c r="Z107" i="7" a="1"/>
  <c r="Z107" i="7" s="1"/>
  <c r="Y107" i="7" a="1"/>
  <c r="Y107" i="7" s="1"/>
  <c r="Z106" i="7" a="1"/>
  <c r="Z106" i="7" s="1"/>
  <c r="Y106" i="7" a="1"/>
  <c r="Y106" i="7" s="1"/>
  <c r="Z105" i="7" a="1"/>
  <c r="Z105" i="7" s="1"/>
  <c r="Y105" i="7" a="1"/>
  <c r="Y105" i="7" s="1"/>
  <c r="Z104" i="7" a="1"/>
  <c r="Z104" i="7" s="1"/>
  <c r="Y104" i="7" a="1"/>
  <c r="Y104" i="7" s="1"/>
  <c r="Z103" i="7" a="1"/>
  <c r="Z103" i="7" s="1"/>
  <c r="Y103" i="7" a="1"/>
  <c r="Y103" i="7" s="1"/>
  <c r="Z102" i="7" a="1"/>
  <c r="Z102" i="7" s="1"/>
  <c r="Y102" i="7" a="1"/>
  <c r="Y102" i="7" s="1"/>
  <c r="Z101" i="7" a="1"/>
  <c r="Z101" i="7" s="1"/>
  <c r="Y101" i="7" a="1"/>
  <c r="Y101" i="7" s="1"/>
  <c r="Z100" i="7" a="1"/>
  <c r="Z100" i="7" s="1"/>
  <c r="Y100" i="7" a="1"/>
  <c r="Y100" i="7" s="1"/>
  <c r="Z99" i="7" a="1"/>
  <c r="Z99" i="7" s="1"/>
  <c r="Y99" i="7" a="1"/>
  <c r="Y99" i="7" s="1"/>
  <c r="Z98" i="7" a="1"/>
  <c r="Z98" i="7" s="1"/>
  <c r="Y98" i="7" a="1"/>
  <c r="Y98" i="7" s="1"/>
  <c r="Z97" i="7" a="1"/>
  <c r="Z97" i="7" s="1"/>
  <c r="Y97" i="7" a="1"/>
  <c r="Y97" i="7" s="1"/>
  <c r="Z96" i="7" a="1"/>
  <c r="Z96" i="7" s="1"/>
  <c r="Y96" i="7" a="1"/>
  <c r="Y96" i="7" s="1"/>
  <c r="Z95" i="7" a="1"/>
  <c r="Z95" i="7" s="1"/>
  <c r="Y95" i="7" a="1"/>
  <c r="Y95" i="7" s="1"/>
  <c r="Z94" i="7" a="1"/>
  <c r="Z94" i="7" s="1"/>
  <c r="Y94" i="7" a="1"/>
  <c r="Y94" i="7" s="1"/>
  <c r="Z93" i="7" a="1"/>
  <c r="Z93" i="7" s="1"/>
  <c r="Y93" i="7" a="1"/>
  <c r="Y93" i="7" s="1"/>
  <c r="Z92" i="7" a="1"/>
  <c r="Z92" i="7" s="1"/>
  <c r="Y92" i="7" a="1"/>
  <c r="Y92" i="7" s="1"/>
  <c r="Z91" i="7" a="1"/>
  <c r="Z91" i="7" s="1"/>
  <c r="Y91" i="7" a="1"/>
  <c r="Y91" i="7" s="1"/>
  <c r="Z90" i="7" a="1"/>
  <c r="Z90" i="7" s="1"/>
  <c r="Y90" i="7" a="1"/>
  <c r="Y90" i="7" s="1"/>
  <c r="Z89" i="7" a="1"/>
  <c r="Z89" i="7" s="1"/>
  <c r="Y89" i="7" a="1"/>
  <c r="Y89" i="7" s="1"/>
  <c r="Z88" i="7" a="1"/>
  <c r="Z88" i="7" s="1"/>
  <c r="Y88" i="7" a="1"/>
  <c r="Y88" i="7" s="1"/>
  <c r="Z87" i="7" a="1"/>
  <c r="Z87" i="7" s="1"/>
  <c r="Y87" i="7" a="1"/>
  <c r="Y87" i="7" s="1"/>
  <c r="Z86" i="7" a="1"/>
  <c r="Z86" i="7" s="1"/>
  <c r="Y86" i="7" a="1"/>
  <c r="Y86" i="7" s="1"/>
  <c r="Z85" i="7" a="1"/>
  <c r="Z85" i="7" s="1"/>
  <c r="Y85" i="7" a="1"/>
  <c r="Y85" i="7" s="1"/>
  <c r="Z84" i="7" a="1"/>
  <c r="Z84" i="7" s="1"/>
  <c r="Y84" i="7" a="1"/>
  <c r="Y84" i="7" s="1"/>
  <c r="Z83" i="7" a="1"/>
  <c r="Z83" i="7" s="1"/>
  <c r="Y83" i="7" a="1"/>
  <c r="Y83" i="7" s="1"/>
  <c r="Z82" i="7" a="1"/>
  <c r="Z82" i="7" s="1"/>
  <c r="Y82" i="7" a="1"/>
  <c r="Y82" i="7" s="1"/>
  <c r="Z81" i="7" a="1"/>
  <c r="Z81" i="7" s="1"/>
  <c r="Y81" i="7" a="1"/>
  <c r="Y81" i="7" s="1"/>
  <c r="Z80" i="7" a="1"/>
  <c r="Z80" i="7" s="1"/>
  <c r="Y80" i="7" a="1"/>
  <c r="Y80" i="7" s="1"/>
  <c r="Z79" i="7" a="1"/>
  <c r="Z79" i="7" s="1"/>
  <c r="Y79" i="7" a="1"/>
  <c r="Y79" i="7" s="1"/>
  <c r="Z78" i="7" a="1"/>
  <c r="Z78" i="7" s="1"/>
  <c r="Y78" i="7" a="1"/>
  <c r="Y78" i="7" s="1"/>
  <c r="Z77" i="7" a="1"/>
  <c r="Z77" i="7" s="1"/>
  <c r="Y77" i="7" a="1"/>
  <c r="Y77" i="7" s="1"/>
  <c r="Z76" i="7" a="1"/>
  <c r="Z76" i="7" s="1"/>
  <c r="Y76" i="7" a="1"/>
  <c r="Y76" i="7" s="1"/>
  <c r="Z75" i="7" a="1"/>
  <c r="Z75" i="7" s="1"/>
  <c r="Y75" i="7" a="1"/>
  <c r="Y75" i="7" s="1"/>
  <c r="Z74" i="7" a="1"/>
  <c r="Z74" i="7" s="1"/>
  <c r="Y74" i="7" a="1"/>
  <c r="Y74" i="7" s="1"/>
  <c r="Z73" i="7" a="1"/>
  <c r="Z73" i="7" s="1"/>
  <c r="Y73" i="7" a="1"/>
  <c r="Y73" i="7" s="1"/>
  <c r="Z72" i="7" a="1"/>
  <c r="Z72" i="7" s="1"/>
  <c r="Y72" i="7" a="1"/>
  <c r="Y72" i="7" s="1"/>
  <c r="Z71" i="7" a="1"/>
  <c r="Z71" i="7" s="1"/>
  <c r="Y71" i="7" a="1"/>
  <c r="Y71" i="7" s="1"/>
  <c r="Z70" i="7" a="1"/>
  <c r="Z70" i="7" s="1"/>
  <c r="Y70" i="7" a="1"/>
  <c r="Y70" i="7" s="1"/>
  <c r="Z69" i="7" a="1"/>
  <c r="Z69" i="7" s="1"/>
  <c r="Y69" i="7" a="1"/>
  <c r="Y69" i="7" s="1"/>
  <c r="Z68" i="7" a="1"/>
  <c r="Z68" i="7" s="1"/>
  <c r="Y68" i="7" a="1"/>
  <c r="Y68" i="7" s="1"/>
  <c r="Z67" i="7" a="1"/>
  <c r="Z67" i="7" s="1"/>
  <c r="Y67" i="7" a="1"/>
  <c r="Y67" i="7" s="1"/>
  <c r="Z66" i="7" a="1"/>
  <c r="Z66" i="7" s="1"/>
  <c r="Y66" i="7" a="1"/>
  <c r="Y66" i="7" s="1"/>
  <c r="Z65" i="7" a="1"/>
  <c r="Z65" i="7" s="1"/>
  <c r="Y65" i="7" a="1"/>
  <c r="Y65" i="7" s="1"/>
  <c r="Z64" i="7" a="1"/>
  <c r="Z64" i="7" s="1"/>
  <c r="Y64" i="7" a="1"/>
  <c r="Y64" i="7" s="1"/>
  <c r="Z63" i="7" a="1"/>
  <c r="Z63" i="7" s="1"/>
  <c r="Y63" i="7" a="1"/>
  <c r="Y63" i="7" s="1"/>
  <c r="Z62" i="7" a="1"/>
  <c r="Z62" i="7" s="1"/>
  <c r="Y62" i="7" a="1"/>
  <c r="Y62" i="7" s="1"/>
  <c r="Z61" i="7" a="1"/>
  <c r="Z61" i="7" s="1"/>
  <c r="Y61" i="7" a="1"/>
  <c r="Y61" i="7" s="1"/>
  <c r="Z60" i="7" a="1"/>
  <c r="Z60" i="7" s="1"/>
  <c r="Y60" i="7" a="1"/>
  <c r="Y60" i="7" s="1"/>
  <c r="Z59" i="7" a="1"/>
  <c r="Z59" i="7" s="1"/>
  <c r="Y59" i="7" a="1"/>
  <c r="Y59" i="7" s="1"/>
  <c r="Z58" i="7" a="1"/>
  <c r="Z58" i="7" s="1"/>
  <c r="Y58" i="7" a="1"/>
  <c r="Y58" i="7" s="1"/>
  <c r="Z57" i="7" a="1"/>
  <c r="Z57" i="7" s="1"/>
  <c r="Y57" i="7" a="1"/>
  <c r="Y57" i="7" s="1"/>
  <c r="Z56" i="7" a="1"/>
  <c r="Z56" i="7" s="1"/>
  <c r="Y56" i="7" a="1"/>
  <c r="Y56" i="7" s="1"/>
  <c r="Z55" i="7" a="1"/>
  <c r="Z55" i="7" s="1"/>
  <c r="Y55" i="7" a="1"/>
  <c r="Y55" i="7" s="1"/>
  <c r="Z54" i="7" a="1"/>
  <c r="Z54" i="7" s="1"/>
  <c r="Y54" i="7" a="1"/>
  <c r="Y54" i="7" s="1"/>
  <c r="Z53" i="7" a="1"/>
  <c r="Z53" i="7" s="1"/>
  <c r="Y53" i="7" a="1"/>
  <c r="Y53" i="7" s="1"/>
  <c r="Z52" i="7" a="1"/>
  <c r="Z52" i="7" s="1"/>
  <c r="Y52" i="7" a="1"/>
  <c r="Y52" i="7" s="1"/>
  <c r="Z51" i="7" a="1"/>
  <c r="Z51" i="7" s="1"/>
  <c r="Y51" i="7" a="1"/>
  <c r="Y51" i="7" s="1"/>
  <c r="Z50" i="7" a="1"/>
  <c r="Z50" i="7" s="1"/>
  <c r="Y50" i="7" a="1"/>
  <c r="Y50" i="7" s="1"/>
  <c r="Z49" i="7" a="1"/>
  <c r="Z49" i="7" s="1"/>
  <c r="Y49" i="7" a="1"/>
  <c r="Y49" i="7" s="1"/>
  <c r="Z48" i="7" a="1"/>
  <c r="Z48" i="7" s="1"/>
  <c r="Y48" i="7" a="1"/>
  <c r="Y48" i="7" s="1"/>
  <c r="Z47" i="7" a="1"/>
  <c r="Z47" i="7" s="1"/>
  <c r="Y47" i="7" a="1"/>
  <c r="Y47" i="7" s="1"/>
  <c r="Z46" i="7" a="1"/>
  <c r="Z46" i="7" s="1"/>
  <c r="Y46" i="7" a="1"/>
  <c r="Y46" i="7" s="1"/>
  <c r="Z45" i="7" a="1"/>
  <c r="Z45" i="7" s="1"/>
  <c r="Y45" i="7" a="1"/>
  <c r="Y45" i="7" s="1"/>
  <c r="Z44" i="7" a="1"/>
  <c r="Z44" i="7" s="1"/>
  <c r="Y44" i="7" a="1"/>
  <c r="Y44" i="7" s="1"/>
  <c r="Z43" i="7" a="1"/>
  <c r="Z43" i="7" s="1"/>
  <c r="Y43" i="7" a="1"/>
  <c r="Y43" i="7" s="1"/>
  <c r="Z42" i="7" a="1"/>
  <c r="Z42" i="7" s="1"/>
  <c r="Y42" i="7" a="1"/>
  <c r="Y42" i="7" s="1"/>
  <c r="Z41" i="7" a="1"/>
  <c r="Z41" i="7" s="1"/>
  <c r="Y41" i="7" a="1"/>
  <c r="Y41" i="7" s="1"/>
  <c r="Z40" i="7" a="1"/>
  <c r="Z40" i="7" s="1"/>
  <c r="Y40" i="7" a="1"/>
  <c r="Y40" i="7" s="1"/>
  <c r="Z39" i="7" a="1"/>
  <c r="Z39" i="7" s="1"/>
  <c r="Y39" i="7" a="1"/>
  <c r="Y39" i="7" s="1"/>
  <c r="Z38" i="7" a="1"/>
  <c r="Z38" i="7" s="1"/>
  <c r="Y38" i="7" a="1"/>
  <c r="Y38" i="7" s="1"/>
  <c r="Z37" i="7" a="1"/>
  <c r="Z37" i="7" s="1"/>
  <c r="Y37" i="7" a="1"/>
  <c r="Y37" i="7" s="1"/>
  <c r="Z36" i="7" a="1"/>
  <c r="Z36" i="7" s="1"/>
  <c r="Y36" i="7" a="1"/>
  <c r="Y36" i="7" s="1"/>
  <c r="Z35" i="7" a="1"/>
  <c r="Z35" i="7" s="1"/>
  <c r="Y35" i="7" a="1"/>
  <c r="Y35" i="7" s="1"/>
  <c r="Z34" i="7" a="1"/>
  <c r="Z34" i="7" s="1"/>
  <c r="Y34" i="7" a="1"/>
  <c r="Y34" i="7" s="1"/>
  <c r="Z33" i="7" a="1"/>
  <c r="Z33" i="7" s="1"/>
  <c r="Y33" i="7" a="1"/>
  <c r="Y33" i="7" s="1"/>
  <c r="Z32" i="7" a="1"/>
  <c r="Z32" i="7" s="1"/>
  <c r="Y32" i="7" a="1"/>
  <c r="Y32" i="7" s="1"/>
  <c r="Z31" i="7" a="1"/>
  <c r="Z31" i="7" s="1"/>
  <c r="Y31" i="7" a="1"/>
  <c r="Y31" i="7" s="1"/>
  <c r="Z30" i="7" a="1"/>
  <c r="Z30" i="7" s="1"/>
  <c r="Y30" i="7" a="1"/>
  <c r="Y30" i="7" s="1"/>
  <c r="Z29" i="7" a="1"/>
  <c r="Z29" i="7" s="1"/>
  <c r="Y29" i="7" a="1"/>
  <c r="Y29" i="7" s="1"/>
  <c r="Z28" i="7" a="1"/>
  <c r="Z28" i="7" s="1"/>
  <c r="Y28" i="7" a="1"/>
  <c r="Y28" i="7" s="1"/>
  <c r="Z27" i="7" a="1"/>
  <c r="Z27" i="7" s="1"/>
  <c r="Y27" i="7" a="1"/>
  <c r="Y27" i="7" s="1"/>
  <c r="Z26" i="7" a="1"/>
  <c r="Z26" i="7" s="1"/>
  <c r="Y26" i="7" a="1"/>
  <c r="Y26" i="7" s="1"/>
  <c r="Z25" i="7" a="1"/>
  <c r="Z25" i="7" s="1"/>
  <c r="Y25" i="7" a="1"/>
  <c r="Y25" i="7" s="1"/>
  <c r="Z24" i="7" a="1"/>
  <c r="Z24" i="7" s="1"/>
  <c r="Y24" i="7" a="1"/>
  <c r="Y24" i="7" s="1"/>
  <c r="Z23" i="7" a="1"/>
  <c r="Z23" i="7" s="1"/>
  <c r="Y23" i="7" a="1"/>
  <c r="Y23" i="7" s="1"/>
  <c r="Z22" i="7" a="1"/>
  <c r="Z22" i="7" s="1"/>
  <c r="Y22" i="7" a="1"/>
  <c r="Y22" i="7" s="1"/>
  <c r="Z21" i="7" a="1"/>
  <c r="Z21" i="7" s="1"/>
  <c r="Y21" i="7" a="1"/>
  <c r="Y21" i="7" s="1"/>
  <c r="Z20" i="7" a="1"/>
  <c r="Z20" i="7" s="1"/>
  <c r="Y20" i="7" a="1"/>
  <c r="Y20" i="7" s="1"/>
  <c r="Z19" i="7" a="1"/>
  <c r="Z19" i="7" s="1"/>
  <c r="Y19" i="7" a="1"/>
  <c r="Y19" i="7" s="1"/>
  <c r="Z18" i="7" a="1"/>
  <c r="Z18" i="7" s="1"/>
  <c r="Y18" i="7" a="1"/>
  <c r="Y18" i="7" s="1"/>
  <c r="Z17" i="7" a="1"/>
  <c r="Z17" i="7" s="1"/>
  <c r="Y17" i="7" a="1"/>
  <c r="Y17" i="7" s="1"/>
  <c r="Z16" i="7" a="1"/>
  <c r="Z16" i="7" s="1"/>
  <c r="Y16" i="7" a="1"/>
  <c r="Y16" i="7" s="1"/>
  <c r="Z15" i="7" a="1"/>
  <c r="Z15" i="7" s="1"/>
  <c r="Y15" i="7" a="1"/>
  <c r="Y15" i="7" s="1"/>
  <c r="Z14" i="7" a="1"/>
  <c r="Z14" i="7" s="1"/>
  <c r="Y14" i="7" a="1"/>
  <c r="Y14" i="7" s="1"/>
  <c r="Z13" i="7" a="1"/>
  <c r="Z13" i="7" s="1"/>
  <c r="Y13" i="7" a="1"/>
  <c r="Y13" i="7" s="1"/>
  <c r="Z12" i="7" a="1"/>
  <c r="Z12" i="7" s="1"/>
  <c r="Y12" i="7" a="1"/>
  <c r="Y12" i="7" s="1"/>
  <c r="Z11" i="7" a="1"/>
  <c r="Z11" i="7" s="1"/>
  <c r="Y11" i="7" a="1"/>
  <c r="Y11" i="7" s="1"/>
  <c r="Z10" i="7" a="1"/>
  <c r="Z10" i="7" s="1"/>
  <c r="Y10" i="7" a="1"/>
  <c r="Y10" i="7" s="1"/>
  <c r="Z9" i="7" a="1"/>
  <c r="Z9" i="7" s="1"/>
  <c r="Y9" i="7" a="1"/>
  <c r="Y9" i="7" s="1"/>
  <c r="Z8" i="7" a="1"/>
  <c r="Z8" i="7" s="1"/>
  <c r="Y8" i="7" a="1"/>
  <c r="Y8" i="7" s="1"/>
  <c r="Z7" i="7" a="1"/>
  <c r="Z7" i="7" s="1"/>
  <c r="Y7" i="7" a="1"/>
  <c r="Y7" i="7" s="1"/>
  <c r="Z6" i="7" a="1"/>
  <c r="Z6" i="7" s="1"/>
  <c r="Y6" i="7" a="1"/>
  <c r="Y6" i="7" s="1"/>
  <c r="Z5" i="7" a="1"/>
  <c r="Z5" i="7" s="1"/>
  <c r="Y5" i="7" a="1"/>
  <c r="Y5" i="7" s="1"/>
  <c r="Z4" i="7" a="1"/>
  <c r="Z4" i="7" s="1"/>
  <c r="Y4" i="7" a="1"/>
  <c r="Y4" i="7" s="1"/>
  <c r="K153" i="14" a="1"/>
  <c r="K153" i="14" s="1"/>
  <c r="J153" i="14" a="1"/>
  <c r="J153" i="14" s="1"/>
  <c r="I153" i="14" a="1"/>
  <c r="I153" i="14" s="1"/>
  <c r="H153" i="14" a="1"/>
  <c r="H153" i="14" s="1"/>
  <c r="G153" i="14" a="1"/>
  <c r="G153" i="14" s="1"/>
  <c r="F153" i="14" a="1"/>
  <c r="F153" i="14" s="1"/>
  <c r="E153" i="14" a="1"/>
  <c r="E153" i="14" s="1"/>
  <c r="K152" i="14" a="1"/>
  <c r="K152" i="14" s="1"/>
  <c r="J152" i="14" a="1"/>
  <c r="J152" i="14" s="1"/>
  <c r="I152" i="14" a="1"/>
  <c r="I152" i="14" s="1"/>
  <c r="H152" i="14" a="1"/>
  <c r="H152" i="14" s="1"/>
  <c r="G152" i="14" a="1"/>
  <c r="G152" i="14" s="1"/>
  <c r="F152" i="14" a="1"/>
  <c r="F152" i="14" s="1"/>
  <c r="E152" i="14" a="1"/>
  <c r="E152" i="14" s="1"/>
  <c r="K151" i="14" a="1"/>
  <c r="K151" i="14" s="1"/>
  <c r="J151" i="14" a="1"/>
  <c r="J151" i="14" s="1"/>
  <c r="I151" i="14" a="1"/>
  <c r="I151" i="14" s="1"/>
  <c r="H151" i="14" a="1"/>
  <c r="H151" i="14" s="1"/>
  <c r="G151" i="14" a="1"/>
  <c r="G151" i="14" s="1"/>
  <c r="F151" i="14" a="1"/>
  <c r="F151" i="14" s="1"/>
  <c r="E151" i="14" a="1"/>
  <c r="E151" i="14" s="1"/>
  <c r="K150" i="14" a="1"/>
  <c r="K150" i="14" s="1"/>
  <c r="J150" i="14" a="1"/>
  <c r="J150" i="14" s="1"/>
  <c r="I150" i="14" a="1"/>
  <c r="I150" i="14" s="1"/>
  <c r="H150" i="14" a="1"/>
  <c r="H150" i="14" s="1"/>
  <c r="G150" i="14" a="1"/>
  <c r="G150" i="14" s="1"/>
  <c r="F150" i="14" a="1"/>
  <c r="F150" i="14" s="1"/>
  <c r="E150" i="14" a="1"/>
  <c r="E150" i="14" s="1"/>
  <c r="K149" i="14" a="1"/>
  <c r="K149" i="14" s="1"/>
  <c r="J149" i="14" a="1"/>
  <c r="J149" i="14" s="1"/>
  <c r="I149" i="14" a="1"/>
  <c r="I149" i="14" s="1"/>
  <c r="H149" i="14" a="1"/>
  <c r="H149" i="14" s="1"/>
  <c r="G149" i="14" a="1"/>
  <c r="G149" i="14" s="1"/>
  <c r="F149" i="14" a="1"/>
  <c r="F149" i="14" s="1"/>
  <c r="E149" i="14" a="1"/>
  <c r="E149" i="14" s="1"/>
  <c r="K148" i="14" a="1"/>
  <c r="K148" i="14" s="1"/>
  <c r="J148" i="14" a="1"/>
  <c r="J148" i="14" s="1"/>
  <c r="I148" i="14" a="1"/>
  <c r="I148" i="14" s="1"/>
  <c r="H148" i="14" a="1"/>
  <c r="H148" i="14" s="1"/>
  <c r="G148" i="14" a="1"/>
  <c r="G148" i="14" s="1"/>
  <c r="F148" i="14" a="1"/>
  <c r="F148" i="14" s="1"/>
  <c r="E148" i="14" a="1"/>
  <c r="E148" i="14" s="1"/>
  <c r="K147" i="14" a="1"/>
  <c r="K147" i="14" s="1"/>
  <c r="J147" i="14" a="1"/>
  <c r="J147" i="14" s="1"/>
  <c r="I147" i="14" a="1"/>
  <c r="I147" i="14" s="1"/>
  <c r="H147" i="14" a="1"/>
  <c r="H147" i="14" s="1"/>
  <c r="G147" i="14" a="1"/>
  <c r="G147" i="14" s="1"/>
  <c r="F147" i="14" a="1"/>
  <c r="F147" i="14" s="1"/>
  <c r="E147" i="14" a="1"/>
  <c r="E147" i="14" s="1"/>
  <c r="K146" i="14" a="1"/>
  <c r="K146" i="14" s="1"/>
  <c r="J146" i="14" a="1"/>
  <c r="J146" i="14" s="1"/>
  <c r="I146" i="14" a="1"/>
  <c r="I146" i="14" s="1"/>
  <c r="H146" i="14" a="1"/>
  <c r="H146" i="14" s="1"/>
  <c r="G146" i="14" a="1"/>
  <c r="G146" i="14" s="1"/>
  <c r="F146" i="14" a="1"/>
  <c r="F146" i="14" s="1"/>
  <c r="E146" i="14" a="1"/>
  <c r="E146" i="14" s="1"/>
  <c r="K145" i="14" a="1"/>
  <c r="K145" i="14" s="1"/>
  <c r="J145" i="14" a="1"/>
  <c r="J145" i="14" s="1"/>
  <c r="I145" i="14" a="1"/>
  <c r="I145" i="14" s="1"/>
  <c r="H145" i="14" a="1"/>
  <c r="H145" i="14" s="1"/>
  <c r="G145" i="14" a="1"/>
  <c r="G145" i="14" s="1"/>
  <c r="F145" i="14" a="1"/>
  <c r="F145" i="14" s="1"/>
  <c r="E145" i="14" a="1"/>
  <c r="E145" i="14" s="1"/>
  <c r="K144" i="14" a="1"/>
  <c r="K144" i="14" s="1"/>
  <c r="J144" i="14" a="1"/>
  <c r="J144" i="14" s="1"/>
  <c r="I144" i="14" a="1"/>
  <c r="I144" i="14" s="1"/>
  <c r="H144" i="14" a="1"/>
  <c r="H144" i="14" s="1"/>
  <c r="G144" i="14" a="1"/>
  <c r="G144" i="14" s="1"/>
  <c r="F144" i="14" a="1"/>
  <c r="F144" i="14" s="1"/>
  <c r="E144" i="14" a="1"/>
  <c r="E144" i="14" s="1"/>
  <c r="K143" i="14" a="1"/>
  <c r="K143" i="14" s="1"/>
  <c r="J143" i="14" a="1"/>
  <c r="J143" i="14" s="1"/>
  <c r="I143" i="14" a="1"/>
  <c r="I143" i="14" s="1"/>
  <c r="H143" i="14" a="1"/>
  <c r="H143" i="14" s="1"/>
  <c r="G143" i="14" a="1"/>
  <c r="G143" i="14" s="1"/>
  <c r="F143" i="14" a="1"/>
  <c r="F143" i="14" s="1"/>
  <c r="E143" i="14" a="1"/>
  <c r="E143" i="14" s="1"/>
  <c r="K142" i="14" a="1"/>
  <c r="K142" i="14" s="1"/>
  <c r="J142" i="14" a="1"/>
  <c r="J142" i="14" s="1"/>
  <c r="I142" i="14" a="1"/>
  <c r="I142" i="14" s="1"/>
  <c r="H142" i="14" a="1"/>
  <c r="H142" i="14" s="1"/>
  <c r="G142" i="14" a="1"/>
  <c r="G142" i="14" s="1"/>
  <c r="F142" i="14" a="1"/>
  <c r="F142" i="14" s="1"/>
  <c r="E142" i="14" a="1"/>
  <c r="E142" i="14" s="1"/>
  <c r="K141" i="14" a="1"/>
  <c r="K141" i="14" s="1"/>
  <c r="J141" i="14" a="1"/>
  <c r="J141" i="14" s="1"/>
  <c r="I141" i="14" a="1"/>
  <c r="I141" i="14" s="1"/>
  <c r="H141" i="14" a="1"/>
  <c r="H141" i="14" s="1"/>
  <c r="G141" i="14" a="1"/>
  <c r="G141" i="14" s="1"/>
  <c r="F141" i="14" a="1"/>
  <c r="F141" i="14" s="1"/>
  <c r="E141" i="14" a="1"/>
  <c r="E141" i="14" s="1"/>
  <c r="K140" i="14" a="1"/>
  <c r="K140" i="14" s="1"/>
  <c r="J140" i="14" a="1"/>
  <c r="J140" i="14" s="1"/>
  <c r="I140" i="14" a="1"/>
  <c r="I140" i="14" s="1"/>
  <c r="H140" i="14" a="1"/>
  <c r="H140" i="14" s="1"/>
  <c r="G140" i="14" a="1"/>
  <c r="G140" i="14" s="1"/>
  <c r="F140" i="14" a="1"/>
  <c r="F140" i="14" s="1"/>
  <c r="E140" i="14" a="1"/>
  <c r="E140" i="14" s="1"/>
  <c r="K139" i="14" a="1"/>
  <c r="K139" i="14" s="1"/>
  <c r="J139" i="14" a="1"/>
  <c r="J139" i="14" s="1"/>
  <c r="I139" i="14" a="1"/>
  <c r="I139" i="14" s="1"/>
  <c r="H139" i="14" a="1"/>
  <c r="H139" i="14" s="1"/>
  <c r="G139" i="14" a="1"/>
  <c r="G139" i="14" s="1"/>
  <c r="F139" i="14" a="1"/>
  <c r="F139" i="14" s="1"/>
  <c r="E139" i="14" a="1"/>
  <c r="E139" i="14" s="1"/>
  <c r="K138" i="14" a="1"/>
  <c r="K138" i="14" s="1"/>
  <c r="J138" i="14" a="1"/>
  <c r="J138" i="14" s="1"/>
  <c r="I138" i="14" a="1"/>
  <c r="I138" i="14" s="1"/>
  <c r="H138" i="14" a="1"/>
  <c r="H138" i="14" s="1"/>
  <c r="G138" i="14" a="1"/>
  <c r="G138" i="14" s="1"/>
  <c r="F138" i="14" a="1"/>
  <c r="F138" i="14" s="1"/>
  <c r="E138" i="14" a="1"/>
  <c r="E138" i="14" s="1"/>
  <c r="K137" i="14" a="1"/>
  <c r="K137" i="14" s="1"/>
  <c r="J137" i="14" a="1"/>
  <c r="J137" i="14" s="1"/>
  <c r="I137" i="14" a="1"/>
  <c r="I137" i="14" s="1"/>
  <c r="H137" i="14" a="1"/>
  <c r="H137" i="14" s="1"/>
  <c r="G137" i="14" a="1"/>
  <c r="G137" i="14" s="1"/>
  <c r="F137" i="14" a="1"/>
  <c r="F137" i="14" s="1"/>
  <c r="E137" i="14" a="1"/>
  <c r="E137" i="14" s="1"/>
  <c r="K136" i="14" a="1"/>
  <c r="K136" i="14" s="1"/>
  <c r="J136" i="14" a="1"/>
  <c r="J136" i="14" s="1"/>
  <c r="I136" i="14" a="1"/>
  <c r="I136" i="14" s="1"/>
  <c r="H136" i="14" a="1"/>
  <c r="H136" i="14" s="1"/>
  <c r="G136" i="14" a="1"/>
  <c r="G136" i="14" s="1"/>
  <c r="F136" i="14" a="1"/>
  <c r="F136" i="14" s="1"/>
  <c r="E136" i="14" a="1"/>
  <c r="E136" i="14" s="1"/>
  <c r="K135" i="14" a="1"/>
  <c r="K135" i="14" s="1"/>
  <c r="J135" i="14" a="1"/>
  <c r="J135" i="14" s="1"/>
  <c r="I135" i="14" a="1"/>
  <c r="I135" i="14" s="1"/>
  <c r="H135" i="14" a="1"/>
  <c r="H135" i="14" s="1"/>
  <c r="G135" i="14" a="1"/>
  <c r="G135" i="14" s="1"/>
  <c r="F135" i="14" a="1"/>
  <c r="F135" i="14" s="1"/>
  <c r="E135" i="14" a="1"/>
  <c r="E135" i="14" s="1"/>
  <c r="K134" i="14" a="1"/>
  <c r="K134" i="14" s="1"/>
  <c r="J134" i="14" a="1"/>
  <c r="J134" i="14" s="1"/>
  <c r="I134" i="14" a="1"/>
  <c r="I134" i="14" s="1"/>
  <c r="H134" i="14" a="1"/>
  <c r="H134" i="14" s="1"/>
  <c r="G134" i="14" a="1"/>
  <c r="G134" i="14" s="1"/>
  <c r="F134" i="14" a="1"/>
  <c r="F134" i="14" s="1"/>
  <c r="E134" i="14" a="1"/>
  <c r="E134" i="14" s="1"/>
  <c r="K133" i="14" a="1"/>
  <c r="K133" i="14" s="1"/>
  <c r="J133" i="14" a="1"/>
  <c r="J133" i="14" s="1"/>
  <c r="I133" i="14" a="1"/>
  <c r="I133" i="14" s="1"/>
  <c r="H133" i="14" a="1"/>
  <c r="H133" i="14" s="1"/>
  <c r="G133" i="14" a="1"/>
  <c r="G133" i="14" s="1"/>
  <c r="F133" i="14" a="1"/>
  <c r="F133" i="14" s="1"/>
  <c r="E133" i="14" a="1"/>
  <c r="E133" i="14" s="1"/>
  <c r="K132" i="14" a="1"/>
  <c r="K132" i="14" s="1"/>
  <c r="J132" i="14" a="1"/>
  <c r="J132" i="14" s="1"/>
  <c r="I132" i="14" a="1"/>
  <c r="I132" i="14" s="1"/>
  <c r="H132" i="14" a="1"/>
  <c r="H132" i="14" s="1"/>
  <c r="G132" i="14" a="1"/>
  <c r="G132" i="14" s="1"/>
  <c r="F132" i="14" a="1"/>
  <c r="F132" i="14" s="1"/>
  <c r="E132" i="14" a="1"/>
  <c r="E132" i="14" s="1"/>
  <c r="K131" i="14" a="1"/>
  <c r="K131" i="14" s="1"/>
  <c r="J131" i="14" a="1"/>
  <c r="J131" i="14" s="1"/>
  <c r="I131" i="14" a="1"/>
  <c r="I131" i="14" s="1"/>
  <c r="H131" i="14" a="1"/>
  <c r="H131" i="14" s="1"/>
  <c r="G131" i="14" a="1"/>
  <c r="G131" i="14" s="1"/>
  <c r="F131" i="14" a="1"/>
  <c r="F131" i="14" s="1"/>
  <c r="E131" i="14" a="1"/>
  <c r="E131" i="14" s="1"/>
  <c r="K130" i="14" a="1"/>
  <c r="K130" i="14" s="1"/>
  <c r="J130" i="14" a="1"/>
  <c r="J130" i="14" s="1"/>
  <c r="I130" i="14" a="1"/>
  <c r="I130" i="14" s="1"/>
  <c r="H130" i="14" a="1"/>
  <c r="H130" i="14" s="1"/>
  <c r="G130" i="14" a="1"/>
  <c r="G130" i="14" s="1"/>
  <c r="F130" i="14" a="1"/>
  <c r="F130" i="14" s="1"/>
  <c r="E130" i="14" a="1"/>
  <c r="E130" i="14" s="1"/>
  <c r="K129" i="14" a="1"/>
  <c r="K129" i="14" s="1"/>
  <c r="J129" i="14" a="1"/>
  <c r="J129" i="14" s="1"/>
  <c r="I129" i="14" a="1"/>
  <c r="I129" i="14" s="1"/>
  <c r="H129" i="14" a="1"/>
  <c r="H129" i="14" s="1"/>
  <c r="G129" i="14" a="1"/>
  <c r="G129" i="14" s="1"/>
  <c r="F129" i="14" a="1"/>
  <c r="F129" i="14" s="1"/>
  <c r="E129" i="14" a="1"/>
  <c r="E129" i="14" s="1"/>
  <c r="K128" i="14" a="1"/>
  <c r="K128" i="14" s="1"/>
  <c r="J128" i="14" a="1"/>
  <c r="J128" i="14" s="1"/>
  <c r="I128" i="14" a="1"/>
  <c r="I128" i="14" s="1"/>
  <c r="H128" i="14" a="1"/>
  <c r="H128" i="14" s="1"/>
  <c r="G128" i="14" a="1"/>
  <c r="G128" i="14" s="1"/>
  <c r="F128" i="14" a="1"/>
  <c r="F128" i="14" s="1"/>
  <c r="E128" i="14" a="1"/>
  <c r="E128" i="14" s="1"/>
  <c r="K127" i="14" a="1"/>
  <c r="K127" i="14" s="1"/>
  <c r="J127" i="14" a="1"/>
  <c r="J127" i="14" s="1"/>
  <c r="I127" i="14" a="1"/>
  <c r="I127" i="14" s="1"/>
  <c r="H127" i="14" a="1"/>
  <c r="H127" i="14" s="1"/>
  <c r="G127" i="14" a="1"/>
  <c r="G127" i="14" s="1"/>
  <c r="F127" i="14" a="1"/>
  <c r="F127" i="14" s="1"/>
  <c r="E127" i="14" a="1"/>
  <c r="E127" i="14" s="1"/>
  <c r="K126" i="14" a="1"/>
  <c r="K126" i="14" s="1"/>
  <c r="J126" i="14" a="1"/>
  <c r="J126" i="14" s="1"/>
  <c r="I126" i="14" a="1"/>
  <c r="I126" i="14" s="1"/>
  <c r="H126" i="14" a="1"/>
  <c r="H126" i="14" s="1"/>
  <c r="G126" i="14" a="1"/>
  <c r="G126" i="14" s="1"/>
  <c r="F126" i="14" a="1"/>
  <c r="F126" i="14" s="1"/>
  <c r="E126" i="14" a="1"/>
  <c r="E126" i="14" s="1"/>
  <c r="K125" i="14" a="1"/>
  <c r="K125" i="14" s="1"/>
  <c r="J125" i="14" a="1"/>
  <c r="J125" i="14" s="1"/>
  <c r="I125" i="14" a="1"/>
  <c r="I125" i="14" s="1"/>
  <c r="H125" i="14" a="1"/>
  <c r="H125" i="14" s="1"/>
  <c r="G125" i="14" a="1"/>
  <c r="G125" i="14" s="1"/>
  <c r="F125" i="14" a="1"/>
  <c r="F125" i="14" s="1"/>
  <c r="E125" i="14" a="1"/>
  <c r="E125" i="14" s="1"/>
  <c r="K124" i="14" a="1"/>
  <c r="K124" i="14" s="1"/>
  <c r="J124" i="14" a="1"/>
  <c r="J124" i="14" s="1"/>
  <c r="I124" i="14" a="1"/>
  <c r="I124" i="14" s="1"/>
  <c r="H124" i="14" a="1"/>
  <c r="H124" i="14" s="1"/>
  <c r="G124" i="14" a="1"/>
  <c r="G124" i="14" s="1"/>
  <c r="F124" i="14" a="1"/>
  <c r="F124" i="14" s="1"/>
  <c r="E124" i="14" a="1"/>
  <c r="E124" i="14" s="1"/>
  <c r="K123" i="14" a="1"/>
  <c r="K123" i="14" s="1"/>
  <c r="J123" i="14" a="1"/>
  <c r="J123" i="14" s="1"/>
  <c r="I123" i="14" a="1"/>
  <c r="I123" i="14" s="1"/>
  <c r="H123" i="14" a="1"/>
  <c r="H123" i="14" s="1"/>
  <c r="G123" i="14" a="1"/>
  <c r="G123" i="14" s="1"/>
  <c r="F123" i="14" a="1"/>
  <c r="F123" i="14" s="1"/>
  <c r="E123" i="14" a="1"/>
  <c r="E123" i="14" s="1"/>
  <c r="K122" i="14" a="1"/>
  <c r="K122" i="14" s="1"/>
  <c r="J122" i="14" a="1"/>
  <c r="J122" i="14" s="1"/>
  <c r="I122" i="14" a="1"/>
  <c r="I122" i="14" s="1"/>
  <c r="H122" i="14" a="1"/>
  <c r="H122" i="14" s="1"/>
  <c r="G122" i="14" a="1"/>
  <c r="G122" i="14" s="1"/>
  <c r="F122" i="14" a="1"/>
  <c r="F122" i="14" s="1"/>
  <c r="E122" i="14" a="1"/>
  <c r="E122" i="14" s="1"/>
  <c r="K121" i="14" a="1"/>
  <c r="K121" i="14" s="1"/>
  <c r="J121" i="14" a="1"/>
  <c r="J121" i="14" s="1"/>
  <c r="I121" i="14" a="1"/>
  <c r="I121" i="14" s="1"/>
  <c r="H121" i="14" a="1"/>
  <c r="H121" i="14" s="1"/>
  <c r="G121" i="14" a="1"/>
  <c r="G121" i="14" s="1"/>
  <c r="F121" i="14" a="1"/>
  <c r="F121" i="14" s="1"/>
  <c r="E121" i="14" a="1"/>
  <c r="E121" i="14" s="1"/>
  <c r="K120" i="14" a="1"/>
  <c r="K120" i="14" s="1"/>
  <c r="J120" i="14" a="1"/>
  <c r="J120" i="14" s="1"/>
  <c r="I120" i="14" a="1"/>
  <c r="I120" i="14" s="1"/>
  <c r="H120" i="14" a="1"/>
  <c r="H120" i="14" s="1"/>
  <c r="G120" i="14" a="1"/>
  <c r="G120" i="14" s="1"/>
  <c r="F120" i="14" a="1"/>
  <c r="F120" i="14" s="1"/>
  <c r="E120" i="14" a="1"/>
  <c r="E120" i="14" s="1"/>
  <c r="K119" i="14" a="1"/>
  <c r="K119" i="14" s="1"/>
  <c r="J119" i="14" a="1"/>
  <c r="J119" i="14" s="1"/>
  <c r="I119" i="14" a="1"/>
  <c r="I119" i="14" s="1"/>
  <c r="H119" i="14" a="1"/>
  <c r="H119" i="14" s="1"/>
  <c r="G119" i="14" a="1"/>
  <c r="G119" i="14" s="1"/>
  <c r="F119" i="14" a="1"/>
  <c r="F119" i="14" s="1"/>
  <c r="E119" i="14" a="1"/>
  <c r="E119" i="14" s="1"/>
  <c r="K118" i="14" a="1"/>
  <c r="K118" i="14" s="1"/>
  <c r="J118" i="14" a="1"/>
  <c r="J118" i="14" s="1"/>
  <c r="I118" i="14" a="1"/>
  <c r="I118" i="14" s="1"/>
  <c r="H118" i="14" a="1"/>
  <c r="H118" i="14" s="1"/>
  <c r="G118" i="14" a="1"/>
  <c r="G118" i="14" s="1"/>
  <c r="F118" i="14" a="1"/>
  <c r="F118" i="14" s="1"/>
  <c r="E118" i="14" a="1"/>
  <c r="E118" i="14" s="1"/>
  <c r="K117" i="14" a="1"/>
  <c r="K117" i="14" s="1"/>
  <c r="J117" i="14" a="1"/>
  <c r="J117" i="14" s="1"/>
  <c r="I117" i="14" a="1"/>
  <c r="I117" i="14" s="1"/>
  <c r="H117" i="14" a="1"/>
  <c r="H117" i="14" s="1"/>
  <c r="G117" i="14" a="1"/>
  <c r="G117" i="14" s="1"/>
  <c r="F117" i="14" a="1"/>
  <c r="F117" i="14" s="1"/>
  <c r="E117" i="14" a="1"/>
  <c r="E117" i="14" s="1"/>
  <c r="K116" i="14" a="1"/>
  <c r="K116" i="14" s="1"/>
  <c r="J116" i="14" a="1"/>
  <c r="J116" i="14" s="1"/>
  <c r="I116" i="14" a="1"/>
  <c r="I116" i="14" s="1"/>
  <c r="H116" i="14" a="1"/>
  <c r="H116" i="14" s="1"/>
  <c r="G116" i="14" a="1"/>
  <c r="G116" i="14" s="1"/>
  <c r="F116" i="14" a="1"/>
  <c r="F116" i="14" s="1"/>
  <c r="E116" i="14" a="1"/>
  <c r="E116" i="14" s="1"/>
  <c r="K115" i="14" a="1"/>
  <c r="K115" i="14" s="1"/>
  <c r="J115" i="14" a="1"/>
  <c r="J115" i="14" s="1"/>
  <c r="I115" i="14" a="1"/>
  <c r="I115" i="14" s="1"/>
  <c r="H115" i="14" a="1"/>
  <c r="H115" i="14" s="1"/>
  <c r="G115" i="14" a="1"/>
  <c r="G115" i="14" s="1"/>
  <c r="F115" i="14" a="1"/>
  <c r="F115" i="14" s="1"/>
  <c r="E115" i="14" a="1"/>
  <c r="E115" i="14" s="1"/>
  <c r="K114" i="14" a="1"/>
  <c r="K114" i="14" s="1"/>
  <c r="J114" i="14" a="1"/>
  <c r="J114" i="14" s="1"/>
  <c r="I114" i="14" a="1"/>
  <c r="I114" i="14" s="1"/>
  <c r="H114" i="14" a="1"/>
  <c r="H114" i="14" s="1"/>
  <c r="G114" i="14" a="1"/>
  <c r="G114" i="14" s="1"/>
  <c r="F114" i="14" a="1"/>
  <c r="F114" i="14" s="1"/>
  <c r="E114" i="14" a="1"/>
  <c r="E114" i="14" s="1"/>
  <c r="K113" i="14" a="1"/>
  <c r="K113" i="14" s="1"/>
  <c r="J113" i="14" a="1"/>
  <c r="J113" i="14" s="1"/>
  <c r="I113" i="14" a="1"/>
  <c r="I113" i="14" s="1"/>
  <c r="H113" i="14" a="1"/>
  <c r="H113" i="14" s="1"/>
  <c r="G113" i="14" a="1"/>
  <c r="G113" i="14" s="1"/>
  <c r="F113" i="14" a="1"/>
  <c r="F113" i="14" s="1"/>
  <c r="E113" i="14" a="1"/>
  <c r="E113" i="14" s="1"/>
  <c r="K112" i="14" a="1"/>
  <c r="K112" i="14" s="1"/>
  <c r="J112" i="14" a="1"/>
  <c r="J112" i="14" s="1"/>
  <c r="I112" i="14" a="1"/>
  <c r="I112" i="14" s="1"/>
  <c r="H112" i="14" a="1"/>
  <c r="H112" i="14" s="1"/>
  <c r="G112" i="14" a="1"/>
  <c r="G112" i="14" s="1"/>
  <c r="F112" i="14" a="1"/>
  <c r="F112" i="14" s="1"/>
  <c r="E112" i="14" a="1"/>
  <c r="E112" i="14" s="1"/>
  <c r="K111" i="14" a="1"/>
  <c r="K111" i="14" s="1"/>
  <c r="J111" i="14" a="1"/>
  <c r="J111" i="14" s="1"/>
  <c r="I111" i="14" a="1"/>
  <c r="I111" i="14" s="1"/>
  <c r="H111" i="14" a="1"/>
  <c r="H111" i="14" s="1"/>
  <c r="G111" i="14" a="1"/>
  <c r="G111" i="14" s="1"/>
  <c r="F111" i="14" a="1"/>
  <c r="F111" i="14" s="1"/>
  <c r="E111" i="14" a="1"/>
  <c r="E111" i="14" s="1"/>
  <c r="K110" i="14" a="1"/>
  <c r="K110" i="14" s="1"/>
  <c r="J110" i="14" a="1"/>
  <c r="J110" i="14" s="1"/>
  <c r="I110" i="14" a="1"/>
  <c r="I110" i="14" s="1"/>
  <c r="H110" i="14" a="1"/>
  <c r="H110" i="14" s="1"/>
  <c r="G110" i="14" a="1"/>
  <c r="G110" i="14" s="1"/>
  <c r="F110" i="14" a="1"/>
  <c r="F110" i="14" s="1"/>
  <c r="E110" i="14" a="1"/>
  <c r="E110" i="14" s="1"/>
  <c r="K109" i="14" a="1"/>
  <c r="K109" i="14" s="1"/>
  <c r="J109" i="14" a="1"/>
  <c r="J109" i="14" s="1"/>
  <c r="I109" i="14" a="1"/>
  <c r="I109" i="14" s="1"/>
  <c r="H109" i="14" a="1"/>
  <c r="H109" i="14" s="1"/>
  <c r="G109" i="14" a="1"/>
  <c r="G109" i="14" s="1"/>
  <c r="F109" i="14" a="1"/>
  <c r="F109" i="14" s="1"/>
  <c r="E109" i="14" a="1"/>
  <c r="E109" i="14" s="1"/>
  <c r="K108" i="14" a="1"/>
  <c r="K108" i="14" s="1"/>
  <c r="J108" i="14" a="1"/>
  <c r="J108" i="14" s="1"/>
  <c r="I108" i="14" a="1"/>
  <c r="I108" i="14" s="1"/>
  <c r="H108" i="14" a="1"/>
  <c r="H108" i="14" s="1"/>
  <c r="G108" i="14" a="1"/>
  <c r="G108" i="14" s="1"/>
  <c r="F108" i="14" a="1"/>
  <c r="F108" i="14" s="1"/>
  <c r="E108" i="14" a="1"/>
  <c r="E108" i="14" s="1"/>
  <c r="K107" i="14" a="1"/>
  <c r="K107" i="14" s="1"/>
  <c r="J107" i="14" a="1"/>
  <c r="J107" i="14" s="1"/>
  <c r="I107" i="14" a="1"/>
  <c r="I107" i="14" s="1"/>
  <c r="H107" i="14" a="1"/>
  <c r="H107" i="14" s="1"/>
  <c r="G107" i="14" a="1"/>
  <c r="G107" i="14" s="1"/>
  <c r="F107" i="14" a="1"/>
  <c r="F107" i="14" s="1"/>
  <c r="E107" i="14" a="1"/>
  <c r="E107" i="14" s="1"/>
  <c r="K106" i="14" a="1"/>
  <c r="K106" i="14" s="1"/>
  <c r="J106" i="14" a="1"/>
  <c r="J106" i="14" s="1"/>
  <c r="I106" i="14" a="1"/>
  <c r="I106" i="14" s="1"/>
  <c r="H106" i="14" a="1"/>
  <c r="H106" i="14" s="1"/>
  <c r="G106" i="14" a="1"/>
  <c r="G106" i="14" s="1"/>
  <c r="F106" i="14" a="1"/>
  <c r="F106" i="14" s="1"/>
  <c r="E106" i="14" a="1"/>
  <c r="E106" i="14" s="1"/>
  <c r="K105" i="14" a="1"/>
  <c r="K105" i="14" s="1"/>
  <c r="J105" i="14" a="1"/>
  <c r="J105" i="14" s="1"/>
  <c r="I105" i="14" a="1"/>
  <c r="I105" i="14" s="1"/>
  <c r="H105" i="14" a="1"/>
  <c r="H105" i="14" s="1"/>
  <c r="G105" i="14" a="1"/>
  <c r="G105" i="14" s="1"/>
  <c r="F105" i="14" a="1"/>
  <c r="F105" i="14" s="1"/>
  <c r="E105" i="14" a="1"/>
  <c r="E105" i="14" s="1"/>
  <c r="K104" i="14" a="1"/>
  <c r="K104" i="14" s="1"/>
  <c r="J104" i="14" a="1"/>
  <c r="J104" i="14" s="1"/>
  <c r="I104" i="14" a="1"/>
  <c r="I104" i="14" s="1"/>
  <c r="H104" i="14" a="1"/>
  <c r="H104" i="14" s="1"/>
  <c r="G104" i="14" a="1"/>
  <c r="G104" i="14" s="1"/>
  <c r="F104" i="14" a="1"/>
  <c r="F104" i="14" s="1"/>
  <c r="E104" i="14" a="1"/>
  <c r="E104" i="14" s="1"/>
  <c r="K103" i="14" a="1"/>
  <c r="K103" i="14" s="1"/>
  <c r="J103" i="14" a="1"/>
  <c r="J103" i="14" s="1"/>
  <c r="I103" i="14" a="1"/>
  <c r="I103" i="14" s="1"/>
  <c r="H103" i="14" a="1"/>
  <c r="H103" i="14" s="1"/>
  <c r="G103" i="14" a="1"/>
  <c r="G103" i="14" s="1"/>
  <c r="F103" i="14" a="1"/>
  <c r="F103" i="14" s="1"/>
  <c r="E103" i="14" a="1"/>
  <c r="E103" i="14" s="1"/>
  <c r="K102" i="14" a="1"/>
  <c r="K102" i="14" s="1"/>
  <c r="J102" i="14" a="1"/>
  <c r="J102" i="14" s="1"/>
  <c r="I102" i="14" a="1"/>
  <c r="I102" i="14" s="1"/>
  <c r="H102" i="14" a="1"/>
  <c r="H102" i="14" s="1"/>
  <c r="G102" i="14" a="1"/>
  <c r="G102" i="14" s="1"/>
  <c r="F102" i="14" a="1"/>
  <c r="F102" i="14" s="1"/>
  <c r="E102" i="14" a="1"/>
  <c r="E102" i="14" s="1"/>
  <c r="K101" i="14" a="1"/>
  <c r="K101" i="14" s="1"/>
  <c r="J101" i="14" a="1"/>
  <c r="J101" i="14" s="1"/>
  <c r="I101" i="14" a="1"/>
  <c r="I101" i="14" s="1"/>
  <c r="H101" i="14" a="1"/>
  <c r="H101" i="14" s="1"/>
  <c r="G101" i="14" a="1"/>
  <c r="G101" i="14" s="1"/>
  <c r="F101" i="14" a="1"/>
  <c r="F101" i="14" s="1"/>
  <c r="E101" i="14" a="1"/>
  <c r="E101" i="14" s="1"/>
  <c r="K100" i="14" a="1"/>
  <c r="K100" i="14" s="1"/>
  <c r="J100" i="14" a="1"/>
  <c r="J100" i="14" s="1"/>
  <c r="I100" i="14" a="1"/>
  <c r="I100" i="14" s="1"/>
  <c r="H100" i="14"/>
  <c r="H100" i="14" a="1"/>
  <c r="G100" i="14" a="1"/>
  <c r="G100" i="14" s="1"/>
  <c r="F100" i="14" a="1"/>
  <c r="F100" i="14" s="1"/>
  <c r="E100" i="14" a="1"/>
  <c r="E100" i="14" s="1"/>
  <c r="K99" i="14" a="1"/>
  <c r="K99" i="14" s="1"/>
  <c r="J99" i="14" a="1"/>
  <c r="J99" i="14" s="1"/>
  <c r="I99" i="14" a="1"/>
  <c r="I99" i="14" s="1"/>
  <c r="H99" i="14"/>
  <c r="H99" i="14" a="1"/>
  <c r="G99" i="14" a="1"/>
  <c r="G99" i="14" s="1"/>
  <c r="F99" i="14" a="1"/>
  <c r="F99" i="14" s="1"/>
  <c r="E99" i="14" a="1"/>
  <c r="E99" i="14" s="1"/>
  <c r="K98" i="14" a="1"/>
  <c r="K98" i="14" s="1"/>
  <c r="J98" i="14" a="1"/>
  <c r="J98" i="14" s="1"/>
  <c r="I98" i="14" a="1"/>
  <c r="I98" i="14" s="1"/>
  <c r="H98" i="14" a="1"/>
  <c r="H98" i="14" s="1"/>
  <c r="G98" i="14" a="1"/>
  <c r="G98" i="14" s="1"/>
  <c r="F98" i="14"/>
  <c r="F98" i="14" a="1"/>
  <c r="E98" i="14" a="1"/>
  <c r="E98" i="14" s="1"/>
  <c r="K97" i="14" a="1"/>
  <c r="K97" i="14" s="1"/>
  <c r="J97" i="14" a="1"/>
  <c r="J97" i="14" s="1"/>
  <c r="I97" i="14" a="1"/>
  <c r="I97" i="14" s="1"/>
  <c r="H97" i="14" a="1"/>
  <c r="H97" i="14" s="1"/>
  <c r="G97" i="14" a="1"/>
  <c r="G97" i="14" s="1"/>
  <c r="F97" i="14" a="1"/>
  <c r="F97" i="14" s="1"/>
  <c r="E97" i="14" a="1"/>
  <c r="E97" i="14" s="1"/>
  <c r="K96" i="14" a="1"/>
  <c r="K96" i="14" s="1"/>
  <c r="J96" i="14" a="1"/>
  <c r="J96" i="14" s="1"/>
  <c r="I96" i="14" a="1"/>
  <c r="I96" i="14" s="1"/>
  <c r="H96" i="14" a="1"/>
  <c r="H96" i="14" s="1"/>
  <c r="G96" i="14" a="1"/>
  <c r="G96" i="14" s="1"/>
  <c r="F96" i="14" a="1"/>
  <c r="F96" i="14" s="1"/>
  <c r="E96" i="14" a="1"/>
  <c r="E96" i="14" s="1"/>
  <c r="K95" i="14" a="1"/>
  <c r="K95" i="14" s="1"/>
  <c r="J95" i="14" a="1"/>
  <c r="J95" i="14" s="1"/>
  <c r="I95" i="14" a="1"/>
  <c r="I95" i="14" s="1"/>
  <c r="H95" i="14" a="1"/>
  <c r="H95" i="14" s="1"/>
  <c r="G95" i="14" a="1"/>
  <c r="G95" i="14" s="1"/>
  <c r="F95" i="14" a="1"/>
  <c r="F95" i="14" s="1"/>
  <c r="E95" i="14" a="1"/>
  <c r="E95" i="14" s="1"/>
  <c r="K94" i="14" a="1"/>
  <c r="K94" i="14" s="1"/>
  <c r="J94" i="14" a="1"/>
  <c r="J94" i="14" s="1"/>
  <c r="I94" i="14" a="1"/>
  <c r="I94" i="14" s="1"/>
  <c r="H94" i="14" a="1"/>
  <c r="H94" i="14" s="1"/>
  <c r="G94" i="14" a="1"/>
  <c r="G94" i="14" s="1"/>
  <c r="F94" i="14" a="1"/>
  <c r="F94" i="14" s="1"/>
  <c r="E94" i="14" a="1"/>
  <c r="E94" i="14" s="1"/>
  <c r="K93" i="14" a="1"/>
  <c r="K93" i="14" s="1"/>
  <c r="J93" i="14" a="1"/>
  <c r="J93" i="14" s="1"/>
  <c r="I93" i="14" a="1"/>
  <c r="I93" i="14" s="1"/>
  <c r="H93" i="14" a="1"/>
  <c r="H93" i="14" s="1"/>
  <c r="G93" i="14" a="1"/>
  <c r="G93" i="14" s="1"/>
  <c r="F93" i="14" a="1"/>
  <c r="F93" i="14" s="1"/>
  <c r="E93" i="14" a="1"/>
  <c r="E93" i="14" s="1"/>
  <c r="K92" i="14" a="1"/>
  <c r="K92" i="14" s="1"/>
  <c r="J92" i="14" a="1"/>
  <c r="J92" i="14" s="1"/>
  <c r="I92" i="14" a="1"/>
  <c r="I92" i="14" s="1"/>
  <c r="H92" i="14" a="1"/>
  <c r="H92" i="14" s="1"/>
  <c r="G92" i="14" a="1"/>
  <c r="G92" i="14" s="1"/>
  <c r="F92" i="14" a="1"/>
  <c r="F92" i="14" s="1"/>
  <c r="E92" i="14" a="1"/>
  <c r="E92" i="14" s="1"/>
  <c r="K91" i="14" a="1"/>
  <c r="K91" i="14" s="1"/>
  <c r="J91" i="14" a="1"/>
  <c r="J91" i="14" s="1"/>
  <c r="I91" i="14" a="1"/>
  <c r="I91" i="14" s="1"/>
  <c r="H91" i="14" a="1"/>
  <c r="H91" i="14" s="1"/>
  <c r="G91" i="14" a="1"/>
  <c r="G91" i="14" s="1"/>
  <c r="F91" i="14" a="1"/>
  <c r="F91" i="14" s="1"/>
  <c r="E91" i="14" a="1"/>
  <c r="E91" i="14" s="1"/>
  <c r="K90" i="14" a="1"/>
  <c r="K90" i="14" s="1"/>
  <c r="J90" i="14" a="1"/>
  <c r="J90" i="14" s="1"/>
  <c r="I90" i="14" a="1"/>
  <c r="I90" i="14" s="1"/>
  <c r="H90" i="14" a="1"/>
  <c r="H90" i="14" s="1"/>
  <c r="G90" i="14" a="1"/>
  <c r="G90" i="14" s="1"/>
  <c r="F90" i="14" a="1"/>
  <c r="F90" i="14" s="1"/>
  <c r="E90" i="14" a="1"/>
  <c r="E90" i="14" s="1"/>
  <c r="K89" i="14" a="1"/>
  <c r="K89" i="14" s="1"/>
  <c r="J89" i="14" a="1"/>
  <c r="J89" i="14" s="1"/>
  <c r="I89" i="14" a="1"/>
  <c r="I89" i="14" s="1"/>
  <c r="H89" i="14" a="1"/>
  <c r="H89" i="14" s="1"/>
  <c r="G89" i="14" a="1"/>
  <c r="G89" i="14" s="1"/>
  <c r="F89" i="14" a="1"/>
  <c r="F89" i="14" s="1"/>
  <c r="E89" i="14" a="1"/>
  <c r="E89" i="14" s="1"/>
  <c r="K88" i="14" a="1"/>
  <c r="K88" i="14" s="1"/>
  <c r="J88" i="14" a="1"/>
  <c r="J88" i="14" s="1"/>
  <c r="I88" i="14" a="1"/>
  <c r="I88" i="14" s="1"/>
  <c r="H88" i="14" a="1"/>
  <c r="H88" i="14" s="1"/>
  <c r="G88" i="14" a="1"/>
  <c r="G88" i="14" s="1"/>
  <c r="F88" i="14" a="1"/>
  <c r="F88" i="14" s="1"/>
  <c r="E88" i="14" a="1"/>
  <c r="E88" i="14" s="1"/>
  <c r="K87" i="14" a="1"/>
  <c r="K87" i="14" s="1"/>
  <c r="J87" i="14" a="1"/>
  <c r="J87" i="14" s="1"/>
  <c r="I87" i="14" a="1"/>
  <c r="I87" i="14" s="1"/>
  <c r="H87" i="14" a="1"/>
  <c r="H87" i="14" s="1"/>
  <c r="G87" i="14" a="1"/>
  <c r="G87" i="14" s="1"/>
  <c r="F87" i="14" a="1"/>
  <c r="F87" i="14" s="1"/>
  <c r="E87" i="14" a="1"/>
  <c r="E87" i="14" s="1"/>
  <c r="K86" i="14" a="1"/>
  <c r="K86" i="14" s="1"/>
  <c r="J86" i="14" a="1"/>
  <c r="J86" i="14" s="1"/>
  <c r="I86" i="14" a="1"/>
  <c r="I86" i="14" s="1"/>
  <c r="H86" i="14" a="1"/>
  <c r="H86" i="14" s="1"/>
  <c r="G86" i="14" a="1"/>
  <c r="G86" i="14" s="1"/>
  <c r="F86" i="14" a="1"/>
  <c r="F86" i="14" s="1"/>
  <c r="E86" i="14" a="1"/>
  <c r="E86" i="14" s="1"/>
  <c r="K85" i="14" a="1"/>
  <c r="K85" i="14" s="1"/>
  <c r="J85" i="14" a="1"/>
  <c r="J85" i="14" s="1"/>
  <c r="I85" i="14" a="1"/>
  <c r="I85" i="14" s="1"/>
  <c r="H85" i="14" a="1"/>
  <c r="H85" i="14" s="1"/>
  <c r="G85" i="14" a="1"/>
  <c r="G85" i="14" s="1"/>
  <c r="F85" i="14" a="1"/>
  <c r="F85" i="14" s="1"/>
  <c r="E85" i="14" a="1"/>
  <c r="E85" i="14" s="1"/>
  <c r="K84" i="14" a="1"/>
  <c r="K84" i="14" s="1"/>
  <c r="J84" i="14" a="1"/>
  <c r="J84" i="14" s="1"/>
  <c r="I84" i="14" a="1"/>
  <c r="I84" i="14" s="1"/>
  <c r="H84" i="14" a="1"/>
  <c r="H84" i="14" s="1"/>
  <c r="G84" i="14" a="1"/>
  <c r="G84" i="14" s="1"/>
  <c r="F84" i="14" a="1"/>
  <c r="F84" i="14" s="1"/>
  <c r="E84" i="14" a="1"/>
  <c r="E84" i="14" s="1"/>
  <c r="K83" i="14" a="1"/>
  <c r="K83" i="14" s="1"/>
  <c r="J83" i="14" a="1"/>
  <c r="J83" i="14" s="1"/>
  <c r="I83" i="14" a="1"/>
  <c r="I83" i="14" s="1"/>
  <c r="H83" i="14" a="1"/>
  <c r="H83" i="14" s="1"/>
  <c r="G83" i="14" a="1"/>
  <c r="G83" i="14" s="1"/>
  <c r="F83" i="14" a="1"/>
  <c r="F83" i="14" s="1"/>
  <c r="E83" i="14" a="1"/>
  <c r="E83" i="14" s="1"/>
  <c r="K82" i="14" a="1"/>
  <c r="K82" i="14" s="1"/>
  <c r="J82" i="14" a="1"/>
  <c r="J82" i="14" s="1"/>
  <c r="I82" i="14" a="1"/>
  <c r="I82" i="14" s="1"/>
  <c r="H82" i="14" a="1"/>
  <c r="H82" i="14" s="1"/>
  <c r="G82" i="14" a="1"/>
  <c r="G82" i="14" s="1"/>
  <c r="F82" i="14" a="1"/>
  <c r="F82" i="14" s="1"/>
  <c r="E82" i="14" a="1"/>
  <c r="E82" i="14" s="1"/>
  <c r="K81" i="14" a="1"/>
  <c r="K81" i="14" s="1"/>
  <c r="J81" i="14" a="1"/>
  <c r="J81" i="14" s="1"/>
  <c r="I81" i="14" a="1"/>
  <c r="I81" i="14" s="1"/>
  <c r="H81" i="14" a="1"/>
  <c r="H81" i="14" s="1"/>
  <c r="G81" i="14" a="1"/>
  <c r="G81" i="14" s="1"/>
  <c r="F81" i="14" a="1"/>
  <c r="F81" i="14" s="1"/>
  <c r="E81" i="14" a="1"/>
  <c r="E81" i="14" s="1"/>
  <c r="K80" i="14" a="1"/>
  <c r="K80" i="14" s="1"/>
  <c r="J80" i="14" a="1"/>
  <c r="J80" i="14" s="1"/>
  <c r="I80" i="14" a="1"/>
  <c r="I80" i="14" s="1"/>
  <c r="H80" i="14" a="1"/>
  <c r="H80" i="14" s="1"/>
  <c r="G80" i="14" a="1"/>
  <c r="G80" i="14" s="1"/>
  <c r="F80" i="14" a="1"/>
  <c r="F80" i="14" s="1"/>
  <c r="E80" i="14" a="1"/>
  <c r="E80" i="14" s="1"/>
  <c r="K79" i="14" a="1"/>
  <c r="K79" i="14" s="1"/>
  <c r="J79" i="14" a="1"/>
  <c r="J79" i="14" s="1"/>
  <c r="I79" i="14" a="1"/>
  <c r="I79" i="14" s="1"/>
  <c r="H79" i="14" a="1"/>
  <c r="H79" i="14" s="1"/>
  <c r="G79" i="14" a="1"/>
  <c r="G79" i="14" s="1"/>
  <c r="F79" i="14" a="1"/>
  <c r="F79" i="14" s="1"/>
  <c r="E79" i="14" a="1"/>
  <c r="E79" i="14" s="1"/>
  <c r="K78" i="14" a="1"/>
  <c r="K78" i="14" s="1"/>
  <c r="J78" i="14" a="1"/>
  <c r="J78" i="14" s="1"/>
  <c r="I78" i="14" a="1"/>
  <c r="I78" i="14" s="1"/>
  <c r="H78" i="14" a="1"/>
  <c r="H78" i="14" s="1"/>
  <c r="G78" i="14" a="1"/>
  <c r="G78" i="14" s="1"/>
  <c r="F78" i="14" a="1"/>
  <c r="F78" i="14" s="1"/>
  <c r="E78" i="14" a="1"/>
  <c r="E78" i="14" s="1"/>
  <c r="K77" i="14" a="1"/>
  <c r="K77" i="14" s="1"/>
  <c r="J77" i="14" a="1"/>
  <c r="J77" i="14" s="1"/>
  <c r="I77" i="14" a="1"/>
  <c r="I77" i="14" s="1"/>
  <c r="H77" i="14" a="1"/>
  <c r="H77" i="14" s="1"/>
  <c r="G77" i="14" a="1"/>
  <c r="G77" i="14" s="1"/>
  <c r="F77" i="14" a="1"/>
  <c r="F77" i="14" s="1"/>
  <c r="E77" i="14" a="1"/>
  <c r="E77" i="14" s="1"/>
  <c r="K76" i="14" a="1"/>
  <c r="K76" i="14" s="1"/>
  <c r="J76" i="14" a="1"/>
  <c r="J76" i="14" s="1"/>
  <c r="I76" i="14" a="1"/>
  <c r="I76" i="14" s="1"/>
  <c r="H76" i="14" a="1"/>
  <c r="H76" i="14" s="1"/>
  <c r="G76" i="14" a="1"/>
  <c r="G76" i="14" s="1"/>
  <c r="F76" i="14" a="1"/>
  <c r="F76" i="14" s="1"/>
  <c r="E76" i="14" a="1"/>
  <c r="E76" i="14" s="1"/>
  <c r="K75" i="14" a="1"/>
  <c r="K75" i="14" s="1"/>
  <c r="J75" i="14" a="1"/>
  <c r="J75" i="14" s="1"/>
  <c r="I75" i="14" a="1"/>
  <c r="I75" i="14" s="1"/>
  <c r="H75" i="14" a="1"/>
  <c r="H75" i="14" s="1"/>
  <c r="G75" i="14" a="1"/>
  <c r="G75" i="14" s="1"/>
  <c r="F75" i="14" a="1"/>
  <c r="F75" i="14" s="1"/>
  <c r="E75" i="14" a="1"/>
  <c r="E75" i="14" s="1"/>
  <c r="K74" i="14" a="1"/>
  <c r="K74" i="14" s="1"/>
  <c r="J74" i="14" a="1"/>
  <c r="J74" i="14" s="1"/>
  <c r="I74" i="14" a="1"/>
  <c r="I74" i="14" s="1"/>
  <c r="H74" i="14" a="1"/>
  <c r="H74" i="14" s="1"/>
  <c r="G74" i="14" a="1"/>
  <c r="G74" i="14" s="1"/>
  <c r="F74" i="14" a="1"/>
  <c r="F74" i="14" s="1"/>
  <c r="E74" i="14" a="1"/>
  <c r="E74" i="14" s="1"/>
  <c r="K73" i="14" a="1"/>
  <c r="K73" i="14" s="1"/>
  <c r="J73" i="14" a="1"/>
  <c r="J73" i="14" s="1"/>
  <c r="I73" i="14" a="1"/>
  <c r="I73" i="14" s="1"/>
  <c r="H73" i="14" a="1"/>
  <c r="H73" i="14" s="1"/>
  <c r="G73" i="14" a="1"/>
  <c r="G73" i="14" s="1"/>
  <c r="F73" i="14" a="1"/>
  <c r="F73" i="14" s="1"/>
  <c r="E73" i="14" a="1"/>
  <c r="E73" i="14" s="1"/>
  <c r="K72" i="14" a="1"/>
  <c r="K72" i="14" s="1"/>
  <c r="J72" i="14" a="1"/>
  <c r="J72" i="14" s="1"/>
  <c r="I72" i="14" a="1"/>
  <c r="I72" i="14" s="1"/>
  <c r="H72" i="14" a="1"/>
  <c r="H72" i="14" s="1"/>
  <c r="G72" i="14" a="1"/>
  <c r="G72" i="14" s="1"/>
  <c r="F72" i="14" a="1"/>
  <c r="F72" i="14" s="1"/>
  <c r="E72" i="14" a="1"/>
  <c r="E72" i="14" s="1"/>
  <c r="K71" i="14" a="1"/>
  <c r="K71" i="14" s="1"/>
  <c r="J71" i="14" a="1"/>
  <c r="J71" i="14" s="1"/>
  <c r="I71" i="14" a="1"/>
  <c r="I71" i="14" s="1"/>
  <c r="H71" i="14" a="1"/>
  <c r="H71" i="14" s="1"/>
  <c r="G71" i="14" a="1"/>
  <c r="G71" i="14" s="1"/>
  <c r="F71" i="14" a="1"/>
  <c r="F71" i="14" s="1"/>
  <c r="E71" i="14" a="1"/>
  <c r="E71" i="14" s="1"/>
  <c r="K70" i="14" a="1"/>
  <c r="K70" i="14" s="1"/>
  <c r="J70" i="14" a="1"/>
  <c r="J70" i="14" s="1"/>
  <c r="I70" i="14" a="1"/>
  <c r="I70" i="14" s="1"/>
  <c r="H70" i="14" a="1"/>
  <c r="H70" i="14" s="1"/>
  <c r="G70" i="14" a="1"/>
  <c r="G70" i="14" s="1"/>
  <c r="F70" i="14" a="1"/>
  <c r="F70" i="14" s="1"/>
  <c r="E70" i="14" a="1"/>
  <c r="E70" i="14" s="1"/>
  <c r="K69" i="14" a="1"/>
  <c r="K69" i="14" s="1"/>
  <c r="J69" i="14" a="1"/>
  <c r="J69" i="14" s="1"/>
  <c r="I69" i="14" a="1"/>
  <c r="I69" i="14" s="1"/>
  <c r="H69" i="14" a="1"/>
  <c r="H69" i="14" s="1"/>
  <c r="G69" i="14" a="1"/>
  <c r="G69" i="14" s="1"/>
  <c r="F69" i="14" a="1"/>
  <c r="F69" i="14" s="1"/>
  <c r="E69" i="14" a="1"/>
  <c r="E69" i="14" s="1"/>
  <c r="K68" i="14" a="1"/>
  <c r="K68" i="14" s="1"/>
  <c r="J68" i="14" a="1"/>
  <c r="J68" i="14" s="1"/>
  <c r="I68" i="14" a="1"/>
  <c r="I68" i="14" s="1"/>
  <c r="H68" i="14" a="1"/>
  <c r="H68" i="14" s="1"/>
  <c r="G68" i="14" a="1"/>
  <c r="G68" i="14" s="1"/>
  <c r="F68" i="14" a="1"/>
  <c r="F68" i="14" s="1"/>
  <c r="E68" i="14" a="1"/>
  <c r="E68" i="14" s="1"/>
  <c r="K67" i="14" a="1"/>
  <c r="K67" i="14" s="1"/>
  <c r="J67" i="14" a="1"/>
  <c r="J67" i="14" s="1"/>
  <c r="I67" i="14" a="1"/>
  <c r="I67" i="14" s="1"/>
  <c r="H67" i="14" a="1"/>
  <c r="H67" i="14" s="1"/>
  <c r="G67" i="14" a="1"/>
  <c r="G67" i="14" s="1"/>
  <c r="F67" i="14" a="1"/>
  <c r="F67" i="14" s="1"/>
  <c r="E67" i="14" a="1"/>
  <c r="E67" i="14" s="1"/>
  <c r="K66" i="14" a="1"/>
  <c r="K66" i="14" s="1"/>
  <c r="J66" i="14" a="1"/>
  <c r="J66" i="14" s="1"/>
  <c r="I66" i="14" a="1"/>
  <c r="I66" i="14" s="1"/>
  <c r="H66" i="14" a="1"/>
  <c r="H66" i="14" s="1"/>
  <c r="G66" i="14" a="1"/>
  <c r="G66" i="14" s="1"/>
  <c r="F66" i="14" a="1"/>
  <c r="F66" i="14" s="1"/>
  <c r="E66" i="14" a="1"/>
  <c r="E66" i="14" s="1"/>
  <c r="K65" i="14" a="1"/>
  <c r="K65" i="14" s="1"/>
  <c r="J65" i="14" a="1"/>
  <c r="J65" i="14" s="1"/>
  <c r="I65" i="14" a="1"/>
  <c r="I65" i="14" s="1"/>
  <c r="H65" i="14" a="1"/>
  <c r="H65" i="14" s="1"/>
  <c r="G65" i="14" a="1"/>
  <c r="G65" i="14" s="1"/>
  <c r="F65" i="14" a="1"/>
  <c r="F65" i="14" s="1"/>
  <c r="E65" i="14" a="1"/>
  <c r="E65" i="14" s="1"/>
  <c r="K64" i="14" a="1"/>
  <c r="K64" i="14" s="1"/>
  <c r="J64" i="14" a="1"/>
  <c r="J64" i="14" s="1"/>
  <c r="I64" i="14" a="1"/>
  <c r="I64" i="14" s="1"/>
  <c r="H64" i="14" a="1"/>
  <c r="H64" i="14" s="1"/>
  <c r="G64" i="14" a="1"/>
  <c r="G64" i="14" s="1"/>
  <c r="F64" i="14" a="1"/>
  <c r="F64" i="14" s="1"/>
  <c r="E64" i="14" a="1"/>
  <c r="E64" i="14" s="1"/>
  <c r="K63" i="14" a="1"/>
  <c r="K63" i="14" s="1"/>
  <c r="J63" i="14"/>
  <c r="J63" i="14" a="1"/>
  <c r="I63" i="14" a="1"/>
  <c r="I63" i="14" s="1"/>
  <c r="H63" i="14" a="1"/>
  <c r="H63" i="14" s="1"/>
  <c r="G63" i="14" a="1"/>
  <c r="G63" i="14" s="1"/>
  <c r="F63" i="14" a="1"/>
  <c r="F63" i="14" s="1"/>
  <c r="E63" i="14" a="1"/>
  <c r="E63" i="14" s="1"/>
  <c r="K62" i="14" a="1"/>
  <c r="K62" i="14" s="1"/>
  <c r="J62" i="14" a="1"/>
  <c r="J62" i="14" s="1"/>
  <c r="I62" i="14" a="1"/>
  <c r="I62" i="14" s="1"/>
  <c r="H62" i="14" a="1"/>
  <c r="H62" i="14" s="1"/>
  <c r="G62" i="14" a="1"/>
  <c r="G62" i="14" s="1"/>
  <c r="F62" i="14" a="1"/>
  <c r="F62" i="14" s="1"/>
  <c r="E62" i="14" a="1"/>
  <c r="E62" i="14" s="1"/>
  <c r="K61" i="14" a="1"/>
  <c r="K61" i="14" s="1"/>
  <c r="J61" i="14" a="1"/>
  <c r="J61" i="14" s="1"/>
  <c r="I61" i="14" a="1"/>
  <c r="I61" i="14" s="1"/>
  <c r="H61" i="14" a="1"/>
  <c r="H61" i="14" s="1"/>
  <c r="G61" i="14" a="1"/>
  <c r="G61" i="14" s="1"/>
  <c r="F61" i="14" a="1"/>
  <c r="F61" i="14" s="1"/>
  <c r="E61" i="14" a="1"/>
  <c r="E61" i="14" s="1"/>
  <c r="K60" i="14" a="1"/>
  <c r="K60" i="14" s="1"/>
  <c r="J60" i="14" a="1"/>
  <c r="J60" i="14" s="1"/>
  <c r="I60" i="14" a="1"/>
  <c r="I60" i="14" s="1"/>
  <c r="H60" i="14" a="1"/>
  <c r="H60" i="14" s="1"/>
  <c r="G60" i="14" a="1"/>
  <c r="G60" i="14" s="1"/>
  <c r="F60" i="14" a="1"/>
  <c r="F60" i="14" s="1"/>
  <c r="E60" i="14" a="1"/>
  <c r="E60" i="14" s="1"/>
  <c r="K59" i="14"/>
  <c r="K59" i="14" a="1"/>
  <c r="J59" i="14" a="1"/>
  <c r="J59" i="14" s="1"/>
  <c r="I59" i="14" a="1"/>
  <c r="I59" i="14" s="1"/>
  <c r="H59" i="14" a="1"/>
  <c r="H59" i="14" s="1"/>
  <c r="G59" i="14" a="1"/>
  <c r="G59" i="14" s="1"/>
  <c r="F59" i="14" a="1"/>
  <c r="F59" i="14" s="1"/>
  <c r="E59" i="14" a="1"/>
  <c r="E59" i="14" s="1"/>
  <c r="K58" i="14" a="1"/>
  <c r="K58" i="14" s="1"/>
  <c r="J58" i="14" a="1"/>
  <c r="J58" i="14" s="1"/>
  <c r="I58" i="14" a="1"/>
  <c r="I58" i="14" s="1"/>
  <c r="H58" i="14" a="1"/>
  <c r="H58" i="14" s="1"/>
  <c r="G58" i="14" a="1"/>
  <c r="G58" i="14" s="1"/>
  <c r="F58" i="14" a="1"/>
  <c r="F58" i="14" s="1"/>
  <c r="E58" i="14" a="1"/>
  <c r="E58" i="14" s="1"/>
  <c r="K57" i="14" a="1"/>
  <c r="K57" i="14" s="1"/>
  <c r="J57" i="14" a="1"/>
  <c r="J57" i="14" s="1"/>
  <c r="I57" i="14" a="1"/>
  <c r="I57" i="14" s="1"/>
  <c r="H57" i="14" a="1"/>
  <c r="H57" i="14" s="1"/>
  <c r="G57" i="14" a="1"/>
  <c r="G57" i="14" s="1"/>
  <c r="F57" i="14"/>
  <c r="F57" i="14" a="1"/>
  <c r="E57" i="14" a="1"/>
  <c r="E57" i="14" s="1"/>
  <c r="K56" i="14" a="1"/>
  <c r="K56" i="14" s="1"/>
  <c r="J56" i="14" a="1"/>
  <c r="J56" i="14" s="1"/>
  <c r="I56" i="14" a="1"/>
  <c r="I56" i="14" s="1"/>
  <c r="H56" i="14" a="1"/>
  <c r="H56" i="14" s="1"/>
  <c r="G56" i="14" a="1"/>
  <c r="G56" i="14" s="1"/>
  <c r="F56" i="14" a="1"/>
  <c r="F56" i="14" s="1"/>
  <c r="E56" i="14" a="1"/>
  <c r="E56" i="14" s="1"/>
  <c r="K55" i="14" a="1"/>
  <c r="K55" i="14" s="1"/>
  <c r="J55" i="14" a="1"/>
  <c r="J55" i="14" s="1"/>
  <c r="I55" i="14" a="1"/>
  <c r="I55" i="14" s="1"/>
  <c r="H55" i="14" a="1"/>
  <c r="H55" i="14" s="1"/>
  <c r="G55" i="14" a="1"/>
  <c r="G55" i="14" s="1"/>
  <c r="F55" i="14" a="1"/>
  <c r="F55" i="14" s="1"/>
  <c r="E55" i="14" a="1"/>
  <c r="E55" i="14" s="1"/>
  <c r="K54" i="14" a="1"/>
  <c r="K54" i="14" s="1"/>
  <c r="J54" i="14" a="1"/>
  <c r="J54" i="14" s="1"/>
  <c r="I54" i="14" a="1"/>
  <c r="I54" i="14" s="1"/>
  <c r="H54" i="14" a="1"/>
  <c r="H54" i="14" s="1"/>
  <c r="G54" i="14" a="1"/>
  <c r="G54" i="14" s="1"/>
  <c r="F54" i="14" a="1"/>
  <c r="F54" i="14" s="1"/>
  <c r="E54" i="14" a="1"/>
  <c r="E54" i="14" s="1"/>
  <c r="K53" i="14" a="1"/>
  <c r="K53" i="14" s="1"/>
  <c r="J53" i="14" a="1"/>
  <c r="J53" i="14" s="1"/>
  <c r="I53" i="14" a="1"/>
  <c r="I53" i="14" s="1"/>
  <c r="H53" i="14" a="1"/>
  <c r="H53" i="14" s="1"/>
  <c r="G53" i="14" a="1"/>
  <c r="G53" i="14" s="1"/>
  <c r="F53" i="14" a="1"/>
  <c r="F53" i="14" s="1"/>
  <c r="E53" i="14" a="1"/>
  <c r="E53" i="14" s="1"/>
  <c r="K52" i="14" a="1"/>
  <c r="K52" i="14" s="1"/>
  <c r="J52" i="14" a="1"/>
  <c r="J52" i="14" s="1"/>
  <c r="I52" i="14" a="1"/>
  <c r="I52" i="14" s="1"/>
  <c r="H52" i="14" a="1"/>
  <c r="H52" i="14" s="1"/>
  <c r="G52" i="14" a="1"/>
  <c r="G52" i="14" s="1"/>
  <c r="F52" i="14" a="1"/>
  <c r="F52" i="14" s="1"/>
  <c r="E52" i="14" a="1"/>
  <c r="E52" i="14" s="1"/>
  <c r="K51" i="14" a="1"/>
  <c r="K51" i="14" s="1"/>
  <c r="J51" i="14" a="1"/>
  <c r="J51" i="14" s="1"/>
  <c r="I51" i="14" a="1"/>
  <c r="I51" i="14" s="1"/>
  <c r="H51" i="14" a="1"/>
  <c r="H51" i="14" s="1"/>
  <c r="G51" i="14" a="1"/>
  <c r="G51" i="14" s="1"/>
  <c r="F51" i="14" a="1"/>
  <c r="F51" i="14" s="1"/>
  <c r="E51" i="14" a="1"/>
  <c r="E51" i="14" s="1"/>
  <c r="K50" i="14" a="1"/>
  <c r="K50" i="14" s="1"/>
  <c r="J50" i="14" a="1"/>
  <c r="J50" i="14" s="1"/>
  <c r="I50" i="14" a="1"/>
  <c r="I50" i="14" s="1"/>
  <c r="H50" i="14" a="1"/>
  <c r="H50" i="14" s="1"/>
  <c r="G50" i="14" a="1"/>
  <c r="G50" i="14" s="1"/>
  <c r="F50" i="14" a="1"/>
  <c r="F50" i="14" s="1"/>
  <c r="E50" i="14" a="1"/>
  <c r="E50" i="14" s="1"/>
  <c r="K49" i="14" a="1"/>
  <c r="K49" i="14" s="1"/>
  <c r="J49" i="14" a="1"/>
  <c r="J49" i="14" s="1"/>
  <c r="I49" i="14" a="1"/>
  <c r="I49" i="14" s="1"/>
  <c r="H49" i="14" a="1"/>
  <c r="H49" i="14" s="1"/>
  <c r="G49" i="14" a="1"/>
  <c r="G49" i="14" s="1"/>
  <c r="F49" i="14" a="1"/>
  <c r="F49" i="14" s="1"/>
  <c r="E49" i="14" a="1"/>
  <c r="E49" i="14" s="1"/>
  <c r="K48" i="14" a="1"/>
  <c r="K48" i="14" s="1"/>
  <c r="J48" i="14" a="1"/>
  <c r="J48" i="14" s="1"/>
  <c r="I48" i="14" a="1"/>
  <c r="I48" i="14" s="1"/>
  <c r="H48" i="14" a="1"/>
  <c r="H48" i="14" s="1"/>
  <c r="G48" i="14" a="1"/>
  <c r="G48" i="14" s="1"/>
  <c r="F48" i="14" a="1"/>
  <c r="F48" i="14" s="1"/>
  <c r="E48" i="14" a="1"/>
  <c r="E48" i="14" s="1"/>
  <c r="K47" i="14" a="1"/>
  <c r="K47" i="14" s="1"/>
  <c r="J47" i="14" a="1"/>
  <c r="J47" i="14" s="1"/>
  <c r="I47" i="14" a="1"/>
  <c r="I47" i="14" s="1"/>
  <c r="H47" i="14" a="1"/>
  <c r="H47" i="14" s="1"/>
  <c r="G47" i="14" a="1"/>
  <c r="G47" i="14" s="1"/>
  <c r="F47" i="14" a="1"/>
  <c r="F47" i="14" s="1"/>
  <c r="E47" i="14" a="1"/>
  <c r="E47" i="14" s="1"/>
  <c r="K46" i="14" a="1"/>
  <c r="K46" i="14" s="1"/>
  <c r="J46" i="14" a="1"/>
  <c r="J46" i="14" s="1"/>
  <c r="I46" i="14" a="1"/>
  <c r="I46" i="14" s="1"/>
  <c r="H46" i="14" a="1"/>
  <c r="H46" i="14" s="1"/>
  <c r="G46" i="14" a="1"/>
  <c r="G46" i="14" s="1"/>
  <c r="F46" i="14" a="1"/>
  <c r="F46" i="14" s="1"/>
  <c r="E46" i="14" a="1"/>
  <c r="E46" i="14" s="1"/>
  <c r="K45" i="14" a="1"/>
  <c r="K45" i="14" s="1"/>
  <c r="J45" i="14" a="1"/>
  <c r="J45" i="14" s="1"/>
  <c r="I45" i="14" a="1"/>
  <c r="I45" i="14" s="1"/>
  <c r="H45" i="14" a="1"/>
  <c r="H45" i="14" s="1"/>
  <c r="G45" i="14" a="1"/>
  <c r="G45" i="14" s="1"/>
  <c r="F45" i="14" a="1"/>
  <c r="F45" i="14" s="1"/>
  <c r="E45" i="14" a="1"/>
  <c r="E45" i="14" s="1"/>
  <c r="K44" i="14" a="1"/>
  <c r="K44" i="14" s="1"/>
  <c r="J44" i="14" a="1"/>
  <c r="J44" i="14" s="1"/>
  <c r="I44" i="14" a="1"/>
  <c r="I44" i="14" s="1"/>
  <c r="H44" i="14" a="1"/>
  <c r="H44" i="14" s="1"/>
  <c r="G44" i="14" a="1"/>
  <c r="G44" i="14" s="1"/>
  <c r="F44" i="14" a="1"/>
  <c r="F44" i="14" s="1"/>
  <c r="E44" i="14" a="1"/>
  <c r="E44" i="14" s="1"/>
  <c r="K43" i="14" a="1"/>
  <c r="K43" i="14" s="1"/>
  <c r="J43" i="14" a="1"/>
  <c r="J43" i="14" s="1"/>
  <c r="I43" i="14" a="1"/>
  <c r="I43" i="14" s="1"/>
  <c r="H43" i="14" a="1"/>
  <c r="H43" i="14" s="1"/>
  <c r="G43" i="14" a="1"/>
  <c r="G43" i="14" s="1"/>
  <c r="F43" i="14" a="1"/>
  <c r="F43" i="14" s="1"/>
  <c r="E43" i="14" a="1"/>
  <c r="E43" i="14" s="1"/>
  <c r="K42" i="14" a="1"/>
  <c r="K42" i="14" s="1"/>
  <c r="J42" i="14" a="1"/>
  <c r="J42" i="14" s="1"/>
  <c r="I42" i="14" a="1"/>
  <c r="I42" i="14" s="1"/>
  <c r="H42" i="14" a="1"/>
  <c r="H42" i="14" s="1"/>
  <c r="G42" i="14" a="1"/>
  <c r="G42" i="14" s="1"/>
  <c r="F42" i="14" a="1"/>
  <c r="F42" i="14" s="1"/>
  <c r="E42" i="14" a="1"/>
  <c r="E42" i="14" s="1"/>
  <c r="K41" i="14" a="1"/>
  <c r="K41" i="14" s="1"/>
  <c r="J41" i="14"/>
  <c r="J41" i="14" a="1"/>
  <c r="I41" i="14" a="1"/>
  <c r="I41" i="14" s="1"/>
  <c r="H41" i="14" a="1"/>
  <c r="H41" i="14" s="1"/>
  <c r="G41" i="14" a="1"/>
  <c r="G41" i="14" s="1"/>
  <c r="F41" i="14" a="1"/>
  <c r="F41" i="14" s="1"/>
  <c r="E41" i="14" a="1"/>
  <c r="E41" i="14" s="1"/>
  <c r="K40" i="14" a="1"/>
  <c r="K40" i="14" s="1"/>
  <c r="J40" i="14" a="1"/>
  <c r="J40" i="14" s="1"/>
  <c r="I40" i="14" a="1"/>
  <c r="I40" i="14" s="1"/>
  <c r="H40" i="14" a="1"/>
  <c r="H40" i="14" s="1"/>
  <c r="G40" i="14" a="1"/>
  <c r="G40" i="14" s="1"/>
  <c r="F40" i="14" a="1"/>
  <c r="F40" i="14" s="1"/>
  <c r="E40" i="14" a="1"/>
  <c r="E40" i="14" s="1"/>
  <c r="K39" i="14" a="1"/>
  <c r="K39" i="14" s="1"/>
  <c r="J39" i="14" a="1"/>
  <c r="J39" i="14" s="1"/>
  <c r="I39" i="14" a="1"/>
  <c r="I39" i="14" s="1"/>
  <c r="H39" i="14" a="1"/>
  <c r="H39" i="14" s="1"/>
  <c r="G39" i="14" a="1"/>
  <c r="G39" i="14" s="1"/>
  <c r="F39" i="14" a="1"/>
  <c r="F39" i="14" s="1"/>
  <c r="E39" i="14" a="1"/>
  <c r="E39" i="14" s="1"/>
  <c r="K38" i="14" a="1"/>
  <c r="K38" i="14" s="1"/>
  <c r="J38" i="14" a="1"/>
  <c r="J38" i="14" s="1"/>
  <c r="I38" i="14" a="1"/>
  <c r="I38" i="14" s="1"/>
  <c r="H38" i="14" a="1"/>
  <c r="H38" i="14" s="1"/>
  <c r="G38" i="14" a="1"/>
  <c r="G38" i="14" s="1"/>
  <c r="F38" i="14" a="1"/>
  <c r="F38" i="14" s="1"/>
  <c r="E38" i="14" a="1"/>
  <c r="E38" i="14" s="1"/>
  <c r="K37" i="14" a="1"/>
  <c r="K37" i="14" s="1"/>
  <c r="J37" i="14" a="1"/>
  <c r="J37" i="14" s="1"/>
  <c r="I37" i="14" a="1"/>
  <c r="I37" i="14" s="1"/>
  <c r="H37" i="14" a="1"/>
  <c r="H37" i="14" s="1"/>
  <c r="G37" i="14" a="1"/>
  <c r="G37" i="14" s="1"/>
  <c r="F37" i="14" a="1"/>
  <c r="F37" i="14" s="1"/>
  <c r="E37" i="14" a="1"/>
  <c r="E37" i="14" s="1"/>
  <c r="K36" i="14" a="1"/>
  <c r="K36" i="14" s="1"/>
  <c r="J36" i="14" a="1"/>
  <c r="J36" i="14" s="1"/>
  <c r="I36" i="14" a="1"/>
  <c r="I36" i="14" s="1"/>
  <c r="H36" i="14" a="1"/>
  <c r="H36" i="14" s="1"/>
  <c r="G36" i="14" a="1"/>
  <c r="G36" i="14" s="1"/>
  <c r="F36" i="14" a="1"/>
  <c r="F36" i="14" s="1"/>
  <c r="E36" i="14" a="1"/>
  <c r="E36" i="14" s="1"/>
  <c r="K35" i="14" a="1"/>
  <c r="K35" i="14" s="1"/>
  <c r="J35" i="14" a="1"/>
  <c r="J35" i="14" s="1"/>
  <c r="I35" i="14" a="1"/>
  <c r="I35" i="14" s="1"/>
  <c r="H35" i="14" a="1"/>
  <c r="H35" i="14" s="1"/>
  <c r="G35" i="14" a="1"/>
  <c r="G35" i="14" s="1"/>
  <c r="F35" i="14" a="1"/>
  <c r="F35" i="14" s="1"/>
  <c r="E35" i="14" a="1"/>
  <c r="E35" i="14" s="1"/>
  <c r="K34" i="14" a="1"/>
  <c r="K34" i="14" s="1"/>
  <c r="J34" i="14" a="1"/>
  <c r="J34" i="14" s="1"/>
  <c r="I34" i="14" a="1"/>
  <c r="I34" i="14" s="1"/>
  <c r="H34" i="14" a="1"/>
  <c r="H34" i="14" s="1"/>
  <c r="G34" i="14" a="1"/>
  <c r="G34" i="14" s="1"/>
  <c r="F34" i="14" a="1"/>
  <c r="F34" i="14" s="1"/>
  <c r="E34" i="14" a="1"/>
  <c r="E34" i="14" s="1"/>
  <c r="K33" i="14" a="1"/>
  <c r="K33" i="14" s="1"/>
  <c r="J33" i="14" a="1"/>
  <c r="J33" i="14" s="1"/>
  <c r="I33" i="14" a="1"/>
  <c r="I33" i="14" s="1"/>
  <c r="H33" i="14" a="1"/>
  <c r="H33" i="14" s="1"/>
  <c r="G33" i="14" a="1"/>
  <c r="G33" i="14" s="1"/>
  <c r="F33" i="14" a="1"/>
  <c r="F33" i="14" s="1"/>
  <c r="E33" i="14" a="1"/>
  <c r="E33" i="14" s="1"/>
  <c r="K32" i="14" a="1"/>
  <c r="K32" i="14" s="1"/>
  <c r="J32" i="14" a="1"/>
  <c r="J32" i="14" s="1"/>
  <c r="I32" i="14" a="1"/>
  <c r="I32" i="14" s="1"/>
  <c r="H32" i="14" a="1"/>
  <c r="H32" i="14" s="1"/>
  <c r="G32" i="14" a="1"/>
  <c r="G32" i="14" s="1"/>
  <c r="F32" i="14" a="1"/>
  <c r="F32" i="14" s="1"/>
  <c r="E32" i="14" a="1"/>
  <c r="E32" i="14" s="1"/>
  <c r="K31" i="14" a="1"/>
  <c r="K31" i="14" s="1"/>
  <c r="J31" i="14" a="1"/>
  <c r="J31" i="14" s="1"/>
  <c r="I31" i="14" a="1"/>
  <c r="I31" i="14" s="1"/>
  <c r="H31" i="14" a="1"/>
  <c r="H31" i="14" s="1"/>
  <c r="G31" i="14" a="1"/>
  <c r="G31" i="14" s="1"/>
  <c r="F31" i="14" a="1"/>
  <c r="F31" i="14" s="1"/>
  <c r="E31" i="14" a="1"/>
  <c r="E31" i="14" s="1"/>
  <c r="K30" i="14" a="1"/>
  <c r="K30" i="14" s="1"/>
  <c r="J30" i="14" a="1"/>
  <c r="J30" i="14" s="1"/>
  <c r="I30" i="14" a="1"/>
  <c r="I30" i="14" s="1"/>
  <c r="H30" i="14" a="1"/>
  <c r="H30" i="14" s="1"/>
  <c r="G30" i="14" a="1"/>
  <c r="G30" i="14" s="1"/>
  <c r="F30" i="14" a="1"/>
  <c r="F30" i="14" s="1"/>
  <c r="E30" i="14" a="1"/>
  <c r="E30" i="14" s="1"/>
  <c r="K29" i="14" a="1"/>
  <c r="K29" i="14" s="1"/>
  <c r="J29" i="14" a="1"/>
  <c r="J29" i="14" s="1"/>
  <c r="I29" i="14" a="1"/>
  <c r="I29" i="14" s="1"/>
  <c r="H29" i="14" a="1"/>
  <c r="H29" i="14" s="1"/>
  <c r="G29" i="14" a="1"/>
  <c r="G29" i="14" s="1"/>
  <c r="F29" i="14" a="1"/>
  <c r="F29" i="14" s="1"/>
  <c r="E29" i="14" a="1"/>
  <c r="E29" i="14" s="1"/>
  <c r="K28" i="14" a="1"/>
  <c r="K28" i="14" s="1"/>
  <c r="J28" i="14" a="1"/>
  <c r="J28" i="14" s="1"/>
  <c r="I28" i="14" a="1"/>
  <c r="I28" i="14" s="1"/>
  <c r="H28" i="14" a="1"/>
  <c r="H28" i="14" s="1"/>
  <c r="G28" i="14" a="1"/>
  <c r="G28" i="14" s="1"/>
  <c r="F28" i="14" a="1"/>
  <c r="F28" i="14" s="1"/>
  <c r="E28" i="14" a="1"/>
  <c r="E28" i="14" s="1"/>
  <c r="K27" i="14" a="1"/>
  <c r="K27" i="14" s="1"/>
  <c r="J27" i="14" a="1"/>
  <c r="J27" i="14" s="1"/>
  <c r="I27" i="14" a="1"/>
  <c r="I27" i="14" s="1"/>
  <c r="H27" i="14" a="1"/>
  <c r="H27" i="14" s="1"/>
  <c r="G27" i="14" a="1"/>
  <c r="G27" i="14" s="1"/>
  <c r="F27" i="14" a="1"/>
  <c r="F27" i="14" s="1"/>
  <c r="E27" i="14" a="1"/>
  <c r="E27" i="14" s="1"/>
  <c r="K26" i="14" a="1"/>
  <c r="K26" i="14" s="1"/>
  <c r="J26" i="14" a="1"/>
  <c r="J26" i="14" s="1"/>
  <c r="I26" i="14" a="1"/>
  <c r="I26" i="14" s="1"/>
  <c r="H26" i="14" a="1"/>
  <c r="H26" i="14" s="1"/>
  <c r="G26" i="14" a="1"/>
  <c r="G26" i="14" s="1"/>
  <c r="F26" i="14" a="1"/>
  <c r="F26" i="14" s="1"/>
  <c r="E26" i="14" a="1"/>
  <c r="E26" i="14" s="1"/>
  <c r="K25" i="14" a="1"/>
  <c r="K25" i="14" s="1"/>
  <c r="J25" i="14" a="1"/>
  <c r="J25" i="14" s="1"/>
  <c r="I25" i="14" a="1"/>
  <c r="I25" i="14" s="1"/>
  <c r="H25" i="14" a="1"/>
  <c r="H25" i="14" s="1"/>
  <c r="G25" i="14" a="1"/>
  <c r="G25" i="14" s="1"/>
  <c r="F25" i="14" a="1"/>
  <c r="F25" i="14" s="1"/>
  <c r="E25" i="14" a="1"/>
  <c r="E25" i="14" s="1"/>
  <c r="K24" i="14" a="1"/>
  <c r="K24" i="14" s="1"/>
  <c r="J24" i="14" a="1"/>
  <c r="J24" i="14" s="1"/>
  <c r="I24" i="14" a="1"/>
  <c r="I24" i="14" s="1"/>
  <c r="H24" i="14" a="1"/>
  <c r="H24" i="14" s="1"/>
  <c r="G24" i="14" a="1"/>
  <c r="G24" i="14" s="1"/>
  <c r="F24" i="14" a="1"/>
  <c r="F24" i="14" s="1"/>
  <c r="E24" i="14" a="1"/>
  <c r="E24" i="14" s="1"/>
  <c r="K23" i="14" a="1"/>
  <c r="K23" i="14" s="1"/>
  <c r="J23" i="14" a="1"/>
  <c r="J23" i="14" s="1"/>
  <c r="I23" i="14" a="1"/>
  <c r="I23" i="14" s="1"/>
  <c r="H23" i="14" a="1"/>
  <c r="H23" i="14" s="1"/>
  <c r="G23" i="14" a="1"/>
  <c r="G23" i="14" s="1"/>
  <c r="F23" i="14" a="1"/>
  <c r="F23" i="14" s="1"/>
  <c r="E23" i="14" a="1"/>
  <c r="E23" i="14" s="1"/>
  <c r="K22" i="14" a="1"/>
  <c r="K22" i="14" s="1"/>
  <c r="J22" i="14" a="1"/>
  <c r="J22" i="14" s="1"/>
  <c r="I22" i="14" a="1"/>
  <c r="I22" i="14" s="1"/>
  <c r="H22" i="14" a="1"/>
  <c r="H22" i="14" s="1"/>
  <c r="G22" i="14" a="1"/>
  <c r="G22" i="14" s="1"/>
  <c r="F22" i="14" a="1"/>
  <c r="F22" i="14" s="1"/>
  <c r="E22" i="14" a="1"/>
  <c r="E22" i="14" s="1"/>
  <c r="K21" i="14" a="1"/>
  <c r="K21" i="14" s="1"/>
  <c r="J21" i="14" a="1"/>
  <c r="J21" i="14" s="1"/>
  <c r="I21" i="14" a="1"/>
  <c r="I21" i="14" s="1"/>
  <c r="H21" i="14" a="1"/>
  <c r="H21" i="14" s="1"/>
  <c r="G21" i="14" a="1"/>
  <c r="G21" i="14" s="1"/>
  <c r="F21" i="14" a="1"/>
  <c r="F21" i="14" s="1"/>
  <c r="E21" i="14" a="1"/>
  <c r="E21" i="14" s="1"/>
  <c r="K20" i="14" a="1"/>
  <c r="K20" i="14" s="1"/>
  <c r="J20" i="14" a="1"/>
  <c r="J20" i="14" s="1"/>
  <c r="I20" i="14" a="1"/>
  <c r="I20" i="14" s="1"/>
  <c r="H20" i="14" a="1"/>
  <c r="H20" i="14" s="1"/>
  <c r="G20" i="14" a="1"/>
  <c r="G20" i="14" s="1"/>
  <c r="F20" i="14" a="1"/>
  <c r="F20" i="14" s="1"/>
  <c r="E20" i="14" a="1"/>
  <c r="E20" i="14" s="1"/>
  <c r="K19" i="14" a="1"/>
  <c r="K19" i="14" s="1"/>
  <c r="J19" i="14" a="1"/>
  <c r="J19" i="14" s="1"/>
  <c r="I19" i="14" a="1"/>
  <c r="I19" i="14" s="1"/>
  <c r="H19" i="14" a="1"/>
  <c r="H19" i="14" s="1"/>
  <c r="G19" i="14" a="1"/>
  <c r="G19" i="14" s="1"/>
  <c r="F19" i="14" a="1"/>
  <c r="F19" i="14" s="1"/>
  <c r="E19" i="14" a="1"/>
  <c r="E19" i="14" s="1"/>
  <c r="K18" i="14" a="1"/>
  <c r="K18" i="14" s="1"/>
  <c r="J18" i="14" a="1"/>
  <c r="J18" i="14" s="1"/>
  <c r="I18" i="14" a="1"/>
  <c r="I18" i="14" s="1"/>
  <c r="H18" i="14" a="1"/>
  <c r="H18" i="14" s="1"/>
  <c r="G18" i="14" a="1"/>
  <c r="G18" i="14" s="1"/>
  <c r="F18" i="14" a="1"/>
  <c r="F18" i="14" s="1"/>
  <c r="E18" i="14" a="1"/>
  <c r="E18" i="14" s="1"/>
  <c r="K17" i="14" a="1"/>
  <c r="K17" i="14" s="1"/>
  <c r="J17" i="14" a="1"/>
  <c r="J17" i="14" s="1"/>
  <c r="I17" i="14" a="1"/>
  <c r="I17" i="14" s="1"/>
  <c r="H17" i="14" a="1"/>
  <c r="H17" i="14" s="1"/>
  <c r="G17" i="14" a="1"/>
  <c r="G17" i="14" s="1"/>
  <c r="F17" i="14" a="1"/>
  <c r="F17" i="14" s="1"/>
  <c r="E17" i="14" a="1"/>
  <c r="E17" i="14" s="1"/>
  <c r="K16" i="14" a="1"/>
  <c r="K16" i="14" s="1"/>
  <c r="J16" i="14" a="1"/>
  <c r="J16" i="14" s="1"/>
  <c r="I16" i="14" a="1"/>
  <c r="I16" i="14" s="1"/>
  <c r="H16" i="14" a="1"/>
  <c r="H16" i="14" s="1"/>
  <c r="G16" i="14" a="1"/>
  <c r="G16" i="14" s="1"/>
  <c r="F16" i="14" a="1"/>
  <c r="F16" i="14" s="1"/>
  <c r="E16" i="14" a="1"/>
  <c r="E16" i="14" s="1"/>
  <c r="K15" i="14" a="1"/>
  <c r="K15" i="14" s="1"/>
  <c r="J15" i="14" a="1"/>
  <c r="J15" i="14" s="1"/>
  <c r="I15" i="14" a="1"/>
  <c r="I15" i="14" s="1"/>
  <c r="H15" i="14" a="1"/>
  <c r="H15" i="14" s="1"/>
  <c r="G15" i="14" a="1"/>
  <c r="G15" i="14" s="1"/>
  <c r="F15" i="14" a="1"/>
  <c r="F15" i="14" s="1"/>
  <c r="E15" i="14" a="1"/>
  <c r="E15" i="14" s="1"/>
  <c r="K14" i="14" a="1"/>
  <c r="K14" i="14" s="1"/>
  <c r="J14" i="14" a="1"/>
  <c r="J14" i="14" s="1"/>
  <c r="I14" i="14" a="1"/>
  <c r="I14" i="14" s="1"/>
  <c r="H14" i="14" a="1"/>
  <c r="H14" i="14" s="1"/>
  <c r="G14" i="14" a="1"/>
  <c r="G14" i="14" s="1"/>
  <c r="F14" i="14" a="1"/>
  <c r="F14" i="14" s="1"/>
  <c r="E14" i="14" a="1"/>
  <c r="E14" i="14" s="1"/>
  <c r="K13" i="14" a="1"/>
  <c r="K13" i="14" s="1"/>
  <c r="J13" i="14" a="1"/>
  <c r="J13" i="14" s="1"/>
  <c r="I13" i="14" a="1"/>
  <c r="I13" i="14" s="1"/>
  <c r="H13" i="14" a="1"/>
  <c r="H13" i="14" s="1"/>
  <c r="G13" i="14" a="1"/>
  <c r="G13" i="14" s="1"/>
  <c r="F13" i="14" a="1"/>
  <c r="F13" i="14" s="1"/>
  <c r="E13" i="14" a="1"/>
  <c r="E13" i="14" s="1"/>
  <c r="K12" i="14" a="1"/>
  <c r="K12" i="14" s="1"/>
  <c r="J12" i="14" a="1"/>
  <c r="J12" i="14" s="1"/>
  <c r="I12" i="14" a="1"/>
  <c r="I12" i="14" s="1"/>
  <c r="H12" i="14" a="1"/>
  <c r="H12" i="14" s="1"/>
  <c r="G12" i="14" a="1"/>
  <c r="G12" i="14" s="1"/>
  <c r="F12" i="14" a="1"/>
  <c r="F12" i="14" s="1"/>
  <c r="E12" i="14" a="1"/>
  <c r="E12" i="14" s="1"/>
  <c r="K11" i="14" a="1"/>
  <c r="K11" i="14" s="1"/>
  <c r="J11" i="14" a="1"/>
  <c r="J11" i="14" s="1"/>
  <c r="I11" i="14" a="1"/>
  <c r="I11" i="14" s="1"/>
  <c r="H11" i="14" a="1"/>
  <c r="H11" i="14" s="1"/>
  <c r="G11" i="14" a="1"/>
  <c r="G11" i="14" s="1"/>
  <c r="F11" i="14" a="1"/>
  <c r="F11" i="14" s="1"/>
  <c r="E11" i="14" a="1"/>
  <c r="E11" i="14" s="1"/>
  <c r="K10" i="14" a="1"/>
  <c r="K10" i="14" s="1"/>
  <c r="J10" i="14" a="1"/>
  <c r="J10" i="14" s="1"/>
  <c r="I10" i="14" a="1"/>
  <c r="I10" i="14" s="1"/>
  <c r="H10" i="14" a="1"/>
  <c r="H10" i="14" s="1"/>
  <c r="G10" i="14" a="1"/>
  <c r="G10" i="14" s="1"/>
  <c r="F10" i="14" a="1"/>
  <c r="F10" i="14" s="1"/>
  <c r="E10" i="14" a="1"/>
  <c r="E10" i="14" s="1"/>
  <c r="K9" i="14" a="1"/>
  <c r="K9" i="14" s="1"/>
  <c r="J9" i="14" a="1"/>
  <c r="J9" i="14" s="1"/>
  <c r="I9" i="14" a="1"/>
  <c r="I9" i="14" s="1"/>
  <c r="H9" i="14" a="1"/>
  <c r="H9" i="14" s="1"/>
  <c r="G9" i="14" a="1"/>
  <c r="G9" i="14" s="1"/>
  <c r="F9" i="14" a="1"/>
  <c r="F9" i="14" s="1"/>
  <c r="E9" i="14" a="1"/>
  <c r="E9" i="14" s="1"/>
  <c r="K8" i="14" a="1"/>
  <c r="K8" i="14" s="1"/>
  <c r="J8" i="14" a="1"/>
  <c r="J8" i="14" s="1"/>
  <c r="I8" i="14" a="1"/>
  <c r="I8" i="14" s="1"/>
  <c r="H8" i="14" a="1"/>
  <c r="H8" i="14" s="1"/>
  <c r="G8" i="14" a="1"/>
  <c r="G8" i="14" s="1"/>
  <c r="F8" i="14" a="1"/>
  <c r="F8" i="14" s="1"/>
  <c r="E8" i="14" a="1"/>
  <c r="E8" i="14" s="1"/>
  <c r="K7" i="14" a="1"/>
  <c r="K7" i="14" s="1"/>
  <c r="J7" i="14" a="1"/>
  <c r="J7" i="14" s="1"/>
  <c r="I7" i="14" a="1"/>
  <c r="I7" i="14" s="1"/>
  <c r="H7" i="14" a="1"/>
  <c r="H7" i="14" s="1"/>
  <c r="G7" i="14" a="1"/>
  <c r="G7" i="14" s="1"/>
  <c r="F7" i="14" a="1"/>
  <c r="F7" i="14" s="1"/>
  <c r="E7" i="14" a="1"/>
  <c r="E7" i="14" s="1"/>
  <c r="K6" i="14" a="1"/>
  <c r="K6" i="14" s="1"/>
  <c r="J6" i="14" a="1"/>
  <c r="J6" i="14" s="1"/>
  <c r="I6" i="14" a="1"/>
  <c r="I6" i="14" s="1"/>
  <c r="H6" i="14" a="1"/>
  <c r="H6" i="14" s="1"/>
  <c r="G6" i="14" a="1"/>
  <c r="G6" i="14" s="1"/>
  <c r="F6" i="14" a="1"/>
  <c r="F6" i="14" s="1"/>
  <c r="E6" i="14" a="1"/>
  <c r="E6" i="14" s="1"/>
  <c r="K5" i="14" a="1"/>
  <c r="K5" i="14" s="1"/>
  <c r="J5" i="14" a="1"/>
  <c r="J5" i="14" s="1"/>
  <c r="I5" i="14" a="1"/>
  <c r="I5" i="14" s="1"/>
  <c r="H5" i="14" a="1"/>
  <c r="H5" i="14" s="1"/>
  <c r="G5" i="14" a="1"/>
  <c r="G5" i="14" s="1"/>
  <c r="F5" i="14" a="1"/>
  <c r="F5" i="14" s="1"/>
  <c r="E5" i="14" a="1"/>
  <c r="E5" i="14" s="1"/>
  <c r="K4" i="14" a="1"/>
  <c r="K4" i="14" s="1"/>
  <c r="J4" i="14" a="1"/>
  <c r="J4" i="14" s="1"/>
  <c r="I4" i="14" a="1"/>
  <c r="I4" i="14" s="1"/>
  <c r="H4" i="14" a="1"/>
  <c r="H4" i="14" s="1"/>
  <c r="G4" i="14" a="1"/>
  <c r="G4" i="14" s="1"/>
  <c r="F4" i="14" a="1"/>
  <c r="F4" i="14" s="1"/>
  <c r="E4" i="14" a="1"/>
  <c r="E4" i="14" s="1"/>
  <c r="K153" i="13" a="1"/>
  <c r="K153" i="13" s="1"/>
  <c r="J153" i="13" a="1"/>
  <c r="J153" i="13" s="1"/>
  <c r="I153" i="13" a="1"/>
  <c r="I153" i="13" s="1"/>
  <c r="H153" i="13" a="1"/>
  <c r="H153" i="13" s="1"/>
  <c r="G153" i="13" a="1"/>
  <c r="G153" i="13" s="1"/>
  <c r="F153" i="13" a="1"/>
  <c r="F153" i="13" s="1"/>
  <c r="E153" i="13" a="1"/>
  <c r="E153" i="13" s="1"/>
  <c r="K152" i="13" a="1"/>
  <c r="K152" i="13" s="1"/>
  <c r="J152" i="13" a="1"/>
  <c r="J152" i="13" s="1"/>
  <c r="I152" i="13" a="1"/>
  <c r="I152" i="13" s="1"/>
  <c r="H152" i="13" a="1"/>
  <c r="H152" i="13" s="1"/>
  <c r="G152" i="13" a="1"/>
  <c r="G152" i="13" s="1"/>
  <c r="F152" i="13" a="1"/>
  <c r="F152" i="13" s="1"/>
  <c r="E152" i="13" a="1"/>
  <c r="E152" i="13" s="1"/>
  <c r="K151" i="13" a="1"/>
  <c r="K151" i="13" s="1"/>
  <c r="J151" i="13" a="1"/>
  <c r="J151" i="13" s="1"/>
  <c r="I151" i="13" a="1"/>
  <c r="I151" i="13" s="1"/>
  <c r="H151" i="13" a="1"/>
  <c r="H151" i="13" s="1"/>
  <c r="G151" i="13" a="1"/>
  <c r="G151" i="13" s="1"/>
  <c r="F151" i="13" a="1"/>
  <c r="F151" i="13" s="1"/>
  <c r="E151" i="13" a="1"/>
  <c r="E151" i="13" s="1"/>
  <c r="K150" i="13" a="1"/>
  <c r="K150" i="13" s="1"/>
  <c r="J150" i="13" a="1"/>
  <c r="J150" i="13" s="1"/>
  <c r="I150" i="13" a="1"/>
  <c r="I150" i="13" s="1"/>
  <c r="H150" i="13" a="1"/>
  <c r="H150" i="13" s="1"/>
  <c r="G150" i="13" a="1"/>
  <c r="G150" i="13" s="1"/>
  <c r="F150" i="13" a="1"/>
  <c r="F150" i="13" s="1"/>
  <c r="E150" i="13" a="1"/>
  <c r="E150" i="13" s="1"/>
  <c r="K149" i="13" a="1"/>
  <c r="K149" i="13" s="1"/>
  <c r="J149" i="13" a="1"/>
  <c r="J149" i="13" s="1"/>
  <c r="I149" i="13" a="1"/>
  <c r="I149" i="13" s="1"/>
  <c r="H149" i="13" a="1"/>
  <c r="H149" i="13" s="1"/>
  <c r="G149" i="13" a="1"/>
  <c r="G149" i="13" s="1"/>
  <c r="F149" i="13" a="1"/>
  <c r="F149" i="13" s="1"/>
  <c r="E149" i="13" a="1"/>
  <c r="E149" i="13" s="1"/>
  <c r="K148" i="13" a="1"/>
  <c r="K148" i="13" s="1"/>
  <c r="J148" i="13" a="1"/>
  <c r="J148" i="13" s="1"/>
  <c r="I148" i="13" a="1"/>
  <c r="I148" i="13" s="1"/>
  <c r="H148" i="13" a="1"/>
  <c r="H148" i="13" s="1"/>
  <c r="G148" i="13" a="1"/>
  <c r="G148" i="13" s="1"/>
  <c r="F148" i="13" a="1"/>
  <c r="F148" i="13" s="1"/>
  <c r="E148" i="13" a="1"/>
  <c r="E148" i="13" s="1"/>
  <c r="K147" i="13" a="1"/>
  <c r="K147" i="13" s="1"/>
  <c r="J147" i="13" a="1"/>
  <c r="J147" i="13" s="1"/>
  <c r="I147" i="13" a="1"/>
  <c r="I147" i="13" s="1"/>
  <c r="H147" i="13" a="1"/>
  <c r="H147" i="13" s="1"/>
  <c r="G147" i="13" a="1"/>
  <c r="G147" i="13" s="1"/>
  <c r="F147" i="13" a="1"/>
  <c r="F147" i="13" s="1"/>
  <c r="E147" i="13" a="1"/>
  <c r="E147" i="13" s="1"/>
  <c r="K146" i="13" a="1"/>
  <c r="K146" i="13" s="1"/>
  <c r="J146" i="13" a="1"/>
  <c r="J146" i="13" s="1"/>
  <c r="I146" i="13" a="1"/>
  <c r="I146" i="13" s="1"/>
  <c r="H146" i="13" a="1"/>
  <c r="H146" i="13" s="1"/>
  <c r="G146" i="13" a="1"/>
  <c r="G146" i="13" s="1"/>
  <c r="F146" i="13" a="1"/>
  <c r="F146" i="13" s="1"/>
  <c r="E146" i="13" a="1"/>
  <c r="E146" i="13" s="1"/>
  <c r="K145" i="13" a="1"/>
  <c r="K145" i="13" s="1"/>
  <c r="J145" i="13" a="1"/>
  <c r="J145" i="13" s="1"/>
  <c r="I145" i="13" a="1"/>
  <c r="I145" i="13" s="1"/>
  <c r="H145" i="13" a="1"/>
  <c r="H145" i="13" s="1"/>
  <c r="G145" i="13" a="1"/>
  <c r="G145" i="13" s="1"/>
  <c r="F145" i="13" a="1"/>
  <c r="F145" i="13" s="1"/>
  <c r="E145" i="13" a="1"/>
  <c r="E145" i="13" s="1"/>
  <c r="K144" i="13" a="1"/>
  <c r="K144" i="13" s="1"/>
  <c r="J144" i="13" a="1"/>
  <c r="J144" i="13" s="1"/>
  <c r="I144" i="13" a="1"/>
  <c r="I144" i="13" s="1"/>
  <c r="H144" i="13" a="1"/>
  <c r="H144" i="13" s="1"/>
  <c r="G144" i="13" a="1"/>
  <c r="G144" i="13" s="1"/>
  <c r="F144" i="13" a="1"/>
  <c r="F144" i="13" s="1"/>
  <c r="E144" i="13" a="1"/>
  <c r="E144" i="13" s="1"/>
  <c r="K143" i="13" a="1"/>
  <c r="K143" i="13" s="1"/>
  <c r="J143" i="13" a="1"/>
  <c r="J143" i="13" s="1"/>
  <c r="I143" i="13" a="1"/>
  <c r="I143" i="13" s="1"/>
  <c r="H143" i="13" a="1"/>
  <c r="H143" i="13" s="1"/>
  <c r="G143" i="13" a="1"/>
  <c r="G143" i="13" s="1"/>
  <c r="F143" i="13" a="1"/>
  <c r="F143" i="13" s="1"/>
  <c r="E143" i="13" a="1"/>
  <c r="E143" i="13" s="1"/>
  <c r="K142" i="13" a="1"/>
  <c r="K142" i="13" s="1"/>
  <c r="J142" i="13" a="1"/>
  <c r="J142" i="13" s="1"/>
  <c r="I142" i="13" a="1"/>
  <c r="I142" i="13" s="1"/>
  <c r="H142" i="13" a="1"/>
  <c r="H142" i="13" s="1"/>
  <c r="G142" i="13" a="1"/>
  <c r="G142" i="13" s="1"/>
  <c r="F142" i="13" a="1"/>
  <c r="F142" i="13" s="1"/>
  <c r="E142" i="13" a="1"/>
  <c r="E142" i="13" s="1"/>
  <c r="K141" i="13" a="1"/>
  <c r="K141" i="13" s="1"/>
  <c r="J141" i="13" a="1"/>
  <c r="J141" i="13" s="1"/>
  <c r="I141" i="13" a="1"/>
  <c r="I141" i="13" s="1"/>
  <c r="H141" i="13" a="1"/>
  <c r="H141" i="13" s="1"/>
  <c r="G141" i="13" a="1"/>
  <c r="G141" i="13" s="1"/>
  <c r="F141" i="13" a="1"/>
  <c r="F141" i="13" s="1"/>
  <c r="E141" i="13" a="1"/>
  <c r="E141" i="13" s="1"/>
  <c r="K140" i="13" a="1"/>
  <c r="K140" i="13" s="1"/>
  <c r="J140" i="13" a="1"/>
  <c r="J140" i="13" s="1"/>
  <c r="I140" i="13" a="1"/>
  <c r="I140" i="13" s="1"/>
  <c r="H140" i="13" a="1"/>
  <c r="H140" i="13" s="1"/>
  <c r="G140" i="13" a="1"/>
  <c r="G140" i="13" s="1"/>
  <c r="F140" i="13" a="1"/>
  <c r="F140" i="13" s="1"/>
  <c r="E140" i="13" a="1"/>
  <c r="E140" i="13" s="1"/>
  <c r="K139" i="13" a="1"/>
  <c r="K139" i="13" s="1"/>
  <c r="J139" i="13" a="1"/>
  <c r="J139" i="13" s="1"/>
  <c r="I139" i="13" a="1"/>
  <c r="I139" i="13" s="1"/>
  <c r="H139" i="13" a="1"/>
  <c r="H139" i="13" s="1"/>
  <c r="G139" i="13" a="1"/>
  <c r="G139" i="13" s="1"/>
  <c r="F139" i="13" a="1"/>
  <c r="F139" i="13" s="1"/>
  <c r="E139" i="13" a="1"/>
  <c r="E139" i="13" s="1"/>
  <c r="K138" i="13" a="1"/>
  <c r="K138" i="13" s="1"/>
  <c r="J138" i="13" a="1"/>
  <c r="J138" i="13" s="1"/>
  <c r="I138" i="13" a="1"/>
  <c r="I138" i="13" s="1"/>
  <c r="H138" i="13" a="1"/>
  <c r="H138" i="13" s="1"/>
  <c r="G138" i="13" a="1"/>
  <c r="G138" i="13" s="1"/>
  <c r="F138" i="13" a="1"/>
  <c r="F138" i="13" s="1"/>
  <c r="E138" i="13" a="1"/>
  <c r="E138" i="13" s="1"/>
  <c r="K137" i="13" a="1"/>
  <c r="K137" i="13" s="1"/>
  <c r="J137" i="13" a="1"/>
  <c r="J137" i="13" s="1"/>
  <c r="I137" i="13" a="1"/>
  <c r="I137" i="13" s="1"/>
  <c r="H137" i="13" a="1"/>
  <c r="H137" i="13" s="1"/>
  <c r="G137" i="13" a="1"/>
  <c r="G137" i="13" s="1"/>
  <c r="F137" i="13" a="1"/>
  <c r="F137" i="13" s="1"/>
  <c r="E137" i="13" a="1"/>
  <c r="E137" i="13" s="1"/>
  <c r="K136" i="13" a="1"/>
  <c r="K136" i="13" s="1"/>
  <c r="J136" i="13" a="1"/>
  <c r="J136" i="13" s="1"/>
  <c r="I136" i="13" a="1"/>
  <c r="I136" i="13" s="1"/>
  <c r="H136" i="13" a="1"/>
  <c r="H136" i="13" s="1"/>
  <c r="G136" i="13" a="1"/>
  <c r="G136" i="13" s="1"/>
  <c r="F136" i="13" a="1"/>
  <c r="F136" i="13" s="1"/>
  <c r="E136" i="13" a="1"/>
  <c r="E136" i="13" s="1"/>
  <c r="K135" i="13" a="1"/>
  <c r="K135" i="13" s="1"/>
  <c r="J135" i="13" a="1"/>
  <c r="J135" i="13" s="1"/>
  <c r="I135" i="13" a="1"/>
  <c r="I135" i="13" s="1"/>
  <c r="H135" i="13" a="1"/>
  <c r="H135" i="13" s="1"/>
  <c r="G135" i="13" a="1"/>
  <c r="G135" i="13" s="1"/>
  <c r="F135" i="13" a="1"/>
  <c r="F135" i="13" s="1"/>
  <c r="E135" i="13" a="1"/>
  <c r="E135" i="13" s="1"/>
  <c r="K134" i="13" a="1"/>
  <c r="K134" i="13" s="1"/>
  <c r="J134" i="13" a="1"/>
  <c r="J134" i="13" s="1"/>
  <c r="I134" i="13" a="1"/>
  <c r="I134" i="13" s="1"/>
  <c r="H134" i="13" a="1"/>
  <c r="H134" i="13" s="1"/>
  <c r="G134" i="13" a="1"/>
  <c r="G134" i="13" s="1"/>
  <c r="F134" i="13" a="1"/>
  <c r="F134" i="13" s="1"/>
  <c r="E134" i="13" a="1"/>
  <c r="E134" i="13" s="1"/>
  <c r="K133" i="13" a="1"/>
  <c r="K133" i="13" s="1"/>
  <c r="J133" i="13" a="1"/>
  <c r="J133" i="13" s="1"/>
  <c r="I133" i="13" a="1"/>
  <c r="I133" i="13" s="1"/>
  <c r="H133" i="13" a="1"/>
  <c r="H133" i="13" s="1"/>
  <c r="G133" i="13" a="1"/>
  <c r="G133" i="13" s="1"/>
  <c r="F133" i="13" a="1"/>
  <c r="F133" i="13" s="1"/>
  <c r="E133" i="13" a="1"/>
  <c r="E133" i="13" s="1"/>
  <c r="K132" i="13" a="1"/>
  <c r="K132" i="13" s="1"/>
  <c r="J132" i="13" a="1"/>
  <c r="J132" i="13" s="1"/>
  <c r="I132" i="13" a="1"/>
  <c r="I132" i="13" s="1"/>
  <c r="H132" i="13" a="1"/>
  <c r="H132" i="13" s="1"/>
  <c r="G132" i="13" a="1"/>
  <c r="G132" i="13" s="1"/>
  <c r="F132" i="13" a="1"/>
  <c r="F132" i="13" s="1"/>
  <c r="E132" i="13" a="1"/>
  <c r="E132" i="13" s="1"/>
  <c r="K131" i="13" a="1"/>
  <c r="K131" i="13" s="1"/>
  <c r="J131" i="13" a="1"/>
  <c r="J131" i="13" s="1"/>
  <c r="I131" i="13" a="1"/>
  <c r="I131" i="13" s="1"/>
  <c r="H131" i="13" a="1"/>
  <c r="H131" i="13" s="1"/>
  <c r="G131" i="13" a="1"/>
  <c r="G131" i="13" s="1"/>
  <c r="F131" i="13" a="1"/>
  <c r="F131" i="13" s="1"/>
  <c r="E131" i="13" a="1"/>
  <c r="E131" i="13" s="1"/>
  <c r="K130" i="13" a="1"/>
  <c r="K130" i="13" s="1"/>
  <c r="J130" i="13" a="1"/>
  <c r="J130" i="13" s="1"/>
  <c r="I130" i="13" a="1"/>
  <c r="I130" i="13" s="1"/>
  <c r="H130" i="13" a="1"/>
  <c r="H130" i="13" s="1"/>
  <c r="G130" i="13" a="1"/>
  <c r="G130" i="13" s="1"/>
  <c r="F130" i="13" a="1"/>
  <c r="F130" i="13" s="1"/>
  <c r="E130" i="13" a="1"/>
  <c r="E130" i="13" s="1"/>
  <c r="K129" i="13" a="1"/>
  <c r="K129" i="13" s="1"/>
  <c r="J129" i="13" a="1"/>
  <c r="J129" i="13" s="1"/>
  <c r="I129" i="13" a="1"/>
  <c r="I129" i="13" s="1"/>
  <c r="H129" i="13" a="1"/>
  <c r="H129" i="13" s="1"/>
  <c r="G129" i="13" a="1"/>
  <c r="G129" i="13" s="1"/>
  <c r="F129" i="13" a="1"/>
  <c r="F129" i="13" s="1"/>
  <c r="E129" i="13" a="1"/>
  <c r="E129" i="13" s="1"/>
  <c r="K128" i="13" a="1"/>
  <c r="K128" i="13" s="1"/>
  <c r="J128" i="13" a="1"/>
  <c r="J128" i="13" s="1"/>
  <c r="I128" i="13" a="1"/>
  <c r="I128" i="13" s="1"/>
  <c r="H128" i="13" a="1"/>
  <c r="H128" i="13" s="1"/>
  <c r="G128" i="13" a="1"/>
  <c r="G128" i="13" s="1"/>
  <c r="F128" i="13" a="1"/>
  <c r="F128" i="13" s="1"/>
  <c r="E128" i="13" a="1"/>
  <c r="E128" i="13" s="1"/>
  <c r="K127" i="13" a="1"/>
  <c r="K127" i="13" s="1"/>
  <c r="J127" i="13" a="1"/>
  <c r="J127" i="13" s="1"/>
  <c r="I127" i="13" a="1"/>
  <c r="I127" i="13" s="1"/>
  <c r="H127" i="13" a="1"/>
  <c r="H127" i="13" s="1"/>
  <c r="G127" i="13" a="1"/>
  <c r="G127" i="13" s="1"/>
  <c r="F127" i="13" a="1"/>
  <c r="F127" i="13" s="1"/>
  <c r="E127" i="13" a="1"/>
  <c r="E127" i="13" s="1"/>
  <c r="K126" i="13" a="1"/>
  <c r="K126" i="13" s="1"/>
  <c r="J126" i="13" a="1"/>
  <c r="J126" i="13" s="1"/>
  <c r="I126" i="13" a="1"/>
  <c r="I126" i="13" s="1"/>
  <c r="H126" i="13" a="1"/>
  <c r="H126" i="13" s="1"/>
  <c r="G126" i="13" a="1"/>
  <c r="G126" i="13" s="1"/>
  <c r="F126" i="13" a="1"/>
  <c r="F126" i="13" s="1"/>
  <c r="E126" i="13" a="1"/>
  <c r="E126" i="13" s="1"/>
  <c r="K125" i="13" a="1"/>
  <c r="K125" i="13" s="1"/>
  <c r="J125" i="13" a="1"/>
  <c r="J125" i="13" s="1"/>
  <c r="I125" i="13" a="1"/>
  <c r="I125" i="13" s="1"/>
  <c r="H125" i="13" a="1"/>
  <c r="H125" i="13" s="1"/>
  <c r="G125" i="13" a="1"/>
  <c r="G125" i="13" s="1"/>
  <c r="F125" i="13" a="1"/>
  <c r="F125" i="13" s="1"/>
  <c r="E125" i="13" a="1"/>
  <c r="E125" i="13" s="1"/>
  <c r="K124" i="13" a="1"/>
  <c r="K124" i="13" s="1"/>
  <c r="J124" i="13" a="1"/>
  <c r="J124" i="13" s="1"/>
  <c r="I124" i="13" a="1"/>
  <c r="I124" i="13" s="1"/>
  <c r="H124" i="13" a="1"/>
  <c r="H124" i="13" s="1"/>
  <c r="G124" i="13" a="1"/>
  <c r="G124" i="13" s="1"/>
  <c r="F124" i="13" a="1"/>
  <c r="F124" i="13" s="1"/>
  <c r="E124" i="13" a="1"/>
  <c r="E124" i="13" s="1"/>
  <c r="K123" i="13" a="1"/>
  <c r="K123" i="13" s="1"/>
  <c r="J123" i="13" a="1"/>
  <c r="J123" i="13" s="1"/>
  <c r="I123" i="13" a="1"/>
  <c r="I123" i="13" s="1"/>
  <c r="H123" i="13" a="1"/>
  <c r="H123" i="13" s="1"/>
  <c r="G123" i="13" a="1"/>
  <c r="G123" i="13" s="1"/>
  <c r="F123" i="13" a="1"/>
  <c r="F123" i="13" s="1"/>
  <c r="E123" i="13" a="1"/>
  <c r="E123" i="13" s="1"/>
  <c r="K122" i="13" a="1"/>
  <c r="K122" i="13" s="1"/>
  <c r="J122" i="13" a="1"/>
  <c r="J122" i="13" s="1"/>
  <c r="I122" i="13" a="1"/>
  <c r="I122" i="13" s="1"/>
  <c r="H122" i="13" a="1"/>
  <c r="H122" i="13" s="1"/>
  <c r="G122" i="13" a="1"/>
  <c r="G122" i="13" s="1"/>
  <c r="F122" i="13" a="1"/>
  <c r="F122" i="13" s="1"/>
  <c r="E122" i="13" a="1"/>
  <c r="E122" i="13" s="1"/>
  <c r="K121" i="13" a="1"/>
  <c r="K121" i="13" s="1"/>
  <c r="J121" i="13" a="1"/>
  <c r="J121" i="13" s="1"/>
  <c r="I121" i="13" a="1"/>
  <c r="I121" i="13" s="1"/>
  <c r="H121" i="13" a="1"/>
  <c r="H121" i="13" s="1"/>
  <c r="G121" i="13" a="1"/>
  <c r="G121" i="13" s="1"/>
  <c r="F121" i="13" a="1"/>
  <c r="F121" i="13" s="1"/>
  <c r="E121" i="13" a="1"/>
  <c r="E121" i="13" s="1"/>
  <c r="K120" i="13" a="1"/>
  <c r="K120" i="13" s="1"/>
  <c r="J120" i="13" a="1"/>
  <c r="J120" i="13" s="1"/>
  <c r="I120" i="13" a="1"/>
  <c r="I120" i="13" s="1"/>
  <c r="H120" i="13" a="1"/>
  <c r="H120" i="13" s="1"/>
  <c r="G120" i="13" a="1"/>
  <c r="G120" i="13" s="1"/>
  <c r="F120" i="13" a="1"/>
  <c r="F120" i="13" s="1"/>
  <c r="E120" i="13" a="1"/>
  <c r="E120" i="13" s="1"/>
  <c r="K119" i="13" a="1"/>
  <c r="K119" i="13" s="1"/>
  <c r="J119" i="13" a="1"/>
  <c r="J119" i="13" s="1"/>
  <c r="I119" i="13" a="1"/>
  <c r="I119" i="13" s="1"/>
  <c r="H119" i="13" a="1"/>
  <c r="H119" i="13" s="1"/>
  <c r="G119" i="13" a="1"/>
  <c r="G119" i="13" s="1"/>
  <c r="F119" i="13" a="1"/>
  <c r="F119" i="13" s="1"/>
  <c r="E119" i="13" a="1"/>
  <c r="E119" i="13" s="1"/>
  <c r="K118" i="13" a="1"/>
  <c r="K118" i="13" s="1"/>
  <c r="J118" i="13" a="1"/>
  <c r="J118" i="13" s="1"/>
  <c r="I118" i="13" a="1"/>
  <c r="I118" i="13" s="1"/>
  <c r="H118" i="13" a="1"/>
  <c r="H118" i="13" s="1"/>
  <c r="G118" i="13" a="1"/>
  <c r="G118" i="13" s="1"/>
  <c r="F118" i="13" a="1"/>
  <c r="F118" i="13" s="1"/>
  <c r="E118" i="13" a="1"/>
  <c r="E118" i="13" s="1"/>
  <c r="K117" i="13" a="1"/>
  <c r="K117" i="13" s="1"/>
  <c r="J117" i="13" a="1"/>
  <c r="J117" i="13" s="1"/>
  <c r="I117" i="13" a="1"/>
  <c r="I117" i="13" s="1"/>
  <c r="H117" i="13" a="1"/>
  <c r="H117" i="13" s="1"/>
  <c r="G117" i="13" a="1"/>
  <c r="G117" i="13" s="1"/>
  <c r="F117" i="13" a="1"/>
  <c r="F117" i="13" s="1"/>
  <c r="E117" i="13" a="1"/>
  <c r="E117" i="13" s="1"/>
  <c r="K116" i="13" a="1"/>
  <c r="K116" i="13" s="1"/>
  <c r="J116" i="13" a="1"/>
  <c r="J116" i="13" s="1"/>
  <c r="I116" i="13" a="1"/>
  <c r="I116" i="13" s="1"/>
  <c r="H116" i="13" a="1"/>
  <c r="H116" i="13" s="1"/>
  <c r="G116" i="13" a="1"/>
  <c r="G116" i="13" s="1"/>
  <c r="F116" i="13" a="1"/>
  <c r="F116" i="13" s="1"/>
  <c r="E116" i="13" a="1"/>
  <c r="E116" i="13" s="1"/>
  <c r="K115" i="13" a="1"/>
  <c r="K115" i="13" s="1"/>
  <c r="J115" i="13" a="1"/>
  <c r="J115" i="13" s="1"/>
  <c r="I115" i="13" a="1"/>
  <c r="I115" i="13" s="1"/>
  <c r="H115" i="13" a="1"/>
  <c r="H115" i="13" s="1"/>
  <c r="G115" i="13" a="1"/>
  <c r="G115" i="13" s="1"/>
  <c r="F115" i="13" a="1"/>
  <c r="F115" i="13" s="1"/>
  <c r="E115" i="13" a="1"/>
  <c r="E115" i="13" s="1"/>
  <c r="K114" i="13" a="1"/>
  <c r="K114" i="13" s="1"/>
  <c r="J114" i="13" a="1"/>
  <c r="J114" i="13" s="1"/>
  <c r="I114" i="13" a="1"/>
  <c r="I114" i="13" s="1"/>
  <c r="H114" i="13" a="1"/>
  <c r="H114" i="13" s="1"/>
  <c r="G114" i="13" a="1"/>
  <c r="G114" i="13" s="1"/>
  <c r="F114" i="13" a="1"/>
  <c r="F114" i="13" s="1"/>
  <c r="E114" i="13" a="1"/>
  <c r="E114" i="13" s="1"/>
  <c r="K113" i="13" a="1"/>
  <c r="K113" i="13" s="1"/>
  <c r="J113" i="13" a="1"/>
  <c r="J113" i="13" s="1"/>
  <c r="I113" i="13" a="1"/>
  <c r="I113" i="13" s="1"/>
  <c r="H113" i="13" a="1"/>
  <c r="H113" i="13" s="1"/>
  <c r="G113" i="13" a="1"/>
  <c r="G113" i="13" s="1"/>
  <c r="F113" i="13" a="1"/>
  <c r="F113" i="13" s="1"/>
  <c r="E113" i="13" a="1"/>
  <c r="E113" i="13" s="1"/>
  <c r="K112" i="13" a="1"/>
  <c r="K112" i="13" s="1"/>
  <c r="J112" i="13" a="1"/>
  <c r="J112" i="13" s="1"/>
  <c r="I112" i="13" a="1"/>
  <c r="I112" i="13" s="1"/>
  <c r="H112" i="13" a="1"/>
  <c r="H112" i="13" s="1"/>
  <c r="G112" i="13" a="1"/>
  <c r="G112" i="13" s="1"/>
  <c r="F112" i="13" a="1"/>
  <c r="F112" i="13" s="1"/>
  <c r="E112" i="13" a="1"/>
  <c r="E112" i="13" s="1"/>
  <c r="K111" i="13" a="1"/>
  <c r="K111" i="13" s="1"/>
  <c r="J111" i="13" a="1"/>
  <c r="J111" i="13" s="1"/>
  <c r="I111" i="13" a="1"/>
  <c r="I111" i="13" s="1"/>
  <c r="H111" i="13" a="1"/>
  <c r="H111" i="13" s="1"/>
  <c r="G111" i="13" a="1"/>
  <c r="G111" i="13" s="1"/>
  <c r="F111" i="13" a="1"/>
  <c r="F111" i="13" s="1"/>
  <c r="E111" i="13" a="1"/>
  <c r="E111" i="13" s="1"/>
  <c r="K110" i="13" a="1"/>
  <c r="K110" i="13" s="1"/>
  <c r="J110" i="13" a="1"/>
  <c r="J110" i="13" s="1"/>
  <c r="I110" i="13" a="1"/>
  <c r="I110" i="13" s="1"/>
  <c r="H110" i="13" a="1"/>
  <c r="H110" i="13" s="1"/>
  <c r="G110" i="13" a="1"/>
  <c r="G110" i="13" s="1"/>
  <c r="F110" i="13" a="1"/>
  <c r="F110" i="13" s="1"/>
  <c r="E110" i="13" a="1"/>
  <c r="E110" i="13" s="1"/>
  <c r="K109" i="13" a="1"/>
  <c r="K109" i="13" s="1"/>
  <c r="J109" i="13" a="1"/>
  <c r="J109" i="13" s="1"/>
  <c r="I109" i="13" a="1"/>
  <c r="I109" i="13" s="1"/>
  <c r="H109" i="13" a="1"/>
  <c r="H109" i="13" s="1"/>
  <c r="G109" i="13" a="1"/>
  <c r="G109" i="13" s="1"/>
  <c r="F109" i="13" a="1"/>
  <c r="F109" i="13" s="1"/>
  <c r="E109" i="13" a="1"/>
  <c r="E109" i="13" s="1"/>
  <c r="K108" i="13" a="1"/>
  <c r="K108" i="13" s="1"/>
  <c r="J108" i="13" a="1"/>
  <c r="J108" i="13" s="1"/>
  <c r="I108" i="13" a="1"/>
  <c r="I108" i="13" s="1"/>
  <c r="H108" i="13" a="1"/>
  <c r="H108" i="13" s="1"/>
  <c r="G108" i="13" a="1"/>
  <c r="G108" i="13" s="1"/>
  <c r="F108" i="13" a="1"/>
  <c r="F108" i="13" s="1"/>
  <c r="E108" i="13" a="1"/>
  <c r="E108" i="13" s="1"/>
  <c r="K107" i="13" a="1"/>
  <c r="K107" i="13" s="1"/>
  <c r="J107" i="13" a="1"/>
  <c r="J107" i="13" s="1"/>
  <c r="I107" i="13" a="1"/>
  <c r="I107" i="13" s="1"/>
  <c r="H107" i="13" a="1"/>
  <c r="H107" i="13" s="1"/>
  <c r="G107" i="13" a="1"/>
  <c r="G107" i="13" s="1"/>
  <c r="F107" i="13" a="1"/>
  <c r="F107" i="13" s="1"/>
  <c r="E107" i="13" a="1"/>
  <c r="E107" i="13" s="1"/>
  <c r="K106" i="13" a="1"/>
  <c r="K106" i="13" s="1"/>
  <c r="J106" i="13" a="1"/>
  <c r="J106" i="13" s="1"/>
  <c r="I106" i="13" a="1"/>
  <c r="I106" i="13" s="1"/>
  <c r="H106" i="13" a="1"/>
  <c r="H106" i="13" s="1"/>
  <c r="G106" i="13" a="1"/>
  <c r="G106" i="13" s="1"/>
  <c r="F106" i="13"/>
  <c r="F106" i="13" a="1"/>
  <c r="E106" i="13" a="1"/>
  <c r="E106" i="13" s="1"/>
  <c r="K105" i="13" a="1"/>
  <c r="K105" i="13" s="1"/>
  <c r="J105" i="13" a="1"/>
  <c r="J105" i="13" s="1"/>
  <c r="I105" i="13" a="1"/>
  <c r="I105" i="13" s="1"/>
  <c r="H105" i="13" a="1"/>
  <c r="H105" i="13" s="1"/>
  <c r="G105" i="13" a="1"/>
  <c r="G105" i="13" s="1"/>
  <c r="F105" i="13" a="1"/>
  <c r="F105" i="13" s="1"/>
  <c r="E105" i="13" a="1"/>
  <c r="E105" i="13" s="1"/>
  <c r="K104" i="13" a="1"/>
  <c r="K104" i="13" s="1"/>
  <c r="J104" i="13" a="1"/>
  <c r="J104" i="13" s="1"/>
  <c r="I104" i="13" a="1"/>
  <c r="I104" i="13" s="1"/>
  <c r="H104" i="13" a="1"/>
  <c r="H104" i="13" s="1"/>
  <c r="G104" i="13" a="1"/>
  <c r="G104" i="13" s="1"/>
  <c r="F104" i="13" a="1"/>
  <c r="F104" i="13" s="1"/>
  <c r="E104" i="13" a="1"/>
  <c r="E104" i="13" s="1"/>
  <c r="K103" i="13" a="1"/>
  <c r="K103" i="13" s="1"/>
  <c r="J103" i="13" a="1"/>
  <c r="J103" i="13" s="1"/>
  <c r="I103" i="13" a="1"/>
  <c r="I103" i="13" s="1"/>
  <c r="H103" i="13" a="1"/>
  <c r="H103" i="13" s="1"/>
  <c r="G103" i="13" a="1"/>
  <c r="G103" i="13" s="1"/>
  <c r="F103" i="13" a="1"/>
  <c r="F103" i="13" s="1"/>
  <c r="E103" i="13" a="1"/>
  <c r="E103" i="13" s="1"/>
  <c r="K102" i="13" a="1"/>
  <c r="K102" i="13" s="1"/>
  <c r="J102" i="13" a="1"/>
  <c r="J102" i="13" s="1"/>
  <c r="I102" i="13" a="1"/>
  <c r="I102" i="13" s="1"/>
  <c r="H102" i="13" a="1"/>
  <c r="H102" i="13" s="1"/>
  <c r="G102" i="13" a="1"/>
  <c r="G102" i="13" s="1"/>
  <c r="F102" i="13" a="1"/>
  <c r="F102" i="13" s="1"/>
  <c r="E102" i="13" a="1"/>
  <c r="E102" i="13" s="1"/>
  <c r="K101" i="13" a="1"/>
  <c r="K101" i="13" s="1"/>
  <c r="J101" i="13" a="1"/>
  <c r="J101" i="13" s="1"/>
  <c r="I101" i="13" a="1"/>
  <c r="I101" i="13" s="1"/>
  <c r="H101" i="13" a="1"/>
  <c r="H101" i="13" s="1"/>
  <c r="G101" i="13" a="1"/>
  <c r="G101" i="13" s="1"/>
  <c r="F101" i="13" a="1"/>
  <c r="F101" i="13" s="1"/>
  <c r="E101" i="13" a="1"/>
  <c r="E101" i="13" s="1"/>
  <c r="K100" i="13" a="1"/>
  <c r="K100" i="13" s="1"/>
  <c r="J100" i="13" a="1"/>
  <c r="J100" i="13" s="1"/>
  <c r="I100" i="13" a="1"/>
  <c r="I100" i="13" s="1"/>
  <c r="H100" i="13" a="1"/>
  <c r="H100" i="13" s="1"/>
  <c r="G100" i="13" a="1"/>
  <c r="G100" i="13" s="1"/>
  <c r="F100" i="13" a="1"/>
  <c r="F100" i="13" s="1"/>
  <c r="E100" i="13" a="1"/>
  <c r="E100" i="13" s="1"/>
  <c r="K99" i="13" a="1"/>
  <c r="K99" i="13" s="1"/>
  <c r="J99" i="13" a="1"/>
  <c r="J99" i="13" s="1"/>
  <c r="I99" i="13" a="1"/>
  <c r="I99" i="13" s="1"/>
  <c r="H99" i="13" a="1"/>
  <c r="H99" i="13" s="1"/>
  <c r="G99" i="13" a="1"/>
  <c r="G99" i="13" s="1"/>
  <c r="F99" i="13" a="1"/>
  <c r="F99" i="13" s="1"/>
  <c r="E99" i="13" a="1"/>
  <c r="E99" i="13" s="1"/>
  <c r="K98" i="13" a="1"/>
  <c r="K98" i="13" s="1"/>
  <c r="J98" i="13" a="1"/>
  <c r="J98" i="13" s="1"/>
  <c r="I98" i="13" a="1"/>
  <c r="I98" i="13" s="1"/>
  <c r="H98" i="13" a="1"/>
  <c r="H98" i="13" s="1"/>
  <c r="G98" i="13" a="1"/>
  <c r="G98" i="13" s="1"/>
  <c r="F98" i="13" a="1"/>
  <c r="F98" i="13" s="1"/>
  <c r="E98" i="13" a="1"/>
  <c r="E98" i="13" s="1"/>
  <c r="K97" i="13" a="1"/>
  <c r="K97" i="13" s="1"/>
  <c r="J97" i="13" a="1"/>
  <c r="J97" i="13" s="1"/>
  <c r="I97" i="13" a="1"/>
  <c r="I97" i="13" s="1"/>
  <c r="H97" i="13" a="1"/>
  <c r="H97" i="13" s="1"/>
  <c r="G97" i="13" a="1"/>
  <c r="G97" i="13" s="1"/>
  <c r="F97" i="13" a="1"/>
  <c r="F97" i="13" s="1"/>
  <c r="E97" i="13" a="1"/>
  <c r="E97" i="13" s="1"/>
  <c r="K96" i="13" a="1"/>
  <c r="K96" i="13" s="1"/>
  <c r="J96" i="13" a="1"/>
  <c r="J96" i="13" s="1"/>
  <c r="I96" i="13" a="1"/>
  <c r="I96" i="13" s="1"/>
  <c r="H96" i="13" a="1"/>
  <c r="H96" i="13" s="1"/>
  <c r="G96" i="13" a="1"/>
  <c r="G96" i="13" s="1"/>
  <c r="F96" i="13" a="1"/>
  <c r="F96" i="13" s="1"/>
  <c r="E96" i="13" a="1"/>
  <c r="E96" i="13" s="1"/>
  <c r="K95" i="13" a="1"/>
  <c r="K95" i="13" s="1"/>
  <c r="J95" i="13" a="1"/>
  <c r="J95" i="13" s="1"/>
  <c r="I95" i="13" a="1"/>
  <c r="I95" i="13" s="1"/>
  <c r="H95" i="13" a="1"/>
  <c r="H95" i="13" s="1"/>
  <c r="G95" i="13" a="1"/>
  <c r="G95" i="13" s="1"/>
  <c r="F95" i="13" a="1"/>
  <c r="F95" i="13" s="1"/>
  <c r="E95" i="13" a="1"/>
  <c r="E95" i="13" s="1"/>
  <c r="K94" i="13" a="1"/>
  <c r="K94" i="13" s="1"/>
  <c r="J94" i="13" a="1"/>
  <c r="J94" i="13" s="1"/>
  <c r="I94" i="13" a="1"/>
  <c r="I94" i="13" s="1"/>
  <c r="H94" i="13" a="1"/>
  <c r="H94" i="13" s="1"/>
  <c r="G94" i="13" a="1"/>
  <c r="G94" i="13" s="1"/>
  <c r="F94" i="13" a="1"/>
  <c r="F94" i="13" s="1"/>
  <c r="E94" i="13" a="1"/>
  <c r="E94" i="13" s="1"/>
  <c r="K93" i="13" a="1"/>
  <c r="K93" i="13" s="1"/>
  <c r="J93" i="13" a="1"/>
  <c r="J93" i="13" s="1"/>
  <c r="I93" i="13" a="1"/>
  <c r="I93" i="13" s="1"/>
  <c r="H93" i="13" a="1"/>
  <c r="H93" i="13" s="1"/>
  <c r="G93" i="13" a="1"/>
  <c r="G93" i="13" s="1"/>
  <c r="F93" i="13" a="1"/>
  <c r="F93" i="13" s="1"/>
  <c r="E93" i="13" a="1"/>
  <c r="E93" i="13" s="1"/>
  <c r="K92" i="13" a="1"/>
  <c r="K92" i="13" s="1"/>
  <c r="J92" i="13" a="1"/>
  <c r="J92" i="13" s="1"/>
  <c r="I92" i="13" a="1"/>
  <c r="I92" i="13" s="1"/>
  <c r="H92" i="13" a="1"/>
  <c r="H92" i="13" s="1"/>
  <c r="G92" i="13" a="1"/>
  <c r="G92" i="13" s="1"/>
  <c r="F92" i="13" a="1"/>
  <c r="F92" i="13" s="1"/>
  <c r="E92" i="13" a="1"/>
  <c r="E92" i="13" s="1"/>
  <c r="K91" i="13" a="1"/>
  <c r="K91" i="13" s="1"/>
  <c r="J91" i="13" a="1"/>
  <c r="J91" i="13" s="1"/>
  <c r="I91" i="13" a="1"/>
  <c r="I91" i="13" s="1"/>
  <c r="H91" i="13" a="1"/>
  <c r="H91" i="13" s="1"/>
  <c r="G91" i="13" a="1"/>
  <c r="G91" i="13" s="1"/>
  <c r="F91" i="13" a="1"/>
  <c r="F91" i="13" s="1"/>
  <c r="E91" i="13" a="1"/>
  <c r="E91" i="13" s="1"/>
  <c r="K90" i="13" a="1"/>
  <c r="K90" i="13" s="1"/>
  <c r="J90" i="13" a="1"/>
  <c r="J90" i="13" s="1"/>
  <c r="I90" i="13" a="1"/>
  <c r="I90" i="13" s="1"/>
  <c r="H90" i="13" a="1"/>
  <c r="H90" i="13" s="1"/>
  <c r="G90" i="13" a="1"/>
  <c r="G90" i="13" s="1"/>
  <c r="F90" i="13" a="1"/>
  <c r="F90" i="13" s="1"/>
  <c r="E90" i="13" a="1"/>
  <c r="E90" i="13" s="1"/>
  <c r="K89" i="13" a="1"/>
  <c r="K89" i="13" s="1"/>
  <c r="J89" i="13" a="1"/>
  <c r="J89" i="13" s="1"/>
  <c r="I89" i="13" a="1"/>
  <c r="I89" i="13" s="1"/>
  <c r="H89" i="13" a="1"/>
  <c r="H89" i="13" s="1"/>
  <c r="G89" i="13" a="1"/>
  <c r="G89" i="13" s="1"/>
  <c r="F89" i="13" a="1"/>
  <c r="F89" i="13" s="1"/>
  <c r="E89" i="13" a="1"/>
  <c r="E89" i="13" s="1"/>
  <c r="K88" i="13" a="1"/>
  <c r="K88" i="13" s="1"/>
  <c r="J88" i="13" a="1"/>
  <c r="J88" i="13" s="1"/>
  <c r="I88" i="13" a="1"/>
  <c r="I88" i="13" s="1"/>
  <c r="H88" i="13" a="1"/>
  <c r="H88" i="13" s="1"/>
  <c r="G88" i="13" a="1"/>
  <c r="G88" i="13" s="1"/>
  <c r="F88" i="13" a="1"/>
  <c r="F88" i="13" s="1"/>
  <c r="E88" i="13" a="1"/>
  <c r="E88" i="13" s="1"/>
  <c r="K87" i="13" a="1"/>
  <c r="K87" i="13" s="1"/>
  <c r="J87" i="13" a="1"/>
  <c r="J87" i="13" s="1"/>
  <c r="I87" i="13" a="1"/>
  <c r="I87" i="13" s="1"/>
  <c r="H87" i="13" a="1"/>
  <c r="H87" i="13" s="1"/>
  <c r="G87" i="13"/>
  <c r="G87" i="13" a="1"/>
  <c r="F87" i="13" a="1"/>
  <c r="F87" i="13" s="1"/>
  <c r="E87" i="13" a="1"/>
  <c r="E87" i="13" s="1"/>
  <c r="K86" i="13" a="1"/>
  <c r="K86" i="13" s="1"/>
  <c r="J86" i="13" a="1"/>
  <c r="J86" i="13" s="1"/>
  <c r="I86" i="13" a="1"/>
  <c r="I86" i="13" s="1"/>
  <c r="H86" i="13" a="1"/>
  <c r="H86" i="13" s="1"/>
  <c r="G86" i="13" a="1"/>
  <c r="G86" i="13" s="1"/>
  <c r="F86" i="13" a="1"/>
  <c r="F86" i="13" s="1"/>
  <c r="E86" i="13" a="1"/>
  <c r="E86" i="13" s="1"/>
  <c r="K85" i="13" a="1"/>
  <c r="K85" i="13" s="1"/>
  <c r="J85" i="13" a="1"/>
  <c r="J85" i="13" s="1"/>
  <c r="I85" i="13" a="1"/>
  <c r="I85" i="13" s="1"/>
  <c r="H85" i="13" a="1"/>
  <c r="H85" i="13" s="1"/>
  <c r="G85" i="13" a="1"/>
  <c r="G85" i="13" s="1"/>
  <c r="F85" i="13" a="1"/>
  <c r="F85" i="13" s="1"/>
  <c r="E85" i="13" a="1"/>
  <c r="E85" i="13" s="1"/>
  <c r="K84" i="13" a="1"/>
  <c r="K84" i="13" s="1"/>
  <c r="J84" i="13" a="1"/>
  <c r="J84" i="13" s="1"/>
  <c r="I84" i="13" a="1"/>
  <c r="I84" i="13" s="1"/>
  <c r="H84" i="13" a="1"/>
  <c r="H84" i="13" s="1"/>
  <c r="G84" i="13" a="1"/>
  <c r="G84" i="13" s="1"/>
  <c r="F84" i="13" a="1"/>
  <c r="F84" i="13" s="1"/>
  <c r="E84" i="13" a="1"/>
  <c r="E84" i="13" s="1"/>
  <c r="K83" i="13" a="1"/>
  <c r="K83" i="13" s="1"/>
  <c r="J83" i="13" a="1"/>
  <c r="J83" i="13" s="1"/>
  <c r="I83" i="13" a="1"/>
  <c r="I83" i="13" s="1"/>
  <c r="H83" i="13" a="1"/>
  <c r="H83" i="13" s="1"/>
  <c r="G83" i="13" a="1"/>
  <c r="G83" i="13" s="1"/>
  <c r="F83" i="13" a="1"/>
  <c r="F83" i="13" s="1"/>
  <c r="E83" i="13" a="1"/>
  <c r="E83" i="13" s="1"/>
  <c r="K82" i="13" a="1"/>
  <c r="K82" i="13" s="1"/>
  <c r="J82" i="13" a="1"/>
  <c r="J82" i="13" s="1"/>
  <c r="I82" i="13" a="1"/>
  <c r="I82" i="13" s="1"/>
  <c r="H82" i="13" a="1"/>
  <c r="H82" i="13" s="1"/>
  <c r="G82" i="13" a="1"/>
  <c r="G82" i="13" s="1"/>
  <c r="F82" i="13" a="1"/>
  <c r="F82" i="13" s="1"/>
  <c r="E82" i="13" a="1"/>
  <c r="E82" i="13" s="1"/>
  <c r="K81" i="13" a="1"/>
  <c r="K81" i="13" s="1"/>
  <c r="J81" i="13" a="1"/>
  <c r="J81" i="13" s="1"/>
  <c r="I81" i="13" a="1"/>
  <c r="I81" i="13" s="1"/>
  <c r="H81" i="13" a="1"/>
  <c r="H81" i="13" s="1"/>
  <c r="G81" i="13" a="1"/>
  <c r="G81" i="13" s="1"/>
  <c r="F81" i="13" a="1"/>
  <c r="F81" i="13" s="1"/>
  <c r="E81" i="13" a="1"/>
  <c r="E81" i="13" s="1"/>
  <c r="K80" i="13" a="1"/>
  <c r="K80" i="13" s="1"/>
  <c r="J80" i="13" a="1"/>
  <c r="J80" i="13" s="1"/>
  <c r="I80" i="13" a="1"/>
  <c r="I80" i="13" s="1"/>
  <c r="H80" i="13" a="1"/>
  <c r="H80" i="13" s="1"/>
  <c r="G80" i="13" a="1"/>
  <c r="G80" i="13" s="1"/>
  <c r="F80" i="13" a="1"/>
  <c r="F80" i="13" s="1"/>
  <c r="E80" i="13" a="1"/>
  <c r="E80" i="13" s="1"/>
  <c r="K79" i="13" a="1"/>
  <c r="K79" i="13" s="1"/>
  <c r="J79" i="13" a="1"/>
  <c r="J79" i="13" s="1"/>
  <c r="I79" i="13" a="1"/>
  <c r="I79" i="13" s="1"/>
  <c r="H79" i="13" a="1"/>
  <c r="H79" i="13" s="1"/>
  <c r="G79" i="13" a="1"/>
  <c r="G79" i="13" s="1"/>
  <c r="F79" i="13" a="1"/>
  <c r="F79" i="13" s="1"/>
  <c r="E79" i="13" a="1"/>
  <c r="E79" i="13" s="1"/>
  <c r="K78" i="13" a="1"/>
  <c r="K78" i="13" s="1"/>
  <c r="J78" i="13" a="1"/>
  <c r="J78" i="13" s="1"/>
  <c r="I78" i="13" a="1"/>
  <c r="I78" i="13" s="1"/>
  <c r="H78" i="13" a="1"/>
  <c r="H78" i="13" s="1"/>
  <c r="G78" i="13" a="1"/>
  <c r="G78" i="13" s="1"/>
  <c r="F78" i="13" a="1"/>
  <c r="F78" i="13" s="1"/>
  <c r="E78" i="13" a="1"/>
  <c r="E78" i="13" s="1"/>
  <c r="K77" i="13" a="1"/>
  <c r="K77" i="13" s="1"/>
  <c r="J77" i="13" a="1"/>
  <c r="J77" i="13" s="1"/>
  <c r="I77" i="13" a="1"/>
  <c r="I77" i="13" s="1"/>
  <c r="H77" i="13" a="1"/>
  <c r="H77" i="13" s="1"/>
  <c r="G77" i="13" a="1"/>
  <c r="G77" i="13" s="1"/>
  <c r="F77" i="13" a="1"/>
  <c r="F77" i="13" s="1"/>
  <c r="E77" i="13" a="1"/>
  <c r="E77" i="13" s="1"/>
  <c r="K76" i="13" a="1"/>
  <c r="K76" i="13" s="1"/>
  <c r="J76" i="13" a="1"/>
  <c r="J76" i="13" s="1"/>
  <c r="I76" i="13" a="1"/>
  <c r="I76" i="13" s="1"/>
  <c r="H76" i="13" a="1"/>
  <c r="H76" i="13" s="1"/>
  <c r="G76" i="13" a="1"/>
  <c r="G76" i="13" s="1"/>
  <c r="F76" i="13" a="1"/>
  <c r="F76" i="13" s="1"/>
  <c r="E76" i="13" a="1"/>
  <c r="E76" i="13" s="1"/>
  <c r="K75" i="13" a="1"/>
  <c r="K75" i="13" s="1"/>
  <c r="J75" i="13" a="1"/>
  <c r="J75" i="13" s="1"/>
  <c r="I75" i="13" a="1"/>
  <c r="I75" i="13" s="1"/>
  <c r="H75" i="13" a="1"/>
  <c r="H75" i="13" s="1"/>
  <c r="G75" i="13" a="1"/>
  <c r="G75" i="13" s="1"/>
  <c r="F75" i="13" a="1"/>
  <c r="F75" i="13" s="1"/>
  <c r="E75" i="13" a="1"/>
  <c r="E75" i="13" s="1"/>
  <c r="K74" i="13" a="1"/>
  <c r="K74" i="13" s="1"/>
  <c r="J74" i="13" a="1"/>
  <c r="J74" i="13" s="1"/>
  <c r="I74" i="13" a="1"/>
  <c r="I74" i="13" s="1"/>
  <c r="H74" i="13" a="1"/>
  <c r="H74" i="13" s="1"/>
  <c r="G74" i="13" a="1"/>
  <c r="G74" i="13" s="1"/>
  <c r="F74" i="13" a="1"/>
  <c r="F74" i="13" s="1"/>
  <c r="E74" i="13" a="1"/>
  <c r="E74" i="13" s="1"/>
  <c r="K73" i="13" a="1"/>
  <c r="K73" i="13" s="1"/>
  <c r="J73" i="13" a="1"/>
  <c r="J73" i="13" s="1"/>
  <c r="I73" i="13" a="1"/>
  <c r="I73" i="13" s="1"/>
  <c r="H73" i="13" a="1"/>
  <c r="H73" i="13" s="1"/>
  <c r="G73" i="13" a="1"/>
  <c r="G73" i="13" s="1"/>
  <c r="F73" i="13" a="1"/>
  <c r="F73" i="13" s="1"/>
  <c r="E73" i="13" a="1"/>
  <c r="E73" i="13" s="1"/>
  <c r="K72" i="13" a="1"/>
  <c r="K72" i="13" s="1"/>
  <c r="J72" i="13" a="1"/>
  <c r="J72" i="13" s="1"/>
  <c r="I72" i="13" a="1"/>
  <c r="I72" i="13" s="1"/>
  <c r="H72" i="13" a="1"/>
  <c r="H72" i="13" s="1"/>
  <c r="G72" i="13" a="1"/>
  <c r="G72" i="13" s="1"/>
  <c r="F72" i="13" a="1"/>
  <c r="F72" i="13" s="1"/>
  <c r="E72" i="13" a="1"/>
  <c r="E72" i="13" s="1"/>
  <c r="K71" i="13" a="1"/>
  <c r="K71" i="13" s="1"/>
  <c r="J71" i="13" a="1"/>
  <c r="J71" i="13" s="1"/>
  <c r="I71" i="13" a="1"/>
  <c r="I71" i="13" s="1"/>
  <c r="H71" i="13" a="1"/>
  <c r="H71" i="13" s="1"/>
  <c r="G71" i="13" a="1"/>
  <c r="G71" i="13" s="1"/>
  <c r="F71" i="13" a="1"/>
  <c r="F71" i="13" s="1"/>
  <c r="E71" i="13" a="1"/>
  <c r="E71" i="13" s="1"/>
  <c r="K70" i="13" a="1"/>
  <c r="K70" i="13" s="1"/>
  <c r="J70" i="13" a="1"/>
  <c r="J70" i="13" s="1"/>
  <c r="I70" i="13" a="1"/>
  <c r="I70" i="13" s="1"/>
  <c r="H70" i="13" a="1"/>
  <c r="H70" i="13" s="1"/>
  <c r="G70" i="13" a="1"/>
  <c r="G70" i="13" s="1"/>
  <c r="F70" i="13" a="1"/>
  <c r="F70" i="13" s="1"/>
  <c r="E70" i="13" a="1"/>
  <c r="E70" i="13" s="1"/>
  <c r="K69" i="13" a="1"/>
  <c r="K69" i="13" s="1"/>
  <c r="J69" i="13" a="1"/>
  <c r="J69" i="13" s="1"/>
  <c r="I69" i="13" a="1"/>
  <c r="I69" i="13" s="1"/>
  <c r="H69" i="13" a="1"/>
  <c r="H69" i="13" s="1"/>
  <c r="G69" i="13" a="1"/>
  <c r="G69" i="13" s="1"/>
  <c r="F69" i="13" a="1"/>
  <c r="F69" i="13" s="1"/>
  <c r="E69" i="13" a="1"/>
  <c r="E69" i="13" s="1"/>
  <c r="K68" i="13" a="1"/>
  <c r="K68" i="13" s="1"/>
  <c r="J68" i="13" a="1"/>
  <c r="J68" i="13" s="1"/>
  <c r="I68" i="13" a="1"/>
  <c r="I68" i="13" s="1"/>
  <c r="H68" i="13" a="1"/>
  <c r="H68" i="13" s="1"/>
  <c r="G68" i="13" a="1"/>
  <c r="G68" i="13" s="1"/>
  <c r="F68" i="13" a="1"/>
  <c r="F68" i="13" s="1"/>
  <c r="E68" i="13" a="1"/>
  <c r="E68" i="13" s="1"/>
  <c r="K67" i="13" a="1"/>
  <c r="K67" i="13" s="1"/>
  <c r="J67" i="13" a="1"/>
  <c r="J67" i="13" s="1"/>
  <c r="I67" i="13" a="1"/>
  <c r="I67" i="13" s="1"/>
  <c r="H67" i="13" a="1"/>
  <c r="H67" i="13" s="1"/>
  <c r="G67" i="13" a="1"/>
  <c r="G67" i="13" s="1"/>
  <c r="F67" i="13" a="1"/>
  <c r="F67" i="13" s="1"/>
  <c r="E67" i="13" a="1"/>
  <c r="E67" i="13" s="1"/>
  <c r="K66" i="13" a="1"/>
  <c r="K66" i="13" s="1"/>
  <c r="J66" i="13" a="1"/>
  <c r="J66" i="13" s="1"/>
  <c r="I66" i="13" a="1"/>
  <c r="I66" i="13" s="1"/>
  <c r="H66" i="13" a="1"/>
  <c r="H66" i="13" s="1"/>
  <c r="G66" i="13" a="1"/>
  <c r="G66" i="13" s="1"/>
  <c r="F66" i="13" a="1"/>
  <c r="F66" i="13" s="1"/>
  <c r="E66" i="13" a="1"/>
  <c r="E66" i="13" s="1"/>
  <c r="K65" i="13" a="1"/>
  <c r="K65" i="13" s="1"/>
  <c r="J65" i="13" a="1"/>
  <c r="J65" i="13" s="1"/>
  <c r="I65" i="13" a="1"/>
  <c r="I65" i="13" s="1"/>
  <c r="H65" i="13" a="1"/>
  <c r="H65" i="13" s="1"/>
  <c r="G65" i="13" a="1"/>
  <c r="G65" i="13" s="1"/>
  <c r="F65" i="13" a="1"/>
  <c r="F65" i="13" s="1"/>
  <c r="E65" i="13" a="1"/>
  <c r="E65" i="13" s="1"/>
  <c r="K64" i="13" a="1"/>
  <c r="K64" i="13" s="1"/>
  <c r="J64" i="13" a="1"/>
  <c r="J64" i="13" s="1"/>
  <c r="I64" i="13" a="1"/>
  <c r="I64" i="13" s="1"/>
  <c r="H64" i="13" a="1"/>
  <c r="H64" i="13" s="1"/>
  <c r="G64" i="13" a="1"/>
  <c r="G64" i="13" s="1"/>
  <c r="F64" i="13" a="1"/>
  <c r="F64" i="13" s="1"/>
  <c r="E64" i="13" a="1"/>
  <c r="E64" i="13" s="1"/>
  <c r="K63" i="13" a="1"/>
  <c r="K63" i="13" s="1"/>
  <c r="J63" i="13" a="1"/>
  <c r="J63" i="13" s="1"/>
  <c r="I63" i="13" a="1"/>
  <c r="I63" i="13" s="1"/>
  <c r="H63" i="13" a="1"/>
  <c r="H63" i="13" s="1"/>
  <c r="G63" i="13" a="1"/>
  <c r="G63" i="13" s="1"/>
  <c r="F63" i="13" a="1"/>
  <c r="F63" i="13" s="1"/>
  <c r="E63" i="13" a="1"/>
  <c r="E63" i="13" s="1"/>
  <c r="K62" i="13" a="1"/>
  <c r="K62" i="13" s="1"/>
  <c r="J62" i="13" a="1"/>
  <c r="J62" i="13" s="1"/>
  <c r="I62" i="13" a="1"/>
  <c r="I62" i="13" s="1"/>
  <c r="H62" i="13" a="1"/>
  <c r="H62" i="13" s="1"/>
  <c r="G62" i="13" a="1"/>
  <c r="G62" i="13" s="1"/>
  <c r="F62" i="13" a="1"/>
  <c r="F62" i="13" s="1"/>
  <c r="E62" i="13" a="1"/>
  <c r="E62" i="13" s="1"/>
  <c r="K61" i="13" a="1"/>
  <c r="K61" i="13" s="1"/>
  <c r="J61" i="13" a="1"/>
  <c r="J61" i="13" s="1"/>
  <c r="I61" i="13" a="1"/>
  <c r="I61" i="13" s="1"/>
  <c r="H61" i="13" a="1"/>
  <c r="H61" i="13" s="1"/>
  <c r="G61" i="13" a="1"/>
  <c r="G61" i="13" s="1"/>
  <c r="F61" i="13" a="1"/>
  <c r="F61" i="13" s="1"/>
  <c r="E61" i="13" a="1"/>
  <c r="E61" i="13" s="1"/>
  <c r="K60" i="13" a="1"/>
  <c r="K60" i="13" s="1"/>
  <c r="J60" i="13" a="1"/>
  <c r="J60" i="13" s="1"/>
  <c r="I60" i="13" a="1"/>
  <c r="I60" i="13" s="1"/>
  <c r="H60" i="13" a="1"/>
  <c r="H60" i="13" s="1"/>
  <c r="G60" i="13" a="1"/>
  <c r="G60" i="13" s="1"/>
  <c r="F60" i="13" a="1"/>
  <c r="F60" i="13" s="1"/>
  <c r="E60" i="13" a="1"/>
  <c r="E60" i="13" s="1"/>
  <c r="K59" i="13" a="1"/>
  <c r="K59" i="13" s="1"/>
  <c r="J59" i="13" a="1"/>
  <c r="J59" i="13" s="1"/>
  <c r="I59" i="13" a="1"/>
  <c r="I59" i="13" s="1"/>
  <c r="H59" i="13" a="1"/>
  <c r="H59" i="13" s="1"/>
  <c r="G59" i="13" a="1"/>
  <c r="G59" i="13" s="1"/>
  <c r="F59" i="13" a="1"/>
  <c r="F59" i="13" s="1"/>
  <c r="E59" i="13" a="1"/>
  <c r="E59" i="13" s="1"/>
  <c r="K58" i="13" a="1"/>
  <c r="K58" i="13" s="1"/>
  <c r="J58" i="13" a="1"/>
  <c r="J58" i="13" s="1"/>
  <c r="I58" i="13" a="1"/>
  <c r="I58" i="13" s="1"/>
  <c r="H58" i="13" a="1"/>
  <c r="H58" i="13" s="1"/>
  <c r="G58" i="13" a="1"/>
  <c r="G58" i="13" s="1"/>
  <c r="F58" i="13" a="1"/>
  <c r="F58" i="13" s="1"/>
  <c r="E58" i="13" a="1"/>
  <c r="E58" i="13" s="1"/>
  <c r="K57" i="13" a="1"/>
  <c r="K57" i="13" s="1"/>
  <c r="J57" i="13" a="1"/>
  <c r="J57" i="13" s="1"/>
  <c r="I57" i="13" a="1"/>
  <c r="I57" i="13" s="1"/>
  <c r="H57" i="13" a="1"/>
  <c r="H57" i="13" s="1"/>
  <c r="G57" i="13" a="1"/>
  <c r="G57" i="13" s="1"/>
  <c r="F57" i="13" a="1"/>
  <c r="F57" i="13" s="1"/>
  <c r="E57" i="13" a="1"/>
  <c r="E57" i="13" s="1"/>
  <c r="K56" i="13" a="1"/>
  <c r="K56" i="13" s="1"/>
  <c r="J56" i="13" a="1"/>
  <c r="J56" i="13" s="1"/>
  <c r="I56" i="13" a="1"/>
  <c r="I56" i="13" s="1"/>
  <c r="H56" i="13" a="1"/>
  <c r="H56" i="13" s="1"/>
  <c r="G56" i="13" a="1"/>
  <c r="G56" i="13" s="1"/>
  <c r="F56" i="13" a="1"/>
  <c r="F56" i="13" s="1"/>
  <c r="E56" i="13" a="1"/>
  <c r="E56" i="13" s="1"/>
  <c r="K55" i="13" a="1"/>
  <c r="K55" i="13" s="1"/>
  <c r="J55" i="13" a="1"/>
  <c r="J55" i="13" s="1"/>
  <c r="I55" i="13" a="1"/>
  <c r="I55" i="13" s="1"/>
  <c r="H55" i="13" a="1"/>
  <c r="H55" i="13" s="1"/>
  <c r="G55" i="13" a="1"/>
  <c r="G55" i="13" s="1"/>
  <c r="F55" i="13" a="1"/>
  <c r="F55" i="13" s="1"/>
  <c r="E55" i="13" a="1"/>
  <c r="E55" i="13" s="1"/>
  <c r="K54" i="13" a="1"/>
  <c r="K54" i="13" s="1"/>
  <c r="J54" i="13" a="1"/>
  <c r="J54" i="13" s="1"/>
  <c r="I54" i="13" a="1"/>
  <c r="I54" i="13" s="1"/>
  <c r="H54" i="13" a="1"/>
  <c r="H54" i="13" s="1"/>
  <c r="G54" i="13" a="1"/>
  <c r="G54" i="13" s="1"/>
  <c r="F54" i="13" a="1"/>
  <c r="F54" i="13" s="1"/>
  <c r="E54" i="13" a="1"/>
  <c r="E54" i="13" s="1"/>
  <c r="K53" i="13" a="1"/>
  <c r="K53" i="13" s="1"/>
  <c r="J53" i="13" a="1"/>
  <c r="J53" i="13" s="1"/>
  <c r="I53" i="13" a="1"/>
  <c r="I53" i="13" s="1"/>
  <c r="H53" i="13" a="1"/>
  <c r="H53" i="13" s="1"/>
  <c r="G53" i="13" a="1"/>
  <c r="G53" i="13" s="1"/>
  <c r="F53" i="13" a="1"/>
  <c r="F53" i="13" s="1"/>
  <c r="E53" i="13" a="1"/>
  <c r="E53" i="13" s="1"/>
  <c r="K52" i="13" a="1"/>
  <c r="K52" i="13" s="1"/>
  <c r="J52" i="13" a="1"/>
  <c r="J52" i="13" s="1"/>
  <c r="I52" i="13" a="1"/>
  <c r="I52" i="13" s="1"/>
  <c r="H52" i="13" a="1"/>
  <c r="H52" i="13" s="1"/>
  <c r="G52" i="13" a="1"/>
  <c r="G52" i="13" s="1"/>
  <c r="F52" i="13" a="1"/>
  <c r="F52" i="13" s="1"/>
  <c r="E52" i="13" a="1"/>
  <c r="E52" i="13" s="1"/>
  <c r="K51" i="13" a="1"/>
  <c r="K51" i="13" s="1"/>
  <c r="J51" i="13" a="1"/>
  <c r="J51" i="13" s="1"/>
  <c r="I51" i="13" a="1"/>
  <c r="I51" i="13" s="1"/>
  <c r="H51" i="13" a="1"/>
  <c r="H51" i="13" s="1"/>
  <c r="G51" i="13" a="1"/>
  <c r="G51" i="13" s="1"/>
  <c r="F51" i="13" a="1"/>
  <c r="F51" i="13" s="1"/>
  <c r="E51" i="13" a="1"/>
  <c r="E51" i="13" s="1"/>
  <c r="K50" i="13"/>
  <c r="K50" i="13" a="1"/>
  <c r="J50" i="13" a="1"/>
  <c r="J50" i="13" s="1"/>
  <c r="I50" i="13" a="1"/>
  <c r="I50" i="13" s="1"/>
  <c r="H50" i="13" a="1"/>
  <c r="H50" i="13" s="1"/>
  <c r="G50" i="13" a="1"/>
  <c r="G50" i="13" s="1"/>
  <c r="F50" i="13" a="1"/>
  <c r="F50" i="13" s="1"/>
  <c r="E50" i="13" a="1"/>
  <c r="E50" i="13" s="1"/>
  <c r="K49" i="13" a="1"/>
  <c r="K49" i="13" s="1"/>
  <c r="J49" i="13" a="1"/>
  <c r="J49" i="13" s="1"/>
  <c r="I49" i="13" a="1"/>
  <c r="I49" i="13" s="1"/>
  <c r="H49" i="13" a="1"/>
  <c r="H49" i="13" s="1"/>
  <c r="G49" i="13" a="1"/>
  <c r="G49" i="13" s="1"/>
  <c r="F49" i="13" a="1"/>
  <c r="F49" i="13" s="1"/>
  <c r="E49" i="13" a="1"/>
  <c r="E49" i="13" s="1"/>
  <c r="K48" i="13" a="1"/>
  <c r="K48" i="13" s="1"/>
  <c r="J48" i="13" a="1"/>
  <c r="J48" i="13" s="1"/>
  <c r="I48" i="13" a="1"/>
  <c r="I48" i="13" s="1"/>
  <c r="H48" i="13" a="1"/>
  <c r="H48" i="13" s="1"/>
  <c r="G48" i="13" a="1"/>
  <c r="G48" i="13" s="1"/>
  <c r="F48" i="13" a="1"/>
  <c r="F48" i="13" s="1"/>
  <c r="E48" i="13" a="1"/>
  <c r="E48" i="13" s="1"/>
  <c r="K47" i="13" a="1"/>
  <c r="K47" i="13" s="1"/>
  <c r="J47" i="13" a="1"/>
  <c r="J47" i="13" s="1"/>
  <c r="I47" i="13" a="1"/>
  <c r="I47" i="13" s="1"/>
  <c r="H47" i="13" a="1"/>
  <c r="H47" i="13" s="1"/>
  <c r="G47" i="13" a="1"/>
  <c r="G47" i="13" s="1"/>
  <c r="F47" i="13" a="1"/>
  <c r="F47" i="13" s="1"/>
  <c r="E47" i="13" a="1"/>
  <c r="E47" i="13" s="1"/>
  <c r="K46" i="13" a="1"/>
  <c r="K46" i="13" s="1"/>
  <c r="J46" i="13" a="1"/>
  <c r="J46" i="13" s="1"/>
  <c r="I46" i="13" a="1"/>
  <c r="I46" i="13" s="1"/>
  <c r="H46" i="13" a="1"/>
  <c r="H46" i="13" s="1"/>
  <c r="G46" i="13" a="1"/>
  <c r="G46" i="13" s="1"/>
  <c r="F46" i="13" a="1"/>
  <c r="F46" i="13" s="1"/>
  <c r="E46" i="13" a="1"/>
  <c r="E46" i="13" s="1"/>
  <c r="K45" i="13" a="1"/>
  <c r="K45" i="13" s="1"/>
  <c r="J45" i="13" a="1"/>
  <c r="J45" i="13" s="1"/>
  <c r="I45" i="13" a="1"/>
  <c r="I45" i="13" s="1"/>
  <c r="H45" i="13" a="1"/>
  <c r="H45" i="13" s="1"/>
  <c r="G45" i="13" a="1"/>
  <c r="G45" i="13" s="1"/>
  <c r="F45" i="13" a="1"/>
  <c r="F45" i="13" s="1"/>
  <c r="E45" i="13" a="1"/>
  <c r="E45" i="13" s="1"/>
  <c r="K44" i="13" a="1"/>
  <c r="K44" i="13" s="1"/>
  <c r="J44" i="13" a="1"/>
  <c r="J44" i="13" s="1"/>
  <c r="I44" i="13" a="1"/>
  <c r="I44" i="13" s="1"/>
  <c r="H44" i="13" a="1"/>
  <c r="H44" i="13" s="1"/>
  <c r="G44" i="13" a="1"/>
  <c r="G44" i="13" s="1"/>
  <c r="F44" i="13" a="1"/>
  <c r="F44" i="13" s="1"/>
  <c r="E44" i="13" a="1"/>
  <c r="E44" i="13" s="1"/>
  <c r="K43" i="13" a="1"/>
  <c r="K43" i="13" s="1"/>
  <c r="J43" i="13" a="1"/>
  <c r="J43" i="13" s="1"/>
  <c r="I43" i="13" a="1"/>
  <c r="I43" i="13" s="1"/>
  <c r="H43" i="13" a="1"/>
  <c r="H43" i="13" s="1"/>
  <c r="G43" i="13" a="1"/>
  <c r="G43" i="13" s="1"/>
  <c r="F43" i="13" a="1"/>
  <c r="F43" i="13" s="1"/>
  <c r="E43" i="13" a="1"/>
  <c r="E43" i="13" s="1"/>
  <c r="K42" i="13" a="1"/>
  <c r="K42" i="13" s="1"/>
  <c r="J42" i="13" a="1"/>
  <c r="J42" i="13" s="1"/>
  <c r="I42" i="13" a="1"/>
  <c r="I42" i="13" s="1"/>
  <c r="H42" i="13" a="1"/>
  <c r="H42" i="13" s="1"/>
  <c r="G42" i="13" a="1"/>
  <c r="G42" i="13" s="1"/>
  <c r="F42" i="13" a="1"/>
  <c r="F42" i="13" s="1"/>
  <c r="E42" i="13" a="1"/>
  <c r="E42" i="13" s="1"/>
  <c r="K41" i="13"/>
  <c r="K41" i="13" a="1"/>
  <c r="J41" i="13" a="1"/>
  <c r="J41" i="13" s="1"/>
  <c r="I41" i="13" a="1"/>
  <c r="I41" i="13" s="1"/>
  <c r="H41" i="13" a="1"/>
  <c r="H41" i="13" s="1"/>
  <c r="G41" i="13" a="1"/>
  <c r="G41" i="13" s="1"/>
  <c r="F41" i="13" a="1"/>
  <c r="F41" i="13" s="1"/>
  <c r="E41" i="13" a="1"/>
  <c r="E41" i="13" s="1"/>
  <c r="K40" i="13" a="1"/>
  <c r="K40" i="13" s="1"/>
  <c r="J40" i="13" a="1"/>
  <c r="J40" i="13" s="1"/>
  <c r="I40" i="13" a="1"/>
  <c r="I40" i="13" s="1"/>
  <c r="H40" i="13" a="1"/>
  <c r="H40" i="13" s="1"/>
  <c r="G40" i="13" a="1"/>
  <c r="G40" i="13" s="1"/>
  <c r="F40" i="13" a="1"/>
  <c r="F40" i="13" s="1"/>
  <c r="E40" i="13" a="1"/>
  <c r="E40" i="13" s="1"/>
  <c r="K39" i="13" a="1"/>
  <c r="K39" i="13" s="1"/>
  <c r="J39" i="13" a="1"/>
  <c r="J39" i="13" s="1"/>
  <c r="I39" i="13" a="1"/>
  <c r="I39" i="13" s="1"/>
  <c r="H39" i="13" a="1"/>
  <c r="H39" i="13" s="1"/>
  <c r="G39" i="13" a="1"/>
  <c r="G39" i="13" s="1"/>
  <c r="F39" i="13" a="1"/>
  <c r="F39" i="13" s="1"/>
  <c r="E39" i="13" a="1"/>
  <c r="E39" i="13" s="1"/>
  <c r="K38" i="13" a="1"/>
  <c r="K38" i="13" s="1"/>
  <c r="J38" i="13" a="1"/>
  <c r="J38" i="13" s="1"/>
  <c r="I38" i="13" a="1"/>
  <c r="I38" i="13" s="1"/>
  <c r="H38" i="13" a="1"/>
  <c r="H38" i="13" s="1"/>
  <c r="G38" i="13" a="1"/>
  <c r="G38" i="13" s="1"/>
  <c r="F38" i="13" a="1"/>
  <c r="F38" i="13" s="1"/>
  <c r="E38" i="13" a="1"/>
  <c r="E38" i="13" s="1"/>
  <c r="K37" i="13" a="1"/>
  <c r="K37" i="13" s="1"/>
  <c r="J37" i="13" a="1"/>
  <c r="J37" i="13" s="1"/>
  <c r="I37" i="13" a="1"/>
  <c r="I37" i="13" s="1"/>
  <c r="H37" i="13" a="1"/>
  <c r="H37" i="13" s="1"/>
  <c r="G37" i="13" a="1"/>
  <c r="G37" i="13" s="1"/>
  <c r="F37" i="13" a="1"/>
  <c r="F37" i="13" s="1"/>
  <c r="E37" i="13" a="1"/>
  <c r="E37" i="13" s="1"/>
  <c r="K36" i="13" a="1"/>
  <c r="K36" i="13" s="1"/>
  <c r="J36" i="13" a="1"/>
  <c r="J36" i="13" s="1"/>
  <c r="I36" i="13" a="1"/>
  <c r="I36" i="13" s="1"/>
  <c r="H36" i="13" a="1"/>
  <c r="H36" i="13" s="1"/>
  <c r="G36" i="13" a="1"/>
  <c r="G36" i="13" s="1"/>
  <c r="F36" i="13" a="1"/>
  <c r="F36" i="13" s="1"/>
  <c r="E36" i="13" a="1"/>
  <c r="E36" i="13" s="1"/>
  <c r="K35" i="13" a="1"/>
  <c r="K35" i="13" s="1"/>
  <c r="J35" i="13" a="1"/>
  <c r="J35" i="13" s="1"/>
  <c r="I35" i="13" a="1"/>
  <c r="I35" i="13" s="1"/>
  <c r="H35" i="13" a="1"/>
  <c r="H35" i="13" s="1"/>
  <c r="G35" i="13" a="1"/>
  <c r="G35" i="13" s="1"/>
  <c r="F35" i="13" a="1"/>
  <c r="F35" i="13" s="1"/>
  <c r="E35" i="13" a="1"/>
  <c r="E35" i="13" s="1"/>
  <c r="K34" i="13" a="1"/>
  <c r="K34" i="13" s="1"/>
  <c r="J34" i="13" a="1"/>
  <c r="J34" i="13" s="1"/>
  <c r="I34" i="13" a="1"/>
  <c r="I34" i="13" s="1"/>
  <c r="H34" i="13" a="1"/>
  <c r="H34" i="13" s="1"/>
  <c r="G34" i="13" a="1"/>
  <c r="G34" i="13" s="1"/>
  <c r="F34" i="13" a="1"/>
  <c r="F34" i="13" s="1"/>
  <c r="E34" i="13" a="1"/>
  <c r="E34" i="13" s="1"/>
  <c r="K33" i="13" a="1"/>
  <c r="K33" i="13" s="1"/>
  <c r="J33" i="13" a="1"/>
  <c r="J33" i="13" s="1"/>
  <c r="I33" i="13" a="1"/>
  <c r="I33" i="13" s="1"/>
  <c r="H33" i="13" a="1"/>
  <c r="H33" i="13" s="1"/>
  <c r="G33" i="13" a="1"/>
  <c r="G33" i="13" s="1"/>
  <c r="F33" i="13" a="1"/>
  <c r="F33" i="13" s="1"/>
  <c r="E33" i="13" a="1"/>
  <c r="E33" i="13" s="1"/>
  <c r="K32" i="13" a="1"/>
  <c r="K32" i="13" s="1"/>
  <c r="J32" i="13" a="1"/>
  <c r="J32" i="13" s="1"/>
  <c r="I32" i="13" a="1"/>
  <c r="I32" i="13" s="1"/>
  <c r="H32" i="13" a="1"/>
  <c r="H32" i="13" s="1"/>
  <c r="G32" i="13" a="1"/>
  <c r="G32" i="13" s="1"/>
  <c r="F32" i="13" a="1"/>
  <c r="F32" i="13" s="1"/>
  <c r="E32" i="13" a="1"/>
  <c r="E32" i="13" s="1"/>
  <c r="K31" i="13" a="1"/>
  <c r="K31" i="13" s="1"/>
  <c r="J31" i="13" a="1"/>
  <c r="J31" i="13" s="1"/>
  <c r="I31" i="13" a="1"/>
  <c r="I31" i="13" s="1"/>
  <c r="H31" i="13" a="1"/>
  <c r="H31" i="13" s="1"/>
  <c r="G31" i="13" a="1"/>
  <c r="G31" i="13" s="1"/>
  <c r="F31" i="13" a="1"/>
  <c r="F31" i="13" s="1"/>
  <c r="E31" i="13" a="1"/>
  <c r="E31" i="13" s="1"/>
  <c r="K30" i="13" a="1"/>
  <c r="K30" i="13" s="1"/>
  <c r="J30" i="13"/>
  <c r="J30" i="13" a="1"/>
  <c r="I30" i="13" a="1"/>
  <c r="I30" i="13" s="1"/>
  <c r="H30" i="13" a="1"/>
  <c r="H30" i="13" s="1"/>
  <c r="G30" i="13" a="1"/>
  <c r="G30" i="13" s="1"/>
  <c r="F30" i="13" a="1"/>
  <c r="F30" i="13" s="1"/>
  <c r="E30" i="13" a="1"/>
  <c r="E30" i="13" s="1"/>
  <c r="K29" i="13" a="1"/>
  <c r="K29" i="13" s="1"/>
  <c r="J29" i="13" a="1"/>
  <c r="J29" i="13" s="1"/>
  <c r="I29" i="13" a="1"/>
  <c r="I29" i="13" s="1"/>
  <c r="H29" i="13" a="1"/>
  <c r="H29" i="13" s="1"/>
  <c r="G29" i="13" a="1"/>
  <c r="G29" i="13" s="1"/>
  <c r="F29" i="13" a="1"/>
  <c r="F29" i="13" s="1"/>
  <c r="E29" i="13" a="1"/>
  <c r="E29" i="13" s="1"/>
  <c r="K28" i="13" a="1"/>
  <c r="K28" i="13" s="1"/>
  <c r="J28" i="13" a="1"/>
  <c r="J28" i="13" s="1"/>
  <c r="I28" i="13" a="1"/>
  <c r="I28" i="13" s="1"/>
  <c r="H28" i="13" a="1"/>
  <c r="H28" i="13" s="1"/>
  <c r="G28" i="13" a="1"/>
  <c r="G28" i="13" s="1"/>
  <c r="F28" i="13" a="1"/>
  <c r="F28" i="13" s="1"/>
  <c r="E28" i="13" a="1"/>
  <c r="E28" i="13" s="1"/>
  <c r="K27" i="13" a="1"/>
  <c r="K27" i="13" s="1"/>
  <c r="J27" i="13" a="1"/>
  <c r="J27" i="13" s="1"/>
  <c r="I27" i="13" a="1"/>
  <c r="I27" i="13" s="1"/>
  <c r="H27" i="13" a="1"/>
  <c r="H27" i="13" s="1"/>
  <c r="G27" i="13" a="1"/>
  <c r="G27" i="13" s="1"/>
  <c r="F27" i="13" a="1"/>
  <c r="F27" i="13" s="1"/>
  <c r="E27" i="13" a="1"/>
  <c r="E27" i="13" s="1"/>
  <c r="K26" i="13" a="1"/>
  <c r="K26" i="13" s="1"/>
  <c r="J26" i="13" a="1"/>
  <c r="J26" i="13" s="1"/>
  <c r="I26" i="13" a="1"/>
  <c r="I26" i="13" s="1"/>
  <c r="H26" i="13" a="1"/>
  <c r="H26" i="13" s="1"/>
  <c r="G26" i="13" a="1"/>
  <c r="G26" i="13" s="1"/>
  <c r="F26" i="13" a="1"/>
  <c r="F26" i="13" s="1"/>
  <c r="E26" i="13" a="1"/>
  <c r="E26" i="13" s="1"/>
  <c r="K25" i="13" a="1"/>
  <c r="K25" i="13" s="1"/>
  <c r="J25" i="13" a="1"/>
  <c r="J25" i="13" s="1"/>
  <c r="I25" i="13" a="1"/>
  <c r="I25" i="13" s="1"/>
  <c r="H25" i="13" a="1"/>
  <c r="H25" i="13" s="1"/>
  <c r="G25" i="13" a="1"/>
  <c r="G25" i="13" s="1"/>
  <c r="F25" i="13" a="1"/>
  <c r="F25" i="13" s="1"/>
  <c r="E25" i="13" a="1"/>
  <c r="E25" i="13" s="1"/>
  <c r="K24" i="13" a="1"/>
  <c r="K24" i="13" s="1"/>
  <c r="J24" i="13" a="1"/>
  <c r="J24" i="13" s="1"/>
  <c r="I24" i="13" a="1"/>
  <c r="I24" i="13" s="1"/>
  <c r="H24" i="13" a="1"/>
  <c r="H24" i="13" s="1"/>
  <c r="G24" i="13" a="1"/>
  <c r="G24" i="13" s="1"/>
  <c r="F24" i="13" a="1"/>
  <c r="F24" i="13" s="1"/>
  <c r="E24" i="13" a="1"/>
  <c r="E24" i="13" s="1"/>
  <c r="K23" i="13" a="1"/>
  <c r="K23" i="13" s="1"/>
  <c r="J23" i="13" a="1"/>
  <c r="J23" i="13" s="1"/>
  <c r="I23" i="13" a="1"/>
  <c r="I23" i="13" s="1"/>
  <c r="H23" i="13" a="1"/>
  <c r="H23" i="13" s="1"/>
  <c r="G23" i="13" a="1"/>
  <c r="G23" i="13" s="1"/>
  <c r="F23" i="13" a="1"/>
  <c r="F23" i="13" s="1"/>
  <c r="E23" i="13" a="1"/>
  <c r="E23" i="13" s="1"/>
  <c r="K22" i="13" a="1"/>
  <c r="K22" i="13" s="1"/>
  <c r="J22" i="13" a="1"/>
  <c r="J22" i="13" s="1"/>
  <c r="I22" i="13" a="1"/>
  <c r="I22" i="13" s="1"/>
  <c r="H22" i="13" a="1"/>
  <c r="H22" i="13" s="1"/>
  <c r="G22" i="13" a="1"/>
  <c r="G22" i="13" s="1"/>
  <c r="F22" i="13" a="1"/>
  <c r="F22" i="13" s="1"/>
  <c r="E22" i="13" a="1"/>
  <c r="E22" i="13" s="1"/>
  <c r="K21" i="13" a="1"/>
  <c r="K21" i="13" s="1"/>
  <c r="J21" i="13" a="1"/>
  <c r="J21" i="13" s="1"/>
  <c r="I21" i="13" a="1"/>
  <c r="I21" i="13" s="1"/>
  <c r="H21" i="13" a="1"/>
  <c r="H21" i="13" s="1"/>
  <c r="G21" i="13"/>
  <c r="G21" i="13" a="1"/>
  <c r="F21" i="13" a="1"/>
  <c r="F21" i="13" s="1"/>
  <c r="E21" i="13" a="1"/>
  <c r="E21" i="13" s="1"/>
  <c r="K20" i="13" a="1"/>
  <c r="K20" i="13" s="1"/>
  <c r="J20" i="13" a="1"/>
  <c r="J20" i="13" s="1"/>
  <c r="I20" i="13" a="1"/>
  <c r="I20" i="13" s="1"/>
  <c r="H20" i="13" a="1"/>
  <c r="H20" i="13" s="1"/>
  <c r="G20" i="13" a="1"/>
  <c r="G20" i="13" s="1"/>
  <c r="F20" i="13" a="1"/>
  <c r="F20" i="13" s="1"/>
  <c r="E20" i="13" a="1"/>
  <c r="E20" i="13" s="1"/>
  <c r="K19" i="13" a="1"/>
  <c r="K19" i="13" s="1"/>
  <c r="J19" i="13" a="1"/>
  <c r="J19" i="13" s="1"/>
  <c r="I19" i="13" a="1"/>
  <c r="I19" i="13" s="1"/>
  <c r="H19" i="13" a="1"/>
  <c r="H19" i="13" s="1"/>
  <c r="G19" i="13" a="1"/>
  <c r="G19" i="13" s="1"/>
  <c r="F19" i="13" a="1"/>
  <c r="F19" i="13" s="1"/>
  <c r="E19" i="13" a="1"/>
  <c r="E19" i="13" s="1"/>
  <c r="K18" i="13" a="1"/>
  <c r="K18" i="13" s="1"/>
  <c r="J18" i="13" a="1"/>
  <c r="J18" i="13" s="1"/>
  <c r="I18" i="13" a="1"/>
  <c r="I18" i="13" s="1"/>
  <c r="H18" i="13" a="1"/>
  <c r="H18" i="13" s="1"/>
  <c r="G18" i="13" a="1"/>
  <c r="G18" i="13" s="1"/>
  <c r="F18" i="13" a="1"/>
  <c r="F18" i="13" s="1"/>
  <c r="E18" i="13" a="1"/>
  <c r="E18" i="13" s="1"/>
  <c r="K17" i="13" a="1"/>
  <c r="K17" i="13" s="1"/>
  <c r="J17" i="13" a="1"/>
  <c r="J17" i="13" s="1"/>
  <c r="I17" i="13" a="1"/>
  <c r="I17" i="13" s="1"/>
  <c r="H17" i="13" a="1"/>
  <c r="H17" i="13" s="1"/>
  <c r="G17" i="13" a="1"/>
  <c r="G17" i="13" s="1"/>
  <c r="F17" i="13" a="1"/>
  <c r="F17" i="13" s="1"/>
  <c r="E17" i="13" a="1"/>
  <c r="E17" i="13" s="1"/>
  <c r="K16" i="13" a="1"/>
  <c r="K16" i="13" s="1"/>
  <c r="J16" i="13" a="1"/>
  <c r="J16" i="13" s="1"/>
  <c r="I16" i="13" a="1"/>
  <c r="I16" i="13" s="1"/>
  <c r="H16" i="13" a="1"/>
  <c r="H16" i="13" s="1"/>
  <c r="G16" i="13" a="1"/>
  <c r="G16" i="13" s="1"/>
  <c r="F16" i="13" a="1"/>
  <c r="F16" i="13" s="1"/>
  <c r="E16" i="13" a="1"/>
  <c r="E16" i="13" s="1"/>
  <c r="K15" i="13" a="1"/>
  <c r="K15" i="13" s="1"/>
  <c r="J15" i="13" a="1"/>
  <c r="J15" i="13" s="1"/>
  <c r="I15" i="13" a="1"/>
  <c r="I15" i="13" s="1"/>
  <c r="H15" i="13" a="1"/>
  <c r="H15" i="13" s="1"/>
  <c r="G15" i="13" a="1"/>
  <c r="G15" i="13" s="1"/>
  <c r="F15" i="13" a="1"/>
  <c r="F15" i="13" s="1"/>
  <c r="E15" i="13" a="1"/>
  <c r="E15" i="13" s="1"/>
  <c r="K14" i="13" a="1"/>
  <c r="K14" i="13" s="1"/>
  <c r="J14" i="13" a="1"/>
  <c r="J14" i="13" s="1"/>
  <c r="I14" i="13" a="1"/>
  <c r="I14" i="13" s="1"/>
  <c r="H14" i="13" a="1"/>
  <c r="H14" i="13" s="1"/>
  <c r="G14" i="13" a="1"/>
  <c r="G14" i="13" s="1"/>
  <c r="F14" i="13" a="1"/>
  <c r="F14" i="13" s="1"/>
  <c r="E14" i="13" a="1"/>
  <c r="E14" i="13" s="1"/>
  <c r="K13" i="13" a="1"/>
  <c r="K13" i="13" s="1"/>
  <c r="J13" i="13" a="1"/>
  <c r="J13" i="13" s="1"/>
  <c r="I13" i="13" a="1"/>
  <c r="I13" i="13" s="1"/>
  <c r="H13" i="13" a="1"/>
  <c r="H13" i="13" s="1"/>
  <c r="G13" i="13" a="1"/>
  <c r="G13" i="13" s="1"/>
  <c r="F13" i="13" a="1"/>
  <c r="F13" i="13" s="1"/>
  <c r="E13" i="13" a="1"/>
  <c r="E13" i="13" s="1"/>
  <c r="K12" i="13" a="1"/>
  <c r="K12" i="13" s="1"/>
  <c r="J12" i="13" a="1"/>
  <c r="J12" i="13" s="1"/>
  <c r="I12" i="13" a="1"/>
  <c r="I12" i="13" s="1"/>
  <c r="H12" i="13" a="1"/>
  <c r="H12" i="13" s="1"/>
  <c r="G12" i="13" a="1"/>
  <c r="G12" i="13" s="1"/>
  <c r="F12" i="13" a="1"/>
  <c r="F12" i="13" s="1"/>
  <c r="E12" i="13" a="1"/>
  <c r="E12" i="13" s="1"/>
  <c r="K11" i="13" a="1"/>
  <c r="K11" i="13" s="1"/>
  <c r="J11" i="13" a="1"/>
  <c r="J11" i="13" s="1"/>
  <c r="I11" i="13" a="1"/>
  <c r="I11" i="13" s="1"/>
  <c r="H11" i="13" a="1"/>
  <c r="H11" i="13" s="1"/>
  <c r="G11" i="13" a="1"/>
  <c r="G11" i="13" s="1"/>
  <c r="F11" i="13" a="1"/>
  <c r="F11" i="13" s="1"/>
  <c r="E11" i="13" a="1"/>
  <c r="E11" i="13" s="1"/>
  <c r="K10" i="13" a="1"/>
  <c r="K10" i="13" s="1"/>
  <c r="J10" i="13" a="1"/>
  <c r="J10" i="13" s="1"/>
  <c r="I10" i="13" a="1"/>
  <c r="I10" i="13" s="1"/>
  <c r="H10" i="13" a="1"/>
  <c r="H10" i="13" s="1"/>
  <c r="G10" i="13" a="1"/>
  <c r="G10" i="13" s="1"/>
  <c r="F10" i="13" a="1"/>
  <c r="F10" i="13" s="1"/>
  <c r="E10" i="13" a="1"/>
  <c r="E10" i="13" s="1"/>
  <c r="K9" i="13" a="1"/>
  <c r="K9" i="13" s="1"/>
  <c r="J9" i="13" a="1"/>
  <c r="J9" i="13" s="1"/>
  <c r="I9" i="13" a="1"/>
  <c r="I9" i="13" s="1"/>
  <c r="H9" i="13" a="1"/>
  <c r="H9" i="13" s="1"/>
  <c r="G9" i="13" a="1"/>
  <c r="G9" i="13" s="1"/>
  <c r="F9" i="13" a="1"/>
  <c r="F9" i="13" s="1"/>
  <c r="E9" i="13" a="1"/>
  <c r="E9" i="13" s="1"/>
  <c r="K8" i="13" a="1"/>
  <c r="K8" i="13" s="1"/>
  <c r="J8" i="13" a="1"/>
  <c r="J8" i="13" s="1"/>
  <c r="I8" i="13" a="1"/>
  <c r="I8" i="13" s="1"/>
  <c r="H8" i="13" a="1"/>
  <c r="H8" i="13" s="1"/>
  <c r="G8" i="13" a="1"/>
  <c r="G8" i="13" s="1"/>
  <c r="F8" i="13" a="1"/>
  <c r="F8" i="13" s="1"/>
  <c r="E8" i="13" a="1"/>
  <c r="E8" i="13" s="1"/>
  <c r="K7" i="13" a="1"/>
  <c r="K7" i="13" s="1"/>
  <c r="J7" i="13" a="1"/>
  <c r="J7" i="13" s="1"/>
  <c r="I7" i="13" a="1"/>
  <c r="I7" i="13" s="1"/>
  <c r="H7" i="13" a="1"/>
  <c r="H7" i="13" s="1"/>
  <c r="G7" i="13" a="1"/>
  <c r="G7" i="13" s="1"/>
  <c r="F7" i="13" a="1"/>
  <c r="F7" i="13" s="1"/>
  <c r="E7" i="13" a="1"/>
  <c r="E7" i="13" s="1"/>
  <c r="K6" i="13" a="1"/>
  <c r="K6" i="13" s="1"/>
  <c r="J6" i="13" a="1"/>
  <c r="J6" i="13" s="1"/>
  <c r="I6" i="13" a="1"/>
  <c r="I6" i="13" s="1"/>
  <c r="H6" i="13" a="1"/>
  <c r="H6" i="13" s="1"/>
  <c r="G6" i="13" a="1"/>
  <c r="G6" i="13" s="1"/>
  <c r="F6" i="13" a="1"/>
  <c r="F6" i="13" s="1"/>
  <c r="E6" i="13" a="1"/>
  <c r="E6" i="13" s="1"/>
  <c r="K5" i="13" a="1"/>
  <c r="K5" i="13" s="1"/>
  <c r="J5" i="13" a="1"/>
  <c r="J5" i="13" s="1"/>
  <c r="I5" i="13" a="1"/>
  <c r="I5" i="13" s="1"/>
  <c r="H5" i="13" a="1"/>
  <c r="H5" i="13" s="1"/>
  <c r="G5" i="13" a="1"/>
  <c r="G5" i="13" s="1"/>
  <c r="F5" i="13" a="1"/>
  <c r="F5" i="13" s="1"/>
  <c r="E5" i="13" a="1"/>
  <c r="E5" i="13" s="1"/>
  <c r="K4" i="13" a="1"/>
  <c r="K4" i="13" s="1"/>
  <c r="J4" i="13" a="1"/>
  <c r="J4" i="13" s="1"/>
  <c r="I4" i="13" a="1"/>
  <c r="I4" i="13" s="1"/>
  <c r="H4" i="13" a="1"/>
  <c r="H4" i="13" s="1"/>
  <c r="G4" i="13" a="1"/>
  <c r="G4" i="13" s="1"/>
  <c r="F4" i="13" a="1"/>
  <c r="F4" i="13" s="1"/>
  <c r="E4" i="13" a="1"/>
  <c r="E4" i="13" s="1"/>
  <c r="K153" i="12" a="1"/>
  <c r="K153" i="12" s="1"/>
  <c r="J153" i="12" a="1"/>
  <c r="J153" i="12" s="1"/>
  <c r="I153" i="12" a="1"/>
  <c r="I153" i="12" s="1"/>
  <c r="H153" i="12" a="1"/>
  <c r="H153" i="12" s="1"/>
  <c r="G153" i="12" a="1"/>
  <c r="G153" i="12" s="1"/>
  <c r="F153" i="12" a="1"/>
  <c r="F153" i="12" s="1"/>
  <c r="E153" i="12" a="1"/>
  <c r="E153" i="12" s="1"/>
  <c r="K152" i="12" a="1"/>
  <c r="K152" i="12" s="1"/>
  <c r="J152" i="12" a="1"/>
  <c r="J152" i="12" s="1"/>
  <c r="I152" i="12" a="1"/>
  <c r="I152" i="12" s="1"/>
  <c r="H152" i="12" a="1"/>
  <c r="H152" i="12" s="1"/>
  <c r="G152" i="12" a="1"/>
  <c r="G152" i="12" s="1"/>
  <c r="F152" i="12" a="1"/>
  <c r="F152" i="12" s="1"/>
  <c r="E152" i="12" a="1"/>
  <c r="E152" i="12" s="1"/>
  <c r="K151" i="12" a="1"/>
  <c r="K151" i="12" s="1"/>
  <c r="J151" i="12" a="1"/>
  <c r="J151" i="12" s="1"/>
  <c r="I151" i="12" a="1"/>
  <c r="I151" i="12" s="1"/>
  <c r="H151" i="12" a="1"/>
  <c r="H151" i="12" s="1"/>
  <c r="G151" i="12" a="1"/>
  <c r="G151" i="12" s="1"/>
  <c r="F151" i="12" a="1"/>
  <c r="F151" i="12" s="1"/>
  <c r="E151" i="12" a="1"/>
  <c r="E151" i="12" s="1"/>
  <c r="K150" i="12" a="1"/>
  <c r="K150" i="12" s="1"/>
  <c r="J150" i="12"/>
  <c r="J150" i="12" a="1"/>
  <c r="I150" i="12" a="1"/>
  <c r="I150" i="12" s="1"/>
  <c r="H150" i="12" a="1"/>
  <c r="H150" i="12" s="1"/>
  <c r="G150" i="12" a="1"/>
  <c r="G150" i="12" s="1"/>
  <c r="F150" i="12" a="1"/>
  <c r="F150" i="12" s="1"/>
  <c r="E150" i="12"/>
  <c r="E150" i="12" a="1"/>
  <c r="K149" i="12" a="1"/>
  <c r="K149" i="12" s="1"/>
  <c r="J149" i="12" a="1"/>
  <c r="J149" i="12" s="1"/>
  <c r="I149" i="12" a="1"/>
  <c r="I149" i="12" s="1"/>
  <c r="H149" i="12" a="1"/>
  <c r="H149" i="12" s="1"/>
  <c r="G149" i="12" a="1"/>
  <c r="G149" i="12" s="1"/>
  <c r="F149" i="12" a="1"/>
  <c r="F149" i="12" s="1"/>
  <c r="E149" i="12" a="1"/>
  <c r="E149" i="12" s="1"/>
  <c r="K148" i="12" a="1"/>
  <c r="K148" i="12" s="1"/>
  <c r="J148" i="12" a="1"/>
  <c r="J148" i="12" s="1"/>
  <c r="I148" i="12" a="1"/>
  <c r="I148" i="12" s="1"/>
  <c r="H148" i="12" a="1"/>
  <c r="H148" i="12" s="1"/>
  <c r="G148" i="12" a="1"/>
  <c r="G148" i="12" s="1"/>
  <c r="F148" i="12" a="1"/>
  <c r="F148" i="12" s="1"/>
  <c r="E148" i="12" a="1"/>
  <c r="E148" i="12" s="1"/>
  <c r="K147" i="12" a="1"/>
  <c r="K147" i="12" s="1"/>
  <c r="J147" i="12" a="1"/>
  <c r="J147" i="12" s="1"/>
  <c r="I147" i="12" a="1"/>
  <c r="I147" i="12" s="1"/>
  <c r="H147" i="12" a="1"/>
  <c r="H147" i="12" s="1"/>
  <c r="G147" i="12" a="1"/>
  <c r="G147" i="12" s="1"/>
  <c r="F147" i="12" a="1"/>
  <c r="F147" i="12" s="1"/>
  <c r="E147" i="12" a="1"/>
  <c r="E147" i="12" s="1"/>
  <c r="K146" i="12" a="1"/>
  <c r="K146" i="12" s="1"/>
  <c r="J146" i="12" a="1"/>
  <c r="J146" i="12" s="1"/>
  <c r="I146" i="12" a="1"/>
  <c r="I146" i="12" s="1"/>
  <c r="H146" i="12" a="1"/>
  <c r="H146" i="12" s="1"/>
  <c r="G146" i="12" a="1"/>
  <c r="G146" i="12" s="1"/>
  <c r="F146" i="12" a="1"/>
  <c r="F146" i="12" s="1"/>
  <c r="E146" i="12" a="1"/>
  <c r="E146" i="12" s="1"/>
  <c r="K145" i="12" a="1"/>
  <c r="K145" i="12" s="1"/>
  <c r="J145" i="12" a="1"/>
  <c r="J145" i="12" s="1"/>
  <c r="I145" i="12" a="1"/>
  <c r="I145" i="12" s="1"/>
  <c r="H145" i="12" a="1"/>
  <c r="H145" i="12" s="1"/>
  <c r="G145" i="12" a="1"/>
  <c r="G145" i="12" s="1"/>
  <c r="F145" i="12" a="1"/>
  <c r="F145" i="12" s="1"/>
  <c r="E145" i="12" a="1"/>
  <c r="E145" i="12" s="1"/>
  <c r="K144" i="12" a="1"/>
  <c r="K144" i="12" s="1"/>
  <c r="J144" i="12" a="1"/>
  <c r="J144" i="12" s="1"/>
  <c r="I144" i="12" a="1"/>
  <c r="I144" i="12" s="1"/>
  <c r="H144" i="12" a="1"/>
  <c r="H144" i="12" s="1"/>
  <c r="G144" i="12" a="1"/>
  <c r="G144" i="12" s="1"/>
  <c r="F144" i="12" a="1"/>
  <c r="F144" i="12" s="1"/>
  <c r="E144" i="12" a="1"/>
  <c r="E144" i="12" s="1"/>
  <c r="K143" i="12" a="1"/>
  <c r="K143" i="12" s="1"/>
  <c r="J143" i="12" a="1"/>
  <c r="J143" i="12" s="1"/>
  <c r="I143" i="12" a="1"/>
  <c r="I143" i="12" s="1"/>
  <c r="H143" i="12" a="1"/>
  <c r="H143" i="12" s="1"/>
  <c r="G143" i="12" a="1"/>
  <c r="G143" i="12" s="1"/>
  <c r="F143" i="12" a="1"/>
  <c r="F143" i="12" s="1"/>
  <c r="E143" i="12" a="1"/>
  <c r="E143" i="12" s="1"/>
  <c r="K142" i="12" a="1"/>
  <c r="K142" i="12" s="1"/>
  <c r="J142" i="12" a="1"/>
  <c r="J142" i="12" s="1"/>
  <c r="I142" i="12" a="1"/>
  <c r="I142" i="12" s="1"/>
  <c r="H142" i="12" a="1"/>
  <c r="H142" i="12" s="1"/>
  <c r="G142" i="12" a="1"/>
  <c r="G142" i="12" s="1"/>
  <c r="F142" i="12" a="1"/>
  <c r="F142" i="12" s="1"/>
  <c r="E142" i="12" a="1"/>
  <c r="E142" i="12" s="1"/>
  <c r="K141" i="12" a="1"/>
  <c r="K141" i="12" s="1"/>
  <c r="J141" i="12" a="1"/>
  <c r="J141" i="12" s="1"/>
  <c r="I141" i="12" a="1"/>
  <c r="I141" i="12" s="1"/>
  <c r="H141" i="12" a="1"/>
  <c r="H141" i="12" s="1"/>
  <c r="G141" i="12" a="1"/>
  <c r="G141" i="12" s="1"/>
  <c r="F141" i="12" a="1"/>
  <c r="F141" i="12" s="1"/>
  <c r="E141" i="12" a="1"/>
  <c r="E141" i="12" s="1"/>
  <c r="K140" i="12" a="1"/>
  <c r="K140" i="12" s="1"/>
  <c r="J140" i="12" a="1"/>
  <c r="J140" i="12" s="1"/>
  <c r="I140" i="12" a="1"/>
  <c r="I140" i="12" s="1"/>
  <c r="H140" i="12" a="1"/>
  <c r="H140" i="12" s="1"/>
  <c r="G140" i="12" a="1"/>
  <c r="G140" i="12" s="1"/>
  <c r="F140" i="12" a="1"/>
  <c r="F140" i="12" s="1"/>
  <c r="E140" i="12" a="1"/>
  <c r="E140" i="12" s="1"/>
  <c r="K139" i="12" a="1"/>
  <c r="K139" i="12" s="1"/>
  <c r="J139" i="12" a="1"/>
  <c r="J139" i="12" s="1"/>
  <c r="I139" i="12" a="1"/>
  <c r="I139" i="12" s="1"/>
  <c r="H139" i="12" a="1"/>
  <c r="H139" i="12" s="1"/>
  <c r="G139" i="12" a="1"/>
  <c r="G139" i="12" s="1"/>
  <c r="F139" i="12" a="1"/>
  <c r="F139" i="12" s="1"/>
  <c r="E139" i="12" a="1"/>
  <c r="E139" i="12" s="1"/>
  <c r="K138" i="12" a="1"/>
  <c r="K138" i="12" s="1"/>
  <c r="J138" i="12" a="1"/>
  <c r="J138" i="12" s="1"/>
  <c r="I138" i="12" a="1"/>
  <c r="I138" i="12" s="1"/>
  <c r="H138" i="12" a="1"/>
  <c r="H138" i="12" s="1"/>
  <c r="G138" i="12" a="1"/>
  <c r="G138" i="12" s="1"/>
  <c r="F138" i="12" a="1"/>
  <c r="F138" i="12" s="1"/>
  <c r="E138" i="12" a="1"/>
  <c r="E138" i="12" s="1"/>
  <c r="K137" i="12" a="1"/>
  <c r="K137" i="12" s="1"/>
  <c r="J137" i="12" a="1"/>
  <c r="J137" i="12" s="1"/>
  <c r="I137" i="12" a="1"/>
  <c r="I137" i="12" s="1"/>
  <c r="H137" i="12" a="1"/>
  <c r="H137" i="12" s="1"/>
  <c r="G137" i="12" a="1"/>
  <c r="G137" i="12" s="1"/>
  <c r="F137" i="12" a="1"/>
  <c r="F137" i="12" s="1"/>
  <c r="E137" i="12" a="1"/>
  <c r="E137" i="12" s="1"/>
  <c r="K136" i="12" a="1"/>
  <c r="K136" i="12" s="1"/>
  <c r="J136" i="12" a="1"/>
  <c r="J136" i="12" s="1"/>
  <c r="I136" i="12" a="1"/>
  <c r="I136" i="12" s="1"/>
  <c r="H136" i="12" a="1"/>
  <c r="H136" i="12" s="1"/>
  <c r="G136" i="12" a="1"/>
  <c r="G136" i="12" s="1"/>
  <c r="F136" i="12" a="1"/>
  <c r="F136" i="12" s="1"/>
  <c r="E136" i="12" a="1"/>
  <c r="E136" i="12" s="1"/>
  <c r="K135" i="12" a="1"/>
  <c r="K135" i="12" s="1"/>
  <c r="J135" i="12" a="1"/>
  <c r="J135" i="12" s="1"/>
  <c r="I135" i="12" a="1"/>
  <c r="I135" i="12" s="1"/>
  <c r="H135" i="12" a="1"/>
  <c r="H135" i="12" s="1"/>
  <c r="G135" i="12" a="1"/>
  <c r="G135" i="12" s="1"/>
  <c r="F135" i="12" a="1"/>
  <c r="F135" i="12" s="1"/>
  <c r="E135" i="12" a="1"/>
  <c r="E135" i="12" s="1"/>
  <c r="K134" i="12" a="1"/>
  <c r="K134" i="12" s="1"/>
  <c r="J134" i="12" a="1"/>
  <c r="J134" i="12" s="1"/>
  <c r="I134" i="12" a="1"/>
  <c r="I134" i="12" s="1"/>
  <c r="H134" i="12" a="1"/>
  <c r="H134" i="12" s="1"/>
  <c r="G134" i="12" a="1"/>
  <c r="G134" i="12" s="1"/>
  <c r="F134" i="12" a="1"/>
  <c r="F134" i="12" s="1"/>
  <c r="E134" i="12" a="1"/>
  <c r="E134" i="12" s="1"/>
  <c r="K133" i="12" a="1"/>
  <c r="K133" i="12" s="1"/>
  <c r="J133" i="12" a="1"/>
  <c r="J133" i="12" s="1"/>
  <c r="I133" i="12" a="1"/>
  <c r="I133" i="12" s="1"/>
  <c r="H133" i="12" a="1"/>
  <c r="H133" i="12" s="1"/>
  <c r="G133" i="12" a="1"/>
  <c r="G133" i="12" s="1"/>
  <c r="F133" i="12" a="1"/>
  <c r="F133" i="12" s="1"/>
  <c r="E133" i="12" a="1"/>
  <c r="E133" i="12" s="1"/>
  <c r="K132" i="12" a="1"/>
  <c r="K132" i="12" s="1"/>
  <c r="J132" i="12" a="1"/>
  <c r="J132" i="12" s="1"/>
  <c r="I132" i="12" a="1"/>
  <c r="I132" i="12" s="1"/>
  <c r="H132" i="12" a="1"/>
  <c r="H132" i="12" s="1"/>
  <c r="G132" i="12" a="1"/>
  <c r="G132" i="12" s="1"/>
  <c r="F132" i="12" a="1"/>
  <c r="F132" i="12" s="1"/>
  <c r="E132" i="12" a="1"/>
  <c r="E132" i="12" s="1"/>
  <c r="K131" i="12" a="1"/>
  <c r="K131" i="12" s="1"/>
  <c r="J131" i="12" a="1"/>
  <c r="J131" i="12" s="1"/>
  <c r="I131" i="12" a="1"/>
  <c r="I131" i="12" s="1"/>
  <c r="H131" i="12" a="1"/>
  <c r="H131" i="12" s="1"/>
  <c r="G131" i="12" a="1"/>
  <c r="G131" i="12" s="1"/>
  <c r="F131" i="12" a="1"/>
  <c r="F131" i="12" s="1"/>
  <c r="E131" i="12" a="1"/>
  <c r="E131" i="12" s="1"/>
  <c r="K130" i="12" a="1"/>
  <c r="K130" i="12" s="1"/>
  <c r="J130" i="12" a="1"/>
  <c r="J130" i="12" s="1"/>
  <c r="I130" i="12" a="1"/>
  <c r="I130" i="12" s="1"/>
  <c r="H130" i="12" a="1"/>
  <c r="H130" i="12" s="1"/>
  <c r="G130" i="12" a="1"/>
  <c r="G130" i="12" s="1"/>
  <c r="F130" i="12" a="1"/>
  <c r="F130" i="12" s="1"/>
  <c r="E130" i="12" a="1"/>
  <c r="E130" i="12" s="1"/>
  <c r="K129" i="12" a="1"/>
  <c r="K129" i="12" s="1"/>
  <c r="J129" i="12" a="1"/>
  <c r="J129" i="12" s="1"/>
  <c r="I129" i="12" a="1"/>
  <c r="I129" i="12" s="1"/>
  <c r="H129" i="12" a="1"/>
  <c r="H129" i="12" s="1"/>
  <c r="G129" i="12" a="1"/>
  <c r="G129" i="12" s="1"/>
  <c r="F129" i="12" a="1"/>
  <c r="F129" i="12" s="1"/>
  <c r="E129" i="12" a="1"/>
  <c r="E129" i="12" s="1"/>
  <c r="K128" i="12" a="1"/>
  <c r="K128" i="12" s="1"/>
  <c r="J128" i="12" a="1"/>
  <c r="J128" i="12" s="1"/>
  <c r="I128" i="12" a="1"/>
  <c r="I128" i="12" s="1"/>
  <c r="H128" i="12" a="1"/>
  <c r="H128" i="12" s="1"/>
  <c r="G128" i="12" a="1"/>
  <c r="G128" i="12" s="1"/>
  <c r="F128" i="12" a="1"/>
  <c r="F128" i="12" s="1"/>
  <c r="E128" i="12" a="1"/>
  <c r="E128" i="12" s="1"/>
  <c r="K127" i="12" a="1"/>
  <c r="K127" i="12" s="1"/>
  <c r="J127" i="12" a="1"/>
  <c r="J127" i="12" s="1"/>
  <c r="I127" i="12" a="1"/>
  <c r="I127" i="12" s="1"/>
  <c r="H127" i="12" a="1"/>
  <c r="H127" i="12" s="1"/>
  <c r="G127" i="12" a="1"/>
  <c r="G127" i="12" s="1"/>
  <c r="F127" i="12" a="1"/>
  <c r="F127" i="12" s="1"/>
  <c r="E127" i="12" a="1"/>
  <c r="E127" i="12" s="1"/>
  <c r="K126" i="12" a="1"/>
  <c r="K126" i="12" s="1"/>
  <c r="J126" i="12" a="1"/>
  <c r="J126" i="12" s="1"/>
  <c r="I126" i="12" a="1"/>
  <c r="I126" i="12" s="1"/>
  <c r="H126" i="12" a="1"/>
  <c r="H126" i="12" s="1"/>
  <c r="G126" i="12" a="1"/>
  <c r="G126" i="12" s="1"/>
  <c r="F126" i="12" a="1"/>
  <c r="F126" i="12" s="1"/>
  <c r="E126" i="12" a="1"/>
  <c r="E126" i="12" s="1"/>
  <c r="K125" i="12" a="1"/>
  <c r="K125" i="12" s="1"/>
  <c r="J125" i="12" a="1"/>
  <c r="J125" i="12" s="1"/>
  <c r="I125" i="12" a="1"/>
  <c r="I125" i="12" s="1"/>
  <c r="H125" i="12" a="1"/>
  <c r="H125" i="12" s="1"/>
  <c r="G125" i="12" a="1"/>
  <c r="G125" i="12" s="1"/>
  <c r="F125" i="12" a="1"/>
  <c r="F125" i="12" s="1"/>
  <c r="E125" i="12" a="1"/>
  <c r="E125" i="12" s="1"/>
  <c r="K124" i="12" a="1"/>
  <c r="K124" i="12" s="1"/>
  <c r="J124" i="12" a="1"/>
  <c r="J124" i="12" s="1"/>
  <c r="I124" i="12" a="1"/>
  <c r="I124" i="12" s="1"/>
  <c r="H124" i="12" a="1"/>
  <c r="H124" i="12" s="1"/>
  <c r="G124" i="12" a="1"/>
  <c r="G124" i="12" s="1"/>
  <c r="F124" i="12" a="1"/>
  <c r="F124" i="12" s="1"/>
  <c r="E124" i="12" a="1"/>
  <c r="E124" i="12" s="1"/>
  <c r="K123" i="12" a="1"/>
  <c r="K123" i="12" s="1"/>
  <c r="J123" i="12" a="1"/>
  <c r="J123" i="12" s="1"/>
  <c r="I123" i="12" a="1"/>
  <c r="I123" i="12" s="1"/>
  <c r="H123" i="12" a="1"/>
  <c r="H123" i="12" s="1"/>
  <c r="G123" i="12" a="1"/>
  <c r="G123" i="12" s="1"/>
  <c r="F123" i="12" a="1"/>
  <c r="F123" i="12" s="1"/>
  <c r="E123" i="12" a="1"/>
  <c r="E123" i="12" s="1"/>
  <c r="K122" i="12" a="1"/>
  <c r="K122" i="12" s="1"/>
  <c r="J122" i="12" a="1"/>
  <c r="J122" i="12" s="1"/>
  <c r="I122" i="12" a="1"/>
  <c r="I122" i="12" s="1"/>
  <c r="H122" i="12" a="1"/>
  <c r="H122" i="12" s="1"/>
  <c r="G122" i="12" a="1"/>
  <c r="G122" i="12" s="1"/>
  <c r="F122" i="12" a="1"/>
  <c r="F122" i="12" s="1"/>
  <c r="E122" i="12" a="1"/>
  <c r="E122" i="12" s="1"/>
  <c r="K121" i="12" a="1"/>
  <c r="K121" i="12" s="1"/>
  <c r="J121" i="12" a="1"/>
  <c r="J121" i="12" s="1"/>
  <c r="I121" i="12" a="1"/>
  <c r="I121" i="12" s="1"/>
  <c r="H121" i="12" a="1"/>
  <c r="H121" i="12" s="1"/>
  <c r="G121" i="12" a="1"/>
  <c r="G121" i="12" s="1"/>
  <c r="F121" i="12" a="1"/>
  <c r="F121" i="12" s="1"/>
  <c r="E121" i="12" a="1"/>
  <c r="E121" i="12" s="1"/>
  <c r="K120" i="12" a="1"/>
  <c r="K120" i="12" s="1"/>
  <c r="J120" i="12" a="1"/>
  <c r="J120" i="12" s="1"/>
  <c r="I120" i="12" a="1"/>
  <c r="I120" i="12" s="1"/>
  <c r="H120" i="12" a="1"/>
  <c r="H120" i="12" s="1"/>
  <c r="G120" i="12" a="1"/>
  <c r="G120" i="12" s="1"/>
  <c r="F120" i="12" a="1"/>
  <c r="F120" i="12" s="1"/>
  <c r="E120" i="12" a="1"/>
  <c r="E120" i="12" s="1"/>
  <c r="K119" i="12" a="1"/>
  <c r="K119" i="12" s="1"/>
  <c r="J119" i="12" a="1"/>
  <c r="J119" i="12" s="1"/>
  <c r="I119" i="12" a="1"/>
  <c r="I119" i="12" s="1"/>
  <c r="H119" i="12" a="1"/>
  <c r="H119" i="12" s="1"/>
  <c r="G119" i="12" a="1"/>
  <c r="G119" i="12" s="1"/>
  <c r="F119" i="12" a="1"/>
  <c r="F119" i="12" s="1"/>
  <c r="E119" i="12" a="1"/>
  <c r="E119" i="12" s="1"/>
  <c r="K118" i="12" a="1"/>
  <c r="K118" i="12" s="1"/>
  <c r="J118" i="12" a="1"/>
  <c r="J118" i="12" s="1"/>
  <c r="I118" i="12" a="1"/>
  <c r="I118" i="12" s="1"/>
  <c r="H118" i="12" a="1"/>
  <c r="H118" i="12" s="1"/>
  <c r="G118" i="12" a="1"/>
  <c r="G118" i="12" s="1"/>
  <c r="F118" i="12" a="1"/>
  <c r="F118" i="12" s="1"/>
  <c r="E118" i="12" a="1"/>
  <c r="E118" i="12" s="1"/>
  <c r="K117" i="12" a="1"/>
  <c r="K117" i="12" s="1"/>
  <c r="J117" i="12" a="1"/>
  <c r="J117" i="12" s="1"/>
  <c r="I117" i="12" a="1"/>
  <c r="I117" i="12" s="1"/>
  <c r="H117" i="12" a="1"/>
  <c r="H117" i="12" s="1"/>
  <c r="G117" i="12" a="1"/>
  <c r="G117" i="12" s="1"/>
  <c r="F117" i="12" a="1"/>
  <c r="F117" i="12" s="1"/>
  <c r="E117" i="12" a="1"/>
  <c r="E117" i="12" s="1"/>
  <c r="K116" i="12" a="1"/>
  <c r="K116" i="12" s="1"/>
  <c r="J116" i="12" a="1"/>
  <c r="J116" i="12" s="1"/>
  <c r="I116" i="12" a="1"/>
  <c r="I116" i="12" s="1"/>
  <c r="H116" i="12" a="1"/>
  <c r="H116" i="12" s="1"/>
  <c r="G116" i="12" a="1"/>
  <c r="G116" i="12" s="1"/>
  <c r="F116" i="12" a="1"/>
  <c r="F116" i="12" s="1"/>
  <c r="E116" i="12" a="1"/>
  <c r="E116" i="12" s="1"/>
  <c r="K115" i="12" a="1"/>
  <c r="K115" i="12" s="1"/>
  <c r="J115" i="12" a="1"/>
  <c r="J115" i="12" s="1"/>
  <c r="I115" i="12" a="1"/>
  <c r="I115" i="12" s="1"/>
  <c r="H115" i="12" a="1"/>
  <c r="H115" i="12" s="1"/>
  <c r="G115" i="12" a="1"/>
  <c r="G115" i="12" s="1"/>
  <c r="F115" i="12"/>
  <c r="F115" i="12" a="1"/>
  <c r="E115" i="12" a="1"/>
  <c r="E115" i="12" s="1"/>
  <c r="K114" i="12" a="1"/>
  <c r="K114" i="12" s="1"/>
  <c r="J114" i="12" a="1"/>
  <c r="J114" i="12" s="1"/>
  <c r="I114" i="12" a="1"/>
  <c r="I114" i="12" s="1"/>
  <c r="H114" i="12" a="1"/>
  <c r="H114" i="12" s="1"/>
  <c r="G114" i="12" a="1"/>
  <c r="G114" i="12" s="1"/>
  <c r="F114" i="12" a="1"/>
  <c r="F114" i="12" s="1"/>
  <c r="E114" i="12" a="1"/>
  <c r="E114" i="12" s="1"/>
  <c r="K113" i="12" a="1"/>
  <c r="K113" i="12" s="1"/>
  <c r="J113" i="12" a="1"/>
  <c r="J113" i="12" s="1"/>
  <c r="I113" i="12" a="1"/>
  <c r="I113" i="12" s="1"/>
  <c r="H113" i="12" a="1"/>
  <c r="H113" i="12" s="1"/>
  <c r="G113" i="12" a="1"/>
  <c r="G113" i="12" s="1"/>
  <c r="F113" i="12" a="1"/>
  <c r="F113" i="12" s="1"/>
  <c r="E113" i="12" a="1"/>
  <c r="E113" i="12" s="1"/>
  <c r="K112" i="12" a="1"/>
  <c r="K112" i="12" s="1"/>
  <c r="J112" i="12" a="1"/>
  <c r="J112" i="12" s="1"/>
  <c r="I112" i="12" a="1"/>
  <c r="I112" i="12" s="1"/>
  <c r="H112" i="12" a="1"/>
  <c r="H112" i="12" s="1"/>
  <c r="G112" i="12" a="1"/>
  <c r="G112" i="12" s="1"/>
  <c r="F112" i="12" a="1"/>
  <c r="F112" i="12" s="1"/>
  <c r="E112" i="12" a="1"/>
  <c r="E112" i="12" s="1"/>
  <c r="K111" i="12" a="1"/>
  <c r="K111" i="12" s="1"/>
  <c r="J111" i="12" a="1"/>
  <c r="J111" i="12" s="1"/>
  <c r="I111" i="12" a="1"/>
  <c r="I111" i="12" s="1"/>
  <c r="H111" i="12" a="1"/>
  <c r="H111" i="12" s="1"/>
  <c r="G111" i="12" a="1"/>
  <c r="G111" i="12" s="1"/>
  <c r="F111" i="12" a="1"/>
  <c r="F111" i="12" s="1"/>
  <c r="E111" i="12" a="1"/>
  <c r="E111" i="12" s="1"/>
  <c r="K110" i="12" a="1"/>
  <c r="K110" i="12" s="1"/>
  <c r="J110" i="12" a="1"/>
  <c r="J110" i="12" s="1"/>
  <c r="I110" i="12" a="1"/>
  <c r="I110" i="12" s="1"/>
  <c r="H110" i="12" a="1"/>
  <c r="H110" i="12" s="1"/>
  <c r="G110" i="12" a="1"/>
  <c r="G110" i="12" s="1"/>
  <c r="F110" i="12" a="1"/>
  <c r="F110" i="12" s="1"/>
  <c r="E110" i="12" a="1"/>
  <c r="E110" i="12" s="1"/>
  <c r="K109" i="12" a="1"/>
  <c r="K109" i="12" s="1"/>
  <c r="J109" i="12" a="1"/>
  <c r="J109" i="12" s="1"/>
  <c r="I109" i="12" a="1"/>
  <c r="I109" i="12" s="1"/>
  <c r="H109" i="12" a="1"/>
  <c r="H109" i="12" s="1"/>
  <c r="G109" i="12" a="1"/>
  <c r="G109" i="12" s="1"/>
  <c r="F109" i="12" a="1"/>
  <c r="F109" i="12" s="1"/>
  <c r="E109" i="12" a="1"/>
  <c r="E109" i="12" s="1"/>
  <c r="K108" i="12" a="1"/>
  <c r="K108" i="12" s="1"/>
  <c r="J108" i="12" a="1"/>
  <c r="J108" i="12" s="1"/>
  <c r="I108" i="12" a="1"/>
  <c r="I108" i="12" s="1"/>
  <c r="H108" i="12" a="1"/>
  <c r="H108" i="12" s="1"/>
  <c r="G108" i="12" a="1"/>
  <c r="G108" i="12" s="1"/>
  <c r="F108" i="12" a="1"/>
  <c r="F108" i="12" s="1"/>
  <c r="E108" i="12" a="1"/>
  <c r="E108" i="12" s="1"/>
  <c r="K107" i="12" a="1"/>
  <c r="K107" i="12" s="1"/>
  <c r="J107" i="12" a="1"/>
  <c r="J107" i="12" s="1"/>
  <c r="I107" i="12" a="1"/>
  <c r="I107" i="12" s="1"/>
  <c r="H107" i="12" a="1"/>
  <c r="H107" i="12" s="1"/>
  <c r="G107" i="12" a="1"/>
  <c r="G107" i="12" s="1"/>
  <c r="F107" i="12" a="1"/>
  <c r="F107" i="12" s="1"/>
  <c r="E107" i="12" a="1"/>
  <c r="E107" i="12" s="1"/>
  <c r="K106" i="12" a="1"/>
  <c r="K106" i="12" s="1"/>
  <c r="J106" i="12" a="1"/>
  <c r="J106" i="12" s="1"/>
  <c r="I106" i="12" a="1"/>
  <c r="I106" i="12" s="1"/>
  <c r="H106" i="12" a="1"/>
  <c r="H106" i="12" s="1"/>
  <c r="G106" i="12" a="1"/>
  <c r="G106" i="12" s="1"/>
  <c r="F106" i="12" a="1"/>
  <c r="F106" i="12" s="1"/>
  <c r="E106" i="12" a="1"/>
  <c r="E106" i="12" s="1"/>
  <c r="K105" i="12" a="1"/>
  <c r="K105" i="12" s="1"/>
  <c r="J105" i="12" a="1"/>
  <c r="J105" i="12" s="1"/>
  <c r="I105" i="12" a="1"/>
  <c r="I105" i="12" s="1"/>
  <c r="H105" i="12" a="1"/>
  <c r="H105" i="12" s="1"/>
  <c r="G105" i="12" a="1"/>
  <c r="G105" i="12" s="1"/>
  <c r="F105" i="12" a="1"/>
  <c r="F105" i="12" s="1"/>
  <c r="E105" i="12" a="1"/>
  <c r="E105" i="12" s="1"/>
  <c r="K104" i="12" a="1"/>
  <c r="K104" i="12" s="1"/>
  <c r="J104" i="12" a="1"/>
  <c r="J104" i="12" s="1"/>
  <c r="I104" i="12" a="1"/>
  <c r="I104" i="12" s="1"/>
  <c r="H104" i="12" a="1"/>
  <c r="H104" i="12" s="1"/>
  <c r="G104" i="12" a="1"/>
  <c r="G104" i="12" s="1"/>
  <c r="F104" i="12" a="1"/>
  <c r="F104" i="12" s="1"/>
  <c r="E104" i="12" a="1"/>
  <c r="E104" i="12" s="1"/>
  <c r="K103" i="12" a="1"/>
  <c r="K103" i="12" s="1"/>
  <c r="J103" i="12" a="1"/>
  <c r="J103" i="12" s="1"/>
  <c r="I103" i="12" a="1"/>
  <c r="I103" i="12" s="1"/>
  <c r="H103" i="12" a="1"/>
  <c r="H103" i="12" s="1"/>
  <c r="G103" i="12" a="1"/>
  <c r="G103" i="12" s="1"/>
  <c r="F103" i="12" a="1"/>
  <c r="F103" i="12" s="1"/>
  <c r="E103" i="12" a="1"/>
  <c r="E103" i="12" s="1"/>
  <c r="K102" i="12" a="1"/>
  <c r="K102" i="12" s="1"/>
  <c r="J102" i="12" a="1"/>
  <c r="J102" i="12" s="1"/>
  <c r="I102" i="12" a="1"/>
  <c r="I102" i="12" s="1"/>
  <c r="H102" i="12" a="1"/>
  <c r="H102" i="12" s="1"/>
  <c r="G102" i="12" a="1"/>
  <c r="G102" i="12" s="1"/>
  <c r="F102" i="12" a="1"/>
  <c r="F102" i="12" s="1"/>
  <c r="E102" i="12" a="1"/>
  <c r="E102" i="12" s="1"/>
  <c r="K101" i="12" a="1"/>
  <c r="K101" i="12" s="1"/>
  <c r="J101" i="12" a="1"/>
  <c r="J101" i="12" s="1"/>
  <c r="I101" i="12" a="1"/>
  <c r="I101" i="12" s="1"/>
  <c r="H101" i="12" a="1"/>
  <c r="H101" i="12" s="1"/>
  <c r="G101" i="12" a="1"/>
  <c r="G101" i="12" s="1"/>
  <c r="F101" i="12" a="1"/>
  <c r="F101" i="12" s="1"/>
  <c r="E101" i="12" a="1"/>
  <c r="E101" i="12" s="1"/>
  <c r="K100" i="12" a="1"/>
  <c r="K100" i="12" s="1"/>
  <c r="J100" i="12" a="1"/>
  <c r="J100" i="12" s="1"/>
  <c r="I100" i="12" a="1"/>
  <c r="I100" i="12" s="1"/>
  <c r="H100" i="12" a="1"/>
  <c r="H100" i="12" s="1"/>
  <c r="G100" i="12" a="1"/>
  <c r="G100" i="12" s="1"/>
  <c r="F100" i="12" a="1"/>
  <c r="F100" i="12" s="1"/>
  <c r="E100" i="12" a="1"/>
  <c r="E100" i="12" s="1"/>
  <c r="K99" i="12" a="1"/>
  <c r="K99" i="12" s="1"/>
  <c r="J99" i="12"/>
  <c r="J99" i="12" a="1"/>
  <c r="I99" i="12" a="1"/>
  <c r="I99" i="12" s="1"/>
  <c r="H99" i="12" a="1"/>
  <c r="H99" i="12" s="1"/>
  <c r="G99" i="12" a="1"/>
  <c r="G99" i="12" s="1"/>
  <c r="F99" i="12" a="1"/>
  <c r="F99" i="12" s="1"/>
  <c r="E99" i="12" a="1"/>
  <c r="E99" i="12" s="1"/>
  <c r="K98" i="12" a="1"/>
  <c r="K98" i="12" s="1"/>
  <c r="J98" i="12" a="1"/>
  <c r="J98" i="12" s="1"/>
  <c r="I98" i="12" a="1"/>
  <c r="I98" i="12" s="1"/>
  <c r="H98" i="12" a="1"/>
  <c r="H98" i="12" s="1"/>
  <c r="G98" i="12" a="1"/>
  <c r="G98" i="12" s="1"/>
  <c r="F98" i="12" a="1"/>
  <c r="F98" i="12" s="1"/>
  <c r="E98" i="12" a="1"/>
  <c r="E98" i="12" s="1"/>
  <c r="K97" i="12" a="1"/>
  <c r="K97" i="12" s="1"/>
  <c r="J97" i="12" a="1"/>
  <c r="J97" i="12" s="1"/>
  <c r="I97" i="12" a="1"/>
  <c r="I97" i="12" s="1"/>
  <c r="H97" i="12" a="1"/>
  <c r="H97" i="12" s="1"/>
  <c r="G97" i="12" a="1"/>
  <c r="G97" i="12" s="1"/>
  <c r="F97" i="12" a="1"/>
  <c r="F97" i="12" s="1"/>
  <c r="E97" i="12" a="1"/>
  <c r="E97" i="12" s="1"/>
  <c r="K96" i="12" a="1"/>
  <c r="K96" i="12" s="1"/>
  <c r="J96" i="12" a="1"/>
  <c r="J96" i="12" s="1"/>
  <c r="I96" i="12" a="1"/>
  <c r="I96" i="12" s="1"/>
  <c r="H96" i="12"/>
  <c r="H96" i="12" a="1"/>
  <c r="G96" i="12" a="1"/>
  <c r="G96" i="12" s="1"/>
  <c r="F96" i="12" a="1"/>
  <c r="F96" i="12" s="1"/>
  <c r="E96" i="12" a="1"/>
  <c r="E96" i="12" s="1"/>
  <c r="K95" i="12" a="1"/>
  <c r="K95" i="12" s="1"/>
  <c r="J95" i="12" a="1"/>
  <c r="J95" i="12" s="1"/>
  <c r="I95" i="12" a="1"/>
  <c r="I95" i="12" s="1"/>
  <c r="H95" i="12" a="1"/>
  <c r="H95" i="12" s="1"/>
  <c r="G95" i="12" a="1"/>
  <c r="G95" i="12" s="1"/>
  <c r="F95" i="12" a="1"/>
  <c r="F95" i="12" s="1"/>
  <c r="E95" i="12" a="1"/>
  <c r="E95" i="12" s="1"/>
  <c r="K94" i="12"/>
  <c r="K94" i="12" a="1"/>
  <c r="J94" i="12" a="1"/>
  <c r="J94" i="12" s="1"/>
  <c r="I94" i="12" a="1"/>
  <c r="I94" i="12" s="1"/>
  <c r="H94" i="12" a="1"/>
  <c r="H94" i="12" s="1"/>
  <c r="G94" i="12" a="1"/>
  <c r="G94" i="12" s="1"/>
  <c r="F94" i="12" a="1"/>
  <c r="F94" i="12" s="1"/>
  <c r="E94" i="12" a="1"/>
  <c r="E94" i="12" s="1"/>
  <c r="K93" i="12" a="1"/>
  <c r="K93" i="12" s="1"/>
  <c r="J93" i="12" a="1"/>
  <c r="J93" i="12" s="1"/>
  <c r="I93" i="12" a="1"/>
  <c r="I93" i="12" s="1"/>
  <c r="H93" i="12" a="1"/>
  <c r="H93" i="12" s="1"/>
  <c r="G93" i="12" a="1"/>
  <c r="G93" i="12" s="1"/>
  <c r="F93" i="12" a="1"/>
  <c r="F93" i="12" s="1"/>
  <c r="E93" i="12" a="1"/>
  <c r="E93" i="12" s="1"/>
  <c r="K92" i="12" a="1"/>
  <c r="K92" i="12" s="1"/>
  <c r="J92" i="12" a="1"/>
  <c r="J92" i="12" s="1"/>
  <c r="I92" i="12" a="1"/>
  <c r="I92" i="12" s="1"/>
  <c r="H92" i="12" a="1"/>
  <c r="H92" i="12" s="1"/>
  <c r="G92" i="12" a="1"/>
  <c r="G92" i="12" s="1"/>
  <c r="F92" i="12" a="1"/>
  <c r="F92" i="12" s="1"/>
  <c r="E92" i="12" a="1"/>
  <c r="E92" i="12" s="1"/>
  <c r="K91" i="12" a="1"/>
  <c r="K91" i="12" s="1"/>
  <c r="J91" i="12" a="1"/>
  <c r="J91" i="12" s="1"/>
  <c r="I91" i="12" a="1"/>
  <c r="I91" i="12" s="1"/>
  <c r="H91" i="12" a="1"/>
  <c r="H91" i="12" s="1"/>
  <c r="G91" i="12" a="1"/>
  <c r="G91" i="12" s="1"/>
  <c r="F91" i="12" a="1"/>
  <c r="F91" i="12" s="1"/>
  <c r="E91" i="12" a="1"/>
  <c r="E91" i="12" s="1"/>
  <c r="K90" i="12" a="1"/>
  <c r="K90" i="12" s="1"/>
  <c r="J90" i="12" a="1"/>
  <c r="J90" i="12" s="1"/>
  <c r="I90" i="12" a="1"/>
  <c r="I90" i="12" s="1"/>
  <c r="H90" i="12" a="1"/>
  <c r="H90" i="12" s="1"/>
  <c r="G90" i="12" a="1"/>
  <c r="G90" i="12" s="1"/>
  <c r="F90" i="12" a="1"/>
  <c r="F90" i="12" s="1"/>
  <c r="E90" i="12" a="1"/>
  <c r="E90" i="12" s="1"/>
  <c r="K89" i="12" a="1"/>
  <c r="K89" i="12" s="1"/>
  <c r="J89" i="12" a="1"/>
  <c r="J89" i="12" s="1"/>
  <c r="I89" i="12" a="1"/>
  <c r="I89" i="12" s="1"/>
  <c r="H89" i="12" a="1"/>
  <c r="H89" i="12" s="1"/>
  <c r="G89" i="12" a="1"/>
  <c r="G89" i="12" s="1"/>
  <c r="F89" i="12" a="1"/>
  <c r="F89" i="12" s="1"/>
  <c r="E89" i="12" a="1"/>
  <c r="E89" i="12" s="1"/>
  <c r="K88" i="12" a="1"/>
  <c r="K88" i="12" s="1"/>
  <c r="J88" i="12" a="1"/>
  <c r="J88" i="12" s="1"/>
  <c r="I88" i="12" a="1"/>
  <c r="I88" i="12" s="1"/>
  <c r="H88" i="12" a="1"/>
  <c r="H88" i="12" s="1"/>
  <c r="G88" i="12" a="1"/>
  <c r="G88" i="12" s="1"/>
  <c r="F88" i="12" a="1"/>
  <c r="F88" i="12" s="1"/>
  <c r="E88" i="12" a="1"/>
  <c r="E88" i="12" s="1"/>
  <c r="K87" i="12" a="1"/>
  <c r="K87" i="12" s="1"/>
  <c r="J87" i="12" a="1"/>
  <c r="J87" i="12" s="1"/>
  <c r="I87" i="12" a="1"/>
  <c r="I87" i="12" s="1"/>
  <c r="H87" i="12" a="1"/>
  <c r="H87" i="12" s="1"/>
  <c r="G87" i="12" a="1"/>
  <c r="G87" i="12" s="1"/>
  <c r="F87" i="12" a="1"/>
  <c r="F87" i="12" s="1"/>
  <c r="E87" i="12" a="1"/>
  <c r="E87" i="12" s="1"/>
  <c r="K86" i="12" a="1"/>
  <c r="K86" i="12" s="1"/>
  <c r="J86" i="12" a="1"/>
  <c r="J86" i="12" s="1"/>
  <c r="I86" i="12" a="1"/>
  <c r="I86" i="12" s="1"/>
  <c r="H86" i="12" a="1"/>
  <c r="H86" i="12" s="1"/>
  <c r="G86" i="12" a="1"/>
  <c r="G86" i="12" s="1"/>
  <c r="F86" i="12" a="1"/>
  <c r="F86" i="12" s="1"/>
  <c r="E86" i="12" a="1"/>
  <c r="E86" i="12" s="1"/>
  <c r="K85" i="12" a="1"/>
  <c r="K85" i="12" s="1"/>
  <c r="J85" i="12" a="1"/>
  <c r="J85" i="12" s="1"/>
  <c r="I85" i="12" a="1"/>
  <c r="I85" i="12" s="1"/>
  <c r="H85" i="12" a="1"/>
  <c r="H85" i="12" s="1"/>
  <c r="G85" i="12" a="1"/>
  <c r="G85" i="12" s="1"/>
  <c r="F85" i="12" a="1"/>
  <c r="F85" i="12" s="1"/>
  <c r="E85" i="12" a="1"/>
  <c r="E85" i="12" s="1"/>
  <c r="K84" i="12" a="1"/>
  <c r="K84" i="12" s="1"/>
  <c r="J84" i="12" a="1"/>
  <c r="J84" i="12" s="1"/>
  <c r="I84" i="12" a="1"/>
  <c r="I84" i="12" s="1"/>
  <c r="H84" i="12" a="1"/>
  <c r="H84" i="12" s="1"/>
  <c r="G84" i="12" a="1"/>
  <c r="G84" i="12" s="1"/>
  <c r="F84" i="12" a="1"/>
  <c r="F84" i="12" s="1"/>
  <c r="E84" i="12" a="1"/>
  <c r="E84" i="12" s="1"/>
  <c r="K83" i="12" a="1"/>
  <c r="K83" i="12" s="1"/>
  <c r="J83" i="12" a="1"/>
  <c r="J83" i="12" s="1"/>
  <c r="I83" i="12" a="1"/>
  <c r="I83" i="12" s="1"/>
  <c r="H83" i="12" a="1"/>
  <c r="H83" i="12" s="1"/>
  <c r="G83" i="12" a="1"/>
  <c r="G83" i="12" s="1"/>
  <c r="F83" i="12" a="1"/>
  <c r="F83" i="12" s="1"/>
  <c r="E83" i="12" a="1"/>
  <c r="E83" i="12" s="1"/>
  <c r="K82" i="12" a="1"/>
  <c r="K82" i="12" s="1"/>
  <c r="J82" i="12" a="1"/>
  <c r="J82" i="12" s="1"/>
  <c r="I82" i="12" a="1"/>
  <c r="I82" i="12" s="1"/>
  <c r="H82" i="12" a="1"/>
  <c r="H82" i="12" s="1"/>
  <c r="G82" i="12" a="1"/>
  <c r="G82" i="12" s="1"/>
  <c r="F82" i="12" a="1"/>
  <c r="F82" i="12" s="1"/>
  <c r="E82" i="12" a="1"/>
  <c r="E82" i="12" s="1"/>
  <c r="K81" i="12" a="1"/>
  <c r="K81" i="12" s="1"/>
  <c r="J81" i="12" a="1"/>
  <c r="J81" i="12" s="1"/>
  <c r="I81" i="12" a="1"/>
  <c r="I81" i="12" s="1"/>
  <c r="H81" i="12" a="1"/>
  <c r="H81" i="12" s="1"/>
  <c r="G81" i="12" a="1"/>
  <c r="G81" i="12" s="1"/>
  <c r="F81" i="12" a="1"/>
  <c r="F81" i="12" s="1"/>
  <c r="E81" i="12" a="1"/>
  <c r="E81" i="12" s="1"/>
  <c r="K80" i="12" a="1"/>
  <c r="K80" i="12" s="1"/>
  <c r="J80" i="12" a="1"/>
  <c r="J80" i="12" s="1"/>
  <c r="I80" i="12" a="1"/>
  <c r="I80" i="12" s="1"/>
  <c r="H80" i="12" a="1"/>
  <c r="H80" i="12" s="1"/>
  <c r="G80" i="12" a="1"/>
  <c r="G80" i="12" s="1"/>
  <c r="F80" i="12" a="1"/>
  <c r="F80" i="12" s="1"/>
  <c r="E80" i="12" a="1"/>
  <c r="E80" i="12" s="1"/>
  <c r="K79" i="12" a="1"/>
  <c r="K79" i="12" s="1"/>
  <c r="J79" i="12" a="1"/>
  <c r="J79" i="12" s="1"/>
  <c r="I79" i="12" a="1"/>
  <c r="I79" i="12" s="1"/>
  <c r="H79" i="12" a="1"/>
  <c r="H79" i="12" s="1"/>
  <c r="G79" i="12" a="1"/>
  <c r="G79" i="12" s="1"/>
  <c r="F79" i="12" a="1"/>
  <c r="F79" i="12" s="1"/>
  <c r="E79" i="12" a="1"/>
  <c r="E79" i="12" s="1"/>
  <c r="K78" i="12" a="1"/>
  <c r="K78" i="12" s="1"/>
  <c r="J78" i="12" a="1"/>
  <c r="J78" i="12" s="1"/>
  <c r="I78" i="12" a="1"/>
  <c r="I78" i="12" s="1"/>
  <c r="H78" i="12" a="1"/>
  <c r="H78" i="12" s="1"/>
  <c r="G78" i="12" a="1"/>
  <c r="G78" i="12" s="1"/>
  <c r="F78" i="12" a="1"/>
  <c r="F78" i="12" s="1"/>
  <c r="E78" i="12" a="1"/>
  <c r="E78" i="12" s="1"/>
  <c r="K77" i="12" a="1"/>
  <c r="K77" i="12" s="1"/>
  <c r="J77" i="12" a="1"/>
  <c r="J77" i="12" s="1"/>
  <c r="I77" i="12" a="1"/>
  <c r="I77" i="12" s="1"/>
  <c r="H77" i="12" a="1"/>
  <c r="H77" i="12" s="1"/>
  <c r="G77" i="12" a="1"/>
  <c r="G77" i="12" s="1"/>
  <c r="F77" i="12" a="1"/>
  <c r="F77" i="12" s="1"/>
  <c r="E77" i="12" a="1"/>
  <c r="E77" i="12" s="1"/>
  <c r="K76" i="12" a="1"/>
  <c r="K76" i="12" s="1"/>
  <c r="J76" i="12" a="1"/>
  <c r="J76" i="12" s="1"/>
  <c r="I76" i="12"/>
  <c r="I76" i="12" a="1"/>
  <c r="H76" i="12" a="1"/>
  <c r="H76" i="12" s="1"/>
  <c r="G76" i="12" a="1"/>
  <c r="G76" i="12" s="1"/>
  <c r="F76" i="12" a="1"/>
  <c r="F76" i="12" s="1"/>
  <c r="E76" i="12" a="1"/>
  <c r="E76" i="12" s="1"/>
  <c r="K75" i="12" a="1"/>
  <c r="K75" i="12" s="1"/>
  <c r="J75" i="12" a="1"/>
  <c r="J75" i="12" s="1"/>
  <c r="I75" i="12" a="1"/>
  <c r="I75" i="12" s="1"/>
  <c r="H75" i="12" a="1"/>
  <c r="H75" i="12" s="1"/>
  <c r="G75" i="12" a="1"/>
  <c r="G75" i="12" s="1"/>
  <c r="F75" i="12" a="1"/>
  <c r="F75" i="12" s="1"/>
  <c r="E75" i="12" a="1"/>
  <c r="E75" i="12" s="1"/>
  <c r="K74" i="12" a="1"/>
  <c r="K74" i="12" s="1"/>
  <c r="J74" i="12" a="1"/>
  <c r="J74" i="12" s="1"/>
  <c r="I74" i="12" a="1"/>
  <c r="I74" i="12" s="1"/>
  <c r="H74" i="12" a="1"/>
  <c r="H74" i="12" s="1"/>
  <c r="G74" i="12" a="1"/>
  <c r="G74" i="12" s="1"/>
  <c r="F74" i="12" a="1"/>
  <c r="F74" i="12" s="1"/>
  <c r="E74" i="12" a="1"/>
  <c r="E74" i="12" s="1"/>
  <c r="K73" i="12" a="1"/>
  <c r="K73" i="12" s="1"/>
  <c r="J73" i="12" a="1"/>
  <c r="J73" i="12" s="1"/>
  <c r="I73" i="12" a="1"/>
  <c r="I73" i="12" s="1"/>
  <c r="H73" i="12" a="1"/>
  <c r="H73" i="12" s="1"/>
  <c r="G73" i="12" a="1"/>
  <c r="G73" i="12" s="1"/>
  <c r="F73" i="12" a="1"/>
  <c r="F73" i="12" s="1"/>
  <c r="E73" i="12" a="1"/>
  <c r="E73" i="12" s="1"/>
  <c r="K72" i="12" a="1"/>
  <c r="K72" i="12" s="1"/>
  <c r="J72" i="12" a="1"/>
  <c r="J72" i="12" s="1"/>
  <c r="I72" i="12" a="1"/>
  <c r="I72" i="12" s="1"/>
  <c r="H72" i="12" a="1"/>
  <c r="H72" i="12" s="1"/>
  <c r="G72" i="12" a="1"/>
  <c r="G72" i="12" s="1"/>
  <c r="F72" i="12" a="1"/>
  <c r="F72" i="12" s="1"/>
  <c r="E72" i="12" a="1"/>
  <c r="E72" i="12" s="1"/>
  <c r="K71" i="12" a="1"/>
  <c r="K71" i="12" s="1"/>
  <c r="J71" i="12" a="1"/>
  <c r="J71" i="12" s="1"/>
  <c r="I71" i="12" a="1"/>
  <c r="I71" i="12" s="1"/>
  <c r="H71" i="12" a="1"/>
  <c r="H71" i="12" s="1"/>
  <c r="G71" i="12" a="1"/>
  <c r="G71" i="12" s="1"/>
  <c r="F71" i="12" a="1"/>
  <c r="F71" i="12" s="1"/>
  <c r="E71" i="12" a="1"/>
  <c r="E71" i="12" s="1"/>
  <c r="K70" i="12" a="1"/>
  <c r="K70" i="12" s="1"/>
  <c r="J70" i="12" a="1"/>
  <c r="J70" i="12" s="1"/>
  <c r="I70" i="12" a="1"/>
  <c r="I70" i="12" s="1"/>
  <c r="H70" i="12" a="1"/>
  <c r="H70" i="12" s="1"/>
  <c r="G70" i="12" a="1"/>
  <c r="G70" i="12" s="1"/>
  <c r="F70" i="12" a="1"/>
  <c r="F70" i="12" s="1"/>
  <c r="E70" i="12" a="1"/>
  <c r="E70" i="12" s="1"/>
  <c r="K69" i="12" a="1"/>
  <c r="K69" i="12" s="1"/>
  <c r="J69" i="12" a="1"/>
  <c r="J69" i="12" s="1"/>
  <c r="I69" i="12" a="1"/>
  <c r="I69" i="12" s="1"/>
  <c r="H69" i="12" a="1"/>
  <c r="H69" i="12" s="1"/>
  <c r="G69" i="12" a="1"/>
  <c r="G69" i="12" s="1"/>
  <c r="F69" i="12" a="1"/>
  <c r="F69" i="12" s="1"/>
  <c r="E69" i="12" a="1"/>
  <c r="E69" i="12" s="1"/>
  <c r="K68" i="12" a="1"/>
  <c r="K68" i="12" s="1"/>
  <c r="J68" i="12" a="1"/>
  <c r="J68" i="12" s="1"/>
  <c r="I68" i="12" a="1"/>
  <c r="I68" i="12" s="1"/>
  <c r="H68" i="12" a="1"/>
  <c r="H68" i="12" s="1"/>
  <c r="G68" i="12" a="1"/>
  <c r="G68" i="12" s="1"/>
  <c r="F68" i="12" a="1"/>
  <c r="F68" i="12" s="1"/>
  <c r="E68" i="12" a="1"/>
  <c r="E68" i="12" s="1"/>
  <c r="K67" i="12" a="1"/>
  <c r="K67" i="12" s="1"/>
  <c r="J67" i="12" a="1"/>
  <c r="J67" i="12" s="1"/>
  <c r="I67" i="12" a="1"/>
  <c r="I67" i="12" s="1"/>
  <c r="H67" i="12" a="1"/>
  <c r="H67" i="12" s="1"/>
  <c r="G67" i="12" a="1"/>
  <c r="G67" i="12" s="1"/>
  <c r="F67" i="12" a="1"/>
  <c r="F67" i="12" s="1"/>
  <c r="E67" i="12" a="1"/>
  <c r="E67" i="12" s="1"/>
  <c r="K66" i="12" a="1"/>
  <c r="K66" i="12" s="1"/>
  <c r="J66" i="12" a="1"/>
  <c r="J66" i="12" s="1"/>
  <c r="I66" i="12" a="1"/>
  <c r="I66" i="12" s="1"/>
  <c r="H66" i="12" a="1"/>
  <c r="H66" i="12" s="1"/>
  <c r="G66" i="12" a="1"/>
  <c r="G66" i="12" s="1"/>
  <c r="F66" i="12" a="1"/>
  <c r="F66" i="12" s="1"/>
  <c r="E66" i="12" a="1"/>
  <c r="E66" i="12" s="1"/>
  <c r="K65" i="12" a="1"/>
  <c r="K65" i="12" s="1"/>
  <c r="J65" i="12" a="1"/>
  <c r="J65" i="12" s="1"/>
  <c r="I65" i="12" a="1"/>
  <c r="I65" i="12" s="1"/>
  <c r="H65" i="12" a="1"/>
  <c r="H65" i="12" s="1"/>
  <c r="G65" i="12" a="1"/>
  <c r="G65" i="12" s="1"/>
  <c r="F65" i="12" a="1"/>
  <c r="F65" i="12" s="1"/>
  <c r="E65" i="12" a="1"/>
  <c r="E65" i="12" s="1"/>
  <c r="K64" i="12" a="1"/>
  <c r="K64" i="12" s="1"/>
  <c r="J64" i="12" a="1"/>
  <c r="J64" i="12" s="1"/>
  <c r="I64" i="12" a="1"/>
  <c r="I64" i="12" s="1"/>
  <c r="H64" i="12" a="1"/>
  <c r="H64" i="12" s="1"/>
  <c r="G64" i="12" a="1"/>
  <c r="G64" i="12" s="1"/>
  <c r="F64" i="12" a="1"/>
  <c r="F64" i="12" s="1"/>
  <c r="E64" i="12" a="1"/>
  <c r="E64" i="12" s="1"/>
  <c r="K63" i="12" a="1"/>
  <c r="K63" i="12" s="1"/>
  <c r="J63" i="12" a="1"/>
  <c r="J63" i="12" s="1"/>
  <c r="I63" i="12" a="1"/>
  <c r="I63" i="12" s="1"/>
  <c r="H63" i="12" a="1"/>
  <c r="H63" i="12" s="1"/>
  <c r="G63" i="12"/>
  <c r="G63" i="12" a="1"/>
  <c r="F63" i="12" a="1"/>
  <c r="F63" i="12" s="1"/>
  <c r="E63" i="12" a="1"/>
  <c r="E63" i="12" s="1"/>
  <c r="K62" i="12" a="1"/>
  <c r="K62" i="12" s="1"/>
  <c r="J62" i="12" a="1"/>
  <c r="J62" i="12" s="1"/>
  <c r="I62" i="12" a="1"/>
  <c r="I62" i="12" s="1"/>
  <c r="H62" i="12" a="1"/>
  <c r="H62" i="12" s="1"/>
  <c r="G62" i="12" a="1"/>
  <c r="G62" i="12" s="1"/>
  <c r="F62" i="12" a="1"/>
  <c r="F62" i="12" s="1"/>
  <c r="E62" i="12" a="1"/>
  <c r="E62" i="12" s="1"/>
  <c r="K61" i="12" a="1"/>
  <c r="K61" i="12" s="1"/>
  <c r="J61" i="12" a="1"/>
  <c r="J61" i="12" s="1"/>
  <c r="I61" i="12" a="1"/>
  <c r="I61" i="12" s="1"/>
  <c r="H61" i="12" a="1"/>
  <c r="H61" i="12" s="1"/>
  <c r="G61" i="12" a="1"/>
  <c r="G61" i="12" s="1"/>
  <c r="F61" i="12" a="1"/>
  <c r="F61" i="12" s="1"/>
  <c r="E61" i="12" a="1"/>
  <c r="E61" i="12" s="1"/>
  <c r="K60" i="12" a="1"/>
  <c r="K60" i="12" s="1"/>
  <c r="J60" i="12" a="1"/>
  <c r="J60" i="12" s="1"/>
  <c r="I60" i="12" a="1"/>
  <c r="I60" i="12" s="1"/>
  <c r="H60" i="12" a="1"/>
  <c r="H60" i="12" s="1"/>
  <c r="G60" i="12" a="1"/>
  <c r="G60" i="12" s="1"/>
  <c r="F60" i="12" a="1"/>
  <c r="F60" i="12" s="1"/>
  <c r="E60" i="12" a="1"/>
  <c r="E60" i="12" s="1"/>
  <c r="K59" i="12" a="1"/>
  <c r="K59" i="12" s="1"/>
  <c r="J59" i="12" a="1"/>
  <c r="J59" i="12" s="1"/>
  <c r="I59" i="12" a="1"/>
  <c r="I59" i="12" s="1"/>
  <c r="H59" i="12" a="1"/>
  <c r="H59" i="12" s="1"/>
  <c r="G59" i="12" a="1"/>
  <c r="G59" i="12" s="1"/>
  <c r="F59" i="12" a="1"/>
  <c r="F59" i="12" s="1"/>
  <c r="E59" i="12" a="1"/>
  <c r="E59" i="12" s="1"/>
  <c r="K58" i="12" a="1"/>
  <c r="K58" i="12" s="1"/>
  <c r="J58" i="12" a="1"/>
  <c r="J58" i="12" s="1"/>
  <c r="I58" i="12" a="1"/>
  <c r="I58" i="12" s="1"/>
  <c r="H58" i="12" a="1"/>
  <c r="H58" i="12" s="1"/>
  <c r="G58" i="12" a="1"/>
  <c r="G58" i="12" s="1"/>
  <c r="F58" i="12" a="1"/>
  <c r="F58" i="12" s="1"/>
  <c r="E58" i="12" a="1"/>
  <c r="E58" i="12" s="1"/>
  <c r="K57" i="12" a="1"/>
  <c r="K57" i="12" s="1"/>
  <c r="J57" i="12" a="1"/>
  <c r="J57" i="12" s="1"/>
  <c r="I57" i="12" a="1"/>
  <c r="I57" i="12" s="1"/>
  <c r="H57" i="12" a="1"/>
  <c r="H57" i="12" s="1"/>
  <c r="G57" i="12" a="1"/>
  <c r="G57" i="12" s="1"/>
  <c r="F57" i="12" a="1"/>
  <c r="F57" i="12" s="1"/>
  <c r="E57" i="12" a="1"/>
  <c r="E57" i="12" s="1"/>
  <c r="K56" i="12" a="1"/>
  <c r="K56" i="12" s="1"/>
  <c r="J56" i="12" a="1"/>
  <c r="J56" i="12" s="1"/>
  <c r="I56" i="12" a="1"/>
  <c r="I56" i="12" s="1"/>
  <c r="H56" i="12" a="1"/>
  <c r="H56" i="12" s="1"/>
  <c r="G56" i="12" a="1"/>
  <c r="G56" i="12" s="1"/>
  <c r="F56" i="12" a="1"/>
  <c r="F56" i="12" s="1"/>
  <c r="E56" i="12" a="1"/>
  <c r="E56" i="12" s="1"/>
  <c r="K55" i="12" a="1"/>
  <c r="K55" i="12" s="1"/>
  <c r="J55" i="12" a="1"/>
  <c r="J55" i="12" s="1"/>
  <c r="I55" i="12" a="1"/>
  <c r="I55" i="12" s="1"/>
  <c r="H55" i="12" a="1"/>
  <c r="H55" i="12" s="1"/>
  <c r="G55" i="12" a="1"/>
  <c r="G55" i="12" s="1"/>
  <c r="F55" i="12" a="1"/>
  <c r="F55" i="12" s="1"/>
  <c r="E55" i="12" a="1"/>
  <c r="E55" i="12" s="1"/>
  <c r="K54" i="12" a="1"/>
  <c r="K54" i="12" s="1"/>
  <c r="J54" i="12" a="1"/>
  <c r="J54" i="12" s="1"/>
  <c r="I54" i="12" a="1"/>
  <c r="I54" i="12" s="1"/>
  <c r="H54" i="12" a="1"/>
  <c r="H54" i="12" s="1"/>
  <c r="G54" i="12" a="1"/>
  <c r="G54" i="12" s="1"/>
  <c r="F54" i="12" a="1"/>
  <c r="F54" i="12" s="1"/>
  <c r="E54" i="12" a="1"/>
  <c r="E54" i="12" s="1"/>
  <c r="K53" i="12" a="1"/>
  <c r="K53" i="12" s="1"/>
  <c r="J53" i="12" a="1"/>
  <c r="J53" i="12" s="1"/>
  <c r="I53" i="12" a="1"/>
  <c r="I53" i="12" s="1"/>
  <c r="H53" i="12" a="1"/>
  <c r="H53" i="12" s="1"/>
  <c r="G53" i="12" a="1"/>
  <c r="G53" i="12" s="1"/>
  <c r="F53" i="12" a="1"/>
  <c r="F53" i="12" s="1"/>
  <c r="E53" i="12" a="1"/>
  <c r="E53" i="12" s="1"/>
  <c r="K52" i="12" a="1"/>
  <c r="K52" i="12" s="1"/>
  <c r="J52" i="12" a="1"/>
  <c r="J52" i="12" s="1"/>
  <c r="I52" i="12" a="1"/>
  <c r="I52" i="12" s="1"/>
  <c r="H52" i="12" a="1"/>
  <c r="H52" i="12" s="1"/>
  <c r="G52" i="12" a="1"/>
  <c r="G52" i="12" s="1"/>
  <c r="F52" i="12" a="1"/>
  <c r="F52" i="12" s="1"/>
  <c r="E52" i="12" a="1"/>
  <c r="E52" i="12" s="1"/>
  <c r="K51" i="12" a="1"/>
  <c r="K51" i="12" s="1"/>
  <c r="J51" i="12" a="1"/>
  <c r="J51" i="12" s="1"/>
  <c r="I51" i="12" a="1"/>
  <c r="I51" i="12" s="1"/>
  <c r="H51" i="12" a="1"/>
  <c r="H51" i="12" s="1"/>
  <c r="G51" i="12" a="1"/>
  <c r="G51" i="12" s="1"/>
  <c r="F51" i="12" a="1"/>
  <c r="F51" i="12" s="1"/>
  <c r="E51" i="12" a="1"/>
  <c r="E51" i="12" s="1"/>
  <c r="K50" i="12" a="1"/>
  <c r="K50" i="12" s="1"/>
  <c r="J50" i="12" a="1"/>
  <c r="J50" i="12" s="1"/>
  <c r="I50" i="12" a="1"/>
  <c r="I50" i="12" s="1"/>
  <c r="H50" i="12" a="1"/>
  <c r="H50" i="12" s="1"/>
  <c r="G50" i="12" a="1"/>
  <c r="G50" i="12" s="1"/>
  <c r="F50" i="12" a="1"/>
  <c r="F50" i="12" s="1"/>
  <c r="E50" i="12" a="1"/>
  <c r="E50" i="12" s="1"/>
  <c r="K49" i="12" a="1"/>
  <c r="K49" i="12" s="1"/>
  <c r="J49" i="12" a="1"/>
  <c r="J49" i="12" s="1"/>
  <c r="I49" i="12" a="1"/>
  <c r="I49" i="12" s="1"/>
  <c r="H49" i="12" a="1"/>
  <c r="H49" i="12" s="1"/>
  <c r="G49" i="12" a="1"/>
  <c r="G49" i="12" s="1"/>
  <c r="F49" i="12" a="1"/>
  <c r="F49" i="12" s="1"/>
  <c r="E49" i="12" a="1"/>
  <c r="E49" i="12" s="1"/>
  <c r="K48" i="12" a="1"/>
  <c r="K48" i="12" s="1"/>
  <c r="J48" i="12" a="1"/>
  <c r="J48" i="12" s="1"/>
  <c r="I48" i="12" a="1"/>
  <c r="I48" i="12" s="1"/>
  <c r="H48" i="12" a="1"/>
  <c r="H48" i="12" s="1"/>
  <c r="G48" i="12" a="1"/>
  <c r="G48" i="12" s="1"/>
  <c r="F48" i="12" a="1"/>
  <c r="F48" i="12" s="1"/>
  <c r="E48" i="12" a="1"/>
  <c r="E48" i="12" s="1"/>
  <c r="K47" i="12" a="1"/>
  <c r="K47" i="12" s="1"/>
  <c r="J47" i="12" a="1"/>
  <c r="J47" i="12" s="1"/>
  <c r="I47" i="12" a="1"/>
  <c r="I47" i="12" s="1"/>
  <c r="H47" i="12" a="1"/>
  <c r="H47" i="12" s="1"/>
  <c r="G47" i="12" a="1"/>
  <c r="G47" i="12" s="1"/>
  <c r="F47" i="12" a="1"/>
  <c r="F47" i="12" s="1"/>
  <c r="E47" i="12" a="1"/>
  <c r="E47" i="12" s="1"/>
  <c r="K46" i="12" a="1"/>
  <c r="K46" i="12" s="1"/>
  <c r="J46" i="12" a="1"/>
  <c r="J46" i="12" s="1"/>
  <c r="I46" i="12" a="1"/>
  <c r="I46" i="12" s="1"/>
  <c r="H46" i="12" a="1"/>
  <c r="H46" i="12" s="1"/>
  <c r="G46" i="12" a="1"/>
  <c r="G46" i="12" s="1"/>
  <c r="F46" i="12" a="1"/>
  <c r="F46" i="12" s="1"/>
  <c r="E46" i="12" a="1"/>
  <c r="E46" i="12" s="1"/>
  <c r="K45" i="12" a="1"/>
  <c r="K45" i="12" s="1"/>
  <c r="J45" i="12" a="1"/>
  <c r="J45" i="12" s="1"/>
  <c r="I45" i="12" a="1"/>
  <c r="I45" i="12" s="1"/>
  <c r="H45" i="12" a="1"/>
  <c r="H45" i="12" s="1"/>
  <c r="G45" i="12" a="1"/>
  <c r="G45" i="12" s="1"/>
  <c r="F45" i="12" a="1"/>
  <c r="F45" i="12" s="1"/>
  <c r="E45" i="12" a="1"/>
  <c r="E45" i="12" s="1"/>
  <c r="K44" i="12" a="1"/>
  <c r="K44" i="12" s="1"/>
  <c r="J44" i="12" a="1"/>
  <c r="J44" i="12" s="1"/>
  <c r="I44" i="12" a="1"/>
  <c r="I44" i="12" s="1"/>
  <c r="H44" i="12" a="1"/>
  <c r="H44" i="12" s="1"/>
  <c r="G44" i="12" a="1"/>
  <c r="G44" i="12" s="1"/>
  <c r="F44" i="12" a="1"/>
  <c r="F44" i="12" s="1"/>
  <c r="E44" i="12" a="1"/>
  <c r="E44" i="12" s="1"/>
  <c r="K43" i="12" a="1"/>
  <c r="K43" i="12" s="1"/>
  <c r="J43" i="12" a="1"/>
  <c r="J43" i="12" s="1"/>
  <c r="I43" i="12" a="1"/>
  <c r="I43" i="12" s="1"/>
  <c r="H43" i="12" a="1"/>
  <c r="H43" i="12" s="1"/>
  <c r="G43" i="12" a="1"/>
  <c r="G43" i="12" s="1"/>
  <c r="F43" i="12" a="1"/>
  <c r="F43" i="12" s="1"/>
  <c r="E43" i="12" a="1"/>
  <c r="E43" i="12" s="1"/>
  <c r="K42" i="12" a="1"/>
  <c r="K42" i="12" s="1"/>
  <c r="J42" i="12" a="1"/>
  <c r="J42" i="12" s="1"/>
  <c r="I42" i="12" a="1"/>
  <c r="I42" i="12" s="1"/>
  <c r="H42" i="12" a="1"/>
  <c r="H42" i="12" s="1"/>
  <c r="G42" i="12" a="1"/>
  <c r="G42" i="12" s="1"/>
  <c r="F42" i="12" a="1"/>
  <c r="F42" i="12" s="1"/>
  <c r="E42" i="12" a="1"/>
  <c r="E42" i="12" s="1"/>
  <c r="K41" i="12" a="1"/>
  <c r="K41" i="12" s="1"/>
  <c r="J41" i="12" a="1"/>
  <c r="J41" i="12" s="1"/>
  <c r="I41" i="12" a="1"/>
  <c r="I41" i="12" s="1"/>
  <c r="H41" i="12" a="1"/>
  <c r="H41" i="12" s="1"/>
  <c r="G41" i="12" a="1"/>
  <c r="G41" i="12" s="1"/>
  <c r="F41" i="12" a="1"/>
  <c r="F41" i="12" s="1"/>
  <c r="E41" i="12" a="1"/>
  <c r="E41" i="12" s="1"/>
  <c r="K40" i="12" a="1"/>
  <c r="K40" i="12" s="1"/>
  <c r="J40" i="12" a="1"/>
  <c r="J40" i="12" s="1"/>
  <c r="I40" i="12" a="1"/>
  <c r="I40" i="12" s="1"/>
  <c r="H40" i="12" a="1"/>
  <c r="H40" i="12" s="1"/>
  <c r="G40" i="12" a="1"/>
  <c r="G40" i="12" s="1"/>
  <c r="F40" i="12" a="1"/>
  <c r="F40" i="12" s="1"/>
  <c r="E40" i="12" a="1"/>
  <c r="E40" i="12" s="1"/>
  <c r="K39" i="12" a="1"/>
  <c r="K39" i="12" s="1"/>
  <c r="J39" i="12" a="1"/>
  <c r="J39" i="12" s="1"/>
  <c r="I39" i="12" a="1"/>
  <c r="I39" i="12" s="1"/>
  <c r="H39" i="12" a="1"/>
  <c r="H39" i="12" s="1"/>
  <c r="G39" i="12" a="1"/>
  <c r="G39" i="12" s="1"/>
  <c r="F39" i="12" a="1"/>
  <c r="F39" i="12" s="1"/>
  <c r="E39" i="12" a="1"/>
  <c r="E39" i="12" s="1"/>
  <c r="K38" i="12" a="1"/>
  <c r="K38" i="12" s="1"/>
  <c r="J38" i="12" a="1"/>
  <c r="J38" i="12" s="1"/>
  <c r="I38" i="12" a="1"/>
  <c r="I38" i="12" s="1"/>
  <c r="H38" i="12" a="1"/>
  <c r="H38" i="12" s="1"/>
  <c r="G38" i="12" a="1"/>
  <c r="G38" i="12" s="1"/>
  <c r="F38" i="12" a="1"/>
  <c r="F38" i="12" s="1"/>
  <c r="E38" i="12" a="1"/>
  <c r="E38" i="12" s="1"/>
  <c r="K37" i="12" a="1"/>
  <c r="K37" i="12" s="1"/>
  <c r="J37" i="12" a="1"/>
  <c r="J37" i="12" s="1"/>
  <c r="I37" i="12" a="1"/>
  <c r="I37" i="12" s="1"/>
  <c r="H37" i="12" a="1"/>
  <c r="H37" i="12" s="1"/>
  <c r="G37" i="12" a="1"/>
  <c r="G37" i="12" s="1"/>
  <c r="F37" i="12" a="1"/>
  <c r="F37" i="12" s="1"/>
  <c r="E37" i="12" a="1"/>
  <c r="E37" i="12" s="1"/>
  <c r="K36" i="12" a="1"/>
  <c r="K36" i="12" s="1"/>
  <c r="J36" i="12" a="1"/>
  <c r="J36" i="12" s="1"/>
  <c r="I36" i="12" a="1"/>
  <c r="I36" i="12" s="1"/>
  <c r="H36" i="12" a="1"/>
  <c r="H36" i="12" s="1"/>
  <c r="G36" i="12" a="1"/>
  <c r="G36" i="12" s="1"/>
  <c r="F36" i="12" a="1"/>
  <c r="F36" i="12" s="1"/>
  <c r="E36" i="12" a="1"/>
  <c r="E36" i="12" s="1"/>
  <c r="K35" i="12" a="1"/>
  <c r="K35" i="12" s="1"/>
  <c r="J35" i="12" a="1"/>
  <c r="J35" i="12" s="1"/>
  <c r="I35" i="12" a="1"/>
  <c r="I35" i="12" s="1"/>
  <c r="H35" i="12" a="1"/>
  <c r="H35" i="12" s="1"/>
  <c r="G35" i="12" a="1"/>
  <c r="G35" i="12" s="1"/>
  <c r="F35" i="12" a="1"/>
  <c r="F35" i="12" s="1"/>
  <c r="E35" i="12" a="1"/>
  <c r="E35" i="12" s="1"/>
  <c r="K34" i="12" a="1"/>
  <c r="K34" i="12" s="1"/>
  <c r="J34" i="12" a="1"/>
  <c r="J34" i="12" s="1"/>
  <c r="I34" i="12" a="1"/>
  <c r="I34" i="12" s="1"/>
  <c r="H34" i="12" a="1"/>
  <c r="H34" i="12" s="1"/>
  <c r="G34" i="12" a="1"/>
  <c r="G34" i="12" s="1"/>
  <c r="F34" i="12" a="1"/>
  <c r="F34" i="12" s="1"/>
  <c r="E34" i="12" a="1"/>
  <c r="E34" i="12" s="1"/>
  <c r="K33" i="12" a="1"/>
  <c r="K33" i="12" s="1"/>
  <c r="J33" i="12" a="1"/>
  <c r="J33" i="12" s="1"/>
  <c r="I33" i="12" a="1"/>
  <c r="I33" i="12" s="1"/>
  <c r="H33" i="12" a="1"/>
  <c r="H33" i="12" s="1"/>
  <c r="G33" i="12" a="1"/>
  <c r="G33" i="12" s="1"/>
  <c r="F33" i="12" a="1"/>
  <c r="F33" i="12" s="1"/>
  <c r="E33" i="12" a="1"/>
  <c r="E33" i="12" s="1"/>
  <c r="K32" i="12" a="1"/>
  <c r="K32" i="12" s="1"/>
  <c r="J32" i="12" a="1"/>
  <c r="J32" i="12" s="1"/>
  <c r="I32" i="12" a="1"/>
  <c r="I32" i="12" s="1"/>
  <c r="H32" i="12" a="1"/>
  <c r="H32" i="12" s="1"/>
  <c r="G32" i="12" a="1"/>
  <c r="G32" i="12" s="1"/>
  <c r="F32" i="12" a="1"/>
  <c r="F32" i="12" s="1"/>
  <c r="E32" i="12" a="1"/>
  <c r="E32" i="12" s="1"/>
  <c r="K31" i="12" a="1"/>
  <c r="K31" i="12" s="1"/>
  <c r="J31" i="12" a="1"/>
  <c r="J31" i="12" s="1"/>
  <c r="I31" i="12" a="1"/>
  <c r="I31" i="12" s="1"/>
  <c r="H31" i="12" a="1"/>
  <c r="H31" i="12" s="1"/>
  <c r="G31" i="12" a="1"/>
  <c r="G31" i="12" s="1"/>
  <c r="F31" i="12" a="1"/>
  <c r="F31" i="12" s="1"/>
  <c r="E31" i="12" a="1"/>
  <c r="E31" i="12" s="1"/>
  <c r="K30" i="12" a="1"/>
  <c r="K30" i="12" s="1"/>
  <c r="J30" i="12" a="1"/>
  <c r="J30" i="12" s="1"/>
  <c r="I30" i="12" a="1"/>
  <c r="I30" i="12" s="1"/>
  <c r="H30" i="12" a="1"/>
  <c r="H30" i="12" s="1"/>
  <c r="G30" i="12" a="1"/>
  <c r="G30" i="12" s="1"/>
  <c r="F30" i="12" a="1"/>
  <c r="F30" i="12" s="1"/>
  <c r="E30" i="12" a="1"/>
  <c r="E30" i="12" s="1"/>
  <c r="K29" i="12" a="1"/>
  <c r="K29" i="12" s="1"/>
  <c r="J29" i="12" a="1"/>
  <c r="J29" i="12" s="1"/>
  <c r="I29" i="12" a="1"/>
  <c r="I29" i="12" s="1"/>
  <c r="H29" i="12" a="1"/>
  <c r="H29" i="12" s="1"/>
  <c r="G29" i="12" a="1"/>
  <c r="G29" i="12" s="1"/>
  <c r="F29" i="12" a="1"/>
  <c r="F29" i="12" s="1"/>
  <c r="E29" i="12" a="1"/>
  <c r="E29" i="12" s="1"/>
  <c r="K28" i="12" a="1"/>
  <c r="K28" i="12" s="1"/>
  <c r="J28" i="12" a="1"/>
  <c r="J28" i="12" s="1"/>
  <c r="I28" i="12" a="1"/>
  <c r="I28" i="12" s="1"/>
  <c r="H28" i="12" a="1"/>
  <c r="H28" i="12" s="1"/>
  <c r="G28" i="12" a="1"/>
  <c r="G28" i="12" s="1"/>
  <c r="F28" i="12" a="1"/>
  <c r="F28" i="12" s="1"/>
  <c r="E28" i="12" a="1"/>
  <c r="E28" i="12" s="1"/>
  <c r="K27" i="12" a="1"/>
  <c r="K27" i="12" s="1"/>
  <c r="J27" i="12" a="1"/>
  <c r="J27" i="12" s="1"/>
  <c r="I27" i="12" a="1"/>
  <c r="I27" i="12" s="1"/>
  <c r="H27" i="12" a="1"/>
  <c r="H27" i="12" s="1"/>
  <c r="G27" i="12" a="1"/>
  <c r="G27" i="12" s="1"/>
  <c r="F27" i="12" a="1"/>
  <c r="F27" i="12" s="1"/>
  <c r="E27" i="12" a="1"/>
  <c r="E27" i="12" s="1"/>
  <c r="K26" i="12" a="1"/>
  <c r="K26" i="12" s="1"/>
  <c r="J26" i="12" a="1"/>
  <c r="J26" i="12" s="1"/>
  <c r="I26" i="12" a="1"/>
  <c r="I26" i="12" s="1"/>
  <c r="H26" i="12" a="1"/>
  <c r="H26" i="12" s="1"/>
  <c r="G26" i="12" a="1"/>
  <c r="G26" i="12" s="1"/>
  <c r="F26" i="12" a="1"/>
  <c r="F26" i="12" s="1"/>
  <c r="E26" i="12" a="1"/>
  <c r="E26" i="12" s="1"/>
  <c r="K25" i="12" a="1"/>
  <c r="K25" i="12" s="1"/>
  <c r="J25" i="12" a="1"/>
  <c r="J25" i="12" s="1"/>
  <c r="I25" i="12" a="1"/>
  <c r="I25" i="12" s="1"/>
  <c r="H25" i="12" a="1"/>
  <c r="H25" i="12" s="1"/>
  <c r="G25" i="12" a="1"/>
  <c r="G25" i="12" s="1"/>
  <c r="F25" i="12" a="1"/>
  <c r="F25" i="12" s="1"/>
  <c r="E25" i="12" a="1"/>
  <c r="E25" i="12" s="1"/>
  <c r="K24" i="12" a="1"/>
  <c r="K24" i="12" s="1"/>
  <c r="J24" i="12" a="1"/>
  <c r="J24" i="12" s="1"/>
  <c r="I24" i="12" a="1"/>
  <c r="I24" i="12" s="1"/>
  <c r="H24" i="12" a="1"/>
  <c r="H24" i="12" s="1"/>
  <c r="G24" i="12" a="1"/>
  <c r="G24" i="12" s="1"/>
  <c r="F24" i="12" a="1"/>
  <c r="F24" i="12" s="1"/>
  <c r="E24" i="12" a="1"/>
  <c r="E24" i="12" s="1"/>
  <c r="K23" i="12" a="1"/>
  <c r="K23" i="12" s="1"/>
  <c r="J23" i="12" a="1"/>
  <c r="J23" i="12" s="1"/>
  <c r="I23" i="12" a="1"/>
  <c r="I23" i="12" s="1"/>
  <c r="H23" i="12" a="1"/>
  <c r="H23" i="12" s="1"/>
  <c r="G23" i="12" a="1"/>
  <c r="G23" i="12" s="1"/>
  <c r="F23" i="12" a="1"/>
  <c r="F23" i="12" s="1"/>
  <c r="E23" i="12" a="1"/>
  <c r="E23" i="12" s="1"/>
  <c r="K22" i="12" a="1"/>
  <c r="K22" i="12" s="1"/>
  <c r="J22" i="12" a="1"/>
  <c r="J22" i="12" s="1"/>
  <c r="I22" i="12" a="1"/>
  <c r="I22" i="12" s="1"/>
  <c r="H22" i="12" a="1"/>
  <c r="H22" i="12" s="1"/>
  <c r="G22" i="12" a="1"/>
  <c r="G22" i="12" s="1"/>
  <c r="F22" i="12" a="1"/>
  <c r="F22" i="12" s="1"/>
  <c r="E22" i="12" a="1"/>
  <c r="E22" i="12" s="1"/>
  <c r="K21" i="12" a="1"/>
  <c r="K21" i="12" s="1"/>
  <c r="J21" i="12" a="1"/>
  <c r="J21" i="12" s="1"/>
  <c r="I21" i="12" a="1"/>
  <c r="I21" i="12" s="1"/>
  <c r="H21" i="12" a="1"/>
  <c r="H21" i="12" s="1"/>
  <c r="G21" i="12" a="1"/>
  <c r="G21" i="12" s="1"/>
  <c r="F21" i="12" a="1"/>
  <c r="F21" i="12" s="1"/>
  <c r="E21" i="12" a="1"/>
  <c r="E21" i="12" s="1"/>
  <c r="K20" i="12" a="1"/>
  <c r="K20" i="12" s="1"/>
  <c r="J20" i="12" a="1"/>
  <c r="J20" i="12" s="1"/>
  <c r="I20" i="12" a="1"/>
  <c r="I20" i="12" s="1"/>
  <c r="H20" i="12" a="1"/>
  <c r="H20" i="12" s="1"/>
  <c r="G20" i="12" a="1"/>
  <c r="G20" i="12" s="1"/>
  <c r="F20" i="12" a="1"/>
  <c r="F20" i="12" s="1"/>
  <c r="E20" i="12" a="1"/>
  <c r="E20" i="12" s="1"/>
  <c r="K19" i="12" a="1"/>
  <c r="K19" i="12" s="1"/>
  <c r="J19" i="12" a="1"/>
  <c r="J19" i="12" s="1"/>
  <c r="I19" i="12" a="1"/>
  <c r="I19" i="12" s="1"/>
  <c r="H19" i="12" a="1"/>
  <c r="H19" i="12" s="1"/>
  <c r="G19" i="12" a="1"/>
  <c r="G19" i="12" s="1"/>
  <c r="F19" i="12" a="1"/>
  <c r="F19" i="12" s="1"/>
  <c r="E19" i="12" a="1"/>
  <c r="E19" i="12" s="1"/>
  <c r="K18" i="12" a="1"/>
  <c r="K18" i="12" s="1"/>
  <c r="J18" i="12" a="1"/>
  <c r="J18" i="12" s="1"/>
  <c r="I18" i="12" a="1"/>
  <c r="I18" i="12" s="1"/>
  <c r="H18" i="12" a="1"/>
  <c r="H18" i="12" s="1"/>
  <c r="G18" i="12" a="1"/>
  <c r="G18" i="12" s="1"/>
  <c r="F18" i="12" a="1"/>
  <c r="F18" i="12" s="1"/>
  <c r="E18" i="12" a="1"/>
  <c r="E18" i="12" s="1"/>
  <c r="K17" i="12" a="1"/>
  <c r="K17" i="12" s="1"/>
  <c r="J17" i="12" a="1"/>
  <c r="J17" i="12" s="1"/>
  <c r="I17" i="12" a="1"/>
  <c r="I17" i="12" s="1"/>
  <c r="H17" i="12" a="1"/>
  <c r="H17" i="12" s="1"/>
  <c r="G17" i="12" a="1"/>
  <c r="G17" i="12" s="1"/>
  <c r="F17" i="12" a="1"/>
  <c r="F17" i="12" s="1"/>
  <c r="E17" i="12" a="1"/>
  <c r="E17" i="12" s="1"/>
  <c r="K16" i="12" a="1"/>
  <c r="K16" i="12" s="1"/>
  <c r="J16" i="12" a="1"/>
  <c r="J16" i="12" s="1"/>
  <c r="I16" i="12" a="1"/>
  <c r="I16" i="12" s="1"/>
  <c r="H16" i="12" a="1"/>
  <c r="H16" i="12" s="1"/>
  <c r="G16" i="12" a="1"/>
  <c r="G16" i="12" s="1"/>
  <c r="F16" i="12" a="1"/>
  <c r="F16" i="12" s="1"/>
  <c r="E16" i="12" a="1"/>
  <c r="E16" i="12" s="1"/>
  <c r="K15" i="12" a="1"/>
  <c r="K15" i="12" s="1"/>
  <c r="J15" i="12" a="1"/>
  <c r="J15" i="12" s="1"/>
  <c r="I15" i="12" a="1"/>
  <c r="I15" i="12" s="1"/>
  <c r="H15" i="12" a="1"/>
  <c r="H15" i="12" s="1"/>
  <c r="G15" i="12" a="1"/>
  <c r="G15" i="12" s="1"/>
  <c r="F15" i="12" a="1"/>
  <c r="F15" i="12" s="1"/>
  <c r="E15" i="12" a="1"/>
  <c r="E15" i="12" s="1"/>
  <c r="K14" i="12" a="1"/>
  <c r="K14" i="12" s="1"/>
  <c r="J14" i="12" a="1"/>
  <c r="J14" i="12" s="1"/>
  <c r="I14" i="12" a="1"/>
  <c r="I14" i="12" s="1"/>
  <c r="H14" i="12" a="1"/>
  <c r="H14" i="12" s="1"/>
  <c r="G14" i="12" a="1"/>
  <c r="G14" i="12" s="1"/>
  <c r="F14" i="12" a="1"/>
  <c r="F14" i="12" s="1"/>
  <c r="E14" i="12" a="1"/>
  <c r="E14" i="12" s="1"/>
  <c r="K13" i="12" a="1"/>
  <c r="K13" i="12" s="1"/>
  <c r="J13" i="12" a="1"/>
  <c r="J13" i="12" s="1"/>
  <c r="I13" i="12" a="1"/>
  <c r="I13" i="12" s="1"/>
  <c r="H13" i="12" a="1"/>
  <c r="H13" i="12" s="1"/>
  <c r="G13" i="12" a="1"/>
  <c r="G13" i="12" s="1"/>
  <c r="F13" i="12" a="1"/>
  <c r="F13" i="12" s="1"/>
  <c r="E13" i="12" a="1"/>
  <c r="E13" i="12" s="1"/>
  <c r="K12" i="12" a="1"/>
  <c r="K12" i="12" s="1"/>
  <c r="J12" i="12" a="1"/>
  <c r="J12" i="12" s="1"/>
  <c r="I12" i="12" a="1"/>
  <c r="I12" i="12" s="1"/>
  <c r="H12" i="12" a="1"/>
  <c r="H12" i="12" s="1"/>
  <c r="G12" i="12" a="1"/>
  <c r="G12" i="12" s="1"/>
  <c r="F12" i="12" a="1"/>
  <c r="F12" i="12" s="1"/>
  <c r="E12" i="12" a="1"/>
  <c r="E12" i="12" s="1"/>
  <c r="K11" i="12" a="1"/>
  <c r="K11" i="12" s="1"/>
  <c r="J11" i="12" a="1"/>
  <c r="J11" i="12" s="1"/>
  <c r="I11" i="12" a="1"/>
  <c r="I11" i="12" s="1"/>
  <c r="H11" i="12" a="1"/>
  <c r="H11" i="12" s="1"/>
  <c r="G11" i="12" a="1"/>
  <c r="G11" i="12" s="1"/>
  <c r="F11" i="12" a="1"/>
  <c r="F11" i="12" s="1"/>
  <c r="E11" i="12" a="1"/>
  <c r="E11" i="12" s="1"/>
  <c r="K10" i="12" a="1"/>
  <c r="K10" i="12" s="1"/>
  <c r="J10" i="12" a="1"/>
  <c r="J10" i="12" s="1"/>
  <c r="I10" i="12" a="1"/>
  <c r="I10" i="12" s="1"/>
  <c r="H10" i="12" a="1"/>
  <c r="H10" i="12" s="1"/>
  <c r="G10" i="12" a="1"/>
  <c r="G10" i="12" s="1"/>
  <c r="F10" i="12" a="1"/>
  <c r="F10" i="12" s="1"/>
  <c r="E10" i="12" a="1"/>
  <c r="E10" i="12" s="1"/>
  <c r="K9" i="12" a="1"/>
  <c r="K9" i="12" s="1"/>
  <c r="J9" i="12" a="1"/>
  <c r="J9" i="12" s="1"/>
  <c r="I9" i="12" a="1"/>
  <c r="I9" i="12" s="1"/>
  <c r="H9" i="12" a="1"/>
  <c r="H9" i="12" s="1"/>
  <c r="G9" i="12" a="1"/>
  <c r="G9" i="12" s="1"/>
  <c r="F9" i="12" a="1"/>
  <c r="F9" i="12" s="1"/>
  <c r="E9" i="12" a="1"/>
  <c r="E9" i="12" s="1"/>
  <c r="K8" i="12" a="1"/>
  <c r="K8" i="12" s="1"/>
  <c r="J8" i="12" a="1"/>
  <c r="J8" i="12" s="1"/>
  <c r="I8" i="12" a="1"/>
  <c r="I8" i="12" s="1"/>
  <c r="H8" i="12" a="1"/>
  <c r="H8" i="12" s="1"/>
  <c r="G8" i="12" a="1"/>
  <c r="G8" i="12" s="1"/>
  <c r="F8" i="12" a="1"/>
  <c r="F8" i="12" s="1"/>
  <c r="E8" i="12" a="1"/>
  <c r="E8" i="12" s="1"/>
  <c r="K7" i="12" a="1"/>
  <c r="K7" i="12" s="1"/>
  <c r="J7" i="12" a="1"/>
  <c r="J7" i="12" s="1"/>
  <c r="I7" i="12" a="1"/>
  <c r="I7" i="12" s="1"/>
  <c r="H7" i="12" a="1"/>
  <c r="H7" i="12" s="1"/>
  <c r="G7" i="12" a="1"/>
  <c r="G7" i="12" s="1"/>
  <c r="F7" i="12" a="1"/>
  <c r="F7" i="12" s="1"/>
  <c r="E7" i="12" a="1"/>
  <c r="E7" i="12" s="1"/>
  <c r="K6" i="12" a="1"/>
  <c r="K6" i="12" s="1"/>
  <c r="J6" i="12" a="1"/>
  <c r="J6" i="12" s="1"/>
  <c r="I6" i="12" a="1"/>
  <c r="I6" i="12" s="1"/>
  <c r="H6" i="12" a="1"/>
  <c r="H6" i="12" s="1"/>
  <c r="G6" i="12" a="1"/>
  <c r="G6" i="12" s="1"/>
  <c r="F6" i="12" a="1"/>
  <c r="F6" i="12" s="1"/>
  <c r="E6" i="12" a="1"/>
  <c r="E6" i="12" s="1"/>
  <c r="K5" i="12" a="1"/>
  <c r="K5" i="12" s="1"/>
  <c r="J5" i="12" a="1"/>
  <c r="J5" i="12" s="1"/>
  <c r="I5" i="12" a="1"/>
  <c r="I5" i="12" s="1"/>
  <c r="H5" i="12" a="1"/>
  <c r="H5" i="12" s="1"/>
  <c r="G5" i="12" a="1"/>
  <c r="G5" i="12" s="1"/>
  <c r="F5" i="12" a="1"/>
  <c r="F5" i="12" s="1"/>
  <c r="E5" i="12" a="1"/>
  <c r="E5" i="12" s="1"/>
  <c r="K4" i="12" a="1"/>
  <c r="K4" i="12" s="1"/>
  <c r="J4" i="12" a="1"/>
  <c r="J4" i="12" s="1"/>
  <c r="I4" i="12" a="1"/>
  <c r="I4" i="12" s="1"/>
  <c r="H4" i="12" a="1"/>
  <c r="H4" i="12" s="1"/>
  <c r="G4" i="12" a="1"/>
  <c r="G4" i="12" s="1"/>
  <c r="F4" i="12" a="1"/>
  <c r="F4" i="12" s="1"/>
  <c r="E4" i="12" a="1"/>
  <c r="E4" i="12" s="1"/>
  <c r="K153" i="11" a="1"/>
  <c r="K153" i="11" s="1"/>
  <c r="J153" i="11" a="1"/>
  <c r="J153" i="11" s="1"/>
  <c r="I153" i="11" a="1"/>
  <c r="I153" i="11" s="1"/>
  <c r="H153" i="11" a="1"/>
  <c r="H153" i="11" s="1"/>
  <c r="G153" i="11" a="1"/>
  <c r="G153" i="11" s="1"/>
  <c r="F153" i="11" a="1"/>
  <c r="F153" i="11" s="1"/>
  <c r="E153" i="11" a="1"/>
  <c r="E153" i="11" s="1"/>
  <c r="K152" i="11" a="1"/>
  <c r="K152" i="11" s="1"/>
  <c r="J152" i="11" a="1"/>
  <c r="J152" i="11" s="1"/>
  <c r="I152" i="11" a="1"/>
  <c r="I152" i="11" s="1"/>
  <c r="H152" i="11" a="1"/>
  <c r="H152" i="11" s="1"/>
  <c r="G152" i="11" a="1"/>
  <c r="G152" i="11" s="1"/>
  <c r="F152" i="11" a="1"/>
  <c r="F152" i="11" s="1"/>
  <c r="E152" i="11" a="1"/>
  <c r="E152" i="11" s="1"/>
  <c r="K151" i="11" a="1"/>
  <c r="K151" i="11" s="1"/>
  <c r="J151" i="11" a="1"/>
  <c r="J151" i="11" s="1"/>
  <c r="I151" i="11" a="1"/>
  <c r="I151" i="11" s="1"/>
  <c r="H151" i="11" a="1"/>
  <c r="H151" i="11" s="1"/>
  <c r="G151" i="11" a="1"/>
  <c r="G151" i="11" s="1"/>
  <c r="F151" i="11" a="1"/>
  <c r="F151" i="11" s="1"/>
  <c r="E151" i="11" a="1"/>
  <c r="E151" i="11" s="1"/>
  <c r="K150" i="11" a="1"/>
  <c r="K150" i="11" s="1"/>
  <c r="J150" i="11" a="1"/>
  <c r="J150" i="11" s="1"/>
  <c r="I150" i="11" a="1"/>
  <c r="I150" i="11" s="1"/>
  <c r="H150" i="11" a="1"/>
  <c r="H150" i="11" s="1"/>
  <c r="G150" i="11" a="1"/>
  <c r="G150" i="11" s="1"/>
  <c r="F150" i="11" a="1"/>
  <c r="F150" i="11" s="1"/>
  <c r="E150" i="11" a="1"/>
  <c r="E150" i="11" s="1"/>
  <c r="K149" i="11" a="1"/>
  <c r="K149" i="11" s="1"/>
  <c r="J149" i="11" a="1"/>
  <c r="J149" i="11" s="1"/>
  <c r="I149" i="11" a="1"/>
  <c r="I149" i="11" s="1"/>
  <c r="H149" i="11" a="1"/>
  <c r="H149" i="11" s="1"/>
  <c r="G149" i="11" a="1"/>
  <c r="G149" i="11" s="1"/>
  <c r="F149" i="11" a="1"/>
  <c r="F149" i="11" s="1"/>
  <c r="E149" i="11" a="1"/>
  <c r="E149" i="11" s="1"/>
  <c r="K148" i="11" a="1"/>
  <c r="K148" i="11" s="1"/>
  <c r="J148" i="11" a="1"/>
  <c r="J148" i="11" s="1"/>
  <c r="I148" i="11" a="1"/>
  <c r="I148" i="11" s="1"/>
  <c r="H148" i="11" a="1"/>
  <c r="H148" i="11" s="1"/>
  <c r="G148" i="11" a="1"/>
  <c r="G148" i="11" s="1"/>
  <c r="F148" i="11" a="1"/>
  <c r="F148" i="11" s="1"/>
  <c r="E148" i="11" a="1"/>
  <c r="E148" i="11" s="1"/>
  <c r="K147" i="11" a="1"/>
  <c r="K147" i="11" s="1"/>
  <c r="J147" i="11" a="1"/>
  <c r="J147" i="11" s="1"/>
  <c r="I147" i="11" a="1"/>
  <c r="I147" i="11" s="1"/>
  <c r="H147" i="11" a="1"/>
  <c r="H147" i="11" s="1"/>
  <c r="G147" i="11" a="1"/>
  <c r="G147" i="11" s="1"/>
  <c r="F147" i="11" a="1"/>
  <c r="F147" i="11" s="1"/>
  <c r="E147" i="11" a="1"/>
  <c r="E147" i="11" s="1"/>
  <c r="K146" i="11" a="1"/>
  <c r="K146" i="11" s="1"/>
  <c r="J146" i="11" a="1"/>
  <c r="J146" i="11" s="1"/>
  <c r="I146" i="11" a="1"/>
  <c r="I146" i="11" s="1"/>
  <c r="H146" i="11" a="1"/>
  <c r="H146" i="11" s="1"/>
  <c r="G146" i="11" a="1"/>
  <c r="G146" i="11" s="1"/>
  <c r="F146" i="11" a="1"/>
  <c r="F146" i="11" s="1"/>
  <c r="E146" i="11" a="1"/>
  <c r="E146" i="11" s="1"/>
  <c r="K145" i="11" a="1"/>
  <c r="K145" i="11" s="1"/>
  <c r="J145" i="11" a="1"/>
  <c r="J145" i="11" s="1"/>
  <c r="I145" i="11" a="1"/>
  <c r="I145" i="11" s="1"/>
  <c r="H145" i="11" a="1"/>
  <c r="H145" i="11" s="1"/>
  <c r="G145" i="11" a="1"/>
  <c r="G145" i="11" s="1"/>
  <c r="F145" i="11" a="1"/>
  <c r="F145" i="11" s="1"/>
  <c r="E145" i="11" a="1"/>
  <c r="E145" i="11" s="1"/>
  <c r="K144" i="11" a="1"/>
  <c r="K144" i="11" s="1"/>
  <c r="J144" i="11" a="1"/>
  <c r="J144" i="11" s="1"/>
  <c r="I144" i="11" a="1"/>
  <c r="I144" i="11" s="1"/>
  <c r="H144" i="11" a="1"/>
  <c r="H144" i="11" s="1"/>
  <c r="G144" i="11" a="1"/>
  <c r="G144" i="11" s="1"/>
  <c r="F144" i="11" a="1"/>
  <c r="F144" i="11" s="1"/>
  <c r="E144" i="11" a="1"/>
  <c r="E144" i="11" s="1"/>
  <c r="K143" i="11" a="1"/>
  <c r="K143" i="11" s="1"/>
  <c r="J143" i="11" a="1"/>
  <c r="J143" i="11" s="1"/>
  <c r="I143" i="11" a="1"/>
  <c r="I143" i="11" s="1"/>
  <c r="H143" i="11" a="1"/>
  <c r="H143" i="11" s="1"/>
  <c r="G143" i="11" a="1"/>
  <c r="G143" i="11" s="1"/>
  <c r="F143" i="11" a="1"/>
  <c r="F143" i="11" s="1"/>
  <c r="E143" i="11" a="1"/>
  <c r="E143" i="11" s="1"/>
  <c r="K142" i="11" a="1"/>
  <c r="K142" i="11" s="1"/>
  <c r="J142" i="11" a="1"/>
  <c r="J142" i="11" s="1"/>
  <c r="I142" i="11" a="1"/>
  <c r="I142" i="11" s="1"/>
  <c r="H142" i="11" a="1"/>
  <c r="H142" i="11" s="1"/>
  <c r="G142" i="11" a="1"/>
  <c r="G142" i="11" s="1"/>
  <c r="F142" i="11" a="1"/>
  <c r="F142" i="11" s="1"/>
  <c r="E142" i="11" a="1"/>
  <c r="E142" i="11" s="1"/>
  <c r="K141" i="11" a="1"/>
  <c r="K141" i="11" s="1"/>
  <c r="J141" i="11" a="1"/>
  <c r="J141" i="11" s="1"/>
  <c r="I141" i="11" a="1"/>
  <c r="I141" i="11" s="1"/>
  <c r="H141" i="11" a="1"/>
  <c r="H141" i="11" s="1"/>
  <c r="G141" i="11" a="1"/>
  <c r="G141" i="11" s="1"/>
  <c r="F141" i="11" a="1"/>
  <c r="F141" i="11" s="1"/>
  <c r="E141" i="11" a="1"/>
  <c r="E141" i="11" s="1"/>
  <c r="K140" i="11" a="1"/>
  <c r="K140" i="11" s="1"/>
  <c r="J140" i="11" a="1"/>
  <c r="J140" i="11" s="1"/>
  <c r="I140" i="11" a="1"/>
  <c r="I140" i="11" s="1"/>
  <c r="H140" i="11" a="1"/>
  <c r="H140" i="11" s="1"/>
  <c r="G140" i="11" a="1"/>
  <c r="G140" i="11" s="1"/>
  <c r="F140" i="11" a="1"/>
  <c r="F140" i="11" s="1"/>
  <c r="E140" i="11" a="1"/>
  <c r="E140" i="11" s="1"/>
  <c r="K139" i="11" a="1"/>
  <c r="K139" i="11" s="1"/>
  <c r="J139" i="11" a="1"/>
  <c r="J139" i="11" s="1"/>
  <c r="I139" i="11" a="1"/>
  <c r="I139" i="11" s="1"/>
  <c r="H139" i="11" a="1"/>
  <c r="H139" i="11" s="1"/>
  <c r="G139" i="11" a="1"/>
  <c r="G139" i="11" s="1"/>
  <c r="F139" i="11" a="1"/>
  <c r="F139" i="11" s="1"/>
  <c r="E139" i="11" a="1"/>
  <c r="E139" i="11" s="1"/>
  <c r="K138" i="11" a="1"/>
  <c r="K138" i="11" s="1"/>
  <c r="J138" i="11" a="1"/>
  <c r="J138" i="11" s="1"/>
  <c r="I138" i="11" a="1"/>
  <c r="I138" i="11" s="1"/>
  <c r="H138" i="11" a="1"/>
  <c r="H138" i="11" s="1"/>
  <c r="G138" i="11" a="1"/>
  <c r="G138" i="11" s="1"/>
  <c r="F138" i="11" a="1"/>
  <c r="F138" i="11" s="1"/>
  <c r="E138" i="11" a="1"/>
  <c r="E138" i="11" s="1"/>
  <c r="K137" i="11" a="1"/>
  <c r="K137" i="11" s="1"/>
  <c r="J137" i="11" a="1"/>
  <c r="J137" i="11" s="1"/>
  <c r="I137" i="11" a="1"/>
  <c r="I137" i="11" s="1"/>
  <c r="H137" i="11" a="1"/>
  <c r="H137" i="11" s="1"/>
  <c r="G137" i="11" a="1"/>
  <c r="G137" i="11" s="1"/>
  <c r="F137" i="11" a="1"/>
  <c r="F137" i="11" s="1"/>
  <c r="E137" i="11" a="1"/>
  <c r="E137" i="11" s="1"/>
  <c r="K136" i="11" a="1"/>
  <c r="K136" i="11" s="1"/>
  <c r="J136" i="11" a="1"/>
  <c r="J136" i="11" s="1"/>
  <c r="I136" i="11" a="1"/>
  <c r="I136" i="11" s="1"/>
  <c r="H136" i="11" a="1"/>
  <c r="H136" i="11" s="1"/>
  <c r="G136" i="11" a="1"/>
  <c r="G136" i="11" s="1"/>
  <c r="F136" i="11" a="1"/>
  <c r="F136" i="11" s="1"/>
  <c r="E136" i="11" a="1"/>
  <c r="E136" i="11" s="1"/>
  <c r="K135" i="11" a="1"/>
  <c r="K135" i="11" s="1"/>
  <c r="J135" i="11" a="1"/>
  <c r="J135" i="11" s="1"/>
  <c r="I135" i="11" a="1"/>
  <c r="I135" i="11" s="1"/>
  <c r="H135" i="11" a="1"/>
  <c r="H135" i="11" s="1"/>
  <c r="G135" i="11" a="1"/>
  <c r="G135" i="11" s="1"/>
  <c r="F135" i="11" a="1"/>
  <c r="F135" i="11" s="1"/>
  <c r="E135" i="11" a="1"/>
  <c r="E135" i="11" s="1"/>
  <c r="K134" i="11" a="1"/>
  <c r="K134" i="11" s="1"/>
  <c r="J134" i="11" a="1"/>
  <c r="J134" i="11" s="1"/>
  <c r="I134" i="11" a="1"/>
  <c r="I134" i="11" s="1"/>
  <c r="H134" i="11" a="1"/>
  <c r="H134" i="11" s="1"/>
  <c r="G134" i="11" a="1"/>
  <c r="G134" i="11" s="1"/>
  <c r="F134" i="11" a="1"/>
  <c r="F134" i="11" s="1"/>
  <c r="E134" i="11" a="1"/>
  <c r="E134" i="11" s="1"/>
  <c r="K133" i="11" a="1"/>
  <c r="K133" i="11" s="1"/>
  <c r="J133" i="11" a="1"/>
  <c r="J133" i="11" s="1"/>
  <c r="I133" i="11" a="1"/>
  <c r="I133" i="11" s="1"/>
  <c r="H133" i="11" a="1"/>
  <c r="H133" i="11" s="1"/>
  <c r="G133" i="11" a="1"/>
  <c r="G133" i="11" s="1"/>
  <c r="F133" i="11" a="1"/>
  <c r="F133" i="11" s="1"/>
  <c r="E133" i="11" a="1"/>
  <c r="E133" i="11" s="1"/>
  <c r="K132" i="11" a="1"/>
  <c r="K132" i="11" s="1"/>
  <c r="J132" i="11" a="1"/>
  <c r="J132" i="11" s="1"/>
  <c r="I132" i="11" a="1"/>
  <c r="I132" i="11" s="1"/>
  <c r="H132" i="11" a="1"/>
  <c r="H132" i="11" s="1"/>
  <c r="G132" i="11" a="1"/>
  <c r="G132" i="11" s="1"/>
  <c r="F132" i="11" a="1"/>
  <c r="F132" i="11" s="1"/>
  <c r="E132" i="11" a="1"/>
  <c r="E132" i="11" s="1"/>
  <c r="K131" i="11" a="1"/>
  <c r="K131" i="11" s="1"/>
  <c r="J131" i="11" a="1"/>
  <c r="J131" i="11" s="1"/>
  <c r="I131" i="11" a="1"/>
  <c r="I131" i="11" s="1"/>
  <c r="H131" i="11" a="1"/>
  <c r="H131" i="11" s="1"/>
  <c r="G131" i="11" a="1"/>
  <c r="G131" i="11" s="1"/>
  <c r="F131" i="11" a="1"/>
  <c r="F131" i="11" s="1"/>
  <c r="E131" i="11" a="1"/>
  <c r="E131" i="11" s="1"/>
  <c r="K130" i="11" a="1"/>
  <c r="K130" i="11" s="1"/>
  <c r="J130" i="11" a="1"/>
  <c r="J130" i="11" s="1"/>
  <c r="I130" i="11" a="1"/>
  <c r="I130" i="11" s="1"/>
  <c r="H130" i="11" a="1"/>
  <c r="H130" i="11" s="1"/>
  <c r="G130" i="11" a="1"/>
  <c r="G130" i="11" s="1"/>
  <c r="F130" i="11" a="1"/>
  <c r="F130" i="11" s="1"/>
  <c r="E130" i="11" a="1"/>
  <c r="E130" i="11" s="1"/>
  <c r="K129" i="11" a="1"/>
  <c r="K129" i="11" s="1"/>
  <c r="J129" i="11" a="1"/>
  <c r="J129" i="11" s="1"/>
  <c r="I129" i="11" a="1"/>
  <c r="I129" i="11" s="1"/>
  <c r="H129" i="11" a="1"/>
  <c r="H129" i="11" s="1"/>
  <c r="G129" i="11" a="1"/>
  <c r="G129" i="11" s="1"/>
  <c r="F129" i="11" a="1"/>
  <c r="F129" i="11" s="1"/>
  <c r="E129" i="11" a="1"/>
  <c r="E129" i="11" s="1"/>
  <c r="K128" i="11" a="1"/>
  <c r="K128" i="11" s="1"/>
  <c r="J128" i="11" a="1"/>
  <c r="J128" i="11" s="1"/>
  <c r="I128" i="11" a="1"/>
  <c r="I128" i="11" s="1"/>
  <c r="H128" i="11" a="1"/>
  <c r="H128" i="11" s="1"/>
  <c r="G128" i="11" a="1"/>
  <c r="G128" i="11" s="1"/>
  <c r="F128" i="11" a="1"/>
  <c r="F128" i="11" s="1"/>
  <c r="E128" i="11" a="1"/>
  <c r="E128" i="11" s="1"/>
  <c r="K127" i="11" a="1"/>
  <c r="K127" i="11" s="1"/>
  <c r="J127" i="11" a="1"/>
  <c r="J127" i="11" s="1"/>
  <c r="I127" i="11" a="1"/>
  <c r="I127" i="11" s="1"/>
  <c r="H127" i="11" a="1"/>
  <c r="H127" i="11" s="1"/>
  <c r="G127" i="11" a="1"/>
  <c r="G127" i="11" s="1"/>
  <c r="F127" i="11" a="1"/>
  <c r="F127" i="11" s="1"/>
  <c r="E127" i="11" a="1"/>
  <c r="E127" i="11" s="1"/>
  <c r="K126" i="11" a="1"/>
  <c r="K126" i="11" s="1"/>
  <c r="J126" i="11" a="1"/>
  <c r="J126" i="11" s="1"/>
  <c r="I126" i="11" a="1"/>
  <c r="I126" i="11" s="1"/>
  <c r="H126" i="11" a="1"/>
  <c r="H126" i="11" s="1"/>
  <c r="G126" i="11" a="1"/>
  <c r="G126" i="11" s="1"/>
  <c r="F126" i="11" a="1"/>
  <c r="F126" i="11" s="1"/>
  <c r="E126" i="11" a="1"/>
  <c r="E126" i="11" s="1"/>
  <c r="K125" i="11" a="1"/>
  <c r="K125" i="11" s="1"/>
  <c r="J125" i="11" a="1"/>
  <c r="J125" i="11" s="1"/>
  <c r="I125" i="11" a="1"/>
  <c r="I125" i="11" s="1"/>
  <c r="H125" i="11" a="1"/>
  <c r="H125" i="11" s="1"/>
  <c r="G125" i="11" a="1"/>
  <c r="G125" i="11" s="1"/>
  <c r="F125" i="11" a="1"/>
  <c r="F125" i="11" s="1"/>
  <c r="E125" i="11" a="1"/>
  <c r="E125" i="11" s="1"/>
  <c r="K124" i="11" a="1"/>
  <c r="K124" i="11" s="1"/>
  <c r="J124" i="11" a="1"/>
  <c r="J124" i="11" s="1"/>
  <c r="I124" i="11" a="1"/>
  <c r="I124" i="11" s="1"/>
  <c r="H124" i="11" a="1"/>
  <c r="H124" i="11" s="1"/>
  <c r="G124" i="11" a="1"/>
  <c r="G124" i="11" s="1"/>
  <c r="F124" i="11" a="1"/>
  <c r="F124" i="11" s="1"/>
  <c r="E124" i="11" a="1"/>
  <c r="E124" i="11" s="1"/>
  <c r="K123" i="11" a="1"/>
  <c r="K123" i="11" s="1"/>
  <c r="J123" i="11" a="1"/>
  <c r="J123" i="11" s="1"/>
  <c r="I123" i="11" a="1"/>
  <c r="I123" i="11" s="1"/>
  <c r="H123" i="11" a="1"/>
  <c r="H123" i="11" s="1"/>
  <c r="G123" i="11" a="1"/>
  <c r="G123" i="11" s="1"/>
  <c r="F123" i="11" a="1"/>
  <c r="F123" i="11" s="1"/>
  <c r="E123" i="11" a="1"/>
  <c r="E123" i="11" s="1"/>
  <c r="K122" i="11" a="1"/>
  <c r="K122" i="11" s="1"/>
  <c r="J122" i="11" a="1"/>
  <c r="J122" i="11" s="1"/>
  <c r="I122" i="11" a="1"/>
  <c r="I122" i="11" s="1"/>
  <c r="H122" i="11" a="1"/>
  <c r="H122" i="11" s="1"/>
  <c r="G122" i="11" a="1"/>
  <c r="G122" i="11" s="1"/>
  <c r="F122" i="11" a="1"/>
  <c r="F122" i="11" s="1"/>
  <c r="E122" i="11" a="1"/>
  <c r="E122" i="11" s="1"/>
  <c r="K121" i="11" a="1"/>
  <c r="K121" i="11" s="1"/>
  <c r="J121" i="11" a="1"/>
  <c r="J121" i="11" s="1"/>
  <c r="I121" i="11" a="1"/>
  <c r="I121" i="11" s="1"/>
  <c r="H121" i="11" a="1"/>
  <c r="H121" i="11" s="1"/>
  <c r="G121" i="11" a="1"/>
  <c r="G121" i="11" s="1"/>
  <c r="F121" i="11" a="1"/>
  <c r="F121" i="11" s="1"/>
  <c r="E121" i="11" a="1"/>
  <c r="E121" i="11" s="1"/>
  <c r="K120" i="11" a="1"/>
  <c r="K120" i="11" s="1"/>
  <c r="J120" i="11" a="1"/>
  <c r="J120" i="11" s="1"/>
  <c r="I120" i="11" a="1"/>
  <c r="I120" i="11" s="1"/>
  <c r="H120" i="11" a="1"/>
  <c r="H120" i="11" s="1"/>
  <c r="G120" i="11" a="1"/>
  <c r="G120" i="11" s="1"/>
  <c r="F120" i="11" a="1"/>
  <c r="F120" i="11" s="1"/>
  <c r="E120" i="11" a="1"/>
  <c r="E120" i="11" s="1"/>
  <c r="K119" i="11" a="1"/>
  <c r="K119" i="11" s="1"/>
  <c r="J119" i="11" a="1"/>
  <c r="J119" i="11" s="1"/>
  <c r="I119" i="11" a="1"/>
  <c r="I119" i="11" s="1"/>
  <c r="H119" i="11" a="1"/>
  <c r="H119" i="11" s="1"/>
  <c r="G119" i="11" a="1"/>
  <c r="G119" i="11" s="1"/>
  <c r="F119" i="11" a="1"/>
  <c r="F119" i="11" s="1"/>
  <c r="E119" i="11" a="1"/>
  <c r="E119" i="11" s="1"/>
  <c r="K118" i="11" a="1"/>
  <c r="K118" i="11" s="1"/>
  <c r="J118" i="11" a="1"/>
  <c r="J118" i="11" s="1"/>
  <c r="I118" i="11" a="1"/>
  <c r="I118" i="11" s="1"/>
  <c r="H118" i="11" a="1"/>
  <c r="H118" i="11" s="1"/>
  <c r="G118" i="11" a="1"/>
  <c r="G118" i="11" s="1"/>
  <c r="F118" i="11" a="1"/>
  <c r="F118" i="11" s="1"/>
  <c r="E118" i="11" a="1"/>
  <c r="E118" i="11" s="1"/>
  <c r="K117" i="11" a="1"/>
  <c r="K117" i="11" s="1"/>
  <c r="J117" i="11" a="1"/>
  <c r="J117" i="11" s="1"/>
  <c r="I117" i="11" a="1"/>
  <c r="I117" i="11" s="1"/>
  <c r="H117" i="11" a="1"/>
  <c r="H117" i="11" s="1"/>
  <c r="G117" i="11" a="1"/>
  <c r="G117" i="11" s="1"/>
  <c r="F117" i="11" a="1"/>
  <c r="F117" i="11" s="1"/>
  <c r="E117" i="11" a="1"/>
  <c r="E117" i="11" s="1"/>
  <c r="K116" i="11" a="1"/>
  <c r="K116" i="11" s="1"/>
  <c r="J116" i="11" a="1"/>
  <c r="J116" i="11" s="1"/>
  <c r="I116" i="11" a="1"/>
  <c r="I116" i="11" s="1"/>
  <c r="H116" i="11" a="1"/>
  <c r="H116" i="11" s="1"/>
  <c r="G116" i="11" a="1"/>
  <c r="G116" i="11" s="1"/>
  <c r="F116" i="11" a="1"/>
  <c r="F116" i="11" s="1"/>
  <c r="E116" i="11" a="1"/>
  <c r="E116" i="11" s="1"/>
  <c r="K115" i="11" a="1"/>
  <c r="K115" i="11" s="1"/>
  <c r="J115" i="11" a="1"/>
  <c r="J115" i="11" s="1"/>
  <c r="I115" i="11" a="1"/>
  <c r="I115" i="11" s="1"/>
  <c r="H115" i="11" a="1"/>
  <c r="H115" i="11" s="1"/>
  <c r="G115" i="11" a="1"/>
  <c r="G115" i="11" s="1"/>
  <c r="F115" i="11" a="1"/>
  <c r="F115" i="11" s="1"/>
  <c r="E115" i="11" a="1"/>
  <c r="E115" i="11" s="1"/>
  <c r="K114" i="11" a="1"/>
  <c r="K114" i="11" s="1"/>
  <c r="J114" i="11" a="1"/>
  <c r="J114" i="11" s="1"/>
  <c r="I114" i="11" a="1"/>
  <c r="I114" i="11" s="1"/>
  <c r="H114" i="11" a="1"/>
  <c r="H114" i="11" s="1"/>
  <c r="G114" i="11" a="1"/>
  <c r="G114" i="11" s="1"/>
  <c r="F114" i="11" a="1"/>
  <c r="F114" i="11" s="1"/>
  <c r="E114" i="11"/>
  <c r="E114" i="11" a="1"/>
  <c r="K113" i="11" a="1"/>
  <c r="K113" i="11" s="1"/>
  <c r="J113" i="11" a="1"/>
  <c r="J113" i="11" s="1"/>
  <c r="I113" i="11" a="1"/>
  <c r="I113" i="11" s="1"/>
  <c r="H113" i="11" a="1"/>
  <c r="H113" i="11" s="1"/>
  <c r="G113" i="11" a="1"/>
  <c r="G113" i="11" s="1"/>
  <c r="F113" i="11" a="1"/>
  <c r="F113" i="11" s="1"/>
  <c r="E113" i="11" a="1"/>
  <c r="E113" i="11" s="1"/>
  <c r="K112" i="11" a="1"/>
  <c r="K112" i="11" s="1"/>
  <c r="J112" i="11" a="1"/>
  <c r="J112" i="11" s="1"/>
  <c r="I112" i="11" a="1"/>
  <c r="I112" i="11" s="1"/>
  <c r="H112" i="11" a="1"/>
  <c r="H112" i="11" s="1"/>
  <c r="G112" i="11" a="1"/>
  <c r="G112" i="11" s="1"/>
  <c r="F112" i="11" a="1"/>
  <c r="F112" i="11" s="1"/>
  <c r="E112" i="11" a="1"/>
  <c r="E112" i="11" s="1"/>
  <c r="K111" i="11" a="1"/>
  <c r="K111" i="11" s="1"/>
  <c r="J111" i="11" a="1"/>
  <c r="J111" i="11" s="1"/>
  <c r="I111" i="11" a="1"/>
  <c r="I111" i="11" s="1"/>
  <c r="H111" i="11" a="1"/>
  <c r="H111" i="11" s="1"/>
  <c r="G111" i="11" a="1"/>
  <c r="G111" i="11" s="1"/>
  <c r="F111" i="11" a="1"/>
  <c r="F111" i="11" s="1"/>
  <c r="E111" i="11" a="1"/>
  <c r="E111" i="11" s="1"/>
  <c r="K110" i="11" a="1"/>
  <c r="K110" i="11" s="1"/>
  <c r="J110" i="11" a="1"/>
  <c r="J110" i="11" s="1"/>
  <c r="I110" i="11" a="1"/>
  <c r="I110" i="11" s="1"/>
  <c r="H110" i="11" a="1"/>
  <c r="H110" i="11" s="1"/>
  <c r="G110" i="11" a="1"/>
  <c r="G110" i="11" s="1"/>
  <c r="F110" i="11" a="1"/>
  <c r="F110" i="11" s="1"/>
  <c r="E110" i="11" a="1"/>
  <c r="E110" i="11" s="1"/>
  <c r="K109" i="11" a="1"/>
  <c r="K109" i="11" s="1"/>
  <c r="J109" i="11" a="1"/>
  <c r="J109" i="11" s="1"/>
  <c r="I109" i="11" a="1"/>
  <c r="I109" i="11" s="1"/>
  <c r="H109" i="11" a="1"/>
  <c r="H109" i="11" s="1"/>
  <c r="G109" i="11" a="1"/>
  <c r="G109" i="11" s="1"/>
  <c r="F109" i="11" a="1"/>
  <c r="F109" i="11" s="1"/>
  <c r="E109" i="11" a="1"/>
  <c r="E109" i="11" s="1"/>
  <c r="K108" i="11" a="1"/>
  <c r="K108" i="11" s="1"/>
  <c r="J108" i="11" a="1"/>
  <c r="J108" i="11" s="1"/>
  <c r="I108" i="11" a="1"/>
  <c r="I108" i="11" s="1"/>
  <c r="H108" i="11" a="1"/>
  <c r="H108" i="11" s="1"/>
  <c r="G108" i="11" a="1"/>
  <c r="G108" i="11" s="1"/>
  <c r="F108" i="11" a="1"/>
  <c r="F108" i="11" s="1"/>
  <c r="E108" i="11" a="1"/>
  <c r="E108" i="11" s="1"/>
  <c r="K107" i="11" a="1"/>
  <c r="K107" i="11" s="1"/>
  <c r="J107" i="11" a="1"/>
  <c r="J107" i="11" s="1"/>
  <c r="I107" i="11" a="1"/>
  <c r="I107" i="11" s="1"/>
  <c r="H107" i="11" a="1"/>
  <c r="H107" i="11" s="1"/>
  <c r="G107" i="11" a="1"/>
  <c r="G107" i="11" s="1"/>
  <c r="F107" i="11" a="1"/>
  <c r="F107" i="11" s="1"/>
  <c r="E107" i="11" a="1"/>
  <c r="E107" i="11" s="1"/>
  <c r="K106" i="11" a="1"/>
  <c r="K106" i="11" s="1"/>
  <c r="J106" i="11" a="1"/>
  <c r="J106" i="11" s="1"/>
  <c r="I106" i="11" a="1"/>
  <c r="I106" i="11" s="1"/>
  <c r="H106" i="11" a="1"/>
  <c r="H106" i="11" s="1"/>
  <c r="G106" i="11" a="1"/>
  <c r="G106" i="11" s="1"/>
  <c r="F106" i="11" a="1"/>
  <c r="F106" i="11" s="1"/>
  <c r="E106" i="11" a="1"/>
  <c r="E106" i="11" s="1"/>
  <c r="K105" i="11" a="1"/>
  <c r="K105" i="11" s="1"/>
  <c r="J105" i="11" a="1"/>
  <c r="J105" i="11" s="1"/>
  <c r="I105" i="11" a="1"/>
  <c r="I105" i="11" s="1"/>
  <c r="H105" i="11" a="1"/>
  <c r="H105" i="11" s="1"/>
  <c r="G105" i="11" a="1"/>
  <c r="G105" i="11" s="1"/>
  <c r="F105" i="11" a="1"/>
  <c r="F105" i="11" s="1"/>
  <c r="E105" i="11" a="1"/>
  <c r="E105" i="11" s="1"/>
  <c r="K104" i="11" a="1"/>
  <c r="K104" i="11" s="1"/>
  <c r="J104" i="11" a="1"/>
  <c r="J104" i="11" s="1"/>
  <c r="I104" i="11" a="1"/>
  <c r="I104" i="11" s="1"/>
  <c r="H104" i="11" a="1"/>
  <c r="H104" i="11" s="1"/>
  <c r="G104" i="11" a="1"/>
  <c r="G104" i="11" s="1"/>
  <c r="F104" i="11" a="1"/>
  <c r="F104" i="11" s="1"/>
  <c r="E104" i="11" a="1"/>
  <c r="E104" i="11" s="1"/>
  <c r="K103" i="11" a="1"/>
  <c r="K103" i="11" s="1"/>
  <c r="J103" i="11" a="1"/>
  <c r="J103" i="11" s="1"/>
  <c r="I103" i="11" a="1"/>
  <c r="I103" i="11" s="1"/>
  <c r="H103" i="11" a="1"/>
  <c r="H103" i="11" s="1"/>
  <c r="G103" i="11" a="1"/>
  <c r="G103" i="11" s="1"/>
  <c r="F103" i="11" a="1"/>
  <c r="F103" i="11" s="1"/>
  <c r="E103" i="11" a="1"/>
  <c r="E103" i="11" s="1"/>
  <c r="K102" i="11" a="1"/>
  <c r="K102" i="11" s="1"/>
  <c r="J102" i="11" a="1"/>
  <c r="J102" i="11" s="1"/>
  <c r="I102" i="11" a="1"/>
  <c r="I102" i="11" s="1"/>
  <c r="H102" i="11" a="1"/>
  <c r="H102" i="11" s="1"/>
  <c r="G102" i="11" a="1"/>
  <c r="G102" i="11" s="1"/>
  <c r="F102" i="11" a="1"/>
  <c r="F102" i="11" s="1"/>
  <c r="E102" i="11" a="1"/>
  <c r="E102" i="11" s="1"/>
  <c r="K101" i="11" a="1"/>
  <c r="K101" i="11" s="1"/>
  <c r="J101" i="11" a="1"/>
  <c r="J101" i="11" s="1"/>
  <c r="I101" i="11" a="1"/>
  <c r="I101" i="11" s="1"/>
  <c r="H101" i="11" a="1"/>
  <c r="H101" i="11" s="1"/>
  <c r="G101" i="11" a="1"/>
  <c r="G101" i="11" s="1"/>
  <c r="F101" i="11" a="1"/>
  <c r="F101" i="11" s="1"/>
  <c r="E101" i="11" a="1"/>
  <c r="E101" i="11" s="1"/>
  <c r="K100" i="11" a="1"/>
  <c r="K100" i="11" s="1"/>
  <c r="J100" i="11" a="1"/>
  <c r="J100" i="11" s="1"/>
  <c r="I100" i="11" a="1"/>
  <c r="I100" i="11" s="1"/>
  <c r="H100" i="11" a="1"/>
  <c r="H100" i="11" s="1"/>
  <c r="G100" i="11" a="1"/>
  <c r="G100" i="11" s="1"/>
  <c r="F100" i="11" a="1"/>
  <c r="F100" i="11" s="1"/>
  <c r="E100" i="11" a="1"/>
  <c r="E100" i="11" s="1"/>
  <c r="K99" i="11" a="1"/>
  <c r="K99" i="11" s="1"/>
  <c r="J99" i="11" a="1"/>
  <c r="J99" i="11" s="1"/>
  <c r="I99" i="11" a="1"/>
  <c r="I99" i="11" s="1"/>
  <c r="H99" i="11" a="1"/>
  <c r="H99" i="11" s="1"/>
  <c r="G99" i="11" a="1"/>
  <c r="G99" i="11" s="1"/>
  <c r="F99" i="11" a="1"/>
  <c r="F99" i="11" s="1"/>
  <c r="E99" i="11" a="1"/>
  <c r="E99" i="11" s="1"/>
  <c r="K98" i="11" a="1"/>
  <c r="K98" i="11" s="1"/>
  <c r="J98" i="11" a="1"/>
  <c r="J98" i="11" s="1"/>
  <c r="I98" i="11" a="1"/>
  <c r="I98" i="11" s="1"/>
  <c r="H98" i="11" a="1"/>
  <c r="H98" i="11" s="1"/>
  <c r="G98" i="11" a="1"/>
  <c r="G98" i="11" s="1"/>
  <c r="F98" i="11" a="1"/>
  <c r="F98" i="11" s="1"/>
  <c r="E98" i="11" a="1"/>
  <c r="E98" i="11" s="1"/>
  <c r="K97" i="11" a="1"/>
  <c r="K97" i="11" s="1"/>
  <c r="J97" i="11" a="1"/>
  <c r="J97" i="11" s="1"/>
  <c r="I97" i="11" a="1"/>
  <c r="I97" i="11" s="1"/>
  <c r="H97" i="11" a="1"/>
  <c r="H97" i="11" s="1"/>
  <c r="G97" i="11" a="1"/>
  <c r="G97" i="11" s="1"/>
  <c r="F97" i="11" a="1"/>
  <c r="F97" i="11" s="1"/>
  <c r="E97" i="11" a="1"/>
  <c r="E97" i="11" s="1"/>
  <c r="K96" i="11" a="1"/>
  <c r="K96" i="11" s="1"/>
  <c r="J96" i="11" a="1"/>
  <c r="J96" i="11" s="1"/>
  <c r="I96" i="11" a="1"/>
  <c r="I96" i="11" s="1"/>
  <c r="H96" i="11"/>
  <c r="H96" i="11" a="1"/>
  <c r="G96" i="11" a="1"/>
  <c r="G96" i="11" s="1"/>
  <c r="F96" i="11" a="1"/>
  <c r="F96" i="11" s="1"/>
  <c r="E96" i="11" a="1"/>
  <c r="E96" i="11" s="1"/>
  <c r="K95" i="11" a="1"/>
  <c r="K95" i="11" s="1"/>
  <c r="J95" i="11" a="1"/>
  <c r="J95" i="11" s="1"/>
  <c r="I95" i="11" a="1"/>
  <c r="I95" i="11" s="1"/>
  <c r="H95" i="11" a="1"/>
  <c r="H95" i="11" s="1"/>
  <c r="G95" i="11" a="1"/>
  <c r="G95" i="11" s="1"/>
  <c r="F95" i="11" a="1"/>
  <c r="F95" i="11" s="1"/>
  <c r="E95" i="11" a="1"/>
  <c r="E95" i="11" s="1"/>
  <c r="K94" i="11"/>
  <c r="K94" i="11" a="1"/>
  <c r="J94" i="11" a="1"/>
  <c r="J94" i="11" s="1"/>
  <c r="I94" i="11" a="1"/>
  <c r="I94" i="11" s="1"/>
  <c r="H94" i="11"/>
  <c r="H94" i="11" a="1"/>
  <c r="G94" i="11" a="1"/>
  <c r="G94" i="11" s="1"/>
  <c r="F94" i="11" a="1"/>
  <c r="F94" i="11" s="1"/>
  <c r="E94" i="11" a="1"/>
  <c r="E94" i="11" s="1"/>
  <c r="K93" i="11" a="1"/>
  <c r="K93" i="11" s="1"/>
  <c r="J93" i="11" a="1"/>
  <c r="J93" i="11" s="1"/>
  <c r="I93" i="11" a="1"/>
  <c r="I93" i="11" s="1"/>
  <c r="H93" i="11" a="1"/>
  <c r="H93" i="11" s="1"/>
  <c r="G93" i="11" a="1"/>
  <c r="G93" i="11" s="1"/>
  <c r="F93" i="11" a="1"/>
  <c r="F93" i="11" s="1"/>
  <c r="E93" i="11" a="1"/>
  <c r="E93" i="11" s="1"/>
  <c r="K92" i="11" a="1"/>
  <c r="K92" i="11" s="1"/>
  <c r="J92" i="11" a="1"/>
  <c r="J92" i="11" s="1"/>
  <c r="I92" i="11" a="1"/>
  <c r="I92" i="11" s="1"/>
  <c r="H92" i="11" a="1"/>
  <c r="H92" i="11" s="1"/>
  <c r="G92" i="11" a="1"/>
  <c r="G92" i="11" s="1"/>
  <c r="F92" i="11" a="1"/>
  <c r="F92" i="11" s="1"/>
  <c r="E92" i="11" a="1"/>
  <c r="E92" i="11" s="1"/>
  <c r="K91" i="11" a="1"/>
  <c r="K91" i="11" s="1"/>
  <c r="J91" i="11" a="1"/>
  <c r="J91" i="11" s="1"/>
  <c r="I91" i="11" a="1"/>
  <c r="I91" i="11" s="1"/>
  <c r="H91" i="11" a="1"/>
  <c r="H91" i="11" s="1"/>
  <c r="G91" i="11" a="1"/>
  <c r="G91" i="11" s="1"/>
  <c r="F91" i="11" a="1"/>
  <c r="F91" i="11" s="1"/>
  <c r="E91" i="11" a="1"/>
  <c r="E91" i="11" s="1"/>
  <c r="K90" i="11" a="1"/>
  <c r="K90" i="11" s="1"/>
  <c r="J90" i="11" a="1"/>
  <c r="J90" i="11" s="1"/>
  <c r="I90" i="11" a="1"/>
  <c r="I90" i="11" s="1"/>
  <c r="H90" i="11" a="1"/>
  <c r="H90" i="11" s="1"/>
  <c r="G90" i="11" a="1"/>
  <c r="G90" i="11" s="1"/>
  <c r="F90" i="11" a="1"/>
  <c r="F90" i="11" s="1"/>
  <c r="E90" i="11" a="1"/>
  <c r="E90" i="11" s="1"/>
  <c r="K89" i="11" a="1"/>
  <c r="K89" i="11" s="1"/>
  <c r="J89" i="11" a="1"/>
  <c r="J89" i="11" s="1"/>
  <c r="I89" i="11" a="1"/>
  <c r="I89" i="11" s="1"/>
  <c r="H89" i="11" a="1"/>
  <c r="H89" i="11" s="1"/>
  <c r="G89" i="11" a="1"/>
  <c r="G89" i="11" s="1"/>
  <c r="F89" i="11" a="1"/>
  <c r="F89" i="11" s="1"/>
  <c r="E89" i="11" a="1"/>
  <c r="E89" i="11" s="1"/>
  <c r="K88" i="11" a="1"/>
  <c r="K88" i="11" s="1"/>
  <c r="J88" i="11" a="1"/>
  <c r="J88" i="11" s="1"/>
  <c r="I88" i="11" a="1"/>
  <c r="I88" i="11" s="1"/>
  <c r="H88" i="11" a="1"/>
  <c r="H88" i="11" s="1"/>
  <c r="G88" i="11" a="1"/>
  <c r="G88" i="11" s="1"/>
  <c r="F88" i="11" a="1"/>
  <c r="F88" i="11" s="1"/>
  <c r="E88" i="11" a="1"/>
  <c r="E88" i="11" s="1"/>
  <c r="K87" i="11" a="1"/>
  <c r="K87" i="11" s="1"/>
  <c r="J87" i="11" a="1"/>
  <c r="J87" i="11" s="1"/>
  <c r="I87" i="11" a="1"/>
  <c r="I87" i="11" s="1"/>
  <c r="H87" i="11" a="1"/>
  <c r="H87" i="11" s="1"/>
  <c r="G87" i="11" a="1"/>
  <c r="G87" i="11" s="1"/>
  <c r="F87" i="11" a="1"/>
  <c r="F87" i="11" s="1"/>
  <c r="E87" i="11" a="1"/>
  <c r="E87" i="11" s="1"/>
  <c r="K86" i="11" a="1"/>
  <c r="K86" i="11" s="1"/>
  <c r="J86" i="11" a="1"/>
  <c r="J86" i="11" s="1"/>
  <c r="I86" i="11" a="1"/>
  <c r="I86" i="11" s="1"/>
  <c r="H86" i="11" a="1"/>
  <c r="H86" i="11" s="1"/>
  <c r="G86" i="11" a="1"/>
  <c r="G86" i="11" s="1"/>
  <c r="F86" i="11" a="1"/>
  <c r="F86" i="11" s="1"/>
  <c r="E86" i="11" a="1"/>
  <c r="E86" i="11" s="1"/>
  <c r="K85" i="11" a="1"/>
  <c r="K85" i="11" s="1"/>
  <c r="J85" i="11" a="1"/>
  <c r="J85" i="11" s="1"/>
  <c r="I85" i="11" a="1"/>
  <c r="I85" i="11" s="1"/>
  <c r="H85" i="11" a="1"/>
  <c r="H85" i="11" s="1"/>
  <c r="G85" i="11" a="1"/>
  <c r="G85" i="11" s="1"/>
  <c r="F85" i="11" a="1"/>
  <c r="F85" i="11" s="1"/>
  <c r="E85" i="11" a="1"/>
  <c r="E85" i="11" s="1"/>
  <c r="K84" i="11" a="1"/>
  <c r="K84" i="11" s="1"/>
  <c r="J84" i="11" a="1"/>
  <c r="J84" i="11" s="1"/>
  <c r="I84" i="11" a="1"/>
  <c r="I84" i="11" s="1"/>
  <c r="H84" i="11" a="1"/>
  <c r="H84" i="11" s="1"/>
  <c r="G84" i="11" a="1"/>
  <c r="G84" i="11" s="1"/>
  <c r="F84" i="11" a="1"/>
  <c r="F84" i="11" s="1"/>
  <c r="E84" i="11" a="1"/>
  <c r="E84" i="11" s="1"/>
  <c r="K83" i="11" a="1"/>
  <c r="K83" i="11" s="1"/>
  <c r="J83" i="11" a="1"/>
  <c r="J83" i="11" s="1"/>
  <c r="I83" i="11" a="1"/>
  <c r="I83" i="11" s="1"/>
  <c r="H83" i="11" a="1"/>
  <c r="H83" i="11" s="1"/>
  <c r="G83" i="11" a="1"/>
  <c r="G83" i="11" s="1"/>
  <c r="F83" i="11" a="1"/>
  <c r="F83" i="11" s="1"/>
  <c r="E83" i="11" a="1"/>
  <c r="E83" i="11" s="1"/>
  <c r="K82" i="11" a="1"/>
  <c r="K82" i="11" s="1"/>
  <c r="J82" i="11" a="1"/>
  <c r="J82" i="11" s="1"/>
  <c r="I82" i="11" a="1"/>
  <c r="I82" i="11" s="1"/>
  <c r="H82" i="11" a="1"/>
  <c r="H82" i="11" s="1"/>
  <c r="G82" i="11" a="1"/>
  <c r="G82" i="11" s="1"/>
  <c r="F82" i="11" a="1"/>
  <c r="F82" i="11" s="1"/>
  <c r="E82" i="11" a="1"/>
  <c r="E82" i="11" s="1"/>
  <c r="K81" i="11" a="1"/>
  <c r="K81" i="11" s="1"/>
  <c r="J81" i="11" a="1"/>
  <c r="J81" i="11" s="1"/>
  <c r="I81" i="11" a="1"/>
  <c r="I81" i="11" s="1"/>
  <c r="H81" i="11" a="1"/>
  <c r="H81" i="11" s="1"/>
  <c r="G81" i="11" a="1"/>
  <c r="G81" i="11" s="1"/>
  <c r="F81" i="11" a="1"/>
  <c r="F81" i="11" s="1"/>
  <c r="E81" i="11" a="1"/>
  <c r="E81" i="11" s="1"/>
  <c r="K80" i="11" a="1"/>
  <c r="K80" i="11" s="1"/>
  <c r="J80" i="11" a="1"/>
  <c r="J80" i="11" s="1"/>
  <c r="I80" i="11" a="1"/>
  <c r="I80" i="11" s="1"/>
  <c r="H80" i="11" a="1"/>
  <c r="H80" i="11" s="1"/>
  <c r="G80" i="11" a="1"/>
  <c r="G80" i="11" s="1"/>
  <c r="F80" i="11" a="1"/>
  <c r="F80" i="11" s="1"/>
  <c r="E80" i="11" a="1"/>
  <c r="E80" i="11" s="1"/>
  <c r="K79" i="11" a="1"/>
  <c r="K79" i="11" s="1"/>
  <c r="J79" i="11" a="1"/>
  <c r="J79" i="11" s="1"/>
  <c r="I79" i="11" a="1"/>
  <c r="I79" i="11" s="1"/>
  <c r="H79" i="11" a="1"/>
  <c r="H79" i="11" s="1"/>
  <c r="G79" i="11" a="1"/>
  <c r="G79" i="11" s="1"/>
  <c r="F79" i="11" a="1"/>
  <c r="F79" i="11" s="1"/>
  <c r="E79" i="11" a="1"/>
  <c r="E79" i="11" s="1"/>
  <c r="K78" i="11" a="1"/>
  <c r="K78" i="11" s="1"/>
  <c r="J78" i="11" a="1"/>
  <c r="J78" i="11" s="1"/>
  <c r="I78" i="11" a="1"/>
  <c r="I78" i="11" s="1"/>
  <c r="H78" i="11" a="1"/>
  <c r="H78" i="11" s="1"/>
  <c r="G78" i="11" a="1"/>
  <c r="G78" i="11" s="1"/>
  <c r="F78" i="11" a="1"/>
  <c r="F78" i="11" s="1"/>
  <c r="E78" i="11" a="1"/>
  <c r="E78" i="11" s="1"/>
  <c r="K77" i="11" a="1"/>
  <c r="K77" i="11" s="1"/>
  <c r="J77" i="11" a="1"/>
  <c r="J77" i="11" s="1"/>
  <c r="I77" i="11" a="1"/>
  <c r="I77" i="11" s="1"/>
  <c r="H77" i="11" a="1"/>
  <c r="H77" i="11" s="1"/>
  <c r="G77" i="11" a="1"/>
  <c r="G77" i="11" s="1"/>
  <c r="F77" i="11" a="1"/>
  <c r="F77" i="11" s="1"/>
  <c r="E77" i="11" a="1"/>
  <c r="E77" i="11" s="1"/>
  <c r="K76" i="11" a="1"/>
  <c r="K76" i="11" s="1"/>
  <c r="J76" i="11" a="1"/>
  <c r="J76" i="11" s="1"/>
  <c r="I76" i="11" a="1"/>
  <c r="I76" i="11" s="1"/>
  <c r="H76" i="11" a="1"/>
  <c r="H76" i="11" s="1"/>
  <c r="G76" i="11" a="1"/>
  <c r="G76" i="11" s="1"/>
  <c r="F76" i="11" a="1"/>
  <c r="F76" i="11" s="1"/>
  <c r="E76" i="11" a="1"/>
  <c r="E76" i="11" s="1"/>
  <c r="K75" i="11" a="1"/>
  <c r="K75" i="11" s="1"/>
  <c r="J75" i="11" a="1"/>
  <c r="J75" i="11" s="1"/>
  <c r="I75" i="11" a="1"/>
  <c r="I75" i="11" s="1"/>
  <c r="H75" i="11" a="1"/>
  <c r="H75" i="11" s="1"/>
  <c r="G75" i="11" a="1"/>
  <c r="G75" i="11" s="1"/>
  <c r="F75" i="11" a="1"/>
  <c r="F75" i="11" s="1"/>
  <c r="E75" i="11" a="1"/>
  <c r="E75" i="11" s="1"/>
  <c r="K74" i="11" a="1"/>
  <c r="K74" i="11" s="1"/>
  <c r="J74" i="11" a="1"/>
  <c r="J74" i="11" s="1"/>
  <c r="I74" i="11" a="1"/>
  <c r="I74" i="11" s="1"/>
  <c r="H74" i="11" a="1"/>
  <c r="H74" i="11" s="1"/>
  <c r="G74" i="11" a="1"/>
  <c r="G74" i="11" s="1"/>
  <c r="F74" i="11" a="1"/>
  <c r="F74" i="11" s="1"/>
  <c r="E74" i="11" a="1"/>
  <c r="E74" i="11" s="1"/>
  <c r="K73" i="11" a="1"/>
  <c r="K73" i="11" s="1"/>
  <c r="J73" i="11" a="1"/>
  <c r="J73" i="11" s="1"/>
  <c r="I73" i="11" a="1"/>
  <c r="I73" i="11" s="1"/>
  <c r="H73" i="11" a="1"/>
  <c r="H73" i="11" s="1"/>
  <c r="G73" i="11" a="1"/>
  <c r="G73" i="11" s="1"/>
  <c r="F73" i="11" a="1"/>
  <c r="F73" i="11" s="1"/>
  <c r="E73" i="11" a="1"/>
  <c r="E73" i="11" s="1"/>
  <c r="K72" i="11" a="1"/>
  <c r="K72" i="11" s="1"/>
  <c r="J72" i="11" a="1"/>
  <c r="J72" i="11" s="1"/>
  <c r="I72" i="11" a="1"/>
  <c r="I72" i="11" s="1"/>
  <c r="H72" i="11" a="1"/>
  <c r="H72" i="11" s="1"/>
  <c r="G72" i="11" a="1"/>
  <c r="G72" i="11" s="1"/>
  <c r="F72" i="11" a="1"/>
  <c r="F72" i="11" s="1"/>
  <c r="E72" i="11" a="1"/>
  <c r="E72" i="11" s="1"/>
  <c r="K71" i="11" a="1"/>
  <c r="K71" i="11" s="1"/>
  <c r="J71" i="11" a="1"/>
  <c r="J71" i="11" s="1"/>
  <c r="I71" i="11" a="1"/>
  <c r="I71" i="11" s="1"/>
  <c r="H71" i="11" a="1"/>
  <c r="H71" i="11" s="1"/>
  <c r="G71" i="11" a="1"/>
  <c r="G71" i="11" s="1"/>
  <c r="F71" i="11" a="1"/>
  <c r="F71" i="11" s="1"/>
  <c r="E71" i="11" a="1"/>
  <c r="E71" i="11" s="1"/>
  <c r="K70" i="11" a="1"/>
  <c r="K70" i="11" s="1"/>
  <c r="J70" i="11" a="1"/>
  <c r="J70" i="11" s="1"/>
  <c r="I70" i="11" a="1"/>
  <c r="I70" i="11" s="1"/>
  <c r="H70" i="11" a="1"/>
  <c r="H70" i="11" s="1"/>
  <c r="G70" i="11" a="1"/>
  <c r="G70" i="11" s="1"/>
  <c r="F70" i="11" a="1"/>
  <c r="F70" i="11" s="1"/>
  <c r="E70" i="11" a="1"/>
  <c r="E70" i="11" s="1"/>
  <c r="K69" i="11" a="1"/>
  <c r="K69" i="11" s="1"/>
  <c r="J69" i="11" a="1"/>
  <c r="J69" i="11" s="1"/>
  <c r="I69" i="11" a="1"/>
  <c r="I69" i="11" s="1"/>
  <c r="H69" i="11" a="1"/>
  <c r="H69" i="11" s="1"/>
  <c r="G69" i="11" a="1"/>
  <c r="G69" i="11" s="1"/>
  <c r="F69" i="11" a="1"/>
  <c r="F69" i="11" s="1"/>
  <c r="E69" i="11" a="1"/>
  <c r="E69" i="11" s="1"/>
  <c r="K68" i="11" a="1"/>
  <c r="K68" i="11" s="1"/>
  <c r="J68" i="11" a="1"/>
  <c r="J68" i="11" s="1"/>
  <c r="I68" i="11" a="1"/>
  <c r="I68" i="11" s="1"/>
  <c r="H68" i="11" a="1"/>
  <c r="H68" i="11" s="1"/>
  <c r="G68" i="11" a="1"/>
  <c r="G68" i="11" s="1"/>
  <c r="F68" i="11" a="1"/>
  <c r="F68" i="11" s="1"/>
  <c r="E68" i="11" a="1"/>
  <c r="E68" i="11" s="1"/>
  <c r="K67" i="11" a="1"/>
  <c r="K67" i="11" s="1"/>
  <c r="J67" i="11" a="1"/>
  <c r="J67" i="11" s="1"/>
  <c r="I67" i="11" a="1"/>
  <c r="I67" i="11" s="1"/>
  <c r="H67" i="11" a="1"/>
  <c r="H67" i="11" s="1"/>
  <c r="G67" i="11" a="1"/>
  <c r="G67" i="11" s="1"/>
  <c r="F67" i="11" a="1"/>
  <c r="F67" i="11" s="1"/>
  <c r="E67" i="11" a="1"/>
  <c r="E67" i="11" s="1"/>
  <c r="K66" i="11" a="1"/>
  <c r="K66" i="11" s="1"/>
  <c r="J66" i="11" a="1"/>
  <c r="J66" i="11" s="1"/>
  <c r="I66" i="11" a="1"/>
  <c r="I66" i="11" s="1"/>
  <c r="H66" i="11" a="1"/>
  <c r="H66" i="11" s="1"/>
  <c r="G66" i="11" a="1"/>
  <c r="G66" i="11" s="1"/>
  <c r="F66" i="11" a="1"/>
  <c r="F66" i="11" s="1"/>
  <c r="E66" i="11" a="1"/>
  <c r="E66" i="11" s="1"/>
  <c r="K65" i="11" a="1"/>
  <c r="K65" i="11" s="1"/>
  <c r="J65" i="11" a="1"/>
  <c r="J65" i="11" s="1"/>
  <c r="I65" i="11" a="1"/>
  <c r="I65" i="11" s="1"/>
  <c r="H65" i="11" a="1"/>
  <c r="H65" i="11" s="1"/>
  <c r="G65" i="11" a="1"/>
  <c r="G65" i="11" s="1"/>
  <c r="F65" i="11" a="1"/>
  <c r="F65" i="11" s="1"/>
  <c r="E65" i="11" a="1"/>
  <c r="E65" i="11" s="1"/>
  <c r="K64" i="11" a="1"/>
  <c r="K64" i="11" s="1"/>
  <c r="J64" i="11"/>
  <c r="J64" i="11" a="1"/>
  <c r="I64" i="11" a="1"/>
  <c r="I64" i="11" s="1"/>
  <c r="H64" i="11" a="1"/>
  <c r="H64" i="11" s="1"/>
  <c r="G64" i="11" a="1"/>
  <c r="G64" i="11" s="1"/>
  <c r="F64" i="11" a="1"/>
  <c r="F64" i="11" s="1"/>
  <c r="E64" i="11" a="1"/>
  <c r="E64" i="11" s="1"/>
  <c r="K63" i="11" a="1"/>
  <c r="K63" i="11" s="1"/>
  <c r="J63" i="11" a="1"/>
  <c r="J63" i="11" s="1"/>
  <c r="I63" i="11" a="1"/>
  <c r="I63" i="11" s="1"/>
  <c r="H63" i="11" a="1"/>
  <c r="H63" i="11" s="1"/>
  <c r="G63" i="11" a="1"/>
  <c r="G63" i="11" s="1"/>
  <c r="F63" i="11" a="1"/>
  <c r="F63" i="11" s="1"/>
  <c r="E63" i="11" a="1"/>
  <c r="E63" i="11" s="1"/>
  <c r="K62" i="11" a="1"/>
  <c r="K62" i="11" s="1"/>
  <c r="J62" i="11" a="1"/>
  <c r="J62" i="11" s="1"/>
  <c r="I62" i="11" a="1"/>
  <c r="I62" i="11" s="1"/>
  <c r="H62" i="11" a="1"/>
  <c r="H62" i="11" s="1"/>
  <c r="G62" i="11" a="1"/>
  <c r="G62" i="11" s="1"/>
  <c r="F62" i="11" a="1"/>
  <c r="F62" i="11" s="1"/>
  <c r="E62" i="11" a="1"/>
  <c r="E62" i="11" s="1"/>
  <c r="K61" i="11" a="1"/>
  <c r="K61" i="11" s="1"/>
  <c r="J61" i="11" a="1"/>
  <c r="J61" i="11" s="1"/>
  <c r="I61" i="11" a="1"/>
  <c r="I61" i="11" s="1"/>
  <c r="H61" i="11" a="1"/>
  <c r="H61" i="11" s="1"/>
  <c r="G61" i="11" a="1"/>
  <c r="G61" i="11" s="1"/>
  <c r="F61" i="11" a="1"/>
  <c r="F61" i="11" s="1"/>
  <c r="E61" i="11" a="1"/>
  <c r="E61" i="11" s="1"/>
  <c r="K60" i="11" a="1"/>
  <c r="K60" i="11" s="1"/>
  <c r="J60" i="11" a="1"/>
  <c r="J60" i="11" s="1"/>
  <c r="I60" i="11" a="1"/>
  <c r="I60" i="11" s="1"/>
  <c r="H60" i="11" a="1"/>
  <c r="H60" i="11" s="1"/>
  <c r="G60" i="11" a="1"/>
  <c r="G60" i="11" s="1"/>
  <c r="F60" i="11" a="1"/>
  <c r="F60" i="11" s="1"/>
  <c r="E60" i="11" a="1"/>
  <c r="E60" i="11" s="1"/>
  <c r="K59" i="11" a="1"/>
  <c r="K59" i="11" s="1"/>
  <c r="J59" i="11" a="1"/>
  <c r="J59" i="11" s="1"/>
  <c r="I59" i="11" a="1"/>
  <c r="I59" i="11" s="1"/>
  <c r="H59" i="11" a="1"/>
  <c r="H59" i="11" s="1"/>
  <c r="G59" i="11" a="1"/>
  <c r="G59" i="11" s="1"/>
  <c r="F59" i="11" a="1"/>
  <c r="F59" i="11" s="1"/>
  <c r="E59" i="11" a="1"/>
  <c r="E59" i="11" s="1"/>
  <c r="K58" i="11" a="1"/>
  <c r="K58" i="11" s="1"/>
  <c r="J58" i="11" a="1"/>
  <c r="J58" i="11" s="1"/>
  <c r="I58" i="11" a="1"/>
  <c r="I58" i="11" s="1"/>
  <c r="H58" i="11" a="1"/>
  <c r="H58" i="11" s="1"/>
  <c r="G58" i="11" a="1"/>
  <c r="G58" i="11" s="1"/>
  <c r="F58" i="11" a="1"/>
  <c r="F58" i="11" s="1"/>
  <c r="E58" i="11" a="1"/>
  <c r="E58" i="11" s="1"/>
  <c r="K57" i="11" a="1"/>
  <c r="K57" i="11" s="1"/>
  <c r="J57" i="11" a="1"/>
  <c r="J57" i="11" s="1"/>
  <c r="I57" i="11" a="1"/>
  <c r="I57" i="11" s="1"/>
  <c r="H57" i="11" a="1"/>
  <c r="H57" i="11" s="1"/>
  <c r="G57" i="11" a="1"/>
  <c r="G57" i="11" s="1"/>
  <c r="F57" i="11" a="1"/>
  <c r="F57" i="11" s="1"/>
  <c r="E57" i="11" a="1"/>
  <c r="E57" i="11" s="1"/>
  <c r="K56" i="11" a="1"/>
  <c r="K56" i="11" s="1"/>
  <c r="J56" i="11" a="1"/>
  <c r="J56" i="11" s="1"/>
  <c r="I56" i="11" a="1"/>
  <c r="I56" i="11" s="1"/>
  <c r="H56" i="11" a="1"/>
  <c r="H56" i="11" s="1"/>
  <c r="G56" i="11" a="1"/>
  <c r="G56" i="11" s="1"/>
  <c r="F56" i="11" a="1"/>
  <c r="F56" i="11" s="1"/>
  <c r="E56" i="11" a="1"/>
  <c r="E56" i="11" s="1"/>
  <c r="K55" i="11" a="1"/>
  <c r="K55" i="11" s="1"/>
  <c r="J55" i="11" a="1"/>
  <c r="J55" i="11" s="1"/>
  <c r="I55" i="11" a="1"/>
  <c r="I55" i="11" s="1"/>
  <c r="H55" i="11" a="1"/>
  <c r="H55" i="11" s="1"/>
  <c r="G55" i="11" a="1"/>
  <c r="G55" i="11" s="1"/>
  <c r="F55" i="11" a="1"/>
  <c r="F55" i="11" s="1"/>
  <c r="E55" i="11" a="1"/>
  <c r="E55" i="11" s="1"/>
  <c r="K54" i="11" a="1"/>
  <c r="K54" i="11" s="1"/>
  <c r="J54" i="11" a="1"/>
  <c r="J54" i="11" s="1"/>
  <c r="I54" i="11" a="1"/>
  <c r="I54" i="11" s="1"/>
  <c r="H54" i="11" a="1"/>
  <c r="H54" i="11" s="1"/>
  <c r="G54" i="11" a="1"/>
  <c r="G54" i="11" s="1"/>
  <c r="F54" i="11" a="1"/>
  <c r="F54" i="11" s="1"/>
  <c r="E54" i="11" a="1"/>
  <c r="E54" i="11" s="1"/>
  <c r="K53" i="11" a="1"/>
  <c r="K53" i="11" s="1"/>
  <c r="J53" i="11" a="1"/>
  <c r="J53" i="11" s="1"/>
  <c r="I53" i="11" a="1"/>
  <c r="I53" i="11" s="1"/>
  <c r="H53" i="11" a="1"/>
  <c r="H53" i="11" s="1"/>
  <c r="G53" i="11" a="1"/>
  <c r="G53" i="11" s="1"/>
  <c r="F53" i="11" a="1"/>
  <c r="F53" i="11" s="1"/>
  <c r="E53" i="11" a="1"/>
  <c r="E53" i="11" s="1"/>
  <c r="K52" i="11" a="1"/>
  <c r="K52" i="11" s="1"/>
  <c r="J52" i="11" a="1"/>
  <c r="J52" i="11" s="1"/>
  <c r="I52" i="11" a="1"/>
  <c r="I52" i="11" s="1"/>
  <c r="H52" i="11" a="1"/>
  <c r="H52" i="11" s="1"/>
  <c r="G52" i="11" a="1"/>
  <c r="G52" i="11" s="1"/>
  <c r="F52" i="11" a="1"/>
  <c r="F52" i="11" s="1"/>
  <c r="E52" i="11" a="1"/>
  <c r="E52" i="11" s="1"/>
  <c r="K51" i="11" a="1"/>
  <c r="K51" i="11" s="1"/>
  <c r="J51" i="11" a="1"/>
  <c r="J51" i="11" s="1"/>
  <c r="I51" i="11" a="1"/>
  <c r="I51" i="11" s="1"/>
  <c r="H51" i="11" a="1"/>
  <c r="H51" i="11" s="1"/>
  <c r="G51" i="11" a="1"/>
  <c r="G51" i="11" s="1"/>
  <c r="F51" i="11" a="1"/>
  <c r="F51" i="11" s="1"/>
  <c r="E51" i="11" a="1"/>
  <c r="E51" i="11" s="1"/>
  <c r="K50" i="11" a="1"/>
  <c r="K50" i="11" s="1"/>
  <c r="J50" i="11" a="1"/>
  <c r="J50" i="11" s="1"/>
  <c r="I50" i="11" a="1"/>
  <c r="I50" i="11" s="1"/>
  <c r="H50" i="11" a="1"/>
  <c r="H50" i="11" s="1"/>
  <c r="G50" i="11" a="1"/>
  <c r="G50" i="11" s="1"/>
  <c r="F50" i="11" a="1"/>
  <c r="F50" i="11" s="1"/>
  <c r="E50" i="11" a="1"/>
  <c r="E50" i="11" s="1"/>
  <c r="K49" i="11" a="1"/>
  <c r="K49" i="11" s="1"/>
  <c r="J49" i="11" a="1"/>
  <c r="J49" i="11" s="1"/>
  <c r="I49" i="11" a="1"/>
  <c r="I49" i="11" s="1"/>
  <c r="H49" i="11" a="1"/>
  <c r="H49" i="11" s="1"/>
  <c r="G49" i="11" a="1"/>
  <c r="G49" i="11" s="1"/>
  <c r="F49" i="11" a="1"/>
  <c r="F49" i="11" s="1"/>
  <c r="E49" i="11" a="1"/>
  <c r="E49" i="11" s="1"/>
  <c r="K48" i="11" a="1"/>
  <c r="K48" i="11" s="1"/>
  <c r="J48" i="11" a="1"/>
  <c r="J48" i="11" s="1"/>
  <c r="I48" i="11" a="1"/>
  <c r="I48" i="11" s="1"/>
  <c r="H48" i="11" a="1"/>
  <c r="H48" i="11" s="1"/>
  <c r="G48" i="11" a="1"/>
  <c r="G48" i="11" s="1"/>
  <c r="F48" i="11" a="1"/>
  <c r="F48" i="11" s="1"/>
  <c r="E48" i="11" a="1"/>
  <c r="E48" i="11" s="1"/>
  <c r="K47" i="11" a="1"/>
  <c r="K47" i="11" s="1"/>
  <c r="J47" i="11" a="1"/>
  <c r="J47" i="11" s="1"/>
  <c r="I47" i="11" a="1"/>
  <c r="I47" i="11" s="1"/>
  <c r="H47" i="11" a="1"/>
  <c r="H47" i="11" s="1"/>
  <c r="G47" i="11" a="1"/>
  <c r="G47" i="11" s="1"/>
  <c r="F47" i="11" a="1"/>
  <c r="F47" i="11" s="1"/>
  <c r="E47" i="11" a="1"/>
  <c r="E47" i="11" s="1"/>
  <c r="K46" i="11" a="1"/>
  <c r="K46" i="11" s="1"/>
  <c r="J46" i="11" a="1"/>
  <c r="J46" i="11" s="1"/>
  <c r="I46" i="11" a="1"/>
  <c r="I46" i="11" s="1"/>
  <c r="H46" i="11" a="1"/>
  <c r="H46" i="11" s="1"/>
  <c r="G46" i="11" a="1"/>
  <c r="G46" i="11" s="1"/>
  <c r="F46" i="11" a="1"/>
  <c r="F46" i="11" s="1"/>
  <c r="E46" i="11" a="1"/>
  <c r="E46" i="11" s="1"/>
  <c r="K45" i="11" a="1"/>
  <c r="K45" i="11" s="1"/>
  <c r="J45" i="11" a="1"/>
  <c r="J45" i="11" s="1"/>
  <c r="I45" i="11" a="1"/>
  <c r="I45" i="11" s="1"/>
  <c r="H45" i="11" a="1"/>
  <c r="H45" i="11" s="1"/>
  <c r="G45" i="11" a="1"/>
  <c r="G45" i="11" s="1"/>
  <c r="F45" i="11" a="1"/>
  <c r="F45" i="11" s="1"/>
  <c r="E45" i="11" a="1"/>
  <c r="E45" i="11" s="1"/>
  <c r="K44" i="11" a="1"/>
  <c r="K44" i="11" s="1"/>
  <c r="J44" i="11" a="1"/>
  <c r="J44" i="11" s="1"/>
  <c r="I44" i="11" a="1"/>
  <c r="I44" i="11" s="1"/>
  <c r="H44" i="11" a="1"/>
  <c r="H44" i="11" s="1"/>
  <c r="G44" i="11" a="1"/>
  <c r="G44" i="11" s="1"/>
  <c r="F44" i="11" a="1"/>
  <c r="F44" i="11" s="1"/>
  <c r="E44" i="11" a="1"/>
  <c r="E44" i="11" s="1"/>
  <c r="K43" i="11" a="1"/>
  <c r="K43" i="11" s="1"/>
  <c r="J43" i="11" a="1"/>
  <c r="J43" i="11" s="1"/>
  <c r="I43" i="11" a="1"/>
  <c r="I43" i="11" s="1"/>
  <c r="H43" i="11"/>
  <c r="H43" i="11" a="1"/>
  <c r="G43" i="11" a="1"/>
  <c r="G43" i="11" s="1"/>
  <c r="F43" i="11" a="1"/>
  <c r="F43" i="11" s="1"/>
  <c r="E43" i="11" a="1"/>
  <c r="E43" i="11" s="1"/>
  <c r="K42" i="11" a="1"/>
  <c r="K42" i="11" s="1"/>
  <c r="J42" i="11" a="1"/>
  <c r="J42" i="11" s="1"/>
  <c r="I42" i="11" a="1"/>
  <c r="I42" i="11" s="1"/>
  <c r="H42" i="11" a="1"/>
  <c r="H42" i="11" s="1"/>
  <c r="G42" i="11" a="1"/>
  <c r="G42" i="11" s="1"/>
  <c r="F42" i="11" a="1"/>
  <c r="F42" i="11" s="1"/>
  <c r="E42" i="11" a="1"/>
  <c r="E42" i="11" s="1"/>
  <c r="K41" i="11" a="1"/>
  <c r="K41" i="11" s="1"/>
  <c r="J41" i="11" a="1"/>
  <c r="J41" i="11" s="1"/>
  <c r="I41" i="11" a="1"/>
  <c r="I41" i="11" s="1"/>
  <c r="H41" i="11" a="1"/>
  <c r="H41" i="11" s="1"/>
  <c r="G41" i="11"/>
  <c r="G41" i="11" a="1"/>
  <c r="F41" i="11" a="1"/>
  <c r="F41" i="11" s="1"/>
  <c r="E41" i="11" a="1"/>
  <c r="E41" i="11" s="1"/>
  <c r="K40" i="11" a="1"/>
  <c r="K40" i="11" s="1"/>
  <c r="J40" i="11" a="1"/>
  <c r="J40" i="11" s="1"/>
  <c r="I40" i="11" a="1"/>
  <c r="I40" i="11" s="1"/>
  <c r="H40" i="11" a="1"/>
  <c r="H40" i="11" s="1"/>
  <c r="G40" i="11" a="1"/>
  <c r="G40" i="11" s="1"/>
  <c r="F40" i="11" a="1"/>
  <c r="F40" i="11" s="1"/>
  <c r="E40" i="11" a="1"/>
  <c r="E40" i="11" s="1"/>
  <c r="K39" i="11" a="1"/>
  <c r="K39" i="11" s="1"/>
  <c r="J39" i="11" a="1"/>
  <c r="J39" i="11" s="1"/>
  <c r="I39" i="11" a="1"/>
  <c r="I39" i="11" s="1"/>
  <c r="H39" i="11" a="1"/>
  <c r="H39" i="11" s="1"/>
  <c r="G39" i="11" a="1"/>
  <c r="G39" i="11" s="1"/>
  <c r="F39" i="11" a="1"/>
  <c r="F39" i="11" s="1"/>
  <c r="E39" i="11" a="1"/>
  <c r="E39" i="11" s="1"/>
  <c r="K38" i="11" a="1"/>
  <c r="K38" i="11" s="1"/>
  <c r="J38" i="11" a="1"/>
  <c r="J38" i="11" s="1"/>
  <c r="I38" i="11" a="1"/>
  <c r="I38" i="11" s="1"/>
  <c r="H38" i="11" a="1"/>
  <c r="H38" i="11" s="1"/>
  <c r="G38" i="11" a="1"/>
  <c r="G38" i="11" s="1"/>
  <c r="F38" i="11" a="1"/>
  <c r="F38" i="11" s="1"/>
  <c r="E38" i="11" a="1"/>
  <c r="E38" i="11" s="1"/>
  <c r="K37" i="11" a="1"/>
  <c r="K37" i="11" s="1"/>
  <c r="J37" i="11" a="1"/>
  <c r="J37" i="11" s="1"/>
  <c r="I37" i="11" a="1"/>
  <c r="I37" i="11" s="1"/>
  <c r="H37" i="11" a="1"/>
  <c r="H37" i="11" s="1"/>
  <c r="G37" i="11" a="1"/>
  <c r="G37" i="11" s="1"/>
  <c r="F37" i="11" a="1"/>
  <c r="F37" i="11" s="1"/>
  <c r="E37" i="11" a="1"/>
  <c r="E37" i="11" s="1"/>
  <c r="K36" i="11" a="1"/>
  <c r="K36" i="11" s="1"/>
  <c r="J36" i="11" a="1"/>
  <c r="J36" i="11" s="1"/>
  <c r="I36" i="11" a="1"/>
  <c r="I36" i="11" s="1"/>
  <c r="H36" i="11" a="1"/>
  <c r="H36" i="11" s="1"/>
  <c r="G36" i="11" a="1"/>
  <c r="G36" i="11" s="1"/>
  <c r="F36" i="11" a="1"/>
  <c r="F36" i="11" s="1"/>
  <c r="E36" i="11" a="1"/>
  <c r="E36" i="11" s="1"/>
  <c r="K35" i="11" a="1"/>
  <c r="K35" i="11" s="1"/>
  <c r="J35" i="11" a="1"/>
  <c r="J35" i="11" s="1"/>
  <c r="I35" i="11" a="1"/>
  <c r="I35" i="11" s="1"/>
  <c r="H35" i="11" a="1"/>
  <c r="H35" i="11" s="1"/>
  <c r="G35" i="11" a="1"/>
  <c r="G35" i="11" s="1"/>
  <c r="F35" i="11" a="1"/>
  <c r="F35" i="11" s="1"/>
  <c r="E35" i="11" a="1"/>
  <c r="E35" i="11" s="1"/>
  <c r="K34" i="11" a="1"/>
  <c r="K34" i="11" s="1"/>
  <c r="J34" i="11" a="1"/>
  <c r="J34" i="11" s="1"/>
  <c r="I34" i="11" a="1"/>
  <c r="I34" i="11" s="1"/>
  <c r="H34" i="11" a="1"/>
  <c r="H34" i="11" s="1"/>
  <c r="G34" i="11" a="1"/>
  <c r="G34" i="11" s="1"/>
  <c r="F34" i="11" a="1"/>
  <c r="F34" i="11" s="1"/>
  <c r="E34" i="11" a="1"/>
  <c r="E34" i="11" s="1"/>
  <c r="K33" i="11" a="1"/>
  <c r="K33" i="11" s="1"/>
  <c r="J33" i="11" a="1"/>
  <c r="J33" i="11" s="1"/>
  <c r="I33" i="11" a="1"/>
  <c r="I33" i="11" s="1"/>
  <c r="H33" i="11" a="1"/>
  <c r="H33" i="11" s="1"/>
  <c r="G33" i="11" a="1"/>
  <c r="G33" i="11" s="1"/>
  <c r="F33" i="11" a="1"/>
  <c r="F33" i="11" s="1"/>
  <c r="E33" i="11" a="1"/>
  <c r="E33" i="11" s="1"/>
  <c r="K32" i="11" a="1"/>
  <c r="K32" i="11" s="1"/>
  <c r="J32" i="11" a="1"/>
  <c r="J32" i="11" s="1"/>
  <c r="I32" i="11" a="1"/>
  <c r="I32" i="11" s="1"/>
  <c r="H32" i="11" a="1"/>
  <c r="H32" i="11" s="1"/>
  <c r="G32" i="11" a="1"/>
  <c r="G32" i="11" s="1"/>
  <c r="F32" i="11" a="1"/>
  <c r="F32" i="11" s="1"/>
  <c r="E32" i="11" a="1"/>
  <c r="E32" i="11" s="1"/>
  <c r="K31" i="11" a="1"/>
  <c r="K31" i="11" s="1"/>
  <c r="J31" i="11" a="1"/>
  <c r="J31" i="11" s="1"/>
  <c r="I31" i="11" a="1"/>
  <c r="I31" i="11" s="1"/>
  <c r="H31" i="11" a="1"/>
  <c r="H31" i="11" s="1"/>
  <c r="G31" i="11" a="1"/>
  <c r="G31" i="11" s="1"/>
  <c r="F31" i="11" a="1"/>
  <c r="F31" i="11" s="1"/>
  <c r="E31" i="11" a="1"/>
  <c r="E31" i="11" s="1"/>
  <c r="K30" i="11" a="1"/>
  <c r="K30" i="11" s="1"/>
  <c r="J30" i="11" a="1"/>
  <c r="J30" i="11" s="1"/>
  <c r="I30" i="11" a="1"/>
  <c r="I30" i="11" s="1"/>
  <c r="H30" i="11" a="1"/>
  <c r="H30" i="11" s="1"/>
  <c r="G30" i="11" a="1"/>
  <c r="G30" i="11" s="1"/>
  <c r="F30" i="11" a="1"/>
  <c r="F30" i="11" s="1"/>
  <c r="E30" i="11" a="1"/>
  <c r="E30" i="11" s="1"/>
  <c r="K29" i="11" a="1"/>
  <c r="K29" i="11" s="1"/>
  <c r="J29" i="11" a="1"/>
  <c r="J29" i="11" s="1"/>
  <c r="I29" i="11" a="1"/>
  <c r="I29" i="11" s="1"/>
  <c r="H29" i="11" a="1"/>
  <c r="H29" i="11" s="1"/>
  <c r="G29" i="11" a="1"/>
  <c r="G29" i="11" s="1"/>
  <c r="F29" i="11" a="1"/>
  <c r="F29" i="11" s="1"/>
  <c r="E29" i="11" a="1"/>
  <c r="E29" i="11" s="1"/>
  <c r="K28" i="11" a="1"/>
  <c r="K28" i="11" s="1"/>
  <c r="J28" i="11" a="1"/>
  <c r="J28" i="11" s="1"/>
  <c r="I28" i="11" a="1"/>
  <c r="I28" i="11" s="1"/>
  <c r="H28" i="11" a="1"/>
  <c r="H28" i="11" s="1"/>
  <c r="G28" i="11" a="1"/>
  <c r="G28" i="11" s="1"/>
  <c r="F28" i="11" a="1"/>
  <c r="F28" i="11" s="1"/>
  <c r="E28" i="11" a="1"/>
  <c r="E28" i="11" s="1"/>
  <c r="K27" i="11" a="1"/>
  <c r="K27" i="11" s="1"/>
  <c r="J27" i="11" a="1"/>
  <c r="J27" i="11" s="1"/>
  <c r="I27" i="11" a="1"/>
  <c r="I27" i="11" s="1"/>
  <c r="H27" i="11" a="1"/>
  <c r="H27" i="11" s="1"/>
  <c r="G27" i="11" a="1"/>
  <c r="G27" i="11" s="1"/>
  <c r="F27" i="11" a="1"/>
  <c r="F27" i="11" s="1"/>
  <c r="E27" i="11" a="1"/>
  <c r="E27" i="11" s="1"/>
  <c r="K26" i="11" a="1"/>
  <c r="K26" i="11" s="1"/>
  <c r="J26" i="11" a="1"/>
  <c r="J26" i="11" s="1"/>
  <c r="I26" i="11" a="1"/>
  <c r="I26" i="11" s="1"/>
  <c r="H26" i="11" a="1"/>
  <c r="H26" i="11" s="1"/>
  <c r="G26" i="11" a="1"/>
  <c r="G26" i="11" s="1"/>
  <c r="F26" i="11" a="1"/>
  <c r="F26" i="11" s="1"/>
  <c r="E26" i="11" a="1"/>
  <c r="E26" i="11" s="1"/>
  <c r="K25" i="11" a="1"/>
  <c r="K25" i="11" s="1"/>
  <c r="J25" i="11" a="1"/>
  <c r="J25" i="11" s="1"/>
  <c r="I25" i="11" a="1"/>
  <c r="I25" i="11" s="1"/>
  <c r="H25" i="11" a="1"/>
  <c r="H25" i="11" s="1"/>
  <c r="G25" i="11" a="1"/>
  <c r="G25" i="11" s="1"/>
  <c r="F25" i="11" a="1"/>
  <c r="F25" i="11" s="1"/>
  <c r="E25" i="11" a="1"/>
  <c r="E25" i="11" s="1"/>
  <c r="K24" i="11" a="1"/>
  <c r="K24" i="11" s="1"/>
  <c r="J24" i="11" a="1"/>
  <c r="J24" i="11" s="1"/>
  <c r="I24" i="11" a="1"/>
  <c r="I24" i="11" s="1"/>
  <c r="H24" i="11" a="1"/>
  <c r="H24" i="11" s="1"/>
  <c r="G24" i="11" a="1"/>
  <c r="G24" i="11" s="1"/>
  <c r="F24" i="11" a="1"/>
  <c r="F24" i="11" s="1"/>
  <c r="E24" i="11" a="1"/>
  <c r="E24" i="11" s="1"/>
  <c r="K23" i="11" a="1"/>
  <c r="K23" i="11" s="1"/>
  <c r="J23" i="11" a="1"/>
  <c r="J23" i="11" s="1"/>
  <c r="I23" i="11" a="1"/>
  <c r="I23" i="11" s="1"/>
  <c r="H23" i="11" a="1"/>
  <c r="H23" i="11" s="1"/>
  <c r="G23" i="11" a="1"/>
  <c r="G23" i="11" s="1"/>
  <c r="F23" i="11" a="1"/>
  <c r="F23" i="11" s="1"/>
  <c r="E23" i="11" a="1"/>
  <c r="E23" i="11" s="1"/>
  <c r="K22" i="11" a="1"/>
  <c r="K22" i="11" s="1"/>
  <c r="J22" i="11" a="1"/>
  <c r="J22" i="11" s="1"/>
  <c r="I22" i="11" a="1"/>
  <c r="I22" i="11" s="1"/>
  <c r="H22" i="11" a="1"/>
  <c r="H22" i="11" s="1"/>
  <c r="G22" i="11" a="1"/>
  <c r="G22" i="11" s="1"/>
  <c r="F22" i="11" a="1"/>
  <c r="F22" i="11" s="1"/>
  <c r="E22" i="11" a="1"/>
  <c r="E22" i="11" s="1"/>
  <c r="K21" i="11" a="1"/>
  <c r="K21" i="11" s="1"/>
  <c r="J21" i="11" a="1"/>
  <c r="J21" i="11" s="1"/>
  <c r="I21" i="11" a="1"/>
  <c r="I21" i="11" s="1"/>
  <c r="H21" i="11" a="1"/>
  <c r="H21" i="11" s="1"/>
  <c r="G21" i="11" a="1"/>
  <c r="G21" i="11" s="1"/>
  <c r="F21" i="11" a="1"/>
  <c r="F21" i="11" s="1"/>
  <c r="E21" i="11" a="1"/>
  <c r="E21" i="11" s="1"/>
  <c r="K20" i="11" a="1"/>
  <c r="K20" i="11" s="1"/>
  <c r="J20" i="11" a="1"/>
  <c r="J20" i="11" s="1"/>
  <c r="I20" i="11" a="1"/>
  <c r="I20" i="11" s="1"/>
  <c r="H20" i="11" a="1"/>
  <c r="H20" i="11" s="1"/>
  <c r="G20" i="11" a="1"/>
  <c r="G20" i="11" s="1"/>
  <c r="F20" i="11" a="1"/>
  <c r="F20" i="11" s="1"/>
  <c r="E20" i="11" a="1"/>
  <c r="E20" i="11" s="1"/>
  <c r="K19" i="11" a="1"/>
  <c r="K19" i="11" s="1"/>
  <c r="J19" i="11" a="1"/>
  <c r="J19" i="11" s="1"/>
  <c r="I19" i="11" a="1"/>
  <c r="I19" i="11" s="1"/>
  <c r="H19" i="11" a="1"/>
  <c r="H19" i="11" s="1"/>
  <c r="G19" i="11" a="1"/>
  <c r="G19" i="11" s="1"/>
  <c r="F19" i="11" a="1"/>
  <c r="F19" i="11" s="1"/>
  <c r="E19" i="11" a="1"/>
  <c r="E19" i="11" s="1"/>
  <c r="K18" i="11" a="1"/>
  <c r="K18" i="11" s="1"/>
  <c r="J18" i="11" a="1"/>
  <c r="J18" i="11" s="1"/>
  <c r="I18" i="11" a="1"/>
  <c r="I18" i="11" s="1"/>
  <c r="H18" i="11" a="1"/>
  <c r="H18" i="11" s="1"/>
  <c r="G18" i="11" a="1"/>
  <c r="G18" i="11" s="1"/>
  <c r="F18" i="11" a="1"/>
  <c r="F18" i="11" s="1"/>
  <c r="E18" i="11" a="1"/>
  <c r="E18" i="11" s="1"/>
  <c r="K17" i="11" a="1"/>
  <c r="K17" i="11" s="1"/>
  <c r="J17" i="11" a="1"/>
  <c r="J17" i="11" s="1"/>
  <c r="I17" i="11" a="1"/>
  <c r="I17" i="11" s="1"/>
  <c r="H17" i="11" a="1"/>
  <c r="H17" i="11" s="1"/>
  <c r="G17" i="11" a="1"/>
  <c r="G17" i="11" s="1"/>
  <c r="F17" i="11" a="1"/>
  <c r="F17" i="11" s="1"/>
  <c r="E17" i="11" a="1"/>
  <c r="E17" i="11" s="1"/>
  <c r="K16" i="11" a="1"/>
  <c r="K16" i="11" s="1"/>
  <c r="J16" i="11" a="1"/>
  <c r="J16" i="11" s="1"/>
  <c r="I16" i="11" a="1"/>
  <c r="I16" i="11" s="1"/>
  <c r="H16" i="11" a="1"/>
  <c r="H16" i="11" s="1"/>
  <c r="G16" i="11" a="1"/>
  <c r="G16" i="11" s="1"/>
  <c r="F16" i="11" a="1"/>
  <c r="F16" i="11" s="1"/>
  <c r="E16" i="11" a="1"/>
  <c r="E16" i="11" s="1"/>
  <c r="K15" i="11" a="1"/>
  <c r="K15" i="11" s="1"/>
  <c r="J15" i="11" a="1"/>
  <c r="J15" i="11" s="1"/>
  <c r="I15" i="11" a="1"/>
  <c r="I15" i="11" s="1"/>
  <c r="H15" i="11" a="1"/>
  <c r="H15" i="11" s="1"/>
  <c r="G15" i="11" a="1"/>
  <c r="G15" i="11" s="1"/>
  <c r="F15" i="11" a="1"/>
  <c r="F15" i="11" s="1"/>
  <c r="E15" i="11" a="1"/>
  <c r="E15" i="11" s="1"/>
  <c r="K14" i="11" a="1"/>
  <c r="K14" i="11" s="1"/>
  <c r="J14" i="11" a="1"/>
  <c r="J14" i="11" s="1"/>
  <c r="I14" i="11" a="1"/>
  <c r="I14" i="11" s="1"/>
  <c r="H14" i="11" a="1"/>
  <c r="H14" i="11" s="1"/>
  <c r="G14" i="11" a="1"/>
  <c r="G14" i="11" s="1"/>
  <c r="F14" i="11" a="1"/>
  <c r="F14" i="11" s="1"/>
  <c r="E14" i="11" a="1"/>
  <c r="E14" i="11" s="1"/>
  <c r="K13" i="11" a="1"/>
  <c r="K13" i="11" s="1"/>
  <c r="J13" i="11" a="1"/>
  <c r="J13" i="11" s="1"/>
  <c r="I13" i="11" a="1"/>
  <c r="I13" i="11" s="1"/>
  <c r="H13" i="11" a="1"/>
  <c r="H13" i="11" s="1"/>
  <c r="G13" i="11" a="1"/>
  <c r="G13" i="11" s="1"/>
  <c r="F13" i="11" a="1"/>
  <c r="F13" i="11" s="1"/>
  <c r="E13" i="11" a="1"/>
  <c r="E13" i="11" s="1"/>
  <c r="K12" i="11" a="1"/>
  <c r="K12" i="11" s="1"/>
  <c r="J12" i="11" a="1"/>
  <c r="J12" i="11" s="1"/>
  <c r="I12" i="11" a="1"/>
  <c r="I12" i="11" s="1"/>
  <c r="H12" i="11" a="1"/>
  <c r="H12" i="11" s="1"/>
  <c r="G12" i="11" a="1"/>
  <c r="G12" i="11" s="1"/>
  <c r="F12" i="11" a="1"/>
  <c r="F12" i="11" s="1"/>
  <c r="E12" i="11" a="1"/>
  <c r="E12" i="11" s="1"/>
  <c r="K11" i="11" a="1"/>
  <c r="K11" i="11" s="1"/>
  <c r="J11" i="11" a="1"/>
  <c r="J11" i="11" s="1"/>
  <c r="I11" i="11" a="1"/>
  <c r="I11" i="11" s="1"/>
  <c r="H11" i="11" a="1"/>
  <c r="H11" i="11" s="1"/>
  <c r="G11" i="11" a="1"/>
  <c r="G11" i="11" s="1"/>
  <c r="F11" i="11" a="1"/>
  <c r="F11" i="11" s="1"/>
  <c r="E11" i="11" a="1"/>
  <c r="E11" i="11" s="1"/>
  <c r="K10" i="11" a="1"/>
  <c r="K10" i="11" s="1"/>
  <c r="J10" i="11" a="1"/>
  <c r="J10" i="11" s="1"/>
  <c r="I10" i="11" a="1"/>
  <c r="I10" i="11" s="1"/>
  <c r="H10" i="11" a="1"/>
  <c r="H10" i="11" s="1"/>
  <c r="G10" i="11" a="1"/>
  <c r="G10" i="11" s="1"/>
  <c r="F10" i="11" a="1"/>
  <c r="F10" i="11" s="1"/>
  <c r="E10" i="11" a="1"/>
  <c r="E10" i="11" s="1"/>
  <c r="K9" i="11" a="1"/>
  <c r="K9" i="11" s="1"/>
  <c r="J9" i="11" a="1"/>
  <c r="J9" i="11" s="1"/>
  <c r="I9" i="11" a="1"/>
  <c r="I9" i="11" s="1"/>
  <c r="H9" i="11" a="1"/>
  <c r="H9" i="11" s="1"/>
  <c r="G9" i="11" a="1"/>
  <c r="G9" i="11" s="1"/>
  <c r="F9" i="11" a="1"/>
  <c r="F9" i="11" s="1"/>
  <c r="E9" i="11" a="1"/>
  <c r="E9" i="11" s="1"/>
  <c r="K8" i="11" a="1"/>
  <c r="K8" i="11" s="1"/>
  <c r="J8" i="11" a="1"/>
  <c r="J8" i="11" s="1"/>
  <c r="I8" i="11" a="1"/>
  <c r="I8" i="11" s="1"/>
  <c r="H8" i="11" a="1"/>
  <c r="H8" i="11" s="1"/>
  <c r="G8" i="11" a="1"/>
  <c r="G8" i="11" s="1"/>
  <c r="F8" i="11" a="1"/>
  <c r="F8" i="11" s="1"/>
  <c r="E8" i="11" a="1"/>
  <c r="E8" i="11" s="1"/>
  <c r="K7" i="11" a="1"/>
  <c r="K7" i="11" s="1"/>
  <c r="J7" i="11" a="1"/>
  <c r="J7" i="11" s="1"/>
  <c r="I7" i="11" a="1"/>
  <c r="I7" i="11" s="1"/>
  <c r="H7" i="11" a="1"/>
  <c r="H7" i="11" s="1"/>
  <c r="G7" i="11" a="1"/>
  <c r="G7" i="11" s="1"/>
  <c r="F7" i="11" a="1"/>
  <c r="F7" i="11" s="1"/>
  <c r="E7" i="11" a="1"/>
  <c r="E7" i="11" s="1"/>
  <c r="K6" i="11" a="1"/>
  <c r="K6" i="11" s="1"/>
  <c r="J6" i="11" a="1"/>
  <c r="J6" i="11" s="1"/>
  <c r="I6" i="11" a="1"/>
  <c r="I6" i="11" s="1"/>
  <c r="H6" i="11" a="1"/>
  <c r="H6" i="11" s="1"/>
  <c r="G6" i="11" a="1"/>
  <c r="G6" i="11" s="1"/>
  <c r="F6" i="11" a="1"/>
  <c r="F6" i="11" s="1"/>
  <c r="E6" i="11" a="1"/>
  <c r="E6" i="11" s="1"/>
  <c r="K5" i="11" a="1"/>
  <c r="K5" i="11" s="1"/>
  <c r="J5" i="11" a="1"/>
  <c r="J5" i="11" s="1"/>
  <c r="I5" i="11" a="1"/>
  <c r="I5" i="11" s="1"/>
  <c r="H5" i="11" a="1"/>
  <c r="H5" i="11" s="1"/>
  <c r="G5" i="11" a="1"/>
  <c r="G5" i="11" s="1"/>
  <c r="F5" i="11" a="1"/>
  <c r="F5" i="11" s="1"/>
  <c r="E5" i="11" a="1"/>
  <c r="E5" i="11" s="1"/>
  <c r="K4" i="11" a="1"/>
  <c r="K4" i="11" s="1"/>
  <c r="J4" i="11" a="1"/>
  <c r="J4" i="11" s="1"/>
  <c r="I4" i="11" a="1"/>
  <c r="I4" i="11" s="1"/>
  <c r="H4" i="11" a="1"/>
  <c r="H4" i="11" s="1"/>
  <c r="G4" i="11" a="1"/>
  <c r="G4" i="11" s="1"/>
  <c r="F4" i="11" a="1"/>
  <c r="F4" i="11" s="1"/>
  <c r="E4" i="11" a="1"/>
  <c r="E4" i="11" s="1"/>
  <c r="K153" i="10" a="1"/>
  <c r="K153" i="10" s="1"/>
  <c r="J153" i="10" a="1"/>
  <c r="J153" i="10" s="1"/>
  <c r="I153" i="10" a="1"/>
  <c r="I153" i="10" s="1"/>
  <c r="H153" i="10" a="1"/>
  <c r="H153" i="10" s="1"/>
  <c r="G153" i="10" a="1"/>
  <c r="G153" i="10" s="1"/>
  <c r="F153" i="10" a="1"/>
  <c r="F153" i="10" s="1"/>
  <c r="E153" i="10" a="1"/>
  <c r="E153" i="10" s="1"/>
  <c r="K152" i="10" a="1"/>
  <c r="K152" i="10" s="1"/>
  <c r="J152" i="10" a="1"/>
  <c r="J152" i="10" s="1"/>
  <c r="I152" i="10" a="1"/>
  <c r="I152" i="10" s="1"/>
  <c r="H152" i="10" a="1"/>
  <c r="H152" i="10" s="1"/>
  <c r="G152" i="10" a="1"/>
  <c r="G152" i="10" s="1"/>
  <c r="F152" i="10" a="1"/>
  <c r="F152" i="10" s="1"/>
  <c r="E152" i="10" a="1"/>
  <c r="E152" i="10" s="1"/>
  <c r="K151" i="10" a="1"/>
  <c r="K151" i="10" s="1"/>
  <c r="J151" i="10" a="1"/>
  <c r="J151" i="10" s="1"/>
  <c r="I151" i="10" a="1"/>
  <c r="I151" i="10" s="1"/>
  <c r="H151" i="10" a="1"/>
  <c r="H151" i="10" s="1"/>
  <c r="G151" i="10" a="1"/>
  <c r="G151" i="10" s="1"/>
  <c r="F151" i="10" a="1"/>
  <c r="F151" i="10" s="1"/>
  <c r="E151" i="10" a="1"/>
  <c r="E151" i="10" s="1"/>
  <c r="K150" i="10" a="1"/>
  <c r="K150" i="10" s="1"/>
  <c r="J150" i="10" a="1"/>
  <c r="J150" i="10" s="1"/>
  <c r="I150" i="10" a="1"/>
  <c r="I150" i="10" s="1"/>
  <c r="H150" i="10" a="1"/>
  <c r="H150" i="10" s="1"/>
  <c r="G150" i="10" a="1"/>
  <c r="G150" i="10" s="1"/>
  <c r="F150" i="10" a="1"/>
  <c r="F150" i="10" s="1"/>
  <c r="E150" i="10" a="1"/>
  <c r="E150" i="10" s="1"/>
  <c r="K149" i="10" a="1"/>
  <c r="K149" i="10" s="1"/>
  <c r="J149" i="10" a="1"/>
  <c r="J149" i="10" s="1"/>
  <c r="I149" i="10" a="1"/>
  <c r="I149" i="10" s="1"/>
  <c r="H149" i="10" a="1"/>
  <c r="H149" i="10" s="1"/>
  <c r="G149" i="10" a="1"/>
  <c r="G149" i="10" s="1"/>
  <c r="F149" i="10" a="1"/>
  <c r="F149" i="10" s="1"/>
  <c r="E149" i="10" a="1"/>
  <c r="E149" i="10" s="1"/>
  <c r="K148" i="10" a="1"/>
  <c r="K148" i="10" s="1"/>
  <c r="J148" i="10" a="1"/>
  <c r="J148" i="10" s="1"/>
  <c r="I148" i="10" a="1"/>
  <c r="I148" i="10" s="1"/>
  <c r="H148" i="10" a="1"/>
  <c r="H148" i="10" s="1"/>
  <c r="G148" i="10" a="1"/>
  <c r="G148" i="10" s="1"/>
  <c r="F148" i="10" a="1"/>
  <c r="F148" i="10" s="1"/>
  <c r="E148" i="10" a="1"/>
  <c r="E148" i="10" s="1"/>
  <c r="K147" i="10" a="1"/>
  <c r="K147" i="10" s="1"/>
  <c r="J147" i="10" a="1"/>
  <c r="J147" i="10" s="1"/>
  <c r="I147" i="10" a="1"/>
  <c r="I147" i="10" s="1"/>
  <c r="H147" i="10" a="1"/>
  <c r="H147" i="10" s="1"/>
  <c r="G147" i="10" a="1"/>
  <c r="G147" i="10" s="1"/>
  <c r="F147" i="10" a="1"/>
  <c r="F147" i="10" s="1"/>
  <c r="E147" i="10" a="1"/>
  <c r="E147" i="10" s="1"/>
  <c r="K146" i="10" a="1"/>
  <c r="K146" i="10" s="1"/>
  <c r="J146" i="10" a="1"/>
  <c r="J146" i="10" s="1"/>
  <c r="I146" i="10" a="1"/>
  <c r="I146" i="10" s="1"/>
  <c r="H146" i="10" a="1"/>
  <c r="H146" i="10" s="1"/>
  <c r="G146" i="10" a="1"/>
  <c r="G146" i="10" s="1"/>
  <c r="F146" i="10" a="1"/>
  <c r="F146" i="10" s="1"/>
  <c r="E146" i="10" a="1"/>
  <c r="E146" i="10" s="1"/>
  <c r="K145" i="10" a="1"/>
  <c r="K145" i="10" s="1"/>
  <c r="J145" i="10" a="1"/>
  <c r="J145" i="10" s="1"/>
  <c r="I145" i="10" a="1"/>
  <c r="I145" i="10" s="1"/>
  <c r="H145" i="10" a="1"/>
  <c r="H145" i="10" s="1"/>
  <c r="G145" i="10" a="1"/>
  <c r="G145" i="10" s="1"/>
  <c r="F145" i="10" a="1"/>
  <c r="F145" i="10" s="1"/>
  <c r="E145" i="10" a="1"/>
  <c r="E145" i="10" s="1"/>
  <c r="K144" i="10" a="1"/>
  <c r="K144" i="10" s="1"/>
  <c r="J144" i="10" a="1"/>
  <c r="J144" i="10" s="1"/>
  <c r="I144" i="10" a="1"/>
  <c r="I144" i="10" s="1"/>
  <c r="H144" i="10" a="1"/>
  <c r="H144" i="10" s="1"/>
  <c r="G144" i="10" a="1"/>
  <c r="G144" i="10" s="1"/>
  <c r="F144" i="10" a="1"/>
  <c r="F144" i="10" s="1"/>
  <c r="E144" i="10" a="1"/>
  <c r="E144" i="10" s="1"/>
  <c r="K143" i="10" a="1"/>
  <c r="K143" i="10" s="1"/>
  <c r="J143" i="10" a="1"/>
  <c r="J143" i="10" s="1"/>
  <c r="I143" i="10" a="1"/>
  <c r="I143" i="10" s="1"/>
  <c r="H143" i="10" a="1"/>
  <c r="H143" i="10" s="1"/>
  <c r="G143" i="10" a="1"/>
  <c r="G143" i="10" s="1"/>
  <c r="F143" i="10" a="1"/>
  <c r="F143" i="10" s="1"/>
  <c r="E143" i="10" a="1"/>
  <c r="E143" i="10" s="1"/>
  <c r="K142" i="10" a="1"/>
  <c r="K142" i="10" s="1"/>
  <c r="J142" i="10" a="1"/>
  <c r="J142" i="10" s="1"/>
  <c r="I142" i="10" a="1"/>
  <c r="I142" i="10" s="1"/>
  <c r="H142" i="10" a="1"/>
  <c r="H142" i="10" s="1"/>
  <c r="G142" i="10" a="1"/>
  <c r="G142" i="10" s="1"/>
  <c r="F142" i="10" a="1"/>
  <c r="F142" i="10" s="1"/>
  <c r="E142" i="10"/>
  <c r="E142" i="10" a="1"/>
  <c r="K141" i="10" a="1"/>
  <c r="K141" i="10" s="1"/>
  <c r="J141" i="10" a="1"/>
  <c r="J141" i="10" s="1"/>
  <c r="I141" i="10" a="1"/>
  <c r="I141" i="10" s="1"/>
  <c r="H141" i="10" a="1"/>
  <c r="H141" i="10" s="1"/>
  <c r="G141" i="10" a="1"/>
  <c r="G141" i="10" s="1"/>
  <c r="F141" i="10" a="1"/>
  <c r="F141" i="10" s="1"/>
  <c r="E141" i="10" a="1"/>
  <c r="E141" i="10" s="1"/>
  <c r="K140" i="10" a="1"/>
  <c r="K140" i="10" s="1"/>
  <c r="J140" i="10" a="1"/>
  <c r="J140" i="10" s="1"/>
  <c r="I140" i="10" a="1"/>
  <c r="I140" i="10" s="1"/>
  <c r="H140" i="10" a="1"/>
  <c r="H140" i="10" s="1"/>
  <c r="G140" i="10" a="1"/>
  <c r="G140" i="10" s="1"/>
  <c r="F140" i="10" a="1"/>
  <c r="F140" i="10" s="1"/>
  <c r="E140" i="10" a="1"/>
  <c r="E140" i="10" s="1"/>
  <c r="K139" i="10" a="1"/>
  <c r="K139" i="10" s="1"/>
  <c r="J139" i="10" a="1"/>
  <c r="J139" i="10" s="1"/>
  <c r="I139" i="10" a="1"/>
  <c r="I139" i="10" s="1"/>
  <c r="H139" i="10" a="1"/>
  <c r="H139" i="10" s="1"/>
  <c r="G139" i="10" a="1"/>
  <c r="G139" i="10" s="1"/>
  <c r="F139" i="10" a="1"/>
  <c r="F139" i="10" s="1"/>
  <c r="E139" i="10" a="1"/>
  <c r="E139" i="10" s="1"/>
  <c r="K138" i="10" a="1"/>
  <c r="K138" i="10" s="1"/>
  <c r="J138" i="10" a="1"/>
  <c r="J138" i="10" s="1"/>
  <c r="I138" i="10" a="1"/>
  <c r="I138" i="10" s="1"/>
  <c r="H138" i="10" a="1"/>
  <c r="H138" i="10" s="1"/>
  <c r="G138" i="10" a="1"/>
  <c r="G138" i="10" s="1"/>
  <c r="F138" i="10" a="1"/>
  <c r="F138" i="10" s="1"/>
  <c r="E138" i="10" a="1"/>
  <c r="E138" i="10" s="1"/>
  <c r="K137" i="10" a="1"/>
  <c r="K137" i="10" s="1"/>
  <c r="J137" i="10" a="1"/>
  <c r="J137" i="10" s="1"/>
  <c r="I137" i="10" a="1"/>
  <c r="I137" i="10" s="1"/>
  <c r="H137" i="10" a="1"/>
  <c r="H137" i="10" s="1"/>
  <c r="G137" i="10" a="1"/>
  <c r="G137" i="10" s="1"/>
  <c r="F137" i="10" a="1"/>
  <c r="F137" i="10" s="1"/>
  <c r="E137" i="10" a="1"/>
  <c r="E137" i="10" s="1"/>
  <c r="K136" i="10" a="1"/>
  <c r="K136" i="10" s="1"/>
  <c r="J136" i="10" a="1"/>
  <c r="J136" i="10" s="1"/>
  <c r="I136" i="10" a="1"/>
  <c r="I136" i="10" s="1"/>
  <c r="H136" i="10" a="1"/>
  <c r="H136" i="10" s="1"/>
  <c r="G136" i="10" a="1"/>
  <c r="G136" i="10" s="1"/>
  <c r="F136" i="10" a="1"/>
  <c r="F136" i="10" s="1"/>
  <c r="E136" i="10" a="1"/>
  <c r="E136" i="10" s="1"/>
  <c r="K135" i="10" a="1"/>
  <c r="K135" i="10" s="1"/>
  <c r="J135" i="10" a="1"/>
  <c r="J135" i="10" s="1"/>
  <c r="I135" i="10" a="1"/>
  <c r="I135" i="10" s="1"/>
  <c r="H135" i="10" a="1"/>
  <c r="H135" i="10" s="1"/>
  <c r="G135" i="10" a="1"/>
  <c r="G135" i="10" s="1"/>
  <c r="F135" i="10" a="1"/>
  <c r="F135" i="10" s="1"/>
  <c r="E135" i="10" a="1"/>
  <c r="E135" i="10" s="1"/>
  <c r="K134" i="10" a="1"/>
  <c r="K134" i="10" s="1"/>
  <c r="J134" i="10" a="1"/>
  <c r="J134" i="10" s="1"/>
  <c r="I134" i="10" a="1"/>
  <c r="I134" i="10" s="1"/>
  <c r="H134" i="10" a="1"/>
  <c r="H134" i="10" s="1"/>
  <c r="G134" i="10" a="1"/>
  <c r="G134" i="10" s="1"/>
  <c r="F134" i="10" a="1"/>
  <c r="F134" i="10" s="1"/>
  <c r="E134" i="10" a="1"/>
  <c r="E134" i="10" s="1"/>
  <c r="K133" i="10" a="1"/>
  <c r="K133" i="10" s="1"/>
  <c r="J133" i="10" a="1"/>
  <c r="J133" i="10" s="1"/>
  <c r="I133" i="10" a="1"/>
  <c r="I133" i="10" s="1"/>
  <c r="H133" i="10" a="1"/>
  <c r="H133" i="10" s="1"/>
  <c r="G133" i="10" a="1"/>
  <c r="G133" i="10" s="1"/>
  <c r="F133" i="10" a="1"/>
  <c r="F133" i="10" s="1"/>
  <c r="E133" i="10" a="1"/>
  <c r="E133" i="10" s="1"/>
  <c r="K132" i="10" a="1"/>
  <c r="K132" i="10" s="1"/>
  <c r="J132" i="10" a="1"/>
  <c r="J132" i="10" s="1"/>
  <c r="I132" i="10" a="1"/>
  <c r="I132" i="10" s="1"/>
  <c r="H132" i="10" a="1"/>
  <c r="H132" i="10" s="1"/>
  <c r="G132" i="10" a="1"/>
  <c r="G132" i="10" s="1"/>
  <c r="F132" i="10" a="1"/>
  <c r="F132" i="10" s="1"/>
  <c r="E132" i="10" a="1"/>
  <c r="E132" i="10" s="1"/>
  <c r="K131" i="10" a="1"/>
  <c r="K131" i="10" s="1"/>
  <c r="J131" i="10" a="1"/>
  <c r="J131" i="10" s="1"/>
  <c r="I131" i="10" a="1"/>
  <c r="I131" i="10" s="1"/>
  <c r="H131" i="10" a="1"/>
  <c r="H131" i="10" s="1"/>
  <c r="G131" i="10" a="1"/>
  <c r="G131" i="10" s="1"/>
  <c r="F131" i="10" a="1"/>
  <c r="F131" i="10" s="1"/>
  <c r="E131" i="10" a="1"/>
  <c r="E131" i="10" s="1"/>
  <c r="K130" i="10" a="1"/>
  <c r="K130" i="10" s="1"/>
  <c r="J130" i="10" a="1"/>
  <c r="J130" i="10" s="1"/>
  <c r="I130" i="10" a="1"/>
  <c r="I130" i="10" s="1"/>
  <c r="H130" i="10" a="1"/>
  <c r="H130" i="10" s="1"/>
  <c r="G130" i="10" a="1"/>
  <c r="G130" i="10" s="1"/>
  <c r="F130" i="10" a="1"/>
  <c r="F130" i="10" s="1"/>
  <c r="E130" i="10" a="1"/>
  <c r="E130" i="10" s="1"/>
  <c r="K129" i="10" a="1"/>
  <c r="K129" i="10" s="1"/>
  <c r="J129" i="10" a="1"/>
  <c r="J129" i="10" s="1"/>
  <c r="I129" i="10" a="1"/>
  <c r="I129" i="10" s="1"/>
  <c r="H129" i="10" a="1"/>
  <c r="H129" i="10" s="1"/>
  <c r="G129" i="10" a="1"/>
  <c r="G129" i="10" s="1"/>
  <c r="F129" i="10" a="1"/>
  <c r="F129" i="10" s="1"/>
  <c r="E129" i="10" a="1"/>
  <c r="E129" i="10" s="1"/>
  <c r="K128" i="10" a="1"/>
  <c r="K128" i="10" s="1"/>
  <c r="J128" i="10" a="1"/>
  <c r="J128" i="10" s="1"/>
  <c r="I128" i="10" a="1"/>
  <c r="I128" i="10" s="1"/>
  <c r="H128" i="10" a="1"/>
  <c r="H128" i="10" s="1"/>
  <c r="G128" i="10" a="1"/>
  <c r="G128" i="10" s="1"/>
  <c r="F128" i="10" a="1"/>
  <c r="F128" i="10" s="1"/>
  <c r="E128" i="10" a="1"/>
  <c r="E128" i="10" s="1"/>
  <c r="K127" i="10" a="1"/>
  <c r="K127" i="10" s="1"/>
  <c r="J127" i="10" a="1"/>
  <c r="J127" i="10" s="1"/>
  <c r="I127" i="10" a="1"/>
  <c r="I127" i="10" s="1"/>
  <c r="H127" i="10" a="1"/>
  <c r="H127" i="10" s="1"/>
  <c r="G127" i="10" a="1"/>
  <c r="G127" i="10" s="1"/>
  <c r="F127" i="10" a="1"/>
  <c r="F127" i="10" s="1"/>
  <c r="E127" i="10" a="1"/>
  <c r="E127" i="10" s="1"/>
  <c r="K126" i="10" a="1"/>
  <c r="K126" i="10" s="1"/>
  <c r="J126" i="10" a="1"/>
  <c r="J126" i="10" s="1"/>
  <c r="I126" i="10" a="1"/>
  <c r="I126" i="10" s="1"/>
  <c r="H126" i="10" a="1"/>
  <c r="H126" i="10" s="1"/>
  <c r="G126" i="10" a="1"/>
  <c r="G126" i="10" s="1"/>
  <c r="F126" i="10" a="1"/>
  <c r="F126" i="10" s="1"/>
  <c r="E126" i="10" a="1"/>
  <c r="E126" i="10" s="1"/>
  <c r="K125" i="10" a="1"/>
  <c r="K125" i="10" s="1"/>
  <c r="J125" i="10" a="1"/>
  <c r="J125" i="10" s="1"/>
  <c r="I125" i="10" a="1"/>
  <c r="I125" i="10" s="1"/>
  <c r="H125" i="10" a="1"/>
  <c r="H125" i="10" s="1"/>
  <c r="G125" i="10" a="1"/>
  <c r="G125" i="10" s="1"/>
  <c r="F125" i="10" a="1"/>
  <c r="F125" i="10" s="1"/>
  <c r="E125" i="10" a="1"/>
  <c r="E125" i="10" s="1"/>
  <c r="K124" i="10" a="1"/>
  <c r="K124" i="10" s="1"/>
  <c r="J124" i="10" a="1"/>
  <c r="J124" i="10" s="1"/>
  <c r="I124" i="10" a="1"/>
  <c r="I124" i="10" s="1"/>
  <c r="H124" i="10" a="1"/>
  <c r="H124" i="10" s="1"/>
  <c r="G124" i="10" a="1"/>
  <c r="G124" i="10" s="1"/>
  <c r="F124" i="10" a="1"/>
  <c r="F124" i="10" s="1"/>
  <c r="E124" i="10" a="1"/>
  <c r="E124" i="10" s="1"/>
  <c r="K123" i="10" a="1"/>
  <c r="K123" i="10" s="1"/>
  <c r="J123" i="10" a="1"/>
  <c r="J123" i="10" s="1"/>
  <c r="I123" i="10" a="1"/>
  <c r="I123" i="10" s="1"/>
  <c r="H123" i="10" a="1"/>
  <c r="H123" i="10" s="1"/>
  <c r="G123" i="10" a="1"/>
  <c r="G123" i="10" s="1"/>
  <c r="F123" i="10" a="1"/>
  <c r="F123" i="10" s="1"/>
  <c r="E123" i="10" a="1"/>
  <c r="E123" i="10" s="1"/>
  <c r="K122" i="10" a="1"/>
  <c r="K122" i="10" s="1"/>
  <c r="J122" i="10" a="1"/>
  <c r="J122" i="10" s="1"/>
  <c r="I122" i="10" a="1"/>
  <c r="I122" i="10" s="1"/>
  <c r="H122" i="10" a="1"/>
  <c r="H122" i="10" s="1"/>
  <c r="G122" i="10" a="1"/>
  <c r="G122" i="10" s="1"/>
  <c r="F122" i="10" a="1"/>
  <c r="F122" i="10" s="1"/>
  <c r="E122" i="10" a="1"/>
  <c r="E122" i="10" s="1"/>
  <c r="K121" i="10" a="1"/>
  <c r="K121" i="10" s="1"/>
  <c r="J121" i="10" a="1"/>
  <c r="J121" i="10" s="1"/>
  <c r="I121" i="10" a="1"/>
  <c r="I121" i="10" s="1"/>
  <c r="H121" i="10" a="1"/>
  <c r="H121" i="10" s="1"/>
  <c r="G121" i="10" a="1"/>
  <c r="G121" i="10" s="1"/>
  <c r="F121" i="10" a="1"/>
  <c r="F121" i="10" s="1"/>
  <c r="E121" i="10" a="1"/>
  <c r="E121" i="10" s="1"/>
  <c r="K120" i="10" a="1"/>
  <c r="K120" i="10" s="1"/>
  <c r="J120" i="10" a="1"/>
  <c r="J120" i="10" s="1"/>
  <c r="I120" i="10" a="1"/>
  <c r="I120" i="10" s="1"/>
  <c r="H120" i="10" a="1"/>
  <c r="H120" i="10" s="1"/>
  <c r="G120" i="10" a="1"/>
  <c r="G120" i="10" s="1"/>
  <c r="F120" i="10" a="1"/>
  <c r="F120" i="10" s="1"/>
  <c r="E120" i="10" a="1"/>
  <c r="E120" i="10" s="1"/>
  <c r="K119" i="10" a="1"/>
  <c r="K119" i="10" s="1"/>
  <c r="J119" i="10" a="1"/>
  <c r="J119" i="10" s="1"/>
  <c r="I119" i="10" a="1"/>
  <c r="I119" i="10" s="1"/>
  <c r="H119" i="10" a="1"/>
  <c r="H119" i="10" s="1"/>
  <c r="G119" i="10" a="1"/>
  <c r="G119" i="10" s="1"/>
  <c r="F119" i="10" a="1"/>
  <c r="F119" i="10" s="1"/>
  <c r="E119" i="10" a="1"/>
  <c r="E119" i="10" s="1"/>
  <c r="K118" i="10" a="1"/>
  <c r="K118" i="10" s="1"/>
  <c r="J118" i="10" a="1"/>
  <c r="J118" i="10" s="1"/>
  <c r="I118" i="10" a="1"/>
  <c r="I118" i="10" s="1"/>
  <c r="H118" i="10" a="1"/>
  <c r="H118" i="10" s="1"/>
  <c r="G118" i="10" a="1"/>
  <c r="G118" i="10" s="1"/>
  <c r="F118" i="10" a="1"/>
  <c r="F118" i="10" s="1"/>
  <c r="E118" i="10" a="1"/>
  <c r="E118" i="10" s="1"/>
  <c r="K117" i="10" a="1"/>
  <c r="K117" i="10" s="1"/>
  <c r="J117" i="10" a="1"/>
  <c r="J117" i="10" s="1"/>
  <c r="I117" i="10" a="1"/>
  <c r="I117" i="10" s="1"/>
  <c r="H117" i="10" a="1"/>
  <c r="H117" i="10" s="1"/>
  <c r="G117" i="10" a="1"/>
  <c r="G117" i="10" s="1"/>
  <c r="F117" i="10" a="1"/>
  <c r="F117" i="10" s="1"/>
  <c r="E117" i="10" a="1"/>
  <c r="E117" i="10" s="1"/>
  <c r="K116" i="10" a="1"/>
  <c r="K116" i="10" s="1"/>
  <c r="J116" i="10" a="1"/>
  <c r="J116" i="10" s="1"/>
  <c r="I116" i="10" a="1"/>
  <c r="I116" i="10" s="1"/>
  <c r="H116" i="10" a="1"/>
  <c r="H116" i="10" s="1"/>
  <c r="G116" i="10" a="1"/>
  <c r="G116" i="10" s="1"/>
  <c r="F116" i="10" a="1"/>
  <c r="F116" i="10" s="1"/>
  <c r="E116" i="10" a="1"/>
  <c r="E116" i="10" s="1"/>
  <c r="K115" i="10" a="1"/>
  <c r="K115" i="10" s="1"/>
  <c r="J115" i="10" a="1"/>
  <c r="J115" i="10" s="1"/>
  <c r="I115" i="10" a="1"/>
  <c r="I115" i="10" s="1"/>
  <c r="H115" i="10" a="1"/>
  <c r="H115" i="10" s="1"/>
  <c r="G115" i="10" a="1"/>
  <c r="G115" i="10" s="1"/>
  <c r="F115" i="10" a="1"/>
  <c r="F115" i="10" s="1"/>
  <c r="E115" i="10" a="1"/>
  <c r="E115" i="10" s="1"/>
  <c r="K114" i="10" a="1"/>
  <c r="K114" i="10" s="1"/>
  <c r="J114" i="10" a="1"/>
  <c r="J114" i="10" s="1"/>
  <c r="I114" i="10" a="1"/>
  <c r="I114" i="10" s="1"/>
  <c r="H114" i="10" a="1"/>
  <c r="H114" i="10" s="1"/>
  <c r="G114" i="10" a="1"/>
  <c r="G114" i="10" s="1"/>
  <c r="F114" i="10" a="1"/>
  <c r="F114" i="10" s="1"/>
  <c r="E114" i="10" a="1"/>
  <c r="E114" i="10" s="1"/>
  <c r="K113" i="10" a="1"/>
  <c r="K113" i="10" s="1"/>
  <c r="J113" i="10" a="1"/>
  <c r="J113" i="10" s="1"/>
  <c r="I113" i="10" a="1"/>
  <c r="I113" i="10" s="1"/>
  <c r="H113" i="10" a="1"/>
  <c r="H113" i="10" s="1"/>
  <c r="G113" i="10" a="1"/>
  <c r="G113" i="10" s="1"/>
  <c r="F113" i="10" a="1"/>
  <c r="F113" i="10" s="1"/>
  <c r="E113" i="10" a="1"/>
  <c r="E113" i="10" s="1"/>
  <c r="K112" i="10" a="1"/>
  <c r="K112" i="10" s="1"/>
  <c r="J112" i="10" a="1"/>
  <c r="J112" i="10" s="1"/>
  <c r="I112" i="10" a="1"/>
  <c r="I112" i="10" s="1"/>
  <c r="H112" i="10" a="1"/>
  <c r="H112" i="10" s="1"/>
  <c r="G112" i="10" a="1"/>
  <c r="G112" i="10" s="1"/>
  <c r="F112" i="10" a="1"/>
  <c r="F112" i="10" s="1"/>
  <c r="E112" i="10" a="1"/>
  <c r="E112" i="10" s="1"/>
  <c r="K111" i="10" a="1"/>
  <c r="K111" i="10" s="1"/>
  <c r="J111" i="10" a="1"/>
  <c r="J111" i="10" s="1"/>
  <c r="I111" i="10" a="1"/>
  <c r="I111" i="10" s="1"/>
  <c r="H111" i="10" a="1"/>
  <c r="H111" i="10" s="1"/>
  <c r="G111" i="10" a="1"/>
  <c r="G111" i="10" s="1"/>
  <c r="F111" i="10" a="1"/>
  <c r="F111" i="10" s="1"/>
  <c r="E111" i="10" a="1"/>
  <c r="E111" i="10" s="1"/>
  <c r="K110" i="10" a="1"/>
  <c r="K110" i="10" s="1"/>
  <c r="J110" i="10" a="1"/>
  <c r="J110" i="10" s="1"/>
  <c r="I110" i="10" a="1"/>
  <c r="I110" i="10" s="1"/>
  <c r="H110" i="10" a="1"/>
  <c r="H110" i="10" s="1"/>
  <c r="G110" i="10" a="1"/>
  <c r="G110" i="10" s="1"/>
  <c r="F110" i="10" a="1"/>
  <c r="F110" i="10" s="1"/>
  <c r="E110" i="10" a="1"/>
  <c r="E110" i="10" s="1"/>
  <c r="K109" i="10" a="1"/>
  <c r="K109" i="10" s="1"/>
  <c r="J109" i="10" a="1"/>
  <c r="J109" i="10" s="1"/>
  <c r="I109" i="10" a="1"/>
  <c r="I109" i="10" s="1"/>
  <c r="H109" i="10" a="1"/>
  <c r="H109" i="10" s="1"/>
  <c r="G109" i="10" a="1"/>
  <c r="G109" i="10" s="1"/>
  <c r="F109" i="10" a="1"/>
  <c r="F109" i="10" s="1"/>
  <c r="E109" i="10" a="1"/>
  <c r="E109" i="10" s="1"/>
  <c r="K108" i="10" a="1"/>
  <c r="K108" i="10" s="1"/>
  <c r="J108" i="10" a="1"/>
  <c r="J108" i="10" s="1"/>
  <c r="I108" i="10" a="1"/>
  <c r="I108" i="10" s="1"/>
  <c r="H108" i="10" a="1"/>
  <c r="H108" i="10" s="1"/>
  <c r="G108" i="10" a="1"/>
  <c r="G108" i="10" s="1"/>
  <c r="F108" i="10" a="1"/>
  <c r="F108" i="10" s="1"/>
  <c r="E108" i="10" a="1"/>
  <c r="E108" i="10" s="1"/>
  <c r="K107" i="10" a="1"/>
  <c r="K107" i="10" s="1"/>
  <c r="J107" i="10" a="1"/>
  <c r="J107" i="10" s="1"/>
  <c r="I107" i="10" a="1"/>
  <c r="I107" i="10" s="1"/>
  <c r="H107" i="10" a="1"/>
  <c r="H107" i="10" s="1"/>
  <c r="G107" i="10" a="1"/>
  <c r="G107" i="10" s="1"/>
  <c r="F107" i="10" a="1"/>
  <c r="F107" i="10" s="1"/>
  <c r="E107" i="10" a="1"/>
  <c r="E107" i="10" s="1"/>
  <c r="K106" i="10" a="1"/>
  <c r="K106" i="10" s="1"/>
  <c r="J106" i="10" a="1"/>
  <c r="J106" i="10" s="1"/>
  <c r="I106" i="10" a="1"/>
  <c r="I106" i="10" s="1"/>
  <c r="H106" i="10" a="1"/>
  <c r="H106" i="10" s="1"/>
  <c r="G106" i="10" a="1"/>
  <c r="G106" i="10" s="1"/>
  <c r="F106" i="10" a="1"/>
  <c r="F106" i="10" s="1"/>
  <c r="E106" i="10" a="1"/>
  <c r="E106" i="10" s="1"/>
  <c r="K105" i="10" a="1"/>
  <c r="K105" i="10" s="1"/>
  <c r="J105" i="10" a="1"/>
  <c r="J105" i="10" s="1"/>
  <c r="I105" i="10" a="1"/>
  <c r="I105" i="10" s="1"/>
  <c r="H105" i="10" a="1"/>
  <c r="H105" i="10" s="1"/>
  <c r="G105" i="10" a="1"/>
  <c r="G105" i="10" s="1"/>
  <c r="F105" i="10" a="1"/>
  <c r="F105" i="10" s="1"/>
  <c r="E105" i="10" a="1"/>
  <c r="E105" i="10" s="1"/>
  <c r="K104" i="10" a="1"/>
  <c r="K104" i="10" s="1"/>
  <c r="J104" i="10" a="1"/>
  <c r="J104" i="10" s="1"/>
  <c r="I104" i="10" a="1"/>
  <c r="I104" i="10" s="1"/>
  <c r="H104" i="10" a="1"/>
  <c r="H104" i="10" s="1"/>
  <c r="G104" i="10" a="1"/>
  <c r="G104" i="10" s="1"/>
  <c r="F104" i="10" a="1"/>
  <c r="F104" i="10" s="1"/>
  <c r="E104" i="10" a="1"/>
  <c r="E104" i="10" s="1"/>
  <c r="K103" i="10" a="1"/>
  <c r="K103" i="10" s="1"/>
  <c r="J103" i="10" a="1"/>
  <c r="J103" i="10" s="1"/>
  <c r="I103" i="10" a="1"/>
  <c r="I103" i="10" s="1"/>
  <c r="H103" i="10" a="1"/>
  <c r="H103" i="10" s="1"/>
  <c r="G103" i="10" a="1"/>
  <c r="G103" i="10" s="1"/>
  <c r="F103" i="10" a="1"/>
  <c r="F103" i="10" s="1"/>
  <c r="E103" i="10" a="1"/>
  <c r="E103" i="10" s="1"/>
  <c r="K102" i="10" a="1"/>
  <c r="K102" i="10" s="1"/>
  <c r="J102" i="10" a="1"/>
  <c r="J102" i="10" s="1"/>
  <c r="I102" i="10" a="1"/>
  <c r="I102" i="10" s="1"/>
  <c r="H102" i="10" a="1"/>
  <c r="H102" i="10" s="1"/>
  <c r="G102" i="10" a="1"/>
  <c r="G102" i="10" s="1"/>
  <c r="F102" i="10" a="1"/>
  <c r="F102" i="10" s="1"/>
  <c r="E102" i="10" a="1"/>
  <c r="E102" i="10" s="1"/>
  <c r="K101" i="10" a="1"/>
  <c r="K101" i="10" s="1"/>
  <c r="J101" i="10" a="1"/>
  <c r="J101" i="10" s="1"/>
  <c r="I101" i="10" a="1"/>
  <c r="I101" i="10" s="1"/>
  <c r="H101" i="10" a="1"/>
  <c r="H101" i="10" s="1"/>
  <c r="G101" i="10" a="1"/>
  <c r="G101" i="10" s="1"/>
  <c r="F101" i="10" a="1"/>
  <c r="F101" i="10" s="1"/>
  <c r="E101" i="10" a="1"/>
  <c r="E101" i="10" s="1"/>
  <c r="K100" i="10" a="1"/>
  <c r="K100" i="10" s="1"/>
  <c r="J100" i="10" a="1"/>
  <c r="J100" i="10" s="1"/>
  <c r="I100" i="10" a="1"/>
  <c r="I100" i="10" s="1"/>
  <c r="H100" i="10" a="1"/>
  <c r="H100" i="10" s="1"/>
  <c r="G100" i="10" a="1"/>
  <c r="G100" i="10" s="1"/>
  <c r="F100" i="10" a="1"/>
  <c r="F100" i="10" s="1"/>
  <c r="E100" i="10" a="1"/>
  <c r="E100" i="10" s="1"/>
  <c r="K99" i="10" a="1"/>
  <c r="K99" i="10" s="1"/>
  <c r="J99" i="10" a="1"/>
  <c r="J99" i="10" s="1"/>
  <c r="I99" i="10" a="1"/>
  <c r="I99" i="10" s="1"/>
  <c r="H99" i="10" a="1"/>
  <c r="H99" i="10" s="1"/>
  <c r="G99" i="10" a="1"/>
  <c r="G99" i="10" s="1"/>
  <c r="F99" i="10" a="1"/>
  <c r="F99" i="10" s="1"/>
  <c r="E99" i="10" a="1"/>
  <c r="E99" i="10" s="1"/>
  <c r="K98" i="10" a="1"/>
  <c r="K98" i="10" s="1"/>
  <c r="J98" i="10" a="1"/>
  <c r="J98" i="10" s="1"/>
  <c r="I98" i="10" a="1"/>
  <c r="I98" i="10" s="1"/>
  <c r="H98" i="10" a="1"/>
  <c r="H98" i="10" s="1"/>
  <c r="G98" i="10" a="1"/>
  <c r="G98" i="10" s="1"/>
  <c r="F98" i="10" a="1"/>
  <c r="F98" i="10" s="1"/>
  <c r="E98" i="10" a="1"/>
  <c r="E98" i="10" s="1"/>
  <c r="K97" i="10" a="1"/>
  <c r="K97" i="10" s="1"/>
  <c r="J97" i="10" a="1"/>
  <c r="J97" i="10" s="1"/>
  <c r="I97" i="10" a="1"/>
  <c r="I97" i="10" s="1"/>
  <c r="H97" i="10" a="1"/>
  <c r="H97" i="10" s="1"/>
  <c r="G97" i="10" a="1"/>
  <c r="G97" i="10" s="1"/>
  <c r="F97" i="10" a="1"/>
  <c r="F97" i="10" s="1"/>
  <c r="E97" i="10" a="1"/>
  <c r="E97" i="10" s="1"/>
  <c r="K96" i="10" a="1"/>
  <c r="K96" i="10" s="1"/>
  <c r="J96" i="10" a="1"/>
  <c r="J96" i="10" s="1"/>
  <c r="I96" i="10" a="1"/>
  <c r="I96" i="10" s="1"/>
  <c r="H96" i="10" a="1"/>
  <c r="H96" i="10" s="1"/>
  <c r="G96" i="10" a="1"/>
  <c r="G96" i="10" s="1"/>
  <c r="F96" i="10" a="1"/>
  <c r="F96" i="10" s="1"/>
  <c r="E96" i="10" a="1"/>
  <c r="E96" i="10" s="1"/>
  <c r="K95" i="10" a="1"/>
  <c r="K95" i="10" s="1"/>
  <c r="J95" i="10" a="1"/>
  <c r="J95" i="10" s="1"/>
  <c r="I95" i="10" a="1"/>
  <c r="I95" i="10" s="1"/>
  <c r="H95" i="10" a="1"/>
  <c r="H95" i="10" s="1"/>
  <c r="G95" i="10" a="1"/>
  <c r="G95" i="10" s="1"/>
  <c r="F95" i="10" a="1"/>
  <c r="F95" i="10" s="1"/>
  <c r="E95" i="10" a="1"/>
  <c r="E95" i="10" s="1"/>
  <c r="K94" i="10" a="1"/>
  <c r="K94" i="10" s="1"/>
  <c r="J94" i="10" a="1"/>
  <c r="J94" i="10" s="1"/>
  <c r="I94" i="10" a="1"/>
  <c r="I94" i="10" s="1"/>
  <c r="H94" i="10" a="1"/>
  <c r="H94" i="10" s="1"/>
  <c r="G94" i="10" a="1"/>
  <c r="G94" i="10" s="1"/>
  <c r="F94" i="10" a="1"/>
  <c r="F94" i="10" s="1"/>
  <c r="E94" i="10" a="1"/>
  <c r="E94" i="10" s="1"/>
  <c r="K93" i="10" a="1"/>
  <c r="K93" i="10" s="1"/>
  <c r="J93" i="10" a="1"/>
  <c r="J93" i="10" s="1"/>
  <c r="I93" i="10" a="1"/>
  <c r="I93" i="10" s="1"/>
  <c r="H93" i="10" a="1"/>
  <c r="H93" i="10" s="1"/>
  <c r="G93" i="10" a="1"/>
  <c r="G93" i="10" s="1"/>
  <c r="F93" i="10" a="1"/>
  <c r="F93" i="10" s="1"/>
  <c r="E93" i="10" a="1"/>
  <c r="E93" i="10" s="1"/>
  <c r="K92" i="10" a="1"/>
  <c r="K92" i="10" s="1"/>
  <c r="J92" i="10" a="1"/>
  <c r="J92" i="10" s="1"/>
  <c r="I92" i="10" a="1"/>
  <c r="I92" i="10" s="1"/>
  <c r="H92" i="10" a="1"/>
  <c r="H92" i="10" s="1"/>
  <c r="G92" i="10" a="1"/>
  <c r="G92" i="10" s="1"/>
  <c r="F92" i="10" a="1"/>
  <c r="F92" i="10" s="1"/>
  <c r="E92" i="10" a="1"/>
  <c r="E92" i="10" s="1"/>
  <c r="K91" i="10" a="1"/>
  <c r="K91" i="10" s="1"/>
  <c r="J91" i="10" a="1"/>
  <c r="J91" i="10" s="1"/>
  <c r="I91" i="10" a="1"/>
  <c r="I91" i="10" s="1"/>
  <c r="H91" i="10" a="1"/>
  <c r="H91" i="10" s="1"/>
  <c r="G91" i="10" a="1"/>
  <c r="G91" i="10" s="1"/>
  <c r="F91" i="10" a="1"/>
  <c r="F91" i="10" s="1"/>
  <c r="E91" i="10" a="1"/>
  <c r="E91" i="10" s="1"/>
  <c r="K90" i="10" a="1"/>
  <c r="K90" i="10" s="1"/>
  <c r="J90" i="10" a="1"/>
  <c r="J90" i="10" s="1"/>
  <c r="I90" i="10" a="1"/>
  <c r="I90" i="10" s="1"/>
  <c r="H90" i="10" a="1"/>
  <c r="H90" i="10" s="1"/>
  <c r="G90" i="10" a="1"/>
  <c r="G90" i="10" s="1"/>
  <c r="F90" i="10" a="1"/>
  <c r="F90" i="10" s="1"/>
  <c r="E90" i="10" a="1"/>
  <c r="E90" i="10" s="1"/>
  <c r="K89" i="10" a="1"/>
  <c r="K89" i="10" s="1"/>
  <c r="J89" i="10" a="1"/>
  <c r="J89" i="10" s="1"/>
  <c r="I89" i="10" a="1"/>
  <c r="I89" i="10" s="1"/>
  <c r="H89" i="10" a="1"/>
  <c r="H89" i="10" s="1"/>
  <c r="G89" i="10" a="1"/>
  <c r="G89" i="10" s="1"/>
  <c r="F89" i="10" a="1"/>
  <c r="F89" i="10" s="1"/>
  <c r="E89" i="10" a="1"/>
  <c r="E89" i="10" s="1"/>
  <c r="K88" i="10" a="1"/>
  <c r="K88" i="10" s="1"/>
  <c r="J88" i="10" a="1"/>
  <c r="J88" i="10" s="1"/>
  <c r="I88" i="10" a="1"/>
  <c r="I88" i="10" s="1"/>
  <c r="H88" i="10" a="1"/>
  <c r="H88" i="10" s="1"/>
  <c r="G88" i="10"/>
  <c r="G88" i="10" a="1"/>
  <c r="F88" i="10" a="1"/>
  <c r="F88" i="10" s="1"/>
  <c r="E88" i="10" a="1"/>
  <c r="E88" i="10" s="1"/>
  <c r="K87" i="10" a="1"/>
  <c r="K87" i="10" s="1"/>
  <c r="J87" i="10" a="1"/>
  <c r="J87" i="10" s="1"/>
  <c r="I87" i="10" a="1"/>
  <c r="I87" i="10" s="1"/>
  <c r="H87" i="10" a="1"/>
  <c r="H87" i="10" s="1"/>
  <c r="G87" i="10" a="1"/>
  <c r="G87" i="10" s="1"/>
  <c r="F87" i="10" a="1"/>
  <c r="F87" i="10" s="1"/>
  <c r="E87" i="10" a="1"/>
  <c r="E87" i="10" s="1"/>
  <c r="K86" i="10" a="1"/>
  <c r="K86" i="10" s="1"/>
  <c r="J86" i="10" a="1"/>
  <c r="J86" i="10" s="1"/>
  <c r="I86" i="10" a="1"/>
  <c r="I86" i="10" s="1"/>
  <c r="H86" i="10" a="1"/>
  <c r="H86" i="10" s="1"/>
  <c r="G86" i="10" a="1"/>
  <c r="G86" i="10" s="1"/>
  <c r="F86" i="10" a="1"/>
  <c r="F86" i="10" s="1"/>
  <c r="E86" i="10" a="1"/>
  <c r="E86" i="10" s="1"/>
  <c r="K85" i="10" a="1"/>
  <c r="K85" i="10" s="1"/>
  <c r="J85" i="10" a="1"/>
  <c r="J85" i="10" s="1"/>
  <c r="I85" i="10" a="1"/>
  <c r="I85" i="10" s="1"/>
  <c r="H85" i="10" a="1"/>
  <c r="H85" i="10" s="1"/>
  <c r="G85" i="10" a="1"/>
  <c r="G85" i="10" s="1"/>
  <c r="F85" i="10" a="1"/>
  <c r="F85" i="10" s="1"/>
  <c r="E85" i="10" a="1"/>
  <c r="E85" i="10" s="1"/>
  <c r="K84" i="10" a="1"/>
  <c r="K84" i="10" s="1"/>
  <c r="J84" i="10" a="1"/>
  <c r="J84" i="10" s="1"/>
  <c r="I84" i="10" a="1"/>
  <c r="I84" i="10" s="1"/>
  <c r="H84" i="10" a="1"/>
  <c r="H84" i="10" s="1"/>
  <c r="G84" i="10" a="1"/>
  <c r="G84" i="10" s="1"/>
  <c r="F84" i="10" a="1"/>
  <c r="F84" i="10" s="1"/>
  <c r="E84" i="10" a="1"/>
  <c r="E84" i="10" s="1"/>
  <c r="K83" i="10" a="1"/>
  <c r="K83" i="10" s="1"/>
  <c r="J83" i="10" a="1"/>
  <c r="J83" i="10" s="1"/>
  <c r="I83" i="10" a="1"/>
  <c r="I83" i="10" s="1"/>
  <c r="H83" i="10" a="1"/>
  <c r="H83" i="10" s="1"/>
  <c r="G83" i="10" a="1"/>
  <c r="G83" i="10" s="1"/>
  <c r="F83" i="10" a="1"/>
  <c r="F83" i="10" s="1"/>
  <c r="E83" i="10" a="1"/>
  <c r="E83" i="10" s="1"/>
  <c r="K82" i="10" a="1"/>
  <c r="K82" i="10" s="1"/>
  <c r="J82" i="10" a="1"/>
  <c r="J82" i="10" s="1"/>
  <c r="I82" i="10" a="1"/>
  <c r="I82" i="10" s="1"/>
  <c r="H82" i="10" a="1"/>
  <c r="H82" i="10" s="1"/>
  <c r="G82" i="10" a="1"/>
  <c r="G82" i="10" s="1"/>
  <c r="F82" i="10" a="1"/>
  <c r="F82" i="10" s="1"/>
  <c r="E82" i="10" a="1"/>
  <c r="E82" i="10" s="1"/>
  <c r="K81" i="10" a="1"/>
  <c r="K81" i="10" s="1"/>
  <c r="J81" i="10" a="1"/>
  <c r="J81" i="10" s="1"/>
  <c r="I81" i="10" a="1"/>
  <c r="I81" i="10" s="1"/>
  <c r="H81" i="10" a="1"/>
  <c r="H81" i="10" s="1"/>
  <c r="G81" i="10" a="1"/>
  <c r="G81" i="10" s="1"/>
  <c r="F81" i="10" a="1"/>
  <c r="F81" i="10" s="1"/>
  <c r="E81" i="10" a="1"/>
  <c r="E81" i="10" s="1"/>
  <c r="K80" i="10" a="1"/>
  <c r="K80" i="10" s="1"/>
  <c r="J80" i="10" a="1"/>
  <c r="J80" i="10" s="1"/>
  <c r="I80" i="10" a="1"/>
  <c r="I80" i="10" s="1"/>
  <c r="H80" i="10" a="1"/>
  <c r="H80" i="10" s="1"/>
  <c r="G80" i="10" a="1"/>
  <c r="G80" i="10" s="1"/>
  <c r="F80" i="10" a="1"/>
  <c r="F80" i="10" s="1"/>
  <c r="E80" i="10" a="1"/>
  <c r="E80" i="10" s="1"/>
  <c r="K79" i="10" a="1"/>
  <c r="K79" i="10" s="1"/>
  <c r="J79" i="10" a="1"/>
  <c r="J79" i="10" s="1"/>
  <c r="I79" i="10" a="1"/>
  <c r="I79" i="10" s="1"/>
  <c r="H79" i="10" a="1"/>
  <c r="H79" i="10" s="1"/>
  <c r="G79" i="10" a="1"/>
  <c r="G79" i="10" s="1"/>
  <c r="F79" i="10" a="1"/>
  <c r="F79" i="10" s="1"/>
  <c r="E79" i="10" a="1"/>
  <c r="E79" i="10" s="1"/>
  <c r="K78" i="10" a="1"/>
  <c r="K78" i="10" s="1"/>
  <c r="J78" i="10" a="1"/>
  <c r="J78" i="10" s="1"/>
  <c r="I78" i="10" a="1"/>
  <c r="I78" i="10" s="1"/>
  <c r="H78" i="10" a="1"/>
  <c r="H78" i="10" s="1"/>
  <c r="G78" i="10" a="1"/>
  <c r="G78" i="10" s="1"/>
  <c r="F78" i="10" a="1"/>
  <c r="F78" i="10" s="1"/>
  <c r="E78" i="10" a="1"/>
  <c r="E78" i="10" s="1"/>
  <c r="K77" i="10" a="1"/>
  <c r="K77" i="10" s="1"/>
  <c r="J77" i="10" a="1"/>
  <c r="J77" i="10" s="1"/>
  <c r="I77" i="10" a="1"/>
  <c r="I77" i="10" s="1"/>
  <c r="H77" i="10" a="1"/>
  <c r="H77" i="10" s="1"/>
  <c r="G77" i="10" a="1"/>
  <c r="G77" i="10" s="1"/>
  <c r="F77" i="10" a="1"/>
  <c r="F77" i="10" s="1"/>
  <c r="E77" i="10" a="1"/>
  <c r="E77" i="10" s="1"/>
  <c r="K76" i="10" a="1"/>
  <c r="K76" i="10" s="1"/>
  <c r="J76" i="10" a="1"/>
  <c r="J76" i="10" s="1"/>
  <c r="I76" i="10" a="1"/>
  <c r="I76" i="10" s="1"/>
  <c r="H76" i="10" a="1"/>
  <c r="H76" i="10" s="1"/>
  <c r="G76" i="10" a="1"/>
  <c r="G76" i="10" s="1"/>
  <c r="F76" i="10" a="1"/>
  <c r="F76" i="10" s="1"/>
  <c r="E76" i="10" a="1"/>
  <c r="E76" i="10" s="1"/>
  <c r="K75" i="10" a="1"/>
  <c r="K75" i="10" s="1"/>
  <c r="J75" i="10" a="1"/>
  <c r="J75" i="10" s="1"/>
  <c r="I75" i="10" a="1"/>
  <c r="I75" i="10" s="1"/>
  <c r="H75" i="10" a="1"/>
  <c r="H75" i="10" s="1"/>
  <c r="G75" i="10" a="1"/>
  <c r="G75" i="10" s="1"/>
  <c r="F75" i="10" a="1"/>
  <c r="F75" i="10" s="1"/>
  <c r="E75" i="10" a="1"/>
  <c r="E75" i="10" s="1"/>
  <c r="K74" i="10" a="1"/>
  <c r="K74" i="10" s="1"/>
  <c r="J74" i="10" a="1"/>
  <c r="J74" i="10" s="1"/>
  <c r="I74" i="10" a="1"/>
  <c r="I74" i="10" s="1"/>
  <c r="H74" i="10" a="1"/>
  <c r="H74" i="10" s="1"/>
  <c r="G74" i="10" a="1"/>
  <c r="G74" i="10" s="1"/>
  <c r="F74" i="10" a="1"/>
  <c r="F74" i="10" s="1"/>
  <c r="E74" i="10" a="1"/>
  <c r="E74" i="10" s="1"/>
  <c r="K73" i="10" a="1"/>
  <c r="K73" i="10" s="1"/>
  <c r="J73" i="10" a="1"/>
  <c r="J73" i="10" s="1"/>
  <c r="I73" i="10" a="1"/>
  <c r="I73" i="10" s="1"/>
  <c r="H73" i="10" a="1"/>
  <c r="H73" i="10" s="1"/>
  <c r="G73" i="10" a="1"/>
  <c r="G73" i="10" s="1"/>
  <c r="F73" i="10" a="1"/>
  <c r="F73" i="10" s="1"/>
  <c r="E73" i="10" a="1"/>
  <c r="E73" i="10" s="1"/>
  <c r="K72" i="10" a="1"/>
  <c r="K72" i="10" s="1"/>
  <c r="J72" i="10" a="1"/>
  <c r="J72" i="10" s="1"/>
  <c r="I72" i="10" a="1"/>
  <c r="I72" i="10" s="1"/>
  <c r="H72" i="10" a="1"/>
  <c r="H72" i="10" s="1"/>
  <c r="G72" i="10" a="1"/>
  <c r="G72" i="10" s="1"/>
  <c r="F72" i="10" a="1"/>
  <c r="F72" i="10" s="1"/>
  <c r="E72" i="10" a="1"/>
  <c r="E72" i="10" s="1"/>
  <c r="K71" i="10" a="1"/>
  <c r="K71" i="10" s="1"/>
  <c r="J71" i="10" a="1"/>
  <c r="J71" i="10" s="1"/>
  <c r="I71" i="10" a="1"/>
  <c r="I71" i="10" s="1"/>
  <c r="H71" i="10" a="1"/>
  <c r="H71" i="10" s="1"/>
  <c r="G71" i="10" a="1"/>
  <c r="G71" i="10" s="1"/>
  <c r="F71" i="10" a="1"/>
  <c r="F71" i="10" s="1"/>
  <c r="E71" i="10" a="1"/>
  <c r="E71" i="10" s="1"/>
  <c r="K70" i="10" a="1"/>
  <c r="K70" i="10" s="1"/>
  <c r="J70" i="10" a="1"/>
  <c r="J70" i="10" s="1"/>
  <c r="I70" i="10" a="1"/>
  <c r="I70" i="10" s="1"/>
  <c r="H70" i="10" a="1"/>
  <c r="H70" i="10" s="1"/>
  <c r="G70" i="10" a="1"/>
  <c r="G70" i="10" s="1"/>
  <c r="F70" i="10" a="1"/>
  <c r="F70" i="10" s="1"/>
  <c r="E70" i="10" a="1"/>
  <c r="E70" i="10" s="1"/>
  <c r="K69" i="10" a="1"/>
  <c r="K69" i="10" s="1"/>
  <c r="J69" i="10" a="1"/>
  <c r="J69" i="10" s="1"/>
  <c r="I69" i="10" a="1"/>
  <c r="I69" i="10" s="1"/>
  <c r="H69" i="10" a="1"/>
  <c r="H69" i="10" s="1"/>
  <c r="G69" i="10" a="1"/>
  <c r="G69" i="10" s="1"/>
  <c r="F69" i="10" a="1"/>
  <c r="F69" i="10" s="1"/>
  <c r="E69" i="10" a="1"/>
  <c r="E69" i="10" s="1"/>
  <c r="K68" i="10" a="1"/>
  <c r="K68" i="10" s="1"/>
  <c r="J68" i="10" a="1"/>
  <c r="J68" i="10" s="1"/>
  <c r="I68" i="10" a="1"/>
  <c r="I68" i="10" s="1"/>
  <c r="H68" i="10" a="1"/>
  <c r="H68" i="10" s="1"/>
  <c r="G68" i="10" a="1"/>
  <c r="G68" i="10" s="1"/>
  <c r="F68" i="10" a="1"/>
  <c r="F68" i="10" s="1"/>
  <c r="E68" i="10" a="1"/>
  <c r="E68" i="10" s="1"/>
  <c r="K67" i="10" a="1"/>
  <c r="K67" i="10" s="1"/>
  <c r="J67" i="10" a="1"/>
  <c r="J67" i="10" s="1"/>
  <c r="I67" i="10" a="1"/>
  <c r="I67" i="10" s="1"/>
  <c r="H67" i="10" a="1"/>
  <c r="H67" i="10" s="1"/>
  <c r="G67" i="10" a="1"/>
  <c r="G67" i="10" s="1"/>
  <c r="F67" i="10" a="1"/>
  <c r="F67" i="10" s="1"/>
  <c r="E67" i="10" a="1"/>
  <c r="E67" i="10" s="1"/>
  <c r="K66" i="10" a="1"/>
  <c r="K66" i="10" s="1"/>
  <c r="J66" i="10" a="1"/>
  <c r="J66" i="10" s="1"/>
  <c r="I66" i="10" a="1"/>
  <c r="I66" i="10" s="1"/>
  <c r="H66" i="10" a="1"/>
  <c r="H66" i="10" s="1"/>
  <c r="G66" i="10" a="1"/>
  <c r="G66" i="10" s="1"/>
  <c r="F66" i="10" a="1"/>
  <c r="F66" i="10" s="1"/>
  <c r="E66" i="10" a="1"/>
  <c r="E66" i="10" s="1"/>
  <c r="K65" i="10" a="1"/>
  <c r="K65" i="10" s="1"/>
  <c r="J65" i="10" a="1"/>
  <c r="J65" i="10" s="1"/>
  <c r="I65" i="10" a="1"/>
  <c r="I65" i="10" s="1"/>
  <c r="H65" i="10" a="1"/>
  <c r="H65" i="10" s="1"/>
  <c r="G65" i="10" a="1"/>
  <c r="G65" i="10" s="1"/>
  <c r="F65" i="10" a="1"/>
  <c r="F65" i="10" s="1"/>
  <c r="E65" i="10" a="1"/>
  <c r="E65" i="10" s="1"/>
  <c r="K64" i="10" a="1"/>
  <c r="K64" i="10" s="1"/>
  <c r="J64" i="10" a="1"/>
  <c r="J64" i="10" s="1"/>
  <c r="I64" i="10" a="1"/>
  <c r="I64" i="10" s="1"/>
  <c r="H64" i="10" a="1"/>
  <c r="H64" i="10" s="1"/>
  <c r="G64" i="10" a="1"/>
  <c r="G64" i="10" s="1"/>
  <c r="F64" i="10" a="1"/>
  <c r="F64" i="10" s="1"/>
  <c r="E64" i="10" a="1"/>
  <c r="E64" i="10" s="1"/>
  <c r="K63" i="10" a="1"/>
  <c r="K63" i="10" s="1"/>
  <c r="J63" i="10" a="1"/>
  <c r="J63" i="10" s="1"/>
  <c r="I63" i="10" a="1"/>
  <c r="I63" i="10" s="1"/>
  <c r="H63" i="10" a="1"/>
  <c r="H63" i="10" s="1"/>
  <c r="G63" i="10" a="1"/>
  <c r="G63" i="10" s="1"/>
  <c r="F63" i="10" a="1"/>
  <c r="F63" i="10" s="1"/>
  <c r="E63" i="10" a="1"/>
  <c r="E63" i="10" s="1"/>
  <c r="K62" i="10" a="1"/>
  <c r="K62" i="10" s="1"/>
  <c r="J62" i="10" a="1"/>
  <c r="J62" i="10" s="1"/>
  <c r="I62" i="10" a="1"/>
  <c r="I62" i="10" s="1"/>
  <c r="H62" i="10" a="1"/>
  <c r="H62" i="10" s="1"/>
  <c r="G62" i="10" a="1"/>
  <c r="G62" i="10" s="1"/>
  <c r="F62" i="10" a="1"/>
  <c r="F62" i="10" s="1"/>
  <c r="E62" i="10" a="1"/>
  <c r="E62" i="10" s="1"/>
  <c r="K61" i="10" a="1"/>
  <c r="K61" i="10" s="1"/>
  <c r="J61" i="10" a="1"/>
  <c r="J61" i="10" s="1"/>
  <c r="I61" i="10" a="1"/>
  <c r="I61" i="10" s="1"/>
  <c r="H61" i="10" a="1"/>
  <c r="H61" i="10" s="1"/>
  <c r="G61" i="10" a="1"/>
  <c r="G61" i="10" s="1"/>
  <c r="F61" i="10" a="1"/>
  <c r="F61" i="10" s="1"/>
  <c r="E61" i="10" a="1"/>
  <c r="E61" i="10" s="1"/>
  <c r="K60" i="10" a="1"/>
  <c r="K60" i="10" s="1"/>
  <c r="J60" i="10" a="1"/>
  <c r="J60" i="10" s="1"/>
  <c r="I60" i="10" a="1"/>
  <c r="I60" i="10" s="1"/>
  <c r="H60" i="10" a="1"/>
  <c r="H60" i="10" s="1"/>
  <c r="G60" i="10" a="1"/>
  <c r="G60" i="10" s="1"/>
  <c r="F60" i="10" a="1"/>
  <c r="F60" i="10" s="1"/>
  <c r="E60" i="10" a="1"/>
  <c r="E60" i="10" s="1"/>
  <c r="K59" i="10" a="1"/>
  <c r="K59" i="10" s="1"/>
  <c r="J59" i="10" a="1"/>
  <c r="J59" i="10" s="1"/>
  <c r="I59" i="10" a="1"/>
  <c r="I59" i="10" s="1"/>
  <c r="H59" i="10" a="1"/>
  <c r="H59" i="10" s="1"/>
  <c r="G59" i="10" a="1"/>
  <c r="G59" i="10" s="1"/>
  <c r="F59" i="10" a="1"/>
  <c r="F59" i="10" s="1"/>
  <c r="E59" i="10" a="1"/>
  <c r="E59" i="10" s="1"/>
  <c r="K58" i="10" a="1"/>
  <c r="K58" i="10" s="1"/>
  <c r="J58" i="10" a="1"/>
  <c r="J58" i="10" s="1"/>
  <c r="I58" i="10" a="1"/>
  <c r="I58" i="10" s="1"/>
  <c r="H58" i="10" a="1"/>
  <c r="H58" i="10" s="1"/>
  <c r="G58" i="10" a="1"/>
  <c r="G58" i="10" s="1"/>
  <c r="F58" i="10" a="1"/>
  <c r="F58" i="10" s="1"/>
  <c r="E58" i="10" a="1"/>
  <c r="E58" i="10" s="1"/>
  <c r="K57" i="10" a="1"/>
  <c r="K57" i="10" s="1"/>
  <c r="J57" i="10" a="1"/>
  <c r="J57" i="10" s="1"/>
  <c r="I57" i="10" a="1"/>
  <c r="I57" i="10" s="1"/>
  <c r="H57" i="10" a="1"/>
  <c r="H57" i="10" s="1"/>
  <c r="G57" i="10" a="1"/>
  <c r="G57" i="10" s="1"/>
  <c r="F57" i="10" a="1"/>
  <c r="F57" i="10" s="1"/>
  <c r="E57" i="10" a="1"/>
  <c r="E57" i="10" s="1"/>
  <c r="K56" i="10" a="1"/>
  <c r="K56" i="10" s="1"/>
  <c r="J56" i="10" a="1"/>
  <c r="J56" i="10" s="1"/>
  <c r="I56" i="10" a="1"/>
  <c r="I56" i="10" s="1"/>
  <c r="H56" i="10" a="1"/>
  <c r="H56" i="10" s="1"/>
  <c r="G56" i="10" a="1"/>
  <c r="G56" i="10" s="1"/>
  <c r="F56" i="10" a="1"/>
  <c r="F56" i="10" s="1"/>
  <c r="E56" i="10" a="1"/>
  <c r="E56" i="10" s="1"/>
  <c r="K55" i="10" a="1"/>
  <c r="K55" i="10" s="1"/>
  <c r="J55" i="10" a="1"/>
  <c r="J55" i="10" s="1"/>
  <c r="I55" i="10" a="1"/>
  <c r="I55" i="10" s="1"/>
  <c r="H55" i="10" a="1"/>
  <c r="H55" i="10" s="1"/>
  <c r="G55" i="10" a="1"/>
  <c r="G55" i="10" s="1"/>
  <c r="F55" i="10" a="1"/>
  <c r="F55" i="10" s="1"/>
  <c r="E55" i="10" a="1"/>
  <c r="E55" i="10" s="1"/>
  <c r="K54" i="10" a="1"/>
  <c r="K54" i="10" s="1"/>
  <c r="J54" i="10" a="1"/>
  <c r="J54" i="10" s="1"/>
  <c r="I54" i="10" a="1"/>
  <c r="I54" i="10" s="1"/>
  <c r="H54" i="10" a="1"/>
  <c r="H54" i="10" s="1"/>
  <c r="G54" i="10" a="1"/>
  <c r="G54" i="10" s="1"/>
  <c r="F54" i="10" a="1"/>
  <c r="F54" i="10" s="1"/>
  <c r="E54" i="10" a="1"/>
  <c r="E54" i="10" s="1"/>
  <c r="K53" i="10" a="1"/>
  <c r="K53" i="10" s="1"/>
  <c r="J53" i="10" a="1"/>
  <c r="J53" i="10" s="1"/>
  <c r="I53" i="10" a="1"/>
  <c r="I53" i="10" s="1"/>
  <c r="H53" i="10" a="1"/>
  <c r="H53" i="10" s="1"/>
  <c r="G53" i="10" a="1"/>
  <c r="G53" i="10" s="1"/>
  <c r="F53" i="10" a="1"/>
  <c r="F53" i="10" s="1"/>
  <c r="E53" i="10" a="1"/>
  <c r="E53" i="10" s="1"/>
  <c r="K52" i="10" a="1"/>
  <c r="K52" i="10" s="1"/>
  <c r="J52" i="10" a="1"/>
  <c r="J52" i="10" s="1"/>
  <c r="I52" i="10" a="1"/>
  <c r="I52" i="10" s="1"/>
  <c r="H52" i="10" a="1"/>
  <c r="H52" i="10" s="1"/>
  <c r="G52" i="10" a="1"/>
  <c r="G52" i="10" s="1"/>
  <c r="F52" i="10" a="1"/>
  <c r="F52" i="10" s="1"/>
  <c r="E52" i="10" a="1"/>
  <c r="E52" i="10" s="1"/>
  <c r="K51" i="10" a="1"/>
  <c r="K51" i="10" s="1"/>
  <c r="J51" i="10" a="1"/>
  <c r="J51" i="10" s="1"/>
  <c r="I51" i="10" a="1"/>
  <c r="I51" i="10" s="1"/>
  <c r="H51" i="10" a="1"/>
  <c r="H51" i="10" s="1"/>
  <c r="G51" i="10" a="1"/>
  <c r="G51" i="10" s="1"/>
  <c r="F51" i="10" a="1"/>
  <c r="F51" i="10" s="1"/>
  <c r="E51" i="10" a="1"/>
  <c r="E51" i="10" s="1"/>
  <c r="K50" i="10" a="1"/>
  <c r="K50" i="10" s="1"/>
  <c r="J50" i="10" a="1"/>
  <c r="J50" i="10" s="1"/>
  <c r="I50" i="10" a="1"/>
  <c r="I50" i="10" s="1"/>
  <c r="H50" i="10" a="1"/>
  <c r="H50" i="10" s="1"/>
  <c r="G50" i="10" a="1"/>
  <c r="G50" i="10" s="1"/>
  <c r="F50" i="10" a="1"/>
  <c r="F50" i="10" s="1"/>
  <c r="E50" i="10" a="1"/>
  <c r="E50" i="10" s="1"/>
  <c r="K49" i="10"/>
  <c r="K49" i="10" a="1"/>
  <c r="J49" i="10" a="1"/>
  <c r="J49" i="10" s="1"/>
  <c r="I49" i="10" a="1"/>
  <c r="I49" i="10" s="1"/>
  <c r="H49" i="10" a="1"/>
  <c r="H49" i="10" s="1"/>
  <c r="G49" i="10" a="1"/>
  <c r="G49" i="10" s="1"/>
  <c r="F49" i="10" a="1"/>
  <c r="F49" i="10" s="1"/>
  <c r="E49" i="10" a="1"/>
  <c r="E49" i="10" s="1"/>
  <c r="K48" i="10" a="1"/>
  <c r="K48" i="10" s="1"/>
  <c r="J48" i="10" a="1"/>
  <c r="J48" i="10" s="1"/>
  <c r="I48" i="10" a="1"/>
  <c r="I48" i="10" s="1"/>
  <c r="H48" i="10" a="1"/>
  <c r="H48" i="10" s="1"/>
  <c r="G48" i="10" a="1"/>
  <c r="G48" i="10" s="1"/>
  <c r="F48" i="10" a="1"/>
  <c r="F48" i="10" s="1"/>
  <c r="E48" i="10" a="1"/>
  <c r="E48" i="10" s="1"/>
  <c r="K47" i="10" a="1"/>
  <c r="K47" i="10" s="1"/>
  <c r="J47" i="10" a="1"/>
  <c r="J47" i="10" s="1"/>
  <c r="I47" i="10" a="1"/>
  <c r="I47" i="10" s="1"/>
  <c r="H47" i="10" a="1"/>
  <c r="H47" i="10" s="1"/>
  <c r="G47" i="10" a="1"/>
  <c r="G47" i="10" s="1"/>
  <c r="F47" i="10" a="1"/>
  <c r="F47" i="10" s="1"/>
  <c r="E47" i="10" a="1"/>
  <c r="E47" i="10" s="1"/>
  <c r="K46" i="10" a="1"/>
  <c r="K46" i="10" s="1"/>
  <c r="J46" i="10" a="1"/>
  <c r="J46" i="10" s="1"/>
  <c r="I46" i="10" a="1"/>
  <c r="I46" i="10" s="1"/>
  <c r="H46" i="10" a="1"/>
  <c r="H46" i="10" s="1"/>
  <c r="G46" i="10" a="1"/>
  <c r="G46" i="10" s="1"/>
  <c r="F46" i="10" a="1"/>
  <c r="F46" i="10" s="1"/>
  <c r="E46" i="10" a="1"/>
  <c r="E46" i="10" s="1"/>
  <c r="K45" i="10" a="1"/>
  <c r="K45" i="10" s="1"/>
  <c r="J45" i="10" a="1"/>
  <c r="J45" i="10" s="1"/>
  <c r="I45" i="10" a="1"/>
  <c r="I45" i="10" s="1"/>
  <c r="H45" i="10" a="1"/>
  <c r="H45" i="10" s="1"/>
  <c r="G45" i="10" a="1"/>
  <c r="G45" i="10" s="1"/>
  <c r="F45" i="10" a="1"/>
  <c r="F45" i="10" s="1"/>
  <c r="E45" i="10" a="1"/>
  <c r="E45" i="10" s="1"/>
  <c r="K44" i="10" a="1"/>
  <c r="K44" i="10" s="1"/>
  <c r="J44" i="10" a="1"/>
  <c r="J44" i="10" s="1"/>
  <c r="I44" i="10" a="1"/>
  <c r="I44" i="10" s="1"/>
  <c r="H44" i="10" a="1"/>
  <c r="H44" i="10" s="1"/>
  <c r="G44" i="10" a="1"/>
  <c r="G44" i="10" s="1"/>
  <c r="F44" i="10" a="1"/>
  <c r="F44" i="10" s="1"/>
  <c r="E44" i="10" a="1"/>
  <c r="E44" i="10" s="1"/>
  <c r="K43" i="10" a="1"/>
  <c r="K43" i="10" s="1"/>
  <c r="J43" i="10" a="1"/>
  <c r="J43" i="10" s="1"/>
  <c r="I43" i="10" a="1"/>
  <c r="I43" i="10" s="1"/>
  <c r="H43" i="10" a="1"/>
  <c r="H43" i="10" s="1"/>
  <c r="G43" i="10" a="1"/>
  <c r="G43" i="10" s="1"/>
  <c r="F43" i="10" a="1"/>
  <c r="F43" i="10" s="1"/>
  <c r="E43" i="10" a="1"/>
  <c r="E43" i="10" s="1"/>
  <c r="K42" i="10" a="1"/>
  <c r="K42" i="10" s="1"/>
  <c r="J42" i="10" a="1"/>
  <c r="J42" i="10" s="1"/>
  <c r="I42" i="10" a="1"/>
  <c r="I42" i="10" s="1"/>
  <c r="H42" i="10" a="1"/>
  <c r="H42" i="10" s="1"/>
  <c r="G42" i="10" a="1"/>
  <c r="G42" i="10" s="1"/>
  <c r="F42" i="10" a="1"/>
  <c r="F42" i="10" s="1"/>
  <c r="E42" i="10" a="1"/>
  <c r="E42" i="10" s="1"/>
  <c r="K41" i="10" a="1"/>
  <c r="K41" i="10" s="1"/>
  <c r="J41" i="10" a="1"/>
  <c r="J41" i="10" s="1"/>
  <c r="I41" i="10" a="1"/>
  <c r="I41" i="10" s="1"/>
  <c r="H41" i="10" a="1"/>
  <c r="H41" i="10" s="1"/>
  <c r="G41" i="10" a="1"/>
  <c r="G41" i="10" s="1"/>
  <c r="F41" i="10" a="1"/>
  <c r="F41" i="10" s="1"/>
  <c r="E41" i="10" a="1"/>
  <c r="E41" i="10" s="1"/>
  <c r="K40" i="10" a="1"/>
  <c r="K40" i="10" s="1"/>
  <c r="J40" i="10" a="1"/>
  <c r="J40" i="10" s="1"/>
  <c r="I40" i="10" a="1"/>
  <c r="I40" i="10" s="1"/>
  <c r="H40" i="10" a="1"/>
  <c r="H40" i="10" s="1"/>
  <c r="G40" i="10" a="1"/>
  <c r="G40" i="10" s="1"/>
  <c r="F40" i="10" a="1"/>
  <c r="F40" i="10" s="1"/>
  <c r="E40" i="10" a="1"/>
  <c r="E40" i="10" s="1"/>
  <c r="K39" i="10" a="1"/>
  <c r="K39" i="10" s="1"/>
  <c r="J39" i="10" a="1"/>
  <c r="J39" i="10" s="1"/>
  <c r="I39" i="10" a="1"/>
  <c r="I39" i="10" s="1"/>
  <c r="H39" i="10" a="1"/>
  <c r="H39" i="10" s="1"/>
  <c r="G39" i="10" a="1"/>
  <c r="G39" i="10" s="1"/>
  <c r="F39" i="10" a="1"/>
  <c r="F39" i="10" s="1"/>
  <c r="E39" i="10" a="1"/>
  <c r="E39" i="10" s="1"/>
  <c r="K38" i="10" a="1"/>
  <c r="K38" i="10" s="1"/>
  <c r="J38" i="10" a="1"/>
  <c r="J38" i="10" s="1"/>
  <c r="I38" i="10" a="1"/>
  <c r="I38" i="10" s="1"/>
  <c r="H38" i="10" a="1"/>
  <c r="H38" i="10" s="1"/>
  <c r="G38" i="10" a="1"/>
  <c r="G38" i="10" s="1"/>
  <c r="F38" i="10" a="1"/>
  <c r="F38" i="10" s="1"/>
  <c r="E38" i="10" a="1"/>
  <c r="E38" i="10" s="1"/>
  <c r="K37" i="10" a="1"/>
  <c r="K37" i="10" s="1"/>
  <c r="J37" i="10"/>
  <c r="J37" i="10" a="1"/>
  <c r="I37" i="10" a="1"/>
  <c r="I37" i="10" s="1"/>
  <c r="H37" i="10" a="1"/>
  <c r="H37" i="10" s="1"/>
  <c r="G37" i="10" a="1"/>
  <c r="G37" i="10" s="1"/>
  <c r="F37" i="10" a="1"/>
  <c r="F37" i="10" s="1"/>
  <c r="E37" i="10" a="1"/>
  <c r="E37" i="10" s="1"/>
  <c r="K36" i="10" a="1"/>
  <c r="K36" i="10" s="1"/>
  <c r="J36" i="10" a="1"/>
  <c r="J36" i="10" s="1"/>
  <c r="I36" i="10" a="1"/>
  <c r="I36" i="10" s="1"/>
  <c r="H36" i="10" a="1"/>
  <c r="H36" i="10" s="1"/>
  <c r="G36" i="10" a="1"/>
  <c r="G36" i="10" s="1"/>
  <c r="F36" i="10" a="1"/>
  <c r="F36" i="10" s="1"/>
  <c r="E36" i="10" a="1"/>
  <c r="E36" i="10" s="1"/>
  <c r="K35" i="10" a="1"/>
  <c r="K35" i="10" s="1"/>
  <c r="J35" i="10" a="1"/>
  <c r="J35" i="10" s="1"/>
  <c r="I35" i="10" a="1"/>
  <c r="I35" i="10" s="1"/>
  <c r="H35" i="10" a="1"/>
  <c r="H35" i="10" s="1"/>
  <c r="G35" i="10" a="1"/>
  <c r="G35" i="10" s="1"/>
  <c r="F35" i="10" a="1"/>
  <c r="F35" i="10" s="1"/>
  <c r="E35" i="10" a="1"/>
  <c r="E35" i="10" s="1"/>
  <c r="K34" i="10" a="1"/>
  <c r="K34" i="10" s="1"/>
  <c r="J34" i="10" a="1"/>
  <c r="J34" i="10" s="1"/>
  <c r="I34" i="10" a="1"/>
  <c r="I34" i="10" s="1"/>
  <c r="H34" i="10" a="1"/>
  <c r="H34" i="10" s="1"/>
  <c r="G34" i="10" a="1"/>
  <c r="G34" i="10" s="1"/>
  <c r="F34" i="10" a="1"/>
  <c r="F34" i="10" s="1"/>
  <c r="E34" i="10" a="1"/>
  <c r="E34" i="10" s="1"/>
  <c r="K33" i="10" a="1"/>
  <c r="K33" i="10" s="1"/>
  <c r="J33" i="10" a="1"/>
  <c r="J33" i="10" s="1"/>
  <c r="I33" i="10" a="1"/>
  <c r="I33" i="10" s="1"/>
  <c r="H33" i="10" a="1"/>
  <c r="H33" i="10" s="1"/>
  <c r="G33" i="10" a="1"/>
  <c r="G33" i="10" s="1"/>
  <c r="F33" i="10" a="1"/>
  <c r="F33" i="10" s="1"/>
  <c r="E33" i="10" a="1"/>
  <c r="E33" i="10" s="1"/>
  <c r="K32" i="10" a="1"/>
  <c r="K32" i="10" s="1"/>
  <c r="J32" i="10" a="1"/>
  <c r="J32" i="10" s="1"/>
  <c r="I32" i="10" a="1"/>
  <c r="I32" i="10" s="1"/>
  <c r="H32" i="10" a="1"/>
  <c r="H32" i="10" s="1"/>
  <c r="G32" i="10" a="1"/>
  <c r="G32" i="10" s="1"/>
  <c r="F32" i="10" a="1"/>
  <c r="F32" i="10" s="1"/>
  <c r="E32" i="10" a="1"/>
  <c r="E32" i="10" s="1"/>
  <c r="K31" i="10" a="1"/>
  <c r="K31" i="10" s="1"/>
  <c r="J31" i="10" a="1"/>
  <c r="J31" i="10" s="1"/>
  <c r="I31" i="10" a="1"/>
  <c r="I31" i="10" s="1"/>
  <c r="H31" i="10" a="1"/>
  <c r="H31" i="10" s="1"/>
  <c r="G31" i="10" a="1"/>
  <c r="G31" i="10" s="1"/>
  <c r="F31" i="10" a="1"/>
  <c r="F31" i="10" s="1"/>
  <c r="E31" i="10" a="1"/>
  <c r="E31" i="10" s="1"/>
  <c r="K30" i="10" a="1"/>
  <c r="K30" i="10" s="1"/>
  <c r="J30" i="10" a="1"/>
  <c r="J30" i="10" s="1"/>
  <c r="I30" i="10" a="1"/>
  <c r="I30" i="10" s="1"/>
  <c r="H30" i="10" a="1"/>
  <c r="H30" i="10" s="1"/>
  <c r="G30" i="10" a="1"/>
  <c r="G30" i="10" s="1"/>
  <c r="F30" i="10" a="1"/>
  <c r="F30" i="10" s="1"/>
  <c r="E30" i="10" a="1"/>
  <c r="E30" i="10" s="1"/>
  <c r="K29" i="10" a="1"/>
  <c r="K29" i="10" s="1"/>
  <c r="J29" i="10" a="1"/>
  <c r="J29" i="10" s="1"/>
  <c r="I29" i="10" a="1"/>
  <c r="I29" i="10" s="1"/>
  <c r="H29" i="10" a="1"/>
  <c r="H29" i="10" s="1"/>
  <c r="G29" i="10" a="1"/>
  <c r="G29" i="10" s="1"/>
  <c r="F29" i="10" a="1"/>
  <c r="F29" i="10" s="1"/>
  <c r="E29" i="10" a="1"/>
  <c r="E29" i="10" s="1"/>
  <c r="K28" i="10" a="1"/>
  <c r="K28" i="10" s="1"/>
  <c r="J28" i="10" a="1"/>
  <c r="J28" i="10" s="1"/>
  <c r="I28" i="10" a="1"/>
  <c r="I28" i="10" s="1"/>
  <c r="H28" i="10" a="1"/>
  <c r="H28" i="10" s="1"/>
  <c r="G28" i="10" a="1"/>
  <c r="G28" i="10" s="1"/>
  <c r="F28" i="10" a="1"/>
  <c r="F28" i="10" s="1"/>
  <c r="E28" i="10" a="1"/>
  <c r="E28" i="10" s="1"/>
  <c r="K27" i="10" a="1"/>
  <c r="K27" i="10" s="1"/>
  <c r="J27" i="10" a="1"/>
  <c r="J27" i="10" s="1"/>
  <c r="I27" i="10" a="1"/>
  <c r="I27" i="10" s="1"/>
  <c r="H27" i="10" a="1"/>
  <c r="H27" i="10" s="1"/>
  <c r="G27" i="10" a="1"/>
  <c r="G27" i="10" s="1"/>
  <c r="F27" i="10" a="1"/>
  <c r="F27" i="10" s="1"/>
  <c r="E27" i="10" a="1"/>
  <c r="E27" i="10" s="1"/>
  <c r="K26" i="10" a="1"/>
  <c r="K26" i="10" s="1"/>
  <c r="J26" i="10" a="1"/>
  <c r="J26" i="10" s="1"/>
  <c r="I26" i="10" a="1"/>
  <c r="I26" i="10" s="1"/>
  <c r="H26" i="10" a="1"/>
  <c r="H26" i="10" s="1"/>
  <c r="G26" i="10" a="1"/>
  <c r="G26" i="10" s="1"/>
  <c r="F26" i="10" a="1"/>
  <c r="F26" i="10" s="1"/>
  <c r="E26" i="10" a="1"/>
  <c r="E26" i="10" s="1"/>
  <c r="K25" i="10" a="1"/>
  <c r="K25" i="10" s="1"/>
  <c r="J25" i="10" a="1"/>
  <c r="J25" i="10" s="1"/>
  <c r="I25" i="10" a="1"/>
  <c r="I25" i="10" s="1"/>
  <c r="H25" i="10" a="1"/>
  <c r="H25" i="10" s="1"/>
  <c r="G25" i="10" a="1"/>
  <c r="G25" i="10" s="1"/>
  <c r="F25" i="10" a="1"/>
  <c r="F25" i="10" s="1"/>
  <c r="E25" i="10" a="1"/>
  <c r="E25" i="10" s="1"/>
  <c r="K24" i="10" a="1"/>
  <c r="K24" i="10" s="1"/>
  <c r="J24" i="10" a="1"/>
  <c r="J24" i="10" s="1"/>
  <c r="I24" i="10" a="1"/>
  <c r="I24" i="10" s="1"/>
  <c r="H24" i="10" a="1"/>
  <c r="H24" i="10" s="1"/>
  <c r="G24" i="10" a="1"/>
  <c r="G24" i="10" s="1"/>
  <c r="F24" i="10" a="1"/>
  <c r="F24" i="10" s="1"/>
  <c r="E24" i="10" a="1"/>
  <c r="E24" i="10" s="1"/>
  <c r="K23" i="10" a="1"/>
  <c r="K23" i="10" s="1"/>
  <c r="J23" i="10" a="1"/>
  <c r="J23" i="10" s="1"/>
  <c r="I23" i="10" a="1"/>
  <c r="I23" i="10" s="1"/>
  <c r="H23" i="10" a="1"/>
  <c r="H23" i="10" s="1"/>
  <c r="G23" i="10" a="1"/>
  <c r="G23" i="10" s="1"/>
  <c r="F23" i="10" a="1"/>
  <c r="F23" i="10" s="1"/>
  <c r="E23" i="10" a="1"/>
  <c r="E23" i="10" s="1"/>
  <c r="K22" i="10" a="1"/>
  <c r="K22" i="10" s="1"/>
  <c r="J22" i="10" a="1"/>
  <c r="J22" i="10" s="1"/>
  <c r="I22" i="10" a="1"/>
  <c r="I22" i="10" s="1"/>
  <c r="H22" i="10" a="1"/>
  <c r="H22" i="10" s="1"/>
  <c r="G22" i="10" a="1"/>
  <c r="G22" i="10" s="1"/>
  <c r="F22" i="10" a="1"/>
  <c r="F22" i="10" s="1"/>
  <c r="E22" i="10" a="1"/>
  <c r="E22" i="10" s="1"/>
  <c r="K21" i="10" a="1"/>
  <c r="K21" i="10" s="1"/>
  <c r="J21" i="10" a="1"/>
  <c r="J21" i="10" s="1"/>
  <c r="I21" i="10" a="1"/>
  <c r="I21" i="10" s="1"/>
  <c r="H21" i="10" a="1"/>
  <c r="H21" i="10" s="1"/>
  <c r="G21" i="10" a="1"/>
  <c r="G21" i="10" s="1"/>
  <c r="F21" i="10" a="1"/>
  <c r="F21" i="10" s="1"/>
  <c r="E21" i="10" a="1"/>
  <c r="E21" i="10" s="1"/>
  <c r="K20" i="10" a="1"/>
  <c r="K20" i="10" s="1"/>
  <c r="J20" i="10" a="1"/>
  <c r="J20" i="10" s="1"/>
  <c r="I20" i="10" a="1"/>
  <c r="I20" i="10" s="1"/>
  <c r="H20" i="10" a="1"/>
  <c r="H20" i="10" s="1"/>
  <c r="G20" i="10" a="1"/>
  <c r="G20" i="10" s="1"/>
  <c r="F20" i="10" a="1"/>
  <c r="F20" i="10" s="1"/>
  <c r="E20" i="10" a="1"/>
  <c r="E20" i="10" s="1"/>
  <c r="K19" i="10" a="1"/>
  <c r="K19" i="10" s="1"/>
  <c r="J19" i="10" a="1"/>
  <c r="J19" i="10" s="1"/>
  <c r="I19" i="10" a="1"/>
  <c r="I19" i="10" s="1"/>
  <c r="H19" i="10" a="1"/>
  <c r="H19" i="10" s="1"/>
  <c r="G19" i="10" a="1"/>
  <c r="G19" i="10" s="1"/>
  <c r="F19" i="10" a="1"/>
  <c r="F19" i="10" s="1"/>
  <c r="E19" i="10" a="1"/>
  <c r="E19" i="10" s="1"/>
  <c r="K18" i="10" a="1"/>
  <c r="K18" i="10" s="1"/>
  <c r="J18" i="10" a="1"/>
  <c r="J18" i="10" s="1"/>
  <c r="I18" i="10" a="1"/>
  <c r="I18" i="10" s="1"/>
  <c r="H18" i="10" a="1"/>
  <c r="H18" i="10" s="1"/>
  <c r="G18" i="10" a="1"/>
  <c r="G18" i="10" s="1"/>
  <c r="F18" i="10" a="1"/>
  <c r="F18" i="10" s="1"/>
  <c r="E18" i="10" a="1"/>
  <c r="E18" i="10" s="1"/>
  <c r="K17" i="10" a="1"/>
  <c r="K17" i="10" s="1"/>
  <c r="J17" i="10" a="1"/>
  <c r="J17" i="10" s="1"/>
  <c r="I17" i="10" a="1"/>
  <c r="I17" i="10" s="1"/>
  <c r="H17" i="10" a="1"/>
  <c r="H17" i="10" s="1"/>
  <c r="G17" i="10" a="1"/>
  <c r="G17" i="10" s="1"/>
  <c r="F17" i="10" a="1"/>
  <c r="F17" i="10" s="1"/>
  <c r="E17" i="10" a="1"/>
  <c r="E17" i="10" s="1"/>
  <c r="K16" i="10" a="1"/>
  <c r="K16" i="10" s="1"/>
  <c r="J16" i="10" a="1"/>
  <c r="J16" i="10" s="1"/>
  <c r="I16" i="10" a="1"/>
  <c r="I16" i="10" s="1"/>
  <c r="H16" i="10" a="1"/>
  <c r="H16" i="10" s="1"/>
  <c r="G16" i="10" a="1"/>
  <c r="G16" i="10" s="1"/>
  <c r="F16" i="10" a="1"/>
  <c r="F16" i="10" s="1"/>
  <c r="E16" i="10" a="1"/>
  <c r="E16" i="10" s="1"/>
  <c r="K15" i="10" a="1"/>
  <c r="K15" i="10" s="1"/>
  <c r="J15" i="10" a="1"/>
  <c r="J15" i="10" s="1"/>
  <c r="I15" i="10" a="1"/>
  <c r="I15" i="10" s="1"/>
  <c r="H15" i="10" a="1"/>
  <c r="H15" i="10" s="1"/>
  <c r="G15" i="10" a="1"/>
  <c r="G15" i="10" s="1"/>
  <c r="F15" i="10" a="1"/>
  <c r="F15" i="10" s="1"/>
  <c r="E15" i="10" a="1"/>
  <c r="E15" i="10" s="1"/>
  <c r="K14" i="10" a="1"/>
  <c r="K14" i="10" s="1"/>
  <c r="J14" i="10" a="1"/>
  <c r="J14" i="10" s="1"/>
  <c r="I14" i="10" a="1"/>
  <c r="I14" i="10" s="1"/>
  <c r="H14" i="10" a="1"/>
  <c r="H14" i="10" s="1"/>
  <c r="G14" i="10" a="1"/>
  <c r="G14" i="10" s="1"/>
  <c r="F14" i="10" a="1"/>
  <c r="F14" i="10" s="1"/>
  <c r="E14" i="10" a="1"/>
  <c r="E14" i="10" s="1"/>
  <c r="K13" i="10" a="1"/>
  <c r="K13" i="10" s="1"/>
  <c r="J13" i="10" a="1"/>
  <c r="J13" i="10" s="1"/>
  <c r="I13" i="10" a="1"/>
  <c r="I13" i="10" s="1"/>
  <c r="H13" i="10" a="1"/>
  <c r="H13" i="10" s="1"/>
  <c r="G13" i="10" a="1"/>
  <c r="G13" i="10" s="1"/>
  <c r="F13" i="10" a="1"/>
  <c r="F13" i="10" s="1"/>
  <c r="E13" i="10" a="1"/>
  <c r="E13" i="10" s="1"/>
  <c r="K12" i="10" a="1"/>
  <c r="K12" i="10" s="1"/>
  <c r="J12" i="10" a="1"/>
  <c r="J12" i="10" s="1"/>
  <c r="I12" i="10" a="1"/>
  <c r="I12" i="10" s="1"/>
  <c r="H12" i="10" a="1"/>
  <c r="H12" i="10" s="1"/>
  <c r="G12" i="10" a="1"/>
  <c r="G12" i="10" s="1"/>
  <c r="F12" i="10" a="1"/>
  <c r="F12" i="10" s="1"/>
  <c r="E12" i="10" a="1"/>
  <c r="E12" i="10" s="1"/>
  <c r="K11" i="10" a="1"/>
  <c r="K11" i="10" s="1"/>
  <c r="J11" i="10" a="1"/>
  <c r="J11" i="10" s="1"/>
  <c r="I11" i="10" a="1"/>
  <c r="I11" i="10" s="1"/>
  <c r="H11" i="10" a="1"/>
  <c r="H11" i="10" s="1"/>
  <c r="G11" i="10" a="1"/>
  <c r="G11" i="10" s="1"/>
  <c r="F11" i="10" a="1"/>
  <c r="F11" i="10" s="1"/>
  <c r="E11" i="10" a="1"/>
  <c r="E11" i="10" s="1"/>
  <c r="K10" i="10" a="1"/>
  <c r="K10" i="10" s="1"/>
  <c r="J10" i="10" a="1"/>
  <c r="J10" i="10" s="1"/>
  <c r="I10" i="10" a="1"/>
  <c r="I10" i="10" s="1"/>
  <c r="H10" i="10" a="1"/>
  <c r="H10" i="10" s="1"/>
  <c r="G10" i="10" a="1"/>
  <c r="G10" i="10" s="1"/>
  <c r="F10" i="10" a="1"/>
  <c r="F10" i="10" s="1"/>
  <c r="E10" i="10" a="1"/>
  <c r="E10" i="10" s="1"/>
  <c r="K9" i="10" a="1"/>
  <c r="K9" i="10" s="1"/>
  <c r="J9" i="10" a="1"/>
  <c r="J9" i="10" s="1"/>
  <c r="I9" i="10" a="1"/>
  <c r="I9" i="10" s="1"/>
  <c r="H9" i="10" a="1"/>
  <c r="H9" i="10" s="1"/>
  <c r="G9" i="10" a="1"/>
  <c r="G9" i="10" s="1"/>
  <c r="F9" i="10" a="1"/>
  <c r="F9" i="10" s="1"/>
  <c r="E9" i="10" a="1"/>
  <c r="E9" i="10" s="1"/>
  <c r="K8" i="10" a="1"/>
  <c r="K8" i="10" s="1"/>
  <c r="J8" i="10" a="1"/>
  <c r="J8" i="10" s="1"/>
  <c r="I8" i="10" a="1"/>
  <c r="I8" i="10" s="1"/>
  <c r="H8" i="10" a="1"/>
  <c r="H8" i="10" s="1"/>
  <c r="G8" i="10" a="1"/>
  <c r="G8" i="10" s="1"/>
  <c r="F8" i="10" a="1"/>
  <c r="F8" i="10" s="1"/>
  <c r="E8" i="10" a="1"/>
  <c r="E8" i="10" s="1"/>
  <c r="K7" i="10" a="1"/>
  <c r="K7" i="10" s="1"/>
  <c r="J7" i="10" a="1"/>
  <c r="J7" i="10" s="1"/>
  <c r="I7" i="10" a="1"/>
  <c r="I7" i="10" s="1"/>
  <c r="H7" i="10" a="1"/>
  <c r="H7" i="10" s="1"/>
  <c r="G7" i="10" a="1"/>
  <c r="G7" i="10" s="1"/>
  <c r="F7" i="10" a="1"/>
  <c r="F7" i="10" s="1"/>
  <c r="E7" i="10" a="1"/>
  <c r="E7" i="10" s="1"/>
  <c r="K6" i="10" a="1"/>
  <c r="K6" i="10" s="1"/>
  <c r="J6" i="10" a="1"/>
  <c r="J6" i="10" s="1"/>
  <c r="I6" i="10" a="1"/>
  <c r="I6" i="10" s="1"/>
  <c r="H6" i="10" a="1"/>
  <c r="H6" i="10" s="1"/>
  <c r="G6" i="10" a="1"/>
  <c r="G6" i="10" s="1"/>
  <c r="F6" i="10" a="1"/>
  <c r="F6" i="10" s="1"/>
  <c r="E6" i="10" a="1"/>
  <c r="E6" i="10" s="1"/>
  <c r="K5" i="10" a="1"/>
  <c r="K5" i="10" s="1"/>
  <c r="J5" i="10" a="1"/>
  <c r="J5" i="10" s="1"/>
  <c r="I5" i="10" a="1"/>
  <c r="I5" i="10" s="1"/>
  <c r="H5" i="10" a="1"/>
  <c r="H5" i="10" s="1"/>
  <c r="G5" i="10" a="1"/>
  <c r="G5" i="10" s="1"/>
  <c r="F5" i="10" a="1"/>
  <c r="F5" i="10" s="1"/>
  <c r="E5" i="10" a="1"/>
  <c r="E5" i="10" s="1"/>
  <c r="K4" i="10" a="1"/>
  <c r="K4" i="10" s="1"/>
  <c r="J4" i="10" a="1"/>
  <c r="J4" i="10" s="1"/>
  <c r="I4" i="10" a="1"/>
  <c r="I4" i="10" s="1"/>
  <c r="H4" i="10" a="1"/>
  <c r="H4" i="10" s="1"/>
  <c r="G4" i="10" a="1"/>
  <c r="G4" i="10" s="1"/>
  <c r="F4" i="10" a="1"/>
  <c r="F4" i="10" s="1"/>
  <c r="E4" i="10" a="1"/>
  <c r="E4" i="10" s="1"/>
  <c r="K153" i="9" a="1"/>
  <c r="K153" i="9" s="1"/>
  <c r="J153" i="9" a="1"/>
  <c r="J153" i="9" s="1"/>
  <c r="I153" i="9" a="1"/>
  <c r="I153" i="9" s="1"/>
  <c r="H153" i="9" a="1"/>
  <c r="H153" i="9" s="1"/>
  <c r="G153" i="9" a="1"/>
  <c r="G153" i="9" s="1"/>
  <c r="F153" i="9" a="1"/>
  <c r="F153" i="9" s="1"/>
  <c r="E153" i="9" a="1"/>
  <c r="E153" i="9" s="1"/>
  <c r="K152" i="9" a="1"/>
  <c r="K152" i="9" s="1"/>
  <c r="J152" i="9" a="1"/>
  <c r="J152" i="9" s="1"/>
  <c r="I152" i="9" a="1"/>
  <c r="I152" i="9" s="1"/>
  <c r="H152" i="9" a="1"/>
  <c r="H152" i="9" s="1"/>
  <c r="G152" i="9" a="1"/>
  <c r="G152" i="9" s="1"/>
  <c r="F152" i="9" a="1"/>
  <c r="F152" i="9" s="1"/>
  <c r="E152" i="9" a="1"/>
  <c r="E152" i="9" s="1"/>
  <c r="K151" i="9" a="1"/>
  <c r="K151" i="9" s="1"/>
  <c r="J151" i="9" a="1"/>
  <c r="J151" i="9" s="1"/>
  <c r="I151" i="9" a="1"/>
  <c r="I151" i="9" s="1"/>
  <c r="H151" i="9" a="1"/>
  <c r="H151" i="9" s="1"/>
  <c r="G151" i="9" a="1"/>
  <c r="G151" i="9" s="1"/>
  <c r="F151" i="9" a="1"/>
  <c r="F151" i="9" s="1"/>
  <c r="E151" i="9" a="1"/>
  <c r="E151" i="9" s="1"/>
  <c r="K150" i="9" a="1"/>
  <c r="K150" i="9" s="1"/>
  <c r="J150" i="9" a="1"/>
  <c r="J150" i="9" s="1"/>
  <c r="I150" i="9" a="1"/>
  <c r="I150" i="9" s="1"/>
  <c r="H150" i="9" a="1"/>
  <c r="H150" i="9" s="1"/>
  <c r="G150" i="9" a="1"/>
  <c r="G150" i="9" s="1"/>
  <c r="F150" i="9" a="1"/>
  <c r="F150" i="9" s="1"/>
  <c r="E150" i="9" a="1"/>
  <c r="E150" i="9" s="1"/>
  <c r="K149" i="9" a="1"/>
  <c r="K149" i="9" s="1"/>
  <c r="J149" i="9" a="1"/>
  <c r="J149" i="9" s="1"/>
  <c r="I149" i="9" a="1"/>
  <c r="I149" i="9" s="1"/>
  <c r="H149" i="9" a="1"/>
  <c r="H149" i="9" s="1"/>
  <c r="G149" i="9" a="1"/>
  <c r="G149" i="9" s="1"/>
  <c r="F149" i="9" a="1"/>
  <c r="F149" i="9" s="1"/>
  <c r="E149" i="9" a="1"/>
  <c r="E149" i="9" s="1"/>
  <c r="K148" i="9" a="1"/>
  <c r="K148" i="9" s="1"/>
  <c r="J148" i="9" a="1"/>
  <c r="J148" i="9" s="1"/>
  <c r="I148" i="9" a="1"/>
  <c r="I148" i="9" s="1"/>
  <c r="H148" i="9" a="1"/>
  <c r="H148" i="9" s="1"/>
  <c r="G148" i="9" a="1"/>
  <c r="G148" i="9" s="1"/>
  <c r="F148" i="9" a="1"/>
  <c r="F148" i="9" s="1"/>
  <c r="E148" i="9" a="1"/>
  <c r="E148" i="9" s="1"/>
  <c r="K147" i="9" a="1"/>
  <c r="K147" i="9" s="1"/>
  <c r="J147" i="9" a="1"/>
  <c r="J147" i="9" s="1"/>
  <c r="I147" i="9" a="1"/>
  <c r="I147" i="9" s="1"/>
  <c r="H147" i="9" a="1"/>
  <c r="H147" i="9" s="1"/>
  <c r="G147" i="9" a="1"/>
  <c r="G147" i="9" s="1"/>
  <c r="F147" i="9" a="1"/>
  <c r="F147" i="9" s="1"/>
  <c r="E147" i="9" a="1"/>
  <c r="E147" i="9" s="1"/>
  <c r="K146" i="9" a="1"/>
  <c r="K146" i="9" s="1"/>
  <c r="J146" i="9" a="1"/>
  <c r="J146" i="9" s="1"/>
  <c r="I146" i="9" a="1"/>
  <c r="I146" i="9" s="1"/>
  <c r="H146" i="9" a="1"/>
  <c r="H146" i="9" s="1"/>
  <c r="G146" i="9" a="1"/>
  <c r="G146" i="9" s="1"/>
  <c r="F146" i="9" a="1"/>
  <c r="F146" i="9" s="1"/>
  <c r="E146" i="9" a="1"/>
  <c r="E146" i="9" s="1"/>
  <c r="K145" i="9" a="1"/>
  <c r="K145" i="9" s="1"/>
  <c r="J145" i="9" a="1"/>
  <c r="J145" i="9" s="1"/>
  <c r="I145" i="9" a="1"/>
  <c r="I145" i="9" s="1"/>
  <c r="H145" i="9" a="1"/>
  <c r="H145" i="9" s="1"/>
  <c r="G145" i="9" a="1"/>
  <c r="G145" i="9" s="1"/>
  <c r="F145" i="9" a="1"/>
  <c r="F145" i="9" s="1"/>
  <c r="E145" i="9" a="1"/>
  <c r="E145" i="9" s="1"/>
  <c r="K144" i="9" a="1"/>
  <c r="K144" i="9" s="1"/>
  <c r="J144" i="9" a="1"/>
  <c r="J144" i="9" s="1"/>
  <c r="I144" i="9" a="1"/>
  <c r="I144" i="9" s="1"/>
  <c r="H144" i="9" a="1"/>
  <c r="H144" i="9" s="1"/>
  <c r="G144" i="9" a="1"/>
  <c r="G144" i="9" s="1"/>
  <c r="F144" i="9" a="1"/>
  <c r="F144" i="9" s="1"/>
  <c r="E144" i="9" a="1"/>
  <c r="E144" i="9" s="1"/>
  <c r="K143" i="9" a="1"/>
  <c r="K143" i="9" s="1"/>
  <c r="J143" i="9" a="1"/>
  <c r="J143" i="9" s="1"/>
  <c r="I143" i="9" a="1"/>
  <c r="I143" i="9" s="1"/>
  <c r="H143" i="9" a="1"/>
  <c r="H143" i="9" s="1"/>
  <c r="G143" i="9" a="1"/>
  <c r="G143" i="9" s="1"/>
  <c r="F143" i="9" a="1"/>
  <c r="F143" i="9" s="1"/>
  <c r="E143" i="9" a="1"/>
  <c r="E143" i="9" s="1"/>
  <c r="K142" i="9" a="1"/>
  <c r="K142" i="9" s="1"/>
  <c r="J142" i="9" a="1"/>
  <c r="J142" i="9" s="1"/>
  <c r="I142" i="9" a="1"/>
  <c r="I142" i="9" s="1"/>
  <c r="H142" i="9" a="1"/>
  <c r="H142" i="9" s="1"/>
  <c r="G142" i="9" a="1"/>
  <c r="G142" i="9" s="1"/>
  <c r="F142" i="9" a="1"/>
  <c r="F142" i="9" s="1"/>
  <c r="E142" i="9" a="1"/>
  <c r="E142" i="9" s="1"/>
  <c r="K141" i="9" a="1"/>
  <c r="K141" i="9" s="1"/>
  <c r="J141" i="9" a="1"/>
  <c r="J141" i="9" s="1"/>
  <c r="I141" i="9" a="1"/>
  <c r="I141" i="9" s="1"/>
  <c r="H141" i="9" a="1"/>
  <c r="H141" i="9" s="1"/>
  <c r="G141" i="9" a="1"/>
  <c r="G141" i="9" s="1"/>
  <c r="F141" i="9" a="1"/>
  <c r="F141" i="9" s="1"/>
  <c r="E141" i="9" a="1"/>
  <c r="E141" i="9" s="1"/>
  <c r="K140" i="9" a="1"/>
  <c r="K140" i="9" s="1"/>
  <c r="J140" i="9" a="1"/>
  <c r="J140" i="9" s="1"/>
  <c r="I140" i="9" a="1"/>
  <c r="I140" i="9" s="1"/>
  <c r="H140" i="9" a="1"/>
  <c r="H140" i="9" s="1"/>
  <c r="G140" i="9" a="1"/>
  <c r="G140" i="9" s="1"/>
  <c r="F140" i="9" a="1"/>
  <c r="F140" i="9" s="1"/>
  <c r="E140" i="9" a="1"/>
  <c r="E140" i="9" s="1"/>
  <c r="K139" i="9" a="1"/>
  <c r="K139" i="9" s="1"/>
  <c r="J139" i="9" a="1"/>
  <c r="J139" i="9" s="1"/>
  <c r="I139" i="9" a="1"/>
  <c r="I139" i="9" s="1"/>
  <c r="H139" i="9" a="1"/>
  <c r="H139" i="9" s="1"/>
  <c r="G139" i="9" a="1"/>
  <c r="G139" i="9" s="1"/>
  <c r="F139" i="9" a="1"/>
  <c r="F139" i="9" s="1"/>
  <c r="E139" i="9" a="1"/>
  <c r="E139" i="9" s="1"/>
  <c r="K138" i="9" a="1"/>
  <c r="K138" i="9" s="1"/>
  <c r="J138" i="9" a="1"/>
  <c r="J138" i="9" s="1"/>
  <c r="I138" i="9" a="1"/>
  <c r="I138" i="9" s="1"/>
  <c r="H138" i="9" a="1"/>
  <c r="H138" i="9" s="1"/>
  <c r="G138" i="9" a="1"/>
  <c r="G138" i="9" s="1"/>
  <c r="F138" i="9" a="1"/>
  <c r="F138" i="9" s="1"/>
  <c r="E138" i="9" a="1"/>
  <c r="E138" i="9" s="1"/>
  <c r="K137" i="9" a="1"/>
  <c r="K137" i="9" s="1"/>
  <c r="J137" i="9" a="1"/>
  <c r="J137" i="9" s="1"/>
  <c r="I137" i="9" a="1"/>
  <c r="I137" i="9" s="1"/>
  <c r="H137" i="9" a="1"/>
  <c r="H137" i="9" s="1"/>
  <c r="G137" i="9" a="1"/>
  <c r="G137" i="9" s="1"/>
  <c r="F137" i="9" a="1"/>
  <c r="F137" i="9" s="1"/>
  <c r="E137" i="9" a="1"/>
  <c r="E137" i="9" s="1"/>
  <c r="K136" i="9" a="1"/>
  <c r="K136" i="9" s="1"/>
  <c r="J136" i="9" a="1"/>
  <c r="J136" i="9" s="1"/>
  <c r="I136" i="9" a="1"/>
  <c r="I136" i="9" s="1"/>
  <c r="H136" i="9" a="1"/>
  <c r="H136" i="9" s="1"/>
  <c r="G136" i="9" a="1"/>
  <c r="G136" i="9" s="1"/>
  <c r="F136" i="9" a="1"/>
  <c r="F136" i="9" s="1"/>
  <c r="E136" i="9" a="1"/>
  <c r="E136" i="9" s="1"/>
  <c r="K135" i="9" a="1"/>
  <c r="K135" i="9" s="1"/>
  <c r="J135" i="9" a="1"/>
  <c r="J135" i="9" s="1"/>
  <c r="I135" i="9" a="1"/>
  <c r="I135" i="9" s="1"/>
  <c r="H135" i="9" a="1"/>
  <c r="H135" i="9" s="1"/>
  <c r="G135" i="9" a="1"/>
  <c r="G135" i="9" s="1"/>
  <c r="F135" i="9" a="1"/>
  <c r="F135" i="9" s="1"/>
  <c r="E135" i="9" a="1"/>
  <c r="E135" i="9" s="1"/>
  <c r="K134" i="9" a="1"/>
  <c r="K134" i="9" s="1"/>
  <c r="J134" i="9" a="1"/>
  <c r="J134" i="9" s="1"/>
  <c r="I134" i="9" a="1"/>
  <c r="I134" i="9" s="1"/>
  <c r="H134" i="9" a="1"/>
  <c r="H134" i="9" s="1"/>
  <c r="G134" i="9" a="1"/>
  <c r="G134" i="9" s="1"/>
  <c r="F134" i="9" a="1"/>
  <c r="F134" i="9" s="1"/>
  <c r="E134" i="9" a="1"/>
  <c r="E134" i="9" s="1"/>
  <c r="K133" i="9" a="1"/>
  <c r="K133" i="9" s="1"/>
  <c r="J133" i="9" a="1"/>
  <c r="J133" i="9" s="1"/>
  <c r="I133" i="9" a="1"/>
  <c r="I133" i="9" s="1"/>
  <c r="H133" i="9" a="1"/>
  <c r="H133" i="9" s="1"/>
  <c r="G133" i="9" a="1"/>
  <c r="G133" i="9" s="1"/>
  <c r="F133" i="9" a="1"/>
  <c r="F133" i="9" s="1"/>
  <c r="E133" i="9" a="1"/>
  <c r="E133" i="9" s="1"/>
  <c r="K132" i="9" a="1"/>
  <c r="K132" i="9" s="1"/>
  <c r="J132" i="9" a="1"/>
  <c r="J132" i="9" s="1"/>
  <c r="I132" i="9" a="1"/>
  <c r="I132" i="9" s="1"/>
  <c r="H132" i="9" a="1"/>
  <c r="H132" i="9" s="1"/>
  <c r="G132" i="9" a="1"/>
  <c r="G132" i="9" s="1"/>
  <c r="F132" i="9" a="1"/>
  <c r="F132" i="9" s="1"/>
  <c r="E132" i="9" a="1"/>
  <c r="E132" i="9" s="1"/>
  <c r="K131" i="9" a="1"/>
  <c r="K131" i="9" s="1"/>
  <c r="J131" i="9" a="1"/>
  <c r="J131" i="9" s="1"/>
  <c r="I131" i="9" a="1"/>
  <c r="I131" i="9" s="1"/>
  <c r="H131" i="9" a="1"/>
  <c r="H131" i="9" s="1"/>
  <c r="G131" i="9" a="1"/>
  <c r="G131" i="9" s="1"/>
  <c r="F131" i="9" a="1"/>
  <c r="F131" i="9" s="1"/>
  <c r="E131" i="9" a="1"/>
  <c r="E131" i="9" s="1"/>
  <c r="K130" i="9" a="1"/>
  <c r="K130" i="9" s="1"/>
  <c r="J130" i="9" a="1"/>
  <c r="J130" i="9" s="1"/>
  <c r="I130" i="9" a="1"/>
  <c r="I130" i="9" s="1"/>
  <c r="H130" i="9" a="1"/>
  <c r="H130" i="9" s="1"/>
  <c r="G130" i="9" a="1"/>
  <c r="G130" i="9" s="1"/>
  <c r="F130" i="9" a="1"/>
  <c r="F130" i="9" s="1"/>
  <c r="E130" i="9" a="1"/>
  <c r="E130" i="9" s="1"/>
  <c r="K129" i="9" a="1"/>
  <c r="K129" i="9" s="1"/>
  <c r="J129" i="9" a="1"/>
  <c r="J129" i="9" s="1"/>
  <c r="I129" i="9" a="1"/>
  <c r="I129" i="9" s="1"/>
  <c r="H129" i="9" a="1"/>
  <c r="H129" i="9" s="1"/>
  <c r="G129" i="9" a="1"/>
  <c r="G129" i="9" s="1"/>
  <c r="F129" i="9" a="1"/>
  <c r="F129" i="9" s="1"/>
  <c r="E129" i="9" a="1"/>
  <c r="E129" i="9" s="1"/>
  <c r="K128" i="9" a="1"/>
  <c r="K128" i="9" s="1"/>
  <c r="J128" i="9" a="1"/>
  <c r="J128" i="9" s="1"/>
  <c r="I128" i="9" a="1"/>
  <c r="I128" i="9" s="1"/>
  <c r="H128" i="9" a="1"/>
  <c r="H128" i="9" s="1"/>
  <c r="G128" i="9" a="1"/>
  <c r="G128" i="9" s="1"/>
  <c r="F128" i="9" a="1"/>
  <c r="F128" i="9" s="1"/>
  <c r="E128" i="9" a="1"/>
  <c r="E128" i="9" s="1"/>
  <c r="K127" i="9" a="1"/>
  <c r="K127" i="9" s="1"/>
  <c r="J127" i="9" a="1"/>
  <c r="J127" i="9" s="1"/>
  <c r="I127" i="9" a="1"/>
  <c r="I127" i="9" s="1"/>
  <c r="H127" i="9" a="1"/>
  <c r="H127" i="9" s="1"/>
  <c r="G127" i="9" a="1"/>
  <c r="G127" i="9" s="1"/>
  <c r="F127" i="9" a="1"/>
  <c r="F127" i="9" s="1"/>
  <c r="E127" i="9" a="1"/>
  <c r="E127" i="9" s="1"/>
  <c r="K126" i="9" a="1"/>
  <c r="K126" i="9" s="1"/>
  <c r="J126" i="9" a="1"/>
  <c r="J126" i="9" s="1"/>
  <c r="I126" i="9" a="1"/>
  <c r="I126" i="9" s="1"/>
  <c r="H126" i="9" a="1"/>
  <c r="H126" i="9" s="1"/>
  <c r="G126" i="9" a="1"/>
  <c r="G126" i="9" s="1"/>
  <c r="F126" i="9" a="1"/>
  <c r="F126" i="9" s="1"/>
  <c r="E126" i="9" a="1"/>
  <c r="E126" i="9" s="1"/>
  <c r="K125" i="9" a="1"/>
  <c r="K125" i="9" s="1"/>
  <c r="J125" i="9" a="1"/>
  <c r="J125" i="9" s="1"/>
  <c r="I125" i="9" a="1"/>
  <c r="I125" i="9" s="1"/>
  <c r="H125" i="9" a="1"/>
  <c r="H125" i="9" s="1"/>
  <c r="G125" i="9" a="1"/>
  <c r="G125" i="9" s="1"/>
  <c r="F125" i="9" a="1"/>
  <c r="F125" i="9" s="1"/>
  <c r="E125" i="9" a="1"/>
  <c r="E125" i="9" s="1"/>
  <c r="K124" i="9" a="1"/>
  <c r="K124" i="9" s="1"/>
  <c r="J124" i="9" a="1"/>
  <c r="J124" i="9" s="1"/>
  <c r="I124" i="9" a="1"/>
  <c r="I124" i="9" s="1"/>
  <c r="H124" i="9" a="1"/>
  <c r="H124" i="9" s="1"/>
  <c r="G124" i="9" a="1"/>
  <c r="G124" i="9" s="1"/>
  <c r="F124" i="9" a="1"/>
  <c r="F124" i="9" s="1"/>
  <c r="E124" i="9" a="1"/>
  <c r="E124" i="9" s="1"/>
  <c r="K123" i="9" a="1"/>
  <c r="K123" i="9" s="1"/>
  <c r="J123" i="9" a="1"/>
  <c r="J123" i="9" s="1"/>
  <c r="I123" i="9" a="1"/>
  <c r="I123" i="9" s="1"/>
  <c r="H123" i="9" a="1"/>
  <c r="H123" i="9" s="1"/>
  <c r="G123" i="9" a="1"/>
  <c r="G123" i="9" s="1"/>
  <c r="F123" i="9" a="1"/>
  <c r="F123" i="9" s="1"/>
  <c r="E123" i="9" a="1"/>
  <c r="E123" i="9" s="1"/>
  <c r="K122" i="9" a="1"/>
  <c r="K122" i="9" s="1"/>
  <c r="J122" i="9" a="1"/>
  <c r="J122" i="9" s="1"/>
  <c r="I122" i="9" a="1"/>
  <c r="I122" i="9" s="1"/>
  <c r="H122" i="9" a="1"/>
  <c r="H122" i="9" s="1"/>
  <c r="G122" i="9" a="1"/>
  <c r="G122" i="9" s="1"/>
  <c r="F122" i="9" a="1"/>
  <c r="F122" i="9" s="1"/>
  <c r="E122" i="9" a="1"/>
  <c r="E122" i="9" s="1"/>
  <c r="K121" i="9" a="1"/>
  <c r="K121" i="9" s="1"/>
  <c r="J121" i="9" a="1"/>
  <c r="J121" i="9" s="1"/>
  <c r="I121" i="9" a="1"/>
  <c r="I121" i="9" s="1"/>
  <c r="H121" i="9" a="1"/>
  <c r="H121" i="9" s="1"/>
  <c r="G121" i="9" a="1"/>
  <c r="G121" i="9" s="1"/>
  <c r="F121" i="9" a="1"/>
  <c r="F121" i="9" s="1"/>
  <c r="E121" i="9" a="1"/>
  <c r="E121" i="9" s="1"/>
  <c r="K120" i="9" a="1"/>
  <c r="K120" i="9" s="1"/>
  <c r="J120" i="9" a="1"/>
  <c r="J120" i="9" s="1"/>
  <c r="I120" i="9" a="1"/>
  <c r="I120" i="9" s="1"/>
  <c r="H120" i="9" a="1"/>
  <c r="H120" i="9" s="1"/>
  <c r="G120" i="9" a="1"/>
  <c r="G120" i="9" s="1"/>
  <c r="F120" i="9" a="1"/>
  <c r="F120" i="9" s="1"/>
  <c r="E120" i="9" a="1"/>
  <c r="E120" i="9" s="1"/>
  <c r="K119" i="9" a="1"/>
  <c r="K119" i="9" s="1"/>
  <c r="J119" i="9" a="1"/>
  <c r="J119" i="9" s="1"/>
  <c r="I119" i="9" a="1"/>
  <c r="I119" i="9" s="1"/>
  <c r="H119" i="9" a="1"/>
  <c r="H119" i="9" s="1"/>
  <c r="G119" i="9" a="1"/>
  <c r="G119" i="9" s="1"/>
  <c r="F119" i="9" a="1"/>
  <c r="F119" i="9" s="1"/>
  <c r="E119" i="9" a="1"/>
  <c r="E119" i="9" s="1"/>
  <c r="K118" i="9" a="1"/>
  <c r="K118" i="9" s="1"/>
  <c r="J118" i="9" a="1"/>
  <c r="J118" i="9" s="1"/>
  <c r="I118" i="9" a="1"/>
  <c r="I118" i="9" s="1"/>
  <c r="H118" i="9" a="1"/>
  <c r="H118" i="9" s="1"/>
  <c r="G118" i="9" a="1"/>
  <c r="G118" i="9" s="1"/>
  <c r="F118" i="9" a="1"/>
  <c r="F118" i="9" s="1"/>
  <c r="E118" i="9" a="1"/>
  <c r="E118" i="9" s="1"/>
  <c r="K117" i="9" a="1"/>
  <c r="K117" i="9" s="1"/>
  <c r="J117" i="9" a="1"/>
  <c r="J117" i="9" s="1"/>
  <c r="I117" i="9" a="1"/>
  <c r="I117" i="9" s="1"/>
  <c r="H117" i="9" a="1"/>
  <c r="H117" i="9" s="1"/>
  <c r="G117" i="9" a="1"/>
  <c r="G117" i="9" s="1"/>
  <c r="F117" i="9" a="1"/>
  <c r="F117" i="9" s="1"/>
  <c r="E117" i="9" a="1"/>
  <c r="E117" i="9" s="1"/>
  <c r="K116" i="9" a="1"/>
  <c r="K116" i="9" s="1"/>
  <c r="J116" i="9" a="1"/>
  <c r="J116" i="9" s="1"/>
  <c r="I116" i="9" a="1"/>
  <c r="I116" i="9" s="1"/>
  <c r="H116" i="9" a="1"/>
  <c r="H116" i="9" s="1"/>
  <c r="G116" i="9" a="1"/>
  <c r="G116" i="9" s="1"/>
  <c r="F116" i="9" a="1"/>
  <c r="F116" i="9" s="1"/>
  <c r="E116" i="9" a="1"/>
  <c r="E116" i="9" s="1"/>
  <c r="K115" i="9" a="1"/>
  <c r="K115" i="9" s="1"/>
  <c r="J115" i="9" a="1"/>
  <c r="J115" i="9" s="1"/>
  <c r="I115" i="9" a="1"/>
  <c r="I115" i="9" s="1"/>
  <c r="H115" i="9" a="1"/>
  <c r="H115" i="9" s="1"/>
  <c r="G115" i="9" a="1"/>
  <c r="G115" i="9" s="1"/>
  <c r="F115" i="9" a="1"/>
  <c r="F115" i="9" s="1"/>
  <c r="E115" i="9" a="1"/>
  <c r="E115" i="9" s="1"/>
  <c r="K114" i="9" a="1"/>
  <c r="K114" i="9" s="1"/>
  <c r="J114" i="9" a="1"/>
  <c r="J114" i="9" s="1"/>
  <c r="I114" i="9" a="1"/>
  <c r="I114" i="9" s="1"/>
  <c r="H114" i="9" a="1"/>
  <c r="H114" i="9" s="1"/>
  <c r="G114" i="9" a="1"/>
  <c r="G114" i="9" s="1"/>
  <c r="F114" i="9" a="1"/>
  <c r="F114" i="9" s="1"/>
  <c r="E114" i="9" a="1"/>
  <c r="E114" i="9" s="1"/>
  <c r="K113" i="9" a="1"/>
  <c r="K113" i="9" s="1"/>
  <c r="J113" i="9" a="1"/>
  <c r="J113" i="9" s="1"/>
  <c r="I113" i="9" a="1"/>
  <c r="I113" i="9" s="1"/>
  <c r="H113" i="9" a="1"/>
  <c r="H113" i="9" s="1"/>
  <c r="G113" i="9" a="1"/>
  <c r="G113" i="9" s="1"/>
  <c r="F113" i="9" a="1"/>
  <c r="F113" i="9" s="1"/>
  <c r="E113" i="9" a="1"/>
  <c r="E113" i="9" s="1"/>
  <c r="K112" i="9" a="1"/>
  <c r="K112" i="9" s="1"/>
  <c r="J112" i="9" a="1"/>
  <c r="J112" i="9" s="1"/>
  <c r="I112" i="9" a="1"/>
  <c r="I112" i="9" s="1"/>
  <c r="H112" i="9" a="1"/>
  <c r="H112" i="9" s="1"/>
  <c r="G112" i="9" a="1"/>
  <c r="G112" i="9" s="1"/>
  <c r="F112" i="9" a="1"/>
  <c r="F112" i="9" s="1"/>
  <c r="E112" i="9" a="1"/>
  <c r="E112" i="9" s="1"/>
  <c r="K111" i="9" a="1"/>
  <c r="K111" i="9" s="1"/>
  <c r="J111" i="9" a="1"/>
  <c r="J111" i="9" s="1"/>
  <c r="I111" i="9" a="1"/>
  <c r="I111" i="9" s="1"/>
  <c r="H111" i="9" a="1"/>
  <c r="H111" i="9" s="1"/>
  <c r="G111" i="9" a="1"/>
  <c r="G111" i="9" s="1"/>
  <c r="F111" i="9" a="1"/>
  <c r="F111" i="9" s="1"/>
  <c r="E111" i="9" a="1"/>
  <c r="E111" i="9" s="1"/>
  <c r="K110" i="9" a="1"/>
  <c r="K110" i="9" s="1"/>
  <c r="J110" i="9" a="1"/>
  <c r="J110" i="9" s="1"/>
  <c r="I110" i="9" a="1"/>
  <c r="I110" i="9" s="1"/>
  <c r="H110" i="9" a="1"/>
  <c r="H110" i="9" s="1"/>
  <c r="G110" i="9" a="1"/>
  <c r="G110" i="9" s="1"/>
  <c r="F110" i="9" a="1"/>
  <c r="F110" i="9" s="1"/>
  <c r="E110" i="9" a="1"/>
  <c r="E110" i="9" s="1"/>
  <c r="K109" i="9" a="1"/>
  <c r="K109" i="9" s="1"/>
  <c r="J109" i="9" a="1"/>
  <c r="J109" i="9" s="1"/>
  <c r="I109" i="9" a="1"/>
  <c r="I109" i="9" s="1"/>
  <c r="H109" i="9" a="1"/>
  <c r="H109" i="9" s="1"/>
  <c r="G109" i="9" a="1"/>
  <c r="G109" i="9" s="1"/>
  <c r="F109" i="9" a="1"/>
  <c r="F109" i="9" s="1"/>
  <c r="E109" i="9" a="1"/>
  <c r="E109" i="9" s="1"/>
  <c r="K108" i="9" a="1"/>
  <c r="K108" i="9" s="1"/>
  <c r="J108" i="9" a="1"/>
  <c r="J108" i="9" s="1"/>
  <c r="I108" i="9" a="1"/>
  <c r="I108" i="9" s="1"/>
  <c r="H108" i="9" a="1"/>
  <c r="H108" i="9" s="1"/>
  <c r="G108" i="9" a="1"/>
  <c r="G108" i="9" s="1"/>
  <c r="F108" i="9" a="1"/>
  <c r="F108" i="9" s="1"/>
  <c r="E108" i="9" a="1"/>
  <c r="E108" i="9" s="1"/>
  <c r="K107" i="9" a="1"/>
  <c r="K107" i="9" s="1"/>
  <c r="J107" i="9" a="1"/>
  <c r="J107" i="9" s="1"/>
  <c r="I107" i="9" a="1"/>
  <c r="I107" i="9" s="1"/>
  <c r="H107" i="9" a="1"/>
  <c r="H107" i="9" s="1"/>
  <c r="G107" i="9" a="1"/>
  <c r="G107" i="9" s="1"/>
  <c r="F107" i="9" a="1"/>
  <c r="F107" i="9" s="1"/>
  <c r="E107" i="9" a="1"/>
  <c r="E107" i="9" s="1"/>
  <c r="K106" i="9" a="1"/>
  <c r="K106" i="9" s="1"/>
  <c r="J106" i="9" a="1"/>
  <c r="J106" i="9" s="1"/>
  <c r="I106" i="9" a="1"/>
  <c r="I106" i="9" s="1"/>
  <c r="H106" i="9" a="1"/>
  <c r="H106" i="9" s="1"/>
  <c r="G106" i="9" a="1"/>
  <c r="G106" i="9" s="1"/>
  <c r="F106" i="9" a="1"/>
  <c r="F106" i="9" s="1"/>
  <c r="E106" i="9" a="1"/>
  <c r="E106" i="9" s="1"/>
  <c r="K105" i="9" a="1"/>
  <c r="K105" i="9" s="1"/>
  <c r="J105" i="9" a="1"/>
  <c r="J105" i="9" s="1"/>
  <c r="I105" i="9" a="1"/>
  <c r="I105" i="9" s="1"/>
  <c r="H105" i="9" a="1"/>
  <c r="H105" i="9" s="1"/>
  <c r="G105" i="9" a="1"/>
  <c r="G105" i="9" s="1"/>
  <c r="F105" i="9" a="1"/>
  <c r="F105" i="9" s="1"/>
  <c r="E105" i="9" a="1"/>
  <c r="E105" i="9" s="1"/>
  <c r="K104" i="9" a="1"/>
  <c r="K104" i="9" s="1"/>
  <c r="J104" i="9"/>
  <c r="J104" i="9" a="1"/>
  <c r="I104" i="9" a="1"/>
  <c r="I104" i="9" s="1"/>
  <c r="H104" i="9" a="1"/>
  <c r="H104" i="9" s="1"/>
  <c r="G104" i="9" a="1"/>
  <c r="G104" i="9" s="1"/>
  <c r="F104" i="9" a="1"/>
  <c r="F104" i="9" s="1"/>
  <c r="E104" i="9" a="1"/>
  <c r="E104" i="9" s="1"/>
  <c r="K103" i="9" a="1"/>
  <c r="K103" i="9" s="1"/>
  <c r="J103" i="9" a="1"/>
  <c r="J103" i="9" s="1"/>
  <c r="I103" i="9" a="1"/>
  <c r="I103" i="9" s="1"/>
  <c r="H103" i="9" a="1"/>
  <c r="H103" i="9" s="1"/>
  <c r="G103" i="9" a="1"/>
  <c r="G103" i="9" s="1"/>
  <c r="F103" i="9" a="1"/>
  <c r="F103" i="9" s="1"/>
  <c r="E103" i="9" a="1"/>
  <c r="E103" i="9" s="1"/>
  <c r="K102" i="9" a="1"/>
  <c r="K102" i="9" s="1"/>
  <c r="J102" i="9" a="1"/>
  <c r="J102" i="9" s="1"/>
  <c r="I102" i="9" a="1"/>
  <c r="I102" i="9" s="1"/>
  <c r="H102" i="9" a="1"/>
  <c r="H102" i="9" s="1"/>
  <c r="G102" i="9" a="1"/>
  <c r="G102" i="9" s="1"/>
  <c r="F102" i="9" a="1"/>
  <c r="F102" i="9" s="1"/>
  <c r="E102" i="9" a="1"/>
  <c r="E102" i="9" s="1"/>
  <c r="K101" i="9" a="1"/>
  <c r="K101" i="9" s="1"/>
  <c r="J101" i="9" a="1"/>
  <c r="J101" i="9" s="1"/>
  <c r="I101" i="9" a="1"/>
  <c r="I101" i="9" s="1"/>
  <c r="H101" i="9" a="1"/>
  <c r="H101" i="9" s="1"/>
  <c r="G101" i="9" a="1"/>
  <c r="G101" i="9" s="1"/>
  <c r="F101" i="9" a="1"/>
  <c r="F101" i="9" s="1"/>
  <c r="E101" i="9" a="1"/>
  <c r="E101" i="9" s="1"/>
  <c r="K100" i="9" a="1"/>
  <c r="K100" i="9" s="1"/>
  <c r="J100" i="9" a="1"/>
  <c r="J100" i="9" s="1"/>
  <c r="I100" i="9" a="1"/>
  <c r="I100" i="9" s="1"/>
  <c r="H100" i="9" a="1"/>
  <c r="H100" i="9" s="1"/>
  <c r="G100" i="9" a="1"/>
  <c r="G100" i="9" s="1"/>
  <c r="F100" i="9" a="1"/>
  <c r="F100" i="9" s="1"/>
  <c r="E100" i="9" a="1"/>
  <c r="E100" i="9" s="1"/>
  <c r="K99" i="9" a="1"/>
  <c r="K99" i="9" s="1"/>
  <c r="J99" i="9" a="1"/>
  <c r="J99" i="9" s="1"/>
  <c r="I99" i="9" a="1"/>
  <c r="I99" i="9" s="1"/>
  <c r="H99" i="9" a="1"/>
  <c r="H99" i="9" s="1"/>
  <c r="G99" i="9" a="1"/>
  <c r="G99" i="9" s="1"/>
  <c r="F99" i="9" a="1"/>
  <c r="F99" i="9" s="1"/>
  <c r="E99" i="9" a="1"/>
  <c r="E99" i="9" s="1"/>
  <c r="K98" i="9" a="1"/>
  <c r="K98" i="9" s="1"/>
  <c r="J98" i="9" a="1"/>
  <c r="J98" i="9" s="1"/>
  <c r="I98" i="9" a="1"/>
  <c r="I98" i="9" s="1"/>
  <c r="H98" i="9" a="1"/>
  <c r="H98" i="9" s="1"/>
  <c r="G98" i="9" a="1"/>
  <c r="G98" i="9" s="1"/>
  <c r="F98" i="9" a="1"/>
  <c r="F98" i="9" s="1"/>
  <c r="E98" i="9" a="1"/>
  <c r="E98" i="9" s="1"/>
  <c r="K97" i="9" a="1"/>
  <c r="K97" i="9" s="1"/>
  <c r="J97" i="9" a="1"/>
  <c r="J97" i="9" s="1"/>
  <c r="I97" i="9" a="1"/>
  <c r="I97" i="9" s="1"/>
  <c r="H97" i="9" a="1"/>
  <c r="H97" i="9" s="1"/>
  <c r="G97" i="9" a="1"/>
  <c r="G97" i="9" s="1"/>
  <c r="F97" i="9" a="1"/>
  <c r="F97" i="9" s="1"/>
  <c r="E97" i="9" a="1"/>
  <c r="E97" i="9" s="1"/>
  <c r="K96" i="9" a="1"/>
  <c r="K96" i="9" s="1"/>
  <c r="J96" i="9" a="1"/>
  <c r="J96" i="9" s="1"/>
  <c r="I96" i="9" a="1"/>
  <c r="I96" i="9" s="1"/>
  <c r="H96" i="9" a="1"/>
  <c r="H96" i="9" s="1"/>
  <c r="G96" i="9" a="1"/>
  <c r="G96" i="9" s="1"/>
  <c r="F96" i="9" a="1"/>
  <c r="F96" i="9" s="1"/>
  <c r="E96" i="9" a="1"/>
  <c r="E96" i="9" s="1"/>
  <c r="K95" i="9" a="1"/>
  <c r="K95" i="9" s="1"/>
  <c r="J95" i="9" a="1"/>
  <c r="J95" i="9" s="1"/>
  <c r="I95" i="9" a="1"/>
  <c r="I95" i="9" s="1"/>
  <c r="H95" i="9" a="1"/>
  <c r="H95" i="9" s="1"/>
  <c r="G95" i="9" a="1"/>
  <c r="G95" i="9" s="1"/>
  <c r="F95" i="9" a="1"/>
  <c r="F95" i="9" s="1"/>
  <c r="E95" i="9" a="1"/>
  <c r="E95" i="9" s="1"/>
  <c r="K94" i="9" a="1"/>
  <c r="K94" i="9" s="1"/>
  <c r="J94" i="9" a="1"/>
  <c r="J94" i="9" s="1"/>
  <c r="I94" i="9" a="1"/>
  <c r="I94" i="9" s="1"/>
  <c r="H94" i="9" a="1"/>
  <c r="H94" i="9" s="1"/>
  <c r="G94" i="9" a="1"/>
  <c r="G94" i="9" s="1"/>
  <c r="F94" i="9" a="1"/>
  <c r="F94" i="9" s="1"/>
  <c r="E94" i="9" a="1"/>
  <c r="E94" i="9" s="1"/>
  <c r="K93" i="9" a="1"/>
  <c r="K93" i="9" s="1"/>
  <c r="J93" i="9" a="1"/>
  <c r="J93" i="9" s="1"/>
  <c r="I93" i="9" a="1"/>
  <c r="I93" i="9" s="1"/>
  <c r="H93" i="9" a="1"/>
  <c r="H93" i="9" s="1"/>
  <c r="G93" i="9" a="1"/>
  <c r="G93" i="9" s="1"/>
  <c r="F93" i="9" a="1"/>
  <c r="F93" i="9" s="1"/>
  <c r="E93" i="9" a="1"/>
  <c r="E93" i="9" s="1"/>
  <c r="K92" i="9" a="1"/>
  <c r="K92" i="9" s="1"/>
  <c r="J92" i="9" a="1"/>
  <c r="J92" i="9" s="1"/>
  <c r="I92" i="9" a="1"/>
  <c r="I92" i="9" s="1"/>
  <c r="H92" i="9" a="1"/>
  <c r="H92" i="9" s="1"/>
  <c r="G92" i="9" a="1"/>
  <c r="G92" i="9" s="1"/>
  <c r="F92" i="9" a="1"/>
  <c r="F92" i="9" s="1"/>
  <c r="E92" i="9" a="1"/>
  <c r="E92" i="9" s="1"/>
  <c r="K91" i="9" a="1"/>
  <c r="K91" i="9" s="1"/>
  <c r="J91" i="9" a="1"/>
  <c r="J91" i="9" s="1"/>
  <c r="I91" i="9" a="1"/>
  <c r="I91" i="9" s="1"/>
  <c r="H91" i="9" a="1"/>
  <c r="H91" i="9" s="1"/>
  <c r="G91" i="9" a="1"/>
  <c r="G91" i="9" s="1"/>
  <c r="F91" i="9" a="1"/>
  <c r="F91" i="9" s="1"/>
  <c r="E91" i="9" a="1"/>
  <c r="E91" i="9" s="1"/>
  <c r="K90" i="9" a="1"/>
  <c r="K90" i="9" s="1"/>
  <c r="J90" i="9" a="1"/>
  <c r="J90" i="9" s="1"/>
  <c r="I90" i="9" a="1"/>
  <c r="I90" i="9" s="1"/>
  <c r="H90" i="9" a="1"/>
  <c r="H90" i="9" s="1"/>
  <c r="G90" i="9" a="1"/>
  <c r="G90" i="9" s="1"/>
  <c r="F90" i="9" a="1"/>
  <c r="F90" i="9" s="1"/>
  <c r="E90" i="9" a="1"/>
  <c r="E90" i="9" s="1"/>
  <c r="K89" i="9" a="1"/>
  <c r="K89" i="9" s="1"/>
  <c r="J89" i="9" a="1"/>
  <c r="J89" i="9" s="1"/>
  <c r="I89" i="9" a="1"/>
  <c r="I89" i="9" s="1"/>
  <c r="H89" i="9" a="1"/>
  <c r="H89" i="9" s="1"/>
  <c r="G89" i="9" a="1"/>
  <c r="G89" i="9" s="1"/>
  <c r="F89" i="9" a="1"/>
  <c r="F89" i="9" s="1"/>
  <c r="E89" i="9" a="1"/>
  <c r="E89" i="9" s="1"/>
  <c r="K88" i="9" a="1"/>
  <c r="K88" i="9" s="1"/>
  <c r="J88" i="9" a="1"/>
  <c r="J88" i="9" s="1"/>
  <c r="I88" i="9" a="1"/>
  <c r="I88" i="9" s="1"/>
  <c r="H88" i="9" a="1"/>
  <c r="H88" i="9" s="1"/>
  <c r="G88" i="9" a="1"/>
  <c r="G88" i="9" s="1"/>
  <c r="F88" i="9" a="1"/>
  <c r="F88" i="9" s="1"/>
  <c r="E88" i="9" a="1"/>
  <c r="E88" i="9" s="1"/>
  <c r="K87" i="9" a="1"/>
  <c r="K87" i="9" s="1"/>
  <c r="J87" i="9" a="1"/>
  <c r="J87" i="9" s="1"/>
  <c r="I87" i="9" a="1"/>
  <c r="I87" i="9" s="1"/>
  <c r="H87" i="9" a="1"/>
  <c r="H87" i="9" s="1"/>
  <c r="G87" i="9" a="1"/>
  <c r="G87" i="9" s="1"/>
  <c r="F87" i="9" a="1"/>
  <c r="F87" i="9" s="1"/>
  <c r="E87" i="9" a="1"/>
  <c r="E87" i="9" s="1"/>
  <c r="K86" i="9" a="1"/>
  <c r="K86" i="9" s="1"/>
  <c r="J86" i="9" a="1"/>
  <c r="J86" i="9" s="1"/>
  <c r="I86" i="9" a="1"/>
  <c r="I86" i="9" s="1"/>
  <c r="H86" i="9" a="1"/>
  <c r="H86" i="9" s="1"/>
  <c r="G86" i="9" a="1"/>
  <c r="G86" i="9" s="1"/>
  <c r="F86" i="9" a="1"/>
  <c r="F86" i="9" s="1"/>
  <c r="E86" i="9" a="1"/>
  <c r="E86" i="9" s="1"/>
  <c r="K85" i="9" a="1"/>
  <c r="K85" i="9" s="1"/>
  <c r="J85" i="9" a="1"/>
  <c r="J85" i="9" s="1"/>
  <c r="I85" i="9" a="1"/>
  <c r="I85" i="9" s="1"/>
  <c r="H85" i="9" a="1"/>
  <c r="H85" i="9" s="1"/>
  <c r="G85" i="9" a="1"/>
  <c r="G85" i="9" s="1"/>
  <c r="F85" i="9" a="1"/>
  <c r="F85" i="9" s="1"/>
  <c r="E85" i="9" a="1"/>
  <c r="E85" i="9" s="1"/>
  <c r="K84" i="9" a="1"/>
  <c r="K84" i="9" s="1"/>
  <c r="J84" i="9" a="1"/>
  <c r="J84" i="9" s="1"/>
  <c r="I84" i="9" a="1"/>
  <c r="I84" i="9" s="1"/>
  <c r="H84" i="9" a="1"/>
  <c r="H84" i="9" s="1"/>
  <c r="G84" i="9" a="1"/>
  <c r="G84" i="9" s="1"/>
  <c r="F84" i="9" a="1"/>
  <c r="F84" i="9" s="1"/>
  <c r="E84" i="9" a="1"/>
  <c r="E84" i="9" s="1"/>
  <c r="K83" i="9" a="1"/>
  <c r="K83" i="9" s="1"/>
  <c r="J83" i="9" a="1"/>
  <c r="J83" i="9" s="1"/>
  <c r="I83" i="9" a="1"/>
  <c r="I83" i="9" s="1"/>
  <c r="H83" i="9" a="1"/>
  <c r="H83" i="9" s="1"/>
  <c r="G83" i="9" a="1"/>
  <c r="G83" i="9" s="1"/>
  <c r="F83" i="9" a="1"/>
  <c r="F83" i="9" s="1"/>
  <c r="E83" i="9" a="1"/>
  <c r="E83" i="9" s="1"/>
  <c r="K82" i="9" a="1"/>
  <c r="K82" i="9" s="1"/>
  <c r="J82" i="9" a="1"/>
  <c r="J82" i="9" s="1"/>
  <c r="I82" i="9" a="1"/>
  <c r="I82" i="9" s="1"/>
  <c r="H82" i="9" a="1"/>
  <c r="H82" i="9" s="1"/>
  <c r="G82" i="9" a="1"/>
  <c r="G82" i="9" s="1"/>
  <c r="F82" i="9" a="1"/>
  <c r="F82" i="9" s="1"/>
  <c r="E82" i="9" a="1"/>
  <c r="E82" i="9" s="1"/>
  <c r="K81" i="9" a="1"/>
  <c r="K81" i="9" s="1"/>
  <c r="J81" i="9" a="1"/>
  <c r="J81" i="9" s="1"/>
  <c r="I81" i="9" a="1"/>
  <c r="I81" i="9" s="1"/>
  <c r="H81" i="9" a="1"/>
  <c r="H81" i="9" s="1"/>
  <c r="G81" i="9" a="1"/>
  <c r="G81" i="9" s="1"/>
  <c r="F81" i="9" a="1"/>
  <c r="F81" i="9" s="1"/>
  <c r="E81" i="9" a="1"/>
  <c r="E81" i="9" s="1"/>
  <c r="K80" i="9" a="1"/>
  <c r="K80" i="9" s="1"/>
  <c r="J80" i="9" a="1"/>
  <c r="J80" i="9" s="1"/>
  <c r="I80" i="9" a="1"/>
  <c r="I80" i="9" s="1"/>
  <c r="H80" i="9" a="1"/>
  <c r="H80" i="9" s="1"/>
  <c r="G80" i="9" a="1"/>
  <c r="G80" i="9" s="1"/>
  <c r="F80" i="9" a="1"/>
  <c r="F80" i="9" s="1"/>
  <c r="E80" i="9" a="1"/>
  <c r="E80" i="9" s="1"/>
  <c r="K79" i="9" a="1"/>
  <c r="K79" i="9" s="1"/>
  <c r="J79" i="9" a="1"/>
  <c r="J79" i="9" s="1"/>
  <c r="I79" i="9" a="1"/>
  <c r="I79" i="9" s="1"/>
  <c r="H79" i="9" a="1"/>
  <c r="H79" i="9" s="1"/>
  <c r="G79" i="9" a="1"/>
  <c r="G79" i="9" s="1"/>
  <c r="F79" i="9" a="1"/>
  <c r="F79" i="9" s="1"/>
  <c r="E79" i="9" a="1"/>
  <c r="E79" i="9" s="1"/>
  <c r="K78" i="9" a="1"/>
  <c r="K78" i="9" s="1"/>
  <c r="J78" i="9" a="1"/>
  <c r="J78" i="9" s="1"/>
  <c r="I78" i="9" a="1"/>
  <c r="I78" i="9" s="1"/>
  <c r="H78" i="9" a="1"/>
  <c r="H78" i="9" s="1"/>
  <c r="G78" i="9" a="1"/>
  <c r="G78" i="9" s="1"/>
  <c r="F78" i="9" a="1"/>
  <c r="F78" i="9" s="1"/>
  <c r="E78" i="9" a="1"/>
  <c r="E78" i="9" s="1"/>
  <c r="K77" i="9" a="1"/>
  <c r="K77" i="9" s="1"/>
  <c r="J77" i="9" a="1"/>
  <c r="J77" i="9" s="1"/>
  <c r="I77" i="9" a="1"/>
  <c r="I77" i="9" s="1"/>
  <c r="H77" i="9" a="1"/>
  <c r="H77" i="9" s="1"/>
  <c r="G77" i="9" a="1"/>
  <c r="G77" i="9" s="1"/>
  <c r="F77" i="9" a="1"/>
  <c r="F77" i="9" s="1"/>
  <c r="E77" i="9"/>
  <c r="E77" i="9" a="1"/>
  <c r="K76" i="9" a="1"/>
  <c r="K76" i="9" s="1"/>
  <c r="J76" i="9" a="1"/>
  <c r="J76" i="9" s="1"/>
  <c r="I76" i="9" a="1"/>
  <c r="I76" i="9" s="1"/>
  <c r="H76" i="9" a="1"/>
  <c r="H76" i="9" s="1"/>
  <c r="G76" i="9" a="1"/>
  <c r="G76" i="9" s="1"/>
  <c r="F76" i="9" a="1"/>
  <c r="F76" i="9" s="1"/>
  <c r="E76" i="9" a="1"/>
  <c r="E76" i="9" s="1"/>
  <c r="K75" i="9" a="1"/>
  <c r="K75" i="9" s="1"/>
  <c r="J75" i="9" a="1"/>
  <c r="J75" i="9" s="1"/>
  <c r="I75" i="9" a="1"/>
  <c r="I75" i="9" s="1"/>
  <c r="H75" i="9" a="1"/>
  <c r="H75" i="9" s="1"/>
  <c r="G75" i="9" a="1"/>
  <c r="G75" i="9" s="1"/>
  <c r="F75" i="9" a="1"/>
  <c r="F75" i="9" s="1"/>
  <c r="E75" i="9" a="1"/>
  <c r="E75" i="9" s="1"/>
  <c r="K74" i="9" a="1"/>
  <c r="K74" i="9" s="1"/>
  <c r="J74" i="9" a="1"/>
  <c r="J74" i="9" s="1"/>
  <c r="I74" i="9" a="1"/>
  <c r="I74" i="9" s="1"/>
  <c r="H74" i="9" a="1"/>
  <c r="H74" i="9" s="1"/>
  <c r="G74" i="9" a="1"/>
  <c r="G74" i="9" s="1"/>
  <c r="F74" i="9" a="1"/>
  <c r="F74" i="9" s="1"/>
  <c r="E74" i="9" a="1"/>
  <c r="E74" i="9" s="1"/>
  <c r="K73" i="9" a="1"/>
  <c r="K73" i="9" s="1"/>
  <c r="J73" i="9" a="1"/>
  <c r="J73" i="9" s="1"/>
  <c r="I73" i="9" a="1"/>
  <c r="I73" i="9" s="1"/>
  <c r="H73" i="9" a="1"/>
  <c r="H73" i="9" s="1"/>
  <c r="G73" i="9" a="1"/>
  <c r="G73" i="9" s="1"/>
  <c r="F73" i="9" a="1"/>
  <c r="F73" i="9" s="1"/>
  <c r="E73" i="9" a="1"/>
  <c r="E73" i="9" s="1"/>
  <c r="K72" i="9" a="1"/>
  <c r="K72" i="9" s="1"/>
  <c r="J72" i="9" a="1"/>
  <c r="J72" i="9" s="1"/>
  <c r="I72" i="9" a="1"/>
  <c r="I72" i="9" s="1"/>
  <c r="H72" i="9" a="1"/>
  <c r="H72" i="9" s="1"/>
  <c r="G72" i="9" a="1"/>
  <c r="G72" i="9" s="1"/>
  <c r="F72" i="9" a="1"/>
  <c r="F72" i="9" s="1"/>
  <c r="E72" i="9" a="1"/>
  <c r="E72" i="9" s="1"/>
  <c r="K71" i="9" a="1"/>
  <c r="K71" i="9" s="1"/>
  <c r="J71" i="9" a="1"/>
  <c r="J71" i="9" s="1"/>
  <c r="I71" i="9" a="1"/>
  <c r="I71" i="9" s="1"/>
  <c r="H71" i="9" a="1"/>
  <c r="H71" i="9" s="1"/>
  <c r="G71" i="9" a="1"/>
  <c r="G71" i="9" s="1"/>
  <c r="F71" i="9" a="1"/>
  <c r="F71" i="9" s="1"/>
  <c r="E71" i="9" a="1"/>
  <c r="E71" i="9" s="1"/>
  <c r="K70" i="9" a="1"/>
  <c r="K70" i="9" s="1"/>
  <c r="J70" i="9" a="1"/>
  <c r="J70" i="9" s="1"/>
  <c r="I70" i="9" a="1"/>
  <c r="I70" i="9" s="1"/>
  <c r="H70" i="9" a="1"/>
  <c r="H70" i="9" s="1"/>
  <c r="G70" i="9" a="1"/>
  <c r="G70" i="9" s="1"/>
  <c r="F70" i="9" a="1"/>
  <c r="F70" i="9" s="1"/>
  <c r="E70" i="9" a="1"/>
  <c r="E70" i="9" s="1"/>
  <c r="K69" i="9" a="1"/>
  <c r="K69" i="9" s="1"/>
  <c r="J69" i="9" a="1"/>
  <c r="J69" i="9" s="1"/>
  <c r="I69" i="9" a="1"/>
  <c r="I69" i="9" s="1"/>
  <c r="H69" i="9" a="1"/>
  <c r="H69" i="9" s="1"/>
  <c r="G69" i="9" a="1"/>
  <c r="G69" i="9" s="1"/>
  <c r="F69" i="9" a="1"/>
  <c r="F69" i="9" s="1"/>
  <c r="E69" i="9" a="1"/>
  <c r="E69" i="9" s="1"/>
  <c r="K68" i="9" a="1"/>
  <c r="K68" i="9" s="1"/>
  <c r="J68" i="9" a="1"/>
  <c r="J68" i="9" s="1"/>
  <c r="I68" i="9" a="1"/>
  <c r="I68" i="9" s="1"/>
  <c r="H68" i="9" a="1"/>
  <c r="H68" i="9" s="1"/>
  <c r="G68" i="9" a="1"/>
  <c r="G68" i="9" s="1"/>
  <c r="F68" i="9" a="1"/>
  <c r="F68" i="9" s="1"/>
  <c r="E68" i="9" a="1"/>
  <c r="E68" i="9" s="1"/>
  <c r="K67" i="9" a="1"/>
  <c r="K67" i="9" s="1"/>
  <c r="J67" i="9" a="1"/>
  <c r="J67" i="9" s="1"/>
  <c r="I67" i="9" a="1"/>
  <c r="I67" i="9" s="1"/>
  <c r="H67" i="9" a="1"/>
  <c r="H67" i="9" s="1"/>
  <c r="G67" i="9" a="1"/>
  <c r="G67" i="9" s="1"/>
  <c r="F67" i="9" a="1"/>
  <c r="F67" i="9" s="1"/>
  <c r="E67" i="9" a="1"/>
  <c r="E67" i="9" s="1"/>
  <c r="K66" i="9" a="1"/>
  <c r="K66" i="9" s="1"/>
  <c r="J66" i="9" a="1"/>
  <c r="J66" i="9" s="1"/>
  <c r="I66" i="9" a="1"/>
  <c r="I66" i="9" s="1"/>
  <c r="H66" i="9" a="1"/>
  <c r="H66" i="9" s="1"/>
  <c r="G66" i="9" a="1"/>
  <c r="G66" i="9" s="1"/>
  <c r="F66" i="9" a="1"/>
  <c r="F66" i="9" s="1"/>
  <c r="E66" i="9" a="1"/>
  <c r="E66" i="9" s="1"/>
  <c r="K65" i="9" a="1"/>
  <c r="K65" i="9" s="1"/>
  <c r="J65" i="9" a="1"/>
  <c r="J65" i="9" s="1"/>
  <c r="I65" i="9" a="1"/>
  <c r="I65" i="9" s="1"/>
  <c r="H65" i="9" a="1"/>
  <c r="H65" i="9" s="1"/>
  <c r="G65" i="9" a="1"/>
  <c r="G65" i="9" s="1"/>
  <c r="F65" i="9" a="1"/>
  <c r="F65" i="9" s="1"/>
  <c r="E65" i="9" a="1"/>
  <c r="E65" i="9" s="1"/>
  <c r="K64" i="9" a="1"/>
  <c r="K64" i="9" s="1"/>
  <c r="J64" i="9" a="1"/>
  <c r="J64" i="9" s="1"/>
  <c r="I64" i="9" a="1"/>
  <c r="I64" i="9" s="1"/>
  <c r="H64" i="9" a="1"/>
  <c r="H64" i="9" s="1"/>
  <c r="G64" i="9" a="1"/>
  <c r="G64" i="9" s="1"/>
  <c r="F64" i="9" a="1"/>
  <c r="F64" i="9" s="1"/>
  <c r="E64" i="9" a="1"/>
  <c r="E64" i="9" s="1"/>
  <c r="K63" i="9" a="1"/>
  <c r="K63" i="9" s="1"/>
  <c r="J63" i="9" a="1"/>
  <c r="J63" i="9" s="1"/>
  <c r="I63" i="9" a="1"/>
  <c r="I63" i="9" s="1"/>
  <c r="H63" i="9" a="1"/>
  <c r="H63" i="9" s="1"/>
  <c r="G63" i="9" a="1"/>
  <c r="G63" i="9" s="1"/>
  <c r="F63" i="9" a="1"/>
  <c r="F63" i="9" s="1"/>
  <c r="E63" i="9" a="1"/>
  <c r="E63" i="9" s="1"/>
  <c r="K62" i="9" a="1"/>
  <c r="K62" i="9" s="1"/>
  <c r="J62" i="9" a="1"/>
  <c r="J62" i="9" s="1"/>
  <c r="I62" i="9" a="1"/>
  <c r="I62" i="9" s="1"/>
  <c r="H62" i="9" a="1"/>
  <c r="H62" i="9" s="1"/>
  <c r="G62" i="9" a="1"/>
  <c r="G62" i="9" s="1"/>
  <c r="F62" i="9" a="1"/>
  <c r="F62" i="9" s="1"/>
  <c r="E62" i="9" a="1"/>
  <c r="E62" i="9" s="1"/>
  <c r="K61" i="9" a="1"/>
  <c r="K61" i="9" s="1"/>
  <c r="J61" i="9" a="1"/>
  <c r="J61" i="9" s="1"/>
  <c r="I61" i="9" a="1"/>
  <c r="I61" i="9" s="1"/>
  <c r="H61" i="9" a="1"/>
  <c r="H61" i="9" s="1"/>
  <c r="G61" i="9" a="1"/>
  <c r="G61" i="9" s="1"/>
  <c r="F61" i="9" a="1"/>
  <c r="F61" i="9" s="1"/>
  <c r="E61" i="9" a="1"/>
  <c r="E61" i="9" s="1"/>
  <c r="K60" i="9" a="1"/>
  <c r="K60" i="9" s="1"/>
  <c r="J60" i="9" a="1"/>
  <c r="J60" i="9" s="1"/>
  <c r="I60" i="9" a="1"/>
  <c r="I60" i="9" s="1"/>
  <c r="H60" i="9" a="1"/>
  <c r="H60" i="9" s="1"/>
  <c r="G60" i="9" a="1"/>
  <c r="G60" i="9" s="1"/>
  <c r="F60" i="9" a="1"/>
  <c r="F60" i="9" s="1"/>
  <c r="E60" i="9" a="1"/>
  <c r="E60" i="9" s="1"/>
  <c r="K59" i="9" a="1"/>
  <c r="K59" i="9" s="1"/>
  <c r="J59" i="9" a="1"/>
  <c r="J59" i="9" s="1"/>
  <c r="I59" i="9" a="1"/>
  <c r="I59" i="9" s="1"/>
  <c r="H59" i="9" a="1"/>
  <c r="H59" i="9" s="1"/>
  <c r="G59" i="9" a="1"/>
  <c r="G59" i="9" s="1"/>
  <c r="F59" i="9" a="1"/>
  <c r="F59" i="9" s="1"/>
  <c r="E59" i="9" a="1"/>
  <c r="E59" i="9" s="1"/>
  <c r="K58" i="9" a="1"/>
  <c r="K58" i="9" s="1"/>
  <c r="J58" i="9" a="1"/>
  <c r="J58" i="9" s="1"/>
  <c r="I58" i="9" a="1"/>
  <c r="I58" i="9" s="1"/>
  <c r="H58" i="9" a="1"/>
  <c r="H58" i="9" s="1"/>
  <c r="G58" i="9" a="1"/>
  <c r="G58" i="9" s="1"/>
  <c r="F58" i="9" a="1"/>
  <c r="F58" i="9" s="1"/>
  <c r="E58" i="9" a="1"/>
  <c r="E58" i="9" s="1"/>
  <c r="K57" i="9" a="1"/>
  <c r="K57" i="9" s="1"/>
  <c r="J57" i="9" a="1"/>
  <c r="J57" i="9" s="1"/>
  <c r="I57" i="9" a="1"/>
  <c r="I57" i="9" s="1"/>
  <c r="H57" i="9" a="1"/>
  <c r="H57" i="9" s="1"/>
  <c r="G57" i="9" a="1"/>
  <c r="G57" i="9" s="1"/>
  <c r="F57" i="9" a="1"/>
  <c r="F57" i="9" s="1"/>
  <c r="E57" i="9" a="1"/>
  <c r="E57" i="9" s="1"/>
  <c r="K56" i="9" a="1"/>
  <c r="K56" i="9" s="1"/>
  <c r="J56" i="9" a="1"/>
  <c r="J56" i="9" s="1"/>
  <c r="I56" i="9" a="1"/>
  <c r="I56" i="9" s="1"/>
  <c r="H56" i="9" a="1"/>
  <c r="H56" i="9" s="1"/>
  <c r="G56" i="9" a="1"/>
  <c r="G56" i="9" s="1"/>
  <c r="F56" i="9" a="1"/>
  <c r="F56" i="9" s="1"/>
  <c r="E56" i="9" a="1"/>
  <c r="E56" i="9" s="1"/>
  <c r="K55" i="9" a="1"/>
  <c r="K55" i="9" s="1"/>
  <c r="J55" i="9" a="1"/>
  <c r="J55" i="9" s="1"/>
  <c r="I55" i="9" a="1"/>
  <c r="I55" i="9" s="1"/>
  <c r="H55" i="9" a="1"/>
  <c r="H55" i="9" s="1"/>
  <c r="G55" i="9" a="1"/>
  <c r="G55" i="9" s="1"/>
  <c r="F55" i="9" a="1"/>
  <c r="F55" i="9" s="1"/>
  <c r="E55" i="9" a="1"/>
  <c r="E55" i="9" s="1"/>
  <c r="K54" i="9" a="1"/>
  <c r="K54" i="9" s="1"/>
  <c r="J54" i="9" a="1"/>
  <c r="J54" i="9" s="1"/>
  <c r="I54" i="9" a="1"/>
  <c r="I54" i="9" s="1"/>
  <c r="H54" i="9" a="1"/>
  <c r="H54" i="9" s="1"/>
  <c r="G54" i="9" a="1"/>
  <c r="G54" i="9" s="1"/>
  <c r="F54" i="9" a="1"/>
  <c r="F54" i="9" s="1"/>
  <c r="E54" i="9" a="1"/>
  <c r="E54" i="9" s="1"/>
  <c r="K53" i="9" a="1"/>
  <c r="K53" i="9" s="1"/>
  <c r="J53" i="9" a="1"/>
  <c r="J53" i="9" s="1"/>
  <c r="I53" i="9" a="1"/>
  <c r="I53" i="9" s="1"/>
  <c r="H53" i="9" a="1"/>
  <c r="H53" i="9" s="1"/>
  <c r="G53" i="9" a="1"/>
  <c r="G53" i="9" s="1"/>
  <c r="F53" i="9" a="1"/>
  <c r="F53" i="9" s="1"/>
  <c r="E53" i="9" a="1"/>
  <c r="E53" i="9" s="1"/>
  <c r="K52" i="9" a="1"/>
  <c r="K52" i="9" s="1"/>
  <c r="J52" i="9" a="1"/>
  <c r="J52" i="9" s="1"/>
  <c r="I52" i="9" a="1"/>
  <c r="I52" i="9" s="1"/>
  <c r="H52" i="9" a="1"/>
  <c r="H52" i="9" s="1"/>
  <c r="G52" i="9" a="1"/>
  <c r="G52" i="9" s="1"/>
  <c r="F52" i="9"/>
  <c r="F52" i="9" a="1"/>
  <c r="E52" i="9" a="1"/>
  <c r="E52" i="9" s="1"/>
  <c r="K51" i="9" a="1"/>
  <c r="K51" i="9" s="1"/>
  <c r="J51" i="9"/>
  <c r="J51" i="9" a="1"/>
  <c r="I51" i="9" a="1"/>
  <c r="I51" i="9" s="1"/>
  <c r="H51" i="9" a="1"/>
  <c r="H51" i="9" s="1"/>
  <c r="G51" i="9" a="1"/>
  <c r="G51" i="9" s="1"/>
  <c r="F51" i="9" a="1"/>
  <c r="F51" i="9" s="1"/>
  <c r="E51" i="9" a="1"/>
  <c r="E51" i="9" s="1"/>
  <c r="K50" i="9" a="1"/>
  <c r="K50" i="9" s="1"/>
  <c r="J50" i="9" a="1"/>
  <c r="J50" i="9" s="1"/>
  <c r="I50" i="9" a="1"/>
  <c r="I50" i="9" s="1"/>
  <c r="H50" i="9" a="1"/>
  <c r="H50" i="9" s="1"/>
  <c r="G50" i="9" a="1"/>
  <c r="G50" i="9" s="1"/>
  <c r="F50" i="9"/>
  <c r="F50" i="9" a="1"/>
  <c r="E50" i="9" a="1"/>
  <c r="E50" i="9" s="1"/>
  <c r="K49" i="9" a="1"/>
  <c r="K49" i="9" s="1"/>
  <c r="J49" i="9" a="1"/>
  <c r="J49" i="9" s="1"/>
  <c r="I49" i="9" a="1"/>
  <c r="I49" i="9" s="1"/>
  <c r="H49" i="9" a="1"/>
  <c r="H49" i="9" s="1"/>
  <c r="G49" i="9" a="1"/>
  <c r="G49" i="9" s="1"/>
  <c r="F49" i="9" a="1"/>
  <c r="F49" i="9" s="1"/>
  <c r="E49" i="9" a="1"/>
  <c r="E49" i="9" s="1"/>
  <c r="K48" i="9" a="1"/>
  <c r="K48" i="9" s="1"/>
  <c r="J48" i="9" a="1"/>
  <c r="J48" i="9" s="1"/>
  <c r="I48" i="9" a="1"/>
  <c r="I48" i="9" s="1"/>
  <c r="H48" i="9" a="1"/>
  <c r="H48" i="9" s="1"/>
  <c r="G48" i="9" a="1"/>
  <c r="G48" i="9" s="1"/>
  <c r="F48" i="9" a="1"/>
  <c r="F48" i="9" s="1"/>
  <c r="E48" i="9" a="1"/>
  <c r="E48" i="9" s="1"/>
  <c r="K47" i="9" a="1"/>
  <c r="K47" i="9" s="1"/>
  <c r="J47" i="9" a="1"/>
  <c r="J47" i="9" s="1"/>
  <c r="I47" i="9" a="1"/>
  <c r="I47" i="9" s="1"/>
  <c r="H47" i="9" a="1"/>
  <c r="H47" i="9" s="1"/>
  <c r="G47" i="9" a="1"/>
  <c r="G47" i="9" s="1"/>
  <c r="F47" i="9" a="1"/>
  <c r="F47" i="9" s="1"/>
  <c r="E47" i="9" a="1"/>
  <c r="E47" i="9" s="1"/>
  <c r="K46" i="9" a="1"/>
  <c r="K46" i="9" s="1"/>
  <c r="J46" i="9" a="1"/>
  <c r="J46" i="9" s="1"/>
  <c r="I46" i="9" a="1"/>
  <c r="I46" i="9" s="1"/>
  <c r="H46" i="9" a="1"/>
  <c r="H46" i="9" s="1"/>
  <c r="G46" i="9" a="1"/>
  <c r="G46" i="9" s="1"/>
  <c r="F46" i="9" a="1"/>
  <c r="F46" i="9" s="1"/>
  <c r="E46" i="9" a="1"/>
  <c r="E46" i="9" s="1"/>
  <c r="K45" i="9" a="1"/>
  <c r="K45" i="9" s="1"/>
  <c r="J45" i="9" a="1"/>
  <c r="J45" i="9" s="1"/>
  <c r="I45" i="9" a="1"/>
  <c r="I45" i="9" s="1"/>
  <c r="H45" i="9" a="1"/>
  <c r="H45" i="9" s="1"/>
  <c r="G45" i="9" a="1"/>
  <c r="G45" i="9" s="1"/>
  <c r="F45" i="9" a="1"/>
  <c r="F45" i="9" s="1"/>
  <c r="E45" i="9" a="1"/>
  <c r="E45" i="9" s="1"/>
  <c r="K44" i="9" a="1"/>
  <c r="K44" i="9" s="1"/>
  <c r="J44" i="9" a="1"/>
  <c r="J44" i="9" s="1"/>
  <c r="I44" i="9" a="1"/>
  <c r="I44" i="9" s="1"/>
  <c r="H44" i="9" a="1"/>
  <c r="H44" i="9" s="1"/>
  <c r="G44" i="9" a="1"/>
  <c r="G44" i="9" s="1"/>
  <c r="F44" i="9" a="1"/>
  <c r="F44" i="9" s="1"/>
  <c r="E44" i="9" a="1"/>
  <c r="E44" i="9" s="1"/>
  <c r="K43" i="9" a="1"/>
  <c r="K43" i="9" s="1"/>
  <c r="J43" i="9" a="1"/>
  <c r="J43" i="9" s="1"/>
  <c r="I43" i="9" a="1"/>
  <c r="I43" i="9" s="1"/>
  <c r="H43" i="9" a="1"/>
  <c r="H43" i="9" s="1"/>
  <c r="G43" i="9" a="1"/>
  <c r="G43" i="9" s="1"/>
  <c r="F43" i="9" a="1"/>
  <c r="F43" i="9" s="1"/>
  <c r="E43" i="9" a="1"/>
  <c r="E43" i="9" s="1"/>
  <c r="K42" i="9" a="1"/>
  <c r="K42" i="9" s="1"/>
  <c r="J42" i="9" a="1"/>
  <c r="J42" i="9" s="1"/>
  <c r="I42" i="9" a="1"/>
  <c r="I42" i="9" s="1"/>
  <c r="H42" i="9" a="1"/>
  <c r="H42" i="9" s="1"/>
  <c r="G42" i="9" a="1"/>
  <c r="G42" i="9" s="1"/>
  <c r="F42" i="9" a="1"/>
  <c r="F42" i="9" s="1"/>
  <c r="E42" i="9" a="1"/>
  <c r="E42" i="9" s="1"/>
  <c r="K41" i="9" a="1"/>
  <c r="K41" i="9" s="1"/>
  <c r="J41" i="9" a="1"/>
  <c r="J41" i="9" s="1"/>
  <c r="I41" i="9" a="1"/>
  <c r="I41" i="9" s="1"/>
  <c r="H41" i="9" a="1"/>
  <c r="H41" i="9" s="1"/>
  <c r="G41" i="9" a="1"/>
  <c r="G41" i="9" s="1"/>
  <c r="F41" i="9" a="1"/>
  <c r="F41" i="9" s="1"/>
  <c r="E41" i="9" a="1"/>
  <c r="E41" i="9" s="1"/>
  <c r="K40" i="9" a="1"/>
  <c r="K40" i="9" s="1"/>
  <c r="J40" i="9" a="1"/>
  <c r="J40" i="9" s="1"/>
  <c r="I40" i="9" a="1"/>
  <c r="I40" i="9" s="1"/>
  <c r="H40" i="9" a="1"/>
  <c r="H40" i="9" s="1"/>
  <c r="G40" i="9" a="1"/>
  <c r="G40" i="9" s="1"/>
  <c r="F40" i="9" a="1"/>
  <c r="F40" i="9" s="1"/>
  <c r="E40" i="9" a="1"/>
  <c r="E40" i="9" s="1"/>
  <c r="K39" i="9" a="1"/>
  <c r="K39" i="9" s="1"/>
  <c r="J39" i="9" a="1"/>
  <c r="J39" i="9" s="1"/>
  <c r="I39" i="9" a="1"/>
  <c r="I39" i="9" s="1"/>
  <c r="H39" i="9" a="1"/>
  <c r="H39" i="9" s="1"/>
  <c r="G39" i="9" a="1"/>
  <c r="G39" i="9" s="1"/>
  <c r="F39" i="9" a="1"/>
  <c r="F39" i="9" s="1"/>
  <c r="E39" i="9" a="1"/>
  <c r="E39" i="9" s="1"/>
  <c r="K38" i="9" a="1"/>
  <c r="K38" i="9" s="1"/>
  <c r="J38" i="9" a="1"/>
  <c r="J38" i="9" s="1"/>
  <c r="I38" i="9" a="1"/>
  <c r="I38" i="9" s="1"/>
  <c r="H38" i="9" a="1"/>
  <c r="H38" i="9" s="1"/>
  <c r="G38" i="9" a="1"/>
  <c r="G38" i="9" s="1"/>
  <c r="F38" i="9" a="1"/>
  <c r="F38" i="9" s="1"/>
  <c r="E38" i="9" a="1"/>
  <c r="E38" i="9" s="1"/>
  <c r="K37" i="9" a="1"/>
  <c r="K37" i="9" s="1"/>
  <c r="J37" i="9" a="1"/>
  <c r="J37" i="9" s="1"/>
  <c r="I37" i="9" a="1"/>
  <c r="I37" i="9" s="1"/>
  <c r="H37" i="9" a="1"/>
  <c r="H37" i="9" s="1"/>
  <c r="G37" i="9" a="1"/>
  <c r="G37" i="9" s="1"/>
  <c r="F37" i="9" a="1"/>
  <c r="F37" i="9" s="1"/>
  <c r="E37" i="9" a="1"/>
  <c r="E37" i="9" s="1"/>
  <c r="K36" i="9" a="1"/>
  <c r="K36" i="9" s="1"/>
  <c r="J36" i="9" a="1"/>
  <c r="J36" i="9" s="1"/>
  <c r="I36" i="9" a="1"/>
  <c r="I36" i="9" s="1"/>
  <c r="H36" i="9" a="1"/>
  <c r="H36" i="9" s="1"/>
  <c r="G36" i="9" a="1"/>
  <c r="G36" i="9" s="1"/>
  <c r="F36" i="9" a="1"/>
  <c r="F36" i="9" s="1"/>
  <c r="E36" i="9" a="1"/>
  <c r="E36" i="9" s="1"/>
  <c r="K35" i="9" a="1"/>
  <c r="K35" i="9" s="1"/>
  <c r="J35" i="9" a="1"/>
  <c r="J35" i="9" s="1"/>
  <c r="I35" i="9" a="1"/>
  <c r="I35" i="9" s="1"/>
  <c r="H35" i="9" a="1"/>
  <c r="H35" i="9" s="1"/>
  <c r="G35" i="9" a="1"/>
  <c r="G35" i="9" s="1"/>
  <c r="F35" i="9" a="1"/>
  <c r="F35" i="9" s="1"/>
  <c r="E35" i="9" a="1"/>
  <c r="E35" i="9" s="1"/>
  <c r="K34" i="9" a="1"/>
  <c r="K34" i="9" s="1"/>
  <c r="J34" i="9" a="1"/>
  <c r="J34" i="9" s="1"/>
  <c r="I34" i="9" a="1"/>
  <c r="I34" i="9" s="1"/>
  <c r="H34" i="9" a="1"/>
  <c r="H34" i="9" s="1"/>
  <c r="G34" i="9" a="1"/>
  <c r="G34" i="9" s="1"/>
  <c r="F34" i="9" a="1"/>
  <c r="F34" i="9" s="1"/>
  <c r="E34" i="9" a="1"/>
  <c r="E34" i="9" s="1"/>
  <c r="K33" i="9" a="1"/>
  <c r="K33" i="9" s="1"/>
  <c r="J33" i="9" a="1"/>
  <c r="J33" i="9" s="1"/>
  <c r="I33" i="9" a="1"/>
  <c r="I33" i="9" s="1"/>
  <c r="H33" i="9" a="1"/>
  <c r="H33" i="9" s="1"/>
  <c r="G33" i="9" a="1"/>
  <c r="G33" i="9" s="1"/>
  <c r="F33" i="9" a="1"/>
  <c r="F33" i="9" s="1"/>
  <c r="E33" i="9" a="1"/>
  <c r="E33" i="9" s="1"/>
  <c r="K32" i="9" a="1"/>
  <c r="K32" i="9" s="1"/>
  <c r="J32" i="9" a="1"/>
  <c r="J32" i="9" s="1"/>
  <c r="I32" i="9" a="1"/>
  <c r="I32" i="9" s="1"/>
  <c r="H32" i="9" a="1"/>
  <c r="H32" i="9" s="1"/>
  <c r="G32" i="9" a="1"/>
  <c r="G32" i="9" s="1"/>
  <c r="F32" i="9"/>
  <c r="F32" i="9" a="1"/>
  <c r="E32" i="9" a="1"/>
  <c r="E32" i="9" s="1"/>
  <c r="K31" i="9" a="1"/>
  <c r="K31" i="9" s="1"/>
  <c r="J31" i="9" a="1"/>
  <c r="J31" i="9" s="1"/>
  <c r="I31" i="9" a="1"/>
  <c r="I31" i="9" s="1"/>
  <c r="H31" i="9" a="1"/>
  <c r="H31" i="9" s="1"/>
  <c r="G31" i="9" a="1"/>
  <c r="G31" i="9" s="1"/>
  <c r="F31" i="9" a="1"/>
  <c r="F31" i="9" s="1"/>
  <c r="E31" i="9" a="1"/>
  <c r="E31" i="9" s="1"/>
  <c r="K30" i="9" a="1"/>
  <c r="K30" i="9" s="1"/>
  <c r="J30" i="9" a="1"/>
  <c r="J30" i="9" s="1"/>
  <c r="I30" i="9" a="1"/>
  <c r="I30" i="9" s="1"/>
  <c r="H30" i="9" a="1"/>
  <c r="H30" i="9" s="1"/>
  <c r="G30" i="9" a="1"/>
  <c r="G30" i="9" s="1"/>
  <c r="F30" i="9" a="1"/>
  <c r="F30" i="9" s="1"/>
  <c r="E30" i="9" a="1"/>
  <c r="E30" i="9" s="1"/>
  <c r="K29" i="9" a="1"/>
  <c r="K29" i="9" s="1"/>
  <c r="J29" i="9" a="1"/>
  <c r="J29" i="9" s="1"/>
  <c r="I29" i="9" a="1"/>
  <c r="I29" i="9" s="1"/>
  <c r="H29" i="9" a="1"/>
  <c r="H29" i="9" s="1"/>
  <c r="G29" i="9" a="1"/>
  <c r="G29" i="9" s="1"/>
  <c r="F29" i="9" a="1"/>
  <c r="F29" i="9" s="1"/>
  <c r="E29" i="9"/>
  <c r="E29" i="9" a="1"/>
  <c r="K28" i="9" a="1"/>
  <c r="K28" i="9" s="1"/>
  <c r="J28" i="9" a="1"/>
  <c r="J28" i="9" s="1"/>
  <c r="I28" i="9" a="1"/>
  <c r="I28" i="9" s="1"/>
  <c r="H28" i="9" a="1"/>
  <c r="H28" i="9" s="1"/>
  <c r="G28" i="9" a="1"/>
  <c r="G28" i="9" s="1"/>
  <c r="F28" i="9" a="1"/>
  <c r="F28" i="9" s="1"/>
  <c r="E28" i="9" a="1"/>
  <c r="E28" i="9" s="1"/>
  <c r="K27" i="9" a="1"/>
  <c r="K27" i="9" s="1"/>
  <c r="J27" i="9" a="1"/>
  <c r="J27" i="9" s="1"/>
  <c r="I27" i="9" a="1"/>
  <c r="I27" i="9" s="1"/>
  <c r="H27" i="9" a="1"/>
  <c r="H27" i="9" s="1"/>
  <c r="G27" i="9" a="1"/>
  <c r="G27" i="9" s="1"/>
  <c r="F27" i="9" a="1"/>
  <c r="F27" i="9" s="1"/>
  <c r="E27" i="9" a="1"/>
  <c r="E27" i="9" s="1"/>
  <c r="K26" i="9" a="1"/>
  <c r="K26" i="9" s="1"/>
  <c r="J26" i="9" a="1"/>
  <c r="J26" i="9" s="1"/>
  <c r="I26" i="9" a="1"/>
  <c r="I26" i="9" s="1"/>
  <c r="H26" i="9" a="1"/>
  <c r="H26" i="9" s="1"/>
  <c r="G26" i="9" a="1"/>
  <c r="G26" i="9" s="1"/>
  <c r="F26" i="9" a="1"/>
  <c r="F26" i="9" s="1"/>
  <c r="E26" i="9" a="1"/>
  <c r="E26" i="9" s="1"/>
  <c r="K25" i="9" a="1"/>
  <c r="K25" i="9" s="1"/>
  <c r="J25" i="9" a="1"/>
  <c r="J25" i="9" s="1"/>
  <c r="I25" i="9" a="1"/>
  <c r="I25" i="9" s="1"/>
  <c r="H25" i="9" a="1"/>
  <c r="H25" i="9" s="1"/>
  <c r="G25" i="9" a="1"/>
  <c r="G25" i="9" s="1"/>
  <c r="F25" i="9" a="1"/>
  <c r="F25" i="9" s="1"/>
  <c r="E25" i="9" a="1"/>
  <c r="E25" i="9" s="1"/>
  <c r="K24" i="9" a="1"/>
  <c r="K24" i="9" s="1"/>
  <c r="J24" i="9" a="1"/>
  <c r="J24" i="9" s="1"/>
  <c r="I24" i="9" a="1"/>
  <c r="I24" i="9" s="1"/>
  <c r="H24" i="9" a="1"/>
  <c r="H24" i="9" s="1"/>
  <c r="G24" i="9" a="1"/>
  <c r="G24" i="9" s="1"/>
  <c r="F24" i="9" a="1"/>
  <c r="F24" i="9" s="1"/>
  <c r="E24" i="9" a="1"/>
  <c r="E24" i="9" s="1"/>
  <c r="K23" i="9" a="1"/>
  <c r="K23" i="9" s="1"/>
  <c r="J23" i="9" a="1"/>
  <c r="J23" i="9" s="1"/>
  <c r="I23" i="9" a="1"/>
  <c r="I23" i="9" s="1"/>
  <c r="H23" i="9" a="1"/>
  <c r="H23" i="9" s="1"/>
  <c r="G23" i="9" a="1"/>
  <c r="G23" i="9" s="1"/>
  <c r="F23" i="9" a="1"/>
  <c r="F23" i="9" s="1"/>
  <c r="E23" i="9" a="1"/>
  <c r="E23" i="9" s="1"/>
  <c r="K22" i="9" a="1"/>
  <c r="K22" i="9" s="1"/>
  <c r="J22" i="9" a="1"/>
  <c r="J22" i="9" s="1"/>
  <c r="I22" i="9" a="1"/>
  <c r="I22" i="9" s="1"/>
  <c r="H22" i="9" a="1"/>
  <c r="H22" i="9" s="1"/>
  <c r="G22" i="9" a="1"/>
  <c r="G22" i="9" s="1"/>
  <c r="F22" i="9" a="1"/>
  <c r="F22" i="9" s="1"/>
  <c r="E22" i="9" a="1"/>
  <c r="E22" i="9" s="1"/>
  <c r="K21" i="9" a="1"/>
  <c r="K21" i="9" s="1"/>
  <c r="J21" i="9" a="1"/>
  <c r="J21" i="9" s="1"/>
  <c r="I21" i="9" a="1"/>
  <c r="I21" i="9" s="1"/>
  <c r="H21" i="9" a="1"/>
  <c r="H21" i="9" s="1"/>
  <c r="G21" i="9" a="1"/>
  <c r="G21" i="9" s="1"/>
  <c r="F21" i="9" a="1"/>
  <c r="F21" i="9" s="1"/>
  <c r="E21" i="9" a="1"/>
  <c r="E21" i="9" s="1"/>
  <c r="K20" i="9" a="1"/>
  <c r="K20" i="9" s="1"/>
  <c r="J20" i="9" a="1"/>
  <c r="J20" i="9" s="1"/>
  <c r="I20" i="9" a="1"/>
  <c r="I20" i="9" s="1"/>
  <c r="H20" i="9" a="1"/>
  <c r="H20" i="9" s="1"/>
  <c r="G20" i="9" a="1"/>
  <c r="G20" i="9" s="1"/>
  <c r="F20" i="9" a="1"/>
  <c r="F20" i="9" s="1"/>
  <c r="E20" i="9" a="1"/>
  <c r="E20" i="9" s="1"/>
  <c r="K19" i="9" a="1"/>
  <c r="K19" i="9" s="1"/>
  <c r="J19" i="9" a="1"/>
  <c r="J19" i="9" s="1"/>
  <c r="I19" i="9" a="1"/>
  <c r="I19" i="9" s="1"/>
  <c r="H19" i="9" a="1"/>
  <c r="H19" i="9" s="1"/>
  <c r="G19" i="9" a="1"/>
  <c r="G19" i="9" s="1"/>
  <c r="F19" i="9" a="1"/>
  <c r="F19" i="9" s="1"/>
  <c r="E19" i="9" a="1"/>
  <c r="E19" i="9" s="1"/>
  <c r="K18" i="9" a="1"/>
  <c r="K18" i="9" s="1"/>
  <c r="J18" i="9" a="1"/>
  <c r="J18" i="9" s="1"/>
  <c r="I18" i="9" a="1"/>
  <c r="I18" i="9" s="1"/>
  <c r="H18" i="9" a="1"/>
  <c r="H18" i="9" s="1"/>
  <c r="G18" i="9" a="1"/>
  <c r="G18" i="9" s="1"/>
  <c r="F18" i="9" a="1"/>
  <c r="F18" i="9" s="1"/>
  <c r="E18" i="9" a="1"/>
  <c r="E18" i="9" s="1"/>
  <c r="K17" i="9" a="1"/>
  <c r="K17" i="9" s="1"/>
  <c r="J17" i="9" a="1"/>
  <c r="J17" i="9" s="1"/>
  <c r="I17" i="9" a="1"/>
  <c r="I17" i="9" s="1"/>
  <c r="H17" i="9" a="1"/>
  <c r="H17" i="9" s="1"/>
  <c r="G17" i="9" a="1"/>
  <c r="G17" i="9" s="1"/>
  <c r="F17" i="9" a="1"/>
  <c r="F17" i="9" s="1"/>
  <c r="E17" i="9" a="1"/>
  <c r="E17" i="9" s="1"/>
  <c r="K16" i="9" a="1"/>
  <c r="K16" i="9" s="1"/>
  <c r="J16" i="9" a="1"/>
  <c r="J16" i="9" s="1"/>
  <c r="I16" i="9" a="1"/>
  <c r="I16" i="9" s="1"/>
  <c r="H16" i="9" a="1"/>
  <c r="H16" i="9" s="1"/>
  <c r="G16" i="9" a="1"/>
  <c r="G16" i="9" s="1"/>
  <c r="F16" i="9" a="1"/>
  <c r="F16" i="9" s="1"/>
  <c r="E16" i="9" a="1"/>
  <c r="E16" i="9" s="1"/>
  <c r="K15" i="9" a="1"/>
  <c r="K15" i="9" s="1"/>
  <c r="J15" i="9" a="1"/>
  <c r="J15" i="9" s="1"/>
  <c r="I15" i="9" a="1"/>
  <c r="I15" i="9" s="1"/>
  <c r="H15" i="9" a="1"/>
  <c r="H15" i="9" s="1"/>
  <c r="G15" i="9" a="1"/>
  <c r="G15" i="9" s="1"/>
  <c r="F15" i="9" a="1"/>
  <c r="F15" i="9" s="1"/>
  <c r="E15" i="9" a="1"/>
  <c r="E15" i="9" s="1"/>
  <c r="K14" i="9" a="1"/>
  <c r="K14" i="9" s="1"/>
  <c r="J14" i="9" a="1"/>
  <c r="J14" i="9" s="1"/>
  <c r="I14" i="9" a="1"/>
  <c r="I14" i="9" s="1"/>
  <c r="H14" i="9" a="1"/>
  <c r="H14" i="9" s="1"/>
  <c r="G14" i="9" a="1"/>
  <c r="G14" i="9" s="1"/>
  <c r="F14" i="9" a="1"/>
  <c r="F14" i="9" s="1"/>
  <c r="E14" i="9" a="1"/>
  <c r="E14" i="9" s="1"/>
  <c r="K13" i="9" a="1"/>
  <c r="K13" i="9" s="1"/>
  <c r="J13" i="9" a="1"/>
  <c r="J13" i="9" s="1"/>
  <c r="I13" i="9" a="1"/>
  <c r="I13" i="9" s="1"/>
  <c r="H13" i="9" a="1"/>
  <c r="H13" i="9" s="1"/>
  <c r="G13" i="9" a="1"/>
  <c r="G13" i="9" s="1"/>
  <c r="F13" i="9" a="1"/>
  <c r="F13" i="9" s="1"/>
  <c r="E13" i="9" a="1"/>
  <c r="E13" i="9" s="1"/>
  <c r="K12" i="9" a="1"/>
  <c r="K12" i="9" s="1"/>
  <c r="J12" i="9" a="1"/>
  <c r="J12" i="9" s="1"/>
  <c r="I12" i="9" a="1"/>
  <c r="I12" i="9" s="1"/>
  <c r="H12" i="9" a="1"/>
  <c r="H12" i="9" s="1"/>
  <c r="G12" i="9" a="1"/>
  <c r="G12" i="9" s="1"/>
  <c r="F12" i="9" a="1"/>
  <c r="F12" i="9" s="1"/>
  <c r="E12" i="9" a="1"/>
  <c r="E12" i="9" s="1"/>
  <c r="K11" i="9" a="1"/>
  <c r="K11" i="9" s="1"/>
  <c r="J11" i="9" a="1"/>
  <c r="J11" i="9" s="1"/>
  <c r="I11" i="9" a="1"/>
  <c r="I11" i="9" s="1"/>
  <c r="H11" i="9" a="1"/>
  <c r="H11" i="9" s="1"/>
  <c r="G11" i="9" a="1"/>
  <c r="G11" i="9" s="1"/>
  <c r="F11" i="9" a="1"/>
  <c r="F11" i="9" s="1"/>
  <c r="E11" i="9" a="1"/>
  <c r="E11" i="9" s="1"/>
  <c r="K10" i="9" a="1"/>
  <c r="K10" i="9" s="1"/>
  <c r="J10" i="9" a="1"/>
  <c r="J10" i="9" s="1"/>
  <c r="I10" i="9" a="1"/>
  <c r="I10" i="9" s="1"/>
  <c r="H10" i="9" a="1"/>
  <c r="H10" i="9" s="1"/>
  <c r="G10" i="9" a="1"/>
  <c r="G10" i="9" s="1"/>
  <c r="F10" i="9" a="1"/>
  <c r="F10" i="9" s="1"/>
  <c r="E10" i="9" a="1"/>
  <c r="E10" i="9" s="1"/>
  <c r="K9" i="9" a="1"/>
  <c r="K9" i="9" s="1"/>
  <c r="J9" i="9" a="1"/>
  <c r="J9" i="9" s="1"/>
  <c r="I9" i="9" a="1"/>
  <c r="I9" i="9" s="1"/>
  <c r="H9" i="9" a="1"/>
  <c r="H9" i="9" s="1"/>
  <c r="G9" i="9" a="1"/>
  <c r="G9" i="9" s="1"/>
  <c r="F9" i="9"/>
  <c r="F9" i="9" a="1"/>
  <c r="E9" i="9" a="1"/>
  <c r="E9" i="9" s="1"/>
  <c r="K8" i="9" a="1"/>
  <c r="K8" i="9" s="1"/>
  <c r="J8" i="9" a="1"/>
  <c r="J8" i="9" s="1"/>
  <c r="I8" i="9" a="1"/>
  <c r="I8" i="9" s="1"/>
  <c r="H8" i="9" a="1"/>
  <c r="H8" i="9" s="1"/>
  <c r="G8" i="9" a="1"/>
  <c r="G8" i="9" s="1"/>
  <c r="F8" i="9" a="1"/>
  <c r="F8" i="9" s="1"/>
  <c r="E8" i="9" a="1"/>
  <c r="E8" i="9" s="1"/>
  <c r="K7" i="9" a="1"/>
  <c r="K7" i="9" s="1"/>
  <c r="J7" i="9" a="1"/>
  <c r="J7" i="9" s="1"/>
  <c r="I7" i="9" a="1"/>
  <c r="I7" i="9" s="1"/>
  <c r="H7" i="9" a="1"/>
  <c r="H7" i="9" s="1"/>
  <c r="G7" i="9" a="1"/>
  <c r="G7" i="9" s="1"/>
  <c r="F7" i="9" a="1"/>
  <c r="F7" i="9" s="1"/>
  <c r="E7" i="9"/>
  <c r="E7" i="9" a="1"/>
  <c r="K6" i="9" a="1"/>
  <c r="K6" i="9" s="1"/>
  <c r="J6" i="9" a="1"/>
  <c r="J6" i="9" s="1"/>
  <c r="I6" i="9" a="1"/>
  <c r="I6" i="9" s="1"/>
  <c r="H6" i="9" a="1"/>
  <c r="H6" i="9" s="1"/>
  <c r="G6" i="9" a="1"/>
  <c r="G6" i="9" s="1"/>
  <c r="F6" i="9" a="1"/>
  <c r="F6" i="9" s="1"/>
  <c r="E6" i="9" a="1"/>
  <c r="E6" i="9" s="1"/>
  <c r="K5" i="9" a="1"/>
  <c r="K5" i="9" s="1"/>
  <c r="J5" i="9" a="1"/>
  <c r="J5" i="9" s="1"/>
  <c r="I5" i="9" a="1"/>
  <c r="I5" i="9" s="1"/>
  <c r="H5" i="9" a="1"/>
  <c r="H5" i="9" s="1"/>
  <c r="G5" i="9" a="1"/>
  <c r="G5" i="9" s="1"/>
  <c r="F5" i="9" a="1"/>
  <c r="F5" i="9" s="1"/>
  <c r="E5" i="9" a="1"/>
  <c r="E5" i="9" s="1"/>
  <c r="K4" i="9" a="1"/>
  <c r="K4" i="9" s="1"/>
  <c r="J4" i="9" a="1"/>
  <c r="J4" i="9" s="1"/>
  <c r="I4" i="9" a="1"/>
  <c r="I4" i="9" s="1"/>
  <c r="H4" i="9" a="1"/>
  <c r="H4" i="9" s="1"/>
  <c r="G4" i="9" a="1"/>
  <c r="G4" i="9" s="1"/>
  <c r="F4" i="9" a="1"/>
  <c r="F4" i="9" s="1"/>
  <c r="E4" i="9" a="1"/>
  <c r="E4" i="9" s="1"/>
  <c r="K153" i="8" a="1"/>
  <c r="K153" i="8" s="1"/>
  <c r="J153" i="8" a="1"/>
  <c r="J153" i="8" s="1"/>
  <c r="I153" i="8" a="1"/>
  <c r="I153" i="8" s="1"/>
  <c r="H153" i="8" a="1"/>
  <c r="H153" i="8" s="1"/>
  <c r="G153" i="8" a="1"/>
  <c r="G153" i="8" s="1"/>
  <c r="F153" i="8" a="1"/>
  <c r="F153" i="8" s="1"/>
  <c r="E153" i="8" a="1"/>
  <c r="E153" i="8" s="1"/>
  <c r="K152" i="8" a="1"/>
  <c r="K152" i="8" s="1"/>
  <c r="J152" i="8" a="1"/>
  <c r="J152" i="8" s="1"/>
  <c r="I152" i="8" a="1"/>
  <c r="I152" i="8" s="1"/>
  <c r="H152" i="8" a="1"/>
  <c r="H152" i="8" s="1"/>
  <c r="G152" i="8" a="1"/>
  <c r="G152" i="8" s="1"/>
  <c r="F152" i="8" a="1"/>
  <c r="F152" i="8" s="1"/>
  <c r="E152" i="8" a="1"/>
  <c r="E152" i="8" s="1"/>
  <c r="K151" i="8" a="1"/>
  <c r="K151" i="8" s="1"/>
  <c r="J151" i="8" a="1"/>
  <c r="J151" i="8" s="1"/>
  <c r="I151" i="8" a="1"/>
  <c r="I151" i="8" s="1"/>
  <c r="H151" i="8" a="1"/>
  <c r="H151" i="8" s="1"/>
  <c r="G151" i="8" a="1"/>
  <c r="G151" i="8" s="1"/>
  <c r="F151" i="8" a="1"/>
  <c r="F151" i="8" s="1"/>
  <c r="E151" i="8" a="1"/>
  <c r="E151" i="8" s="1"/>
  <c r="K150" i="8" a="1"/>
  <c r="K150" i="8" s="1"/>
  <c r="J150" i="8" a="1"/>
  <c r="J150" i="8" s="1"/>
  <c r="I150" i="8" a="1"/>
  <c r="I150" i="8" s="1"/>
  <c r="H150" i="8" a="1"/>
  <c r="H150" i="8" s="1"/>
  <c r="G150" i="8" a="1"/>
  <c r="G150" i="8" s="1"/>
  <c r="F150" i="8" a="1"/>
  <c r="F150" i="8" s="1"/>
  <c r="E150" i="8" a="1"/>
  <c r="E150" i="8" s="1"/>
  <c r="K149" i="8" a="1"/>
  <c r="K149" i="8" s="1"/>
  <c r="J149" i="8" a="1"/>
  <c r="J149" i="8" s="1"/>
  <c r="I149" i="8" a="1"/>
  <c r="I149" i="8" s="1"/>
  <c r="H149" i="8" a="1"/>
  <c r="H149" i="8" s="1"/>
  <c r="G149" i="8" a="1"/>
  <c r="G149" i="8" s="1"/>
  <c r="F149" i="8" a="1"/>
  <c r="F149" i="8" s="1"/>
  <c r="E149" i="8" a="1"/>
  <c r="E149" i="8" s="1"/>
  <c r="K148" i="8" a="1"/>
  <c r="K148" i="8" s="1"/>
  <c r="J148" i="8" a="1"/>
  <c r="J148" i="8" s="1"/>
  <c r="I148" i="8" a="1"/>
  <c r="I148" i="8" s="1"/>
  <c r="H148" i="8" a="1"/>
  <c r="H148" i="8" s="1"/>
  <c r="G148" i="8" a="1"/>
  <c r="G148" i="8" s="1"/>
  <c r="F148" i="8" a="1"/>
  <c r="F148" i="8" s="1"/>
  <c r="E148" i="8" a="1"/>
  <c r="E148" i="8" s="1"/>
  <c r="K147" i="8" a="1"/>
  <c r="K147" i="8" s="1"/>
  <c r="J147" i="8" a="1"/>
  <c r="J147" i="8" s="1"/>
  <c r="I147" i="8" a="1"/>
  <c r="I147" i="8" s="1"/>
  <c r="H147" i="8" a="1"/>
  <c r="H147" i="8" s="1"/>
  <c r="G147" i="8" a="1"/>
  <c r="G147" i="8" s="1"/>
  <c r="F147" i="8" a="1"/>
  <c r="F147" i="8" s="1"/>
  <c r="E147" i="8" a="1"/>
  <c r="E147" i="8" s="1"/>
  <c r="K146" i="8" a="1"/>
  <c r="K146" i="8" s="1"/>
  <c r="J146" i="8" a="1"/>
  <c r="J146" i="8" s="1"/>
  <c r="I146" i="8" a="1"/>
  <c r="I146" i="8" s="1"/>
  <c r="H146" i="8" a="1"/>
  <c r="H146" i="8" s="1"/>
  <c r="G146" i="8" a="1"/>
  <c r="G146" i="8" s="1"/>
  <c r="F146" i="8" a="1"/>
  <c r="F146" i="8" s="1"/>
  <c r="E146" i="8" a="1"/>
  <c r="E146" i="8" s="1"/>
  <c r="K145" i="8" a="1"/>
  <c r="K145" i="8" s="1"/>
  <c r="J145" i="8" a="1"/>
  <c r="J145" i="8" s="1"/>
  <c r="I145" i="8" a="1"/>
  <c r="I145" i="8" s="1"/>
  <c r="H145" i="8" a="1"/>
  <c r="H145" i="8" s="1"/>
  <c r="G145" i="8" a="1"/>
  <c r="G145" i="8" s="1"/>
  <c r="F145" i="8" a="1"/>
  <c r="F145" i="8" s="1"/>
  <c r="E145" i="8" a="1"/>
  <c r="E145" i="8" s="1"/>
  <c r="K144" i="8" a="1"/>
  <c r="K144" i="8" s="1"/>
  <c r="J144" i="8" a="1"/>
  <c r="J144" i="8" s="1"/>
  <c r="I144" i="8" a="1"/>
  <c r="I144" i="8" s="1"/>
  <c r="H144" i="8" a="1"/>
  <c r="H144" i="8" s="1"/>
  <c r="G144" i="8" a="1"/>
  <c r="G144" i="8" s="1"/>
  <c r="F144" i="8" a="1"/>
  <c r="F144" i="8" s="1"/>
  <c r="E144" i="8" a="1"/>
  <c r="E144" i="8" s="1"/>
  <c r="K143" i="8" a="1"/>
  <c r="K143" i="8" s="1"/>
  <c r="J143" i="8" a="1"/>
  <c r="J143" i="8" s="1"/>
  <c r="I143" i="8" a="1"/>
  <c r="I143" i="8" s="1"/>
  <c r="H143" i="8" a="1"/>
  <c r="H143" i="8" s="1"/>
  <c r="G143" i="8" a="1"/>
  <c r="G143" i="8" s="1"/>
  <c r="F143" i="8" a="1"/>
  <c r="F143" i="8" s="1"/>
  <c r="E143" i="8" a="1"/>
  <c r="E143" i="8" s="1"/>
  <c r="K142" i="8" a="1"/>
  <c r="K142" i="8" s="1"/>
  <c r="J142" i="8" a="1"/>
  <c r="J142" i="8" s="1"/>
  <c r="I142" i="8" a="1"/>
  <c r="I142" i="8" s="1"/>
  <c r="H142" i="8" a="1"/>
  <c r="H142" i="8" s="1"/>
  <c r="G142" i="8" a="1"/>
  <c r="G142" i="8" s="1"/>
  <c r="F142" i="8" a="1"/>
  <c r="F142" i="8" s="1"/>
  <c r="E142" i="8" a="1"/>
  <c r="E142" i="8" s="1"/>
  <c r="K141" i="8" a="1"/>
  <c r="K141" i="8" s="1"/>
  <c r="J141" i="8" a="1"/>
  <c r="J141" i="8" s="1"/>
  <c r="I141" i="8" a="1"/>
  <c r="I141" i="8" s="1"/>
  <c r="H141" i="8" a="1"/>
  <c r="H141" i="8" s="1"/>
  <c r="G141" i="8" a="1"/>
  <c r="G141" i="8" s="1"/>
  <c r="F141" i="8" a="1"/>
  <c r="F141" i="8" s="1"/>
  <c r="E141" i="8" a="1"/>
  <c r="E141" i="8" s="1"/>
  <c r="K140" i="8" a="1"/>
  <c r="K140" i="8" s="1"/>
  <c r="J140" i="8" a="1"/>
  <c r="J140" i="8" s="1"/>
  <c r="I140" i="8" a="1"/>
  <c r="I140" i="8" s="1"/>
  <c r="H140" i="8" a="1"/>
  <c r="H140" i="8" s="1"/>
  <c r="G140" i="8" a="1"/>
  <c r="G140" i="8" s="1"/>
  <c r="F140" i="8" a="1"/>
  <c r="F140" i="8" s="1"/>
  <c r="E140" i="8" a="1"/>
  <c r="E140" i="8" s="1"/>
  <c r="K139" i="8" a="1"/>
  <c r="K139" i="8" s="1"/>
  <c r="J139" i="8" a="1"/>
  <c r="J139" i="8" s="1"/>
  <c r="I139" i="8" a="1"/>
  <c r="I139" i="8" s="1"/>
  <c r="H139" i="8" a="1"/>
  <c r="H139" i="8" s="1"/>
  <c r="G139" i="8" a="1"/>
  <c r="G139" i="8" s="1"/>
  <c r="F139" i="8" a="1"/>
  <c r="F139" i="8" s="1"/>
  <c r="E139" i="8" a="1"/>
  <c r="E139" i="8" s="1"/>
  <c r="K138" i="8" a="1"/>
  <c r="K138" i="8" s="1"/>
  <c r="J138" i="8" a="1"/>
  <c r="J138" i="8" s="1"/>
  <c r="I138" i="8" a="1"/>
  <c r="I138" i="8" s="1"/>
  <c r="H138" i="8" a="1"/>
  <c r="H138" i="8" s="1"/>
  <c r="G138" i="8" a="1"/>
  <c r="G138" i="8" s="1"/>
  <c r="F138" i="8" a="1"/>
  <c r="F138" i="8" s="1"/>
  <c r="E138" i="8" a="1"/>
  <c r="E138" i="8" s="1"/>
  <c r="K137" i="8" a="1"/>
  <c r="K137" i="8" s="1"/>
  <c r="J137" i="8" a="1"/>
  <c r="J137" i="8" s="1"/>
  <c r="I137" i="8" a="1"/>
  <c r="I137" i="8" s="1"/>
  <c r="H137" i="8" a="1"/>
  <c r="H137" i="8" s="1"/>
  <c r="G137" i="8" a="1"/>
  <c r="G137" i="8" s="1"/>
  <c r="F137" i="8" a="1"/>
  <c r="F137" i="8" s="1"/>
  <c r="E137" i="8" a="1"/>
  <c r="E137" i="8" s="1"/>
  <c r="K136" i="8" a="1"/>
  <c r="K136" i="8" s="1"/>
  <c r="J136" i="8" a="1"/>
  <c r="J136" i="8" s="1"/>
  <c r="I136" i="8" a="1"/>
  <c r="I136" i="8" s="1"/>
  <c r="H136" i="8" a="1"/>
  <c r="H136" i="8" s="1"/>
  <c r="G136" i="8" a="1"/>
  <c r="G136" i="8" s="1"/>
  <c r="F136" i="8" a="1"/>
  <c r="F136" i="8" s="1"/>
  <c r="E136" i="8" a="1"/>
  <c r="E136" i="8" s="1"/>
  <c r="K135" i="8" a="1"/>
  <c r="K135" i="8" s="1"/>
  <c r="J135" i="8" a="1"/>
  <c r="J135" i="8" s="1"/>
  <c r="I135" i="8" a="1"/>
  <c r="I135" i="8" s="1"/>
  <c r="H135" i="8" a="1"/>
  <c r="H135" i="8" s="1"/>
  <c r="G135" i="8" a="1"/>
  <c r="G135" i="8" s="1"/>
  <c r="F135" i="8" a="1"/>
  <c r="F135" i="8" s="1"/>
  <c r="E135" i="8" a="1"/>
  <c r="E135" i="8" s="1"/>
  <c r="K134" i="8" a="1"/>
  <c r="K134" i="8" s="1"/>
  <c r="J134" i="8" a="1"/>
  <c r="J134" i="8" s="1"/>
  <c r="I134" i="8" a="1"/>
  <c r="I134" i="8" s="1"/>
  <c r="H134" i="8" a="1"/>
  <c r="H134" i="8" s="1"/>
  <c r="G134" i="8" a="1"/>
  <c r="G134" i="8" s="1"/>
  <c r="F134" i="8" a="1"/>
  <c r="F134" i="8" s="1"/>
  <c r="E134" i="8" a="1"/>
  <c r="E134" i="8" s="1"/>
  <c r="K133" i="8" a="1"/>
  <c r="K133" i="8" s="1"/>
  <c r="J133" i="8" a="1"/>
  <c r="J133" i="8" s="1"/>
  <c r="I133" i="8" a="1"/>
  <c r="I133" i="8" s="1"/>
  <c r="H133" i="8" a="1"/>
  <c r="H133" i="8" s="1"/>
  <c r="G133" i="8" a="1"/>
  <c r="G133" i="8" s="1"/>
  <c r="F133" i="8" a="1"/>
  <c r="F133" i="8" s="1"/>
  <c r="E133" i="8" a="1"/>
  <c r="E133" i="8" s="1"/>
  <c r="K132" i="8" a="1"/>
  <c r="K132" i="8" s="1"/>
  <c r="J132" i="8" a="1"/>
  <c r="J132" i="8" s="1"/>
  <c r="I132" i="8" a="1"/>
  <c r="I132" i="8" s="1"/>
  <c r="H132" i="8" a="1"/>
  <c r="H132" i="8" s="1"/>
  <c r="G132" i="8" a="1"/>
  <c r="G132" i="8" s="1"/>
  <c r="F132" i="8" a="1"/>
  <c r="F132" i="8" s="1"/>
  <c r="E132" i="8" a="1"/>
  <c r="E132" i="8" s="1"/>
  <c r="K131" i="8" a="1"/>
  <c r="K131" i="8" s="1"/>
  <c r="J131" i="8" a="1"/>
  <c r="J131" i="8" s="1"/>
  <c r="I131" i="8" a="1"/>
  <c r="I131" i="8" s="1"/>
  <c r="H131" i="8" a="1"/>
  <c r="H131" i="8" s="1"/>
  <c r="G131" i="8" a="1"/>
  <c r="G131" i="8" s="1"/>
  <c r="F131" i="8" a="1"/>
  <c r="F131" i="8" s="1"/>
  <c r="E131" i="8" a="1"/>
  <c r="E131" i="8" s="1"/>
  <c r="K130" i="8" a="1"/>
  <c r="K130" i="8" s="1"/>
  <c r="J130" i="8" a="1"/>
  <c r="J130" i="8" s="1"/>
  <c r="I130" i="8" a="1"/>
  <c r="I130" i="8" s="1"/>
  <c r="H130" i="8" a="1"/>
  <c r="H130" i="8" s="1"/>
  <c r="G130" i="8" a="1"/>
  <c r="G130" i="8" s="1"/>
  <c r="F130" i="8" a="1"/>
  <c r="F130" i="8" s="1"/>
  <c r="E130" i="8" a="1"/>
  <c r="E130" i="8" s="1"/>
  <c r="K129" i="8" a="1"/>
  <c r="K129" i="8" s="1"/>
  <c r="J129" i="8" a="1"/>
  <c r="J129" i="8" s="1"/>
  <c r="I129" i="8" a="1"/>
  <c r="I129" i="8" s="1"/>
  <c r="H129" i="8" a="1"/>
  <c r="H129" i="8" s="1"/>
  <c r="G129" i="8" a="1"/>
  <c r="G129" i="8" s="1"/>
  <c r="F129" i="8" a="1"/>
  <c r="F129" i="8" s="1"/>
  <c r="E129" i="8" a="1"/>
  <c r="E129" i="8" s="1"/>
  <c r="K128" i="8" a="1"/>
  <c r="K128" i="8" s="1"/>
  <c r="J128" i="8" a="1"/>
  <c r="J128" i="8" s="1"/>
  <c r="I128" i="8" a="1"/>
  <c r="I128" i="8" s="1"/>
  <c r="H128" i="8" a="1"/>
  <c r="H128" i="8" s="1"/>
  <c r="G128" i="8" a="1"/>
  <c r="G128" i="8" s="1"/>
  <c r="F128" i="8" a="1"/>
  <c r="F128" i="8" s="1"/>
  <c r="E128" i="8" a="1"/>
  <c r="E128" i="8" s="1"/>
  <c r="K127" i="8" a="1"/>
  <c r="K127" i="8" s="1"/>
  <c r="J127" i="8" a="1"/>
  <c r="J127" i="8" s="1"/>
  <c r="I127" i="8" a="1"/>
  <c r="I127" i="8" s="1"/>
  <c r="H127" i="8" a="1"/>
  <c r="H127" i="8" s="1"/>
  <c r="G127" i="8" a="1"/>
  <c r="G127" i="8" s="1"/>
  <c r="F127" i="8" a="1"/>
  <c r="F127" i="8" s="1"/>
  <c r="E127" i="8" a="1"/>
  <c r="E127" i="8" s="1"/>
  <c r="K126" i="8" a="1"/>
  <c r="K126" i="8" s="1"/>
  <c r="J126" i="8" a="1"/>
  <c r="J126" i="8" s="1"/>
  <c r="I126" i="8" a="1"/>
  <c r="I126" i="8" s="1"/>
  <c r="H126" i="8" a="1"/>
  <c r="H126" i="8" s="1"/>
  <c r="G126" i="8" a="1"/>
  <c r="G126" i="8" s="1"/>
  <c r="F126" i="8" a="1"/>
  <c r="F126" i="8" s="1"/>
  <c r="E126" i="8" a="1"/>
  <c r="E126" i="8" s="1"/>
  <c r="K125" i="8" a="1"/>
  <c r="K125" i="8" s="1"/>
  <c r="J125" i="8" a="1"/>
  <c r="J125" i="8" s="1"/>
  <c r="I125" i="8" a="1"/>
  <c r="I125" i="8" s="1"/>
  <c r="H125" i="8" a="1"/>
  <c r="H125" i="8" s="1"/>
  <c r="G125" i="8" a="1"/>
  <c r="G125" i="8" s="1"/>
  <c r="F125" i="8" a="1"/>
  <c r="F125" i="8" s="1"/>
  <c r="E125" i="8" a="1"/>
  <c r="E125" i="8" s="1"/>
  <c r="K124" i="8" a="1"/>
  <c r="K124" i="8" s="1"/>
  <c r="J124" i="8" a="1"/>
  <c r="J124" i="8" s="1"/>
  <c r="I124" i="8" a="1"/>
  <c r="I124" i="8" s="1"/>
  <c r="H124" i="8" a="1"/>
  <c r="H124" i="8" s="1"/>
  <c r="G124" i="8" a="1"/>
  <c r="G124" i="8" s="1"/>
  <c r="F124" i="8" a="1"/>
  <c r="F124" i="8" s="1"/>
  <c r="E124" i="8" a="1"/>
  <c r="E124" i="8" s="1"/>
  <c r="K123" i="8" a="1"/>
  <c r="K123" i="8" s="1"/>
  <c r="J123" i="8" a="1"/>
  <c r="J123" i="8" s="1"/>
  <c r="I123" i="8" a="1"/>
  <c r="I123" i="8" s="1"/>
  <c r="H123" i="8" a="1"/>
  <c r="H123" i="8" s="1"/>
  <c r="G123" i="8" a="1"/>
  <c r="G123" i="8" s="1"/>
  <c r="F123" i="8" a="1"/>
  <c r="F123" i="8" s="1"/>
  <c r="E123" i="8" a="1"/>
  <c r="E123" i="8" s="1"/>
  <c r="K122" i="8" a="1"/>
  <c r="K122" i="8" s="1"/>
  <c r="J122" i="8" a="1"/>
  <c r="J122" i="8" s="1"/>
  <c r="I122" i="8" a="1"/>
  <c r="I122" i="8" s="1"/>
  <c r="H122" i="8" a="1"/>
  <c r="H122" i="8" s="1"/>
  <c r="G122" i="8" a="1"/>
  <c r="G122" i="8" s="1"/>
  <c r="F122" i="8" a="1"/>
  <c r="F122" i="8" s="1"/>
  <c r="E122" i="8" a="1"/>
  <c r="E122" i="8" s="1"/>
  <c r="K121" i="8" a="1"/>
  <c r="K121" i="8" s="1"/>
  <c r="J121" i="8" a="1"/>
  <c r="J121" i="8" s="1"/>
  <c r="I121" i="8" a="1"/>
  <c r="I121" i="8" s="1"/>
  <c r="H121" i="8" a="1"/>
  <c r="H121" i="8" s="1"/>
  <c r="G121" i="8" a="1"/>
  <c r="G121" i="8" s="1"/>
  <c r="F121" i="8" a="1"/>
  <c r="F121" i="8" s="1"/>
  <c r="E121" i="8" a="1"/>
  <c r="E121" i="8" s="1"/>
  <c r="K120" i="8" a="1"/>
  <c r="K120" i="8" s="1"/>
  <c r="J120" i="8" a="1"/>
  <c r="J120" i="8" s="1"/>
  <c r="I120" i="8" a="1"/>
  <c r="I120" i="8" s="1"/>
  <c r="H120" i="8" a="1"/>
  <c r="H120" i="8" s="1"/>
  <c r="G120" i="8" a="1"/>
  <c r="G120" i="8" s="1"/>
  <c r="F120" i="8" a="1"/>
  <c r="F120" i="8" s="1"/>
  <c r="E120" i="8" a="1"/>
  <c r="E120" i="8" s="1"/>
  <c r="K119" i="8" a="1"/>
  <c r="K119" i="8" s="1"/>
  <c r="J119" i="8" a="1"/>
  <c r="J119" i="8" s="1"/>
  <c r="I119" i="8" a="1"/>
  <c r="I119" i="8" s="1"/>
  <c r="H119" i="8" a="1"/>
  <c r="H119" i="8" s="1"/>
  <c r="G119" i="8" a="1"/>
  <c r="G119" i="8" s="1"/>
  <c r="F119" i="8" a="1"/>
  <c r="F119" i="8" s="1"/>
  <c r="E119" i="8" a="1"/>
  <c r="E119" i="8" s="1"/>
  <c r="K118" i="8" a="1"/>
  <c r="K118" i="8" s="1"/>
  <c r="J118" i="8" a="1"/>
  <c r="J118" i="8" s="1"/>
  <c r="I118" i="8" a="1"/>
  <c r="I118" i="8" s="1"/>
  <c r="H118" i="8" a="1"/>
  <c r="H118" i="8" s="1"/>
  <c r="G118" i="8" a="1"/>
  <c r="G118" i="8" s="1"/>
  <c r="F118" i="8" a="1"/>
  <c r="F118" i="8" s="1"/>
  <c r="E118" i="8" a="1"/>
  <c r="E118" i="8" s="1"/>
  <c r="K117" i="8" a="1"/>
  <c r="K117" i="8" s="1"/>
  <c r="J117" i="8" a="1"/>
  <c r="J117" i="8" s="1"/>
  <c r="I117" i="8" a="1"/>
  <c r="I117" i="8" s="1"/>
  <c r="H117" i="8" a="1"/>
  <c r="H117" i="8" s="1"/>
  <c r="G117" i="8" a="1"/>
  <c r="G117" i="8" s="1"/>
  <c r="F117" i="8" a="1"/>
  <c r="F117" i="8" s="1"/>
  <c r="E117" i="8" a="1"/>
  <c r="E117" i="8" s="1"/>
  <c r="K116" i="8" a="1"/>
  <c r="K116" i="8" s="1"/>
  <c r="J116" i="8" a="1"/>
  <c r="J116" i="8" s="1"/>
  <c r="I116" i="8" a="1"/>
  <c r="I116" i="8" s="1"/>
  <c r="H116" i="8" a="1"/>
  <c r="H116" i="8" s="1"/>
  <c r="G116" i="8" a="1"/>
  <c r="G116" i="8" s="1"/>
  <c r="F116" i="8" a="1"/>
  <c r="F116" i="8" s="1"/>
  <c r="E116" i="8" a="1"/>
  <c r="E116" i="8" s="1"/>
  <c r="K115" i="8" a="1"/>
  <c r="K115" i="8" s="1"/>
  <c r="J115" i="8" a="1"/>
  <c r="J115" i="8" s="1"/>
  <c r="I115" i="8" a="1"/>
  <c r="I115" i="8" s="1"/>
  <c r="H115" i="8" a="1"/>
  <c r="H115" i="8" s="1"/>
  <c r="G115" i="8" a="1"/>
  <c r="G115" i="8" s="1"/>
  <c r="F115" i="8" a="1"/>
  <c r="F115" i="8" s="1"/>
  <c r="E115" i="8" a="1"/>
  <c r="E115" i="8" s="1"/>
  <c r="K114" i="8" a="1"/>
  <c r="K114" i="8" s="1"/>
  <c r="J114" i="8" a="1"/>
  <c r="J114" i="8" s="1"/>
  <c r="I114" i="8" a="1"/>
  <c r="I114" i="8" s="1"/>
  <c r="H114" i="8" a="1"/>
  <c r="H114" i="8" s="1"/>
  <c r="G114" i="8" a="1"/>
  <c r="G114" i="8" s="1"/>
  <c r="F114" i="8" a="1"/>
  <c r="F114" i="8" s="1"/>
  <c r="E114" i="8" a="1"/>
  <c r="E114" i="8" s="1"/>
  <c r="K113" i="8" a="1"/>
  <c r="K113" i="8" s="1"/>
  <c r="J113" i="8" a="1"/>
  <c r="J113" i="8" s="1"/>
  <c r="I113" i="8" a="1"/>
  <c r="I113" i="8" s="1"/>
  <c r="H113" i="8" a="1"/>
  <c r="H113" i="8" s="1"/>
  <c r="G113" i="8" a="1"/>
  <c r="G113" i="8" s="1"/>
  <c r="F113" i="8" a="1"/>
  <c r="F113" i="8" s="1"/>
  <c r="E113" i="8" a="1"/>
  <c r="E113" i="8" s="1"/>
  <c r="K112" i="8" a="1"/>
  <c r="K112" i="8" s="1"/>
  <c r="J112" i="8" a="1"/>
  <c r="J112" i="8" s="1"/>
  <c r="I112" i="8" a="1"/>
  <c r="I112" i="8" s="1"/>
  <c r="H112" i="8" a="1"/>
  <c r="H112" i="8" s="1"/>
  <c r="G112" i="8" a="1"/>
  <c r="G112" i="8" s="1"/>
  <c r="F112" i="8" a="1"/>
  <c r="F112" i="8" s="1"/>
  <c r="E112" i="8" a="1"/>
  <c r="E112" i="8" s="1"/>
  <c r="K111" i="8" a="1"/>
  <c r="K111" i="8" s="1"/>
  <c r="J111" i="8" a="1"/>
  <c r="J111" i="8" s="1"/>
  <c r="I111" i="8" a="1"/>
  <c r="I111" i="8" s="1"/>
  <c r="H111" i="8" a="1"/>
  <c r="H111" i="8" s="1"/>
  <c r="G111" i="8" a="1"/>
  <c r="G111" i="8" s="1"/>
  <c r="F111" i="8" a="1"/>
  <c r="F111" i="8" s="1"/>
  <c r="E111" i="8" a="1"/>
  <c r="E111" i="8" s="1"/>
  <c r="K110" i="8" a="1"/>
  <c r="K110" i="8" s="1"/>
  <c r="J110" i="8" a="1"/>
  <c r="J110" i="8" s="1"/>
  <c r="I110" i="8" a="1"/>
  <c r="I110" i="8" s="1"/>
  <c r="H110" i="8" a="1"/>
  <c r="H110" i="8" s="1"/>
  <c r="G110" i="8" a="1"/>
  <c r="G110" i="8" s="1"/>
  <c r="F110" i="8" a="1"/>
  <c r="F110" i="8" s="1"/>
  <c r="E110" i="8" a="1"/>
  <c r="E110" i="8" s="1"/>
  <c r="K109" i="8" a="1"/>
  <c r="K109" i="8" s="1"/>
  <c r="J109" i="8" a="1"/>
  <c r="J109" i="8" s="1"/>
  <c r="I109" i="8" a="1"/>
  <c r="I109" i="8" s="1"/>
  <c r="H109" i="8" a="1"/>
  <c r="H109" i="8" s="1"/>
  <c r="G109" i="8" a="1"/>
  <c r="G109" i="8" s="1"/>
  <c r="F109" i="8" a="1"/>
  <c r="F109" i="8" s="1"/>
  <c r="E109" i="8" a="1"/>
  <c r="E109" i="8" s="1"/>
  <c r="K108" i="8" a="1"/>
  <c r="K108" i="8" s="1"/>
  <c r="J108" i="8" a="1"/>
  <c r="J108" i="8" s="1"/>
  <c r="I108" i="8" a="1"/>
  <c r="I108" i="8" s="1"/>
  <c r="H108" i="8" a="1"/>
  <c r="H108" i="8" s="1"/>
  <c r="G108" i="8" a="1"/>
  <c r="G108" i="8" s="1"/>
  <c r="F108" i="8" a="1"/>
  <c r="F108" i="8" s="1"/>
  <c r="E108" i="8" a="1"/>
  <c r="E108" i="8" s="1"/>
  <c r="K107" i="8" a="1"/>
  <c r="K107" i="8" s="1"/>
  <c r="J107" i="8" a="1"/>
  <c r="J107" i="8" s="1"/>
  <c r="I107" i="8" a="1"/>
  <c r="I107" i="8" s="1"/>
  <c r="H107" i="8" a="1"/>
  <c r="H107" i="8" s="1"/>
  <c r="G107" i="8" a="1"/>
  <c r="G107" i="8" s="1"/>
  <c r="F107" i="8" a="1"/>
  <c r="F107" i="8" s="1"/>
  <c r="E107" i="8" a="1"/>
  <c r="E107" i="8" s="1"/>
  <c r="K106" i="8" a="1"/>
  <c r="K106" i="8" s="1"/>
  <c r="J106" i="8" a="1"/>
  <c r="J106" i="8" s="1"/>
  <c r="I106" i="8" a="1"/>
  <c r="I106" i="8" s="1"/>
  <c r="H106" i="8" a="1"/>
  <c r="H106" i="8" s="1"/>
  <c r="G106" i="8" a="1"/>
  <c r="G106" i="8" s="1"/>
  <c r="F106" i="8" a="1"/>
  <c r="F106" i="8" s="1"/>
  <c r="E106" i="8" a="1"/>
  <c r="E106" i="8" s="1"/>
  <c r="K105" i="8" a="1"/>
  <c r="K105" i="8" s="1"/>
  <c r="J105" i="8" a="1"/>
  <c r="J105" i="8" s="1"/>
  <c r="I105" i="8" a="1"/>
  <c r="I105" i="8" s="1"/>
  <c r="H105" i="8" a="1"/>
  <c r="H105" i="8" s="1"/>
  <c r="G105" i="8" a="1"/>
  <c r="G105" i="8" s="1"/>
  <c r="F105" i="8" a="1"/>
  <c r="F105" i="8" s="1"/>
  <c r="E105" i="8" a="1"/>
  <c r="E105" i="8" s="1"/>
  <c r="K104" i="8" a="1"/>
  <c r="K104" i="8" s="1"/>
  <c r="J104" i="8" a="1"/>
  <c r="J104" i="8" s="1"/>
  <c r="I104" i="8" a="1"/>
  <c r="I104" i="8" s="1"/>
  <c r="H104" i="8" a="1"/>
  <c r="H104" i="8" s="1"/>
  <c r="G104" i="8" a="1"/>
  <c r="G104" i="8" s="1"/>
  <c r="F104" i="8" a="1"/>
  <c r="F104" i="8" s="1"/>
  <c r="E104" i="8" a="1"/>
  <c r="E104" i="8" s="1"/>
  <c r="K103" i="8" a="1"/>
  <c r="K103" i="8" s="1"/>
  <c r="J103" i="8" a="1"/>
  <c r="J103" i="8" s="1"/>
  <c r="I103" i="8" a="1"/>
  <c r="I103" i="8" s="1"/>
  <c r="H103" i="8" a="1"/>
  <c r="H103" i="8" s="1"/>
  <c r="G103" i="8" a="1"/>
  <c r="G103" i="8" s="1"/>
  <c r="F103" i="8" a="1"/>
  <c r="F103" i="8" s="1"/>
  <c r="E103" i="8" a="1"/>
  <c r="E103" i="8" s="1"/>
  <c r="K102" i="8" a="1"/>
  <c r="K102" i="8" s="1"/>
  <c r="J102" i="8" a="1"/>
  <c r="J102" i="8" s="1"/>
  <c r="I102" i="8" a="1"/>
  <c r="I102" i="8" s="1"/>
  <c r="H102" i="8" a="1"/>
  <c r="H102" i="8" s="1"/>
  <c r="G102" i="8" a="1"/>
  <c r="G102" i="8" s="1"/>
  <c r="F102" i="8" a="1"/>
  <c r="F102" i="8" s="1"/>
  <c r="E102" i="8" a="1"/>
  <c r="E102" i="8" s="1"/>
  <c r="K101" i="8" a="1"/>
  <c r="K101" i="8" s="1"/>
  <c r="J101" i="8" a="1"/>
  <c r="J101" i="8" s="1"/>
  <c r="I101" i="8" a="1"/>
  <c r="I101" i="8" s="1"/>
  <c r="H101" i="8" a="1"/>
  <c r="H101" i="8" s="1"/>
  <c r="G101" i="8" a="1"/>
  <c r="G101" i="8" s="1"/>
  <c r="F101" i="8" a="1"/>
  <c r="F101" i="8" s="1"/>
  <c r="E101" i="8" a="1"/>
  <c r="E101" i="8" s="1"/>
  <c r="K100" i="8" a="1"/>
  <c r="K100" i="8" s="1"/>
  <c r="J100" i="8" a="1"/>
  <c r="J100" i="8" s="1"/>
  <c r="I100" i="8" a="1"/>
  <c r="I100" i="8" s="1"/>
  <c r="H100" i="8" a="1"/>
  <c r="H100" i="8" s="1"/>
  <c r="G100" i="8" a="1"/>
  <c r="G100" i="8" s="1"/>
  <c r="F100" i="8" a="1"/>
  <c r="F100" i="8" s="1"/>
  <c r="E100" i="8" a="1"/>
  <c r="E100" i="8" s="1"/>
  <c r="K99" i="8" a="1"/>
  <c r="K99" i="8" s="1"/>
  <c r="J99" i="8" a="1"/>
  <c r="J99" i="8" s="1"/>
  <c r="I99" i="8" a="1"/>
  <c r="I99" i="8" s="1"/>
  <c r="H99" i="8" a="1"/>
  <c r="H99" i="8" s="1"/>
  <c r="G99" i="8" a="1"/>
  <c r="G99" i="8" s="1"/>
  <c r="F99" i="8" a="1"/>
  <c r="F99" i="8" s="1"/>
  <c r="E99" i="8" a="1"/>
  <c r="E99" i="8" s="1"/>
  <c r="K98" i="8" a="1"/>
  <c r="K98" i="8" s="1"/>
  <c r="J98" i="8"/>
  <c r="J98" i="8" a="1"/>
  <c r="I98" i="8" a="1"/>
  <c r="I98" i="8" s="1"/>
  <c r="H98" i="8" a="1"/>
  <c r="H98" i="8" s="1"/>
  <c r="G98" i="8" a="1"/>
  <c r="G98" i="8" s="1"/>
  <c r="F98" i="8" a="1"/>
  <c r="F98" i="8" s="1"/>
  <c r="E98" i="8" a="1"/>
  <c r="E98" i="8" s="1"/>
  <c r="K97" i="8" a="1"/>
  <c r="K97" i="8" s="1"/>
  <c r="J97" i="8" a="1"/>
  <c r="J97" i="8" s="1"/>
  <c r="I97" i="8" a="1"/>
  <c r="I97" i="8" s="1"/>
  <c r="H97" i="8" a="1"/>
  <c r="H97" i="8" s="1"/>
  <c r="G97" i="8" a="1"/>
  <c r="G97" i="8" s="1"/>
  <c r="F97" i="8" a="1"/>
  <c r="F97" i="8" s="1"/>
  <c r="E97" i="8" a="1"/>
  <c r="E97" i="8" s="1"/>
  <c r="K96" i="8"/>
  <c r="K96" i="8" a="1"/>
  <c r="J96" i="8" a="1"/>
  <c r="J96" i="8" s="1"/>
  <c r="I96" i="8" a="1"/>
  <c r="I96" i="8" s="1"/>
  <c r="H96" i="8" a="1"/>
  <c r="H96" i="8" s="1"/>
  <c r="G96" i="8" a="1"/>
  <c r="G96" i="8" s="1"/>
  <c r="F96" i="8" a="1"/>
  <c r="F96" i="8" s="1"/>
  <c r="E96" i="8" a="1"/>
  <c r="E96" i="8" s="1"/>
  <c r="K95" i="8" a="1"/>
  <c r="K95" i="8" s="1"/>
  <c r="J95" i="8" a="1"/>
  <c r="J95" i="8" s="1"/>
  <c r="I95" i="8"/>
  <c r="I95" i="8" a="1"/>
  <c r="H95" i="8" a="1"/>
  <c r="H95" i="8" s="1"/>
  <c r="G95" i="8" a="1"/>
  <c r="G95" i="8" s="1"/>
  <c r="F95" i="8" a="1"/>
  <c r="F95" i="8" s="1"/>
  <c r="E95" i="8" a="1"/>
  <c r="E95" i="8" s="1"/>
  <c r="K94" i="8" a="1"/>
  <c r="K94" i="8" s="1"/>
  <c r="J94" i="8" a="1"/>
  <c r="J94" i="8" s="1"/>
  <c r="I94" i="8" a="1"/>
  <c r="I94" i="8" s="1"/>
  <c r="H94" i="8" a="1"/>
  <c r="H94" i="8" s="1"/>
  <c r="G94" i="8" a="1"/>
  <c r="G94" i="8" s="1"/>
  <c r="F94" i="8" a="1"/>
  <c r="F94" i="8" s="1"/>
  <c r="E94" i="8" a="1"/>
  <c r="E94" i="8" s="1"/>
  <c r="K93" i="8" a="1"/>
  <c r="K93" i="8" s="1"/>
  <c r="J93" i="8" a="1"/>
  <c r="J93" i="8" s="1"/>
  <c r="I93" i="8" a="1"/>
  <c r="I93" i="8" s="1"/>
  <c r="H93" i="8" a="1"/>
  <c r="H93" i="8" s="1"/>
  <c r="G93" i="8" a="1"/>
  <c r="G93" i="8" s="1"/>
  <c r="F93" i="8" a="1"/>
  <c r="F93" i="8" s="1"/>
  <c r="E93" i="8" a="1"/>
  <c r="E93" i="8" s="1"/>
  <c r="K92" i="8" a="1"/>
  <c r="K92" i="8" s="1"/>
  <c r="J92" i="8" a="1"/>
  <c r="J92" i="8" s="1"/>
  <c r="I92" i="8" a="1"/>
  <c r="I92" i="8" s="1"/>
  <c r="H92" i="8" a="1"/>
  <c r="H92" i="8" s="1"/>
  <c r="G92" i="8" a="1"/>
  <c r="G92" i="8" s="1"/>
  <c r="F92" i="8" a="1"/>
  <c r="F92" i="8" s="1"/>
  <c r="E92" i="8" a="1"/>
  <c r="E92" i="8" s="1"/>
  <c r="K91" i="8" a="1"/>
  <c r="K91" i="8" s="1"/>
  <c r="J91" i="8" a="1"/>
  <c r="J91" i="8" s="1"/>
  <c r="I91" i="8" a="1"/>
  <c r="I91" i="8" s="1"/>
  <c r="H91" i="8" a="1"/>
  <c r="H91" i="8" s="1"/>
  <c r="G91" i="8" a="1"/>
  <c r="G91" i="8" s="1"/>
  <c r="F91" i="8" a="1"/>
  <c r="F91" i="8" s="1"/>
  <c r="E91" i="8" a="1"/>
  <c r="E91" i="8" s="1"/>
  <c r="K90" i="8" a="1"/>
  <c r="K90" i="8" s="1"/>
  <c r="J90" i="8" a="1"/>
  <c r="J90" i="8" s="1"/>
  <c r="I90" i="8" a="1"/>
  <c r="I90" i="8" s="1"/>
  <c r="H90" i="8" a="1"/>
  <c r="H90" i="8" s="1"/>
  <c r="G90" i="8" a="1"/>
  <c r="G90" i="8" s="1"/>
  <c r="F90" i="8" a="1"/>
  <c r="F90" i="8" s="1"/>
  <c r="E90" i="8" a="1"/>
  <c r="E90" i="8" s="1"/>
  <c r="K89" i="8" a="1"/>
  <c r="K89" i="8" s="1"/>
  <c r="J89" i="8" a="1"/>
  <c r="J89" i="8" s="1"/>
  <c r="I89" i="8" a="1"/>
  <c r="I89" i="8" s="1"/>
  <c r="H89" i="8" a="1"/>
  <c r="H89" i="8" s="1"/>
  <c r="G89" i="8" a="1"/>
  <c r="G89" i="8" s="1"/>
  <c r="F89" i="8" a="1"/>
  <c r="F89" i="8" s="1"/>
  <c r="E89" i="8" a="1"/>
  <c r="E89" i="8" s="1"/>
  <c r="K88" i="8" a="1"/>
  <c r="K88" i="8" s="1"/>
  <c r="J88" i="8" a="1"/>
  <c r="J88" i="8" s="1"/>
  <c r="I88" i="8" a="1"/>
  <c r="I88" i="8" s="1"/>
  <c r="H88" i="8" a="1"/>
  <c r="H88" i="8" s="1"/>
  <c r="G88" i="8" a="1"/>
  <c r="G88" i="8" s="1"/>
  <c r="F88" i="8" a="1"/>
  <c r="F88" i="8" s="1"/>
  <c r="E88" i="8" a="1"/>
  <c r="E88" i="8" s="1"/>
  <c r="K87" i="8" a="1"/>
  <c r="K87" i="8" s="1"/>
  <c r="J87" i="8" a="1"/>
  <c r="J87" i="8" s="1"/>
  <c r="I87" i="8" a="1"/>
  <c r="I87" i="8" s="1"/>
  <c r="H87" i="8" a="1"/>
  <c r="H87" i="8" s="1"/>
  <c r="G87" i="8" a="1"/>
  <c r="G87" i="8" s="1"/>
  <c r="F87" i="8" a="1"/>
  <c r="F87" i="8" s="1"/>
  <c r="E87" i="8"/>
  <c r="E87" i="8" a="1"/>
  <c r="K86" i="8" a="1"/>
  <c r="K86" i="8" s="1"/>
  <c r="J86" i="8" a="1"/>
  <c r="J86" i="8" s="1"/>
  <c r="I86" i="8" a="1"/>
  <c r="I86" i="8" s="1"/>
  <c r="H86" i="8" a="1"/>
  <c r="H86" i="8" s="1"/>
  <c r="G86" i="8" a="1"/>
  <c r="G86" i="8" s="1"/>
  <c r="F86" i="8" a="1"/>
  <c r="F86" i="8" s="1"/>
  <c r="E86" i="8" a="1"/>
  <c r="E86" i="8" s="1"/>
  <c r="K85" i="8" a="1"/>
  <c r="K85" i="8" s="1"/>
  <c r="J85" i="8" a="1"/>
  <c r="J85" i="8" s="1"/>
  <c r="I85" i="8" a="1"/>
  <c r="I85" i="8" s="1"/>
  <c r="H85" i="8" a="1"/>
  <c r="H85" i="8" s="1"/>
  <c r="G85" i="8" a="1"/>
  <c r="G85" i="8" s="1"/>
  <c r="F85" i="8" a="1"/>
  <c r="F85" i="8" s="1"/>
  <c r="E85" i="8" a="1"/>
  <c r="E85" i="8" s="1"/>
  <c r="K84" i="8" a="1"/>
  <c r="K84" i="8" s="1"/>
  <c r="J84" i="8" a="1"/>
  <c r="J84" i="8" s="1"/>
  <c r="I84" i="8" a="1"/>
  <c r="I84" i="8" s="1"/>
  <c r="H84" i="8" a="1"/>
  <c r="H84" i="8" s="1"/>
  <c r="G84" i="8" a="1"/>
  <c r="G84" i="8" s="1"/>
  <c r="F84" i="8" a="1"/>
  <c r="F84" i="8" s="1"/>
  <c r="E84" i="8" a="1"/>
  <c r="E84" i="8" s="1"/>
  <c r="K83" i="8" a="1"/>
  <c r="K83" i="8" s="1"/>
  <c r="J83" i="8" a="1"/>
  <c r="J83" i="8" s="1"/>
  <c r="I83" i="8" a="1"/>
  <c r="I83" i="8" s="1"/>
  <c r="H83" i="8" a="1"/>
  <c r="H83" i="8" s="1"/>
  <c r="G83" i="8" a="1"/>
  <c r="G83" i="8" s="1"/>
  <c r="F83" i="8" a="1"/>
  <c r="F83" i="8" s="1"/>
  <c r="E83" i="8" a="1"/>
  <c r="E83" i="8" s="1"/>
  <c r="K82" i="8" a="1"/>
  <c r="K82" i="8" s="1"/>
  <c r="J82" i="8" a="1"/>
  <c r="J82" i="8" s="1"/>
  <c r="I82" i="8" a="1"/>
  <c r="I82" i="8" s="1"/>
  <c r="H82" i="8" a="1"/>
  <c r="H82" i="8" s="1"/>
  <c r="G82" i="8" a="1"/>
  <c r="G82" i="8" s="1"/>
  <c r="F82" i="8" a="1"/>
  <c r="F82" i="8" s="1"/>
  <c r="E82" i="8" a="1"/>
  <c r="E82" i="8" s="1"/>
  <c r="K81" i="8" a="1"/>
  <c r="K81" i="8" s="1"/>
  <c r="J81" i="8" a="1"/>
  <c r="J81" i="8" s="1"/>
  <c r="I81" i="8" a="1"/>
  <c r="I81" i="8" s="1"/>
  <c r="H81" i="8" a="1"/>
  <c r="H81" i="8" s="1"/>
  <c r="G81" i="8" a="1"/>
  <c r="G81" i="8" s="1"/>
  <c r="F81" i="8" a="1"/>
  <c r="F81" i="8" s="1"/>
  <c r="E81" i="8" a="1"/>
  <c r="E81" i="8" s="1"/>
  <c r="K80" i="8" a="1"/>
  <c r="K80" i="8" s="1"/>
  <c r="J80" i="8" a="1"/>
  <c r="J80" i="8" s="1"/>
  <c r="I80" i="8" a="1"/>
  <c r="I80" i="8" s="1"/>
  <c r="H80" i="8" a="1"/>
  <c r="H80" i="8" s="1"/>
  <c r="G80" i="8" a="1"/>
  <c r="G80" i="8" s="1"/>
  <c r="F80" i="8" a="1"/>
  <c r="F80" i="8" s="1"/>
  <c r="E80" i="8" a="1"/>
  <c r="E80" i="8" s="1"/>
  <c r="K79" i="8"/>
  <c r="K79" i="8" a="1"/>
  <c r="J79" i="8" a="1"/>
  <c r="J79" i="8" s="1"/>
  <c r="I79" i="8" a="1"/>
  <c r="I79" i="8" s="1"/>
  <c r="H79" i="8" a="1"/>
  <c r="H79" i="8" s="1"/>
  <c r="G79" i="8" a="1"/>
  <c r="G79" i="8" s="1"/>
  <c r="F79" i="8" a="1"/>
  <c r="F79" i="8" s="1"/>
  <c r="E79" i="8" a="1"/>
  <c r="E79" i="8" s="1"/>
  <c r="K78" i="8" a="1"/>
  <c r="K78" i="8" s="1"/>
  <c r="J78" i="8" a="1"/>
  <c r="J78" i="8" s="1"/>
  <c r="I78" i="8" a="1"/>
  <c r="I78" i="8" s="1"/>
  <c r="H78" i="8" a="1"/>
  <c r="H78" i="8" s="1"/>
  <c r="G78" i="8" a="1"/>
  <c r="G78" i="8" s="1"/>
  <c r="F78" i="8" a="1"/>
  <c r="F78" i="8" s="1"/>
  <c r="E78" i="8" a="1"/>
  <c r="E78" i="8" s="1"/>
  <c r="K77" i="8" a="1"/>
  <c r="K77" i="8" s="1"/>
  <c r="J77" i="8" a="1"/>
  <c r="J77" i="8" s="1"/>
  <c r="I77" i="8" a="1"/>
  <c r="I77" i="8" s="1"/>
  <c r="H77" i="8" a="1"/>
  <c r="H77" i="8" s="1"/>
  <c r="G77" i="8" a="1"/>
  <c r="G77" i="8" s="1"/>
  <c r="F77" i="8" a="1"/>
  <c r="F77" i="8" s="1"/>
  <c r="E77" i="8" a="1"/>
  <c r="E77" i="8" s="1"/>
  <c r="K76" i="8" a="1"/>
  <c r="K76" i="8" s="1"/>
  <c r="J76" i="8" a="1"/>
  <c r="J76" i="8" s="1"/>
  <c r="I76" i="8" a="1"/>
  <c r="I76" i="8" s="1"/>
  <c r="H76" i="8" a="1"/>
  <c r="H76" i="8" s="1"/>
  <c r="G76" i="8" a="1"/>
  <c r="G76" i="8" s="1"/>
  <c r="F76" i="8" a="1"/>
  <c r="F76" i="8" s="1"/>
  <c r="E76" i="8" a="1"/>
  <c r="E76" i="8" s="1"/>
  <c r="K75" i="8" a="1"/>
  <c r="K75" i="8" s="1"/>
  <c r="J75" i="8" a="1"/>
  <c r="J75" i="8" s="1"/>
  <c r="I75" i="8" a="1"/>
  <c r="I75" i="8" s="1"/>
  <c r="H75" i="8" a="1"/>
  <c r="H75" i="8" s="1"/>
  <c r="G75" i="8" a="1"/>
  <c r="G75" i="8" s="1"/>
  <c r="F75" i="8" a="1"/>
  <c r="F75" i="8" s="1"/>
  <c r="E75" i="8" a="1"/>
  <c r="E75" i="8" s="1"/>
  <c r="K74" i="8" a="1"/>
  <c r="K74" i="8" s="1"/>
  <c r="J74" i="8" a="1"/>
  <c r="J74" i="8" s="1"/>
  <c r="I74" i="8" a="1"/>
  <c r="I74" i="8" s="1"/>
  <c r="H74" i="8" a="1"/>
  <c r="H74" i="8" s="1"/>
  <c r="G74" i="8" a="1"/>
  <c r="G74" i="8" s="1"/>
  <c r="F74" i="8" a="1"/>
  <c r="F74" i="8" s="1"/>
  <c r="E74" i="8" a="1"/>
  <c r="E74" i="8" s="1"/>
  <c r="K73" i="8" a="1"/>
  <c r="K73" i="8" s="1"/>
  <c r="J73" i="8" a="1"/>
  <c r="J73" i="8" s="1"/>
  <c r="I73" i="8" a="1"/>
  <c r="I73" i="8" s="1"/>
  <c r="H73" i="8" a="1"/>
  <c r="H73" i="8" s="1"/>
  <c r="G73" i="8" a="1"/>
  <c r="G73" i="8" s="1"/>
  <c r="F73" i="8" a="1"/>
  <c r="F73" i="8" s="1"/>
  <c r="E73" i="8" a="1"/>
  <c r="E73" i="8" s="1"/>
  <c r="K72" i="8" a="1"/>
  <c r="K72" i="8" s="1"/>
  <c r="J72" i="8" a="1"/>
  <c r="J72" i="8" s="1"/>
  <c r="I72" i="8" a="1"/>
  <c r="I72" i="8" s="1"/>
  <c r="H72" i="8" a="1"/>
  <c r="H72" i="8" s="1"/>
  <c r="G72" i="8" a="1"/>
  <c r="G72" i="8" s="1"/>
  <c r="F72" i="8" a="1"/>
  <c r="F72" i="8" s="1"/>
  <c r="E72" i="8" a="1"/>
  <c r="E72" i="8" s="1"/>
  <c r="K71" i="8" a="1"/>
  <c r="K71" i="8" s="1"/>
  <c r="J71" i="8" a="1"/>
  <c r="J71" i="8" s="1"/>
  <c r="I71" i="8" a="1"/>
  <c r="I71" i="8" s="1"/>
  <c r="H71" i="8" a="1"/>
  <c r="H71" i="8" s="1"/>
  <c r="G71" i="8" a="1"/>
  <c r="G71" i="8" s="1"/>
  <c r="F71" i="8" a="1"/>
  <c r="F71" i="8" s="1"/>
  <c r="E71" i="8" a="1"/>
  <c r="E71" i="8" s="1"/>
  <c r="K70" i="8" a="1"/>
  <c r="K70" i="8" s="1"/>
  <c r="J70" i="8" a="1"/>
  <c r="J70" i="8" s="1"/>
  <c r="I70" i="8" a="1"/>
  <c r="I70" i="8" s="1"/>
  <c r="H70" i="8" a="1"/>
  <c r="H70" i="8" s="1"/>
  <c r="G70" i="8" a="1"/>
  <c r="G70" i="8" s="1"/>
  <c r="F70" i="8" a="1"/>
  <c r="F70" i="8" s="1"/>
  <c r="E70" i="8" a="1"/>
  <c r="E70" i="8" s="1"/>
  <c r="K69" i="8" a="1"/>
  <c r="K69" i="8" s="1"/>
  <c r="J69" i="8" a="1"/>
  <c r="J69" i="8" s="1"/>
  <c r="I69" i="8" a="1"/>
  <c r="I69" i="8" s="1"/>
  <c r="H69" i="8" a="1"/>
  <c r="H69" i="8" s="1"/>
  <c r="G69" i="8" a="1"/>
  <c r="G69" i="8" s="1"/>
  <c r="F69" i="8" a="1"/>
  <c r="F69" i="8" s="1"/>
  <c r="E69" i="8" a="1"/>
  <c r="E69" i="8" s="1"/>
  <c r="K68" i="8" a="1"/>
  <c r="K68" i="8" s="1"/>
  <c r="J68" i="8" a="1"/>
  <c r="J68" i="8" s="1"/>
  <c r="I68" i="8" a="1"/>
  <c r="I68" i="8" s="1"/>
  <c r="H68" i="8" a="1"/>
  <c r="H68" i="8" s="1"/>
  <c r="G68" i="8" a="1"/>
  <c r="G68" i="8" s="1"/>
  <c r="F68" i="8" a="1"/>
  <c r="F68" i="8" s="1"/>
  <c r="E68" i="8" a="1"/>
  <c r="E68" i="8" s="1"/>
  <c r="K67" i="8" a="1"/>
  <c r="K67" i="8" s="1"/>
  <c r="J67" i="8" a="1"/>
  <c r="J67" i="8" s="1"/>
  <c r="I67" i="8" a="1"/>
  <c r="I67" i="8" s="1"/>
  <c r="H67" i="8" a="1"/>
  <c r="H67" i="8" s="1"/>
  <c r="G67" i="8" a="1"/>
  <c r="G67" i="8" s="1"/>
  <c r="F67" i="8" a="1"/>
  <c r="F67" i="8" s="1"/>
  <c r="E67" i="8" a="1"/>
  <c r="E67" i="8" s="1"/>
  <c r="K66" i="8" a="1"/>
  <c r="K66" i="8" s="1"/>
  <c r="J66" i="8" a="1"/>
  <c r="J66" i="8" s="1"/>
  <c r="I66" i="8" a="1"/>
  <c r="I66" i="8" s="1"/>
  <c r="H66" i="8"/>
  <c r="H66" i="8" a="1"/>
  <c r="G66" i="8" a="1"/>
  <c r="G66" i="8" s="1"/>
  <c r="F66" i="8" a="1"/>
  <c r="F66" i="8" s="1"/>
  <c r="E66" i="8" a="1"/>
  <c r="E66" i="8" s="1"/>
  <c r="K65" i="8" a="1"/>
  <c r="K65" i="8" s="1"/>
  <c r="J65" i="8" a="1"/>
  <c r="J65" i="8" s="1"/>
  <c r="I65" i="8" a="1"/>
  <c r="I65" i="8" s="1"/>
  <c r="H65" i="8" a="1"/>
  <c r="H65" i="8" s="1"/>
  <c r="G65" i="8" a="1"/>
  <c r="G65" i="8" s="1"/>
  <c r="F65" i="8" a="1"/>
  <c r="F65" i="8" s="1"/>
  <c r="E65" i="8" a="1"/>
  <c r="E65" i="8" s="1"/>
  <c r="K64" i="8" a="1"/>
  <c r="K64" i="8" s="1"/>
  <c r="J64" i="8" a="1"/>
  <c r="J64" i="8" s="1"/>
  <c r="I64" i="8" a="1"/>
  <c r="I64" i="8" s="1"/>
  <c r="H64" i="8" a="1"/>
  <c r="H64" i="8" s="1"/>
  <c r="G64" i="8" a="1"/>
  <c r="G64" i="8" s="1"/>
  <c r="F64" i="8" a="1"/>
  <c r="F64" i="8" s="1"/>
  <c r="E64" i="8" a="1"/>
  <c r="E64" i="8" s="1"/>
  <c r="K63" i="8" a="1"/>
  <c r="K63" i="8" s="1"/>
  <c r="J63" i="8" a="1"/>
  <c r="J63" i="8" s="1"/>
  <c r="I63" i="8" a="1"/>
  <c r="I63" i="8" s="1"/>
  <c r="H63" i="8" a="1"/>
  <c r="H63" i="8" s="1"/>
  <c r="G63" i="8" a="1"/>
  <c r="G63" i="8" s="1"/>
  <c r="F63" i="8" a="1"/>
  <c r="F63" i="8" s="1"/>
  <c r="E63" i="8" a="1"/>
  <c r="E63" i="8" s="1"/>
  <c r="K62" i="8" a="1"/>
  <c r="K62" i="8" s="1"/>
  <c r="J62" i="8" a="1"/>
  <c r="J62" i="8" s="1"/>
  <c r="I62" i="8" a="1"/>
  <c r="I62" i="8" s="1"/>
  <c r="H62" i="8" a="1"/>
  <c r="H62" i="8" s="1"/>
  <c r="G62" i="8" a="1"/>
  <c r="G62" i="8" s="1"/>
  <c r="F62" i="8" a="1"/>
  <c r="F62" i="8" s="1"/>
  <c r="E62" i="8" a="1"/>
  <c r="E62" i="8" s="1"/>
  <c r="K61" i="8" a="1"/>
  <c r="K61" i="8" s="1"/>
  <c r="J61" i="8" a="1"/>
  <c r="J61" i="8" s="1"/>
  <c r="I61" i="8" a="1"/>
  <c r="I61" i="8" s="1"/>
  <c r="H61" i="8" a="1"/>
  <c r="H61" i="8" s="1"/>
  <c r="G61" i="8" a="1"/>
  <c r="G61" i="8" s="1"/>
  <c r="F61" i="8" a="1"/>
  <c r="F61" i="8" s="1"/>
  <c r="E61" i="8" a="1"/>
  <c r="E61" i="8" s="1"/>
  <c r="K60" i="8" a="1"/>
  <c r="K60" i="8" s="1"/>
  <c r="J60" i="8" a="1"/>
  <c r="J60" i="8" s="1"/>
  <c r="I60" i="8" a="1"/>
  <c r="I60" i="8" s="1"/>
  <c r="H60" i="8" a="1"/>
  <c r="H60" i="8" s="1"/>
  <c r="G60" i="8" a="1"/>
  <c r="G60" i="8" s="1"/>
  <c r="F60" i="8" a="1"/>
  <c r="F60" i="8" s="1"/>
  <c r="E60" i="8" a="1"/>
  <c r="E60" i="8" s="1"/>
  <c r="K59" i="8" a="1"/>
  <c r="K59" i="8" s="1"/>
  <c r="J59" i="8" a="1"/>
  <c r="J59" i="8" s="1"/>
  <c r="I59" i="8" a="1"/>
  <c r="I59" i="8" s="1"/>
  <c r="H59" i="8" a="1"/>
  <c r="H59" i="8" s="1"/>
  <c r="G59" i="8" a="1"/>
  <c r="G59" i="8" s="1"/>
  <c r="F59" i="8" a="1"/>
  <c r="F59" i="8" s="1"/>
  <c r="E59" i="8" a="1"/>
  <c r="E59" i="8" s="1"/>
  <c r="K58" i="8" a="1"/>
  <c r="K58" i="8" s="1"/>
  <c r="J58" i="8" a="1"/>
  <c r="J58" i="8" s="1"/>
  <c r="I58" i="8" a="1"/>
  <c r="I58" i="8" s="1"/>
  <c r="H58" i="8" a="1"/>
  <c r="H58" i="8" s="1"/>
  <c r="G58" i="8" a="1"/>
  <c r="G58" i="8" s="1"/>
  <c r="F58" i="8" a="1"/>
  <c r="F58" i="8" s="1"/>
  <c r="E58" i="8" a="1"/>
  <c r="E58" i="8" s="1"/>
  <c r="K57" i="8" a="1"/>
  <c r="K57" i="8" s="1"/>
  <c r="J57" i="8" a="1"/>
  <c r="J57" i="8" s="1"/>
  <c r="I57" i="8" a="1"/>
  <c r="I57" i="8" s="1"/>
  <c r="H57" i="8" a="1"/>
  <c r="H57" i="8" s="1"/>
  <c r="G57" i="8" a="1"/>
  <c r="G57" i="8" s="1"/>
  <c r="F57" i="8" a="1"/>
  <c r="F57" i="8" s="1"/>
  <c r="E57" i="8" a="1"/>
  <c r="E57" i="8" s="1"/>
  <c r="K56" i="8" a="1"/>
  <c r="K56" i="8" s="1"/>
  <c r="J56" i="8" a="1"/>
  <c r="J56" i="8" s="1"/>
  <c r="I56" i="8" a="1"/>
  <c r="I56" i="8" s="1"/>
  <c r="H56" i="8" a="1"/>
  <c r="H56" i="8" s="1"/>
  <c r="G56" i="8" a="1"/>
  <c r="G56" i="8" s="1"/>
  <c r="F56" i="8" a="1"/>
  <c r="F56" i="8" s="1"/>
  <c r="E56" i="8" a="1"/>
  <c r="E56" i="8" s="1"/>
  <c r="K55" i="8" a="1"/>
  <c r="K55" i="8" s="1"/>
  <c r="J55" i="8" a="1"/>
  <c r="J55" i="8" s="1"/>
  <c r="I55" i="8" a="1"/>
  <c r="I55" i="8" s="1"/>
  <c r="H55" i="8" a="1"/>
  <c r="H55" i="8" s="1"/>
  <c r="G55" i="8" a="1"/>
  <c r="G55" i="8" s="1"/>
  <c r="F55" i="8" a="1"/>
  <c r="F55" i="8" s="1"/>
  <c r="E55" i="8" a="1"/>
  <c r="E55" i="8" s="1"/>
  <c r="K54" i="8" a="1"/>
  <c r="K54" i="8" s="1"/>
  <c r="J54" i="8" a="1"/>
  <c r="J54" i="8" s="1"/>
  <c r="I54" i="8" a="1"/>
  <c r="I54" i="8" s="1"/>
  <c r="H54" i="8" a="1"/>
  <c r="H54" i="8" s="1"/>
  <c r="G54" i="8" a="1"/>
  <c r="G54" i="8" s="1"/>
  <c r="F54" i="8" a="1"/>
  <c r="F54" i="8" s="1"/>
  <c r="E54" i="8" a="1"/>
  <c r="E54" i="8" s="1"/>
  <c r="K53" i="8" a="1"/>
  <c r="K53" i="8" s="1"/>
  <c r="J53" i="8" a="1"/>
  <c r="J53" i="8" s="1"/>
  <c r="I53" i="8" a="1"/>
  <c r="I53" i="8" s="1"/>
  <c r="H53" i="8" a="1"/>
  <c r="H53" i="8" s="1"/>
  <c r="G53" i="8" a="1"/>
  <c r="G53" i="8" s="1"/>
  <c r="F53" i="8" a="1"/>
  <c r="F53" i="8" s="1"/>
  <c r="E53" i="8" a="1"/>
  <c r="E53" i="8" s="1"/>
  <c r="K52" i="8" a="1"/>
  <c r="K52" i="8" s="1"/>
  <c r="J52" i="8" a="1"/>
  <c r="J52" i="8" s="1"/>
  <c r="I52" i="8" a="1"/>
  <c r="I52" i="8" s="1"/>
  <c r="H52" i="8" a="1"/>
  <c r="H52" i="8" s="1"/>
  <c r="G52" i="8" a="1"/>
  <c r="G52" i="8" s="1"/>
  <c r="F52" i="8" a="1"/>
  <c r="F52" i="8" s="1"/>
  <c r="E52" i="8" a="1"/>
  <c r="E52" i="8" s="1"/>
  <c r="K51" i="8" a="1"/>
  <c r="K51" i="8" s="1"/>
  <c r="J51" i="8" a="1"/>
  <c r="J51" i="8" s="1"/>
  <c r="I51" i="8" a="1"/>
  <c r="I51" i="8" s="1"/>
  <c r="H51" i="8" a="1"/>
  <c r="H51" i="8" s="1"/>
  <c r="G51" i="8" a="1"/>
  <c r="G51" i="8" s="1"/>
  <c r="F51" i="8" a="1"/>
  <c r="F51" i="8" s="1"/>
  <c r="E51" i="8" a="1"/>
  <c r="E51" i="8" s="1"/>
  <c r="K50" i="8" a="1"/>
  <c r="K50" i="8" s="1"/>
  <c r="J50" i="8" a="1"/>
  <c r="J50" i="8" s="1"/>
  <c r="I50" i="8" a="1"/>
  <c r="I50" i="8" s="1"/>
  <c r="H50" i="8" a="1"/>
  <c r="H50" i="8" s="1"/>
  <c r="G50" i="8" a="1"/>
  <c r="G50" i="8" s="1"/>
  <c r="F50" i="8" a="1"/>
  <c r="F50" i="8" s="1"/>
  <c r="E50" i="8" a="1"/>
  <c r="E50" i="8" s="1"/>
  <c r="K49" i="8" a="1"/>
  <c r="K49" i="8" s="1"/>
  <c r="J49" i="8" a="1"/>
  <c r="J49" i="8" s="1"/>
  <c r="I49" i="8" a="1"/>
  <c r="I49" i="8" s="1"/>
  <c r="H49" i="8" a="1"/>
  <c r="H49" i="8" s="1"/>
  <c r="G49" i="8" a="1"/>
  <c r="G49" i="8" s="1"/>
  <c r="F49" i="8" a="1"/>
  <c r="F49" i="8" s="1"/>
  <c r="E49" i="8" a="1"/>
  <c r="E49" i="8" s="1"/>
  <c r="K48" i="8" a="1"/>
  <c r="K48" i="8" s="1"/>
  <c r="J48" i="8" a="1"/>
  <c r="J48" i="8" s="1"/>
  <c r="I48" i="8" a="1"/>
  <c r="I48" i="8" s="1"/>
  <c r="H48" i="8" a="1"/>
  <c r="H48" i="8" s="1"/>
  <c r="G48" i="8" a="1"/>
  <c r="G48" i="8" s="1"/>
  <c r="F48" i="8"/>
  <c r="F48" i="8" a="1"/>
  <c r="E48" i="8" a="1"/>
  <c r="E48" i="8" s="1"/>
  <c r="K47" i="8" a="1"/>
  <c r="K47" i="8" s="1"/>
  <c r="J47" i="8" a="1"/>
  <c r="J47" i="8" s="1"/>
  <c r="I47" i="8" a="1"/>
  <c r="I47" i="8" s="1"/>
  <c r="H47" i="8" a="1"/>
  <c r="H47" i="8" s="1"/>
  <c r="G47" i="8" a="1"/>
  <c r="G47" i="8" s="1"/>
  <c r="F47" i="8" a="1"/>
  <c r="F47" i="8" s="1"/>
  <c r="E47" i="8" a="1"/>
  <c r="E47" i="8" s="1"/>
  <c r="K46" i="8" a="1"/>
  <c r="K46" i="8" s="1"/>
  <c r="J46" i="8" a="1"/>
  <c r="J46" i="8" s="1"/>
  <c r="I46" i="8" a="1"/>
  <c r="I46" i="8" s="1"/>
  <c r="H46" i="8" a="1"/>
  <c r="H46" i="8" s="1"/>
  <c r="G46" i="8" a="1"/>
  <c r="G46" i="8" s="1"/>
  <c r="F46" i="8" a="1"/>
  <c r="F46" i="8" s="1"/>
  <c r="E46" i="8" a="1"/>
  <c r="E46" i="8" s="1"/>
  <c r="K45" i="8" a="1"/>
  <c r="K45" i="8" s="1"/>
  <c r="J45" i="8" a="1"/>
  <c r="J45" i="8" s="1"/>
  <c r="I45" i="8" a="1"/>
  <c r="I45" i="8" s="1"/>
  <c r="H45" i="8" a="1"/>
  <c r="H45" i="8" s="1"/>
  <c r="G45" i="8" a="1"/>
  <c r="G45" i="8" s="1"/>
  <c r="F45" i="8" a="1"/>
  <c r="F45" i="8" s="1"/>
  <c r="E45" i="8" a="1"/>
  <c r="E45" i="8" s="1"/>
  <c r="K44" i="8" a="1"/>
  <c r="K44" i="8" s="1"/>
  <c r="J44" i="8" a="1"/>
  <c r="J44" i="8" s="1"/>
  <c r="I44" i="8" a="1"/>
  <c r="I44" i="8" s="1"/>
  <c r="H44" i="8" a="1"/>
  <c r="H44" i="8" s="1"/>
  <c r="G44" i="8" a="1"/>
  <c r="G44" i="8" s="1"/>
  <c r="F44" i="8" a="1"/>
  <c r="F44" i="8" s="1"/>
  <c r="E44" i="8" a="1"/>
  <c r="E44" i="8" s="1"/>
  <c r="K43" i="8" a="1"/>
  <c r="K43" i="8" s="1"/>
  <c r="J43" i="8" a="1"/>
  <c r="J43" i="8" s="1"/>
  <c r="I43" i="8" a="1"/>
  <c r="I43" i="8" s="1"/>
  <c r="H43" i="8" a="1"/>
  <c r="H43" i="8" s="1"/>
  <c r="G43" i="8" a="1"/>
  <c r="G43" i="8" s="1"/>
  <c r="F43" i="8" a="1"/>
  <c r="F43" i="8" s="1"/>
  <c r="E43" i="8" a="1"/>
  <c r="E43" i="8" s="1"/>
  <c r="K42" i="8" a="1"/>
  <c r="K42" i="8" s="1"/>
  <c r="J42" i="8" a="1"/>
  <c r="J42" i="8" s="1"/>
  <c r="I42" i="8" a="1"/>
  <c r="I42" i="8" s="1"/>
  <c r="H42" i="8" a="1"/>
  <c r="H42" i="8" s="1"/>
  <c r="G42" i="8" a="1"/>
  <c r="G42" i="8" s="1"/>
  <c r="F42" i="8" a="1"/>
  <c r="F42" i="8" s="1"/>
  <c r="E42" i="8" a="1"/>
  <c r="E42" i="8" s="1"/>
  <c r="K41" i="8" a="1"/>
  <c r="K41" i="8" s="1"/>
  <c r="J41" i="8" a="1"/>
  <c r="J41" i="8" s="1"/>
  <c r="I41" i="8" a="1"/>
  <c r="I41" i="8" s="1"/>
  <c r="H41" i="8" a="1"/>
  <c r="H41" i="8" s="1"/>
  <c r="G41" i="8" a="1"/>
  <c r="G41" i="8" s="1"/>
  <c r="F41" i="8" a="1"/>
  <c r="F41" i="8" s="1"/>
  <c r="E41" i="8" a="1"/>
  <c r="E41" i="8" s="1"/>
  <c r="K40" i="8" a="1"/>
  <c r="K40" i="8" s="1"/>
  <c r="J40" i="8" a="1"/>
  <c r="J40" i="8" s="1"/>
  <c r="I40" i="8" a="1"/>
  <c r="I40" i="8" s="1"/>
  <c r="H40" i="8" a="1"/>
  <c r="H40" i="8" s="1"/>
  <c r="G40" i="8" a="1"/>
  <c r="G40" i="8" s="1"/>
  <c r="F40" i="8" a="1"/>
  <c r="F40" i="8" s="1"/>
  <c r="E40" i="8" a="1"/>
  <c r="E40" i="8" s="1"/>
  <c r="K39" i="8" a="1"/>
  <c r="K39" i="8" s="1"/>
  <c r="J39" i="8" a="1"/>
  <c r="J39" i="8" s="1"/>
  <c r="I39" i="8" a="1"/>
  <c r="I39" i="8" s="1"/>
  <c r="H39" i="8" a="1"/>
  <c r="H39" i="8" s="1"/>
  <c r="G39" i="8" a="1"/>
  <c r="G39" i="8" s="1"/>
  <c r="F39" i="8" a="1"/>
  <c r="F39" i="8" s="1"/>
  <c r="E39" i="8" a="1"/>
  <c r="E39" i="8" s="1"/>
  <c r="K38" i="8" a="1"/>
  <c r="K38" i="8" s="1"/>
  <c r="J38" i="8" a="1"/>
  <c r="J38" i="8" s="1"/>
  <c r="I38" i="8" a="1"/>
  <c r="I38" i="8" s="1"/>
  <c r="H38" i="8" a="1"/>
  <c r="H38" i="8" s="1"/>
  <c r="G38" i="8" a="1"/>
  <c r="G38" i="8" s="1"/>
  <c r="F38" i="8" a="1"/>
  <c r="F38" i="8" s="1"/>
  <c r="E38" i="8" a="1"/>
  <c r="E38" i="8" s="1"/>
  <c r="K37" i="8" a="1"/>
  <c r="K37" i="8" s="1"/>
  <c r="J37" i="8" a="1"/>
  <c r="J37" i="8" s="1"/>
  <c r="I37" i="8" a="1"/>
  <c r="I37" i="8" s="1"/>
  <c r="H37" i="8" a="1"/>
  <c r="H37" i="8" s="1"/>
  <c r="G37" i="8" a="1"/>
  <c r="G37" i="8" s="1"/>
  <c r="F37" i="8" a="1"/>
  <c r="F37" i="8" s="1"/>
  <c r="E37" i="8" a="1"/>
  <c r="E37" i="8" s="1"/>
  <c r="K36" i="8" a="1"/>
  <c r="K36" i="8" s="1"/>
  <c r="J36" i="8" a="1"/>
  <c r="J36" i="8" s="1"/>
  <c r="I36" i="8" a="1"/>
  <c r="I36" i="8" s="1"/>
  <c r="H36" i="8" a="1"/>
  <c r="H36" i="8" s="1"/>
  <c r="G36" i="8" a="1"/>
  <c r="G36" i="8" s="1"/>
  <c r="F36" i="8" a="1"/>
  <c r="F36" i="8" s="1"/>
  <c r="E36" i="8" a="1"/>
  <c r="E36" i="8" s="1"/>
  <c r="K35" i="8" a="1"/>
  <c r="K35" i="8" s="1"/>
  <c r="J35" i="8" a="1"/>
  <c r="J35" i="8" s="1"/>
  <c r="I35" i="8" a="1"/>
  <c r="I35" i="8" s="1"/>
  <c r="H35" i="8" a="1"/>
  <c r="H35" i="8" s="1"/>
  <c r="G35" i="8" a="1"/>
  <c r="G35" i="8" s="1"/>
  <c r="F35" i="8" a="1"/>
  <c r="F35" i="8" s="1"/>
  <c r="E35" i="8" a="1"/>
  <c r="E35" i="8" s="1"/>
  <c r="K34" i="8" a="1"/>
  <c r="K34" i="8" s="1"/>
  <c r="J34" i="8" a="1"/>
  <c r="J34" i="8" s="1"/>
  <c r="I34" i="8" a="1"/>
  <c r="I34" i="8" s="1"/>
  <c r="H34" i="8" a="1"/>
  <c r="H34" i="8" s="1"/>
  <c r="G34" i="8" a="1"/>
  <c r="G34" i="8" s="1"/>
  <c r="F34" i="8" a="1"/>
  <c r="F34" i="8" s="1"/>
  <c r="E34" i="8" a="1"/>
  <c r="E34" i="8" s="1"/>
  <c r="K33" i="8" a="1"/>
  <c r="K33" i="8" s="1"/>
  <c r="J33" i="8" a="1"/>
  <c r="J33" i="8" s="1"/>
  <c r="I33" i="8" a="1"/>
  <c r="I33" i="8" s="1"/>
  <c r="H33" i="8" a="1"/>
  <c r="H33" i="8" s="1"/>
  <c r="G33" i="8" a="1"/>
  <c r="G33" i="8" s="1"/>
  <c r="F33" i="8" a="1"/>
  <c r="F33" i="8" s="1"/>
  <c r="E33" i="8" a="1"/>
  <c r="E33" i="8" s="1"/>
  <c r="K32" i="8" a="1"/>
  <c r="K32" i="8" s="1"/>
  <c r="J32" i="8" a="1"/>
  <c r="J32" i="8" s="1"/>
  <c r="I32" i="8" a="1"/>
  <c r="I32" i="8" s="1"/>
  <c r="H32" i="8" a="1"/>
  <c r="H32" i="8" s="1"/>
  <c r="G32" i="8" a="1"/>
  <c r="G32" i="8" s="1"/>
  <c r="F32" i="8" a="1"/>
  <c r="F32" i="8" s="1"/>
  <c r="E32" i="8" a="1"/>
  <c r="E32" i="8" s="1"/>
  <c r="K31" i="8" a="1"/>
  <c r="K31" i="8" s="1"/>
  <c r="J31" i="8" a="1"/>
  <c r="J31" i="8" s="1"/>
  <c r="I31" i="8" a="1"/>
  <c r="I31" i="8" s="1"/>
  <c r="H31" i="8" a="1"/>
  <c r="H31" i="8" s="1"/>
  <c r="G31" i="8" a="1"/>
  <c r="G31" i="8" s="1"/>
  <c r="F31" i="8" a="1"/>
  <c r="F31" i="8" s="1"/>
  <c r="E31" i="8" a="1"/>
  <c r="E31" i="8" s="1"/>
  <c r="K30" i="8" a="1"/>
  <c r="K30" i="8" s="1"/>
  <c r="J30" i="8" a="1"/>
  <c r="J30" i="8" s="1"/>
  <c r="I30" i="8" a="1"/>
  <c r="I30" i="8" s="1"/>
  <c r="H30" i="8" a="1"/>
  <c r="H30" i="8" s="1"/>
  <c r="G30" i="8" a="1"/>
  <c r="G30" i="8" s="1"/>
  <c r="F30" i="8" a="1"/>
  <c r="F30" i="8" s="1"/>
  <c r="E30" i="8" a="1"/>
  <c r="E30" i="8" s="1"/>
  <c r="K29" i="8" a="1"/>
  <c r="K29" i="8" s="1"/>
  <c r="J29" i="8" a="1"/>
  <c r="J29" i="8" s="1"/>
  <c r="I29" i="8" a="1"/>
  <c r="I29" i="8" s="1"/>
  <c r="H29" i="8" a="1"/>
  <c r="H29" i="8" s="1"/>
  <c r="G29" i="8" a="1"/>
  <c r="G29" i="8" s="1"/>
  <c r="F29" i="8" a="1"/>
  <c r="F29" i="8" s="1"/>
  <c r="E29" i="8" a="1"/>
  <c r="E29" i="8" s="1"/>
  <c r="K28" i="8" a="1"/>
  <c r="K28" i="8" s="1"/>
  <c r="J28" i="8" a="1"/>
  <c r="J28" i="8" s="1"/>
  <c r="I28" i="8" a="1"/>
  <c r="I28" i="8" s="1"/>
  <c r="H28" i="8" a="1"/>
  <c r="H28" i="8" s="1"/>
  <c r="G28" i="8" a="1"/>
  <c r="G28" i="8" s="1"/>
  <c r="F28" i="8" a="1"/>
  <c r="F28" i="8" s="1"/>
  <c r="E28" i="8" a="1"/>
  <c r="E28" i="8" s="1"/>
  <c r="K27" i="8" a="1"/>
  <c r="K27" i="8" s="1"/>
  <c r="J27" i="8" a="1"/>
  <c r="J27" i="8" s="1"/>
  <c r="I27" i="8" a="1"/>
  <c r="I27" i="8" s="1"/>
  <c r="H27" i="8" a="1"/>
  <c r="H27" i="8" s="1"/>
  <c r="G27" i="8" a="1"/>
  <c r="G27" i="8" s="1"/>
  <c r="F27" i="8" a="1"/>
  <c r="F27" i="8" s="1"/>
  <c r="E27" i="8" a="1"/>
  <c r="E27" i="8" s="1"/>
  <c r="K26" i="8" a="1"/>
  <c r="K26" i="8" s="1"/>
  <c r="J26" i="8" a="1"/>
  <c r="J26" i="8" s="1"/>
  <c r="I26" i="8" a="1"/>
  <c r="I26" i="8" s="1"/>
  <c r="H26" i="8" a="1"/>
  <c r="H26" i="8" s="1"/>
  <c r="G26" i="8" a="1"/>
  <c r="G26" i="8" s="1"/>
  <c r="F26" i="8" a="1"/>
  <c r="F26" i="8" s="1"/>
  <c r="E26" i="8" a="1"/>
  <c r="E26" i="8" s="1"/>
  <c r="K25" i="8" a="1"/>
  <c r="K25" i="8" s="1"/>
  <c r="J25" i="8" a="1"/>
  <c r="J25" i="8" s="1"/>
  <c r="I25" i="8" a="1"/>
  <c r="I25" i="8" s="1"/>
  <c r="H25" i="8" a="1"/>
  <c r="H25" i="8" s="1"/>
  <c r="G25" i="8" a="1"/>
  <c r="G25" i="8" s="1"/>
  <c r="F25" i="8" a="1"/>
  <c r="F25" i="8" s="1"/>
  <c r="E25" i="8" a="1"/>
  <c r="E25" i="8" s="1"/>
  <c r="K24" i="8" a="1"/>
  <c r="K24" i="8" s="1"/>
  <c r="J24" i="8" a="1"/>
  <c r="J24" i="8" s="1"/>
  <c r="I24" i="8" a="1"/>
  <c r="I24" i="8" s="1"/>
  <c r="H24" i="8" a="1"/>
  <c r="H24" i="8" s="1"/>
  <c r="G24" i="8" a="1"/>
  <c r="G24" i="8" s="1"/>
  <c r="F24" i="8" a="1"/>
  <c r="F24" i="8" s="1"/>
  <c r="E24" i="8" a="1"/>
  <c r="E24" i="8" s="1"/>
  <c r="K23" i="8" a="1"/>
  <c r="K23" i="8" s="1"/>
  <c r="J23" i="8" a="1"/>
  <c r="J23" i="8" s="1"/>
  <c r="I23" i="8" a="1"/>
  <c r="I23" i="8" s="1"/>
  <c r="H23" i="8" a="1"/>
  <c r="H23" i="8" s="1"/>
  <c r="G23" i="8" a="1"/>
  <c r="G23" i="8" s="1"/>
  <c r="F23" i="8" a="1"/>
  <c r="F23" i="8" s="1"/>
  <c r="E23" i="8" a="1"/>
  <c r="E23" i="8" s="1"/>
  <c r="K22" i="8" a="1"/>
  <c r="K22" i="8" s="1"/>
  <c r="J22" i="8" a="1"/>
  <c r="J22" i="8" s="1"/>
  <c r="I22" i="8" a="1"/>
  <c r="I22" i="8" s="1"/>
  <c r="H22" i="8" a="1"/>
  <c r="H22" i="8" s="1"/>
  <c r="G22" i="8" a="1"/>
  <c r="G22" i="8" s="1"/>
  <c r="F22" i="8" a="1"/>
  <c r="F22" i="8" s="1"/>
  <c r="E22" i="8" a="1"/>
  <c r="E22" i="8" s="1"/>
  <c r="K21" i="8" a="1"/>
  <c r="K21" i="8" s="1"/>
  <c r="J21" i="8" a="1"/>
  <c r="J21" i="8" s="1"/>
  <c r="I21" i="8" a="1"/>
  <c r="I21" i="8" s="1"/>
  <c r="H21" i="8" a="1"/>
  <c r="H21" i="8" s="1"/>
  <c r="G21" i="8" a="1"/>
  <c r="G21" i="8" s="1"/>
  <c r="F21" i="8" a="1"/>
  <c r="F21" i="8" s="1"/>
  <c r="E21" i="8" a="1"/>
  <c r="E21" i="8" s="1"/>
  <c r="K20" i="8" a="1"/>
  <c r="K20" i="8" s="1"/>
  <c r="J20" i="8" a="1"/>
  <c r="J20" i="8" s="1"/>
  <c r="I20" i="8" a="1"/>
  <c r="I20" i="8" s="1"/>
  <c r="H20" i="8" a="1"/>
  <c r="H20" i="8" s="1"/>
  <c r="G20" i="8" a="1"/>
  <c r="G20" i="8" s="1"/>
  <c r="F20" i="8" a="1"/>
  <c r="F20" i="8" s="1"/>
  <c r="E20" i="8" a="1"/>
  <c r="E20" i="8" s="1"/>
  <c r="K19" i="8" a="1"/>
  <c r="K19" i="8" s="1"/>
  <c r="J19" i="8" a="1"/>
  <c r="J19" i="8" s="1"/>
  <c r="I19" i="8" a="1"/>
  <c r="I19" i="8" s="1"/>
  <c r="H19" i="8" a="1"/>
  <c r="H19" i="8" s="1"/>
  <c r="G19" i="8" a="1"/>
  <c r="G19" i="8" s="1"/>
  <c r="F19" i="8" a="1"/>
  <c r="F19" i="8" s="1"/>
  <c r="E19" i="8" a="1"/>
  <c r="E19" i="8" s="1"/>
  <c r="K18" i="8" a="1"/>
  <c r="K18" i="8" s="1"/>
  <c r="J18" i="8" a="1"/>
  <c r="J18" i="8" s="1"/>
  <c r="I18" i="8" a="1"/>
  <c r="I18" i="8" s="1"/>
  <c r="H18" i="8" a="1"/>
  <c r="H18" i="8" s="1"/>
  <c r="G18" i="8" a="1"/>
  <c r="G18" i="8" s="1"/>
  <c r="F18" i="8" a="1"/>
  <c r="F18" i="8" s="1"/>
  <c r="E18" i="8" a="1"/>
  <c r="E18" i="8" s="1"/>
  <c r="K17" i="8" a="1"/>
  <c r="K17" i="8" s="1"/>
  <c r="J17" i="8" a="1"/>
  <c r="J17" i="8" s="1"/>
  <c r="I17" i="8" a="1"/>
  <c r="I17" i="8" s="1"/>
  <c r="H17" i="8" a="1"/>
  <c r="H17" i="8" s="1"/>
  <c r="G17" i="8" a="1"/>
  <c r="G17" i="8" s="1"/>
  <c r="F17" i="8" a="1"/>
  <c r="F17" i="8" s="1"/>
  <c r="E17" i="8" a="1"/>
  <c r="E17" i="8" s="1"/>
  <c r="K16" i="8" a="1"/>
  <c r="K16" i="8" s="1"/>
  <c r="J16" i="8" a="1"/>
  <c r="J16" i="8" s="1"/>
  <c r="I16" i="8" a="1"/>
  <c r="I16" i="8" s="1"/>
  <c r="H16" i="8" a="1"/>
  <c r="H16" i="8" s="1"/>
  <c r="G16" i="8" a="1"/>
  <c r="G16" i="8" s="1"/>
  <c r="F16" i="8" a="1"/>
  <c r="F16" i="8" s="1"/>
  <c r="E16" i="8" a="1"/>
  <c r="E16" i="8" s="1"/>
  <c r="K15" i="8" a="1"/>
  <c r="K15" i="8" s="1"/>
  <c r="J15" i="8" a="1"/>
  <c r="J15" i="8" s="1"/>
  <c r="I15" i="8" a="1"/>
  <c r="I15" i="8" s="1"/>
  <c r="H15" i="8" a="1"/>
  <c r="H15" i="8" s="1"/>
  <c r="G15" i="8" a="1"/>
  <c r="G15" i="8" s="1"/>
  <c r="F15" i="8" a="1"/>
  <c r="F15" i="8" s="1"/>
  <c r="E15" i="8" a="1"/>
  <c r="E15" i="8" s="1"/>
  <c r="K14" i="8" a="1"/>
  <c r="K14" i="8" s="1"/>
  <c r="J14" i="8" a="1"/>
  <c r="J14" i="8" s="1"/>
  <c r="I14" i="8" a="1"/>
  <c r="I14" i="8" s="1"/>
  <c r="H14" i="8" a="1"/>
  <c r="H14" i="8" s="1"/>
  <c r="G14" i="8" a="1"/>
  <c r="G14" i="8" s="1"/>
  <c r="F14" i="8" a="1"/>
  <c r="F14" i="8" s="1"/>
  <c r="E14" i="8" a="1"/>
  <c r="E14" i="8" s="1"/>
  <c r="K13" i="8" a="1"/>
  <c r="K13" i="8" s="1"/>
  <c r="J13" i="8" a="1"/>
  <c r="J13" i="8" s="1"/>
  <c r="I13" i="8" a="1"/>
  <c r="I13" i="8" s="1"/>
  <c r="H13" i="8" a="1"/>
  <c r="H13" i="8" s="1"/>
  <c r="G13" i="8" a="1"/>
  <c r="G13" i="8" s="1"/>
  <c r="F13" i="8" a="1"/>
  <c r="F13" i="8" s="1"/>
  <c r="E13" i="8" a="1"/>
  <c r="E13" i="8" s="1"/>
  <c r="K12" i="8" a="1"/>
  <c r="K12" i="8" s="1"/>
  <c r="J12" i="8" a="1"/>
  <c r="J12" i="8" s="1"/>
  <c r="I12" i="8" a="1"/>
  <c r="I12" i="8" s="1"/>
  <c r="H12" i="8" a="1"/>
  <c r="H12" i="8" s="1"/>
  <c r="G12" i="8" a="1"/>
  <c r="G12" i="8" s="1"/>
  <c r="F12" i="8" a="1"/>
  <c r="F12" i="8" s="1"/>
  <c r="E12" i="8" a="1"/>
  <c r="E12" i="8" s="1"/>
  <c r="K11" i="8" a="1"/>
  <c r="K11" i="8" s="1"/>
  <c r="J11" i="8" a="1"/>
  <c r="J11" i="8" s="1"/>
  <c r="I11" i="8" a="1"/>
  <c r="I11" i="8" s="1"/>
  <c r="H11" i="8" a="1"/>
  <c r="H11" i="8" s="1"/>
  <c r="G11" i="8" a="1"/>
  <c r="G11" i="8" s="1"/>
  <c r="F11" i="8" a="1"/>
  <c r="F11" i="8" s="1"/>
  <c r="E11" i="8" a="1"/>
  <c r="E11" i="8" s="1"/>
  <c r="K10" i="8" a="1"/>
  <c r="K10" i="8" s="1"/>
  <c r="J10" i="8" a="1"/>
  <c r="J10" i="8" s="1"/>
  <c r="I10" i="8" a="1"/>
  <c r="I10" i="8" s="1"/>
  <c r="H10" i="8" a="1"/>
  <c r="H10" i="8" s="1"/>
  <c r="G10" i="8" a="1"/>
  <c r="G10" i="8" s="1"/>
  <c r="F10" i="8" a="1"/>
  <c r="F10" i="8" s="1"/>
  <c r="E10" i="8" a="1"/>
  <c r="E10" i="8" s="1"/>
  <c r="K9" i="8" a="1"/>
  <c r="K9" i="8" s="1"/>
  <c r="J9" i="8" a="1"/>
  <c r="J9" i="8" s="1"/>
  <c r="I9" i="8" a="1"/>
  <c r="I9" i="8" s="1"/>
  <c r="H9" i="8" a="1"/>
  <c r="H9" i="8" s="1"/>
  <c r="G9" i="8" a="1"/>
  <c r="G9" i="8" s="1"/>
  <c r="F9" i="8" a="1"/>
  <c r="F9" i="8" s="1"/>
  <c r="E9" i="8" a="1"/>
  <c r="E9" i="8" s="1"/>
  <c r="K8" i="8" a="1"/>
  <c r="K8" i="8" s="1"/>
  <c r="J8" i="8" a="1"/>
  <c r="J8" i="8" s="1"/>
  <c r="I8" i="8" a="1"/>
  <c r="I8" i="8" s="1"/>
  <c r="H8" i="8" a="1"/>
  <c r="H8" i="8" s="1"/>
  <c r="G8" i="8" a="1"/>
  <c r="G8" i="8" s="1"/>
  <c r="F8" i="8" a="1"/>
  <c r="F8" i="8" s="1"/>
  <c r="E8" i="8" a="1"/>
  <c r="E8" i="8" s="1"/>
  <c r="K7" i="8" a="1"/>
  <c r="K7" i="8" s="1"/>
  <c r="J7" i="8" a="1"/>
  <c r="J7" i="8" s="1"/>
  <c r="I7" i="8" a="1"/>
  <c r="I7" i="8" s="1"/>
  <c r="H7" i="8" a="1"/>
  <c r="H7" i="8" s="1"/>
  <c r="G7" i="8" a="1"/>
  <c r="G7" i="8" s="1"/>
  <c r="F7" i="8" a="1"/>
  <c r="F7" i="8" s="1"/>
  <c r="E7" i="8" a="1"/>
  <c r="E7" i="8" s="1"/>
  <c r="K6" i="8" a="1"/>
  <c r="K6" i="8" s="1"/>
  <c r="J6" i="8" a="1"/>
  <c r="J6" i="8" s="1"/>
  <c r="I6" i="8" a="1"/>
  <c r="I6" i="8" s="1"/>
  <c r="H6" i="8" a="1"/>
  <c r="H6" i="8" s="1"/>
  <c r="G6" i="8" a="1"/>
  <c r="G6" i="8" s="1"/>
  <c r="F6" i="8" a="1"/>
  <c r="F6" i="8" s="1"/>
  <c r="E6" i="8" a="1"/>
  <c r="E6" i="8" s="1"/>
  <c r="K5" i="8" a="1"/>
  <c r="K5" i="8" s="1"/>
  <c r="J5" i="8" a="1"/>
  <c r="J5" i="8" s="1"/>
  <c r="I5" i="8" a="1"/>
  <c r="I5" i="8" s="1"/>
  <c r="H5" i="8" a="1"/>
  <c r="H5" i="8" s="1"/>
  <c r="G5" i="8" a="1"/>
  <c r="G5" i="8" s="1"/>
  <c r="F5" i="8" a="1"/>
  <c r="F5" i="8" s="1"/>
  <c r="E5" i="8" a="1"/>
  <c r="E5" i="8" s="1"/>
  <c r="K4" i="8" a="1"/>
  <c r="K4" i="8" s="1"/>
  <c r="J4" i="8" a="1"/>
  <c r="J4" i="8" s="1"/>
  <c r="I4" i="8" a="1"/>
  <c r="I4" i="8" s="1"/>
  <c r="H4" i="8" a="1"/>
  <c r="H4" i="8" s="1"/>
  <c r="G4" i="8" a="1"/>
  <c r="G4" i="8" s="1"/>
  <c r="F4" i="8" a="1"/>
  <c r="F4" i="8" s="1"/>
  <c r="E4" i="8" a="1"/>
  <c r="E4" i="8" s="1"/>
  <c r="K153" i="7" a="1"/>
  <c r="K153" i="7" s="1"/>
  <c r="J153" i="7" a="1"/>
  <c r="J153" i="7" s="1"/>
  <c r="I153" i="7" a="1"/>
  <c r="I153" i="7" s="1"/>
  <c r="H153" i="7" a="1"/>
  <c r="H153" i="7" s="1"/>
  <c r="G153" i="7" a="1"/>
  <c r="G153" i="7" s="1"/>
  <c r="F153" i="7" a="1"/>
  <c r="F153" i="7" s="1"/>
  <c r="E153" i="7" a="1"/>
  <c r="E153" i="7" s="1"/>
  <c r="K152" i="7" a="1"/>
  <c r="K152" i="7" s="1"/>
  <c r="J152" i="7" a="1"/>
  <c r="J152" i="7" s="1"/>
  <c r="I152" i="7" a="1"/>
  <c r="I152" i="7" s="1"/>
  <c r="H152" i="7" a="1"/>
  <c r="H152" i="7" s="1"/>
  <c r="G152" i="7" a="1"/>
  <c r="G152" i="7" s="1"/>
  <c r="F152" i="7" a="1"/>
  <c r="F152" i="7" s="1"/>
  <c r="E152" i="7" a="1"/>
  <c r="E152" i="7" s="1"/>
  <c r="K151" i="7" a="1"/>
  <c r="K151" i="7" s="1"/>
  <c r="J151" i="7" a="1"/>
  <c r="J151" i="7" s="1"/>
  <c r="I151" i="7" a="1"/>
  <c r="I151" i="7" s="1"/>
  <c r="H151" i="7" a="1"/>
  <c r="H151" i="7" s="1"/>
  <c r="G151" i="7" a="1"/>
  <c r="G151" i="7" s="1"/>
  <c r="F151" i="7"/>
  <c r="F151" i="7" a="1"/>
  <c r="E151" i="7" a="1"/>
  <c r="E151" i="7" s="1"/>
  <c r="K150" i="7" a="1"/>
  <c r="K150" i="7" s="1"/>
  <c r="J150" i="7" a="1"/>
  <c r="J150" i="7" s="1"/>
  <c r="I150" i="7" a="1"/>
  <c r="I150" i="7" s="1"/>
  <c r="H150" i="7" a="1"/>
  <c r="H150" i="7" s="1"/>
  <c r="G150" i="7" a="1"/>
  <c r="G150" i="7" s="1"/>
  <c r="F150" i="7" a="1"/>
  <c r="F150" i="7" s="1"/>
  <c r="E150" i="7" a="1"/>
  <c r="E150" i="7" s="1"/>
  <c r="K149" i="7" a="1"/>
  <c r="K149" i="7" s="1"/>
  <c r="J149" i="7" a="1"/>
  <c r="J149" i="7" s="1"/>
  <c r="I149" i="7" a="1"/>
  <c r="I149" i="7" s="1"/>
  <c r="H149" i="7" a="1"/>
  <c r="H149" i="7" s="1"/>
  <c r="G149" i="7" a="1"/>
  <c r="G149" i="7" s="1"/>
  <c r="F149" i="7" a="1"/>
  <c r="F149" i="7" s="1"/>
  <c r="E149" i="7" a="1"/>
  <c r="E149" i="7" s="1"/>
  <c r="K148" i="7" a="1"/>
  <c r="K148" i="7" s="1"/>
  <c r="J148" i="7" a="1"/>
  <c r="J148" i="7" s="1"/>
  <c r="I148" i="7" a="1"/>
  <c r="I148" i="7" s="1"/>
  <c r="H148" i="7" a="1"/>
  <c r="H148" i="7" s="1"/>
  <c r="G148" i="7" a="1"/>
  <c r="G148" i="7" s="1"/>
  <c r="F148" i="7" a="1"/>
  <c r="F148" i="7" s="1"/>
  <c r="E148" i="7" a="1"/>
  <c r="E148" i="7" s="1"/>
  <c r="K147" i="7" a="1"/>
  <c r="K147" i="7" s="1"/>
  <c r="J147" i="7" a="1"/>
  <c r="J147" i="7" s="1"/>
  <c r="I147" i="7" a="1"/>
  <c r="I147" i="7" s="1"/>
  <c r="H147" i="7" a="1"/>
  <c r="H147" i="7" s="1"/>
  <c r="G147" i="7" a="1"/>
  <c r="G147" i="7" s="1"/>
  <c r="F147" i="7" a="1"/>
  <c r="F147" i="7" s="1"/>
  <c r="E147" i="7" a="1"/>
  <c r="E147" i="7" s="1"/>
  <c r="K146" i="7" a="1"/>
  <c r="K146" i="7" s="1"/>
  <c r="J146" i="7" a="1"/>
  <c r="J146" i="7" s="1"/>
  <c r="I146" i="7" a="1"/>
  <c r="I146" i="7" s="1"/>
  <c r="H146" i="7" a="1"/>
  <c r="H146" i="7" s="1"/>
  <c r="G146" i="7" a="1"/>
  <c r="G146" i="7" s="1"/>
  <c r="F146" i="7" a="1"/>
  <c r="F146" i="7" s="1"/>
  <c r="E146" i="7" a="1"/>
  <c r="E146" i="7" s="1"/>
  <c r="K145" i="7" a="1"/>
  <c r="K145" i="7" s="1"/>
  <c r="J145" i="7" a="1"/>
  <c r="J145" i="7" s="1"/>
  <c r="I145" i="7" a="1"/>
  <c r="I145" i="7" s="1"/>
  <c r="H145" i="7" a="1"/>
  <c r="H145" i="7" s="1"/>
  <c r="G145" i="7" a="1"/>
  <c r="G145" i="7" s="1"/>
  <c r="F145" i="7" a="1"/>
  <c r="F145" i="7" s="1"/>
  <c r="E145" i="7" a="1"/>
  <c r="E145" i="7" s="1"/>
  <c r="K144" i="7" a="1"/>
  <c r="K144" i="7" s="1"/>
  <c r="J144" i="7" a="1"/>
  <c r="J144" i="7" s="1"/>
  <c r="I144" i="7" a="1"/>
  <c r="I144" i="7" s="1"/>
  <c r="H144" i="7" a="1"/>
  <c r="H144" i="7" s="1"/>
  <c r="G144" i="7" a="1"/>
  <c r="G144" i="7" s="1"/>
  <c r="F144" i="7" a="1"/>
  <c r="F144" i="7" s="1"/>
  <c r="E144" i="7" a="1"/>
  <c r="E144" i="7" s="1"/>
  <c r="K143" i="7" a="1"/>
  <c r="K143" i="7" s="1"/>
  <c r="J143" i="7" a="1"/>
  <c r="J143" i="7" s="1"/>
  <c r="I143" i="7" a="1"/>
  <c r="I143" i="7" s="1"/>
  <c r="H143" i="7" a="1"/>
  <c r="H143" i="7" s="1"/>
  <c r="G143" i="7" a="1"/>
  <c r="G143" i="7" s="1"/>
  <c r="F143" i="7" a="1"/>
  <c r="F143" i="7" s="1"/>
  <c r="E143" i="7" a="1"/>
  <c r="E143" i="7" s="1"/>
  <c r="K142" i="7" a="1"/>
  <c r="K142" i="7" s="1"/>
  <c r="J142" i="7" a="1"/>
  <c r="J142" i="7" s="1"/>
  <c r="I142" i="7" a="1"/>
  <c r="I142" i="7" s="1"/>
  <c r="H142" i="7" a="1"/>
  <c r="H142" i="7" s="1"/>
  <c r="G142" i="7" a="1"/>
  <c r="G142" i="7" s="1"/>
  <c r="F142" i="7" a="1"/>
  <c r="F142" i="7" s="1"/>
  <c r="E142" i="7" a="1"/>
  <c r="E142" i="7" s="1"/>
  <c r="K141" i="7" a="1"/>
  <c r="K141" i="7" s="1"/>
  <c r="J141" i="7" a="1"/>
  <c r="J141" i="7" s="1"/>
  <c r="I141" i="7" a="1"/>
  <c r="I141" i="7" s="1"/>
  <c r="H141" i="7" a="1"/>
  <c r="H141" i="7" s="1"/>
  <c r="G141" i="7" a="1"/>
  <c r="G141" i="7" s="1"/>
  <c r="F141" i="7" a="1"/>
  <c r="F141" i="7" s="1"/>
  <c r="E141" i="7" a="1"/>
  <c r="E141" i="7" s="1"/>
  <c r="K140" i="7" a="1"/>
  <c r="K140" i="7" s="1"/>
  <c r="J140" i="7" a="1"/>
  <c r="J140" i="7" s="1"/>
  <c r="I140" i="7" a="1"/>
  <c r="I140" i="7" s="1"/>
  <c r="H140" i="7" a="1"/>
  <c r="H140" i="7" s="1"/>
  <c r="G140" i="7" a="1"/>
  <c r="G140" i="7" s="1"/>
  <c r="F140" i="7" a="1"/>
  <c r="F140" i="7" s="1"/>
  <c r="E140" i="7" a="1"/>
  <c r="E140" i="7" s="1"/>
  <c r="K139" i="7" a="1"/>
  <c r="K139" i="7" s="1"/>
  <c r="J139" i="7" a="1"/>
  <c r="J139" i="7" s="1"/>
  <c r="I139" i="7" a="1"/>
  <c r="I139" i="7" s="1"/>
  <c r="H139" i="7" a="1"/>
  <c r="H139" i="7" s="1"/>
  <c r="G139" i="7" a="1"/>
  <c r="G139" i="7" s="1"/>
  <c r="F139" i="7" a="1"/>
  <c r="F139" i="7" s="1"/>
  <c r="E139" i="7" a="1"/>
  <c r="E139" i="7" s="1"/>
  <c r="K138" i="7" a="1"/>
  <c r="K138" i="7" s="1"/>
  <c r="J138" i="7" a="1"/>
  <c r="J138" i="7" s="1"/>
  <c r="I138" i="7" a="1"/>
  <c r="I138" i="7" s="1"/>
  <c r="H138" i="7" a="1"/>
  <c r="H138" i="7" s="1"/>
  <c r="G138" i="7" a="1"/>
  <c r="G138" i="7" s="1"/>
  <c r="F138" i="7" a="1"/>
  <c r="F138" i="7" s="1"/>
  <c r="E138" i="7" a="1"/>
  <c r="E138" i="7" s="1"/>
  <c r="K137" i="7" a="1"/>
  <c r="K137" i="7" s="1"/>
  <c r="J137" i="7" a="1"/>
  <c r="J137" i="7" s="1"/>
  <c r="I137" i="7" a="1"/>
  <c r="I137" i="7" s="1"/>
  <c r="H137" i="7" a="1"/>
  <c r="H137" i="7" s="1"/>
  <c r="G137" i="7" a="1"/>
  <c r="G137" i="7" s="1"/>
  <c r="F137" i="7" a="1"/>
  <c r="F137" i="7" s="1"/>
  <c r="E137" i="7" a="1"/>
  <c r="E137" i="7" s="1"/>
  <c r="K136" i="7" a="1"/>
  <c r="K136" i="7" s="1"/>
  <c r="J136" i="7" a="1"/>
  <c r="J136" i="7" s="1"/>
  <c r="I136" i="7" a="1"/>
  <c r="I136" i="7" s="1"/>
  <c r="H136" i="7" a="1"/>
  <c r="H136" i="7" s="1"/>
  <c r="G136" i="7" a="1"/>
  <c r="G136" i="7" s="1"/>
  <c r="F136" i="7" a="1"/>
  <c r="F136" i="7" s="1"/>
  <c r="E136" i="7" a="1"/>
  <c r="E136" i="7" s="1"/>
  <c r="K135" i="7" a="1"/>
  <c r="K135" i="7" s="1"/>
  <c r="J135" i="7" a="1"/>
  <c r="J135" i="7" s="1"/>
  <c r="I135" i="7" a="1"/>
  <c r="I135" i="7" s="1"/>
  <c r="H135" i="7" a="1"/>
  <c r="H135" i="7" s="1"/>
  <c r="G135" i="7" a="1"/>
  <c r="G135" i="7" s="1"/>
  <c r="F135" i="7" a="1"/>
  <c r="F135" i="7" s="1"/>
  <c r="E135" i="7" a="1"/>
  <c r="E135" i="7" s="1"/>
  <c r="K134" i="7" a="1"/>
  <c r="K134" i="7" s="1"/>
  <c r="J134" i="7" a="1"/>
  <c r="J134" i="7" s="1"/>
  <c r="I134" i="7" a="1"/>
  <c r="I134" i="7" s="1"/>
  <c r="H134" i="7" a="1"/>
  <c r="H134" i="7" s="1"/>
  <c r="G134" i="7" a="1"/>
  <c r="G134" i="7" s="1"/>
  <c r="F134" i="7" a="1"/>
  <c r="F134" i="7" s="1"/>
  <c r="E134" i="7" a="1"/>
  <c r="E134" i="7" s="1"/>
  <c r="K133" i="7" a="1"/>
  <c r="K133" i="7" s="1"/>
  <c r="J133" i="7" a="1"/>
  <c r="J133" i="7" s="1"/>
  <c r="I133" i="7" a="1"/>
  <c r="I133" i="7" s="1"/>
  <c r="H133" i="7" a="1"/>
  <c r="H133" i="7" s="1"/>
  <c r="G133" i="7" a="1"/>
  <c r="G133" i="7" s="1"/>
  <c r="F133" i="7" a="1"/>
  <c r="F133" i="7" s="1"/>
  <c r="E133" i="7" a="1"/>
  <c r="E133" i="7" s="1"/>
  <c r="K132" i="7" a="1"/>
  <c r="K132" i="7" s="1"/>
  <c r="J132" i="7" a="1"/>
  <c r="J132" i="7" s="1"/>
  <c r="I132" i="7" a="1"/>
  <c r="I132" i="7" s="1"/>
  <c r="H132" i="7" a="1"/>
  <c r="H132" i="7" s="1"/>
  <c r="G132" i="7" a="1"/>
  <c r="G132" i="7" s="1"/>
  <c r="F132" i="7" a="1"/>
  <c r="F132" i="7" s="1"/>
  <c r="E132" i="7" a="1"/>
  <c r="E132" i="7" s="1"/>
  <c r="K131" i="7" a="1"/>
  <c r="K131" i="7" s="1"/>
  <c r="J131" i="7" a="1"/>
  <c r="J131" i="7" s="1"/>
  <c r="I131" i="7" a="1"/>
  <c r="I131" i="7" s="1"/>
  <c r="H131" i="7" a="1"/>
  <c r="H131" i="7" s="1"/>
  <c r="G131" i="7" a="1"/>
  <c r="G131" i="7" s="1"/>
  <c r="F131" i="7" a="1"/>
  <c r="F131" i="7" s="1"/>
  <c r="E131" i="7" a="1"/>
  <c r="E131" i="7" s="1"/>
  <c r="K130" i="7" a="1"/>
  <c r="K130" i="7" s="1"/>
  <c r="J130" i="7" a="1"/>
  <c r="J130" i="7" s="1"/>
  <c r="I130" i="7" a="1"/>
  <c r="I130" i="7" s="1"/>
  <c r="H130" i="7" a="1"/>
  <c r="H130" i="7" s="1"/>
  <c r="G130" i="7" a="1"/>
  <c r="G130" i="7" s="1"/>
  <c r="F130" i="7" a="1"/>
  <c r="F130" i="7" s="1"/>
  <c r="E130" i="7" a="1"/>
  <c r="E130" i="7" s="1"/>
  <c r="K129" i="7" a="1"/>
  <c r="K129" i="7" s="1"/>
  <c r="J129" i="7" a="1"/>
  <c r="J129" i="7" s="1"/>
  <c r="I129" i="7" a="1"/>
  <c r="I129" i="7" s="1"/>
  <c r="H129" i="7" a="1"/>
  <c r="H129" i="7" s="1"/>
  <c r="G129" i="7" a="1"/>
  <c r="G129" i="7" s="1"/>
  <c r="F129" i="7" a="1"/>
  <c r="F129" i="7" s="1"/>
  <c r="E129" i="7" a="1"/>
  <c r="E129" i="7" s="1"/>
  <c r="K128" i="7" a="1"/>
  <c r="K128" i="7" s="1"/>
  <c r="J128" i="7" a="1"/>
  <c r="J128" i="7" s="1"/>
  <c r="I128" i="7" a="1"/>
  <c r="I128" i="7" s="1"/>
  <c r="H128" i="7" a="1"/>
  <c r="H128" i="7" s="1"/>
  <c r="G128" i="7" a="1"/>
  <c r="G128" i="7" s="1"/>
  <c r="F128" i="7" a="1"/>
  <c r="F128" i="7" s="1"/>
  <c r="E128" i="7" a="1"/>
  <c r="E128" i="7" s="1"/>
  <c r="K127" i="7" a="1"/>
  <c r="K127" i="7" s="1"/>
  <c r="J127" i="7" a="1"/>
  <c r="J127" i="7" s="1"/>
  <c r="I127" i="7" a="1"/>
  <c r="I127" i="7" s="1"/>
  <c r="H127" i="7" a="1"/>
  <c r="H127" i="7" s="1"/>
  <c r="G127" i="7" a="1"/>
  <c r="G127" i="7" s="1"/>
  <c r="F127" i="7" a="1"/>
  <c r="F127" i="7" s="1"/>
  <c r="E127" i="7" a="1"/>
  <c r="E127" i="7" s="1"/>
  <c r="K126" i="7" a="1"/>
  <c r="K126" i="7" s="1"/>
  <c r="J126" i="7" a="1"/>
  <c r="J126" i="7" s="1"/>
  <c r="I126" i="7" a="1"/>
  <c r="I126" i="7" s="1"/>
  <c r="H126" i="7" a="1"/>
  <c r="H126" i="7" s="1"/>
  <c r="G126" i="7" a="1"/>
  <c r="G126" i="7" s="1"/>
  <c r="F126" i="7" a="1"/>
  <c r="F126" i="7" s="1"/>
  <c r="E126" i="7" a="1"/>
  <c r="E126" i="7" s="1"/>
  <c r="K125" i="7" a="1"/>
  <c r="K125" i="7" s="1"/>
  <c r="J125" i="7" a="1"/>
  <c r="J125" i="7" s="1"/>
  <c r="I125" i="7" a="1"/>
  <c r="I125" i="7" s="1"/>
  <c r="H125" i="7"/>
  <c r="H125" i="7" a="1"/>
  <c r="G125" i="7" a="1"/>
  <c r="G125" i="7" s="1"/>
  <c r="F125" i="7" a="1"/>
  <c r="F125" i="7" s="1"/>
  <c r="E125" i="7" a="1"/>
  <c r="E125" i="7" s="1"/>
  <c r="K124" i="7" a="1"/>
  <c r="K124" i="7" s="1"/>
  <c r="J124" i="7" a="1"/>
  <c r="J124" i="7" s="1"/>
  <c r="I124" i="7" a="1"/>
  <c r="I124" i="7" s="1"/>
  <c r="H124" i="7" a="1"/>
  <c r="H124" i="7" s="1"/>
  <c r="G124" i="7" a="1"/>
  <c r="G124" i="7" s="1"/>
  <c r="F124" i="7" a="1"/>
  <c r="F124" i="7" s="1"/>
  <c r="E124" i="7" a="1"/>
  <c r="E124" i="7" s="1"/>
  <c r="K123" i="7"/>
  <c r="K123" i="7" a="1"/>
  <c r="J123" i="7" a="1"/>
  <c r="J123" i="7" s="1"/>
  <c r="I123" i="7" a="1"/>
  <c r="I123" i="7" s="1"/>
  <c r="H123" i="7" a="1"/>
  <c r="H123" i="7" s="1"/>
  <c r="G123" i="7" a="1"/>
  <c r="G123" i="7" s="1"/>
  <c r="F123" i="7" a="1"/>
  <c r="F123" i="7" s="1"/>
  <c r="E123" i="7" a="1"/>
  <c r="E123" i="7" s="1"/>
  <c r="K122" i="7" a="1"/>
  <c r="K122" i="7" s="1"/>
  <c r="J122" i="7" a="1"/>
  <c r="J122" i="7" s="1"/>
  <c r="I122" i="7" a="1"/>
  <c r="I122" i="7" s="1"/>
  <c r="H122" i="7" a="1"/>
  <c r="H122" i="7" s="1"/>
  <c r="G122" i="7" a="1"/>
  <c r="G122" i="7" s="1"/>
  <c r="F122" i="7" a="1"/>
  <c r="F122" i="7" s="1"/>
  <c r="E122" i="7" a="1"/>
  <c r="E122" i="7" s="1"/>
  <c r="K121" i="7" a="1"/>
  <c r="K121" i="7" s="1"/>
  <c r="J121" i="7" a="1"/>
  <c r="J121" i="7" s="1"/>
  <c r="I121" i="7" a="1"/>
  <c r="I121" i="7" s="1"/>
  <c r="H121" i="7" a="1"/>
  <c r="H121" i="7" s="1"/>
  <c r="G121" i="7" a="1"/>
  <c r="G121" i="7" s="1"/>
  <c r="F121" i="7" a="1"/>
  <c r="F121" i="7" s="1"/>
  <c r="E121" i="7" a="1"/>
  <c r="E121" i="7" s="1"/>
  <c r="K120" i="7" a="1"/>
  <c r="K120" i="7" s="1"/>
  <c r="J120" i="7" a="1"/>
  <c r="J120" i="7" s="1"/>
  <c r="I120" i="7" a="1"/>
  <c r="I120" i="7" s="1"/>
  <c r="H120" i="7" a="1"/>
  <c r="H120" i="7" s="1"/>
  <c r="G120" i="7" a="1"/>
  <c r="G120" i="7" s="1"/>
  <c r="F120" i="7" a="1"/>
  <c r="F120" i="7" s="1"/>
  <c r="E120" i="7" a="1"/>
  <c r="E120" i="7" s="1"/>
  <c r="K119" i="7" a="1"/>
  <c r="K119" i="7" s="1"/>
  <c r="J119" i="7" a="1"/>
  <c r="J119" i="7" s="1"/>
  <c r="I119" i="7" a="1"/>
  <c r="I119" i="7" s="1"/>
  <c r="H119" i="7" a="1"/>
  <c r="H119" i="7" s="1"/>
  <c r="G119" i="7" a="1"/>
  <c r="G119" i="7" s="1"/>
  <c r="F119" i="7" a="1"/>
  <c r="F119" i="7" s="1"/>
  <c r="E119" i="7" a="1"/>
  <c r="E119" i="7" s="1"/>
  <c r="K118" i="7" a="1"/>
  <c r="K118" i="7" s="1"/>
  <c r="J118" i="7" a="1"/>
  <c r="J118" i="7" s="1"/>
  <c r="I118" i="7" a="1"/>
  <c r="I118" i="7" s="1"/>
  <c r="H118" i="7" a="1"/>
  <c r="H118" i="7" s="1"/>
  <c r="G118" i="7" a="1"/>
  <c r="G118" i="7" s="1"/>
  <c r="F118" i="7" a="1"/>
  <c r="F118" i="7" s="1"/>
  <c r="E118" i="7" a="1"/>
  <c r="E118" i="7" s="1"/>
  <c r="K117" i="7" a="1"/>
  <c r="K117" i="7" s="1"/>
  <c r="J117" i="7" a="1"/>
  <c r="J117" i="7" s="1"/>
  <c r="I117" i="7" a="1"/>
  <c r="I117" i="7" s="1"/>
  <c r="H117" i="7" a="1"/>
  <c r="H117" i="7" s="1"/>
  <c r="G117" i="7" a="1"/>
  <c r="G117" i="7" s="1"/>
  <c r="F117" i="7" a="1"/>
  <c r="F117" i="7" s="1"/>
  <c r="E117" i="7" a="1"/>
  <c r="E117" i="7" s="1"/>
  <c r="K116" i="7" a="1"/>
  <c r="K116" i="7" s="1"/>
  <c r="J116" i="7" a="1"/>
  <c r="J116" i="7" s="1"/>
  <c r="I116" i="7" a="1"/>
  <c r="I116" i="7" s="1"/>
  <c r="H116" i="7" a="1"/>
  <c r="H116" i="7" s="1"/>
  <c r="G116" i="7" a="1"/>
  <c r="G116" i="7" s="1"/>
  <c r="F116" i="7" a="1"/>
  <c r="F116" i="7" s="1"/>
  <c r="E116" i="7" a="1"/>
  <c r="E116" i="7" s="1"/>
  <c r="K115" i="7" a="1"/>
  <c r="K115" i="7" s="1"/>
  <c r="J115" i="7" a="1"/>
  <c r="J115" i="7" s="1"/>
  <c r="I115" i="7" a="1"/>
  <c r="I115" i="7" s="1"/>
  <c r="H115" i="7" a="1"/>
  <c r="H115" i="7" s="1"/>
  <c r="G115" i="7" a="1"/>
  <c r="G115" i="7" s="1"/>
  <c r="F115" i="7" a="1"/>
  <c r="F115" i="7" s="1"/>
  <c r="E115" i="7" a="1"/>
  <c r="E115" i="7" s="1"/>
  <c r="K114" i="7"/>
  <c r="K114" i="7" a="1"/>
  <c r="J114" i="7"/>
  <c r="J114" i="7" a="1"/>
  <c r="I114" i="7"/>
  <c r="I114" i="7" a="1"/>
  <c r="H114" i="7" a="1"/>
  <c r="H114" i="7" s="1"/>
  <c r="G114" i="7" a="1"/>
  <c r="G114" i="7" s="1"/>
  <c r="F114" i="7"/>
  <c r="F114" i="7" a="1"/>
  <c r="E114" i="7" a="1"/>
  <c r="E114" i="7" s="1"/>
  <c r="K113" i="7" a="1"/>
  <c r="K113" i="7" s="1"/>
  <c r="J113" i="7" a="1"/>
  <c r="J113" i="7" s="1"/>
  <c r="I113" i="7" a="1"/>
  <c r="I113" i="7" s="1"/>
  <c r="H113" i="7"/>
  <c r="H113" i="7" a="1"/>
  <c r="G113" i="7" a="1"/>
  <c r="G113" i="7" s="1"/>
  <c r="F113" i="7" a="1"/>
  <c r="F113" i="7" s="1"/>
  <c r="E113" i="7" a="1"/>
  <c r="E113" i="7" s="1"/>
  <c r="K112" i="7" a="1"/>
  <c r="K112" i="7" s="1"/>
  <c r="J112" i="7" a="1"/>
  <c r="J112" i="7" s="1"/>
  <c r="I112" i="7" a="1"/>
  <c r="I112" i="7" s="1"/>
  <c r="H112" i="7" a="1"/>
  <c r="H112" i="7" s="1"/>
  <c r="G112" i="7" a="1"/>
  <c r="G112" i="7" s="1"/>
  <c r="F112" i="7" a="1"/>
  <c r="F112" i="7" s="1"/>
  <c r="E112" i="7" a="1"/>
  <c r="E112" i="7" s="1"/>
  <c r="K111" i="7" a="1"/>
  <c r="K111" i="7" s="1"/>
  <c r="J111" i="7" a="1"/>
  <c r="J111" i="7" s="1"/>
  <c r="I111" i="7" a="1"/>
  <c r="I111" i="7" s="1"/>
  <c r="H111" i="7" a="1"/>
  <c r="H111" i="7" s="1"/>
  <c r="G111" i="7" a="1"/>
  <c r="G111" i="7" s="1"/>
  <c r="F111" i="7" a="1"/>
  <c r="F111" i="7" s="1"/>
  <c r="E111" i="7" a="1"/>
  <c r="E111" i="7" s="1"/>
  <c r="K110" i="7" a="1"/>
  <c r="K110" i="7" s="1"/>
  <c r="J110" i="7" a="1"/>
  <c r="J110" i="7" s="1"/>
  <c r="I110" i="7" a="1"/>
  <c r="I110" i="7" s="1"/>
  <c r="H110" i="7" a="1"/>
  <c r="H110" i="7" s="1"/>
  <c r="G110" i="7" a="1"/>
  <c r="G110" i="7" s="1"/>
  <c r="F110" i="7" a="1"/>
  <c r="F110" i="7" s="1"/>
  <c r="E110" i="7" a="1"/>
  <c r="E110" i="7" s="1"/>
  <c r="K109" i="7" a="1"/>
  <c r="K109" i="7" s="1"/>
  <c r="J109" i="7" a="1"/>
  <c r="J109" i="7" s="1"/>
  <c r="I109" i="7" a="1"/>
  <c r="I109" i="7" s="1"/>
  <c r="H109" i="7" a="1"/>
  <c r="H109" i="7" s="1"/>
  <c r="G109" i="7" a="1"/>
  <c r="G109" i="7" s="1"/>
  <c r="F109" i="7" a="1"/>
  <c r="F109" i="7" s="1"/>
  <c r="E109" i="7" a="1"/>
  <c r="E109" i="7" s="1"/>
  <c r="K108" i="7" a="1"/>
  <c r="K108" i="7" s="1"/>
  <c r="J108" i="7" a="1"/>
  <c r="J108" i="7" s="1"/>
  <c r="I108" i="7" a="1"/>
  <c r="I108" i="7" s="1"/>
  <c r="H108" i="7" a="1"/>
  <c r="H108" i="7" s="1"/>
  <c r="G108" i="7" a="1"/>
  <c r="G108" i="7" s="1"/>
  <c r="F108" i="7" a="1"/>
  <c r="F108" i="7" s="1"/>
  <c r="E108" i="7" a="1"/>
  <c r="E108" i="7" s="1"/>
  <c r="K107" i="7" a="1"/>
  <c r="K107" i="7" s="1"/>
  <c r="J107" i="7" a="1"/>
  <c r="J107" i="7" s="1"/>
  <c r="I107" i="7" a="1"/>
  <c r="I107" i="7" s="1"/>
  <c r="H107" i="7" a="1"/>
  <c r="H107" i="7" s="1"/>
  <c r="G107" i="7" a="1"/>
  <c r="G107" i="7" s="1"/>
  <c r="F107" i="7" a="1"/>
  <c r="F107" i="7" s="1"/>
  <c r="E107" i="7" a="1"/>
  <c r="E107" i="7" s="1"/>
  <c r="K106" i="7" a="1"/>
  <c r="K106" i="7" s="1"/>
  <c r="J106" i="7" a="1"/>
  <c r="J106" i="7" s="1"/>
  <c r="I106" i="7" a="1"/>
  <c r="I106" i="7" s="1"/>
  <c r="H106" i="7" a="1"/>
  <c r="H106" i="7" s="1"/>
  <c r="G106" i="7" a="1"/>
  <c r="G106" i="7" s="1"/>
  <c r="F106" i="7" a="1"/>
  <c r="F106" i="7" s="1"/>
  <c r="E106" i="7" a="1"/>
  <c r="E106" i="7" s="1"/>
  <c r="K105" i="7" a="1"/>
  <c r="K105" i="7" s="1"/>
  <c r="J105" i="7" a="1"/>
  <c r="J105" i="7" s="1"/>
  <c r="I105" i="7" a="1"/>
  <c r="I105" i="7" s="1"/>
  <c r="H105" i="7" a="1"/>
  <c r="H105" i="7" s="1"/>
  <c r="G105" i="7" a="1"/>
  <c r="G105" i="7" s="1"/>
  <c r="F105" i="7" a="1"/>
  <c r="F105" i="7" s="1"/>
  <c r="E105" i="7" a="1"/>
  <c r="E105" i="7" s="1"/>
  <c r="K104" i="7" a="1"/>
  <c r="K104" i="7" s="1"/>
  <c r="J104" i="7" a="1"/>
  <c r="J104" i="7" s="1"/>
  <c r="I104" i="7" a="1"/>
  <c r="I104" i="7" s="1"/>
  <c r="H104" i="7" a="1"/>
  <c r="H104" i="7" s="1"/>
  <c r="G104" i="7" a="1"/>
  <c r="G104" i="7" s="1"/>
  <c r="F104" i="7" a="1"/>
  <c r="F104" i="7" s="1"/>
  <c r="E104" i="7" a="1"/>
  <c r="E104" i="7" s="1"/>
  <c r="K103" i="7" a="1"/>
  <c r="K103" i="7" s="1"/>
  <c r="J103" i="7" a="1"/>
  <c r="J103" i="7" s="1"/>
  <c r="I103" i="7" a="1"/>
  <c r="I103" i="7" s="1"/>
  <c r="H103" i="7" a="1"/>
  <c r="H103" i="7" s="1"/>
  <c r="G103" i="7" a="1"/>
  <c r="G103" i="7" s="1"/>
  <c r="F103" i="7" a="1"/>
  <c r="F103" i="7" s="1"/>
  <c r="E103" i="7" a="1"/>
  <c r="E103" i="7" s="1"/>
  <c r="K102" i="7" a="1"/>
  <c r="K102" i="7" s="1"/>
  <c r="J102" i="7" a="1"/>
  <c r="J102" i="7" s="1"/>
  <c r="I102" i="7" a="1"/>
  <c r="I102" i="7" s="1"/>
  <c r="H102" i="7" a="1"/>
  <c r="H102" i="7" s="1"/>
  <c r="G102" i="7" a="1"/>
  <c r="G102" i="7" s="1"/>
  <c r="F102" i="7" a="1"/>
  <c r="F102" i="7" s="1"/>
  <c r="E102" i="7" a="1"/>
  <c r="E102" i="7" s="1"/>
  <c r="K101" i="7" a="1"/>
  <c r="K101" i="7" s="1"/>
  <c r="J101" i="7" a="1"/>
  <c r="J101" i="7" s="1"/>
  <c r="I101" i="7" a="1"/>
  <c r="I101" i="7" s="1"/>
  <c r="H101" i="7" a="1"/>
  <c r="H101" i="7" s="1"/>
  <c r="G101" i="7" a="1"/>
  <c r="G101" i="7" s="1"/>
  <c r="F101" i="7" a="1"/>
  <c r="F101" i="7" s="1"/>
  <c r="E101" i="7" a="1"/>
  <c r="E101" i="7" s="1"/>
  <c r="K100" i="7" a="1"/>
  <c r="K100" i="7" s="1"/>
  <c r="J100" i="7" a="1"/>
  <c r="J100" i="7" s="1"/>
  <c r="I100" i="7" a="1"/>
  <c r="I100" i="7" s="1"/>
  <c r="H100" i="7" a="1"/>
  <c r="H100" i="7" s="1"/>
  <c r="G100" i="7" a="1"/>
  <c r="G100" i="7" s="1"/>
  <c r="F100" i="7" a="1"/>
  <c r="F100" i="7" s="1"/>
  <c r="E100" i="7" a="1"/>
  <c r="E100" i="7" s="1"/>
  <c r="K99" i="7" a="1"/>
  <c r="K99" i="7" s="1"/>
  <c r="J99" i="7" a="1"/>
  <c r="J99" i="7" s="1"/>
  <c r="I99" i="7" a="1"/>
  <c r="I99" i="7" s="1"/>
  <c r="H99" i="7" a="1"/>
  <c r="H99" i="7" s="1"/>
  <c r="G99" i="7" a="1"/>
  <c r="G99" i="7" s="1"/>
  <c r="F99" i="7" a="1"/>
  <c r="F99" i="7" s="1"/>
  <c r="E99" i="7" a="1"/>
  <c r="E99" i="7" s="1"/>
  <c r="K98" i="7" a="1"/>
  <c r="K98" i="7" s="1"/>
  <c r="J98" i="7" a="1"/>
  <c r="J98" i="7" s="1"/>
  <c r="I98" i="7" a="1"/>
  <c r="I98" i="7" s="1"/>
  <c r="H98" i="7" a="1"/>
  <c r="H98" i="7" s="1"/>
  <c r="G98" i="7" a="1"/>
  <c r="G98" i="7" s="1"/>
  <c r="F98" i="7" a="1"/>
  <c r="F98" i="7" s="1"/>
  <c r="E98" i="7" a="1"/>
  <c r="E98" i="7" s="1"/>
  <c r="K97" i="7" a="1"/>
  <c r="K97" i="7" s="1"/>
  <c r="J97" i="7" a="1"/>
  <c r="J97" i="7" s="1"/>
  <c r="I97" i="7" a="1"/>
  <c r="I97" i="7" s="1"/>
  <c r="H97" i="7" a="1"/>
  <c r="H97" i="7" s="1"/>
  <c r="G97" i="7" a="1"/>
  <c r="G97" i="7" s="1"/>
  <c r="F97" i="7" a="1"/>
  <c r="F97" i="7" s="1"/>
  <c r="E97" i="7" a="1"/>
  <c r="E97" i="7" s="1"/>
  <c r="K96" i="7" a="1"/>
  <c r="K96" i="7" s="1"/>
  <c r="J96" i="7" a="1"/>
  <c r="J96" i="7" s="1"/>
  <c r="I96" i="7" a="1"/>
  <c r="I96" i="7" s="1"/>
  <c r="H96" i="7" a="1"/>
  <c r="H96" i="7" s="1"/>
  <c r="G96" i="7" a="1"/>
  <c r="G96" i="7" s="1"/>
  <c r="F96" i="7" a="1"/>
  <c r="F96" i="7" s="1"/>
  <c r="E96" i="7" a="1"/>
  <c r="E96" i="7" s="1"/>
  <c r="K95" i="7" a="1"/>
  <c r="K95" i="7" s="1"/>
  <c r="J95" i="7" a="1"/>
  <c r="J95" i="7" s="1"/>
  <c r="I95" i="7" a="1"/>
  <c r="I95" i="7" s="1"/>
  <c r="H95" i="7" a="1"/>
  <c r="H95" i="7" s="1"/>
  <c r="G95" i="7" a="1"/>
  <c r="G95" i="7" s="1"/>
  <c r="F95" i="7" a="1"/>
  <c r="F95" i="7" s="1"/>
  <c r="E95" i="7" a="1"/>
  <c r="E95" i="7" s="1"/>
  <c r="K94" i="7" a="1"/>
  <c r="K94" i="7" s="1"/>
  <c r="J94" i="7" a="1"/>
  <c r="J94" i="7" s="1"/>
  <c r="I94" i="7" a="1"/>
  <c r="I94" i="7" s="1"/>
  <c r="H94" i="7" a="1"/>
  <c r="H94" i="7" s="1"/>
  <c r="G94" i="7" a="1"/>
  <c r="G94" i="7" s="1"/>
  <c r="F94" i="7" a="1"/>
  <c r="F94" i="7" s="1"/>
  <c r="E94" i="7" a="1"/>
  <c r="E94" i="7" s="1"/>
  <c r="K93" i="7" a="1"/>
  <c r="K93" i="7" s="1"/>
  <c r="J93" i="7" a="1"/>
  <c r="J93" i="7" s="1"/>
  <c r="I93" i="7" a="1"/>
  <c r="I93" i="7" s="1"/>
  <c r="H93" i="7" a="1"/>
  <c r="H93" i="7" s="1"/>
  <c r="G93" i="7" a="1"/>
  <c r="G93" i="7" s="1"/>
  <c r="F93" i="7" a="1"/>
  <c r="F93" i="7" s="1"/>
  <c r="E93" i="7" a="1"/>
  <c r="E93" i="7" s="1"/>
  <c r="K92" i="7" a="1"/>
  <c r="K92" i="7" s="1"/>
  <c r="J92" i="7" a="1"/>
  <c r="J92" i="7" s="1"/>
  <c r="I92" i="7" a="1"/>
  <c r="I92" i="7" s="1"/>
  <c r="H92" i="7" a="1"/>
  <c r="H92" i="7" s="1"/>
  <c r="G92" i="7" a="1"/>
  <c r="G92" i="7" s="1"/>
  <c r="F92" i="7" a="1"/>
  <c r="F92" i="7" s="1"/>
  <c r="E92" i="7" a="1"/>
  <c r="E92" i="7" s="1"/>
  <c r="K91" i="7" a="1"/>
  <c r="K91" i="7" s="1"/>
  <c r="J91" i="7" a="1"/>
  <c r="J91" i="7" s="1"/>
  <c r="I91" i="7" a="1"/>
  <c r="I91" i="7" s="1"/>
  <c r="H91" i="7" a="1"/>
  <c r="H91" i="7" s="1"/>
  <c r="G91" i="7" a="1"/>
  <c r="G91" i="7" s="1"/>
  <c r="F91" i="7" a="1"/>
  <c r="F91" i="7" s="1"/>
  <c r="E91" i="7" a="1"/>
  <c r="E91" i="7" s="1"/>
  <c r="K90" i="7" a="1"/>
  <c r="K90" i="7" s="1"/>
  <c r="J90" i="7" a="1"/>
  <c r="J90" i="7" s="1"/>
  <c r="I90" i="7" a="1"/>
  <c r="I90" i="7" s="1"/>
  <c r="H90" i="7" a="1"/>
  <c r="H90" i="7" s="1"/>
  <c r="G90" i="7" a="1"/>
  <c r="G90" i="7" s="1"/>
  <c r="F90" i="7" a="1"/>
  <c r="F90" i="7" s="1"/>
  <c r="E90" i="7" a="1"/>
  <c r="E90" i="7" s="1"/>
  <c r="K89" i="7" a="1"/>
  <c r="K89" i="7" s="1"/>
  <c r="J89" i="7" a="1"/>
  <c r="J89" i="7" s="1"/>
  <c r="I89" i="7" a="1"/>
  <c r="I89" i="7" s="1"/>
  <c r="H89" i="7" a="1"/>
  <c r="H89" i="7" s="1"/>
  <c r="G89" i="7" a="1"/>
  <c r="G89" i="7" s="1"/>
  <c r="F89" i="7" a="1"/>
  <c r="F89" i="7" s="1"/>
  <c r="E89" i="7" a="1"/>
  <c r="E89" i="7" s="1"/>
  <c r="K88" i="7" a="1"/>
  <c r="K88" i="7" s="1"/>
  <c r="J88" i="7" a="1"/>
  <c r="J88" i="7" s="1"/>
  <c r="I88" i="7" a="1"/>
  <c r="I88" i="7" s="1"/>
  <c r="H88" i="7" a="1"/>
  <c r="H88" i="7" s="1"/>
  <c r="G88" i="7" a="1"/>
  <c r="G88" i="7" s="1"/>
  <c r="F88" i="7" a="1"/>
  <c r="F88" i="7" s="1"/>
  <c r="E88" i="7" a="1"/>
  <c r="E88" i="7" s="1"/>
  <c r="K87" i="7" a="1"/>
  <c r="K87" i="7" s="1"/>
  <c r="J87" i="7" a="1"/>
  <c r="J87" i="7" s="1"/>
  <c r="I87" i="7" a="1"/>
  <c r="I87" i="7" s="1"/>
  <c r="H87" i="7" a="1"/>
  <c r="H87" i="7" s="1"/>
  <c r="G87" i="7" a="1"/>
  <c r="G87" i="7" s="1"/>
  <c r="F87" i="7" a="1"/>
  <c r="F87" i="7" s="1"/>
  <c r="E87" i="7" a="1"/>
  <c r="E87" i="7" s="1"/>
  <c r="K86" i="7" a="1"/>
  <c r="K86" i="7" s="1"/>
  <c r="J86" i="7" a="1"/>
  <c r="J86" i="7" s="1"/>
  <c r="I86" i="7" a="1"/>
  <c r="I86" i="7" s="1"/>
  <c r="H86" i="7" a="1"/>
  <c r="H86" i="7" s="1"/>
  <c r="G86" i="7" a="1"/>
  <c r="G86" i="7" s="1"/>
  <c r="F86" i="7" a="1"/>
  <c r="F86" i="7" s="1"/>
  <c r="E86" i="7" a="1"/>
  <c r="E86" i="7" s="1"/>
  <c r="K85" i="7" a="1"/>
  <c r="K85" i="7" s="1"/>
  <c r="J85" i="7" a="1"/>
  <c r="J85" i="7" s="1"/>
  <c r="I85" i="7" a="1"/>
  <c r="I85" i="7" s="1"/>
  <c r="H85" i="7" a="1"/>
  <c r="H85" i="7" s="1"/>
  <c r="G85" i="7" a="1"/>
  <c r="G85" i="7" s="1"/>
  <c r="F85" i="7" a="1"/>
  <c r="F85" i="7" s="1"/>
  <c r="E85" i="7" a="1"/>
  <c r="E85" i="7" s="1"/>
  <c r="K84" i="7" a="1"/>
  <c r="K84" i="7" s="1"/>
  <c r="J84" i="7" a="1"/>
  <c r="J84" i="7" s="1"/>
  <c r="I84" i="7" a="1"/>
  <c r="I84" i="7" s="1"/>
  <c r="H84" i="7" a="1"/>
  <c r="H84" i="7" s="1"/>
  <c r="G84" i="7" a="1"/>
  <c r="G84" i="7" s="1"/>
  <c r="F84" i="7" a="1"/>
  <c r="F84" i="7" s="1"/>
  <c r="E84" i="7" a="1"/>
  <c r="E84" i="7" s="1"/>
  <c r="K83" i="7" a="1"/>
  <c r="K83" i="7" s="1"/>
  <c r="J83" i="7" a="1"/>
  <c r="J83" i="7" s="1"/>
  <c r="I83" i="7" a="1"/>
  <c r="I83" i="7" s="1"/>
  <c r="H83" i="7" a="1"/>
  <c r="H83" i="7" s="1"/>
  <c r="G83" i="7" a="1"/>
  <c r="G83" i="7" s="1"/>
  <c r="F83" i="7" a="1"/>
  <c r="F83" i="7" s="1"/>
  <c r="E83" i="7" a="1"/>
  <c r="E83" i="7" s="1"/>
  <c r="K82" i="7" a="1"/>
  <c r="K82" i="7" s="1"/>
  <c r="J82" i="7" a="1"/>
  <c r="J82" i="7" s="1"/>
  <c r="I82" i="7" a="1"/>
  <c r="I82" i="7" s="1"/>
  <c r="H82" i="7" a="1"/>
  <c r="H82" i="7" s="1"/>
  <c r="G82" i="7" a="1"/>
  <c r="G82" i="7" s="1"/>
  <c r="F82" i="7" a="1"/>
  <c r="F82" i="7" s="1"/>
  <c r="E82" i="7" a="1"/>
  <c r="E82" i="7" s="1"/>
  <c r="K81" i="7" a="1"/>
  <c r="K81" i="7" s="1"/>
  <c r="J81" i="7" a="1"/>
  <c r="J81" i="7" s="1"/>
  <c r="I81" i="7" a="1"/>
  <c r="I81" i="7" s="1"/>
  <c r="H81" i="7" a="1"/>
  <c r="H81" i="7" s="1"/>
  <c r="G81" i="7" a="1"/>
  <c r="G81" i="7" s="1"/>
  <c r="F81" i="7" a="1"/>
  <c r="F81" i="7" s="1"/>
  <c r="E81" i="7" a="1"/>
  <c r="E81" i="7" s="1"/>
  <c r="K80" i="7" a="1"/>
  <c r="K80" i="7" s="1"/>
  <c r="J80" i="7" a="1"/>
  <c r="J80" i="7" s="1"/>
  <c r="I80" i="7" a="1"/>
  <c r="I80" i="7" s="1"/>
  <c r="H80" i="7" a="1"/>
  <c r="H80" i="7" s="1"/>
  <c r="G80" i="7" a="1"/>
  <c r="G80" i="7" s="1"/>
  <c r="F80" i="7" a="1"/>
  <c r="F80" i="7" s="1"/>
  <c r="E80" i="7" a="1"/>
  <c r="E80" i="7" s="1"/>
  <c r="K79" i="7" a="1"/>
  <c r="K79" i="7" s="1"/>
  <c r="J79" i="7" a="1"/>
  <c r="J79" i="7" s="1"/>
  <c r="I79" i="7" a="1"/>
  <c r="I79" i="7" s="1"/>
  <c r="H79" i="7"/>
  <c r="H79" i="7" a="1"/>
  <c r="G79" i="7" a="1"/>
  <c r="G79" i="7" s="1"/>
  <c r="F79" i="7" a="1"/>
  <c r="F79" i="7" s="1"/>
  <c r="E79" i="7" a="1"/>
  <c r="E79" i="7" s="1"/>
  <c r="K78" i="7" a="1"/>
  <c r="K78" i="7" s="1"/>
  <c r="J78" i="7" a="1"/>
  <c r="J78" i="7" s="1"/>
  <c r="I78" i="7" a="1"/>
  <c r="I78" i="7" s="1"/>
  <c r="H78" i="7" a="1"/>
  <c r="H78" i="7" s="1"/>
  <c r="G78" i="7" a="1"/>
  <c r="G78" i="7" s="1"/>
  <c r="F78" i="7"/>
  <c r="F78" i="7" a="1"/>
  <c r="E78" i="7" a="1"/>
  <c r="E78" i="7" s="1"/>
  <c r="K77" i="7" a="1"/>
  <c r="K77" i="7" s="1"/>
  <c r="J77" i="7" a="1"/>
  <c r="J77" i="7" s="1"/>
  <c r="I77" i="7" a="1"/>
  <c r="I77" i="7" s="1"/>
  <c r="H77" i="7" a="1"/>
  <c r="H77" i="7" s="1"/>
  <c r="G77" i="7" a="1"/>
  <c r="G77" i="7" s="1"/>
  <c r="F77" i="7" a="1"/>
  <c r="F77" i="7" s="1"/>
  <c r="E77" i="7" a="1"/>
  <c r="E77" i="7" s="1"/>
  <c r="K76" i="7" a="1"/>
  <c r="K76" i="7" s="1"/>
  <c r="J76" i="7" a="1"/>
  <c r="J76" i="7" s="1"/>
  <c r="I76" i="7" a="1"/>
  <c r="I76" i="7" s="1"/>
  <c r="H76" i="7" a="1"/>
  <c r="H76" i="7" s="1"/>
  <c r="G76" i="7" a="1"/>
  <c r="G76" i="7" s="1"/>
  <c r="F76" i="7" a="1"/>
  <c r="F76" i="7" s="1"/>
  <c r="E76" i="7" a="1"/>
  <c r="E76" i="7" s="1"/>
  <c r="K75" i="7" a="1"/>
  <c r="K75" i="7" s="1"/>
  <c r="J75" i="7" a="1"/>
  <c r="J75" i="7" s="1"/>
  <c r="I75" i="7" a="1"/>
  <c r="I75" i="7" s="1"/>
  <c r="H75" i="7" a="1"/>
  <c r="H75" i="7" s="1"/>
  <c r="G75" i="7" a="1"/>
  <c r="G75" i="7" s="1"/>
  <c r="F75" i="7" a="1"/>
  <c r="F75" i="7" s="1"/>
  <c r="E75" i="7" a="1"/>
  <c r="E75" i="7" s="1"/>
  <c r="K74" i="7" a="1"/>
  <c r="K74" i="7" s="1"/>
  <c r="J74" i="7" a="1"/>
  <c r="J74" i="7" s="1"/>
  <c r="I74" i="7" a="1"/>
  <c r="I74" i="7" s="1"/>
  <c r="H74" i="7" a="1"/>
  <c r="H74" i="7" s="1"/>
  <c r="G74" i="7" a="1"/>
  <c r="G74" i="7" s="1"/>
  <c r="F74" i="7" a="1"/>
  <c r="F74" i="7" s="1"/>
  <c r="E74" i="7" a="1"/>
  <c r="E74" i="7" s="1"/>
  <c r="K73" i="7" a="1"/>
  <c r="K73" i="7" s="1"/>
  <c r="J73" i="7" a="1"/>
  <c r="J73" i="7" s="1"/>
  <c r="I73" i="7" a="1"/>
  <c r="I73" i="7" s="1"/>
  <c r="H73" i="7" a="1"/>
  <c r="H73" i="7" s="1"/>
  <c r="G73" i="7" a="1"/>
  <c r="G73" i="7" s="1"/>
  <c r="F73" i="7" a="1"/>
  <c r="F73" i="7" s="1"/>
  <c r="E73" i="7" a="1"/>
  <c r="E73" i="7" s="1"/>
  <c r="K72" i="7" a="1"/>
  <c r="K72" i="7" s="1"/>
  <c r="J72" i="7" a="1"/>
  <c r="J72" i="7" s="1"/>
  <c r="I72" i="7" a="1"/>
  <c r="I72" i="7" s="1"/>
  <c r="H72" i="7" a="1"/>
  <c r="H72" i="7" s="1"/>
  <c r="G72" i="7" a="1"/>
  <c r="G72" i="7" s="1"/>
  <c r="F72" i="7" a="1"/>
  <c r="F72" i="7" s="1"/>
  <c r="E72" i="7" a="1"/>
  <c r="E72" i="7" s="1"/>
  <c r="K71" i="7" a="1"/>
  <c r="K71" i="7" s="1"/>
  <c r="J71" i="7" a="1"/>
  <c r="J71" i="7" s="1"/>
  <c r="I71" i="7" a="1"/>
  <c r="I71" i="7" s="1"/>
  <c r="H71" i="7" a="1"/>
  <c r="H71" i="7" s="1"/>
  <c r="G71" i="7" a="1"/>
  <c r="G71" i="7" s="1"/>
  <c r="F71" i="7" a="1"/>
  <c r="F71" i="7" s="1"/>
  <c r="E71" i="7" a="1"/>
  <c r="E71" i="7" s="1"/>
  <c r="K70" i="7" a="1"/>
  <c r="K70" i="7" s="1"/>
  <c r="J70" i="7" a="1"/>
  <c r="J70" i="7" s="1"/>
  <c r="I70" i="7" a="1"/>
  <c r="I70" i="7" s="1"/>
  <c r="H70" i="7" a="1"/>
  <c r="H70" i="7" s="1"/>
  <c r="G70" i="7" a="1"/>
  <c r="G70" i="7" s="1"/>
  <c r="F70" i="7" a="1"/>
  <c r="F70" i="7" s="1"/>
  <c r="E70" i="7" a="1"/>
  <c r="E70" i="7" s="1"/>
  <c r="K69" i="7" a="1"/>
  <c r="K69" i="7" s="1"/>
  <c r="J69" i="7" a="1"/>
  <c r="J69" i="7" s="1"/>
  <c r="I69" i="7" a="1"/>
  <c r="I69" i="7" s="1"/>
  <c r="H69" i="7" a="1"/>
  <c r="H69" i="7" s="1"/>
  <c r="G69" i="7" a="1"/>
  <c r="G69" i="7" s="1"/>
  <c r="F69" i="7" a="1"/>
  <c r="F69" i="7" s="1"/>
  <c r="E69" i="7" a="1"/>
  <c r="E69" i="7" s="1"/>
  <c r="K68" i="7" a="1"/>
  <c r="K68" i="7" s="1"/>
  <c r="J68" i="7" a="1"/>
  <c r="J68" i="7" s="1"/>
  <c r="I68" i="7" a="1"/>
  <c r="I68" i="7" s="1"/>
  <c r="H68" i="7" a="1"/>
  <c r="H68" i="7" s="1"/>
  <c r="G68" i="7"/>
  <c r="G68" i="7" a="1"/>
  <c r="F68" i="7" a="1"/>
  <c r="F68" i="7" s="1"/>
  <c r="E68" i="7" a="1"/>
  <c r="E68" i="7" s="1"/>
  <c r="K67" i="7" a="1"/>
  <c r="K67" i="7" s="1"/>
  <c r="J67" i="7" a="1"/>
  <c r="J67" i="7" s="1"/>
  <c r="I67" i="7" a="1"/>
  <c r="I67" i="7" s="1"/>
  <c r="H67" i="7" a="1"/>
  <c r="H67" i="7" s="1"/>
  <c r="G67" i="7" a="1"/>
  <c r="G67" i="7" s="1"/>
  <c r="F67" i="7" a="1"/>
  <c r="F67" i="7" s="1"/>
  <c r="E67" i="7" a="1"/>
  <c r="E67" i="7" s="1"/>
  <c r="K66" i="7" a="1"/>
  <c r="K66" i="7" s="1"/>
  <c r="J66" i="7" a="1"/>
  <c r="J66" i="7" s="1"/>
  <c r="I66" i="7" a="1"/>
  <c r="I66" i="7" s="1"/>
  <c r="H66" i="7" a="1"/>
  <c r="H66" i="7" s="1"/>
  <c r="G66" i="7" a="1"/>
  <c r="G66" i="7" s="1"/>
  <c r="F66" i="7" a="1"/>
  <c r="F66" i="7" s="1"/>
  <c r="E66" i="7" a="1"/>
  <c r="E66" i="7" s="1"/>
  <c r="K65" i="7" a="1"/>
  <c r="K65" i="7" s="1"/>
  <c r="J65" i="7" a="1"/>
  <c r="J65" i="7" s="1"/>
  <c r="I65" i="7" a="1"/>
  <c r="I65" i="7" s="1"/>
  <c r="H65" i="7" a="1"/>
  <c r="H65" i="7" s="1"/>
  <c r="G65" i="7" a="1"/>
  <c r="G65" i="7" s="1"/>
  <c r="F65" i="7" a="1"/>
  <c r="F65" i="7" s="1"/>
  <c r="E65" i="7" a="1"/>
  <c r="E65" i="7" s="1"/>
  <c r="K64" i="7" a="1"/>
  <c r="K64" i="7" s="1"/>
  <c r="J64" i="7" a="1"/>
  <c r="J64" i="7" s="1"/>
  <c r="I64" i="7" a="1"/>
  <c r="I64" i="7" s="1"/>
  <c r="H64" i="7" a="1"/>
  <c r="H64" i="7" s="1"/>
  <c r="G64" i="7" a="1"/>
  <c r="G64" i="7" s="1"/>
  <c r="F64" i="7" a="1"/>
  <c r="F64" i="7" s="1"/>
  <c r="E64" i="7" a="1"/>
  <c r="E64" i="7" s="1"/>
  <c r="K63" i="7" a="1"/>
  <c r="K63" i="7" s="1"/>
  <c r="J63" i="7" a="1"/>
  <c r="J63" i="7" s="1"/>
  <c r="I63" i="7" a="1"/>
  <c r="I63" i="7" s="1"/>
  <c r="H63" i="7" a="1"/>
  <c r="H63" i="7" s="1"/>
  <c r="G63" i="7" a="1"/>
  <c r="G63" i="7" s="1"/>
  <c r="F63" i="7" a="1"/>
  <c r="F63" i="7" s="1"/>
  <c r="E63" i="7" a="1"/>
  <c r="E63" i="7" s="1"/>
  <c r="K62" i="7" a="1"/>
  <c r="K62" i="7" s="1"/>
  <c r="J62" i="7" a="1"/>
  <c r="J62" i="7" s="1"/>
  <c r="I62" i="7" a="1"/>
  <c r="I62" i="7" s="1"/>
  <c r="H62" i="7" a="1"/>
  <c r="H62" i="7" s="1"/>
  <c r="G62" i="7" a="1"/>
  <c r="G62" i="7" s="1"/>
  <c r="F62" i="7" a="1"/>
  <c r="F62" i="7" s="1"/>
  <c r="E62" i="7" a="1"/>
  <c r="E62" i="7" s="1"/>
  <c r="K61" i="7" a="1"/>
  <c r="K61" i="7" s="1"/>
  <c r="J61" i="7" a="1"/>
  <c r="J61" i="7" s="1"/>
  <c r="I61" i="7" a="1"/>
  <c r="I61" i="7" s="1"/>
  <c r="H61" i="7" a="1"/>
  <c r="H61" i="7" s="1"/>
  <c r="G61" i="7" a="1"/>
  <c r="G61" i="7" s="1"/>
  <c r="F61" i="7" a="1"/>
  <c r="F61" i="7" s="1"/>
  <c r="E61" i="7" a="1"/>
  <c r="E61" i="7" s="1"/>
  <c r="K60" i="7" a="1"/>
  <c r="K60" i="7" s="1"/>
  <c r="J60" i="7" a="1"/>
  <c r="J60" i="7" s="1"/>
  <c r="I60" i="7" a="1"/>
  <c r="I60" i="7" s="1"/>
  <c r="H60" i="7" a="1"/>
  <c r="H60" i="7" s="1"/>
  <c r="G60" i="7" a="1"/>
  <c r="G60" i="7" s="1"/>
  <c r="F60" i="7" a="1"/>
  <c r="F60" i="7" s="1"/>
  <c r="E60" i="7" a="1"/>
  <c r="E60" i="7" s="1"/>
  <c r="K59" i="7" a="1"/>
  <c r="K59" i="7" s="1"/>
  <c r="J59" i="7" a="1"/>
  <c r="J59" i="7" s="1"/>
  <c r="I59" i="7" a="1"/>
  <c r="I59" i="7" s="1"/>
  <c r="H59" i="7" a="1"/>
  <c r="H59" i="7" s="1"/>
  <c r="G59" i="7" a="1"/>
  <c r="G59" i="7" s="1"/>
  <c r="F59" i="7" a="1"/>
  <c r="F59" i="7" s="1"/>
  <c r="E59" i="7" a="1"/>
  <c r="E59" i="7" s="1"/>
  <c r="K58" i="7" a="1"/>
  <c r="K58" i="7" s="1"/>
  <c r="J58" i="7" a="1"/>
  <c r="J58" i="7" s="1"/>
  <c r="I58" i="7" a="1"/>
  <c r="I58" i="7" s="1"/>
  <c r="H58" i="7" a="1"/>
  <c r="H58" i="7" s="1"/>
  <c r="G58" i="7" a="1"/>
  <c r="G58" i="7" s="1"/>
  <c r="F58" i="7" a="1"/>
  <c r="F58" i="7" s="1"/>
  <c r="E58" i="7" a="1"/>
  <c r="E58" i="7" s="1"/>
  <c r="K57" i="7" a="1"/>
  <c r="K57" i="7" s="1"/>
  <c r="J57" i="7" a="1"/>
  <c r="J57" i="7" s="1"/>
  <c r="I57" i="7" a="1"/>
  <c r="I57" i="7" s="1"/>
  <c r="H57" i="7" a="1"/>
  <c r="H57" i="7" s="1"/>
  <c r="G57" i="7" a="1"/>
  <c r="G57" i="7" s="1"/>
  <c r="F57" i="7" a="1"/>
  <c r="F57" i="7" s="1"/>
  <c r="E57" i="7" a="1"/>
  <c r="E57" i="7" s="1"/>
  <c r="K56" i="7" a="1"/>
  <c r="K56" i="7" s="1"/>
  <c r="J56" i="7" a="1"/>
  <c r="J56" i="7" s="1"/>
  <c r="I56" i="7" a="1"/>
  <c r="I56" i="7" s="1"/>
  <c r="H56" i="7" a="1"/>
  <c r="H56" i="7" s="1"/>
  <c r="G56" i="7" a="1"/>
  <c r="G56" i="7" s="1"/>
  <c r="F56" i="7" a="1"/>
  <c r="F56" i="7" s="1"/>
  <c r="E56" i="7" a="1"/>
  <c r="E56" i="7" s="1"/>
  <c r="K55" i="7" a="1"/>
  <c r="K55" i="7" s="1"/>
  <c r="J55" i="7" a="1"/>
  <c r="J55" i="7" s="1"/>
  <c r="I55" i="7" a="1"/>
  <c r="I55" i="7" s="1"/>
  <c r="H55" i="7" a="1"/>
  <c r="H55" i="7" s="1"/>
  <c r="G55" i="7" a="1"/>
  <c r="G55" i="7" s="1"/>
  <c r="F55" i="7" a="1"/>
  <c r="F55" i="7" s="1"/>
  <c r="E55" i="7" a="1"/>
  <c r="E55" i="7" s="1"/>
  <c r="K54" i="7" a="1"/>
  <c r="K54" i="7" s="1"/>
  <c r="J54" i="7" a="1"/>
  <c r="J54" i="7" s="1"/>
  <c r="I54" i="7" a="1"/>
  <c r="I54" i="7" s="1"/>
  <c r="H54" i="7" a="1"/>
  <c r="H54" i="7" s="1"/>
  <c r="G54" i="7" a="1"/>
  <c r="G54" i="7" s="1"/>
  <c r="F54" i="7" a="1"/>
  <c r="F54" i="7" s="1"/>
  <c r="E54" i="7" a="1"/>
  <c r="E54" i="7" s="1"/>
  <c r="K53" i="7" a="1"/>
  <c r="K53" i="7" s="1"/>
  <c r="J53" i="7" a="1"/>
  <c r="J53" i="7" s="1"/>
  <c r="I53" i="7" a="1"/>
  <c r="I53" i="7" s="1"/>
  <c r="H53" i="7" a="1"/>
  <c r="H53" i="7" s="1"/>
  <c r="G53" i="7" a="1"/>
  <c r="G53" i="7" s="1"/>
  <c r="F53" i="7" a="1"/>
  <c r="F53" i="7" s="1"/>
  <c r="E53" i="7" a="1"/>
  <c r="E53" i="7" s="1"/>
  <c r="K52" i="7" a="1"/>
  <c r="K52" i="7" s="1"/>
  <c r="J52" i="7" a="1"/>
  <c r="J52" i="7" s="1"/>
  <c r="I52" i="7" a="1"/>
  <c r="I52" i="7" s="1"/>
  <c r="H52" i="7" a="1"/>
  <c r="H52" i="7" s="1"/>
  <c r="G52" i="7" a="1"/>
  <c r="G52" i="7" s="1"/>
  <c r="F52" i="7" a="1"/>
  <c r="F52" i="7" s="1"/>
  <c r="E52" i="7" a="1"/>
  <c r="E52" i="7" s="1"/>
  <c r="K51" i="7" a="1"/>
  <c r="K51" i="7" s="1"/>
  <c r="J51" i="7" a="1"/>
  <c r="J51" i="7" s="1"/>
  <c r="I51" i="7" a="1"/>
  <c r="I51" i="7" s="1"/>
  <c r="H51" i="7" a="1"/>
  <c r="H51" i="7" s="1"/>
  <c r="G51" i="7" a="1"/>
  <c r="G51" i="7" s="1"/>
  <c r="F51" i="7" a="1"/>
  <c r="F51" i="7" s="1"/>
  <c r="E51" i="7" a="1"/>
  <c r="E51" i="7" s="1"/>
  <c r="K50" i="7" a="1"/>
  <c r="K50" i="7" s="1"/>
  <c r="J50" i="7" a="1"/>
  <c r="J50" i="7" s="1"/>
  <c r="I50" i="7" a="1"/>
  <c r="I50" i="7" s="1"/>
  <c r="H50" i="7" a="1"/>
  <c r="H50" i="7" s="1"/>
  <c r="G50" i="7" a="1"/>
  <c r="G50" i="7" s="1"/>
  <c r="F50" i="7" a="1"/>
  <c r="F50" i="7" s="1"/>
  <c r="E50" i="7" a="1"/>
  <c r="E50" i="7" s="1"/>
  <c r="K49" i="7" a="1"/>
  <c r="K49" i="7" s="1"/>
  <c r="J49" i="7" a="1"/>
  <c r="J49" i="7" s="1"/>
  <c r="I49" i="7" a="1"/>
  <c r="I49" i="7" s="1"/>
  <c r="H49" i="7" a="1"/>
  <c r="H49" i="7" s="1"/>
  <c r="G49" i="7" a="1"/>
  <c r="G49" i="7" s="1"/>
  <c r="F49" i="7" a="1"/>
  <c r="F49" i="7" s="1"/>
  <c r="E49" i="7" a="1"/>
  <c r="E49" i="7" s="1"/>
  <c r="K48" i="7" a="1"/>
  <c r="K48" i="7" s="1"/>
  <c r="J48" i="7" a="1"/>
  <c r="J48" i="7" s="1"/>
  <c r="I48" i="7" a="1"/>
  <c r="I48" i="7" s="1"/>
  <c r="H48" i="7" a="1"/>
  <c r="H48" i="7" s="1"/>
  <c r="G48" i="7" a="1"/>
  <c r="G48" i="7" s="1"/>
  <c r="F48" i="7" a="1"/>
  <c r="F48" i="7" s="1"/>
  <c r="E48" i="7" a="1"/>
  <c r="E48" i="7" s="1"/>
  <c r="K47" i="7" a="1"/>
  <c r="K47" i="7" s="1"/>
  <c r="J47" i="7" a="1"/>
  <c r="J47" i="7" s="1"/>
  <c r="I47" i="7" a="1"/>
  <c r="I47" i="7" s="1"/>
  <c r="H47" i="7" a="1"/>
  <c r="H47" i="7" s="1"/>
  <c r="G47" i="7" a="1"/>
  <c r="G47" i="7" s="1"/>
  <c r="F47" i="7" a="1"/>
  <c r="F47" i="7" s="1"/>
  <c r="E47" i="7" a="1"/>
  <c r="E47" i="7" s="1"/>
  <c r="K46" i="7" a="1"/>
  <c r="K46" i="7" s="1"/>
  <c r="J46" i="7" a="1"/>
  <c r="J46" i="7" s="1"/>
  <c r="I46" i="7" a="1"/>
  <c r="I46" i="7" s="1"/>
  <c r="H46" i="7" a="1"/>
  <c r="H46" i="7" s="1"/>
  <c r="G46" i="7" a="1"/>
  <c r="G46" i="7" s="1"/>
  <c r="F46" i="7" a="1"/>
  <c r="F46" i="7" s="1"/>
  <c r="E46" i="7" a="1"/>
  <c r="E46" i="7" s="1"/>
  <c r="K45" i="7" a="1"/>
  <c r="K45" i="7" s="1"/>
  <c r="J45" i="7" a="1"/>
  <c r="J45" i="7" s="1"/>
  <c r="I45" i="7" a="1"/>
  <c r="I45" i="7" s="1"/>
  <c r="H45" i="7" a="1"/>
  <c r="H45" i="7" s="1"/>
  <c r="G45" i="7" a="1"/>
  <c r="G45" i="7" s="1"/>
  <c r="F45" i="7" a="1"/>
  <c r="F45" i="7" s="1"/>
  <c r="E45" i="7" a="1"/>
  <c r="E45" i="7" s="1"/>
  <c r="K44" i="7" a="1"/>
  <c r="K44" i="7" s="1"/>
  <c r="J44" i="7" a="1"/>
  <c r="J44" i="7" s="1"/>
  <c r="I44" i="7" a="1"/>
  <c r="I44" i="7" s="1"/>
  <c r="H44" i="7" a="1"/>
  <c r="H44" i="7" s="1"/>
  <c r="G44" i="7" a="1"/>
  <c r="G44" i="7" s="1"/>
  <c r="F44" i="7" a="1"/>
  <c r="F44" i="7" s="1"/>
  <c r="E44" i="7" a="1"/>
  <c r="E44" i="7" s="1"/>
  <c r="K43" i="7" a="1"/>
  <c r="K43" i="7" s="1"/>
  <c r="J43" i="7" a="1"/>
  <c r="J43" i="7" s="1"/>
  <c r="I43" i="7" a="1"/>
  <c r="I43" i="7" s="1"/>
  <c r="H43" i="7" a="1"/>
  <c r="H43" i="7" s="1"/>
  <c r="G43" i="7" a="1"/>
  <c r="G43" i="7" s="1"/>
  <c r="F43" i="7" a="1"/>
  <c r="F43" i="7" s="1"/>
  <c r="E43" i="7" a="1"/>
  <c r="E43" i="7" s="1"/>
  <c r="K42" i="7" a="1"/>
  <c r="K42" i="7" s="1"/>
  <c r="J42" i="7" a="1"/>
  <c r="J42" i="7" s="1"/>
  <c r="I42" i="7" a="1"/>
  <c r="I42" i="7" s="1"/>
  <c r="H42" i="7" a="1"/>
  <c r="H42" i="7" s="1"/>
  <c r="G42" i="7" a="1"/>
  <c r="G42" i="7" s="1"/>
  <c r="F42" i="7" a="1"/>
  <c r="F42" i="7" s="1"/>
  <c r="E42" i="7" a="1"/>
  <c r="E42" i="7" s="1"/>
  <c r="K41" i="7" a="1"/>
  <c r="K41" i="7" s="1"/>
  <c r="J41" i="7" a="1"/>
  <c r="J41" i="7" s="1"/>
  <c r="I41" i="7" a="1"/>
  <c r="I41" i="7" s="1"/>
  <c r="H41" i="7" a="1"/>
  <c r="H41" i="7" s="1"/>
  <c r="G41" i="7" a="1"/>
  <c r="G41" i="7" s="1"/>
  <c r="F41" i="7" a="1"/>
  <c r="F41" i="7" s="1"/>
  <c r="E41" i="7" a="1"/>
  <c r="E41" i="7" s="1"/>
  <c r="K40" i="7" a="1"/>
  <c r="K40" i="7" s="1"/>
  <c r="J40" i="7" a="1"/>
  <c r="J40" i="7" s="1"/>
  <c r="I40" i="7" a="1"/>
  <c r="I40" i="7" s="1"/>
  <c r="H40" i="7" a="1"/>
  <c r="H40" i="7" s="1"/>
  <c r="G40" i="7" a="1"/>
  <c r="G40" i="7" s="1"/>
  <c r="F40" i="7" a="1"/>
  <c r="F40" i="7" s="1"/>
  <c r="E40" i="7" a="1"/>
  <c r="E40" i="7" s="1"/>
  <c r="K39" i="7" a="1"/>
  <c r="K39" i="7" s="1"/>
  <c r="J39" i="7" a="1"/>
  <c r="J39" i="7" s="1"/>
  <c r="I39" i="7" a="1"/>
  <c r="I39" i="7" s="1"/>
  <c r="H39" i="7" a="1"/>
  <c r="H39" i="7" s="1"/>
  <c r="G39" i="7" a="1"/>
  <c r="G39" i="7" s="1"/>
  <c r="F39" i="7" a="1"/>
  <c r="F39" i="7" s="1"/>
  <c r="E39" i="7" a="1"/>
  <c r="E39" i="7" s="1"/>
  <c r="K38" i="7" a="1"/>
  <c r="K38" i="7" s="1"/>
  <c r="J38" i="7" a="1"/>
  <c r="J38" i="7" s="1"/>
  <c r="I38" i="7" a="1"/>
  <c r="I38" i="7" s="1"/>
  <c r="H38" i="7" a="1"/>
  <c r="H38" i="7" s="1"/>
  <c r="G38" i="7" a="1"/>
  <c r="G38" i="7" s="1"/>
  <c r="F38" i="7" a="1"/>
  <c r="F38" i="7" s="1"/>
  <c r="E38" i="7" a="1"/>
  <c r="E38" i="7" s="1"/>
  <c r="K37" i="7" a="1"/>
  <c r="K37" i="7" s="1"/>
  <c r="J37" i="7" a="1"/>
  <c r="J37" i="7" s="1"/>
  <c r="I37" i="7" a="1"/>
  <c r="I37" i="7" s="1"/>
  <c r="H37" i="7" a="1"/>
  <c r="H37" i="7" s="1"/>
  <c r="G37" i="7" a="1"/>
  <c r="G37" i="7" s="1"/>
  <c r="F37" i="7" a="1"/>
  <c r="F37" i="7" s="1"/>
  <c r="E37" i="7" a="1"/>
  <c r="E37" i="7" s="1"/>
  <c r="K36" i="7" a="1"/>
  <c r="K36" i="7" s="1"/>
  <c r="J36" i="7" a="1"/>
  <c r="J36" i="7" s="1"/>
  <c r="I36" i="7" a="1"/>
  <c r="I36" i="7" s="1"/>
  <c r="H36" i="7" a="1"/>
  <c r="H36" i="7" s="1"/>
  <c r="G36" i="7" a="1"/>
  <c r="G36" i="7" s="1"/>
  <c r="F36" i="7" a="1"/>
  <c r="F36" i="7" s="1"/>
  <c r="E36" i="7" a="1"/>
  <c r="E36" i="7" s="1"/>
  <c r="K35" i="7" a="1"/>
  <c r="K35" i="7" s="1"/>
  <c r="J35" i="7" a="1"/>
  <c r="J35" i="7" s="1"/>
  <c r="I35" i="7" a="1"/>
  <c r="I35" i="7" s="1"/>
  <c r="H35" i="7" a="1"/>
  <c r="H35" i="7" s="1"/>
  <c r="G35" i="7" a="1"/>
  <c r="G35" i="7" s="1"/>
  <c r="F35" i="7" a="1"/>
  <c r="F35" i="7" s="1"/>
  <c r="E35" i="7" a="1"/>
  <c r="E35" i="7" s="1"/>
  <c r="K34" i="7" a="1"/>
  <c r="K34" i="7" s="1"/>
  <c r="J34" i="7"/>
  <c r="J34" i="7" a="1"/>
  <c r="I34" i="7" a="1"/>
  <c r="I34" i="7" s="1"/>
  <c r="H34" i="7" a="1"/>
  <c r="H34" i="7" s="1"/>
  <c r="G34" i="7"/>
  <c r="G34" i="7" a="1"/>
  <c r="F34" i="7" a="1"/>
  <c r="F34" i="7" s="1"/>
  <c r="E34" i="7" a="1"/>
  <c r="E34" i="7" s="1"/>
  <c r="K33" i="7" a="1"/>
  <c r="K33" i="7" s="1"/>
  <c r="J33" i="7" a="1"/>
  <c r="J33" i="7" s="1"/>
  <c r="I33" i="7" a="1"/>
  <c r="I33" i="7" s="1"/>
  <c r="H33" i="7" a="1"/>
  <c r="H33" i="7" s="1"/>
  <c r="G33" i="7" a="1"/>
  <c r="G33" i="7" s="1"/>
  <c r="F33" i="7" a="1"/>
  <c r="F33" i="7" s="1"/>
  <c r="E33" i="7" a="1"/>
  <c r="E33" i="7" s="1"/>
  <c r="K32" i="7" a="1"/>
  <c r="K32" i="7" s="1"/>
  <c r="J32" i="7" a="1"/>
  <c r="J32" i="7" s="1"/>
  <c r="I32" i="7" a="1"/>
  <c r="I32" i="7" s="1"/>
  <c r="H32" i="7" a="1"/>
  <c r="H32" i="7" s="1"/>
  <c r="G32" i="7" a="1"/>
  <c r="G32" i="7" s="1"/>
  <c r="F32" i="7" a="1"/>
  <c r="F32" i="7" s="1"/>
  <c r="E32" i="7" a="1"/>
  <c r="E32" i="7" s="1"/>
  <c r="K31" i="7" a="1"/>
  <c r="K31" i="7" s="1"/>
  <c r="J31" i="7" a="1"/>
  <c r="J31" i="7" s="1"/>
  <c r="I31" i="7" a="1"/>
  <c r="I31" i="7" s="1"/>
  <c r="H31" i="7" a="1"/>
  <c r="H31" i="7" s="1"/>
  <c r="G31" i="7" a="1"/>
  <c r="G31" i="7" s="1"/>
  <c r="F31" i="7" a="1"/>
  <c r="F31" i="7" s="1"/>
  <c r="E31" i="7" a="1"/>
  <c r="E31" i="7" s="1"/>
  <c r="K30" i="7" a="1"/>
  <c r="K30" i="7" s="1"/>
  <c r="J30" i="7" a="1"/>
  <c r="J30" i="7" s="1"/>
  <c r="I30" i="7" a="1"/>
  <c r="I30" i="7" s="1"/>
  <c r="H30" i="7" a="1"/>
  <c r="H30" i="7" s="1"/>
  <c r="G30" i="7" a="1"/>
  <c r="G30" i="7" s="1"/>
  <c r="F30" i="7" a="1"/>
  <c r="F30" i="7" s="1"/>
  <c r="E30" i="7" a="1"/>
  <c r="E30" i="7" s="1"/>
  <c r="K29" i="7" a="1"/>
  <c r="K29" i="7" s="1"/>
  <c r="J29" i="7" a="1"/>
  <c r="J29" i="7" s="1"/>
  <c r="I29" i="7" a="1"/>
  <c r="I29" i="7" s="1"/>
  <c r="H29" i="7" a="1"/>
  <c r="H29" i="7" s="1"/>
  <c r="G29" i="7" a="1"/>
  <c r="G29" i="7" s="1"/>
  <c r="F29" i="7" a="1"/>
  <c r="F29" i="7" s="1"/>
  <c r="E29" i="7" a="1"/>
  <c r="E29" i="7" s="1"/>
  <c r="K28" i="7" a="1"/>
  <c r="K28" i="7" s="1"/>
  <c r="J28" i="7" a="1"/>
  <c r="J28" i="7" s="1"/>
  <c r="I28" i="7" a="1"/>
  <c r="I28" i="7" s="1"/>
  <c r="H28" i="7" a="1"/>
  <c r="H28" i="7" s="1"/>
  <c r="G28" i="7" a="1"/>
  <c r="G28" i="7" s="1"/>
  <c r="F28" i="7" a="1"/>
  <c r="F28" i="7" s="1"/>
  <c r="E28" i="7" a="1"/>
  <c r="E28" i="7" s="1"/>
  <c r="K27" i="7" a="1"/>
  <c r="K27" i="7" s="1"/>
  <c r="J27" i="7" a="1"/>
  <c r="J27" i="7" s="1"/>
  <c r="I27" i="7" a="1"/>
  <c r="I27" i="7" s="1"/>
  <c r="H27" i="7" a="1"/>
  <c r="H27" i="7" s="1"/>
  <c r="G27" i="7" a="1"/>
  <c r="G27" i="7" s="1"/>
  <c r="F27" i="7" a="1"/>
  <c r="F27" i="7" s="1"/>
  <c r="E27" i="7" a="1"/>
  <c r="E27" i="7" s="1"/>
  <c r="K26" i="7" a="1"/>
  <c r="K26" i="7" s="1"/>
  <c r="J26" i="7" a="1"/>
  <c r="J26" i="7" s="1"/>
  <c r="I26" i="7" a="1"/>
  <c r="I26" i="7" s="1"/>
  <c r="H26" i="7" a="1"/>
  <c r="H26" i="7" s="1"/>
  <c r="G26" i="7" a="1"/>
  <c r="G26" i="7" s="1"/>
  <c r="F26" i="7" a="1"/>
  <c r="F26" i="7" s="1"/>
  <c r="E26" i="7" a="1"/>
  <c r="E26" i="7" s="1"/>
  <c r="K25" i="7" a="1"/>
  <c r="K25" i="7" s="1"/>
  <c r="J25" i="7" a="1"/>
  <c r="J25" i="7" s="1"/>
  <c r="I25" i="7" a="1"/>
  <c r="I25" i="7" s="1"/>
  <c r="H25" i="7" a="1"/>
  <c r="H25" i="7" s="1"/>
  <c r="G25" i="7" a="1"/>
  <c r="G25" i="7" s="1"/>
  <c r="F25" i="7" a="1"/>
  <c r="F25" i="7" s="1"/>
  <c r="E25" i="7" a="1"/>
  <c r="E25" i="7" s="1"/>
  <c r="K24" i="7" a="1"/>
  <c r="K24" i="7" s="1"/>
  <c r="J24" i="7" a="1"/>
  <c r="J24" i="7" s="1"/>
  <c r="I24" i="7" a="1"/>
  <c r="I24" i="7" s="1"/>
  <c r="H24" i="7" a="1"/>
  <c r="H24" i="7" s="1"/>
  <c r="G24" i="7" a="1"/>
  <c r="G24" i="7" s="1"/>
  <c r="F24" i="7" a="1"/>
  <c r="F24" i="7" s="1"/>
  <c r="E24" i="7" a="1"/>
  <c r="E24" i="7" s="1"/>
  <c r="K23" i="7"/>
  <c r="K23" i="7" a="1"/>
  <c r="J23" i="7" a="1"/>
  <c r="J23" i="7" s="1"/>
  <c r="I23" i="7" a="1"/>
  <c r="I23" i="7" s="1"/>
  <c r="H23" i="7" a="1"/>
  <c r="H23" i="7" s="1"/>
  <c r="G23" i="7" a="1"/>
  <c r="G23" i="7" s="1"/>
  <c r="F23" i="7" a="1"/>
  <c r="F23" i="7" s="1"/>
  <c r="E23" i="7" a="1"/>
  <c r="E23" i="7" s="1"/>
  <c r="K22" i="7" a="1"/>
  <c r="K22" i="7" s="1"/>
  <c r="J22" i="7" a="1"/>
  <c r="J22" i="7" s="1"/>
  <c r="I22" i="7" a="1"/>
  <c r="I22" i="7" s="1"/>
  <c r="H22" i="7" a="1"/>
  <c r="H22" i="7" s="1"/>
  <c r="G22" i="7" a="1"/>
  <c r="G22" i="7" s="1"/>
  <c r="F22" i="7" a="1"/>
  <c r="F22" i="7" s="1"/>
  <c r="E22" i="7" a="1"/>
  <c r="E22" i="7" s="1"/>
  <c r="K21" i="7" a="1"/>
  <c r="K21" i="7" s="1"/>
  <c r="J21" i="7" a="1"/>
  <c r="J21" i="7" s="1"/>
  <c r="I21" i="7" a="1"/>
  <c r="I21" i="7" s="1"/>
  <c r="H21" i="7" a="1"/>
  <c r="H21" i="7" s="1"/>
  <c r="G21" i="7" a="1"/>
  <c r="G21" i="7" s="1"/>
  <c r="F21" i="7" a="1"/>
  <c r="F21" i="7" s="1"/>
  <c r="E21" i="7" a="1"/>
  <c r="E21" i="7" s="1"/>
  <c r="K20" i="7" a="1"/>
  <c r="K20" i="7" s="1"/>
  <c r="J20" i="7" a="1"/>
  <c r="J20" i="7" s="1"/>
  <c r="I20" i="7" a="1"/>
  <c r="I20" i="7" s="1"/>
  <c r="H20" i="7" a="1"/>
  <c r="H20" i="7" s="1"/>
  <c r="G20" i="7" a="1"/>
  <c r="G20" i="7" s="1"/>
  <c r="F20" i="7" a="1"/>
  <c r="F20" i="7" s="1"/>
  <c r="E20" i="7" a="1"/>
  <c r="E20" i="7" s="1"/>
  <c r="K19" i="7" a="1"/>
  <c r="K19" i="7" s="1"/>
  <c r="J19" i="7" a="1"/>
  <c r="J19" i="7" s="1"/>
  <c r="I19" i="7" a="1"/>
  <c r="I19" i="7" s="1"/>
  <c r="H19" i="7" a="1"/>
  <c r="H19" i="7" s="1"/>
  <c r="G19" i="7" a="1"/>
  <c r="G19" i="7" s="1"/>
  <c r="F19" i="7" a="1"/>
  <c r="F19" i="7" s="1"/>
  <c r="E19" i="7" a="1"/>
  <c r="E19" i="7" s="1"/>
  <c r="K18" i="7" a="1"/>
  <c r="K18" i="7" s="1"/>
  <c r="J18" i="7" a="1"/>
  <c r="J18" i="7" s="1"/>
  <c r="I18" i="7" a="1"/>
  <c r="I18" i="7" s="1"/>
  <c r="H18" i="7" a="1"/>
  <c r="H18" i="7" s="1"/>
  <c r="G18" i="7" a="1"/>
  <c r="G18" i="7" s="1"/>
  <c r="F18" i="7" a="1"/>
  <c r="F18" i="7" s="1"/>
  <c r="E18" i="7" a="1"/>
  <c r="E18" i="7" s="1"/>
  <c r="K17" i="7" a="1"/>
  <c r="K17" i="7" s="1"/>
  <c r="J17" i="7" a="1"/>
  <c r="J17" i="7" s="1"/>
  <c r="I17" i="7" a="1"/>
  <c r="I17" i="7" s="1"/>
  <c r="H17" i="7" a="1"/>
  <c r="H17" i="7" s="1"/>
  <c r="G17" i="7" a="1"/>
  <c r="G17" i="7" s="1"/>
  <c r="F17" i="7" a="1"/>
  <c r="F17" i="7" s="1"/>
  <c r="E17" i="7" a="1"/>
  <c r="E17" i="7" s="1"/>
  <c r="K16" i="7" a="1"/>
  <c r="K16" i="7" s="1"/>
  <c r="J16" i="7" a="1"/>
  <c r="J16" i="7" s="1"/>
  <c r="I16" i="7" a="1"/>
  <c r="I16" i="7" s="1"/>
  <c r="H16" i="7" a="1"/>
  <c r="H16" i="7" s="1"/>
  <c r="G16" i="7" a="1"/>
  <c r="G16" i="7" s="1"/>
  <c r="F16" i="7" a="1"/>
  <c r="F16" i="7" s="1"/>
  <c r="E16" i="7" a="1"/>
  <c r="E16" i="7" s="1"/>
  <c r="K15" i="7" a="1"/>
  <c r="K15" i="7" s="1"/>
  <c r="J15" i="7" a="1"/>
  <c r="J15" i="7" s="1"/>
  <c r="I15" i="7" a="1"/>
  <c r="I15" i="7" s="1"/>
  <c r="H15" i="7" a="1"/>
  <c r="H15" i="7" s="1"/>
  <c r="G15" i="7" a="1"/>
  <c r="G15" i="7" s="1"/>
  <c r="F15" i="7" a="1"/>
  <c r="F15" i="7" s="1"/>
  <c r="E15" i="7" a="1"/>
  <c r="E15" i="7" s="1"/>
  <c r="K14" i="7" a="1"/>
  <c r="K14" i="7" s="1"/>
  <c r="J14" i="7" a="1"/>
  <c r="J14" i="7" s="1"/>
  <c r="I14" i="7" a="1"/>
  <c r="I14" i="7" s="1"/>
  <c r="H14" i="7" a="1"/>
  <c r="H14" i="7" s="1"/>
  <c r="G14" i="7" a="1"/>
  <c r="G14" i="7" s="1"/>
  <c r="F14" i="7" a="1"/>
  <c r="F14" i="7" s="1"/>
  <c r="E14" i="7" a="1"/>
  <c r="E14" i="7" s="1"/>
  <c r="K13" i="7" a="1"/>
  <c r="K13" i="7" s="1"/>
  <c r="J13" i="7" a="1"/>
  <c r="J13" i="7" s="1"/>
  <c r="I13" i="7" a="1"/>
  <c r="I13" i="7" s="1"/>
  <c r="H13" i="7" a="1"/>
  <c r="H13" i="7" s="1"/>
  <c r="G13" i="7" a="1"/>
  <c r="G13" i="7" s="1"/>
  <c r="F13" i="7" a="1"/>
  <c r="F13" i="7" s="1"/>
  <c r="E13" i="7" a="1"/>
  <c r="E13" i="7" s="1"/>
  <c r="K12" i="7" a="1"/>
  <c r="K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E12" i="7" a="1"/>
  <c r="E12" i="7" s="1"/>
  <c r="K11" i="7" a="1"/>
  <c r="K11" i="7" s="1"/>
  <c r="J11" i="7" a="1"/>
  <c r="J11" i="7" s="1"/>
  <c r="I11" i="7" a="1"/>
  <c r="I11" i="7" s="1"/>
  <c r="H11" i="7" a="1"/>
  <c r="H11" i="7" s="1"/>
  <c r="G11" i="7" a="1"/>
  <c r="G11" i="7" s="1"/>
  <c r="F11" i="7" a="1"/>
  <c r="F11" i="7" s="1"/>
  <c r="E11" i="7" a="1"/>
  <c r="E11" i="7" s="1"/>
  <c r="K10" i="7" a="1"/>
  <c r="K10" i="7" s="1"/>
  <c r="J10" i="7" a="1"/>
  <c r="J10" i="7" s="1"/>
  <c r="I10" i="7" a="1"/>
  <c r="I10" i="7" s="1"/>
  <c r="H10" i="7" a="1"/>
  <c r="H10" i="7" s="1"/>
  <c r="G10" i="7" a="1"/>
  <c r="G10" i="7" s="1"/>
  <c r="F10" i="7" a="1"/>
  <c r="F10" i="7" s="1"/>
  <c r="E10" i="7" a="1"/>
  <c r="E10" i="7" s="1"/>
  <c r="K9" i="7" a="1"/>
  <c r="K9" i="7" s="1"/>
  <c r="J9" i="7" a="1"/>
  <c r="J9" i="7" s="1"/>
  <c r="I9" i="7" a="1"/>
  <c r="I9" i="7" s="1"/>
  <c r="H9" i="7" a="1"/>
  <c r="H9" i="7" s="1"/>
  <c r="G9" i="7" a="1"/>
  <c r="G9" i="7" s="1"/>
  <c r="F9" i="7" a="1"/>
  <c r="F9" i="7" s="1"/>
  <c r="E9" i="7" a="1"/>
  <c r="E9" i="7" s="1"/>
  <c r="K8" i="7" a="1"/>
  <c r="K8" i="7" s="1"/>
  <c r="J8" i="7" a="1"/>
  <c r="J8" i="7" s="1"/>
  <c r="I8" i="7" a="1"/>
  <c r="I8" i="7" s="1"/>
  <c r="H8" i="7" a="1"/>
  <c r="H8" i="7" s="1"/>
  <c r="G8" i="7" a="1"/>
  <c r="G8" i="7" s="1"/>
  <c r="F8" i="7" a="1"/>
  <c r="F8" i="7" s="1"/>
  <c r="E8" i="7" a="1"/>
  <c r="E8" i="7" s="1"/>
  <c r="K7" i="7" a="1"/>
  <c r="K7" i="7" s="1"/>
  <c r="J7" i="7" a="1"/>
  <c r="J7" i="7" s="1"/>
  <c r="I7" i="7" a="1"/>
  <c r="I7" i="7" s="1"/>
  <c r="H7" i="7" a="1"/>
  <c r="H7" i="7" s="1"/>
  <c r="G7" i="7" a="1"/>
  <c r="G7" i="7" s="1"/>
  <c r="F7" i="7" a="1"/>
  <c r="F7" i="7" s="1"/>
  <c r="E7" i="7" a="1"/>
  <c r="E7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E6" i="7" a="1"/>
  <c r="E6" i="7" s="1"/>
  <c r="K5" i="7" a="1"/>
  <c r="K5" i="7" s="1"/>
  <c r="J5" i="7" a="1"/>
  <c r="J5" i="7" s="1"/>
  <c r="I5" i="7" a="1"/>
  <c r="I5" i="7" s="1"/>
  <c r="H5" i="7" a="1"/>
  <c r="H5" i="7" s="1"/>
  <c r="G5" i="7" a="1"/>
  <c r="G5" i="7" s="1"/>
  <c r="F5" i="7" a="1"/>
  <c r="F5" i="7" s="1"/>
  <c r="E5" i="7" a="1"/>
  <c r="E5" i="7" s="1"/>
  <c r="K4" i="7" a="1"/>
  <c r="K4" i="7" s="1"/>
  <c r="J4" i="7" a="1"/>
  <c r="J4" i="7" s="1"/>
  <c r="I4" i="7" a="1"/>
  <c r="I4" i="7" s="1"/>
  <c r="H4" i="7" a="1"/>
  <c r="H4" i="7" s="1"/>
  <c r="G4" i="7" a="1"/>
  <c r="G4" i="7" s="1"/>
  <c r="F4" i="7" a="1"/>
  <c r="F4" i="7" s="1"/>
  <c r="E4" i="7" a="1"/>
  <c r="E4" i="7" s="1"/>
  <c r="A77" i="10"/>
  <c r="B4" i="17"/>
  <c r="J4" i="17" s="1"/>
  <c r="B5" i="17"/>
  <c r="J5" i="17" s="1"/>
  <c r="B6" i="17"/>
  <c r="J6" i="17" s="1"/>
  <c r="B7" i="17"/>
  <c r="J7" i="17" s="1"/>
  <c r="B8" i="17"/>
  <c r="J8" i="17" s="1"/>
  <c r="B9" i="17"/>
  <c r="J9" i="17" s="1"/>
  <c r="B10" i="17"/>
  <c r="J10" i="17" s="1"/>
  <c r="B11" i="17"/>
  <c r="J11" i="17" s="1"/>
  <c r="B12" i="17"/>
  <c r="J12" i="17" s="1"/>
  <c r="B13" i="17"/>
  <c r="J13" i="17" s="1"/>
  <c r="B14" i="17"/>
  <c r="J14" i="17" s="1"/>
  <c r="B15" i="17"/>
  <c r="J15" i="17" s="1"/>
  <c r="B16" i="17"/>
  <c r="J16" i="17" s="1"/>
  <c r="B17" i="17"/>
  <c r="J17" i="17" s="1"/>
  <c r="P21" i="6" a="1"/>
  <c r="P21" i="6" s="1"/>
  <c r="O21" i="6" a="1"/>
  <c r="O21" i="6" s="1"/>
  <c r="N21" i="6" a="1"/>
  <c r="N21" i="6" s="1"/>
  <c r="M21" i="6" a="1"/>
  <c r="M21" i="6" s="1"/>
  <c r="L21" i="6" a="1"/>
  <c r="L21" i="6" s="1"/>
  <c r="K21" i="6" a="1"/>
  <c r="K21" i="6" s="1"/>
  <c r="J21" i="6" a="1"/>
  <c r="J21" i="6" s="1"/>
  <c r="I21" i="6" a="1"/>
  <c r="I21" i="6" s="1"/>
  <c r="H21" i="6" a="1"/>
  <c r="H21" i="6" s="1"/>
  <c r="G21" i="6" a="1"/>
  <c r="G21" i="6" s="1"/>
  <c r="F21" i="6" a="1"/>
  <c r="F21" i="6" s="1"/>
  <c r="E21" i="6" a="1"/>
  <c r="E21" i="6" s="1"/>
  <c r="D21" i="6" a="1"/>
  <c r="D21" i="6" s="1"/>
  <c r="C21" i="6" a="1"/>
  <c r="C21" i="6" s="1"/>
  <c r="P20" i="6" a="1"/>
  <c r="P20" i="6" s="1"/>
  <c r="O20" i="6" a="1"/>
  <c r="O20" i="6" s="1"/>
  <c r="N20" i="6" a="1"/>
  <c r="N20" i="6" s="1"/>
  <c r="M20" i="6" a="1"/>
  <c r="M20" i="6" s="1"/>
  <c r="L20" i="6" a="1"/>
  <c r="L20" i="6" s="1"/>
  <c r="K20" i="6" a="1"/>
  <c r="K20" i="6" s="1"/>
  <c r="J20" i="6" a="1"/>
  <c r="J20" i="6" s="1"/>
  <c r="I20" i="6" a="1"/>
  <c r="I20" i="6" s="1"/>
  <c r="H20" i="6" a="1"/>
  <c r="H20" i="6" s="1"/>
  <c r="G20" i="6" a="1"/>
  <c r="G20" i="6" s="1"/>
  <c r="F20" i="6" a="1"/>
  <c r="F20" i="6" s="1"/>
  <c r="E20" i="6" a="1"/>
  <c r="E20" i="6" s="1"/>
  <c r="D20" i="6" a="1"/>
  <c r="D20" i="6" s="1"/>
  <c r="C20" i="6" a="1"/>
  <c r="C20" i="6" s="1"/>
  <c r="P19" i="6" a="1"/>
  <c r="P19" i="6" s="1"/>
  <c r="O19" i="6" a="1"/>
  <c r="O19" i="6" s="1"/>
  <c r="N19" i="6" a="1"/>
  <c r="N19" i="6" s="1"/>
  <c r="M19" i="6" a="1"/>
  <c r="M19" i="6" s="1"/>
  <c r="L19" i="6" a="1"/>
  <c r="L19" i="6" s="1"/>
  <c r="K19" i="6" a="1"/>
  <c r="K19" i="6" s="1"/>
  <c r="J19" i="6" a="1"/>
  <c r="J19" i="6" s="1"/>
  <c r="I19" i="6" a="1"/>
  <c r="I19" i="6" s="1"/>
  <c r="H19" i="6" a="1"/>
  <c r="H19" i="6" s="1"/>
  <c r="G19" i="6" a="1"/>
  <c r="G19" i="6" s="1"/>
  <c r="F19" i="6" a="1"/>
  <c r="F19" i="6" s="1"/>
  <c r="E19" i="6" a="1"/>
  <c r="E19" i="6" s="1"/>
  <c r="D19" i="6" a="1"/>
  <c r="D19" i="6" s="1"/>
  <c r="C19" i="6" a="1"/>
  <c r="C19" i="6" s="1"/>
  <c r="P18" i="6" a="1"/>
  <c r="P18" i="6" s="1"/>
  <c r="O18" i="6" a="1"/>
  <c r="O18" i="6" s="1"/>
  <c r="N18" i="6" a="1"/>
  <c r="N18" i="6" s="1"/>
  <c r="M18" i="6" a="1"/>
  <c r="M18" i="6" s="1"/>
  <c r="L18" i="6" a="1"/>
  <c r="L18" i="6" s="1"/>
  <c r="K18" i="6" a="1"/>
  <c r="K18" i="6" s="1"/>
  <c r="J18" i="6" a="1"/>
  <c r="J18" i="6" s="1"/>
  <c r="I18" i="6" a="1"/>
  <c r="I18" i="6" s="1"/>
  <c r="H18" i="6" a="1"/>
  <c r="H18" i="6" s="1"/>
  <c r="G18" i="6" a="1"/>
  <c r="G18" i="6" s="1"/>
  <c r="F18" i="6" a="1"/>
  <c r="F18" i="6" s="1"/>
  <c r="E18" i="6" a="1"/>
  <c r="E18" i="6" s="1"/>
  <c r="D18" i="6" a="1"/>
  <c r="D18" i="6" s="1"/>
  <c r="C18" i="6" a="1"/>
  <c r="C18" i="6" s="1"/>
  <c r="P17" i="6" a="1"/>
  <c r="P17" i="6" s="1"/>
  <c r="O17" i="6" a="1"/>
  <c r="O17" i="6" s="1"/>
  <c r="N17" i="6" a="1"/>
  <c r="N17" i="6" s="1"/>
  <c r="M17" i="6" a="1"/>
  <c r="M17" i="6" s="1"/>
  <c r="L17" i="6" a="1"/>
  <c r="L17" i="6" s="1"/>
  <c r="K17" i="6" a="1"/>
  <c r="K17" i="6" s="1"/>
  <c r="J17" i="6" a="1"/>
  <c r="J17" i="6" s="1"/>
  <c r="I17" i="6" a="1"/>
  <c r="I17" i="6" s="1"/>
  <c r="H17" i="6" a="1"/>
  <c r="H17" i="6" s="1"/>
  <c r="G17" i="6" a="1"/>
  <c r="G17" i="6" s="1"/>
  <c r="F17" i="6" a="1"/>
  <c r="F17" i="6" s="1"/>
  <c r="E17" i="6" a="1"/>
  <c r="E17" i="6" s="1"/>
  <c r="D17" i="6" a="1"/>
  <c r="D17" i="6" s="1"/>
  <c r="C17" i="6" a="1"/>
  <c r="C17" i="6" s="1"/>
  <c r="P16" i="6" a="1"/>
  <c r="P16" i="6" s="1"/>
  <c r="O16" i="6" a="1"/>
  <c r="O16" i="6" s="1"/>
  <c r="N16" i="6" a="1"/>
  <c r="N16" i="6" s="1"/>
  <c r="M16" i="6" a="1"/>
  <c r="M16" i="6" s="1"/>
  <c r="L16" i="6" a="1"/>
  <c r="L16" i="6" s="1"/>
  <c r="K16" i="6" a="1"/>
  <c r="K16" i="6" s="1"/>
  <c r="J16" i="6" a="1"/>
  <c r="J16" i="6" s="1"/>
  <c r="I16" i="6" a="1"/>
  <c r="I16" i="6" s="1"/>
  <c r="H16" i="6" a="1"/>
  <c r="H16" i="6" s="1"/>
  <c r="G16" i="6" a="1"/>
  <c r="G16" i="6" s="1"/>
  <c r="F16" i="6" a="1"/>
  <c r="F16" i="6" s="1"/>
  <c r="E16" i="6" a="1"/>
  <c r="E16" i="6" s="1"/>
  <c r="D16" i="6" a="1"/>
  <c r="D16" i="6" s="1"/>
  <c r="C16" i="6" a="1"/>
  <c r="C16" i="6" s="1"/>
  <c r="P15" i="6" a="1"/>
  <c r="P15" i="6" s="1"/>
  <c r="O15" i="6" a="1"/>
  <c r="O15" i="6" s="1"/>
  <c r="N15" i="6" a="1"/>
  <c r="N15" i="6" s="1"/>
  <c r="M15" i="6" a="1"/>
  <c r="M15" i="6" s="1"/>
  <c r="L15" i="6" a="1"/>
  <c r="L15" i="6" s="1"/>
  <c r="K15" i="6" a="1"/>
  <c r="K15" i="6" s="1"/>
  <c r="J15" i="6" a="1"/>
  <c r="J15" i="6" s="1"/>
  <c r="I15" i="6" a="1"/>
  <c r="I15" i="6" s="1"/>
  <c r="H15" i="6" a="1"/>
  <c r="H15" i="6" s="1"/>
  <c r="G15" i="6" a="1"/>
  <c r="G15" i="6" s="1"/>
  <c r="F15" i="6" a="1"/>
  <c r="F15" i="6" s="1"/>
  <c r="E15" i="6" a="1"/>
  <c r="E15" i="6" s="1"/>
  <c r="D15" i="6" a="1"/>
  <c r="D15" i="6" s="1"/>
  <c r="C15" i="6" a="1"/>
  <c r="C15" i="6" s="1"/>
  <c r="P14" i="6" a="1"/>
  <c r="P14" i="6" s="1"/>
  <c r="O14" i="6" a="1"/>
  <c r="O14" i="6" s="1"/>
  <c r="N14" i="6" a="1"/>
  <c r="N14" i="6" s="1"/>
  <c r="M14" i="6" a="1"/>
  <c r="M14" i="6" s="1"/>
  <c r="L14" i="6" a="1"/>
  <c r="L14" i="6" s="1"/>
  <c r="K14" i="6" a="1"/>
  <c r="K14" i="6" s="1"/>
  <c r="J14" i="6" a="1"/>
  <c r="J14" i="6" s="1"/>
  <c r="I14" i="6" a="1"/>
  <c r="I14" i="6" s="1"/>
  <c r="H14" i="6" a="1"/>
  <c r="H14" i="6" s="1"/>
  <c r="G14" i="6" a="1"/>
  <c r="G14" i="6" s="1"/>
  <c r="F14" i="6" a="1"/>
  <c r="F14" i="6" s="1"/>
  <c r="E14" i="6" a="1"/>
  <c r="E14" i="6" s="1"/>
  <c r="D14" i="6" a="1"/>
  <c r="D14" i="6" s="1"/>
  <c r="C14" i="6" a="1"/>
  <c r="C14" i="6" s="1"/>
  <c r="P13" i="6" a="1"/>
  <c r="P13" i="6" s="1"/>
  <c r="O13" i="6" a="1"/>
  <c r="O13" i="6" s="1"/>
  <c r="N13" i="6" a="1"/>
  <c r="N13" i="6" s="1"/>
  <c r="M13" i="6" a="1"/>
  <c r="M13" i="6" s="1"/>
  <c r="L13" i="6" a="1"/>
  <c r="L13" i="6" s="1"/>
  <c r="K13" i="6" a="1"/>
  <c r="K13" i="6" s="1"/>
  <c r="J13" i="6" a="1"/>
  <c r="J13" i="6" s="1"/>
  <c r="I13" i="6" a="1"/>
  <c r="I13" i="6" s="1"/>
  <c r="H13" i="6" a="1"/>
  <c r="H13" i="6" s="1"/>
  <c r="G13" i="6" a="1"/>
  <c r="G13" i="6" s="1"/>
  <c r="F13" i="6" a="1"/>
  <c r="F13" i="6" s="1"/>
  <c r="E13" i="6" a="1"/>
  <c r="E13" i="6" s="1"/>
  <c r="D13" i="6" a="1"/>
  <c r="D13" i="6" s="1"/>
  <c r="C13" i="6" a="1"/>
  <c r="C13" i="6" s="1"/>
  <c r="P12" i="6" a="1"/>
  <c r="P12" i="6" s="1"/>
  <c r="O12" i="6" a="1"/>
  <c r="O12" i="6" s="1"/>
  <c r="N12" i="6" a="1"/>
  <c r="N12" i="6" s="1"/>
  <c r="M12" i="6" a="1"/>
  <c r="M12" i="6" s="1"/>
  <c r="L12" i="6" a="1"/>
  <c r="L12" i="6" s="1"/>
  <c r="K12" i="6" a="1"/>
  <c r="K12" i="6" s="1"/>
  <c r="J12" i="6" a="1"/>
  <c r="J12" i="6" s="1"/>
  <c r="I12" i="6" a="1"/>
  <c r="I12" i="6" s="1"/>
  <c r="H12" i="6" a="1"/>
  <c r="H12" i="6" s="1"/>
  <c r="G12" i="6" a="1"/>
  <c r="G12" i="6" s="1"/>
  <c r="F12" i="6" a="1"/>
  <c r="F12" i="6" s="1"/>
  <c r="E12" i="6" a="1"/>
  <c r="E12" i="6" s="1"/>
  <c r="D12" i="6" a="1"/>
  <c r="D12" i="6" s="1"/>
  <c r="C12" i="6" a="1"/>
  <c r="C12" i="6" s="1"/>
  <c r="P11" i="6" a="1"/>
  <c r="P11" i="6" s="1"/>
  <c r="O11" i="6" a="1"/>
  <c r="O11" i="6" s="1"/>
  <c r="N11" i="6" a="1"/>
  <c r="N11" i="6" s="1"/>
  <c r="M11" i="6" a="1"/>
  <c r="M11" i="6" s="1"/>
  <c r="L11" i="6" a="1"/>
  <c r="L11" i="6" s="1"/>
  <c r="K11" i="6" a="1"/>
  <c r="K11" i="6" s="1"/>
  <c r="J11" i="6" a="1"/>
  <c r="J11" i="6" s="1"/>
  <c r="I11" i="6" a="1"/>
  <c r="I11" i="6" s="1"/>
  <c r="H11" i="6" a="1"/>
  <c r="H11" i="6" s="1"/>
  <c r="G11" i="6" a="1"/>
  <c r="G11" i="6" s="1"/>
  <c r="F11" i="6" a="1"/>
  <c r="F11" i="6" s="1"/>
  <c r="E11" i="6" a="1"/>
  <c r="E11" i="6" s="1"/>
  <c r="D11" i="6" a="1"/>
  <c r="D11" i="6" s="1"/>
  <c r="C11" i="6" a="1"/>
  <c r="C11" i="6" s="1"/>
  <c r="P10" i="6" a="1"/>
  <c r="P10" i="6" s="1"/>
  <c r="O10" i="6" a="1"/>
  <c r="O10" i="6" s="1"/>
  <c r="N10" i="6" a="1"/>
  <c r="N10" i="6" s="1"/>
  <c r="M10" i="6" a="1"/>
  <c r="M10" i="6" s="1"/>
  <c r="L10" i="6" a="1"/>
  <c r="L10" i="6" s="1"/>
  <c r="K10" i="6" a="1"/>
  <c r="K10" i="6" s="1"/>
  <c r="J10" i="6" a="1"/>
  <c r="J10" i="6" s="1"/>
  <c r="I10" i="6" a="1"/>
  <c r="I10" i="6" s="1"/>
  <c r="H10" i="6" a="1"/>
  <c r="H10" i="6" s="1"/>
  <c r="G10" i="6" a="1"/>
  <c r="G10" i="6" s="1"/>
  <c r="F10" i="6" a="1"/>
  <c r="F10" i="6" s="1"/>
  <c r="E10" i="6" a="1"/>
  <c r="E10" i="6" s="1"/>
  <c r="D10" i="6" a="1"/>
  <c r="D10" i="6" s="1"/>
  <c r="C10" i="6" a="1"/>
  <c r="C10" i="6" s="1"/>
  <c r="P9" i="6" a="1"/>
  <c r="P9" i="6" s="1"/>
  <c r="O9" i="6" a="1"/>
  <c r="O9" i="6" s="1"/>
  <c r="N9" i="6" a="1"/>
  <c r="N9" i="6" s="1"/>
  <c r="M9" i="6" a="1"/>
  <c r="M9" i="6" s="1"/>
  <c r="L9" i="6" a="1"/>
  <c r="L9" i="6" s="1"/>
  <c r="K9" i="6" a="1"/>
  <c r="K9" i="6" s="1"/>
  <c r="J9" i="6" a="1"/>
  <c r="J9" i="6" s="1"/>
  <c r="I9" i="6" a="1"/>
  <c r="I9" i="6" s="1"/>
  <c r="H9" i="6" a="1"/>
  <c r="H9" i="6" s="1"/>
  <c r="G9" i="6" a="1"/>
  <c r="G9" i="6" s="1"/>
  <c r="F9" i="6" a="1"/>
  <c r="F9" i="6" s="1"/>
  <c r="E9" i="6" a="1"/>
  <c r="E9" i="6" s="1"/>
  <c r="D9" i="6" a="1"/>
  <c r="D9" i="6" s="1"/>
  <c r="C9" i="6" a="1"/>
  <c r="C9" i="6" s="1"/>
  <c r="P8" i="6" a="1"/>
  <c r="P8" i="6" s="1"/>
  <c r="O8" i="6" a="1"/>
  <c r="O8" i="6" s="1"/>
  <c r="N8" i="6" a="1"/>
  <c r="N8" i="6" s="1"/>
  <c r="M8" i="6" a="1"/>
  <c r="M8" i="6" s="1"/>
  <c r="L8" i="6" a="1"/>
  <c r="L8" i="6" s="1"/>
  <c r="K8" i="6" a="1"/>
  <c r="K8" i="6" s="1"/>
  <c r="J8" i="6" a="1"/>
  <c r="J8" i="6" s="1"/>
  <c r="I8" i="6" a="1"/>
  <c r="I8" i="6" s="1"/>
  <c r="H8" i="6" a="1"/>
  <c r="H8" i="6" s="1"/>
  <c r="G8" i="6" a="1"/>
  <c r="G8" i="6" s="1"/>
  <c r="F8" i="6" a="1"/>
  <c r="F8" i="6" s="1"/>
  <c r="E8" i="6" a="1"/>
  <c r="E8" i="6" s="1"/>
  <c r="D8" i="6" a="1"/>
  <c r="D8" i="6" s="1"/>
  <c r="C8" i="6" a="1"/>
  <c r="C8" i="6" s="1"/>
  <c r="P7" i="6" a="1"/>
  <c r="P7" i="6" s="1"/>
  <c r="O7" i="6" a="1"/>
  <c r="O7" i="6" s="1"/>
  <c r="N7" i="6" a="1"/>
  <c r="N7" i="6" s="1"/>
  <c r="M7" i="6" a="1"/>
  <c r="M7" i="6" s="1"/>
  <c r="L7" i="6" a="1"/>
  <c r="L7" i="6" s="1"/>
  <c r="K7" i="6" a="1"/>
  <c r="K7" i="6" s="1"/>
  <c r="J7" i="6" a="1"/>
  <c r="J7" i="6" s="1"/>
  <c r="I7" i="6" a="1"/>
  <c r="I7" i="6" s="1"/>
  <c r="H7" i="6" a="1"/>
  <c r="H7" i="6" s="1"/>
  <c r="G7" i="6" a="1"/>
  <c r="G7" i="6" s="1"/>
  <c r="F7" i="6" a="1"/>
  <c r="F7" i="6" s="1"/>
  <c r="E7" i="6" a="1"/>
  <c r="E7" i="6" s="1"/>
  <c r="D7" i="6" a="1"/>
  <c r="D7" i="6" s="1"/>
  <c r="C7" i="6" a="1"/>
  <c r="C7" i="6" s="1"/>
  <c r="P6" i="6" a="1"/>
  <c r="P6" i="6" s="1"/>
  <c r="O6" i="6" a="1"/>
  <c r="O6" i="6" s="1"/>
  <c r="N6" i="6" a="1"/>
  <c r="N6" i="6" s="1"/>
  <c r="M6" i="6" a="1"/>
  <c r="M6" i="6" s="1"/>
  <c r="L6" i="6" a="1"/>
  <c r="L6" i="6" s="1"/>
  <c r="K6" i="6" a="1"/>
  <c r="K6" i="6" s="1"/>
  <c r="J6" i="6" a="1"/>
  <c r="J6" i="6" s="1"/>
  <c r="I6" i="6" a="1"/>
  <c r="I6" i="6" s="1"/>
  <c r="H6" i="6" a="1"/>
  <c r="H6" i="6" s="1"/>
  <c r="G6" i="6" a="1"/>
  <c r="G6" i="6" s="1"/>
  <c r="F6" i="6" a="1"/>
  <c r="F6" i="6" s="1"/>
  <c r="E6" i="6" a="1"/>
  <c r="E6" i="6" s="1"/>
  <c r="D6" i="6" a="1"/>
  <c r="D6" i="6" s="1"/>
  <c r="C6" i="6" a="1"/>
  <c r="C6" i="6" s="1"/>
  <c r="P5" i="6" a="1"/>
  <c r="P5" i="6" s="1"/>
  <c r="O5" i="6" a="1"/>
  <c r="O5" i="6" s="1"/>
  <c r="N5" i="6" a="1"/>
  <c r="N5" i="6" s="1"/>
  <c r="M5" i="6" a="1"/>
  <c r="M5" i="6" s="1"/>
  <c r="L5" i="6" a="1"/>
  <c r="L5" i="6" s="1"/>
  <c r="K5" i="6" a="1"/>
  <c r="K5" i="6" s="1"/>
  <c r="J5" i="6" a="1"/>
  <c r="J5" i="6" s="1"/>
  <c r="I5" i="6" a="1"/>
  <c r="I5" i="6" s="1"/>
  <c r="H5" i="6" a="1"/>
  <c r="H5" i="6" s="1"/>
  <c r="G5" i="6" a="1"/>
  <c r="G5" i="6" s="1"/>
  <c r="F5" i="6" a="1"/>
  <c r="F5" i="6" s="1"/>
  <c r="E5" i="6" a="1"/>
  <c r="E5" i="6" s="1"/>
  <c r="D5" i="6" a="1"/>
  <c r="D5" i="6" s="1"/>
  <c r="C5" i="6" a="1"/>
  <c r="C5" i="6" s="1"/>
  <c r="P4" i="6" a="1"/>
  <c r="P4" i="6" s="1"/>
  <c r="O4" i="6" a="1"/>
  <c r="O4" i="6" s="1"/>
  <c r="N4" i="6" a="1"/>
  <c r="N4" i="6" s="1"/>
  <c r="M4" i="6" a="1"/>
  <c r="M4" i="6" s="1"/>
  <c r="L4" i="6" a="1"/>
  <c r="L4" i="6" s="1"/>
  <c r="K4" i="6" a="1"/>
  <c r="K4" i="6" s="1"/>
  <c r="J4" i="6" a="1"/>
  <c r="J4" i="6" s="1"/>
  <c r="I4" i="6" a="1"/>
  <c r="I4" i="6" s="1"/>
  <c r="H4" i="6" a="1"/>
  <c r="H4" i="6" s="1"/>
  <c r="G4" i="6" a="1"/>
  <c r="G4" i="6" s="1"/>
  <c r="F4" i="6" a="1"/>
  <c r="F4" i="6" s="1"/>
  <c r="E4" i="6" a="1"/>
  <c r="E4" i="6" s="1"/>
  <c r="D4" i="6" a="1"/>
  <c r="D4" i="6" s="1"/>
  <c r="C4" i="6" a="1"/>
  <c r="C4" i="6" s="1"/>
  <c r="P3" i="6" a="1"/>
  <c r="P3" i="6" s="1"/>
  <c r="O3" i="6" a="1"/>
  <c r="O3" i="6" s="1"/>
  <c r="N3" i="6" a="1"/>
  <c r="N3" i="6" s="1"/>
  <c r="M3" i="6" a="1"/>
  <c r="M3" i="6" s="1"/>
  <c r="L3" i="6" a="1"/>
  <c r="L3" i="6" s="1"/>
  <c r="K3" i="6" a="1"/>
  <c r="K3" i="6" s="1"/>
  <c r="J3" i="6" a="1"/>
  <c r="J3" i="6" s="1"/>
  <c r="I3" i="6" a="1"/>
  <c r="I3" i="6" s="1"/>
  <c r="H3" i="6" a="1"/>
  <c r="H3" i="6" s="1"/>
  <c r="G3" i="6" a="1"/>
  <c r="G3" i="6" s="1"/>
  <c r="F3" i="6" a="1"/>
  <c r="F3" i="6" s="1"/>
  <c r="E3" i="6" a="1"/>
  <c r="E3" i="6" s="1"/>
  <c r="D3" i="6" a="1"/>
  <c r="D3" i="6" s="1"/>
  <c r="C3" i="6" a="1"/>
  <c r="C3" i="6" s="1"/>
  <c r="B4" i="6" a="1"/>
  <c r="B4" i="6" s="1"/>
  <c r="B5" i="6" a="1"/>
  <c r="B5" i="6" s="1"/>
  <c r="B6" i="6" a="1"/>
  <c r="B6" i="6" s="1"/>
  <c r="B7" i="6" a="1"/>
  <c r="B7" i="6" s="1"/>
  <c r="B8" i="6" a="1"/>
  <c r="B8" i="6" s="1"/>
  <c r="B9" i="6" a="1"/>
  <c r="B9" i="6" s="1"/>
  <c r="B10" i="6" a="1"/>
  <c r="B10" i="6" s="1"/>
  <c r="B11" i="6" a="1"/>
  <c r="B11" i="6" s="1"/>
  <c r="B12" i="6" a="1"/>
  <c r="B12" i="6" s="1"/>
  <c r="B13" i="6" a="1"/>
  <c r="B13" i="6" s="1"/>
  <c r="B14" i="6" a="1"/>
  <c r="B14" i="6" s="1"/>
  <c r="B15" i="6" a="1"/>
  <c r="B15" i="6" s="1"/>
  <c r="B16" i="6" a="1"/>
  <c r="B16" i="6" s="1"/>
  <c r="B17" i="6" a="1"/>
  <c r="B17" i="6" s="1"/>
  <c r="B18" i="6" a="1"/>
  <c r="B18" i="6" s="1"/>
  <c r="B19" i="6" a="1"/>
  <c r="B19" i="6" s="1"/>
  <c r="B20" i="6" a="1"/>
  <c r="B20" i="6" s="1"/>
  <c r="B21" i="6" a="1"/>
  <c r="B21" i="6" s="1"/>
  <c r="B3" i="6" a="1"/>
  <c r="B3" i="6" s="1"/>
  <c r="Q5" i="14"/>
  <c r="R5" i="14"/>
  <c r="S5" i="14"/>
  <c r="T5" i="14"/>
  <c r="U5" i="14"/>
  <c r="V5" i="14"/>
  <c r="Q6" i="14"/>
  <c r="R6" i="14"/>
  <c r="S6" i="14"/>
  <c r="T6" i="14"/>
  <c r="U6" i="14"/>
  <c r="V6" i="14"/>
  <c r="Q7" i="14"/>
  <c r="R7" i="14"/>
  <c r="S7" i="14"/>
  <c r="T7" i="14"/>
  <c r="U7" i="14"/>
  <c r="V7" i="14"/>
  <c r="Q8" i="14"/>
  <c r="R8" i="14"/>
  <c r="S8" i="14"/>
  <c r="T8" i="14"/>
  <c r="U8" i="14"/>
  <c r="V8" i="14"/>
  <c r="Q9" i="14"/>
  <c r="R9" i="14"/>
  <c r="S9" i="14"/>
  <c r="T9" i="14"/>
  <c r="U9" i="14"/>
  <c r="V9" i="14"/>
  <c r="Q10" i="14"/>
  <c r="R10" i="14"/>
  <c r="S10" i="14"/>
  <c r="T10" i="14"/>
  <c r="U10" i="14"/>
  <c r="V10" i="14"/>
  <c r="Q11" i="14"/>
  <c r="R11" i="14"/>
  <c r="S11" i="14"/>
  <c r="T11" i="14"/>
  <c r="U11" i="14"/>
  <c r="V11" i="14"/>
  <c r="Q12" i="14"/>
  <c r="R12" i="14"/>
  <c r="S12" i="14"/>
  <c r="T12" i="14"/>
  <c r="U12" i="14"/>
  <c r="V12" i="14"/>
  <c r="Q13" i="14"/>
  <c r="R13" i="14"/>
  <c r="S13" i="14"/>
  <c r="T13" i="14"/>
  <c r="U13" i="14"/>
  <c r="V13" i="14"/>
  <c r="Q14" i="14"/>
  <c r="R14" i="14"/>
  <c r="S14" i="14"/>
  <c r="T14" i="14"/>
  <c r="U14" i="14"/>
  <c r="V14" i="14"/>
  <c r="Q15" i="14"/>
  <c r="R15" i="14"/>
  <c r="S15" i="14"/>
  <c r="T15" i="14"/>
  <c r="U15" i="14"/>
  <c r="V15" i="14"/>
  <c r="Q16" i="14"/>
  <c r="R16" i="14"/>
  <c r="S16" i="14"/>
  <c r="T16" i="14"/>
  <c r="U16" i="14"/>
  <c r="V16" i="14"/>
  <c r="Q17" i="14"/>
  <c r="R17" i="14"/>
  <c r="S17" i="14"/>
  <c r="T17" i="14"/>
  <c r="U17" i="14"/>
  <c r="V17" i="14"/>
  <c r="Q18" i="14"/>
  <c r="R18" i="14"/>
  <c r="S18" i="14"/>
  <c r="T18" i="14"/>
  <c r="U18" i="14"/>
  <c r="V18" i="14"/>
  <c r="Q19" i="14"/>
  <c r="R19" i="14"/>
  <c r="S19" i="14"/>
  <c r="T19" i="14"/>
  <c r="U19" i="14"/>
  <c r="V19" i="14"/>
  <c r="Q20" i="14"/>
  <c r="R20" i="14"/>
  <c r="S20" i="14"/>
  <c r="T20" i="14"/>
  <c r="U20" i="14"/>
  <c r="V20" i="14"/>
  <c r="Q21" i="14"/>
  <c r="R21" i="14"/>
  <c r="S21" i="14"/>
  <c r="T21" i="14"/>
  <c r="U21" i="14"/>
  <c r="V21" i="14"/>
  <c r="Q22" i="14"/>
  <c r="R22" i="14"/>
  <c r="S22" i="14"/>
  <c r="T22" i="14"/>
  <c r="U22" i="14"/>
  <c r="V22" i="14"/>
  <c r="Q23" i="14"/>
  <c r="R23" i="14"/>
  <c r="S23" i="14"/>
  <c r="T23" i="14"/>
  <c r="U23" i="14"/>
  <c r="V23" i="14"/>
  <c r="Q24" i="14"/>
  <c r="R24" i="14"/>
  <c r="S24" i="14"/>
  <c r="T24" i="14"/>
  <c r="U24" i="14"/>
  <c r="V24" i="14"/>
  <c r="Q25" i="14"/>
  <c r="R25" i="14"/>
  <c r="S25" i="14"/>
  <c r="T25" i="14"/>
  <c r="U25" i="14"/>
  <c r="V25" i="14"/>
  <c r="Q26" i="14"/>
  <c r="R26" i="14"/>
  <c r="S26" i="14"/>
  <c r="T26" i="14"/>
  <c r="U26" i="14"/>
  <c r="V26" i="14"/>
  <c r="Q27" i="14"/>
  <c r="R27" i="14"/>
  <c r="S27" i="14"/>
  <c r="T27" i="14"/>
  <c r="U27" i="14"/>
  <c r="V27" i="14"/>
  <c r="Q28" i="14"/>
  <c r="R28" i="14"/>
  <c r="S28" i="14"/>
  <c r="T28" i="14"/>
  <c r="U28" i="14"/>
  <c r="V28" i="14"/>
  <c r="Q29" i="14"/>
  <c r="R29" i="14"/>
  <c r="S29" i="14"/>
  <c r="T29" i="14"/>
  <c r="U29" i="14"/>
  <c r="V29" i="14"/>
  <c r="Q30" i="14"/>
  <c r="R30" i="14"/>
  <c r="S30" i="14"/>
  <c r="T30" i="14"/>
  <c r="U30" i="14"/>
  <c r="V30" i="14"/>
  <c r="Q31" i="14"/>
  <c r="R31" i="14"/>
  <c r="S31" i="14"/>
  <c r="T31" i="14"/>
  <c r="U31" i="14"/>
  <c r="V31" i="14"/>
  <c r="Q32" i="14"/>
  <c r="R32" i="14"/>
  <c r="S32" i="14"/>
  <c r="T32" i="14"/>
  <c r="U32" i="14"/>
  <c r="V32" i="14"/>
  <c r="Q33" i="14"/>
  <c r="R33" i="14"/>
  <c r="S33" i="14"/>
  <c r="T33" i="14"/>
  <c r="U33" i="14"/>
  <c r="V33" i="14"/>
  <c r="Q34" i="14"/>
  <c r="R34" i="14"/>
  <c r="S34" i="14"/>
  <c r="T34" i="14"/>
  <c r="U34" i="14"/>
  <c r="V34" i="14"/>
  <c r="Q35" i="14"/>
  <c r="R35" i="14"/>
  <c r="S35" i="14"/>
  <c r="T35" i="14"/>
  <c r="U35" i="14"/>
  <c r="V35" i="14"/>
  <c r="Q36" i="14"/>
  <c r="R36" i="14"/>
  <c r="S36" i="14"/>
  <c r="T36" i="14"/>
  <c r="U36" i="14"/>
  <c r="V36" i="14"/>
  <c r="Q37" i="14"/>
  <c r="R37" i="14"/>
  <c r="S37" i="14"/>
  <c r="T37" i="14"/>
  <c r="U37" i="14"/>
  <c r="V37" i="14"/>
  <c r="Q38" i="14"/>
  <c r="R38" i="14"/>
  <c r="S38" i="14"/>
  <c r="T38" i="14"/>
  <c r="U38" i="14"/>
  <c r="V38" i="14"/>
  <c r="Q39" i="14"/>
  <c r="R39" i="14"/>
  <c r="S39" i="14"/>
  <c r="T39" i="14"/>
  <c r="U39" i="14"/>
  <c r="V39" i="14"/>
  <c r="Q40" i="14"/>
  <c r="R40" i="14"/>
  <c r="S40" i="14"/>
  <c r="T40" i="14"/>
  <c r="U40" i="14"/>
  <c r="V40" i="14"/>
  <c r="Q41" i="14"/>
  <c r="R41" i="14"/>
  <c r="S41" i="14"/>
  <c r="T41" i="14"/>
  <c r="U41" i="14"/>
  <c r="V41" i="14"/>
  <c r="Q42" i="14"/>
  <c r="R42" i="14"/>
  <c r="S42" i="14"/>
  <c r="T42" i="14"/>
  <c r="U42" i="14"/>
  <c r="V42" i="14"/>
  <c r="Q43" i="14"/>
  <c r="R43" i="14"/>
  <c r="S43" i="14"/>
  <c r="T43" i="14"/>
  <c r="U43" i="14"/>
  <c r="V43" i="14"/>
  <c r="Q44" i="14"/>
  <c r="R44" i="14"/>
  <c r="S44" i="14"/>
  <c r="T44" i="14"/>
  <c r="U44" i="14"/>
  <c r="V44" i="14"/>
  <c r="Q45" i="14"/>
  <c r="R45" i="14"/>
  <c r="S45" i="14"/>
  <c r="T45" i="14"/>
  <c r="U45" i="14"/>
  <c r="V45" i="14"/>
  <c r="Q46" i="14"/>
  <c r="R46" i="14"/>
  <c r="S46" i="14"/>
  <c r="T46" i="14"/>
  <c r="U46" i="14"/>
  <c r="V46" i="14"/>
  <c r="Q47" i="14"/>
  <c r="R47" i="14"/>
  <c r="S47" i="14"/>
  <c r="T47" i="14"/>
  <c r="U47" i="14"/>
  <c r="V47" i="14"/>
  <c r="Q48" i="14"/>
  <c r="R48" i="14"/>
  <c r="S48" i="14"/>
  <c r="T48" i="14"/>
  <c r="U48" i="14"/>
  <c r="V48" i="14"/>
  <c r="Q49" i="14"/>
  <c r="R49" i="14"/>
  <c r="S49" i="14"/>
  <c r="T49" i="14"/>
  <c r="U49" i="14"/>
  <c r="V49" i="14"/>
  <c r="Q50" i="14"/>
  <c r="R50" i="14"/>
  <c r="S50" i="14"/>
  <c r="T50" i="14"/>
  <c r="U50" i="14"/>
  <c r="V50" i="14"/>
  <c r="Q51" i="14"/>
  <c r="R51" i="14"/>
  <c r="S51" i="14"/>
  <c r="T51" i="14"/>
  <c r="U51" i="14"/>
  <c r="V51" i="14"/>
  <c r="Q52" i="14"/>
  <c r="R52" i="14"/>
  <c r="S52" i="14"/>
  <c r="T52" i="14"/>
  <c r="U52" i="14"/>
  <c r="V52" i="14"/>
  <c r="Q53" i="14"/>
  <c r="R53" i="14"/>
  <c r="S53" i="14"/>
  <c r="T53" i="14"/>
  <c r="U53" i="14"/>
  <c r="V53" i="14"/>
  <c r="Q54" i="14"/>
  <c r="R54" i="14"/>
  <c r="S54" i="14"/>
  <c r="T54" i="14"/>
  <c r="U54" i="14"/>
  <c r="V54" i="14"/>
  <c r="Q55" i="14"/>
  <c r="R55" i="14"/>
  <c r="S55" i="14"/>
  <c r="T55" i="14"/>
  <c r="U55" i="14"/>
  <c r="V55" i="14"/>
  <c r="Q56" i="14"/>
  <c r="R56" i="14"/>
  <c r="S56" i="14"/>
  <c r="T56" i="14"/>
  <c r="U56" i="14"/>
  <c r="V56" i="14"/>
  <c r="Q57" i="14"/>
  <c r="R57" i="14"/>
  <c r="S57" i="14"/>
  <c r="T57" i="14"/>
  <c r="U57" i="14"/>
  <c r="V57" i="14"/>
  <c r="Q58" i="14"/>
  <c r="R58" i="14"/>
  <c r="S58" i="14"/>
  <c r="T58" i="14"/>
  <c r="U58" i="14"/>
  <c r="V58" i="14"/>
  <c r="Q59" i="14"/>
  <c r="R59" i="14"/>
  <c r="S59" i="14"/>
  <c r="T59" i="14"/>
  <c r="U59" i="14"/>
  <c r="V59" i="14"/>
  <c r="Q60" i="14"/>
  <c r="R60" i="14"/>
  <c r="S60" i="14"/>
  <c r="T60" i="14"/>
  <c r="U60" i="14"/>
  <c r="V60" i="14"/>
  <c r="Q61" i="14"/>
  <c r="R61" i="14"/>
  <c r="S61" i="14"/>
  <c r="T61" i="14"/>
  <c r="U61" i="14"/>
  <c r="V61" i="14"/>
  <c r="Q62" i="14"/>
  <c r="R62" i="14"/>
  <c r="S62" i="14"/>
  <c r="T62" i="14"/>
  <c r="U62" i="14"/>
  <c r="V62" i="14"/>
  <c r="Q63" i="14"/>
  <c r="R63" i="14"/>
  <c r="S63" i="14"/>
  <c r="T63" i="14"/>
  <c r="U63" i="14"/>
  <c r="V63" i="14"/>
  <c r="Q64" i="14"/>
  <c r="R64" i="14"/>
  <c r="S64" i="14"/>
  <c r="T64" i="14"/>
  <c r="U64" i="14"/>
  <c r="V64" i="14"/>
  <c r="Q65" i="14"/>
  <c r="R65" i="14"/>
  <c r="S65" i="14"/>
  <c r="T65" i="14"/>
  <c r="U65" i="14"/>
  <c r="V65" i="14"/>
  <c r="Q66" i="14"/>
  <c r="R66" i="14"/>
  <c r="S66" i="14"/>
  <c r="T66" i="14"/>
  <c r="U66" i="14"/>
  <c r="V66" i="14"/>
  <c r="Q67" i="14"/>
  <c r="R67" i="14"/>
  <c r="S67" i="14"/>
  <c r="T67" i="14"/>
  <c r="U67" i="14"/>
  <c r="V67" i="14"/>
  <c r="Q68" i="14"/>
  <c r="R68" i="14"/>
  <c r="S68" i="14"/>
  <c r="T68" i="14"/>
  <c r="U68" i="14"/>
  <c r="V68" i="14"/>
  <c r="Q69" i="14"/>
  <c r="R69" i="14"/>
  <c r="S69" i="14"/>
  <c r="T69" i="14"/>
  <c r="U69" i="14"/>
  <c r="V69" i="14"/>
  <c r="Q70" i="14"/>
  <c r="R70" i="14"/>
  <c r="S70" i="14"/>
  <c r="T70" i="14"/>
  <c r="U70" i="14"/>
  <c r="V70" i="14"/>
  <c r="Q71" i="14"/>
  <c r="R71" i="14"/>
  <c r="S71" i="14"/>
  <c r="T71" i="14"/>
  <c r="U71" i="14"/>
  <c r="V71" i="14"/>
  <c r="Q72" i="14"/>
  <c r="R72" i="14"/>
  <c r="S72" i="14"/>
  <c r="T72" i="14"/>
  <c r="U72" i="14"/>
  <c r="V72" i="14"/>
  <c r="Q73" i="14"/>
  <c r="R73" i="14"/>
  <c r="S73" i="14"/>
  <c r="T73" i="14"/>
  <c r="U73" i="14"/>
  <c r="V73" i="14"/>
  <c r="Q74" i="14"/>
  <c r="R74" i="14"/>
  <c r="S74" i="14"/>
  <c r="T74" i="14"/>
  <c r="U74" i="14"/>
  <c r="V74" i="14"/>
  <c r="Q75" i="14"/>
  <c r="R75" i="14"/>
  <c r="S75" i="14"/>
  <c r="T75" i="14"/>
  <c r="U75" i="14"/>
  <c r="V75" i="14"/>
  <c r="Q76" i="14"/>
  <c r="R76" i="14"/>
  <c r="S76" i="14"/>
  <c r="T76" i="14"/>
  <c r="U76" i="14"/>
  <c r="V76" i="14"/>
  <c r="Q77" i="14"/>
  <c r="R77" i="14"/>
  <c r="S77" i="14"/>
  <c r="T77" i="14"/>
  <c r="U77" i="14"/>
  <c r="V77" i="14"/>
  <c r="Q78" i="14"/>
  <c r="R78" i="14"/>
  <c r="S78" i="14"/>
  <c r="T78" i="14"/>
  <c r="U78" i="14"/>
  <c r="V78" i="14"/>
  <c r="Q79" i="14"/>
  <c r="R79" i="14"/>
  <c r="S79" i="14"/>
  <c r="T79" i="14"/>
  <c r="U79" i="14"/>
  <c r="V79" i="14"/>
  <c r="Q80" i="14"/>
  <c r="R80" i="14"/>
  <c r="S80" i="14"/>
  <c r="T80" i="14"/>
  <c r="U80" i="14"/>
  <c r="V80" i="14"/>
  <c r="Q81" i="14"/>
  <c r="R81" i="14"/>
  <c r="S81" i="14"/>
  <c r="T81" i="14"/>
  <c r="U81" i="14"/>
  <c r="V81" i="14"/>
  <c r="Q82" i="14"/>
  <c r="R82" i="14"/>
  <c r="S82" i="14"/>
  <c r="T82" i="14"/>
  <c r="U82" i="14"/>
  <c r="V82" i="14"/>
  <c r="Q83" i="14"/>
  <c r="R83" i="14"/>
  <c r="S83" i="14"/>
  <c r="T83" i="14"/>
  <c r="U83" i="14"/>
  <c r="V83" i="14"/>
  <c r="Q84" i="14"/>
  <c r="R84" i="14"/>
  <c r="S84" i="14"/>
  <c r="T84" i="14"/>
  <c r="U84" i="14"/>
  <c r="V84" i="14"/>
  <c r="Q85" i="14"/>
  <c r="R85" i="14"/>
  <c r="S85" i="14"/>
  <c r="T85" i="14"/>
  <c r="U85" i="14"/>
  <c r="V85" i="14"/>
  <c r="Q86" i="14"/>
  <c r="R86" i="14"/>
  <c r="S86" i="14"/>
  <c r="T86" i="14"/>
  <c r="U86" i="14"/>
  <c r="V86" i="14"/>
  <c r="Q87" i="14"/>
  <c r="R87" i="14"/>
  <c r="S87" i="14"/>
  <c r="T87" i="14"/>
  <c r="U87" i="14"/>
  <c r="V87" i="14"/>
  <c r="Q88" i="14"/>
  <c r="R88" i="14"/>
  <c r="S88" i="14"/>
  <c r="T88" i="14"/>
  <c r="U88" i="14"/>
  <c r="V88" i="14"/>
  <c r="Q89" i="14"/>
  <c r="R89" i="14"/>
  <c r="S89" i="14"/>
  <c r="T89" i="14"/>
  <c r="U89" i="14"/>
  <c r="V89" i="14"/>
  <c r="Q90" i="14"/>
  <c r="R90" i="14"/>
  <c r="S90" i="14"/>
  <c r="T90" i="14"/>
  <c r="U90" i="14"/>
  <c r="V90" i="14"/>
  <c r="Q91" i="14"/>
  <c r="R91" i="14"/>
  <c r="S91" i="14"/>
  <c r="T91" i="14"/>
  <c r="U91" i="14"/>
  <c r="V91" i="14"/>
  <c r="Q92" i="14"/>
  <c r="R92" i="14"/>
  <c r="S92" i="14"/>
  <c r="T92" i="14"/>
  <c r="U92" i="14"/>
  <c r="V92" i="14"/>
  <c r="Q93" i="14"/>
  <c r="R93" i="14"/>
  <c r="S93" i="14"/>
  <c r="T93" i="14"/>
  <c r="U93" i="14"/>
  <c r="V93" i="14"/>
  <c r="Q94" i="14"/>
  <c r="R94" i="14"/>
  <c r="S94" i="14"/>
  <c r="T94" i="14"/>
  <c r="U94" i="14"/>
  <c r="V94" i="14"/>
  <c r="Q95" i="14"/>
  <c r="R95" i="14"/>
  <c r="S95" i="14"/>
  <c r="T95" i="14"/>
  <c r="U95" i="14"/>
  <c r="V95" i="14"/>
  <c r="Q96" i="14"/>
  <c r="R96" i="14"/>
  <c r="S96" i="14"/>
  <c r="T96" i="14"/>
  <c r="U96" i="14"/>
  <c r="V96" i="14"/>
  <c r="Q97" i="14"/>
  <c r="R97" i="14"/>
  <c r="S97" i="14"/>
  <c r="T97" i="14"/>
  <c r="U97" i="14"/>
  <c r="V97" i="14"/>
  <c r="Q98" i="14"/>
  <c r="R98" i="14"/>
  <c r="S98" i="14"/>
  <c r="T98" i="14"/>
  <c r="U98" i="14"/>
  <c r="V98" i="14"/>
  <c r="Q99" i="14"/>
  <c r="R99" i="14"/>
  <c r="S99" i="14"/>
  <c r="T99" i="14"/>
  <c r="U99" i="14"/>
  <c r="V99" i="14"/>
  <c r="Q100" i="14"/>
  <c r="R100" i="14"/>
  <c r="S100" i="14"/>
  <c r="T100" i="14"/>
  <c r="U100" i="14"/>
  <c r="V100" i="14"/>
  <c r="Q101" i="14"/>
  <c r="R101" i="14"/>
  <c r="S101" i="14"/>
  <c r="T101" i="14"/>
  <c r="U101" i="14"/>
  <c r="V101" i="14"/>
  <c r="Q102" i="14"/>
  <c r="R102" i="14"/>
  <c r="S102" i="14"/>
  <c r="T102" i="14"/>
  <c r="U102" i="14"/>
  <c r="V102" i="14"/>
  <c r="Q103" i="14"/>
  <c r="R103" i="14"/>
  <c r="S103" i="14"/>
  <c r="T103" i="14"/>
  <c r="U103" i="14"/>
  <c r="V103" i="14"/>
  <c r="Q104" i="14"/>
  <c r="R104" i="14"/>
  <c r="S104" i="14"/>
  <c r="T104" i="14"/>
  <c r="U104" i="14"/>
  <c r="V104" i="14"/>
  <c r="Q105" i="14"/>
  <c r="R105" i="14"/>
  <c r="S105" i="14"/>
  <c r="T105" i="14"/>
  <c r="U105" i="14"/>
  <c r="V105" i="14"/>
  <c r="Q106" i="14"/>
  <c r="R106" i="14"/>
  <c r="S106" i="14"/>
  <c r="T106" i="14"/>
  <c r="U106" i="14"/>
  <c r="V106" i="14"/>
  <c r="Q107" i="14"/>
  <c r="R107" i="14"/>
  <c r="S107" i="14"/>
  <c r="T107" i="14"/>
  <c r="U107" i="14"/>
  <c r="V107" i="14"/>
  <c r="Q108" i="14"/>
  <c r="R108" i="14"/>
  <c r="S108" i="14"/>
  <c r="T108" i="14"/>
  <c r="U108" i="14"/>
  <c r="V108" i="14"/>
  <c r="Q109" i="14"/>
  <c r="R109" i="14"/>
  <c r="S109" i="14"/>
  <c r="T109" i="14"/>
  <c r="U109" i="14"/>
  <c r="V109" i="14"/>
  <c r="Q110" i="14"/>
  <c r="R110" i="14"/>
  <c r="S110" i="14"/>
  <c r="T110" i="14"/>
  <c r="U110" i="14"/>
  <c r="V110" i="14"/>
  <c r="Q111" i="14"/>
  <c r="R111" i="14"/>
  <c r="S111" i="14"/>
  <c r="T111" i="14"/>
  <c r="U111" i="14"/>
  <c r="V111" i="14"/>
  <c r="Q112" i="14"/>
  <c r="R112" i="14"/>
  <c r="S112" i="14"/>
  <c r="T112" i="14"/>
  <c r="U112" i="14"/>
  <c r="V112" i="14"/>
  <c r="Q113" i="14"/>
  <c r="R113" i="14"/>
  <c r="S113" i="14"/>
  <c r="T113" i="14"/>
  <c r="U113" i="14"/>
  <c r="V113" i="14"/>
  <c r="Q114" i="14"/>
  <c r="R114" i="14"/>
  <c r="S114" i="14"/>
  <c r="T114" i="14"/>
  <c r="U114" i="14"/>
  <c r="V114" i="14"/>
  <c r="Q115" i="14"/>
  <c r="R115" i="14"/>
  <c r="S115" i="14"/>
  <c r="T115" i="14"/>
  <c r="U115" i="14"/>
  <c r="V115" i="14"/>
  <c r="Q116" i="14"/>
  <c r="R116" i="14"/>
  <c r="S116" i="14"/>
  <c r="T116" i="14"/>
  <c r="U116" i="14"/>
  <c r="V116" i="14"/>
  <c r="Q117" i="14"/>
  <c r="R117" i="14"/>
  <c r="S117" i="14"/>
  <c r="T117" i="14"/>
  <c r="U117" i="14"/>
  <c r="V117" i="14"/>
  <c r="Q118" i="14"/>
  <c r="R118" i="14"/>
  <c r="S118" i="14"/>
  <c r="T118" i="14"/>
  <c r="U118" i="14"/>
  <c r="V118" i="14"/>
  <c r="Q119" i="14"/>
  <c r="R119" i="14"/>
  <c r="S119" i="14"/>
  <c r="T119" i="14"/>
  <c r="U119" i="14"/>
  <c r="V119" i="14"/>
  <c r="Q120" i="14"/>
  <c r="R120" i="14"/>
  <c r="S120" i="14"/>
  <c r="T120" i="14"/>
  <c r="U120" i="14"/>
  <c r="V120" i="14"/>
  <c r="Q121" i="14"/>
  <c r="R121" i="14"/>
  <c r="S121" i="14"/>
  <c r="T121" i="14"/>
  <c r="U121" i="14"/>
  <c r="V121" i="14"/>
  <c r="Q122" i="14"/>
  <c r="R122" i="14"/>
  <c r="S122" i="14"/>
  <c r="T122" i="14"/>
  <c r="U122" i="14"/>
  <c r="V122" i="14"/>
  <c r="Q123" i="14"/>
  <c r="R123" i="14"/>
  <c r="S123" i="14"/>
  <c r="T123" i="14"/>
  <c r="U123" i="14"/>
  <c r="V123" i="14"/>
  <c r="Q124" i="14"/>
  <c r="R124" i="14"/>
  <c r="S124" i="14"/>
  <c r="T124" i="14"/>
  <c r="U124" i="14"/>
  <c r="V124" i="14"/>
  <c r="Q125" i="14"/>
  <c r="R125" i="14"/>
  <c r="S125" i="14"/>
  <c r="T125" i="14"/>
  <c r="U125" i="14"/>
  <c r="V125" i="14"/>
  <c r="Q126" i="14"/>
  <c r="R126" i="14"/>
  <c r="S126" i="14"/>
  <c r="T126" i="14"/>
  <c r="U126" i="14"/>
  <c r="V126" i="14"/>
  <c r="Q127" i="14"/>
  <c r="R127" i="14"/>
  <c r="S127" i="14"/>
  <c r="T127" i="14"/>
  <c r="U127" i="14"/>
  <c r="V127" i="14"/>
  <c r="Q128" i="14"/>
  <c r="R128" i="14"/>
  <c r="S128" i="14"/>
  <c r="T128" i="14"/>
  <c r="U128" i="14"/>
  <c r="V128" i="14"/>
  <c r="Q129" i="14"/>
  <c r="R129" i="14"/>
  <c r="S129" i="14"/>
  <c r="T129" i="14"/>
  <c r="U129" i="14"/>
  <c r="V129" i="14"/>
  <c r="Q130" i="14"/>
  <c r="R130" i="14"/>
  <c r="S130" i="14"/>
  <c r="T130" i="14"/>
  <c r="U130" i="14"/>
  <c r="V130" i="14"/>
  <c r="Q131" i="14"/>
  <c r="R131" i="14"/>
  <c r="S131" i="14"/>
  <c r="T131" i="14"/>
  <c r="U131" i="14"/>
  <c r="V131" i="14"/>
  <c r="Q132" i="14"/>
  <c r="R132" i="14"/>
  <c r="S132" i="14"/>
  <c r="T132" i="14"/>
  <c r="U132" i="14"/>
  <c r="V132" i="14"/>
  <c r="Q133" i="14"/>
  <c r="R133" i="14"/>
  <c r="S133" i="14"/>
  <c r="T133" i="14"/>
  <c r="U133" i="14"/>
  <c r="V133" i="14"/>
  <c r="Q134" i="14"/>
  <c r="R134" i="14"/>
  <c r="S134" i="14"/>
  <c r="T134" i="14"/>
  <c r="U134" i="14"/>
  <c r="V134" i="14"/>
  <c r="Q135" i="14"/>
  <c r="R135" i="14"/>
  <c r="S135" i="14"/>
  <c r="T135" i="14"/>
  <c r="U135" i="14"/>
  <c r="V135" i="14"/>
  <c r="Q136" i="14"/>
  <c r="R136" i="14"/>
  <c r="S136" i="14"/>
  <c r="T136" i="14"/>
  <c r="U136" i="14"/>
  <c r="V136" i="14"/>
  <c r="Q137" i="14"/>
  <c r="R137" i="14"/>
  <c r="S137" i="14"/>
  <c r="T137" i="14"/>
  <c r="U137" i="14"/>
  <c r="V137" i="14"/>
  <c r="Q138" i="14"/>
  <c r="R138" i="14"/>
  <c r="S138" i="14"/>
  <c r="T138" i="14"/>
  <c r="U138" i="14"/>
  <c r="V138" i="14"/>
  <c r="Q139" i="14"/>
  <c r="R139" i="14"/>
  <c r="S139" i="14"/>
  <c r="T139" i="14"/>
  <c r="U139" i="14"/>
  <c r="V139" i="14"/>
  <c r="Q140" i="14"/>
  <c r="R140" i="14"/>
  <c r="S140" i="14"/>
  <c r="T140" i="14"/>
  <c r="U140" i="14"/>
  <c r="V140" i="14"/>
  <c r="Q141" i="14"/>
  <c r="R141" i="14"/>
  <c r="S141" i="14"/>
  <c r="T141" i="14"/>
  <c r="U141" i="14"/>
  <c r="V141" i="14"/>
  <c r="Q142" i="14"/>
  <c r="R142" i="14"/>
  <c r="S142" i="14"/>
  <c r="T142" i="14"/>
  <c r="U142" i="14"/>
  <c r="V142" i="14"/>
  <c r="Q143" i="14"/>
  <c r="R143" i="14"/>
  <c r="S143" i="14"/>
  <c r="T143" i="14"/>
  <c r="U143" i="14"/>
  <c r="V143" i="14"/>
  <c r="Q144" i="14"/>
  <c r="R144" i="14"/>
  <c r="S144" i="14"/>
  <c r="T144" i="14"/>
  <c r="U144" i="14"/>
  <c r="V144" i="14"/>
  <c r="Q145" i="14"/>
  <c r="R145" i="14"/>
  <c r="S145" i="14"/>
  <c r="T145" i="14"/>
  <c r="U145" i="14"/>
  <c r="V145" i="14"/>
  <c r="Q146" i="14"/>
  <c r="R146" i="14"/>
  <c r="S146" i="14"/>
  <c r="T146" i="14"/>
  <c r="U146" i="14"/>
  <c r="V146" i="14"/>
  <c r="Q147" i="14"/>
  <c r="R147" i="14"/>
  <c r="S147" i="14"/>
  <c r="T147" i="14"/>
  <c r="U147" i="14"/>
  <c r="V147" i="14"/>
  <c r="Q148" i="14"/>
  <c r="R148" i="14"/>
  <c r="S148" i="14"/>
  <c r="T148" i="14"/>
  <c r="U148" i="14"/>
  <c r="V148" i="14"/>
  <c r="Q149" i="14"/>
  <c r="R149" i="14"/>
  <c r="S149" i="14"/>
  <c r="T149" i="14"/>
  <c r="U149" i="14"/>
  <c r="V149" i="14"/>
  <c r="Q150" i="14"/>
  <c r="R150" i="14"/>
  <c r="S150" i="14"/>
  <c r="T150" i="14"/>
  <c r="U150" i="14"/>
  <c r="V150" i="14"/>
  <c r="Q151" i="14"/>
  <c r="R151" i="14"/>
  <c r="S151" i="14"/>
  <c r="T151" i="14"/>
  <c r="U151" i="14"/>
  <c r="V151" i="14"/>
  <c r="Q152" i="14"/>
  <c r="R152" i="14"/>
  <c r="S152" i="14"/>
  <c r="T152" i="14"/>
  <c r="U152" i="14"/>
  <c r="V152" i="14"/>
  <c r="Q153" i="14"/>
  <c r="R153" i="14"/>
  <c r="S153" i="14"/>
  <c r="T153" i="14"/>
  <c r="U153" i="14"/>
  <c r="V153" i="14"/>
  <c r="Q4" i="14"/>
  <c r="R4" i="14"/>
  <c r="S4" i="14"/>
  <c r="T4" i="14"/>
  <c r="U4" i="14"/>
  <c r="V4" i="14"/>
  <c r="Q5" i="13"/>
  <c r="R5" i="13"/>
  <c r="S5" i="13"/>
  <c r="T5" i="13"/>
  <c r="U5" i="13"/>
  <c r="V5" i="13"/>
  <c r="Q6" i="13"/>
  <c r="R6" i="13"/>
  <c r="S6" i="13"/>
  <c r="T6" i="13"/>
  <c r="U6" i="13"/>
  <c r="V6" i="13"/>
  <c r="Q7" i="13"/>
  <c r="R7" i="13"/>
  <c r="S7" i="13"/>
  <c r="T7" i="13"/>
  <c r="U7" i="13"/>
  <c r="V7" i="13"/>
  <c r="Q8" i="13"/>
  <c r="R8" i="13"/>
  <c r="S8" i="13"/>
  <c r="T8" i="13"/>
  <c r="U8" i="13"/>
  <c r="V8" i="13"/>
  <c r="Q9" i="13"/>
  <c r="R9" i="13"/>
  <c r="S9" i="13"/>
  <c r="T9" i="13"/>
  <c r="U9" i="13"/>
  <c r="V9" i="13"/>
  <c r="Q10" i="13"/>
  <c r="R10" i="13"/>
  <c r="S10" i="13"/>
  <c r="T10" i="13"/>
  <c r="U10" i="13"/>
  <c r="V10" i="13"/>
  <c r="Q11" i="13"/>
  <c r="R11" i="13"/>
  <c r="S11" i="13"/>
  <c r="T11" i="13"/>
  <c r="U11" i="13"/>
  <c r="V11" i="13"/>
  <c r="Q12" i="13"/>
  <c r="R12" i="13"/>
  <c r="S12" i="13"/>
  <c r="T12" i="13"/>
  <c r="U12" i="13"/>
  <c r="V12" i="13"/>
  <c r="Q13" i="13"/>
  <c r="R13" i="13"/>
  <c r="S13" i="13"/>
  <c r="T13" i="13"/>
  <c r="U13" i="13"/>
  <c r="V13" i="13"/>
  <c r="Q14" i="13"/>
  <c r="R14" i="13"/>
  <c r="S14" i="13"/>
  <c r="T14" i="13"/>
  <c r="U14" i="13"/>
  <c r="V14" i="13"/>
  <c r="Q15" i="13"/>
  <c r="R15" i="13"/>
  <c r="S15" i="13"/>
  <c r="T15" i="13"/>
  <c r="U15" i="13"/>
  <c r="V15" i="13"/>
  <c r="Q16" i="13"/>
  <c r="R16" i="13"/>
  <c r="S16" i="13"/>
  <c r="T16" i="13"/>
  <c r="U16" i="13"/>
  <c r="V16" i="13"/>
  <c r="Q17" i="13"/>
  <c r="R17" i="13"/>
  <c r="S17" i="13"/>
  <c r="T17" i="13"/>
  <c r="U17" i="13"/>
  <c r="V17" i="13"/>
  <c r="Q18" i="13"/>
  <c r="R18" i="13"/>
  <c r="S18" i="13"/>
  <c r="T18" i="13"/>
  <c r="U18" i="13"/>
  <c r="V18" i="13"/>
  <c r="Q19" i="13"/>
  <c r="R19" i="13"/>
  <c r="S19" i="13"/>
  <c r="T19" i="13"/>
  <c r="U19" i="13"/>
  <c r="V19" i="13"/>
  <c r="Q20" i="13"/>
  <c r="R20" i="13"/>
  <c r="S20" i="13"/>
  <c r="T20" i="13"/>
  <c r="U20" i="13"/>
  <c r="V20" i="13"/>
  <c r="Q21" i="13"/>
  <c r="R21" i="13"/>
  <c r="S21" i="13"/>
  <c r="T21" i="13"/>
  <c r="U21" i="13"/>
  <c r="V21" i="13"/>
  <c r="Q22" i="13"/>
  <c r="R22" i="13"/>
  <c r="S22" i="13"/>
  <c r="T22" i="13"/>
  <c r="U22" i="13"/>
  <c r="V22" i="13"/>
  <c r="Q23" i="13"/>
  <c r="R23" i="13"/>
  <c r="S23" i="13"/>
  <c r="T23" i="13"/>
  <c r="U23" i="13"/>
  <c r="V23" i="13"/>
  <c r="Q24" i="13"/>
  <c r="R24" i="13"/>
  <c r="S24" i="13"/>
  <c r="T24" i="13"/>
  <c r="U24" i="13"/>
  <c r="V24" i="13"/>
  <c r="Q25" i="13"/>
  <c r="R25" i="13"/>
  <c r="S25" i="13"/>
  <c r="T25" i="13"/>
  <c r="U25" i="13"/>
  <c r="V25" i="13"/>
  <c r="Q26" i="13"/>
  <c r="R26" i="13"/>
  <c r="S26" i="13"/>
  <c r="T26" i="13"/>
  <c r="U26" i="13"/>
  <c r="V26" i="13"/>
  <c r="Q27" i="13"/>
  <c r="R27" i="13"/>
  <c r="S27" i="13"/>
  <c r="T27" i="13"/>
  <c r="U27" i="13"/>
  <c r="V27" i="13"/>
  <c r="Q28" i="13"/>
  <c r="R28" i="13"/>
  <c r="S28" i="13"/>
  <c r="T28" i="13"/>
  <c r="U28" i="13"/>
  <c r="V28" i="13"/>
  <c r="Q29" i="13"/>
  <c r="R29" i="13"/>
  <c r="S29" i="13"/>
  <c r="T29" i="13"/>
  <c r="U29" i="13"/>
  <c r="V29" i="13"/>
  <c r="Q30" i="13"/>
  <c r="R30" i="13"/>
  <c r="S30" i="13"/>
  <c r="T30" i="13"/>
  <c r="U30" i="13"/>
  <c r="V30" i="13"/>
  <c r="Q31" i="13"/>
  <c r="R31" i="13"/>
  <c r="S31" i="13"/>
  <c r="T31" i="13"/>
  <c r="U31" i="13"/>
  <c r="V31" i="13"/>
  <c r="Q32" i="13"/>
  <c r="R32" i="13"/>
  <c r="S32" i="13"/>
  <c r="T32" i="13"/>
  <c r="U32" i="13"/>
  <c r="V32" i="13"/>
  <c r="Q33" i="13"/>
  <c r="R33" i="13"/>
  <c r="S33" i="13"/>
  <c r="T33" i="13"/>
  <c r="U33" i="13"/>
  <c r="V33" i="13"/>
  <c r="Q34" i="13"/>
  <c r="R34" i="13"/>
  <c r="S34" i="13"/>
  <c r="T34" i="13"/>
  <c r="U34" i="13"/>
  <c r="V34" i="13"/>
  <c r="Q35" i="13"/>
  <c r="R35" i="13"/>
  <c r="S35" i="13"/>
  <c r="T35" i="13"/>
  <c r="U35" i="13"/>
  <c r="V35" i="13"/>
  <c r="Q36" i="13"/>
  <c r="R36" i="13"/>
  <c r="S36" i="13"/>
  <c r="T36" i="13"/>
  <c r="U36" i="13"/>
  <c r="V36" i="13"/>
  <c r="Q37" i="13"/>
  <c r="R37" i="13"/>
  <c r="S37" i="13"/>
  <c r="T37" i="13"/>
  <c r="U37" i="13"/>
  <c r="V37" i="13"/>
  <c r="Q38" i="13"/>
  <c r="R38" i="13"/>
  <c r="S38" i="13"/>
  <c r="T38" i="13"/>
  <c r="U38" i="13"/>
  <c r="V38" i="13"/>
  <c r="Q39" i="13"/>
  <c r="R39" i="13"/>
  <c r="S39" i="13"/>
  <c r="T39" i="13"/>
  <c r="U39" i="13"/>
  <c r="V39" i="13"/>
  <c r="Q40" i="13"/>
  <c r="R40" i="13"/>
  <c r="S40" i="13"/>
  <c r="T40" i="13"/>
  <c r="U40" i="13"/>
  <c r="V40" i="13"/>
  <c r="Q41" i="13"/>
  <c r="R41" i="13"/>
  <c r="S41" i="13"/>
  <c r="T41" i="13"/>
  <c r="U41" i="13"/>
  <c r="V41" i="13"/>
  <c r="Q42" i="13"/>
  <c r="R42" i="13"/>
  <c r="S42" i="13"/>
  <c r="T42" i="13"/>
  <c r="U42" i="13"/>
  <c r="V42" i="13"/>
  <c r="Q43" i="13"/>
  <c r="R43" i="13"/>
  <c r="S43" i="13"/>
  <c r="T43" i="13"/>
  <c r="U43" i="13"/>
  <c r="V43" i="13"/>
  <c r="Q44" i="13"/>
  <c r="R44" i="13"/>
  <c r="S44" i="13"/>
  <c r="T44" i="13"/>
  <c r="U44" i="13"/>
  <c r="V44" i="13"/>
  <c r="Q45" i="13"/>
  <c r="R45" i="13"/>
  <c r="S45" i="13"/>
  <c r="T45" i="13"/>
  <c r="U45" i="13"/>
  <c r="V45" i="13"/>
  <c r="Q46" i="13"/>
  <c r="R46" i="13"/>
  <c r="S46" i="13"/>
  <c r="T46" i="13"/>
  <c r="U46" i="13"/>
  <c r="V46" i="13"/>
  <c r="Q47" i="13"/>
  <c r="R47" i="13"/>
  <c r="S47" i="13"/>
  <c r="T47" i="13"/>
  <c r="U47" i="13"/>
  <c r="V47" i="13"/>
  <c r="Q48" i="13"/>
  <c r="R48" i="13"/>
  <c r="S48" i="13"/>
  <c r="T48" i="13"/>
  <c r="U48" i="13"/>
  <c r="V48" i="13"/>
  <c r="Q49" i="13"/>
  <c r="R49" i="13"/>
  <c r="S49" i="13"/>
  <c r="T49" i="13"/>
  <c r="U49" i="13"/>
  <c r="V49" i="13"/>
  <c r="Q50" i="13"/>
  <c r="R50" i="13"/>
  <c r="S50" i="13"/>
  <c r="T50" i="13"/>
  <c r="U50" i="13"/>
  <c r="V50" i="13"/>
  <c r="Q51" i="13"/>
  <c r="R51" i="13"/>
  <c r="S51" i="13"/>
  <c r="T51" i="13"/>
  <c r="U51" i="13"/>
  <c r="V51" i="13"/>
  <c r="Q52" i="13"/>
  <c r="R52" i="13"/>
  <c r="S52" i="13"/>
  <c r="T52" i="13"/>
  <c r="U52" i="13"/>
  <c r="V52" i="13"/>
  <c r="Q53" i="13"/>
  <c r="R53" i="13"/>
  <c r="S53" i="13"/>
  <c r="T53" i="13"/>
  <c r="U53" i="13"/>
  <c r="V53" i="13"/>
  <c r="Q54" i="13"/>
  <c r="R54" i="13"/>
  <c r="S54" i="13"/>
  <c r="T54" i="13"/>
  <c r="U54" i="13"/>
  <c r="V54" i="13"/>
  <c r="Q55" i="13"/>
  <c r="R55" i="13"/>
  <c r="S55" i="13"/>
  <c r="T55" i="13"/>
  <c r="U55" i="13"/>
  <c r="V55" i="13"/>
  <c r="Q56" i="13"/>
  <c r="R56" i="13"/>
  <c r="S56" i="13"/>
  <c r="T56" i="13"/>
  <c r="U56" i="13"/>
  <c r="V56" i="13"/>
  <c r="Q57" i="13"/>
  <c r="R57" i="13"/>
  <c r="S57" i="13"/>
  <c r="T57" i="13"/>
  <c r="U57" i="13"/>
  <c r="V57" i="13"/>
  <c r="Q58" i="13"/>
  <c r="R58" i="13"/>
  <c r="S58" i="13"/>
  <c r="T58" i="13"/>
  <c r="U58" i="13"/>
  <c r="V58" i="13"/>
  <c r="Q59" i="13"/>
  <c r="R59" i="13"/>
  <c r="S59" i="13"/>
  <c r="T59" i="13"/>
  <c r="U59" i="13"/>
  <c r="V59" i="13"/>
  <c r="Q60" i="13"/>
  <c r="R60" i="13"/>
  <c r="S60" i="13"/>
  <c r="T60" i="13"/>
  <c r="U60" i="13"/>
  <c r="V60" i="13"/>
  <c r="Q61" i="13"/>
  <c r="R61" i="13"/>
  <c r="S61" i="13"/>
  <c r="T61" i="13"/>
  <c r="U61" i="13"/>
  <c r="V61" i="13"/>
  <c r="Q62" i="13"/>
  <c r="R62" i="13"/>
  <c r="S62" i="13"/>
  <c r="T62" i="13"/>
  <c r="U62" i="13"/>
  <c r="V62" i="13"/>
  <c r="Q63" i="13"/>
  <c r="R63" i="13"/>
  <c r="S63" i="13"/>
  <c r="T63" i="13"/>
  <c r="U63" i="13"/>
  <c r="V63" i="13"/>
  <c r="Q64" i="13"/>
  <c r="R64" i="13"/>
  <c r="S64" i="13"/>
  <c r="T64" i="13"/>
  <c r="U64" i="13"/>
  <c r="V64" i="13"/>
  <c r="Q65" i="13"/>
  <c r="R65" i="13"/>
  <c r="S65" i="13"/>
  <c r="T65" i="13"/>
  <c r="U65" i="13"/>
  <c r="V65" i="13"/>
  <c r="Q66" i="13"/>
  <c r="R66" i="13"/>
  <c r="S66" i="13"/>
  <c r="T66" i="13"/>
  <c r="U66" i="13"/>
  <c r="V66" i="13"/>
  <c r="Q67" i="13"/>
  <c r="R67" i="13"/>
  <c r="S67" i="13"/>
  <c r="T67" i="13"/>
  <c r="U67" i="13"/>
  <c r="V67" i="13"/>
  <c r="Q68" i="13"/>
  <c r="R68" i="13"/>
  <c r="S68" i="13"/>
  <c r="T68" i="13"/>
  <c r="U68" i="13"/>
  <c r="V68" i="13"/>
  <c r="Q69" i="13"/>
  <c r="R69" i="13"/>
  <c r="S69" i="13"/>
  <c r="T69" i="13"/>
  <c r="U69" i="13"/>
  <c r="V69" i="13"/>
  <c r="Q70" i="13"/>
  <c r="R70" i="13"/>
  <c r="S70" i="13"/>
  <c r="T70" i="13"/>
  <c r="U70" i="13"/>
  <c r="V70" i="13"/>
  <c r="Q71" i="13"/>
  <c r="R71" i="13"/>
  <c r="S71" i="13"/>
  <c r="T71" i="13"/>
  <c r="U71" i="13"/>
  <c r="V71" i="13"/>
  <c r="Q72" i="13"/>
  <c r="R72" i="13"/>
  <c r="S72" i="13"/>
  <c r="T72" i="13"/>
  <c r="U72" i="13"/>
  <c r="V72" i="13"/>
  <c r="Q73" i="13"/>
  <c r="R73" i="13"/>
  <c r="S73" i="13"/>
  <c r="T73" i="13"/>
  <c r="U73" i="13"/>
  <c r="V73" i="13"/>
  <c r="Q74" i="13"/>
  <c r="R74" i="13"/>
  <c r="S74" i="13"/>
  <c r="T74" i="13"/>
  <c r="U74" i="13"/>
  <c r="V74" i="13"/>
  <c r="Q75" i="13"/>
  <c r="R75" i="13"/>
  <c r="S75" i="13"/>
  <c r="T75" i="13"/>
  <c r="U75" i="13"/>
  <c r="V75" i="13"/>
  <c r="Q76" i="13"/>
  <c r="R76" i="13"/>
  <c r="S76" i="13"/>
  <c r="T76" i="13"/>
  <c r="U76" i="13"/>
  <c r="V76" i="13"/>
  <c r="Q77" i="13"/>
  <c r="R77" i="13"/>
  <c r="S77" i="13"/>
  <c r="T77" i="13"/>
  <c r="U77" i="13"/>
  <c r="V77" i="13"/>
  <c r="Q78" i="13"/>
  <c r="R78" i="13"/>
  <c r="S78" i="13"/>
  <c r="T78" i="13"/>
  <c r="U78" i="13"/>
  <c r="V78" i="13"/>
  <c r="Q79" i="13"/>
  <c r="R79" i="13"/>
  <c r="S79" i="13"/>
  <c r="T79" i="13"/>
  <c r="U79" i="13"/>
  <c r="V79" i="13"/>
  <c r="Q80" i="13"/>
  <c r="R80" i="13"/>
  <c r="S80" i="13"/>
  <c r="T80" i="13"/>
  <c r="U80" i="13"/>
  <c r="V80" i="13"/>
  <c r="Q81" i="13"/>
  <c r="R81" i="13"/>
  <c r="S81" i="13"/>
  <c r="T81" i="13"/>
  <c r="U81" i="13"/>
  <c r="V81" i="13"/>
  <c r="Q82" i="13"/>
  <c r="R82" i="13"/>
  <c r="S82" i="13"/>
  <c r="T82" i="13"/>
  <c r="U82" i="13"/>
  <c r="V82" i="13"/>
  <c r="Q83" i="13"/>
  <c r="R83" i="13"/>
  <c r="S83" i="13"/>
  <c r="T83" i="13"/>
  <c r="U83" i="13"/>
  <c r="V83" i="13"/>
  <c r="Q84" i="13"/>
  <c r="R84" i="13"/>
  <c r="S84" i="13"/>
  <c r="T84" i="13"/>
  <c r="U84" i="13"/>
  <c r="V84" i="13"/>
  <c r="Q85" i="13"/>
  <c r="R85" i="13"/>
  <c r="S85" i="13"/>
  <c r="T85" i="13"/>
  <c r="U85" i="13"/>
  <c r="V85" i="13"/>
  <c r="Q86" i="13"/>
  <c r="R86" i="13"/>
  <c r="S86" i="13"/>
  <c r="T86" i="13"/>
  <c r="U86" i="13"/>
  <c r="V86" i="13"/>
  <c r="Q87" i="13"/>
  <c r="R87" i="13"/>
  <c r="S87" i="13"/>
  <c r="T87" i="13"/>
  <c r="U87" i="13"/>
  <c r="V87" i="13"/>
  <c r="Q88" i="13"/>
  <c r="R88" i="13"/>
  <c r="S88" i="13"/>
  <c r="T88" i="13"/>
  <c r="U88" i="13"/>
  <c r="V88" i="13"/>
  <c r="Q89" i="13"/>
  <c r="R89" i="13"/>
  <c r="S89" i="13"/>
  <c r="T89" i="13"/>
  <c r="U89" i="13"/>
  <c r="V89" i="13"/>
  <c r="Q90" i="13"/>
  <c r="R90" i="13"/>
  <c r="S90" i="13"/>
  <c r="T90" i="13"/>
  <c r="U90" i="13"/>
  <c r="V90" i="13"/>
  <c r="Q91" i="13"/>
  <c r="R91" i="13"/>
  <c r="S91" i="13"/>
  <c r="T91" i="13"/>
  <c r="U91" i="13"/>
  <c r="V91" i="13"/>
  <c r="Q92" i="13"/>
  <c r="R92" i="13"/>
  <c r="S92" i="13"/>
  <c r="T92" i="13"/>
  <c r="U92" i="13"/>
  <c r="V92" i="13"/>
  <c r="Q93" i="13"/>
  <c r="R93" i="13"/>
  <c r="S93" i="13"/>
  <c r="T93" i="13"/>
  <c r="U93" i="13"/>
  <c r="V93" i="13"/>
  <c r="Q94" i="13"/>
  <c r="R94" i="13"/>
  <c r="S94" i="13"/>
  <c r="T94" i="13"/>
  <c r="U94" i="13"/>
  <c r="V94" i="13"/>
  <c r="Q95" i="13"/>
  <c r="R95" i="13"/>
  <c r="S95" i="13"/>
  <c r="T95" i="13"/>
  <c r="U95" i="13"/>
  <c r="V95" i="13"/>
  <c r="Q96" i="13"/>
  <c r="R96" i="13"/>
  <c r="S96" i="13"/>
  <c r="T96" i="13"/>
  <c r="U96" i="13"/>
  <c r="V96" i="13"/>
  <c r="Q97" i="13"/>
  <c r="R97" i="13"/>
  <c r="S97" i="13"/>
  <c r="T97" i="13"/>
  <c r="U97" i="13"/>
  <c r="V97" i="13"/>
  <c r="Q98" i="13"/>
  <c r="R98" i="13"/>
  <c r="S98" i="13"/>
  <c r="T98" i="13"/>
  <c r="U98" i="13"/>
  <c r="V98" i="13"/>
  <c r="Q99" i="13"/>
  <c r="R99" i="13"/>
  <c r="S99" i="13"/>
  <c r="T99" i="13"/>
  <c r="U99" i="13"/>
  <c r="V99" i="13"/>
  <c r="Q100" i="13"/>
  <c r="R100" i="13"/>
  <c r="S100" i="13"/>
  <c r="T100" i="13"/>
  <c r="U100" i="13"/>
  <c r="V100" i="13"/>
  <c r="Q101" i="13"/>
  <c r="R101" i="13"/>
  <c r="S101" i="13"/>
  <c r="T101" i="13"/>
  <c r="U101" i="13"/>
  <c r="V101" i="13"/>
  <c r="Q102" i="13"/>
  <c r="R102" i="13"/>
  <c r="S102" i="13"/>
  <c r="T102" i="13"/>
  <c r="U102" i="13"/>
  <c r="V102" i="13"/>
  <c r="Q103" i="13"/>
  <c r="R103" i="13"/>
  <c r="S103" i="13"/>
  <c r="T103" i="13"/>
  <c r="U103" i="13"/>
  <c r="V103" i="13"/>
  <c r="Q104" i="13"/>
  <c r="R104" i="13"/>
  <c r="S104" i="13"/>
  <c r="T104" i="13"/>
  <c r="U104" i="13"/>
  <c r="V104" i="13"/>
  <c r="Q105" i="13"/>
  <c r="R105" i="13"/>
  <c r="S105" i="13"/>
  <c r="T105" i="13"/>
  <c r="U105" i="13"/>
  <c r="V105" i="13"/>
  <c r="Q106" i="13"/>
  <c r="R106" i="13"/>
  <c r="S106" i="13"/>
  <c r="T106" i="13"/>
  <c r="U106" i="13"/>
  <c r="V106" i="13"/>
  <c r="Q107" i="13"/>
  <c r="R107" i="13"/>
  <c r="S107" i="13"/>
  <c r="T107" i="13"/>
  <c r="U107" i="13"/>
  <c r="V107" i="13"/>
  <c r="Q108" i="13"/>
  <c r="R108" i="13"/>
  <c r="S108" i="13"/>
  <c r="T108" i="13"/>
  <c r="U108" i="13"/>
  <c r="V108" i="13"/>
  <c r="Q109" i="13"/>
  <c r="R109" i="13"/>
  <c r="S109" i="13"/>
  <c r="T109" i="13"/>
  <c r="U109" i="13"/>
  <c r="V109" i="13"/>
  <c r="Q110" i="13"/>
  <c r="R110" i="13"/>
  <c r="S110" i="13"/>
  <c r="T110" i="13"/>
  <c r="U110" i="13"/>
  <c r="V110" i="13"/>
  <c r="Q111" i="13"/>
  <c r="R111" i="13"/>
  <c r="S111" i="13"/>
  <c r="T111" i="13"/>
  <c r="U111" i="13"/>
  <c r="V111" i="13"/>
  <c r="Q112" i="13"/>
  <c r="R112" i="13"/>
  <c r="S112" i="13"/>
  <c r="T112" i="13"/>
  <c r="U112" i="13"/>
  <c r="V112" i="13"/>
  <c r="Q113" i="13"/>
  <c r="R113" i="13"/>
  <c r="S113" i="13"/>
  <c r="T113" i="13"/>
  <c r="U113" i="13"/>
  <c r="V113" i="13"/>
  <c r="Q114" i="13"/>
  <c r="R114" i="13"/>
  <c r="S114" i="13"/>
  <c r="T114" i="13"/>
  <c r="U114" i="13"/>
  <c r="V114" i="13"/>
  <c r="Q115" i="13"/>
  <c r="R115" i="13"/>
  <c r="S115" i="13"/>
  <c r="T115" i="13"/>
  <c r="U115" i="13"/>
  <c r="V115" i="13"/>
  <c r="Q116" i="13"/>
  <c r="R116" i="13"/>
  <c r="S116" i="13"/>
  <c r="T116" i="13"/>
  <c r="U116" i="13"/>
  <c r="V116" i="13"/>
  <c r="Q117" i="13"/>
  <c r="R117" i="13"/>
  <c r="S117" i="13"/>
  <c r="T117" i="13"/>
  <c r="U117" i="13"/>
  <c r="V117" i="13"/>
  <c r="Q118" i="13"/>
  <c r="R118" i="13"/>
  <c r="S118" i="13"/>
  <c r="T118" i="13"/>
  <c r="U118" i="13"/>
  <c r="V118" i="13"/>
  <c r="Q119" i="13"/>
  <c r="R119" i="13"/>
  <c r="S119" i="13"/>
  <c r="T119" i="13"/>
  <c r="U119" i="13"/>
  <c r="V119" i="13"/>
  <c r="Q120" i="13"/>
  <c r="R120" i="13"/>
  <c r="S120" i="13"/>
  <c r="T120" i="13"/>
  <c r="U120" i="13"/>
  <c r="V120" i="13"/>
  <c r="Q121" i="13"/>
  <c r="R121" i="13"/>
  <c r="S121" i="13"/>
  <c r="T121" i="13"/>
  <c r="U121" i="13"/>
  <c r="V121" i="13"/>
  <c r="Q122" i="13"/>
  <c r="R122" i="13"/>
  <c r="S122" i="13"/>
  <c r="T122" i="13"/>
  <c r="U122" i="13"/>
  <c r="V122" i="13"/>
  <c r="Q123" i="13"/>
  <c r="R123" i="13"/>
  <c r="S123" i="13"/>
  <c r="T123" i="13"/>
  <c r="U123" i="13"/>
  <c r="V123" i="13"/>
  <c r="Q124" i="13"/>
  <c r="R124" i="13"/>
  <c r="S124" i="13"/>
  <c r="T124" i="13"/>
  <c r="U124" i="13"/>
  <c r="V124" i="13"/>
  <c r="Q125" i="13"/>
  <c r="R125" i="13"/>
  <c r="S125" i="13"/>
  <c r="T125" i="13"/>
  <c r="U125" i="13"/>
  <c r="V125" i="13"/>
  <c r="Q126" i="13"/>
  <c r="R126" i="13"/>
  <c r="S126" i="13"/>
  <c r="T126" i="13"/>
  <c r="U126" i="13"/>
  <c r="V126" i="13"/>
  <c r="Q127" i="13"/>
  <c r="R127" i="13"/>
  <c r="S127" i="13"/>
  <c r="T127" i="13"/>
  <c r="U127" i="13"/>
  <c r="V127" i="13"/>
  <c r="Q128" i="13"/>
  <c r="R128" i="13"/>
  <c r="S128" i="13"/>
  <c r="T128" i="13"/>
  <c r="U128" i="13"/>
  <c r="V128" i="13"/>
  <c r="Q129" i="13"/>
  <c r="R129" i="13"/>
  <c r="S129" i="13"/>
  <c r="T129" i="13"/>
  <c r="U129" i="13"/>
  <c r="V129" i="13"/>
  <c r="Q130" i="13"/>
  <c r="R130" i="13"/>
  <c r="S130" i="13"/>
  <c r="T130" i="13"/>
  <c r="U130" i="13"/>
  <c r="V130" i="13"/>
  <c r="Q131" i="13"/>
  <c r="R131" i="13"/>
  <c r="S131" i="13"/>
  <c r="T131" i="13"/>
  <c r="U131" i="13"/>
  <c r="V131" i="13"/>
  <c r="Q132" i="13"/>
  <c r="R132" i="13"/>
  <c r="S132" i="13"/>
  <c r="T132" i="13"/>
  <c r="U132" i="13"/>
  <c r="V132" i="13"/>
  <c r="Q133" i="13"/>
  <c r="R133" i="13"/>
  <c r="S133" i="13"/>
  <c r="T133" i="13"/>
  <c r="U133" i="13"/>
  <c r="V133" i="13"/>
  <c r="Q134" i="13"/>
  <c r="R134" i="13"/>
  <c r="S134" i="13"/>
  <c r="T134" i="13"/>
  <c r="U134" i="13"/>
  <c r="V134" i="13"/>
  <c r="Q135" i="13"/>
  <c r="R135" i="13"/>
  <c r="S135" i="13"/>
  <c r="T135" i="13"/>
  <c r="U135" i="13"/>
  <c r="V135" i="13"/>
  <c r="Q136" i="13"/>
  <c r="R136" i="13"/>
  <c r="S136" i="13"/>
  <c r="T136" i="13"/>
  <c r="U136" i="13"/>
  <c r="V136" i="13"/>
  <c r="Q137" i="13"/>
  <c r="R137" i="13"/>
  <c r="S137" i="13"/>
  <c r="T137" i="13"/>
  <c r="U137" i="13"/>
  <c r="V137" i="13"/>
  <c r="Q138" i="13"/>
  <c r="R138" i="13"/>
  <c r="S138" i="13"/>
  <c r="T138" i="13"/>
  <c r="U138" i="13"/>
  <c r="V138" i="13"/>
  <c r="Q139" i="13"/>
  <c r="R139" i="13"/>
  <c r="S139" i="13"/>
  <c r="T139" i="13"/>
  <c r="U139" i="13"/>
  <c r="V139" i="13"/>
  <c r="Q140" i="13"/>
  <c r="R140" i="13"/>
  <c r="S140" i="13"/>
  <c r="T140" i="13"/>
  <c r="U140" i="13"/>
  <c r="V140" i="13"/>
  <c r="Q141" i="13"/>
  <c r="R141" i="13"/>
  <c r="S141" i="13"/>
  <c r="T141" i="13"/>
  <c r="U141" i="13"/>
  <c r="V141" i="13"/>
  <c r="Q142" i="13"/>
  <c r="R142" i="13"/>
  <c r="S142" i="13"/>
  <c r="T142" i="13"/>
  <c r="U142" i="13"/>
  <c r="V142" i="13"/>
  <c r="Q143" i="13"/>
  <c r="R143" i="13"/>
  <c r="S143" i="13"/>
  <c r="T143" i="13"/>
  <c r="U143" i="13"/>
  <c r="V143" i="13"/>
  <c r="Q144" i="13"/>
  <c r="R144" i="13"/>
  <c r="S144" i="13"/>
  <c r="T144" i="13"/>
  <c r="U144" i="13"/>
  <c r="V144" i="13"/>
  <c r="Q145" i="13"/>
  <c r="R145" i="13"/>
  <c r="S145" i="13"/>
  <c r="T145" i="13"/>
  <c r="U145" i="13"/>
  <c r="V145" i="13"/>
  <c r="Q146" i="13"/>
  <c r="R146" i="13"/>
  <c r="S146" i="13"/>
  <c r="T146" i="13"/>
  <c r="U146" i="13"/>
  <c r="V146" i="13"/>
  <c r="Q147" i="13"/>
  <c r="R147" i="13"/>
  <c r="S147" i="13"/>
  <c r="T147" i="13"/>
  <c r="U147" i="13"/>
  <c r="V147" i="13"/>
  <c r="Q148" i="13"/>
  <c r="R148" i="13"/>
  <c r="S148" i="13"/>
  <c r="T148" i="13"/>
  <c r="U148" i="13"/>
  <c r="V148" i="13"/>
  <c r="Q149" i="13"/>
  <c r="R149" i="13"/>
  <c r="S149" i="13"/>
  <c r="T149" i="13"/>
  <c r="U149" i="13"/>
  <c r="V149" i="13"/>
  <c r="Q150" i="13"/>
  <c r="R150" i="13"/>
  <c r="S150" i="13"/>
  <c r="T150" i="13"/>
  <c r="U150" i="13"/>
  <c r="V150" i="13"/>
  <c r="Q151" i="13"/>
  <c r="R151" i="13"/>
  <c r="S151" i="13"/>
  <c r="T151" i="13"/>
  <c r="U151" i="13"/>
  <c r="V151" i="13"/>
  <c r="Q152" i="13"/>
  <c r="R152" i="13"/>
  <c r="S152" i="13"/>
  <c r="T152" i="13"/>
  <c r="U152" i="13"/>
  <c r="V152" i="13"/>
  <c r="Q153" i="13"/>
  <c r="R153" i="13"/>
  <c r="S153" i="13"/>
  <c r="T153" i="13"/>
  <c r="U153" i="13"/>
  <c r="V153" i="13"/>
  <c r="Q4" i="13"/>
  <c r="R4" i="13"/>
  <c r="S4" i="13"/>
  <c r="T4" i="13"/>
  <c r="U4" i="13"/>
  <c r="V4" i="13"/>
  <c r="Q5" i="12"/>
  <c r="R5" i="12"/>
  <c r="S5" i="12"/>
  <c r="T5" i="12"/>
  <c r="U5" i="12"/>
  <c r="V5" i="12"/>
  <c r="Q6" i="12"/>
  <c r="R6" i="12"/>
  <c r="S6" i="12"/>
  <c r="T6" i="12"/>
  <c r="U6" i="12"/>
  <c r="V6" i="12"/>
  <c r="Q7" i="12"/>
  <c r="R7" i="12"/>
  <c r="S7" i="12"/>
  <c r="T7" i="12"/>
  <c r="U7" i="12"/>
  <c r="V7" i="12"/>
  <c r="Q8" i="12"/>
  <c r="R8" i="12"/>
  <c r="S8" i="12"/>
  <c r="T8" i="12"/>
  <c r="U8" i="12"/>
  <c r="V8" i="12"/>
  <c r="Q9" i="12"/>
  <c r="R9" i="12"/>
  <c r="S9" i="12"/>
  <c r="T9" i="12"/>
  <c r="U9" i="12"/>
  <c r="V9" i="12"/>
  <c r="Q10" i="12"/>
  <c r="R10" i="12"/>
  <c r="S10" i="12"/>
  <c r="T10" i="12"/>
  <c r="U10" i="12"/>
  <c r="V10" i="12"/>
  <c r="Q11" i="12"/>
  <c r="R11" i="12"/>
  <c r="S11" i="12"/>
  <c r="T11" i="12"/>
  <c r="U11" i="12"/>
  <c r="V11" i="12"/>
  <c r="Q12" i="12"/>
  <c r="R12" i="12"/>
  <c r="S12" i="12"/>
  <c r="T12" i="12"/>
  <c r="U12" i="12"/>
  <c r="V12" i="12"/>
  <c r="Q13" i="12"/>
  <c r="R13" i="12"/>
  <c r="S13" i="12"/>
  <c r="T13" i="12"/>
  <c r="U13" i="12"/>
  <c r="V13" i="12"/>
  <c r="Q14" i="12"/>
  <c r="R14" i="12"/>
  <c r="S14" i="12"/>
  <c r="T14" i="12"/>
  <c r="U14" i="12"/>
  <c r="V14" i="12"/>
  <c r="Q15" i="12"/>
  <c r="R15" i="12"/>
  <c r="S15" i="12"/>
  <c r="T15" i="12"/>
  <c r="U15" i="12"/>
  <c r="V15" i="12"/>
  <c r="Q16" i="12"/>
  <c r="R16" i="12"/>
  <c r="S16" i="12"/>
  <c r="T16" i="12"/>
  <c r="U16" i="12"/>
  <c r="V16" i="12"/>
  <c r="Q17" i="12"/>
  <c r="R17" i="12"/>
  <c r="S17" i="12"/>
  <c r="T17" i="12"/>
  <c r="U17" i="12"/>
  <c r="V17" i="12"/>
  <c r="Q18" i="12"/>
  <c r="R18" i="12"/>
  <c r="S18" i="12"/>
  <c r="T18" i="12"/>
  <c r="U18" i="12"/>
  <c r="V18" i="12"/>
  <c r="Q19" i="12"/>
  <c r="R19" i="12"/>
  <c r="S19" i="12"/>
  <c r="T19" i="12"/>
  <c r="U19" i="12"/>
  <c r="V19" i="12"/>
  <c r="Q20" i="12"/>
  <c r="R20" i="12"/>
  <c r="S20" i="12"/>
  <c r="T20" i="12"/>
  <c r="U20" i="12"/>
  <c r="V20" i="12"/>
  <c r="Q21" i="12"/>
  <c r="R21" i="12"/>
  <c r="S21" i="12"/>
  <c r="T21" i="12"/>
  <c r="U21" i="12"/>
  <c r="V21" i="12"/>
  <c r="Q22" i="12"/>
  <c r="R22" i="12"/>
  <c r="S22" i="12"/>
  <c r="T22" i="12"/>
  <c r="U22" i="12"/>
  <c r="V22" i="12"/>
  <c r="Q23" i="12"/>
  <c r="R23" i="12"/>
  <c r="S23" i="12"/>
  <c r="T23" i="12"/>
  <c r="U23" i="12"/>
  <c r="V23" i="12"/>
  <c r="Q24" i="12"/>
  <c r="R24" i="12"/>
  <c r="S24" i="12"/>
  <c r="T24" i="12"/>
  <c r="U24" i="12"/>
  <c r="V24" i="12"/>
  <c r="Q25" i="12"/>
  <c r="R25" i="12"/>
  <c r="S25" i="12"/>
  <c r="T25" i="12"/>
  <c r="U25" i="12"/>
  <c r="V25" i="12"/>
  <c r="Q26" i="12"/>
  <c r="R26" i="12"/>
  <c r="S26" i="12"/>
  <c r="T26" i="12"/>
  <c r="U26" i="12"/>
  <c r="V26" i="12"/>
  <c r="Q27" i="12"/>
  <c r="R27" i="12"/>
  <c r="S27" i="12"/>
  <c r="T27" i="12"/>
  <c r="U27" i="12"/>
  <c r="V27" i="12"/>
  <c r="Q28" i="12"/>
  <c r="R28" i="12"/>
  <c r="S28" i="12"/>
  <c r="T28" i="12"/>
  <c r="U28" i="12"/>
  <c r="V28" i="12"/>
  <c r="Q29" i="12"/>
  <c r="R29" i="12"/>
  <c r="S29" i="12"/>
  <c r="T29" i="12"/>
  <c r="U29" i="12"/>
  <c r="V29" i="12"/>
  <c r="Q30" i="12"/>
  <c r="R30" i="12"/>
  <c r="S30" i="12"/>
  <c r="T30" i="12"/>
  <c r="U30" i="12"/>
  <c r="V30" i="12"/>
  <c r="Q31" i="12"/>
  <c r="R31" i="12"/>
  <c r="S31" i="12"/>
  <c r="T31" i="12"/>
  <c r="U31" i="12"/>
  <c r="V31" i="12"/>
  <c r="Q32" i="12"/>
  <c r="R32" i="12"/>
  <c r="S32" i="12"/>
  <c r="T32" i="12"/>
  <c r="U32" i="12"/>
  <c r="V32" i="12"/>
  <c r="Q33" i="12"/>
  <c r="R33" i="12"/>
  <c r="S33" i="12"/>
  <c r="T33" i="12"/>
  <c r="U33" i="12"/>
  <c r="V33" i="12"/>
  <c r="Q34" i="12"/>
  <c r="R34" i="12"/>
  <c r="S34" i="12"/>
  <c r="T34" i="12"/>
  <c r="U34" i="12"/>
  <c r="V34" i="12"/>
  <c r="Q35" i="12"/>
  <c r="R35" i="12"/>
  <c r="S35" i="12"/>
  <c r="T35" i="12"/>
  <c r="U35" i="12"/>
  <c r="V35" i="12"/>
  <c r="Q36" i="12"/>
  <c r="R36" i="12"/>
  <c r="S36" i="12"/>
  <c r="T36" i="12"/>
  <c r="U36" i="12"/>
  <c r="V36" i="12"/>
  <c r="Q37" i="12"/>
  <c r="R37" i="12"/>
  <c r="S37" i="12"/>
  <c r="T37" i="12"/>
  <c r="U37" i="12"/>
  <c r="V37" i="12"/>
  <c r="Q38" i="12"/>
  <c r="R38" i="12"/>
  <c r="S38" i="12"/>
  <c r="T38" i="12"/>
  <c r="U38" i="12"/>
  <c r="V38" i="12"/>
  <c r="Q39" i="12"/>
  <c r="R39" i="12"/>
  <c r="S39" i="12"/>
  <c r="T39" i="12"/>
  <c r="U39" i="12"/>
  <c r="V39" i="12"/>
  <c r="Q40" i="12"/>
  <c r="R40" i="12"/>
  <c r="S40" i="12"/>
  <c r="T40" i="12"/>
  <c r="U40" i="12"/>
  <c r="V40" i="12"/>
  <c r="Q41" i="12"/>
  <c r="R41" i="12"/>
  <c r="S41" i="12"/>
  <c r="T41" i="12"/>
  <c r="U41" i="12"/>
  <c r="V41" i="12"/>
  <c r="Q42" i="12"/>
  <c r="R42" i="12"/>
  <c r="S42" i="12"/>
  <c r="T42" i="12"/>
  <c r="U42" i="12"/>
  <c r="V42" i="12"/>
  <c r="Q43" i="12"/>
  <c r="R43" i="12"/>
  <c r="S43" i="12"/>
  <c r="T43" i="12"/>
  <c r="U43" i="12"/>
  <c r="V43" i="12"/>
  <c r="Q44" i="12"/>
  <c r="R44" i="12"/>
  <c r="S44" i="12"/>
  <c r="T44" i="12"/>
  <c r="U44" i="12"/>
  <c r="V44" i="12"/>
  <c r="Q45" i="12"/>
  <c r="R45" i="12"/>
  <c r="S45" i="12"/>
  <c r="T45" i="12"/>
  <c r="U45" i="12"/>
  <c r="V45" i="12"/>
  <c r="Q46" i="12"/>
  <c r="R46" i="12"/>
  <c r="S46" i="12"/>
  <c r="T46" i="12"/>
  <c r="U46" i="12"/>
  <c r="V46" i="12"/>
  <c r="Q47" i="12"/>
  <c r="R47" i="12"/>
  <c r="S47" i="12"/>
  <c r="T47" i="12"/>
  <c r="U47" i="12"/>
  <c r="V47" i="12"/>
  <c r="Q48" i="12"/>
  <c r="R48" i="12"/>
  <c r="S48" i="12"/>
  <c r="T48" i="12"/>
  <c r="U48" i="12"/>
  <c r="V48" i="12"/>
  <c r="Q49" i="12"/>
  <c r="R49" i="12"/>
  <c r="S49" i="12"/>
  <c r="T49" i="12"/>
  <c r="U49" i="12"/>
  <c r="V49" i="12"/>
  <c r="Q50" i="12"/>
  <c r="R50" i="12"/>
  <c r="S50" i="12"/>
  <c r="T50" i="12"/>
  <c r="U50" i="12"/>
  <c r="V50" i="12"/>
  <c r="Q51" i="12"/>
  <c r="R51" i="12"/>
  <c r="S51" i="12"/>
  <c r="T51" i="12"/>
  <c r="U51" i="12"/>
  <c r="V51" i="12"/>
  <c r="Q52" i="12"/>
  <c r="R52" i="12"/>
  <c r="S52" i="12"/>
  <c r="T52" i="12"/>
  <c r="U52" i="12"/>
  <c r="V52" i="12"/>
  <c r="Q53" i="12"/>
  <c r="R53" i="12"/>
  <c r="S53" i="12"/>
  <c r="T53" i="12"/>
  <c r="U53" i="12"/>
  <c r="V53" i="12"/>
  <c r="Q54" i="12"/>
  <c r="R54" i="12"/>
  <c r="S54" i="12"/>
  <c r="T54" i="12"/>
  <c r="U54" i="12"/>
  <c r="V54" i="12"/>
  <c r="Q55" i="12"/>
  <c r="R55" i="12"/>
  <c r="S55" i="12"/>
  <c r="T55" i="12"/>
  <c r="U55" i="12"/>
  <c r="V55" i="12"/>
  <c r="Q56" i="12"/>
  <c r="R56" i="12"/>
  <c r="S56" i="12"/>
  <c r="T56" i="12"/>
  <c r="U56" i="12"/>
  <c r="V56" i="12"/>
  <c r="Q57" i="12"/>
  <c r="R57" i="12"/>
  <c r="S57" i="12"/>
  <c r="T57" i="12"/>
  <c r="U57" i="12"/>
  <c r="V57" i="12"/>
  <c r="Q58" i="12"/>
  <c r="R58" i="12"/>
  <c r="S58" i="12"/>
  <c r="T58" i="12"/>
  <c r="U58" i="12"/>
  <c r="V58" i="12"/>
  <c r="Q59" i="12"/>
  <c r="R59" i="12"/>
  <c r="S59" i="12"/>
  <c r="T59" i="12"/>
  <c r="U59" i="12"/>
  <c r="V59" i="12"/>
  <c r="Q60" i="12"/>
  <c r="R60" i="12"/>
  <c r="S60" i="12"/>
  <c r="T60" i="12"/>
  <c r="U60" i="12"/>
  <c r="V60" i="12"/>
  <c r="Q61" i="12"/>
  <c r="R61" i="12"/>
  <c r="S61" i="12"/>
  <c r="T61" i="12"/>
  <c r="U61" i="12"/>
  <c r="V61" i="12"/>
  <c r="Q62" i="12"/>
  <c r="R62" i="12"/>
  <c r="S62" i="12"/>
  <c r="T62" i="12"/>
  <c r="U62" i="12"/>
  <c r="V62" i="12"/>
  <c r="Q63" i="12"/>
  <c r="R63" i="12"/>
  <c r="S63" i="12"/>
  <c r="T63" i="12"/>
  <c r="U63" i="12"/>
  <c r="V63" i="12"/>
  <c r="Q64" i="12"/>
  <c r="R64" i="12"/>
  <c r="S64" i="12"/>
  <c r="T64" i="12"/>
  <c r="U64" i="12"/>
  <c r="V64" i="12"/>
  <c r="Q65" i="12"/>
  <c r="R65" i="12"/>
  <c r="S65" i="12"/>
  <c r="T65" i="12"/>
  <c r="U65" i="12"/>
  <c r="V65" i="12"/>
  <c r="Q66" i="12"/>
  <c r="R66" i="12"/>
  <c r="S66" i="12"/>
  <c r="T66" i="12"/>
  <c r="U66" i="12"/>
  <c r="V66" i="12"/>
  <c r="Q67" i="12"/>
  <c r="R67" i="12"/>
  <c r="S67" i="12"/>
  <c r="T67" i="12"/>
  <c r="U67" i="12"/>
  <c r="V67" i="12"/>
  <c r="Q68" i="12"/>
  <c r="R68" i="12"/>
  <c r="S68" i="12"/>
  <c r="T68" i="12"/>
  <c r="U68" i="12"/>
  <c r="V68" i="12"/>
  <c r="Q69" i="12"/>
  <c r="R69" i="12"/>
  <c r="S69" i="12"/>
  <c r="T69" i="12"/>
  <c r="U69" i="12"/>
  <c r="V69" i="12"/>
  <c r="Q70" i="12"/>
  <c r="R70" i="12"/>
  <c r="S70" i="12"/>
  <c r="T70" i="12"/>
  <c r="U70" i="12"/>
  <c r="V70" i="12"/>
  <c r="Q71" i="12"/>
  <c r="R71" i="12"/>
  <c r="S71" i="12"/>
  <c r="T71" i="12"/>
  <c r="U71" i="12"/>
  <c r="V71" i="12"/>
  <c r="Q72" i="12"/>
  <c r="R72" i="12"/>
  <c r="S72" i="12"/>
  <c r="T72" i="12"/>
  <c r="U72" i="12"/>
  <c r="V72" i="12"/>
  <c r="Q73" i="12"/>
  <c r="R73" i="12"/>
  <c r="S73" i="12"/>
  <c r="T73" i="12"/>
  <c r="U73" i="12"/>
  <c r="V73" i="12"/>
  <c r="Q74" i="12"/>
  <c r="R74" i="12"/>
  <c r="S74" i="12"/>
  <c r="T74" i="12"/>
  <c r="U74" i="12"/>
  <c r="V74" i="12"/>
  <c r="Q75" i="12"/>
  <c r="R75" i="12"/>
  <c r="S75" i="12"/>
  <c r="T75" i="12"/>
  <c r="U75" i="12"/>
  <c r="V75" i="12"/>
  <c r="Q76" i="12"/>
  <c r="R76" i="12"/>
  <c r="S76" i="12"/>
  <c r="T76" i="12"/>
  <c r="U76" i="12"/>
  <c r="V76" i="12"/>
  <c r="Q77" i="12"/>
  <c r="R77" i="12"/>
  <c r="S77" i="12"/>
  <c r="T77" i="12"/>
  <c r="U77" i="12"/>
  <c r="V77" i="12"/>
  <c r="Q78" i="12"/>
  <c r="R78" i="12"/>
  <c r="S78" i="12"/>
  <c r="T78" i="12"/>
  <c r="U78" i="12"/>
  <c r="V78" i="12"/>
  <c r="Q79" i="12"/>
  <c r="R79" i="12"/>
  <c r="S79" i="12"/>
  <c r="T79" i="12"/>
  <c r="U79" i="12"/>
  <c r="V79" i="12"/>
  <c r="Q80" i="12"/>
  <c r="R80" i="12"/>
  <c r="S80" i="12"/>
  <c r="T80" i="12"/>
  <c r="U80" i="12"/>
  <c r="V80" i="12"/>
  <c r="Q81" i="12"/>
  <c r="R81" i="12"/>
  <c r="S81" i="12"/>
  <c r="T81" i="12"/>
  <c r="U81" i="12"/>
  <c r="V81" i="12"/>
  <c r="Q82" i="12"/>
  <c r="R82" i="12"/>
  <c r="S82" i="12"/>
  <c r="T82" i="12"/>
  <c r="U82" i="12"/>
  <c r="V82" i="12"/>
  <c r="Q83" i="12"/>
  <c r="R83" i="12"/>
  <c r="S83" i="12"/>
  <c r="T83" i="12"/>
  <c r="U83" i="12"/>
  <c r="V83" i="12"/>
  <c r="Q84" i="12"/>
  <c r="R84" i="12"/>
  <c r="S84" i="12"/>
  <c r="T84" i="12"/>
  <c r="U84" i="12"/>
  <c r="V84" i="12"/>
  <c r="Q85" i="12"/>
  <c r="R85" i="12"/>
  <c r="S85" i="12"/>
  <c r="T85" i="12"/>
  <c r="U85" i="12"/>
  <c r="V85" i="12"/>
  <c r="Q86" i="12"/>
  <c r="R86" i="12"/>
  <c r="S86" i="12"/>
  <c r="T86" i="12"/>
  <c r="U86" i="12"/>
  <c r="V86" i="12"/>
  <c r="Q87" i="12"/>
  <c r="R87" i="12"/>
  <c r="S87" i="12"/>
  <c r="T87" i="12"/>
  <c r="U87" i="12"/>
  <c r="V87" i="12"/>
  <c r="Q88" i="12"/>
  <c r="R88" i="12"/>
  <c r="S88" i="12"/>
  <c r="T88" i="12"/>
  <c r="U88" i="12"/>
  <c r="V88" i="12"/>
  <c r="Q89" i="12"/>
  <c r="R89" i="12"/>
  <c r="S89" i="12"/>
  <c r="T89" i="12"/>
  <c r="U89" i="12"/>
  <c r="V89" i="12"/>
  <c r="Q90" i="12"/>
  <c r="R90" i="12"/>
  <c r="S90" i="12"/>
  <c r="T90" i="12"/>
  <c r="U90" i="12"/>
  <c r="V90" i="12"/>
  <c r="Q91" i="12"/>
  <c r="R91" i="12"/>
  <c r="S91" i="12"/>
  <c r="T91" i="12"/>
  <c r="U91" i="12"/>
  <c r="V91" i="12"/>
  <c r="Q92" i="12"/>
  <c r="R92" i="12"/>
  <c r="S92" i="12"/>
  <c r="T92" i="12"/>
  <c r="U92" i="12"/>
  <c r="V92" i="12"/>
  <c r="Q93" i="12"/>
  <c r="R93" i="12"/>
  <c r="S93" i="12"/>
  <c r="T93" i="12"/>
  <c r="U93" i="12"/>
  <c r="V93" i="12"/>
  <c r="Q94" i="12"/>
  <c r="R94" i="12"/>
  <c r="S94" i="12"/>
  <c r="T94" i="12"/>
  <c r="U94" i="12"/>
  <c r="V94" i="12"/>
  <c r="Q95" i="12"/>
  <c r="R95" i="12"/>
  <c r="S95" i="12"/>
  <c r="T95" i="12"/>
  <c r="U95" i="12"/>
  <c r="V95" i="12"/>
  <c r="Q96" i="12"/>
  <c r="R96" i="12"/>
  <c r="S96" i="12"/>
  <c r="T96" i="12"/>
  <c r="U96" i="12"/>
  <c r="V96" i="12"/>
  <c r="Q97" i="12"/>
  <c r="R97" i="12"/>
  <c r="S97" i="12"/>
  <c r="T97" i="12"/>
  <c r="U97" i="12"/>
  <c r="V97" i="12"/>
  <c r="Q98" i="12"/>
  <c r="R98" i="12"/>
  <c r="S98" i="12"/>
  <c r="T98" i="12"/>
  <c r="U98" i="12"/>
  <c r="V98" i="12"/>
  <c r="Q99" i="12"/>
  <c r="R99" i="12"/>
  <c r="S99" i="12"/>
  <c r="T99" i="12"/>
  <c r="U99" i="12"/>
  <c r="V99" i="12"/>
  <c r="Q100" i="12"/>
  <c r="R100" i="12"/>
  <c r="S100" i="12"/>
  <c r="T100" i="12"/>
  <c r="U100" i="12"/>
  <c r="V100" i="12"/>
  <c r="Q101" i="12"/>
  <c r="R101" i="12"/>
  <c r="S101" i="12"/>
  <c r="T101" i="12"/>
  <c r="U101" i="12"/>
  <c r="V101" i="12"/>
  <c r="Q102" i="12"/>
  <c r="R102" i="12"/>
  <c r="S102" i="12"/>
  <c r="T102" i="12"/>
  <c r="U102" i="12"/>
  <c r="V102" i="12"/>
  <c r="Q103" i="12"/>
  <c r="R103" i="12"/>
  <c r="S103" i="12"/>
  <c r="T103" i="12"/>
  <c r="U103" i="12"/>
  <c r="V103" i="12"/>
  <c r="Q104" i="12"/>
  <c r="R104" i="12"/>
  <c r="S104" i="12"/>
  <c r="T104" i="12"/>
  <c r="U104" i="12"/>
  <c r="V104" i="12"/>
  <c r="Q105" i="12"/>
  <c r="R105" i="12"/>
  <c r="S105" i="12"/>
  <c r="T105" i="12"/>
  <c r="U105" i="12"/>
  <c r="V105" i="12"/>
  <c r="Q106" i="12"/>
  <c r="R106" i="12"/>
  <c r="S106" i="12"/>
  <c r="T106" i="12"/>
  <c r="U106" i="12"/>
  <c r="V106" i="12"/>
  <c r="Q107" i="12"/>
  <c r="R107" i="12"/>
  <c r="S107" i="12"/>
  <c r="T107" i="12"/>
  <c r="U107" i="12"/>
  <c r="V107" i="12"/>
  <c r="Q108" i="12"/>
  <c r="R108" i="12"/>
  <c r="S108" i="12"/>
  <c r="T108" i="12"/>
  <c r="U108" i="12"/>
  <c r="V108" i="12"/>
  <c r="Q109" i="12"/>
  <c r="R109" i="12"/>
  <c r="S109" i="12"/>
  <c r="T109" i="12"/>
  <c r="U109" i="12"/>
  <c r="V109" i="12"/>
  <c r="Q110" i="12"/>
  <c r="R110" i="12"/>
  <c r="S110" i="12"/>
  <c r="T110" i="12"/>
  <c r="U110" i="12"/>
  <c r="V110" i="12"/>
  <c r="Q111" i="12"/>
  <c r="R111" i="12"/>
  <c r="S111" i="12"/>
  <c r="T111" i="12"/>
  <c r="U111" i="12"/>
  <c r="V111" i="12"/>
  <c r="Q112" i="12"/>
  <c r="R112" i="12"/>
  <c r="S112" i="12"/>
  <c r="T112" i="12"/>
  <c r="U112" i="12"/>
  <c r="V112" i="12"/>
  <c r="Q113" i="12"/>
  <c r="R113" i="12"/>
  <c r="S113" i="12"/>
  <c r="T113" i="12"/>
  <c r="U113" i="12"/>
  <c r="V113" i="12"/>
  <c r="Q114" i="12"/>
  <c r="R114" i="12"/>
  <c r="S114" i="12"/>
  <c r="T114" i="12"/>
  <c r="U114" i="12"/>
  <c r="V114" i="12"/>
  <c r="Q115" i="12"/>
  <c r="R115" i="12"/>
  <c r="S115" i="12"/>
  <c r="T115" i="12"/>
  <c r="U115" i="12"/>
  <c r="V115" i="12"/>
  <c r="Q116" i="12"/>
  <c r="R116" i="12"/>
  <c r="S116" i="12"/>
  <c r="T116" i="12"/>
  <c r="U116" i="12"/>
  <c r="V116" i="12"/>
  <c r="Q117" i="12"/>
  <c r="R117" i="12"/>
  <c r="S117" i="12"/>
  <c r="T117" i="12"/>
  <c r="U117" i="12"/>
  <c r="V117" i="12"/>
  <c r="Q118" i="12"/>
  <c r="R118" i="12"/>
  <c r="S118" i="12"/>
  <c r="T118" i="12"/>
  <c r="U118" i="12"/>
  <c r="V118" i="12"/>
  <c r="Q119" i="12"/>
  <c r="R119" i="12"/>
  <c r="S119" i="12"/>
  <c r="T119" i="12"/>
  <c r="U119" i="12"/>
  <c r="V119" i="12"/>
  <c r="Q120" i="12"/>
  <c r="R120" i="12"/>
  <c r="S120" i="12"/>
  <c r="T120" i="12"/>
  <c r="U120" i="12"/>
  <c r="V120" i="12"/>
  <c r="Q121" i="12"/>
  <c r="R121" i="12"/>
  <c r="S121" i="12"/>
  <c r="T121" i="12"/>
  <c r="U121" i="12"/>
  <c r="V121" i="12"/>
  <c r="Q122" i="12"/>
  <c r="R122" i="12"/>
  <c r="S122" i="12"/>
  <c r="T122" i="12"/>
  <c r="U122" i="12"/>
  <c r="V122" i="12"/>
  <c r="Q123" i="12"/>
  <c r="R123" i="12"/>
  <c r="S123" i="12"/>
  <c r="T123" i="12"/>
  <c r="U123" i="12"/>
  <c r="V123" i="12"/>
  <c r="Q124" i="12"/>
  <c r="R124" i="12"/>
  <c r="S124" i="12"/>
  <c r="T124" i="12"/>
  <c r="U124" i="12"/>
  <c r="V124" i="12"/>
  <c r="Q125" i="12"/>
  <c r="R125" i="12"/>
  <c r="S125" i="12"/>
  <c r="T125" i="12"/>
  <c r="U125" i="12"/>
  <c r="V125" i="12"/>
  <c r="Q126" i="12"/>
  <c r="R126" i="12"/>
  <c r="S126" i="12"/>
  <c r="T126" i="12"/>
  <c r="U126" i="12"/>
  <c r="V126" i="12"/>
  <c r="Q127" i="12"/>
  <c r="R127" i="12"/>
  <c r="S127" i="12"/>
  <c r="T127" i="12"/>
  <c r="U127" i="12"/>
  <c r="V127" i="12"/>
  <c r="Q128" i="12"/>
  <c r="R128" i="12"/>
  <c r="S128" i="12"/>
  <c r="T128" i="12"/>
  <c r="U128" i="12"/>
  <c r="V128" i="12"/>
  <c r="Q129" i="12"/>
  <c r="R129" i="12"/>
  <c r="S129" i="12"/>
  <c r="T129" i="12"/>
  <c r="U129" i="12"/>
  <c r="V129" i="12"/>
  <c r="Q130" i="12"/>
  <c r="R130" i="12"/>
  <c r="S130" i="12"/>
  <c r="T130" i="12"/>
  <c r="U130" i="12"/>
  <c r="V130" i="12"/>
  <c r="Q131" i="12"/>
  <c r="R131" i="12"/>
  <c r="S131" i="12"/>
  <c r="T131" i="12"/>
  <c r="U131" i="12"/>
  <c r="V131" i="12"/>
  <c r="Q132" i="12"/>
  <c r="R132" i="12"/>
  <c r="S132" i="12"/>
  <c r="T132" i="12"/>
  <c r="U132" i="12"/>
  <c r="V132" i="12"/>
  <c r="Q133" i="12"/>
  <c r="R133" i="12"/>
  <c r="S133" i="12"/>
  <c r="T133" i="12"/>
  <c r="U133" i="12"/>
  <c r="V133" i="12"/>
  <c r="Q134" i="12"/>
  <c r="R134" i="12"/>
  <c r="S134" i="12"/>
  <c r="T134" i="12"/>
  <c r="U134" i="12"/>
  <c r="V134" i="12"/>
  <c r="Q135" i="12"/>
  <c r="R135" i="12"/>
  <c r="S135" i="12"/>
  <c r="T135" i="12"/>
  <c r="U135" i="12"/>
  <c r="V135" i="12"/>
  <c r="Q136" i="12"/>
  <c r="R136" i="12"/>
  <c r="S136" i="12"/>
  <c r="T136" i="12"/>
  <c r="U136" i="12"/>
  <c r="V136" i="12"/>
  <c r="Q137" i="12"/>
  <c r="R137" i="12"/>
  <c r="S137" i="12"/>
  <c r="T137" i="12"/>
  <c r="U137" i="12"/>
  <c r="V137" i="12"/>
  <c r="Q138" i="12"/>
  <c r="R138" i="12"/>
  <c r="S138" i="12"/>
  <c r="T138" i="12"/>
  <c r="U138" i="12"/>
  <c r="V138" i="12"/>
  <c r="Q139" i="12"/>
  <c r="R139" i="12"/>
  <c r="S139" i="12"/>
  <c r="T139" i="12"/>
  <c r="U139" i="12"/>
  <c r="V139" i="12"/>
  <c r="Q140" i="12"/>
  <c r="R140" i="12"/>
  <c r="S140" i="12"/>
  <c r="T140" i="12"/>
  <c r="U140" i="12"/>
  <c r="V140" i="12"/>
  <c r="Q141" i="12"/>
  <c r="R141" i="12"/>
  <c r="S141" i="12"/>
  <c r="T141" i="12"/>
  <c r="U141" i="12"/>
  <c r="V141" i="12"/>
  <c r="Q142" i="12"/>
  <c r="R142" i="12"/>
  <c r="S142" i="12"/>
  <c r="T142" i="12"/>
  <c r="U142" i="12"/>
  <c r="V142" i="12"/>
  <c r="Q143" i="12"/>
  <c r="R143" i="12"/>
  <c r="S143" i="12"/>
  <c r="T143" i="12"/>
  <c r="U143" i="12"/>
  <c r="V143" i="12"/>
  <c r="Q144" i="12"/>
  <c r="R144" i="12"/>
  <c r="S144" i="12"/>
  <c r="T144" i="12"/>
  <c r="U144" i="12"/>
  <c r="V144" i="12"/>
  <c r="Q145" i="12"/>
  <c r="R145" i="12"/>
  <c r="S145" i="12"/>
  <c r="T145" i="12"/>
  <c r="U145" i="12"/>
  <c r="V145" i="12"/>
  <c r="Q146" i="12"/>
  <c r="R146" i="12"/>
  <c r="S146" i="12"/>
  <c r="T146" i="12"/>
  <c r="U146" i="12"/>
  <c r="V146" i="12"/>
  <c r="Q147" i="12"/>
  <c r="R147" i="12"/>
  <c r="S147" i="12"/>
  <c r="T147" i="12"/>
  <c r="U147" i="12"/>
  <c r="V147" i="12"/>
  <c r="Q148" i="12"/>
  <c r="R148" i="12"/>
  <c r="S148" i="12"/>
  <c r="T148" i="12"/>
  <c r="U148" i="12"/>
  <c r="V148" i="12"/>
  <c r="Q149" i="12"/>
  <c r="R149" i="12"/>
  <c r="S149" i="12"/>
  <c r="T149" i="12"/>
  <c r="U149" i="12"/>
  <c r="V149" i="12"/>
  <c r="Q150" i="12"/>
  <c r="R150" i="12"/>
  <c r="S150" i="12"/>
  <c r="T150" i="12"/>
  <c r="U150" i="12"/>
  <c r="V150" i="12"/>
  <c r="Q151" i="12"/>
  <c r="R151" i="12"/>
  <c r="S151" i="12"/>
  <c r="T151" i="12"/>
  <c r="U151" i="12"/>
  <c r="V151" i="12"/>
  <c r="Q152" i="12"/>
  <c r="R152" i="12"/>
  <c r="S152" i="12"/>
  <c r="T152" i="12"/>
  <c r="U152" i="12"/>
  <c r="V152" i="12"/>
  <c r="Q153" i="12"/>
  <c r="R153" i="12"/>
  <c r="S153" i="12"/>
  <c r="T153" i="12"/>
  <c r="U153" i="12"/>
  <c r="V153" i="12"/>
  <c r="Q4" i="12"/>
  <c r="R4" i="12"/>
  <c r="S4" i="12"/>
  <c r="T4" i="12"/>
  <c r="U4" i="12"/>
  <c r="V4" i="12"/>
  <c r="Q5" i="11"/>
  <c r="R5" i="11"/>
  <c r="S5" i="11"/>
  <c r="T5" i="11"/>
  <c r="U5" i="11"/>
  <c r="V5" i="11"/>
  <c r="Q6" i="11"/>
  <c r="R6" i="11"/>
  <c r="S6" i="11"/>
  <c r="T6" i="11"/>
  <c r="U6" i="11"/>
  <c r="V6" i="11"/>
  <c r="Q7" i="11"/>
  <c r="R7" i="11"/>
  <c r="S7" i="11"/>
  <c r="T7" i="11"/>
  <c r="U7" i="11"/>
  <c r="V7" i="11"/>
  <c r="Q8" i="11"/>
  <c r="R8" i="11"/>
  <c r="S8" i="11"/>
  <c r="T8" i="11"/>
  <c r="U8" i="11"/>
  <c r="V8" i="11"/>
  <c r="Q9" i="11"/>
  <c r="R9" i="11"/>
  <c r="S9" i="11"/>
  <c r="T9" i="11"/>
  <c r="U9" i="11"/>
  <c r="V9" i="11"/>
  <c r="Q10" i="11"/>
  <c r="R10" i="11"/>
  <c r="S10" i="11"/>
  <c r="T10" i="11"/>
  <c r="U10" i="11"/>
  <c r="V10" i="11"/>
  <c r="Q11" i="11"/>
  <c r="R11" i="11"/>
  <c r="S11" i="11"/>
  <c r="T11" i="11"/>
  <c r="U11" i="11"/>
  <c r="V11" i="11"/>
  <c r="Q12" i="11"/>
  <c r="R12" i="11"/>
  <c r="S12" i="11"/>
  <c r="T12" i="11"/>
  <c r="U12" i="11"/>
  <c r="V12" i="11"/>
  <c r="Q13" i="11"/>
  <c r="R13" i="11"/>
  <c r="S13" i="11"/>
  <c r="T13" i="11"/>
  <c r="U13" i="11"/>
  <c r="V13" i="11"/>
  <c r="Q14" i="11"/>
  <c r="R14" i="11"/>
  <c r="S14" i="11"/>
  <c r="T14" i="11"/>
  <c r="U14" i="11"/>
  <c r="V14" i="11"/>
  <c r="Q15" i="11"/>
  <c r="R15" i="11"/>
  <c r="S15" i="11"/>
  <c r="T15" i="11"/>
  <c r="U15" i="11"/>
  <c r="V15" i="11"/>
  <c r="Q16" i="11"/>
  <c r="R16" i="11"/>
  <c r="S16" i="11"/>
  <c r="T16" i="11"/>
  <c r="U16" i="11"/>
  <c r="V16" i="11"/>
  <c r="Q17" i="11"/>
  <c r="R17" i="11"/>
  <c r="S17" i="11"/>
  <c r="T17" i="11"/>
  <c r="U17" i="11"/>
  <c r="V17" i="11"/>
  <c r="Q18" i="11"/>
  <c r="R18" i="11"/>
  <c r="S18" i="11"/>
  <c r="T18" i="11"/>
  <c r="U18" i="11"/>
  <c r="V18" i="11"/>
  <c r="Q19" i="11"/>
  <c r="R19" i="11"/>
  <c r="S19" i="11"/>
  <c r="T19" i="11"/>
  <c r="U19" i="11"/>
  <c r="V19" i="11"/>
  <c r="Q20" i="11"/>
  <c r="R20" i="11"/>
  <c r="S20" i="11"/>
  <c r="T20" i="11"/>
  <c r="U20" i="11"/>
  <c r="V20" i="11"/>
  <c r="Q21" i="11"/>
  <c r="R21" i="11"/>
  <c r="S21" i="11"/>
  <c r="T21" i="11"/>
  <c r="U21" i="11"/>
  <c r="V21" i="11"/>
  <c r="Q22" i="11"/>
  <c r="R22" i="11"/>
  <c r="S22" i="11"/>
  <c r="T22" i="11"/>
  <c r="U22" i="11"/>
  <c r="V22" i="11"/>
  <c r="Q23" i="11"/>
  <c r="R23" i="11"/>
  <c r="S23" i="11"/>
  <c r="T23" i="11"/>
  <c r="U23" i="11"/>
  <c r="V23" i="11"/>
  <c r="Q24" i="11"/>
  <c r="R24" i="11"/>
  <c r="S24" i="11"/>
  <c r="T24" i="11"/>
  <c r="U24" i="11"/>
  <c r="V24" i="11"/>
  <c r="Q25" i="11"/>
  <c r="R25" i="11"/>
  <c r="S25" i="11"/>
  <c r="T25" i="11"/>
  <c r="U25" i="11"/>
  <c r="V25" i="11"/>
  <c r="Q26" i="11"/>
  <c r="R26" i="11"/>
  <c r="S26" i="11"/>
  <c r="T26" i="11"/>
  <c r="U26" i="11"/>
  <c r="V26" i="11"/>
  <c r="Q27" i="11"/>
  <c r="R27" i="11"/>
  <c r="S27" i="11"/>
  <c r="T27" i="11"/>
  <c r="U27" i="11"/>
  <c r="V27" i="11"/>
  <c r="Q28" i="11"/>
  <c r="R28" i="11"/>
  <c r="S28" i="11"/>
  <c r="T28" i="11"/>
  <c r="U28" i="11"/>
  <c r="V28" i="11"/>
  <c r="Q29" i="11"/>
  <c r="R29" i="11"/>
  <c r="S29" i="11"/>
  <c r="T29" i="11"/>
  <c r="U29" i="11"/>
  <c r="V29" i="11"/>
  <c r="Q30" i="11"/>
  <c r="R30" i="11"/>
  <c r="S30" i="11"/>
  <c r="T30" i="11"/>
  <c r="U30" i="11"/>
  <c r="V30" i="11"/>
  <c r="Q31" i="11"/>
  <c r="R31" i="11"/>
  <c r="S31" i="11"/>
  <c r="T31" i="11"/>
  <c r="U31" i="11"/>
  <c r="V31" i="11"/>
  <c r="Q32" i="11"/>
  <c r="R32" i="11"/>
  <c r="S32" i="11"/>
  <c r="T32" i="11"/>
  <c r="U32" i="11"/>
  <c r="V32" i="11"/>
  <c r="Q33" i="11"/>
  <c r="R33" i="11"/>
  <c r="S33" i="11"/>
  <c r="T33" i="11"/>
  <c r="U33" i="11"/>
  <c r="V33" i="11"/>
  <c r="Q34" i="11"/>
  <c r="R34" i="11"/>
  <c r="S34" i="11"/>
  <c r="T34" i="11"/>
  <c r="U34" i="11"/>
  <c r="V34" i="11"/>
  <c r="Q35" i="11"/>
  <c r="R35" i="11"/>
  <c r="S35" i="11"/>
  <c r="T35" i="11"/>
  <c r="U35" i="11"/>
  <c r="V35" i="11"/>
  <c r="Q36" i="11"/>
  <c r="R36" i="11"/>
  <c r="S36" i="11"/>
  <c r="T36" i="11"/>
  <c r="U36" i="11"/>
  <c r="V36" i="11"/>
  <c r="Q37" i="11"/>
  <c r="R37" i="11"/>
  <c r="S37" i="11"/>
  <c r="T37" i="11"/>
  <c r="U37" i="11"/>
  <c r="V37" i="11"/>
  <c r="Q38" i="11"/>
  <c r="R38" i="11"/>
  <c r="S38" i="11"/>
  <c r="T38" i="11"/>
  <c r="U38" i="11"/>
  <c r="V38" i="11"/>
  <c r="Q39" i="11"/>
  <c r="R39" i="11"/>
  <c r="S39" i="11"/>
  <c r="T39" i="11"/>
  <c r="U39" i="11"/>
  <c r="V39" i="11"/>
  <c r="Q40" i="11"/>
  <c r="R40" i="11"/>
  <c r="S40" i="11"/>
  <c r="T40" i="11"/>
  <c r="U40" i="11"/>
  <c r="V40" i="11"/>
  <c r="Q41" i="11"/>
  <c r="R41" i="11"/>
  <c r="S41" i="11"/>
  <c r="T41" i="11"/>
  <c r="U41" i="11"/>
  <c r="V41" i="11"/>
  <c r="Q42" i="11"/>
  <c r="R42" i="11"/>
  <c r="S42" i="11"/>
  <c r="T42" i="11"/>
  <c r="U42" i="11"/>
  <c r="V42" i="11"/>
  <c r="Q43" i="11"/>
  <c r="R43" i="11"/>
  <c r="S43" i="11"/>
  <c r="T43" i="11"/>
  <c r="U43" i="11"/>
  <c r="V43" i="11"/>
  <c r="Q44" i="11"/>
  <c r="R44" i="11"/>
  <c r="S44" i="11"/>
  <c r="T44" i="11"/>
  <c r="U44" i="11"/>
  <c r="V44" i="11"/>
  <c r="Q45" i="11"/>
  <c r="R45" i="11"/>
  <c r="S45" i="11"/>
  <c r="T45" i="11"/>
  <c r="U45" i="11"/>
  <c r="V45" i="11"/>
  <c r="Q46" i="11"/>
  <c r="R46" i="11"/>
  <c r="S46" i="11"/>
  <c r="T46" i="11"/>
  <c r="U46" i="11"/>
  <c r="V46" i="11"/>
  <c r="Q47" i="11"/>
  <c r="R47" i="11"/>
  <c r="S47" i="11"/>
  <c r="T47" i="11"/>
  <c r="U47" i="11"/>
  <c r="V47" i="11"/>
  <c r="Q48" i="11"/>
  <c r="R48" i="11"/>
  <c r="S48" i="11"/>
  <c r="T48" i="11"/>
  <c r="U48" i="11"/>
  <c r="V48" i="11"/>
  <c r="Q49" i="11"/>
  <c r="R49" i="11"/>
  <c r="S49" i="11"/>
  <c r="T49" i="11"/>
  <c r="U49" i="11"/>
  <c r="V49" i="11"/>
  <c r="Q50" i="11"/>
  <c r="R50" i="11"/>
  <c r="S50" i="11"/>
  <c r="T50" i="11"/>
  <c r="U50" i="11"/>
  <c r="V50" i="11"/>
  <c r="Q51" i="11"/>
  <c r="R51" i="11"/>
  <c r="S51" i="11"/>
  <c r="T51" i="11"/>
  <c r="U51" i="11"/>
  <c r="V51" i="11"/>
  <c r="Q52" i="11"/>
  <c r="R52" i="11"/>
  <c r="S52" i="11"/>
  <c r="T52" i="11"/>
  <c r="U52" i="11"/>
  <c r="V52" i="11"/>
  <c r="Q53" i="11"/>
  <c r="R53" i="11"/>
  <c r="S53" i="11"/>
  <c r="T53" i="11"/>
  <c r="U53" i="11"/>
  <c r="V53" i="11"/>
  <c r="Q54" i="11"/>
  <c r="R54" i="11"/>
  <c r="S54" i="11"/>
  <c r="T54" i="11"/>
  <c r="U54" i="11"/>
  <c r="V54" i="11"/>
  <c r="Q55" i="11"/>
  <c r="R55" i="11"/>
  <c r="S55" i="11"/>
  <c r="T55" i="11"/>
  <c r="U55" i="11"/>
  <c r="V55" i="11"/>
  <c r="Q56" i="11"/>
  <c r="R56" i="11"/>
  <c r="S56" i="11"/>
  <c r="T56" i="11"/>
  <c r="U56" i="11"/>
  <c r="V56" i="11"/>
  <c r="Q57" i="11"/>
  <c r="R57" i="11"/>
  <c r="S57" i="11"/>
  <c r="T57" i="11"/>
  <c r="U57" i="11"/>
  <c r="V57" i="11"/>
  <c r="Q58" i="11"/>
  <c r="R58" i="11"/>
  <c r="S58" i="11"/>
  <c r="T58" i="11"/>
  <c r="U58" i="11"/>
  <c r="V58" i="11"/>
  <c r="Q59" i="11"/>
  <c r="R59" i="11"/>
  <c r="S59" i="11"/>
  <c r="T59" i="11"/>
  <c r="U59" i="11"/>
  <c r="V59" i="11"/>
  <c r="Q60" i="11"/>
  <c r="R60" i="11"/>
  <c r="S60" i="11"/>
  <c r="T60" i="11"/>
  <c r="U60" i="11"/>
  <c r="V60" i="11"/>
  <c r="Q61" i="11"/>
  <c r="R61" i="11"/>
  <c r="S61" i="11"/>
  <c r="T61" i="11"/>
  <c r="U61" i="11"/>
  <c r="V61" i="11"/>
  <c r="Q62" i="11"/>
  <c r="R62" i="11"/>
  <c r="S62" i="11"/>
  <c r="T62" i="11"/>
  <c r="U62" i="11"/>
  <c r="V62" i="11"/>
  <c r="Q63" i="11"/>
  <c r="R63" i="11"/>
  <c r="S63" i="11"/>
  <c r="T63" i="11"/>
  <c r="U63" i="11"/>
  <c r="V63" i="11"/>
  <c r="Q64" i="11"/>
  <c r="R64" i="11"/>
  <c r="S64" i="11"/>
  <c r="T64" i="11"/>
  <c r="U64" i="11"/>
  <c r="V64" i="11"/>
  <c r="Q65" i="11"/>
  <c r="R65" i="11"/>
  <c r="S65" i="11"/>
  <c r="T65" i="11"/>
  <c r="U65" i="11"/>
  <c r="V65" i="11"/>
  <c r="Q66" i="11"/>
  <c r="R66" i="11"/>
  <c r="S66" i="11"/>
  <c r="T66" i="11"/>
  <c r="U66" i="11"/>
  <c r="V66" i="11"/>
  <c r="Q67" i="11"/>
  <c r="R67" i="11"/>
  <c r="S67" i="11"/>
  <c r="T67" i="11"/>
  <c r="U67" i="11"/>
  <c r="V67" i="11"/>
  <c r="Q68" i="11"/>
  <c r="R68" i="11"/>
  <c r="S68" i="11"/>
  <c r="T68" i="11"/>
  <c r="U68" i="11"/>
  <c r="V68" i="11"/>
  <c r="Q69" i="11"/>
  <c r="R69" i="11"/>
  <c r="S69" i="11"/>
  <c r="T69" i="11"/>
  <c r="U69" i="11"/>
  <c r="V69" i="11"/>
  <c r="Q70" i="11"/>
  <c r="R70" i="11"/>
  <c r="S70" i="11"/>
  <c r="T70" i="11"/>
  <c r="U70" i="11"/>
  <c r="V70" i="11"/>
  <c r="Q71" i="11"/>
  <c r="R71" i="11"/>
  <c r="S71" i="11"/>
  <c r="T71" i="11"/>
  <c r="U71" i="11"/>
  <c r="V71" i="11"/>
  <c r="Q72" i="11"/>
  <c r="R72" i="11"/>
  <c r="S72" i="11"/>
  <c r="T72" i="11"/>
  <c r="U72" i="11"/>
  <c r="V72" i="11"/>
  <c r="Q73" i="11"/>
  <c r="R73" i="11"/>
  <c r="S73" i="11"/>
  <c r="T73" i="11"/>
  <c r="U73" i="11"/>
  <c r="V73" i="11"/>
  <c r="Q74" i="11"/>
  <c r="R74" i="11"/>
  <c r="S74" i="11"/>
  <c r="T74" i="11"/>
  <c r="U74" i="11"/>
  <c r="V74" i="11"/>
  <c r="Q75" i="11"/>
  <c r="R75" i="11"/>
  <c r="S75" i="11"/>
  <c r="T75" i="11"/>
  <c r="U75" i="11"/>
  <c r="V75" i="11"/>
  <c r="Q76" i="11"/>
  <c r="R76" i="11"/>
  <c r="S76" i="11"/>
  <c r="T76" i="11"/>
  <c r="U76" i="11"/>
  <c r="V76" i="11"/>
  <c r="Q77" i="11"/>
  <c r="R77" i="11"/>
  <c r="S77" i="11"/>
  <c r="T77" i="11"/>
  <c r="U77" i="11"/>
  <c r="V77" i="11"/>
  <c r="Q78" i="11"/>
  <c r="R78" i="11"/>
  <c r="S78" i="11"/>
  <c r="T78" i="11"/>
  <c r="U78" i="11"/>
  <c r="V78" i="11"/>
  <c r="Q79" i="11"/>
  <c r="R79" i="11"/>
  <c r="S79" i="11"/>
  <c r="T79" i="11"/>
  <c r="U79" i="11"/>
  <c r="V79" i="11"/>
  <c r="Q80" i="11"/>
  <c r="R80" i="11"/>
  <c r="S80" i="11"/>
  <c r="T80" i="11"/>
  <c r="U80" i="11"/>
  <c r="V80" i="11"/>
  <c r="Q81" i="11"/>
  <c r="R81" i="11"/>
  <c r="S81" i="11"/>
  <c r="T81" i="11"/>
  <c r="U81" i="11"/>
  <c r="V81" i="11"/>
  <c r="Q82" i="11"/>
  <c r="R82" i="11"/>
  <c r="S82" i="11"/>
  <c r="T82" i="11"/>
  <c r="U82" i="11"/>
  <c r="V82" i="11"/>
  <c r="Q83" i="11"/>
  <c r="R83" i="11"/>
  <c r="S83" i="11"/>
  <c r="T83" i="11"/>
  <c r="U83" i="11"/>
  <c r="V83" i="11"/>
  <c r="Q84" i="11"/>
  <c r="R84" i="11"/>
  <c r="S84" i="11"/>
  <c r="T84" i="11"/>
  <c r="U84" i="11"/>
  <c r="V84" i="11"/>
  <c r="Q85" i="11"/>
  <c r="R85" i="11"/>
  <c r="S85" i="11"/>
  <c r="T85" i="11"/>
  <c r="U85" i="11"/>
  <c r="V85" i="11"/>
  <c r="Q86" i="11"/>
  <c r="R86" i="11"/>
  <c r="S86" i="11"/>
  <c r="T86" i="11"/>
  <c r="U86" i="11"/>
  <c r="V86" i="11"/>
  <c r="Q87" i="11"/>
  <c r="R87" i="11"/>
  <c r="S87" i="11"/>
  <c r="T87" i="11"/>
  <c r="U87" i="11"/>
  <c r="V87" i="11"/>
  <c r="Q88" i="11"/>
  <c r="R88" i="11"/>
  <c r="S88" i="11"/>
  <c r="T88" i="11"/>
  <c r="U88" i="11"/>
  <c r="V88" i="11"/>
  <c r="Q89" i="11"/>
  <c r="R89" i="11"/>
  <c r="S89" i="11"/>
  <c r="T89" i="11"/>
  <c r="U89" i="11"/>
  <c r="V89" i="11"/>
  <c r="Q90" i="11"/>
  <c r="R90" i="11"/>
  <c r="S90" i="11"/>
  <c r="T90" i="11"/>
  <c r="U90" i="11"/>
  <c r="V90" i="11"/>
  <c r="Q91" i="11"/>
  <c r="R91" i="11"/>
  <c r="S91" i="11"/>
  <c r="T91" i="11"/>
  <c r="U91" i="11"/>
  <c r="V91" i="11"/>
  <c r="Q92" i="11"/>
  <c r="R92" i="11"/>
  <c r="S92" i="11"/>
  <c r="T92" i="11"/>
  <c r="U92" i="11"/>
  <c r="V92" i="11"/>
  <c r="Q93" i="11"/>
  <c r="R93" i="11"/>
  <c r="S93" i="11"/>
  <c r="T93" i="11"/>
  <c r="U93" i="11"/>
  <c r="V93" i="11"/>
  <c r="Q94" i="11"/>
  <c r="R94" i="11"/>
  <c r="S94" i="11"/>
  <c r="T94" i="11"/>
  <c r="U94" i="11"/>
  <c r="V94" i="11"/>
  <c r="Q95" i="11"/>
  <c r="R95" i="11"/>
  <c r="S95" i="11"/>
  <c r="T95" i="11"/>
  <c r="U95" i="11"/>
  <c r="V95" i="11"/>
  <c r="Q96" i="11"/>
  <c r="R96" i="11"/>
  <c r="S96" i="11"/>
  <c r="T96" i="11"/>
  <c r="U96" i="11"/>
  <c r="V96" i="11"/>
  <c r="Q97" i="11"/>
  <c r="R97" i="11"/>
  <c r="S97" i="11"/>
  <c r="T97" i="11"/>
  <c r="U97" i="11"/>
  <c r="V97" i="11"/>
  <c r="Q98" i="11"/>
  <c r="R98" i="11"/>
  <c r="S98" i="11"/>
  <c r="T98" i="11"/>
  <c r="U98" i="11"/>
  <c r="V98" i="11"/>
  <c r="Q99" i="11"/>
  <c r="R99" i="11"/>
  <c r="S99" i="11"/>
  <c r="T99" i="11"/>
  <c r="U99" i="11"/>
  <c r="V99" i="11"/>
  <c r="Q100" i="11"/>
  <c r="R100" i="11"/>
  <c r="S100" i="11"/>
  <c r="T100" i="11"/>
  <c r="U100" i="11"/>
  <c r="V100" i="11"/>
  <c r="Q101" i="11"/>
  <c r="R101" i="11"/>
  <c r="S101" i="11"/>
  <c r="T101" i="11"/>
  <c r="U101" i="11"/>
  <c r="V101" i="11"/>
  <c r="Q102" i="11"/>
  <c r="R102" i="11"/>
  <c r="S102" i="11"/>
  <c r="T102" i="11"/>
  <c r="U102" i="11"/>
  <c r="V102" i="11"/>
  <c r="Q103" i="11"/>
  <c r="R103" i="11"/>
  <c r="S103" i="11"/>
  <c r="T103" i="11"/>
  <c r="U103" i="11"/>
  <c r="V103" i="11"/>
  <c r="Q104" i="11"/>
  <c r="R104" i="11"/>
  <c r="S104" i="11"/>
  <c r="T104" i="11"/>
  <c r="U104" i="11"/>
  <c r="V104" i="11"/>
  <c r="Q105" i="11"/>
  <c r="R105" i="11"/>
  <c r="S105" i="11"/>
  <c r="T105" i="11"/>
  <c r="U105" i="11"/>
  <c r="V105" i="11"/>
  <c r="Q106" i="11"/>
  <c r="R106" i="11"/>
  <c r="S106" i="11"/>
  <c r="T106" i="11"/>
  <c r="U106" i="11"/>
  <c r="V106" i="11"/>
  <c r="Q107" i="11"/>
  <c r="R107" i="11"/>
  <c r="S107" i="11"/>
  <c r="T107" i="11"/>
  <c r="U107" i="11"/>
  <c r="V107" i="11"/>
  <c r="Q108" i="11"/>
  <c r="R108" i="11"/>
  <c r="S108" i="11"/>
  <c r="T108" i="11"/>
  <c r="U108" i="11"/>
  <c r="V108" i="11"/>
  <c r="Q109" i="11"/>
  <c r="R109" i="11"/>
  <c r="S109" i="11"/>
  <c r="T109" i="11"/>
  <c r="U109" i="11"/>
  <c r="V109" i="11"/>
  <c r="Q110" i="11"/>
  <c r="R110" i="11"/>
  <c r="S110" i="11"/>
  <c r="T110" i="11"/>
  <c r="U110" i="11"/>
  <c r="V110" i="11"/>
  <c r="Q111" i="11"/>
  <c r="R111" i="11"/>
  <c r="S111" i="11"/>
  <c r="T111" i="11"/>
  <c r="U111" i="11"/>
  <c r="V111" i="11"/>
  <c r="Q112" i="11"/>
  <c r="R112" i="11"/>
  <c r="S112" i="11"/>
  <c r="T112" i="11"/>
  <c r="U112" i="11"/>
  <c r="V112" i="11"/>
  <c r="Q113" i="11"/>
  <c r="R113" i="11"/>
  <c r="S113" i="11"/>
  <c r="T113" i="11"/>
  <c r="U113" i="11"/>
  <c r="V113" i="11"/>
  <c r="Q114" i="11"/>
  <c r="R114" i="11"/>
  <c r="S114" i="11"/>
  <c r="T114" i="11"/>
  <c r="U114" i="11"/>
  <c r="V114" i="11"/>
  <c r="Q115" i="11"/>
  <c r="R115" i="11"/>
  <c r="S115" i="11"/>
  <c r="T115" i="11"/>
  <c r="U115" i="11"/>
  <c r="V115" i="11"/>
  <c r="Q116" i="11"/>
  <c r="R116" i="11"/>
  <c r="S116" i="11"/>
  <c r="T116" i="11"/>
  <c r="U116" i="11"/>
  <c r="V116" i="11"/>
  <c r="Q117" i="11"/>
  <c r="R117" i="11"/>
  <c r="S117" i="11"/>
  <c r="T117" i="11"/>
  <c r="U117" i="11"/>
  <c r="V117" i="11"/>
  <c r="Q118" i="11"/>
  <c r="R118" i="11"/>
  <c r="S118" i="11"/>
  <c r="T118" i="11"/>
  <c r="U118" i="11"/>
  <c r="V118" i="11"/>
  <c r="Q119" i="11"/>
  <c r="R119" i="11"/>
  <c r="S119" i="11"/>
  <c r="T119" i="11"/>
  <c r="U119" i="11"/>
  <c r="V119" i="11"/>
  <c r="Q120" i="11"/>
  <c r="R120" i="11"/>
  <c r="S120" i="11"/>
  <c r="T120" i="11"/>
  <c r="U120" i="11"/>
  <c r="V120" i="11"/>
  <c r="Q121" i="11"/>
  <c r="R121" i="11"/>
  <c r="S121" i="11"/>
  <c r="T121" i="11"/>
  <c r="U121" i="11"/>
  <c r="V121" i="11"/>
  <c r="Q122" i="11"/>
  <c r="R122" i="11"/>
  <c r="S122" i="11"/>
  <c r="T122" i="11"/>
  <c r="U122" i="11"/>
  <c r="V122" i="11"/>
  <c r="Q123" i="11"/>
  <c r="R123" i="11"/>
  <c r="S123" i="11"/>
  <c r="T123" i="11"/>
  <c r="U123" i="11"/>
  <c r="V123" i="11"/>
  <c r="Q124" i="11"/>
  <c r="R124" i="11"/>
  <c r="S124" i="11"/>
  <c r="T124" i="11"/>
  <c r="U124" i="11"/>
  <c r="V124" i="11"/>
  <c r="Q125" i="11"/>
  <c r="R125" i="11"/>
  <c r="S125" i="11"/>
  <c r="T125" i="11"/>
  <c r="U125" i="11"/>
  <c r="V125" i="11"/>
  <c r="Q126" i="11"/>
  <c r="R126" i="11"/>
  <c r="S126" i="11"/>
  <c r="T126" i="11"/>
  <c r="U126" i="11"/>
  <c r="V126" i="11"/>
  <c r="Q127" i="11"/>
  <c r="R127" i="11"/>
  <c r="S127" i="11"/>
  <c r="T127" i="11"/>
  <c r="U127" i="11"/>
  <c r="V127" i="11"/>
  <c r="Q128" i="11"/>
  <c r="R128" i="11"/>
  <c r="S128" i="11"/>
  <c r="T128" i="11"/>
  <c r="U128" i="11"/>
  <c r="V128" i="11"/>
  <c r="Q129" i="11"/>
  <c r="R129" i="11"/>
  <c r="S129" i="11"/>
  <c r="T129" i="11"/>
  <c r="U129" i="11"/>
  <c r="V129" i="11"/>
  <c r="Q130" i="11"/>
  <c r="R130" i="11"/>
  <c r="S130" i="11"/>
  <c r="T130" i="11"/>
  <c r="U130" i="11"/>
  <c r="V130" i="11"/>
  <c r="Q131" i="11"/>
  <c r="R131" i="11"/>
  <c r="S131" i="11"/>
  <c r="T131" i="11"/>
  <c r="U131" i="11"/>
  <c r="V131" i="11"/>
  <c r="Q132" i="11"/>
  <c r="R132" i="11"/>
  <c r="S132" i="11"/>
  <c r="T132" i="11"/>
  <c r="U132" i="11"/>
  <c r="V132" i="11"/>
  <c r="Q133" i="11"/>
  <c r="R133" i="11"/>
  <c r="S133" i="11"/>
  <c r="T133" i="11"/>
  <c r="U133" i="11"/>
  <c r="V133" i="11"/>
  <c r="Q134" i="11"/>
  <c r="R134" i="11"/>
  <c r="S134" i="11"/>
  <c r="T134" i="11"/>
  <c r="U134" i="11"/>
  <c r="V134" i="11"/>
  <c r="Q135" i="11"/>
  <c r="R135" i="11"/>
  <c r="S135" i="11"/>
  <c r="T135" i="11"/>
  <c r="U135" i="11"/>
  <c r="V135" i="11"/>
  <c r="Q136" i="11"/>
  <c r="R136" i="11"/>
  <c r="S136" i="11"/>
  <c r="T136" i="11"/>
  <c r="U136" i="11"/>
  <c r="V136" i="11"/>
  <c r="Q137" i="11"/>
  <c r="R137" i="11"/>
  <c r="S137" i="11"/>
  <c r="T137" i="11"/>
  <c r="U137" i="11"/>
  <c r="V137" i="11"/>
  <c r="Q138" i="11"/>
  <c r="R138" i="11"/>
  <c r="S138" i="11"/>
  <c r="T138" i="11"/>
  <c r="U138" i="11"/>
  <c r="V138" i="11"/>
  <c r="Q139" i="11"/>
  <c r="R139" i="11"/>
  <c r="S139" i="11"/>
  <c r="T139" i="11"/>
  <c r="U139" i="11"/>
  <c r="V139" i="11"/>
  <c r="Q140" i="11"/>
  <c r="R140" i="11"/>
  <c r="S140" i="11"/>
  <c r="T140" i="11"/>
  <c r="U140" i="11"/>
  <c r="V140" i="11"/>
  <c r="Q141" i="11"/>
  <c r="R141" i="11"/>
  <c r="S141" i="11"/>
  <c r="T141" i="11"/>
  <c r="U141" i="11"/>
  <c r="V141" i="11"/>
  <c r="Q142" i="11"/>
  <c r="R142" i="11"/>
  <c r="S142" i="11"/>
  <c r="T142" i="11"/>
  <c r="U142" i="11"/>
  <c r="V142" i="11"/>
  <c r="Q143" i="11"/>
  <c r="R143" i="11"/>
  <c r="S143" i="11"/>
  <c r="T143" i="11"/>
  <c r="U143" i="11"/>
  <c r="V143" i="11"/>
  <c r="Q144" i="11"/>
  <c r="R144" i="11"/>
  <c r="S144" i="11"/>
  <c r="T144" i="11"/>
  <c r="U144" i="11"/>
  <c r="V144" i="11"/>
  <c r="Q145" i="11"/>
  <c r="R145" i="11"/>
  <c r="S145" i="11"/>
  <c r="T145" i="11"/>
  <c r="U145" i="11"/>
  <c r="V145" i="11"/>
  <c r="Q146" i="11"/>
  <c r="R146" i="11"/>
  <c r="S146" i="11"/>
  <c r="T146" i="11"/>
  <c r="U146" i="11"/>
  <c r="V146" i="11"/>
  <c r="Q147" i="11"/>
  <c r="R147" i="11"/>
  <c r="S147" i="11"/>
  <c r="T147" i="11"/>
  <c r="U147" i="11"/>
  <c r="V147" i="11"/>
  <c r="Q148" i="11"/>
  <c r="R148" i="11"/>
  <c r="S148" i="11"/>
  <c r="T148" i="11"/>
  <c r="U148" i="11"/>
  <c r="V148" i="11"/>
  <c r="Q149" i="11"/>
  <c r="R149" i="11"/>
  <c r="S149" i="11"/>
  <c r="T149" i="11"/>
  <c r="U149" i="11"/>
  <c r="V149" i="11"/>
  <c r="Q150" i="11"/>
  <c r="R150" i="11"/>
  <c r="S150" i="11"/>
  <c r="T150" i="11"/>
  <c r="U150" i="11"/>
  <c r="V150" i="11"/>
  <c r="Q151" i="11"/>
  <c r="R151" i="11"/>
  <c r="S151" i="11"/>
  <c r="T151" i="11"/>
  <c r="U151" i="11"/>
  <c r="V151" i="11"/>
  <c r="Q152" i="11"/>
  <c r="R152" i="11"/>
  <c r="S152" i="11"/>
  <c r="T152" i="11"/>
  <c r="U152" i="11"/>
  <c r="V152" i="11"/>
  <c r="Q153" i="11"/>
  <c r="R153" i="11"/>
  <c r="S153" i="11"/>
  <c r="T153" i="11"/>
  <c r="U153" i="11"/>
  <c r="V153" i="11"/>
  <c r="Q4" i="11"/>
  <c r="R4" i="11"/>
  <c r="S4" i="11"/>
  <c r="T4" i="11"/>
  <c r="U4" i="11"/>
  <c r="V4" i="11"/>
  <c r="Q5" i="10"/>
  <c r="R5" i="10"/>
  <c r="S5" i="10"/>
  <c r="T5" i="10"/>
  <c r="U5" i="10"/>
  <c r="V5" i="10"/>
  <c r="Q6" i="10"/>
  <c r="R6" i="10"/>
  <c r="S6" i="10"/>
  <c r="T6" i="10"/>
  <c r="U6" i="10"/>
  <c r="V6" i="10"/>
  <c r="Q7" i="10"/>
  <c r="R7" i="10"/>
  <c r="S7" i="10"/>
  <c r="T7" i="10"/>
  <c r="U7" i="10"/>
  <c r="V7" i="10"/>
  <c r="Q8" i="10"/>
  <c r="R8" i="10"/>
  <c r="S8" i="10"/>
  <c r="T8" i="10"/>
  <c r="U8" i="10"/>
  <c r="V8" i="10"/>
  <c r="Q9" i="10"/>
  <c r="R9" i="10"/>
  <c r="S9" i="10"/>
  <c r="T9" i="10"/>
  <c r="U9" i="10"/>
  <c r="V9" i="10"/>
  <c r="Q10" i="10"/>
  <c r="R10" i="10"/>
  <c r="S10" i="10"/>
  <c r="T10" i="10"/>
  <c r="U10" i="10"/>
  <c r="V10" i="10"/>
  <c r="Q11" i="10"/>
  <c r="R11" i="10"/>
  <c r="S11" i="10"/>
  <c r="T11" i="10"/>
  <c r="U11" i="10"/>
  <c r="V11" i="10"/>
  <c r="Q12" i="10"/>
  <c r="R12" i="10"/>
  <c r="S12" i="10"/>
  <c r="T12" i="10"/>
  <c r="U12" i="10"/>
  <c r="V12" i="10"/>
  <c r="Q13" i="10"/>
  <c r="R13" i="10"/>
  <c r="S13" i="10"/>
  <c r="T13" i="10"/>
  <c r="U13" i="10"/>
  <c r="V13" i="10"/>
  <c r="Q14" i="10"/>
  <c r="R14" i="10"/>
  <c r="S14" i="10"/>
  <c r="T14" i="10"/>
  <c r="U14" i="10"/>
  <c r="V14" i="10"/>
  <c r="Q15" i="10"/>
  <c r="R15" i="10"/>
  <c r="S15" i="10"/>
  <c r="T15" i="10"/>
  <c r="U15" i="10"/>
  <c r="V15" i="10"/>
  <c r="Q16" i="10"/>
  <c r="R16" i="10"/>
  <c r="S16" i="10"/>
  <c r="T16" i="10"/>
  <c r="U16" i="10"/>
  <c r="V16" i="10"/>
  <c r="Q17" i="10"/>
  <c r="R17" i="10"/>
  <c r="S17" i="10"/>
  <c r="T17" i="10"/>
  <c r="U17" i="10"/>
  <c r="V17" i="10"/>
  <c r="Q18" i="10"/>
  <c r="R18" i="10"/>
  <c r="S18" i="10"/>
  <c r="T18" i="10"/>
  <c r="U18" i="10"/>
  <c r="V18" i="10"/>
  <c r="Q19" i="10"/>
  <c r="R19" i="10"/>
  <c r="S19" i="10"/>
  <c r="T19" i="10"/>
  <c r="U19" i="10"/>
  <c r="V19" i="10"/>
  <c r="Q20" i="10"/>
  <c r="R20" i="10"/>
  <c r="S20" i="10"/>
  <c r="T20" i="10"/>
  <c r="U20" i="10"/>
  <c r="V20" i="10"/>
  <c r="Q21" i="10"/>
  <c r="R21" i="10"/>
  <c r="S21" i="10"/>
  <c r="T21" i="10"/>
  <c r="U21" i="10"/>
  <c r="V21" i="10"/>
  <c r="Q22" i="10"/>
  <c r="R22" i="10"/>
  <c r="S22" i="10"/>
  <c r="T22" i="10"/>
  <c r="U22" i="10"/>
  <c r="V22" i="10"/>
  <c r="Q23" i="10"/>
  <c r="R23" i="10"/>
  <c r="S23" i="10"/>
  <c r="T23" i="10"/>
  <c r="U23" i="10"/>
  <c r="V23" i="10"/>
  <c r="Q24" i="10"/>
  <c r="R24" i="10"/>
  <c r="S24" i="10"/>
  <c r="T24" i="10"/>
  <c r="U24" i="10"/>
  <c r="V24" i="10"/>
  <c r="Q25" i="10"/>
  <c r="R25" i="10"/>
  <c r="S25" i="10"/>
  <c r="T25" i="10"/>
  <c r="U25" i="10"/>
  <c r="V25" i="10"/>
  <c r="Q26" i="10"/>
  <c r="R26" i="10"/>
  <c r="S26" i="10"/>
  <c r="T26" i="10"/>
  <c r="U26" i="10"/>
  <c r="V26" i="10"/>
  <c r="Q27" i="10"/>
  <c r="R27" i="10"/>
  <c r="S27" i="10"/>
  <c r="T27" i="10"/>
  <c r="U27" i="10"/>
  <c r="V27" i="10"/>
  <c r="Q28" i="10"/>
  <c r="R28" i="10"/>
  <c r="S28" i="10"/>
  <c r="T28" i="10"/>
  <c r="U28" i="10"/>
  <c r="V28" i="10"/>
  <c r="Q29" i="10"/>
  <c r="R29" i="10"/>
  <c r="S29" i="10"/>
  <c r="T29" i="10"/>
  <c r="U29" i="10"/>
  <c r="V29" i="10"/>
  <c r="Q30" i="10"/>
  <c r="R30" i="10"/>
  <c r="S30" i="10"/>
  <c r="T30" i="10"/>
  <c r="U30" i="10"/>
  <c r="V30" i="10"/>
  <c r="Q31" i="10"/>
  <c r="R31" i="10"/>
  <c r="S31" i="10"/>
  <c r="T31" i="10"/>
  <c r="U31" i="10"/>
  <c r="V31" i="10"/>
  <c r="Q32" i="10"/>
  <c r="R32" i="10"/>
  <c r="S32" i="10"/>
  <c r="T32" i="10"/>
  <c r="U32" i="10"/>
  <c r="V32" i="10"/>
  <c r="Q33" i="10"/>
  <c r="R33" i="10"/>
  <c r="S33" i="10"/>
  <c r="T33" i="10"/>
  <c r="U33" i="10"/>
  <c r="V33" i="10"/>
  <c r="Q34" i="10"/>
  <c r="R34" i="10"/>
  <c r="S34" i="10"/>
  <c r="T34" i="10"/>
  <c r="U34" i="10"/>
  <c r="V34" i="10"/>
  <c r="Q35" i="10"/>
  <c r="R35" i="10"/>
  <c r="S35" i="10"/>
  <c r="T35" i="10"/>
  <c r="U35" i="10"/>
  <c r="V35" i="10"/>
  <c r="Q36" i="10"/>
  <c r="R36" i="10"/>
  <c r="S36" i="10"/>
  <c r="T36" i="10"/>
  <c r="U36" i="10"/>
  <c r="V36" i="10"/>
  <c r="Q37" i="10"/>
  <c r="R37" i="10"/>
  <c r="S37" i="10"/>
  <c r="T37" i="10"/>
  <c r="U37" i="10"/>
  <c r="V37" i="10"/>
  <c r="Q38" i="10"/>
  <c r="R38" i="10"/>
  <c r="S38" i="10"/>
  <c r="T38" i="10"/>
  <c r="U38" i="10"/>
  <c r="V38" i="10"/>
  <c r="Q39" i="10"/>
  <c r="R39" i="10"/>
  <c r="S39" i="10"/>
  <c r="T39" i="10"/>
  <c r="U39" i="10"/>
  <c r="V39" i="10"/>
  <c r="Q40" i="10"/>
  <c r="R40" i="10"/>
  <c r="S40" i="10"/>
  <c r="T40" i="10"/>
  <c r="U40" i="10"/>
  <c r="V40" i="10"/>
  <c r="Q41" i="10"/>
  <c r="R41" i="10"/>
  <c r="S41" i="10"/>
  <c r="T41" i="10"/>
  <c r="U41" i="10"/>
  <c r="V41" i="10"/>
  <c r="Q42" i="10"/>
  <c r="R42" i="10"/>
  <c r="S42" i="10"/>
  <c r="T42" i="10"/>
  <c r="U42" i="10"/>
  <c r="V42" i="10"/>
  <c r="Q43" i="10"/>
  <c r="R43" i="10"/>
  <c r="S43" i="10"/>
  <c r="T43" i="10"/>
  <c r="U43" i="10"/>
  <c r="V43" i="10"/>
  <c r="Q44" i="10"/>
  <c r="R44" i="10"/>
  <c r="S44" i="10"/>
  <c r="T44" i="10"/>
  <c r="U44" i="10"/>
  <c r="V44" i="10"/>
  <c r="Q45" i="10"/>
  <c r="R45" i="10"/>
  <c r="S45" i="10"/>
  <c r="T45" i="10"/>
  <c r="U45" i="10"/>
  <c r="V45" i="10"/>
  <c r="Q46" i="10"/>
  <c r="R46" i="10"/>
  <c r="S46" i="10"/>
  <c r="T46" i="10"/>
  <c r="U46" i="10"/>
  <c r="V46" i="10"/>
  <c r="Q47" i="10"/>
  <c r="R47" i="10"/>
  <c r="S47" i="10"/>
  <c r="T47" i="10"/>
  <c r="U47" i="10"/>
  <c r="V47" i="10"/>
  <c r="Q48" i="10"/>
  <c r="R48" i="10"/>
  <c r="S48" i="10"/>
  <c r="T48" i="10"/>
  <c r="U48" i="10"/>
  <c r="V48" i="10"/>
  <c r="Q49" i="10"/>
  <c r="R49" i="10"/>
  <c r="S49" i="10"/>
  <c r="T49" i="10"/>
  <c r="U49" i="10"/>
  <c r="V49" i="10"/>
  <c r="Q50" i="10"/>
  <c r="R50" i="10"/>
  <c r="S50" i="10"/>
  <c r="T50" i="10"/>
  <c r="U50" i="10"/>
  <c r="V50" i="10"/>
  <c r="Q51" i="10"/>
  <c r="R51" i="10"/>
  <c r="S51" i="10"/>
  <c r="T51" i="10"/>
  <c r="U51" i="10"/>
  <c r="V51" i="10"/>
  <c r="Q52" i="10"/>
  <c r="R52" i="10"/>
  <c r="S52" i="10"/>
  <c r="T52" i="10"/>
  <c r="U52" i="10"/>
  <c r="V52" i="10"/>
  <c r="Q53" i="10"/>
  <c r="R53" i="10"/>
  <c r="S53" i="10"/>
  <c r="T53" i="10"/>
  <c r="U53" i="10"/>
  <c r="V53" i="10"/>
  <c r="Q54" i="10"/>
  <c r="R54" i="10"/>
  <c r="S54" i="10"/>
  <c r="T54" i="10"/>
  <c r="U54" i="10"/>
  <c r="V54" i="10"/>
  <c r="Q55" i="10"/>
  <c r="R55" i="10"/>
  <c r="S55" i="10"/>
  <c r="T55" i="10"/>
  <c r="U55" i="10"/>
  <c r="V55" i="10"/>
  <c r="Q56" i="10"/>
  <c r="R56" i="10"/>
  <c r="S56" i="10"/>
  <c r="T56" i="10"/>
  <c r="U56" i="10"/>
  <c r="V56" i="10"/>
  <c r="Q57" i="10"/>
  <c r="R57" i="10"/>
  <c r="S57" i="10"/>
  <c r="T57" i="10"/>
  <c r="U57" i="10"/>
  <c r="V57" i="10"/>
  <c r="Q58" i="10"/>
  <c r="R58" i="10"/>
  <c r="S58" i="10"/>
  <c r="T58" i="10"/>
  <c r="U58" i="10"/>
  <c r="V58" i="10"/>
  <c r="Q59" i="10"/>
  <c r="R59" i="10"/>
  <c r="S59" i="10"/>
  <c r="T59" i="10"/>
  <c r="U59" i="10"/>
  <c r="V59" i="10"/>
  <c r="Q60" i="10"/>
  <c r="R60" i="10"/>
  <c r="S60" i="10"/>
  <c r="T60" i="10"/>
  <c r="U60" i="10"/>
  <c r="V60" i="10"/>
  <c r="Q61" i="10"/>
  <c r="R61" i="10"/>
  <c r="S61" i="10"/>
  <c r="T61" i="10"/>
  <c r="U61" i="10"/>
  <c r="V61" i="10"/>
  <c r="Q62" i="10"/>
  <c r="R62" i="10"/>
  <c r="S62" i="10"/>
  <c r="T62" i="10"/>
  <c r="U62" i="10"/>
  <c r="V62" i="10"/>
  <c r="Q63" i="10"/>
  <c r="R63" i="10"/>
  <c r="S63" i="10"/>
  <c r="T63" i="10"/>
  <c r="U63" i="10"/>
  <c r="V63" i="10"/>
  <c r="Q64" i="10"/>
  <c r="R64" i="10"/>
  <c r="S64" i="10"/>
  <c r="T64" i="10"/>
  <c r="U64" i="10"/>
  <c r="V64" i="10"/>
  <c r="Q65" i="10"/>
  <c r="R65" i="10"/>
  <c r="S65" i="10"/>
  <c r="T65" i="10"/>
  <c r="U65" i="10"/>
  <c r="V65" i="10"/>
  <c r="Q66" i="10"/>
  <c r="R66" i="10"/>
  <c r="S66" i="10"/>
  <c r="T66" i="10"/>
  <c r="U66" i="10"/>
  <c r="V66" i="10"/>
  <c r="Q67" i="10"/>
  <c r="R67" i="10"/>
  <c r="S67" i="10"/>
  <c r="T67" i="10"/>
  <c r="U67" i="10"/>
  <c r="V67" i="10"/>
  <c r="Q68" i="10"/>
  <c r="R68" i="10"/>
  <c r="S68" i="10"/>
  <c r="T68" i="10"/>
  <c r="U68" i="10"/>
  <c r="V68" i="10"/>
  <c r="Q69" i="10"/>
  <c r="R69" i="10"/>
  <c r="S69" i="10"/>
  <c r="T69" i="10"/>
  <c r="U69" i="10"/>
  <c r="V69" i="10"/>
  <c r="Q70" i="10"/>
  <c r="R70" i="10"/>
  <c r="S70" i="10"/>
  <c r="T70" i="10"/>
  <c r="U70" i="10"/>
  <c r="V70" i="10"/>
  <c r="Q71" i="10"/>
  <c r="R71" i="10"/>
  <c r="S71" i="10"/>
  <c r="T71" i="10"/>
  <c r="U71" i="10"/>
  <c r="V71" i="10"/>
  <c r="Q72" i="10"/>
  <c r="R72" i="10"/>
  <c r="S72" i="10"/>
  <c r="T72" i="10"/>
  <c r="U72" i="10"/>
  <c r="V72" i="10"/>
  <c r="Q73" i="10"/>
  <c r="R73" i="10"/>
  <c r="S73" i="10"/>
  <c r="T73" i="10"/>
  <c r="U73" i="10"/>
  <c r="V73" i="10"/>
  <c r="Q74" i="10"/>
  <c r="R74" i="10"/>
  <c r="S74" i="10"/>
  <c r="T74" i="10"/>
  <c r="U74" i="10"/>
  <c r="V74" i="10"/>
  <c r="Q75" i="10"/>
  <c r="R75" i="10"/>
  <c r="S75" i="10"/>
  <c r="T75" i="10"/>
  <c r="U75" i="10"/>
  <c r="V75" i="10"/>
  <c r="Q76" i="10"/>
  <c r="R76" i="10"/>
  <c r="S76" i="10"/>
  <c r="T76" i="10"/>
  <c r="U76" i="10"/>
  <c r="V76" i="10"/>
  <c r="Q77" i="10"/>
  <c r="R77" i="10"/>
  <c r="S77" i="10"/>
  <c r="T77" i="10"/>
  <c r="U77" i="10"/>
  <c r="V77" i="10"/>
  <c r="Q78" i="10"/>
  <c r="R78" i="10"/>
  <c r="S78" i="10"/>
  <c r="T78" i="10"/>
  <c r="U78" i="10"/>
  <c r="V78" i="10"/>
  <c r="Q79" i="10"/>
  <c r="R79" i="10"/>
  <c r="S79" i="10"/>
  <c r="T79" i="10"/>
  <c r="U79" i="10"/>
  <c r="V79" i="10"/>
  <c r="Q80" i="10"/>
  <c r="R80" i="10"/>
  <c r="S80" i="10"/>
  <c r="T80" i="10"/>
  <c r="U80" i="10"/>
  <c r="V80" i="10"/>
  <c r="Q81" i="10"/>
  <c r="R81" i="10"/>
  <c r="S81" i="10"/>
  <c r="T81" i="10"/>
  <c r="U81" i="10"/>
  <c r="V81" i="10"/>
  <c r="Q82" i="10"/>
  <c r="R82" i="10"/>
  <c r="S82" i="10"/>
  <c r="T82" i="10"/>
  <c r="U82" i="10"/>
  <c r="V82" i="10"/>
  <c r="Q83" i="10"/>
  <c r="R83" i="10"/>
  <c r="S83" i="10"/>
  <c r="T83" i="10"/>
  <c r="U83" i="10"/>
  <c r="V83" i="10"/>
  <c r="Q84" i="10"/>
  <c r="R84" i="10"/>
  <c r="S84" i="10"/>
  <c r="T84" i="10"/>
  <c r="U84" i="10"/>
  <c r="V84" i="10"/>
  <c r="Q85" i="10"/>
  <c r="R85" i="10"/>
  <c r="S85" i="10"/>
  <c r="T85" i="10"/>
  <c r="U85" i="10"/>
  <c r="V85" i="10"/>
  <c r="Q86" i="10"/>
  <c r="R86" i="10"/>
  <c r="S86" i="10"/>
  <c r="T86" i="10"/>
  <c r="U86" i="10"/>
  <c r="V86" i="10"/>
  <c r="Q87" i="10"/>
  <c r="R87" i="10"/>
  <c r="S87" i="10"/>
  <c r="T87" i="10"/>
  <c r="U87" i="10"/>
  <c r="V87" i="10"/>
  <c r="Q88" i="10"/>
  <c r="R88" i="10"/>
  <c r="S88" i="10"/>
  <c r="T88" i="10"/>
  <c r="U88" i="10"/>
  <c r="V88" i="10"/>
  <c r="Q89" i="10"/>
  <c r="R89" i="10"/>
  <c r="S89" i="10"/>
  <c r="T89" i="10"/>
  <c r="U89" i="10"/>
  <c r="V89" i="10"/>
  <c r="Q90" i="10"/>
  <c r="R90" i="10"/>
  <c r="S90" i="10"/>
  <c r="T90" i="10"/>
  <c r="U90" i="10"/>
  <c r="V90" i="10"/>
  <c r="Q91" i="10"/>
  <c r="R91" i="10"/>
  <c r="S91" i="10"/>
  <c r="T91" i="10"/>
  <c r="U91" i="10"/>
  <c r="V91" i="10"/>
  <c r="Q92" i="10"/>
  <c r="R92" i="10"/>
  <c r="S92" i="10"/>
  <c r="T92" i="10"/>
  <c r="U92" i="10"/>
  <c r="V92" i="10"/>
  <c r="Q93" i="10"/>
  <c r="R93" i="10"/>
  <c r="S93" i="10"/>
  <c r="T93" i="10"/>
  <c r="U93" i="10"/>
  <c r="V93" i="10"/>
  <c r="Q94" i="10"/>
  <c r="R94" i="10"/>
  <c r="S94" i="10"/>
  <c r="T94" i="10"/>
  <c r="U94" i="10"/>
  <c r="V94" i="10"/>
  <c r="Q95" i="10"/>
  <c r="R95" i="10"/>
  <c r="S95" i="10"/>
  <c r="T95" i="10"/>
  <c r="U95" i="10"/>
  <c r="V95" i="10"/>
  <c r="Q96" i="10"/>
  <c r="R96" i="10"/>
  <c r="S96" i="10"/>
  <c r="T96" i="10"/>
  <c r="U96" i="10"/>
  <c r="V96" i="10"/>
  <c r="Q97" i="10"/>
  <c r="R97" i="10"/>
  <c r="S97" i="10"/>
  <c r="T97" i="10"/>
  <c r="U97" i="10"/>
  <c r="V97" i="10"/>
  <c r="Q98" i="10"/>
  <c r="R98" i="10"/>
  <c r="S98" i="10"/>
  <c r="T98" i="10"/>
  <c r="U98" i="10"/>
  <c r="V98" i="10"/>
  <c r="Q99" i="10"/>
  <c r="R99" i="10"/>
  <c r="S99" i="10"/>
  <c r="T99" i="10"/>
  <c r="U99" i="10"/>
  <c r="V99" i="10"/>
  <c r="Q100" i="10"/>
  <c r="R100" i="10"/>
  <c r="S100" i="10"/>
  <c r="T100" i="10"/>
  <c r="U100" i="10"/>
  <c r="V100" i="10"/>
  <c r="Q101" i="10"/>
  <c r="R101" i="10"/>
  <c r="S101" i="10"/>
  <c r="T101" i="10"/>
  <c r="U101" i="10"/>
  <c r="V101" i="10"/>
  <c r="Q102" i="10"/>
  <c r="R102" i="10"/>
  <c r="S102" i="10"/>
  <c r="T102" i="10"/>
  <c r="U102" i="10"/>
  <c r="V102" i="10"/>
  <c r="Q103" i="10"/>
  <c r="R103" i="10"/>
  <c r="S103" i="10"/>
  <c r="T103" i="10"/>
  <c r="U103" i="10"/>
  <c r="V103" i="10"/>
  <c r="Q104" i="10"/>
  <c r="R104" i="10"/>
  <c r="S104" i="10"/>
  <c r="T104" i="10"/>
  <c r="U104" i="10"/>
  <c r="V104" i="10"/>
  <c r="Q105" i="10"/>
  <c r="R105" i="10"/>
  <c r="S105" i="10"/>
  <c r="T105" i="10"/>
  <c r="U105" i="10"/>
  <c r="V105" i="10"/>
  <c r="Q106" i="10"/>
  <c r="R106" i="10"/>
  <c r="S106" i="10"/>
  <c r="T106" i="10"/>
  <c r="U106" i="10"/>
  <c r="V106" i="10"/>
  <c r="Q107" i="10"/>
  <c r="R107" i="10"/>
  <c r="S107" i="10"/>
  <c r="T107" i="10"/>
  <c r="U107" i="10"/>
  <c r="V107" i="10"/>
  <c r="Q108" i="10"/>
  <c r="R108" i="10"/>
  <c r="S108" i="10"/>
  <c r="T108" i="10"/>
  <c r="U108" i="10"/>
  <c r="V108" i="10"/>
  <c r="Q109" i="10"/>
  <c r="R109" i="10"/>
  <c r="S109" i="10"/>
  <c r="T109" i="10"/>
  <c r="U109" i="10"/>
  <c r="V109" i="10"/>
  <c r="Q110" i="10"/>
  <c r="R110" i="10"/>
  <c r="S110" i="10"/>
  <c r="T110" i="10"/>
  <c r="U110" i="10"/>
  <c r="V110" i="10"/>
  <c r="Q111" i="10"/>
  <c r="R111" i="10"/>
  <c r="S111" i="10"/>
  <c r="T111" i="10"/>
  <c r="U111" i="10"/>
  <c r="V111" i="10"/>
  <c r="Q112" i="10"/>
  <c r="R112" i="10"/>
  <c r="S112" i="10"/>
  <c r="T112" i="10"/>
  <c r="U112" i="10"/>
  <c r="V112" i="10"/>
  <c r="Q113" i="10"/>
  <c r="R113" i="10"/>
  <c r="S113" i="10"/>
  <c r="T113" i="10"/>
  <c r="U113" i="10"/>
  <c r="V113" i="10"/>
  <c r="Q114" i="10"/>
  <c r="R114" i="10"/>
  <c r="S114" i="10"/>
  <c r="T114" i="10"/>
  <c r="U114" i="10"/>
  <c r="V114" i="10"/>
  <c r="Q115" i="10"/>
  <c r="R115" i="10"/>
  <c r="S115" i="10"/>
  <c r="T115" i="10"/>
  <c r="U115" i="10"/>
  <c r="V115" i="10"/>
  <c r="Q116" i="10"/>
  <c r="R116" i="10"/>
  <c r="S116" i="10"/>
  <c r="T116" i="10"/>
  <c r="U116" i="10"/>
  <c r="V116" i="10"/>
  <c r="Q117" i="10"/>
  <c r="R117" i="10"/>
  <c r="S117" i="10"/>
  <c r="T117" i="10"/>
  <c r="U117" i="10"/>
  <c r="V117" i="10"/>
  <c r="Q118" i="10"/>
  <c r="R118" i="10"/>
  <c r="S118" i="10"/>
  <c r="T118" i="10"/>
  <c r="U118" i="10"/>
  <c r="V118" i="10"/>
  <c r="Q119" i="10"/>
  <c r="R119" i="10"/>
  <c r="S119" i="10"/>
  <c r="T119" i="10"/>
  <c r="U119" i="10"/>
  <c r="V119" i="10"/>
  <c r="Q120" i="10"/>
  <c r="R120" i="10"/>
  <c r="S120" i="10"/>
  <c r="T120" i="10"/>
  <c r="U120" i="10"/>
  <c r="V120" i="10"/>
  <c r="Q121" i="10"/>
  <c r="R121" i="10"/>
  <c r="S121" i="10"/>
  <c r="T121" i="10"/>
  <c r="U121" i="10"/>
  <c r="V121" i="10"/>
  <c r="Q122" i="10"/>
  <c r="R122" i="10"/>
  <c r="S122" i="10"/>
  <c r="T122" i="10"/>
  <c r="U122" i="10"/>
  <c r="V122" i="10"/>
  <c r="Q123" i="10"/>
  <c r="R123" i="10"/>
  <c r="S123" i="10"/>
  <c r="T123" i="10"/>
  <c r="U123" i="10"/>
  <c r="V123" i="10"/>
  <c r="Q124" i="10"/>
  <c r="R124" i="10"/>
  <c r="S124" i="10"/>
  <c r="T124" i="10"/>
  <c r="U124" i="10"/>
  <c r="V124" i="10"/>
  <c r="Q125" i="10"/>
  <c r="R125" i="10"/>
  <c r="S125" i="10"/>
  <c r="T125" i="10"/>
  <c r="U125" i="10"/>
  <c r="V125" i="10"/>
  <c r="Q126" i="10"/>
  <c r="R126" i="10"/>
  <c r="S126" i="10"/>
  <c r="T126" i="10"/>
  <c r="U126" i="10"/>
  <c r="V126" i="10"/>
  <c r="Q127" i="10"/>
  <c r="R127" i="10"/>
  <c r="S127" i="10"/>
  <c r="T127" i="10"/>
  <c r="U127" i="10"/>
  <c r="V127" i="10"/>
  <c r="Q128" i="10"/>
  <c r="R128" i="10"/>
  <c r="S128" i="10"/>
  <c r="T128" i="10"/>
  <c r="U128" i="10"/>
  <c r="V128" i="10"/>
  <c r="Q129" i="10"/>
  <c r="R129" i="10"/>
  <c r="S129" i="10"/>
  <c r="T129" i="10"/>
  <c r="U129" i="10"/>
  <c r="V129" i="10"/>
  <c r="Q130" i="10"/>
  <c r="R130" i="10"/>
  <c r="S130" i="10"/>
  <c r="T130" i="10"/>
  <c r="U130" i="10"/>
  <c r="V130" i="10"/>
  <c r="Q131" i="10"/>
  <c r="R131" i="10"/>
  <c r="S131" i="10"/>
  <c r="T131" i="10"/>
  <c r="U131" i="10"/>
  <c r="V131" i="10"/>
  <c r="Q132" i="10"/>
  <c r="R132" i="10"/>
  <c r="S132" i="10"/>
  <c r="T132" i="10"/>
  <c r="U132" i="10"/>
  <c r="V132" i="10"/>
  <c r="Q133" i="10"/>
  <c r="R133" i="10"/>
  <c r="S133" i="10"/>
  <c r="T133" i="10"/>
  <c r="U133" i="10"/>
  <c r="V133" i="10"/>
  <c r="Q134" i="10"/>
  <c r="R134" i="10"/>
  <c r="S134" i="10"/>
  <c r="T134" i="10"/>
  <c r="U134" i="10"/>
  <c r="V134" i="10"/>
  <c r="Q135" i="10"/>
  <c r="R135" i="10"/>
  <c r="S135" i="10"/>
  <c r="T135" i="10"/>
  <c r="U135" i="10"/>
  <c r="V135" i="10"/>
  <c r="Q136" i="10"/>
  <c r="R136" i="10"/>
  <c r="S136" i="10"/>
  <c r="T136" i="10"/>
  <c r="U136" i="10"/>
  <c r="V136" i="10"/>
  <c r="Q137" i="10"/>
  <c r="R137" i="10"/>
  <c r="S137" i="10"/>
  <c r="T137" i="10"/>
  <c r="U137" i="10"/>
  <c r="V137" i="10"/>
  <c r="Q138" i="10"/>
  <c r="R138" i="10"/>
  <c r="S138" i="10"/>
  <c r="T138" i="10"/>
  <c r="U138" i="10"/>
  <c r="V138" i="10"/>
  <c r="Q139" i="10"/>
  <c r="R139" i="10"/>
  <c r="S139" i="10"/>
  <c r="T139" i="10"/>
  <c r="U139" i="10"/>
  <c r="V139" i="10"/>
  <c r="Q140" i="10"/>
  <c r="R140" i="10"/>
  <c r="S140" i="10"/>
  <c r="T140" i="10"/>
  <c r="U140" i="10"/>
  <c r="V140" i="10"/>
  <c r="Q141" i="10"/>
  <c r="R141" i="10"/>
  <c r="S141" i="10"/>
  <c r="T141" i="10"/>
  <c r="U141" i="10"/>
  <c r="V141" i="10"/>
  <c r="Q142" i="10"/>
  <c r="R142" i="10"/>
  <c r="S142" i="10"/>
  <c r="T142" i="10"/>
  <c r="U142" i="10"/>
  <c r="V142" i="10"/>
  <c r="Q143" i="10"/>
  <c r="R143" i="10"/>
  <c r="S143" i="10"/>
  <c r="T143" i="10"/>
  <c r="U143" i="10"/>
  <c r="V143" i="10"/>
  <c r="Q144" i="10"/>
  <c r="R144" i="10"/>
  <c r="S144" i="10"/>
  <c r="T144" i="10"/>
  <c r="U144" i="10"/>
  <c r="V144" i="10"/>
  <c r="Q145" i="10"/>
  <c r="R145" i="10"/>
  <c r="S145" i="10"/>
  <c r="T145" i="10"/>
  <c r="U145" i="10"/>
  <c r="V145" i="10"/>
  <c r="Q146" i="10"/>
  <c r="R146" i="10"/>
  <c r="S146" i="10"/>
  <c r="T146" i="10"/>
  <c r="U146" i="10"/>
  <c r="V146" i="10"/>
  <c r="Q147" i="10"/>
  <c r="R147" i="10"/>
  <c r="S147" i="10"/>
  <c r="T147" i="10"/>
  <c r="U147" i="10"/>
  <c r="V147" i="10"/>
  <c r="Q148" i="10"/>
  <c r="R148" i="10"/>
  <c r="S148" i="10"/>
  <c r="T148" i="10"/>
  <c r="U148" i="10"/>
  <c r="V148" i="10"/>
  <c r="Q149" i="10"/>
  <c r="R149" i="10"/>
  <c r="S149" i="10"/>
  <c r="T149" i="10"/>
  <c r="U149" i="10"/>
  <c r="V149" i="10"/>
  <c r="Q150" i="10"/>
  <c r="R150" i="10"/>
  <c r="S150" i="10"/>
  <c r="T150" i="10"/>
  <c r="U150" i="10"/>
  <c r="V150" i="10"/>
  <c r="Q151" i="10"/>
  <c r="R151" i="10"/>
  <c r="S151" i="10"/>
  <c r="T151" i="10"/>
  <c r="U151" i="10"/>
  <c r="V151" i="10"/>
  <c r="Q152" i="10"/>
  <c r="R152" i="10"/>
  <c r="S152" i="10"/>
  <c r="T152" i="10"/>
  <c r="U152" i="10"/>
  <c r="V152" i="10"/>
  <c r="Q153" i="10"/>
  <c r="R153" i="10"/>
  <c r="S153" i="10"/>
  <c r="T153" i="10"/>
  <c r="U153" i="10"/>
  <c r="V153" i="10"/>
  <c r="Q4" i="10"/>
  <c r="R4" i="10"/>
  <c r="S4" i="10"/>
  <c r="T4" i="10"/>
  <c r="U4" i="10"/>
  <c r="V4" i="10"/>
  <c r="C6" i="10"/>
  <c r="Q5" i="9"/>
  <c r="R5" i="9"/>
  <c r="S5" i="9"/>
  <c r="T5" i="9"/>
  <c r="U5" i="9"/>
  <c r="V5" i="9"/>
  <c r="Q6" i="9"/>
  <c r="R6" i="9"/>
  <c r="S6" i="9"/>
  <c r="T6" i="9"/>
  <c r="U6" i="9"/>
  <c r="V6" i="9"/>
  <c r="Q7" i="9"/>
  <c r="R7" i="9"/>
  <c r="S7" i="9"/>
  <c r="T7" i="9"/>
  <c r="U7" i="9"/>
  <c r="V7" i="9"/>
  <c r="Q8" i="9"/>
  <c r="R8" i="9"/>
  <c r="S8" i="9"/>
  <c r="T8" i="9"/>
  <c r="U8" i="9"/>
  <c r="V8" i="9"/>
  <c r="Q9" i="9"/>
  <c r="R9" i="9"/>
  <c r="S9" i="9"/>
  <c r="T9" i="9"/>
  <c r="U9" i="9"/>
  <c r="V9" i="9"/>
  <c r="Q10" i="9"/>
  <c r="R10" i="9"/>
  <c r="S10" i="9"/>
  <c r="T10" i="9"/>
  <c r="U10" i="9"/>
  <c r="V10" i="9"/>
  <c r="Q11" i="9"/>
  <c r="R11" i="9"/>
  <c r="S11" i="9"/>
  <c r="T11" i="9"/>
  <c r="U11" i="9"/>
  <c r="V11" i="9"/>
  <c r="Q12" i="9"/>
  <c r="R12" i="9"/>
  <c r="S12" i="9"/>
  <c r="T12" i="9"/>
  <c r="U12" i="9"/>
  <c r="V12" i="9"/>
  <c r="Q13" i="9"/>
  <c r="R13" i="9"/>
  <c r="S13" i="9"/>
  <c r="T13" i="9"/>
  <c r="U13" i="9"/>
  <c r="V13" i="9"/>
  <c r="Q14" i="9"/>
  <c r="R14" i="9"/>
  <c r="S14" i="9"/>
  <c r="T14" i="9"/>
  <c r="U14" i="9"/>
  <c r="V14" i="9"/>
  <c r="Q15" i="9"/>
  <c r="R15" i="9"/>
  <c r="S15" i="9"/>
  <c r="T15" i="9"/>
  <c r="U15" i="9"/>
  <c r="V15" i="9"/>
  <c r="Q16" i="9"/>
  <c r="R16" i="9"/>
  <c r="S16" i="9"/>
  <c r="T16" i="9"/>
  <c r="U16" i="9"/>
  <c r="V16" i="9"/>
  <c r="Q17" i="9"/>
  <c r="R17" i="9"/>
  <c r="S17" i="9"/>
  <c r="T17" i="9"/>
  <c r="U17" i="9"/>
  <c r="V17" i="9"/>
  <c r="Q18" i="9"/>
  <c r="R18" i="9"/>
  <c r="S18" i="9"/>
  <c r="T18" i="9"/>
  <c r="U18" i="9"/>
  <c r="V18" i="9"/>
  <c r="Q19" i="9"/>
  <c r="R19" i="9"/>
  <c r="S19" i="9"/>
  <c r="T19" i="9"/>
  <c r="U19" i="9"/>
  <c r="V19" i="9"/>
  <c r="Q20" i="9"/>
  <c r="R20" i="9"/>
  <c r="S20" i="9"/>
  <c r="T20" i="9"/>
  <c r="U20" i="9"/>
  <c r="V20" i="9"/>
  <c r="Q21" i="9"/>
  <c r="R21" i="9"/>
  <c r="S21" i="9"/>
  <c r="T21" i="9"/>
  <c r="U21" i="9"/>
  <c r="V21" i="9"/>
  <c r="Q22" i="9"/>
  <c r="R22" i="9"/>
  <c r="S22" i="9"/>
  <c r="T22" i="9"/>
  <c r="U22" i="9"/>
  <c r="V22" i="9"/>
  <c r="Q23" i="9"/>
  <c r="R23" i="9"/>
  <c r="S23" i="9"/>
  <c r="T23" i="9"/>
  <c r="U23" i="9"/>
  <c r="V23" i="9"/>
  <c r="Q24" i="9"/>
  <c r="R24" i="9"/>
  <c r="S24" i="9"/>
  <c r="T24" i="9"/>
  <c r="U24" i="9"/>
  <c r="V24" i="9"/>
  <c r="Q25" i="9"/>
  <c r="R25" i="9"/>
  <c r="S25" i="9"/>
  <c r="T25" i="9"/>
  <c r="U25" i="9"/>
  <c r="V25" i="9"/>
  <c r="Q26" i="9"/>
  <c r="R26" i="9"/>
  <c r="S26" i="9"/>
  <c r="T26" i="9"/>
  <c r="U26" i="9"/>
  <c r="V26" i="9"/>
  <c r="Q27" i="9"/>
  <c r="R27" i="9"/>
  <c r="S27" i="9"/>
  <c r="T27" i="9"/>
  <c r="U27" i="9"/>
  <c r="V27" i="9"/>
  <c r="Q28" i="9"/>
  <c r="R28" i="9"/>
  <c r="S28" i="9"/>
  <c r="T28" i="9"/>
  <c r="U28" i="9"/>
  <c r="V28" i="9"/>
  <c r="Q29" i="9"/>
  <c r="R29" i="9"/>
  <c r="S29" i="9"/>
  <c r="T29" i="9"/>
  <c r="U29" i="9"/>
  <c r="V29" i="9"/>
  <c r="Q30" i="9"/>
  <c r="R30" i="9"/>
  <c r="S30" i="9"/>
  <c r="T30" i="9"/>
  <c r="U30" i="9"/>
  <c r="V30" i="9"/>
  <c r="Q31" i="9"/>
  <c r="R31" i="9"/>
  <c r="S31" i="9"/>
  <c r="T31" i="9"/>
  <c r="U31" i="9"/>
  <c r="V31" i="9"/>
  <c r="Q32" i="9"/>
  <c r="R32" i="9"/>
  <c r="S32" i="9"/>
  <c r="T32" i="9"/>
  <c r="U32" i="9"/>
  <c r="V32" i="9"/>
  <c r="Q33" i="9"/>
  <c r="R33" i="9"/>
  <c r="S33" i="9"/>
  <c r="T33" i="9"/>
  <c r="U33" i="9"/>
  <c r="V33" i="9"/>
  <c r="Q34" i="9"/>
  <c r="R34" i="9"/>
  <c r="S34" i="9"/>
  <c r="T34" i="9"/>
  <c r="U34" i="9"/>
  <c r="V34" i="9"/>
  <c r="Q35" i="9"/>
  <c r="R35" i="9"/>
  <c r="S35" i="9"/>
  <c r="T35" i="9"/>
  <c r="U35" i="9"/>
  <c r="V35" i="9"/>
  <c r="Q36" i="9"/>
  <c r="R36" i="9"/>
  <c r="S36" i="9"/>
  <c r="T36" i="9"/>
  <c r="U36" i="9"/>
  <c r="V36" i="9"/>
  <c r="Q37" i="9"/>
  <c r="R37" i="9"/>
  <c r="S37" i="9"/>
  <c r="T37" i="9"/>
  <c r="U37" i="9"/>
  <c r="V37" i="9"/>
  <c r="Q38" i="9"/>
  <c r="R38" i="9"/>
  <c r="S38" i="9"/>
  <c r="T38" i="9"/>
  <c r="U38" i="9"/>
  <c r="V38" i="9"/>
  <c r="Q39" i="9"/>
  <c r="R39" i="9"/>
  <c r="S39" i="9"/>
  <c r="T39" i="9"/>
  <c r="U39" i="9"/>
  <c r="V39" i="9"/>
  <c r="Q40" i="9"/>
  <c r="R40" i="9"/>
  <c r="S40" i="9"/>
  <c r="T40" i="9"/>
  <c r="U40" i="9"/>
  <c r="V40" i="9"/>
  <c r="Q41" i="9"/>
  <c r="R41" i="9"/>
  <c r="S41" i="9"/>
  <c r="T41" i="9"/>
  <c r="U41" i="9"/>
  <c r="V41" i="9"/>
  <c r="Q42" i="9"/>
  <c r="R42" i="9"/>
  <c r="S42" i="9"/>
  <c r="T42" i="9"/>
  <c r="U42" i="9"/>
  <c r="V42" i="9"/>
  <c r="Q43" i="9"/>
  <c r="R43" i="9"/>
  <c r="S43" i="9"/>
  <c r="T43" i="9"/>
  <c r="U43" i="9"/>
  <c r="V43" i="9"/>
  <c r="Q44" i="9"/>
  <c r="R44" i="9"/>
  <c r="S44" i="9"/>
  <c r="T44" i="9"/>
  <c r="U44" i="9"/>
  <c r="V44" i="9"/>
  <c r="Q45" i="9"/>
  <c r="R45" i="9"/>
  <c r="S45" i="9"/>
  <c r="T45" i="9"/>
  <c r="U45" i="9"/>
  <c r="V45" i="9"/>
  <c r="Q46" i="9"/>
  <c r="R46" i="9"/>
  <c r="S46" i="9"/>
  <c r="T46" i="9"/>
  <c r="U46" i="9"/>
  <c r="V46" i="9"/>
  <c r="Q47" i="9"/>
  <c r="R47" i="9"/>
  <c r="S47" i="9"/>
  <c r="T47" i="9"/>
  <c r="U47" i="9"/>
  <c r="V47" i="9"/>
  <c r="Q48" i="9"/>
  <c r="R48" i="9"/>
  <c r="S48" i="9"/>
  <c r="T48" i="9"/>
  <c r="U48" i="9"/>
  <c r="V48" i="9"/>
  <c r="Q49" i="9"/>
  <c r="R49" i="9"/>
  <c r="S49" i="9"/>
  <c r="T49" i="9"/>
  <c r="U49" i="9"/>
  <c r="V49" i="9"/>
  <c r="Q50" i="9"/>
  <c r="R50" i="9"/>
  <c r="S50" i="9"/>
  <c r="T50" i="9"/>
  <c r="U50" i="9"/>
  <c r="V50" i="9"/>
  <c r="Q51" i="9"/>
  <c r="R51" i="9"/>
  <c r="S51" i="9"/>
  <c r="T51" i="9"/>
  <c r="U51" i="9"/>
  <c r="V51" i="9"/>
  <c r="Q52" i="9"/>
  <c r="R52" i="9"/>
  <c r="S52" i="9"/>
  <c r="T52" i="9"/>
  <c r="U52" i="9"/>
  <c r="V52" i="9"/>
  <c r="Q53" i="9"/>
  <c r="R53" i="9"/>
  <c r="S53" i="9"/>
  <c r="T53" i="9"/>
  <c r="U53" i="9"/>
  <c r="V53" i="9"/>
  <c r="Q54" i="9"/>
  <c r="R54" i="9"/>
  <c r="S54" i="9"/>
  <c r="T54" i="9"/>
  <c r="U54" i="9"/>
  <c r="V54" i="9"/>
  <c r="Q55" i="9"/>
  <c r="R55" i="9"/>
  <c r="S55" i="9"/>
  <c r="T55" i="9"/>
  <c r="U55" i="9"/>
  <c r="V55" i="9"/>
  <c r="Q56" i="9"/>
  <c r="R56" i="9"/>
  <c r="S56" i="9"/>
  <c r="T56" i="9"/>
  <c r="U56" i="9"/>
  <c r="V56" i="9"/>
  <c r="Q57" i="9"/>
  <c r="R57" i="9"/>
  <c r="S57" i="9"/>
  <c r="T57" i="9"/>
  <c r="U57" i="9"/>
  <c r="V57" i="9"/>
  <c r="Q58" i="9"/>
  <c r="R58" i="9"/>
  <c r="S58" i="9"/>
  <c r="T58" i="9"/>
  <c r="U58" i="9"/>
  <c r="V58" i="9"/>
  <c r="Q59" i="9"/>
  <c r="R59" i="9"/>
  <c r="S59" i="9"/>
  <c r="T59" i="9"/>
  <c r="U59" i="9"/>
  <c r="V59" i="9"/>
  <c r="Q60" i="9"/>
  <c r="R60" i="9"/>
  <c r="S60" i="9"/>
  <c r="T60" i="9"/>
  <c r="U60" i="9"/>
  <c r="V60" i="9"/>
  <c r="Q61" i="9"/>
  <c r="R61" i="9"/>
  <c r="S61" i="9"/>
  <c r="T61" i="9"/>
  <c r="U61" i="9"/>
  <c r="V61" i="9"/>
  <c r="Q62" i="9"/>
  <c r="R62" i="9"/>
  <c r="S62" i="9"/>
  <c r="T62" i="9"/>
  <c r="U62" i="9"/>
  <c r="V62" i="9"/>
  <c r="Q63" i="9"/>
  <c r="R63" i="9"/>
  <c r="S63" i="9"/>
  <c r="T63" i="9"/>
  <c r="U63" i="9"/>
  <c r="V63" i="9"/>
  <c r="Q64" i="9"/>
  <c r="R64" i="9"/>
  <c r="S64" i="9"/>
  <c r="T64" i="9"/>
  <c r="U64" i="9"/>
  <c r="V64" i="9"/>
  <c r="Q65" i="9"/>
  <c r="R65" i="9"/>
  <c r="S65" i="9"/>
  <c r="T65" i="9"/>
  <c r="U65" i="9"/>
  <c r="V65" i="9"/>
  <c r="Q66" i="9"/>
  <c r="R66" i="9"/>
  <c r="S66" i="9"/>
  <c r="T66" i="9"/>
  <c r="U66" i="9"/>
  <c r="V66" i="9"/>
  <c r="Q67" i="9"/>
  <c r="R67" i="9"/>
  <c r="S67" i="9"/>
  <c r="T67" i="9"/>
  <c r="U67" i="9"/>
  <c r="V67" i="9"/>
  <c r="Q68" i="9"/>
  <c r="R68" i="9"/>
  <c r="S68" i="9"/>
  <c r="T68" i="9"/>
  <c r="U68" i="9"/>
  <c r="V68" i="9"/>
  <c r="Q69" i="9"/>
  <c r="R69" i="9"/>
  <c r="S69" i="9"/>
  <c r="T69" i="9"/>
  <c r="U69" i="9"/>
  <c r="V69" i="9"/>
  <c r="Q70" i="9"/>
  <c r="R70" i="9"/>
  <c r="S70" i="9"/>
  <c r="T70" i="9"/>
  <c r="U70" i="9"/>
  <c r="V70" i="9"/>
  <c r="Q71" i="9"/>
  <c r="R71" i="9"/>
  <c r="S71" i="9"/>
  <c r="T71" i="9"/>
  <c r="U71" i="9"/>
  <c r="V71" i="9"/>
  <c r="Q72" i="9"/>
  <c r="R72" i="9"/>
  <c r="S72" i="9"/>
  <c r="T72" i="9"/>
  <c r="U72" i="9"/>
  <c r="V72" i="9"/>
  <c r="Q73" i="9"/>
  <c r="R73" i="9"/>
  <c r="S73" i="9"/>
  <c r="T73" i="9"/>
  <c r="U73" i="9"/>
  <c r="V73" i="9"/>
  <c r="Q74" i="9"/>
  <c r="R74" i="9"/>
  <c r="S74" i="9"/>
  <c r="T74" i="9"/>
  <c r="U74" i="9"/>
  <c r="V74" i="9"/>
  <c r="Q75" i="9"/>
  <c r="R75" i="9"/>
  <c r="S75" i="9"/>
  <c r="T75" i="9"/>
  <c r="U75" i="9"/>
  <c r="V75" i="9"/>
  <c r="Q76" i="9"/>
  <c r="R76" i="9"/>
  <c r="S76" i="9"/>
  <c r="T76" i="9"/>
  <c r="U76" i="9"/>
  <c r="V76" i="9"/>
  <c r="Q77" i="9"/>
  <c r="R77" i="9"/>
  <c r="S77" i="9"/>
  <c r="T77" i="9"/>
  <c r="U77" i="9"/>
  <c r="V77" i="9"/>
  <c r="Q78" i="9"/>
  <c r="R78" i="9"/>
  <c r="S78" i="9"/>
  <c r="T78" i="9"/>
  <c r="U78" i="9"/>
  <c r="V78" i="9"/>
  <c r="Q79" i="9"/>
  <c r="R79" i="9"/>
  <c r="S79" i="9"/>
  <c r="T79" i="9"/>
  <c r="U79" i="9"/>
  <c r="V79" i="9"/>
  <c r="Q80" i="9"/>
  <c r="R80" i="9"/>
  <c r="S80" i="9"/>
  <c r="T80" i="9"/>
  <c r="U80" i="9"/>
  <c r="V80" i="9"/>
  <c r="Q81" i="9"/>
  <c r="R81" i="9"/>
  <c r="S81" i="9"/>
  <c r="T81" i="9"/>
  <c r="U81" i="9"/>
  <c r="V81" i="9"/>
  <c r="Q82" i="9"/>
  <c r="R82" i="9"/>
  <c r="S82" i="9"/>
  <c r="T82" i="9"/>
  <c r="U82" i="9"/>
  <c r="V82" i="9"/>
  <c r="Q83" i="9"/>
  <c r="R83" i="9"/>
  <c r="S83" i="9"/>
  <c r="T83" i="9"/>
  <c r="U83" i="9"/>
  <c r="V83" i="9"/>
  <c r="Q84" i="9"/>
  <c r="R84" i="9"/>
  <c r="S84" i="9"/>
  <c r="T84" i="9"/>
  <c r="U84" i="9"/>
  <c r="V84" i="9"/>
  <c r="Q85" i="9"/>
  <c r="R85" i="9"/>
  <c r="S85" i="9"/>
  <c r="T85" i="9"/>
  <c r="U85" i="9"/>
  <c r="V85" i="9"/>
  <c r="Q86" i="9"/>
  <c r="R86" i="9"/>
  <c r="S86" i="9"/>
  <c r="T86" i="9"/>
  <c r="U86" i="9"/>
  <c r="V86" i="9"/>
  <c r="Q87" i="9"/>
  <c r="R87" i="9"/>
  <c r="S87" i="9"/>
  <c r="T87" i="9"/>
  <c r="U87" i="9"/>
  <c r="V87" i="9"/>
  <c r="Q88" i="9"/>
  <c r="R88" i="9"/>
  <c r="S88" i="9"/>
  <c r="T88" i="9"/>
  <c r="U88" i="9"/>
  <c r="V88" i="9"/>
  <c r="Q89" i="9"/>
  <c r="R89" i="9"/>
  <c r="S89" i="9"/>
  <c r="T89" i="9"/>
  <c r="U89" i="9"/>
  <c r="V89" i="9"/>
  <c r="Q90" i="9"/>
  <c r="R90" i="9"/>
  <c r="S90" i="9"/>
  <c r="T90" i="9"/>
  <c r="U90" i="9"/>
  <c r="V90" i="9"/>
  <c r="Q91" i="9"/>
  <c r="R91" i="9"/>
  <c r="S91" i="9"/>
  <c r="T91" i="9"/>
  <c r="U91" i="9"/>
  <c r="V91" i="9"/>
  <c r="Q92" i="9"/>
  <c r="R92" i="9"/>
  <c r="S92" i="9"/>
  <c r="T92" i="9"/>
  <c r="U92" i="9"/>
  <c r="V92" i="9"/>
  <c r="Q93" i="9"/>
  <c r="R93" i="9"/>
  <c r="S93" i="9"/>
  <c r="T93" i="9"/>
  <c r="U93" i="9"/>
  <c r="V93" i="9"/>
  <c r="Q94" i="9"/>
  <c r="R94" i="9"/>
  <c r="S94" i="9"/>
  <c r="T94" i="9"/>
  <c r="U94" i="9"/>
  <c r="V94" i="9"/>
  <c r="Q95" i="9"/>
  <c r="R95" i="9"/>
  <c r="S95" i="9"/>
  <c r="T95" i="9"/>
  <c r="U95" i="9"/>
  <c r="V95" i="9"/>
  <c r="Q96" i="9"/>
  <c r="R96" i="9"/>
  <c r="S96" i="9"/>
  <c r="T96" i="9"/>
  <c r="U96" i="9"/>
  <c r="V96" i="9"/>
  <c r="Q97" i="9"/>
  <c r="R97" i="9"/>
  <c r="S97" i="9"/>
  <c r="T97" i="9"/>
  <c r="U97" i="9"/>
  <c r="V97" i="9"/>
  <c r="Q98" i="9"/>
  <c r="R98" i="9"/>
  <c r="S98" i="9"/>
  <c r="T98" i="9"/>
  <c r="U98" i="9"/>
  <c r="V98" i="9"/>
  <c r="Q99" i="9"/>
  <c r="R99" i="9"/>
  <c r="S99" i="9"/>
  <c r="T99" i="9"/>
  <c r="U99" i="9"/>
  <c r="V99" i="9"/>
  <c r="Q100" i="9"/>
  <c r="R100" i="9"/>
  <c r="S100" i="9"/>
  <c r="T100" i="9"/>
  <c r="U100" i="9"/>
  <c r="V100" i="9"/>
  <c r="Q101" i="9"/>
  <c r="R101" i="9"/>
  <c r="S101" i="9"/>
  <c r="T101" i="9"/>
  <c r="U101" i="9"/>
  <c r="V101" i="9"/>
  <c r="Q102" i="9"/>
  <c r="R102" i="9"/>
  <c r="S102" i="9"/>
  <c r="T102" i="9"/>
  <c r="U102" i="9"/>
  <c r="V102" i="9"/>
  <c r="Q103" i="9"/>
  <c r="R103" i="9"/>
  <c r="S103" i="9"/>
  <c r="T103" i="9"/>
  <c r="U103" i="9"/>
  <c r="V103" i="9"/>
  <c r="Q104" i="9"/>
  <c r="R104" i="9"/>
  <c r="S104" i="9"/>
  <c r="T104" i="9"/>
  <c r="U104" i="9"/>
  <c r="V104" i="9"/>
  <c r="Q105" i="9"/>
  <c r="R105" i="9"/>
  <c r="S105" i="9"/>
  <c r="T105" i="9"/>
  <c r="U105" i="9"/>
  <c r="V105" i="9"/>
  <c r="Q106" i="9"/>
  <c r="R106" i="9"/>
  <c r="S106" i="9"/>
  <c r="T106" i="9"/>
  <c r="U106" i="9"/>
  <c r="V106" i="9"/>
  <c r="Q107" i="9"/>
  <c r="R107" i="9"/>
  <c r="S107" i="9"/>
  <c r="T107" i="9"/>
  <c r="U107" i="9"/>
  <c r="V107" i="9"/>
  <c r="Q108" i="9"/>
  <c r="R108" i="9"/>
  <c r="S108" i="9"/>
  <c r="T108" i="9"/>
  <c r="U108" i="9"/>
  <c r="V108" i="9"/>
  <c r="Q109" i="9"/>
  <c r="R109" i="9"/>
  <c r="S109" i="9"/>
  <c r="T109" i="9"/>
  <c r="U109" i="9"/>
  <c r="V109" i="9"/>
  <c r="Q110" i="9"/>
  <c r="R110" i="9"/>
  <c r="S110" i="9"/>
  <c r="T110" i="9"/>
  <c r="U110" i="9"/>
  <c r="V110" i="9"/>
  <c r="Q111" i="9"/>
  <c r="R111" i="9"/>
  <c r="S111" i="9"/>
  <c r="T111" i="9"/>
  <c r="U111" i="9"/>
  <c r="V111" i="9"/>
  <c r="Q112" i="9"/>
  <c r="R112" i="9"/>
  <c r="S112" i="9"/>
  <c r="T112" i="9"/>
  <c r="U112" i="9"/>
  <c r="V112" i="9"/>
  <c r="Q113" i="9"/>
  <c r="R113" i="9"/>
  <c r="S113" i="9"/>
  <c r="T113" i="9"/>
  <c r="U113" i="9"/>
  <c r="V113" i="9"/>
  <c r="Q114" i="9"/>
  <c r="R114" i="9"/>
  <c r="S114" i="9"/>
  <c r="T114" i="9"/>
  <c r="U114" i="9"/>
  <c r="V114" i="9"/>
  <c r="Q115" i="9"/>
  <c r="R115" i="9"/>
  <c r="S115" i="9"/>
  <c r="T115" i="9"/>
  <c r="U115" i="9"/>
  <c r="V115" i="9"/>
  <c r="Q116" i="9"/>
  <c r="R116" i="9"/>
  <c r="S116" i="9"/>
  <c r="T116" i="9"/>
  <c r="U116" i="9"/>
  <c r="V116" i="9"/>
  <c r="Q117" i="9"/>
  <c r="R117" i="9"/>
  <c r="S117" i="9"/>
  <c r="T117" i="9"/>
  <c r="U117" i="9"/>
  <c r="V117" i="9"/>
  <c r="Q118" i="9"/>
  <c r="R118" i="9"/>
  <c r="S118" i="9"/>
  <c r="T118" i="9"/>
  <c r="U118" i="9"/>
  <c r="V118" i="9"/>
  <c r="Q119" i="9"/>
  <c r="R119" i="9"/>
  <c r="S119" i="9"/>
  <c r="T119" i="9"/>
  <c r="U119" i="9"/>
  <c r="V119" i="9"/>
  <c r="Q120" i="9"/>
  <c r="R120" i="9"/>
  <c r="S120" i="9"/>
  <c r="T120" i="9"/>
  <c r="U120" i="9"/>
  <c r="V120" i="9"/>
  <c r="Q121" i="9"/>
  <c r="R121" i="9"/>
  <c r="S121" i="9"/>
  <c r="T121" i="9"/>
  <c r="U121" i="9"/>
  <c r="V121" i="9"/>
  <c r="Q122" i="9"/>
  <c r="R122" i="9"/>
  <c r="S122" i="9"/>
  <c r="T122" i="9"/>
  <c r="U122" i="9"/>
  <c r="V122" i="9"/>
  <c r="Q123" i="9"/>
  <c r="R123" i="9"/>
  <c r="S123" i="9"/>
  <c r="T123" i="9"/>
  <c r="U123" i="9"/>
  <c r="V123" i="9"/>
  <c r="Q124" i="9"/>
  <c r="R124" i="9"/>
  <c r="S124" i="9"/>
  <c r="T124" i="9"/>
  <c r="U124" i="9"/>
  <c r="V124" i="9"/>
  <c r="Q125" i="9"/>
  <c r="R125" i="9"/>
  <c r="S125" i="9"/>
  <c r="T125" i="9"/>
  <c r="U125" i="9"/>
  <c r="V125" i="9"/>
  <c r="Q126" i="9"/>
  <c r="R126" i="9"/>
  <c r="S126" i="9"/>
  <c r="T126" i="9"/>
  <c r="U126" i="9"/>
  <c r="V126" i="9"/>
  <c r="Q127" i="9"/>
  <c r="R127" i="9"/>
  <c r="S127" i="9"/>
  <c r="T127" i="9"/>
  <c r="U127" i="9"/>
  <c r="V127" i="9"/>
  <c r="Q128" i="9"/>
  <c r="R128" i="9"/>
  <c r="S128" i="9"/>
  <c r="T128" i="9"/>
  <c r="U128" i="9"/>
  <c r="V128" i="9"/>
  <c r="Q129" i="9"/>
  <c r="R129" i="9"/>
  <c r="S129" i="9"/>
  <c r="T129" i="9"/>
  <c r="U129" i="9"/>
  <c r="V129" i="9"/>
  <c r="Q130" i="9"/>
  <c r="R130" i="9"/>
  <c r="S130" i="9"/>
  <c r="T130" i="9"/>
  <c r="U130" i="9"/>
  <c r="V130" i="9"/>
  <c r="Q131" i="9"/>
  <c r="R131" i="9"/>
  <c r="S131" i="9"/>
  <c r="T131" i="9"/>
  <c r="U131" i="9"/>
  <c r="V131" i="9"/>
  <c r="Q132" i="9"/>
  <c r="R132" i="9"/>
  <c r="S132" i="9"/>
  <c r="T132" i="9"/>
  <c r="U132" i="9"/>
  <c r="V132" i="9"/>
  <c r="Q133" i="9"/>
  <c r="R133" i="9"/>
  <c r="S133" i="9"/>
  <c r="T133" i="9"/>
  <c r="U133" i="9"/>
  <c r="V133" i="9"/>
  <c r="Q134" i="9"/>
  <c r="R134" i="9"/>
  <c r="S134" i="9"/>
  <c r="T134" i="9"/>
  <c r="U134" i="9"/>
  <c r="V134" i="9"/>
  <c r="Q135" i="9"/>
  <c r="R135" i="9"/>
  <c r="S135" i="9"/>
  <c r="T135" i="9"/>
  <c r="U135" i="9"/>
  <c r="V135" i="9"/>
  <c r="Q136" i="9"/>
  <c r="R136" i="9"/>
  <c r="S136" i="9"/>
  <c r="T136" i="9"/>
  <c r="U136" i="9"/>
  <c r="V136" i="9"/>
  <c r="Q137" i="9"/>
  <c r="R137" i="9"/>
  <c r="S137" i="9"/>
  <c r="T137" i="9"/>
  <c r="U137" i="9"/>
  <c r="V137" i="9"/>
  <c r="Q138" i="9"/>
  <c r="R138" i="9"/>
  <c r="S138" i="9"/>
  <c r="T138" i="9"/>
  <c r="U138" i="9"/>
  <c r="V138" i="9"/>
  <c r="Q139" i="9"/>
  <c r="R139" i="9"/>
  <c r="S139" i="9"/>
  <c r="T139" i="9"/>
  <c r="U139" i="9"/>
  <c r="V139" i="9"/>
  <c r="Q140" i="9"/>
  <c r="R140" i="9"/>
  <c r="S140" i="9"/>
  <c r="T140" i="9"/>
  <c r="U140" i="9"/>
  <c r="V140" i="9"/>
  <c r="Q141" i="9"/>
  <c r="R141" i="9"/>
  <c r="S141" i="9"/>
  <c r="T141" i="9"/>
  <c r="U141" i="9"/>
  <c r="V141" i="9"/>
  <c r="Q142" i="9"/>
  <c r="R142" i="9"/>
  <c r="S142" i="9"/>
  <c r="T142" i="9"/>
  <c r="U142" i="9"/>
  <c r="V142" i="9"/>
  <c r="Q143" i="9"/>
  <c r="R143" i="9"/>
  <c r="S143" i="9"/>
  <c r="T143" i="9"/>
  <c r="U143" i="9"/>
  <c r="V143" i="9"/>
  <c r="Q144" i="9"/>
  <c r="R144" i="9"/>
  <c r="S144" i="9"/>
  <c r="T144" i="9"/>
  <c r="U144" i="9"/>
  <c r="V144" i="9"/>
  <c r="Q145" i="9"/>
  <c r="R145" i="9"/>
  <c r="S145" i="9"/>
  <c r="T145" i="9"/>
  <c r="U145" i="9"/>
  <c r="V145" i="9"/>
  <c r="Q146" i="9"/>
  <c r="R146" i="9"/>
  <c r="S146" i="9"/>
  <c r="T146" i="9"/>
  <c r="U146" i="9"/>
  <c r="V146" i="9"/>
  <c r="Q147" i="9"/>
  <c r="R147" i="9"/>
  <c r="S147" i="9"/>
  <c r="T147" i="9"/>
  <c r="U147" i="9"/>
  <c r="V147" i="9"/>
  <c r="Q148" i="9"/>
  <c r="R148" i="9"/>
  <c r="S148" i="9"/>
  <c r="T148" i="9"/>
  <c r="U148" i="9"/>
  <c r="V148" i="9"/>
  <c r="Q149" i="9"/>
  <c r="R149" i="9"/>
  <c r="S149" i="9"/>
  <c r="T149" i="9"/>
  <c r="U149" i="9"/>
  <c r="V149" i="9"/>
  <c r="Q150" i="9"/>
  <c r="R150" i="9"/>
  <c r="S150" i="9"/>
  <c r="T150" i="9"/>
  <c r="U150" i="9"/>
  <c r="V150" i="9"/>
  <c r="Q151" i="9"/>
  <c r="R151" i="9"/>
  <c r="S151" i="9"/>
  <c r="T151" i="9"/>
  <c r="U151" i="9"/>
  <c r="V151" i="9"/>
  <c r="Q152" i="9"/>
  <c r="R152" i="9"/>
  <c r="S152" i="9"/>
  <c r="T152" i="9"/>
  <c r="U152" i="9"/>
  <c r="V152" i="9"/>
  <c r="Q153" i="9"/>
  <c r="R153" i="9"/>
  <c r="S153" i="9"/>
  <c r="T153" i="9"/>
  <c r="U153" i="9"/>
  <c r="V153" i="9"/>
  <c r="Q4" i="9"/>
  <c r="R4" i="9"/>
  <c r="S4" i="9"/>
  <c r="T4" i="9"/>
  <c r="U4" i="9"/>
  <c r="V4" i="9"/>
  <c r="Q5" i="8"/>
  <c r="R5" i="8"/>
  <c r="S5" i="8"/>
  <c r="T5" i="8"/>
  <c r="U5" i="8"/>
  <c r="V5" i="8"/>
  <c r="Q6" i="8"/>
  <c r="R6" i="8"/>
  <c r="S6" i="8"/>
  <c r="T6" i="8"/>
  <c r="U6" i="8"/>
  <c r="V6" i="8"/>
  <c r="Q7" i="8"/>
  <c r="R7" i="8"/>
  <c r="S7" i="8"/>
  <c r="T7" i="8"/>
  <c r="U7" i="8"/>
  <c r="V7" i="8"/>
  <c r="Q8" i="8"/>
  <c r="R8" i="8"/>
  <c r="S8" i="8"/>
  <c r="T8" i="8"/>
  <c r="U8" i="8"/>
  <c r="V8" i="8"/>
  <c r="Q9" i="8"/>
  <c r="R9" i="8"/>
  <c r="S9" i="8"/>
  <c r="T9" i="8"/>
  <c r="U9" i="8"/>
  <c r="V9" i="8"/>
  <c r="Q10" i="8"/>
  <c r="R10" i="8"/>
  <c r="S10" i="8"/>
  <c r="T10" i="8"/>
  <c r="U10" i="8"/>
  <c r="V10" i="8"/>
  <c r="Q11" i="8"/>
  <c r="R11" i="8"/>
  <c r="S11" i="8"/>
  <c r="T11" i="8"/>
  <c r="U11" i="8"/>
  <c r="V11" i="8"/>
  <c r="Q12" i="8"/>
  <c r="R12" i="8"/>
  <c r="S12" i="8"/>
  <c r="T12" i="8"/>
  <c r="U12" i="8"/>
  <c r="V12" i="8"/>
  <c r="Q13" i="8"/>
  <c r="R13" i="8"/>
  <c r="S13" i="8"/>
  <c r="T13" i="8"/>
  <c r="U13" i="8"/>
  <c r="V13" i="8"/>
  <c r="Q14" i="8"/>
  <c r="R14" i="8"/>
  <c r="S14" i="8"/>
  <c r="T14" i="8"/>
  <c r="U14" i="8"/>
  <c r="V14" i="8"/>
  <c r="Q15" i="8"/>
  <c r="R15" i="8"/>
  <c r="S15" i="8"/>
  <c r="T15" i="8"/>
  <c r="U15" i="8"/>
  <c r="V15" i="8"/>
  <c r="Q16" i="8"/>
  <c r="R16" i="8"/>
  <c r="S16" i="8"/>
  <c r="T16" i="8"/>
  <c r="U16" i="8"/>
  <c r="V16" i="8"/>
  <c r="Q17" i="8"/>
  <c r="R17" i="8"/>
  <c r="S17" i="8"/>
  <c r="T17" i="8"/>
  <c r="U17" i="8"/>
  <c r="V17" i="8"/>
  <c r="Q18" i="8"/>
  <c r="R18" i="8"/>
  <c r="S18" i="8"/>
  <c r="T18" i="8"/>
  <c r="U18" i="8"/>
  <c r="V18" i="8"/>
  <c r="Q19" i="8"/>
  <c r="R19" i="8"/>
  <c r="S19" i="8"/>
  <c r="T19" i="8"/>
  <c r="U19" i="8"/>
  <c r="V19" i="8"/>
  <c r="Q20" i="8"/>
  <c r="R20" i="8"/>
  <c r="S20" i="8"/>
  <c r="T20" i="8"/>
  <c r="U20" i="8"/>
  <c r="V20" i="8"/>
  <c r="Q21" i="8"/>
  <c r="R21" i="8"/>
  <c r="S21" i="8"/>
  <c r="T21" i="8"/>
  <c r="U21" i="8"/>
  <c r="V21" i="8"/>
  <c r="Q22" i="8"/>
  <c r="R22" i="8"/>
  <c r="S22" i="8"/>
  <c r="T22" i="8"/>
  <c r="U22" i="8"/>
  <c r="V22" i="8"/>
  <c r="Q23" i="8"/>
  <c r="R23" i="8"/>
  <c r="S23" i="8"/>
  <c r="T23" i="8"/>
  <c r="U23" i="8"/>
  <c r="V23" i="8"/>
  <c r="Q24" i="8"/>
  <c r="R24" i="8"/>
  <c r="S24" i="8"/>
  <c r="T24" i="8"/>
  <c r="U24" i="8"/>
  <c r="V24" i="8"/>
  <c r="Q25" i="8"/>
  <c r="R25" i="8"/>
  <c r="S25" i="8"/>
  <c r="T25" i="8"/>
  <c r="U25" i="8"/>
  <c r="V25" i="8"/>
  <c r="Q26" i="8"/>
  <c r="R26" i="8"/>
  <c r="S26" i="8"/>
  <c r="T26" i="8"/>
  <c r="U26" i="8"/>
  <c r="V26" i="8"/>
  <c r="Q27" i="8"/>
  <c r="R27" i="8"/>
  <c r="S27" i="8"/>
  <c r="T27" i="8"/>
  <c r="U27" i="8"/>
  <c r="V27" i="8"/>
  <c r="Q28" i="8"/>
  <c r="R28" i="8"/>
  <c r="S28" i="8"/>
  <c r="T28" i="8"/>
  <c r="U28" i="8"/>
  <c r="V28" i="8"/>
  <c r="Q29" i="8"/>
  <c r="R29" i="8"/>
  <c r="S29" i="8"/>
  <c r="T29" i="8"/>
  <c r="U29" i="8"/>
  <c r="V29" i="8"/>
  <c r="Q30" i="8"/>
  <c r="R30" i="8"/>
  <c r="S30" i="8"/>
  <c r="T30" i="8"/>
  <c r="U30" i="8"/>
  <c r="V30" i="8"/>
  <c r="Q31" i="8"/>
  <c r="R31" i="8"/>
  <c r="S31" i="8"/>
  <c r="T31" i="8"/>
  <c r="U31" i="8"/>
  <c r="V31" i="8"/>
  <c r="Q32" i="8"/>
  <c r="R32" i="8"/>
  <c r="S32" i="8"/>
  <c r="T32" i="8"/>
  <c r="U32" i="8"/>
  <c r="V32" i="8"/>
  <c r="Q33" i="8"/>
  <c r="R33" i="8"/>
  <c r="S33" i="8"/>
  <c r="T33" i="8"/>
  <c r="U33" i="8"/>
  <c r="V33" i="8"/>
  <c r="Q34" i="8"/>
  <c r="R34" i="8"/>
  <c r="S34" i="8"/>
  <c r="T34" i="8"/>
  <c r="U34" i="8"/>
  <c r="V34" i="8"/>
  <c r="Q35" i="8"/>
  <c r="R35" i="8"/>
  <c r="S35" i="8"/>
  <c r="T35" i="8"/>
  <c r="U35" i="8"/>
  <c r="V35" i="8"/>
  <c r="Q36" i="8"/>
  <c r="R36" i="8"/>
  <c r="S36" i="8"/>
  <c r="T36" i="8"/>
  <c r="U36" i="8"/>
  <c r="V36" i="8"/>
  <c r="Q37" i="8"/>
  <c r="R37" i="8"/>
  <c r="S37" i="8"/>
  <c r="T37" i="8"/>
  <c r="U37" i="8"/>
  <c r="V37" i="8"/>
  <c r="Q38" i="8"/>
  <c r="R38" i="8"/>
  <c r="S38" i="8"/>
  <c r="T38" i="8"/>
  <c r="U38" i="8"/>
  <c r="V38" i="8"/>
  <c r="Q39" i="8"/>
  <c r="R39" i="8"/>
  <c r="S39" i="8"/>
  <c r="T39" i="8"/>
  <c r="U39" i="8"/>
  <c r="V39" i="8"/>
  <c r="Q40" i="8"/>
  <c r="R40" i="8"/>
  <c r="S40" i="8"/>
  <c r="T40" i="8"/>
  <c r="U40" i="8"/>
  <c r="V40" i="8"/>
  <c r="Q41" i="8"/>
  <c r="R41" i="8"/>
  <c r="S41" i="8"/>
  <c r="T41" i="8"/>
  <c r="U41" i="8"/>
  <c r="V41" i="8"/>
  <c r="Q42" i="8"/>
  <c r="R42" i="8"/>
  <c r="S42" i="8"/>
  <c r="T42" i="8"/>
  <c r="U42" i="8"/>
  <c r="V42" i="8"/>
  <c r="Q43" i="8"/>
  <c r="R43" i="8"/>
  <c r="S43" i="8"/>
  <c r="T43" i="8"/>
  <c r="U43" i="8"/>
  <c r="V43" i="8"/>
  <c r="Q44" i="8"/>
  <c r="R44" i="8"/>
  <c r="S44" i="8"/>
  <c r="T44" i="8"/>
  <c r="U44" i="8"/>
  <c r="V44" i="8"/>
  <c r="Q45" i="8"/>
  <c r="R45" i="8"/>
  <c r="S45" i="8"/>
  <c r="T45" i="8"/>
  <c r="U45" i="8"/>
  <c r="V45" i="8"/>
  <c r="Q46" i="8"/>
  <c r="R46" i="8"/>
  <c r="S46" i="8"/>
  <c r="T46" i="8"/>
  <c r="U46" i="8"/>
  <c r="V46" i="8"/>
  <c r="Q47" i="8"/>
  <c r="R47" i="8"/>
  <c r="S47" i="8"/>
  <c r="T47" i="8"/>
  <c r="U47" i="8"/>
  <c r="V47" i="8"/>
  <c r="Q48" i="8"/>
  <c r="R48" i="8"/>
  <c r="S48" i="8"/>
  <c r="T48" i="8"/>
  <c r="U48" i="8"/>
  <c r="V48" i="8"/>
  <c r="Q49" i="8"/>
  <c r="R49" i="8"/>
  <c r="S49" i="8"/>
  <c r="T49" i="8"/>
  <c r="U49" i="8"/>
  <c r="V49" i="8"/>
  <c r="Q50" i="8"/>
  <c r="R50" i="8"/>
  <c r="S50" i="8"/>
  <c r="T50" i="8"/>
  <c r="U50" i="8"/>
  <c r="V50" i="8"/>
  <c r="Q51" i="8"/>
  <c r="R51" i="8"/>
  <c r="S51" i="8"/>
  <c r="T51" i="8"/>
  <c r="U51" i="8"/>
  <c r="V51" i="8"/>
  <c r="Q52" i="8"/>
  <c r="R52" i="8"/>
  <c r="S52" i="8"/>
  <c r="T52" i="8"/>
  <c r="U52" i="8"/>
  <c r="V52" i="8"/>
  <c r="Q53" i="8"/>
  <c r="R53" i="8"/>
  <c r="S53" i="8"/>
  <c r="T53" i="8"/>
  <c r="U53" i="8"/>
  <c r="V53" i="8"/>
  <c r="Q54" i="8"/>
  <c r="R54" i="8"/>
  <c r="S54" i="8"/>
  <c r="T54" i="8"/>
  <c r="U54" i="8"/>
  <c r="V54" i="8"/>
  <c r="Q55" i="8"/>
  <c r="R55" i="8"/>
  <c r="S55" i="8"/>
  <c r="T55" i="8"/>
  <c r="U55" i="8"/>
  <c r="V55" i="8"/>
  <c r="Q56" i="8"/>
  <c r="R56" i="8"/>
  <c r="S56" i="8"/>
  <c r="T56" i="8"/>
  <c r="U56" i="8"/>
  <c r="V56" i="8"/>
  <c r="Q57" i="8"/>
  <c r="R57" i="8"/>
  <c r="S57" i="8"/>
  <c r="T57" i="8"/>
  <c r="U57" i="8"/>
  <c r="V57" i="8"/>
  <c r="Q58" i="8"/>
  <c r="R58" i="8"/>
  <c r="S58" i="8"/>
  <c r="T58" i="8"/>
  <c r="U58" i="8"/>
  <c r="V58" i="8"/>
  <c r="Q59" i="8"/>
  <c r="R59" i="8"/>
  <c r="S59" i="8"/>
  <c r="T59" i="8"/>
  <c r="U59" i="8"/>
  <c r="V59" i="8"/>
  <c r="Q60" i="8"/>
  <c r="R60" i="8"/>
  <c r="S60" i="8"/>
  <c r="T60" i="8"/>
  <c r="U60" i="8"/>
  <c r="V60" i="8"/>
  <c r="Q61" i="8"/>
  <c r="R61" i="8"/>
  <c r="S61" i="8"/>
  <c r="T61" i="8"/>
  <c r="U61" i="8"/>
  <c r="V61" i="8"/>
  <c r="Q62" i="8"/>
  <c r="R62" i="8"/>
  <c r="S62" i="8"/>
  <c r="T62" i="8"/>
  <c r="U62" i="8"/>
  <c r="V62" i="8"/>
  <c r="Q63" i="8"/>
  <c r="R63" i="8"/>
  <c r="S63" i="8"/>
  <c r="T63" i="8"/>
  <c r="U63" i="8"/>
  <c r="V63" i="8"/>
  <c r="Q64" i="8"/>
  <c r="R64" i="8"/>
  <c r="S64" i="8"/>
  <c r="T64" i="8"/>
  <c r="U64" i="8"/>
  <c r="V64" i="8"/>
  <c r="Q65" i="8"/>
  <c r="R65" i="8"/>
  <c r="S65" i="8"/>
  <c r="T65" i="8"/>
  <c r="U65" i="8"/>
  <c r="V65" i="8"/>
  <c r="Q66" i="8"/>
  <c r="R66" i="8"/>
  <c r="S66" i="8"/>
  <c r="T66" i="8"/>
  <c r="U66" i="8"/>
  <c r="V66" i="8"/>
  <c r="Q67" i="8"/>
  <c r="R67" i="8"/>
  <c r="S67" i="8"/>
  <c r="T67" i="8"/>
  <c r="U67" i="8"/>
  <c r="V67" i="8"/>
  <c r="Q68" i="8"/>
  <c r="R68" i="8"/>
  <c r="S68" i="8"/>
  <c r="T68" i="8"/>
  <c r="U68" i="8"/>
  <c r="V68" i="8"/>
  <c r="Q69" i="8"/>
  <c r="R69" i="8"/>
  <c r="S69" i="8"/>
  <c r="T69" i="8"/>
  <c r="U69" i="8"/>
  <c r="V69" i="8"/>
  <c r="Q70" i="8"/>
  <c r="R70" i="8"/>
  <c r="S70" i="8"/>
  <c r="T70" i="8"/>
  <c r="U70" i="8"/>
  <c r="V70" i="8"/>
  <c r="Q71" i="8"/>
  <c r="R71" i="8"/>
  <c r="S71" i="8"/>
  <c r="T71" i="8"/>
  <c r="U71" i="8"/>
  <c r="V71" i="8"/>
  <c r="Q72" i="8"/>
  <c r="R72" i="8"/>
  <c r="S72" i="8"/>
  <c r="T72" i="8"/>
  <c r="U72" i="8"/>
  <c r="V72" i="8"/>
  <c r="Q73" i="8"/>
  <c r="R73" i="8"/>
  <c r="S73" i="8"/>
  <c r="T73" i="8"/>
  <c r="U73" i="8"/>
  <c r="V73" i="8"/>
  <c r="Q74" i="8"/>
  <c r="R74" i="8"/>
  <c r="S74" i="8"/>
  <c r="T74" i="8"/>
  <c r="U74" i="8"/>
  <c r="V74" i="8"/>
  <c r="Q75" i="8"/>
  <c r="R75" i="8"/>
  <c r="S75" i="8"/>
  <c r="T75" i="8"/>
  <c r="U75" i="8"/>
  <c r="V75" i="8"/>
  <c r="Q76" i="8"/>
  <c r="R76" i="8"/>
  <c r="S76" i="8"/>
  <c r="T76" i="8"/>
  <c r="U76" i="8"/>
  <c r="V76" i="8"/>
  <c r="Q77" i="8"/>
  <c r="R77" i="8"/>
  <c r="S77" i="8"/>
  <c r="T77" i="8"/>
  <c r="U77" i="8"/>
  <c r="V77" i="8"/>
  <c r="Q78" i="8"/>
  <c r="R78" i="8"/>
  <c r="S78" i="8"/>
  <c r="T78" i="8"/>
  <c r="U78" i="8"/>
  <c r="V78" i="8"/>
  <c r="Q79" i="8"/>
  <c r="R79" i="8"/>
  <c r="S79" i="8"/>
  <c r="T79" i="8"/>
  <c r="U79" i="8"/>
  <c r="V79" i="8"/>
  <c r="Q80" i="8"/>
  <c r="R80" i="8"/>
  <c r="S80" i="8"/>
  <c r="T80" i="8"/>
  <c r="U80" i="8"/>
  <c r="V80" i="8"/>
  <c r="Q81" i="8"/>
  <c r="R81" i="8"/>
  <c r="S81" i="8"/>
  <c r="T81" i="8"/>
  <c r="U81" i="8"/>
  <c r="V81" i="8"/>
  <c r="Q82" i="8"/>
  <c r="R82" i="8"/>
  <c r="S82" i="8"/>
  <c r="T82" i="8"/>
  <c r="U82" i="8"/>
  <c r="V82" i="8"/>
  <c r="Q83" i="8"/>
  <c r="R83" i="8"/>
  <c r="S83" i="8"/>
  <c r="T83" i="8"/>
  <c r="U83" i="8"/>
  <c r="V83" i="8"/>
  <c r="Q84" i="8"/>
  <c r="R84" i="8"/>
  <c r="S84" i="8"/>
  <c r="T84" i="8"/>
  <c r="U84" i="8"/>
  <c r="V84" i="8"/>
  <c r="Q85" i="8"/>
  <c r="R85" i="8"/>
  <c r="S85" i="8"/>
  <c r="T85" i="8"/>
  <c r="U85" i="8"/>
  <c r="V85" i="8"/>
  <c r="Q86" i="8"/>
  <c r="R86" i="8"/>
  <c r="S86" i="8"/>
  <c r="T86" i="8"/>
  <c r="U86" i="8"/>
  <c r="V86" i="8"/>
  <c r="Q87" i="8"/>
  <c r="R87" i="8"/>
  <c r="S87" i="8"/>
  <c r="T87" i="8"/>
  <c r="U87" i="8"/>
  <c r="V87" i="8"/>
  <c r="Q88" i="8"/>
  <c r="R88" i="8"/>
  <c r="S88" i="8"/>
  <c r="T88" i="8"/>
  <c r="U88" i="8"/>
  <c r="V88" i="8"/>
  <c r="Q89" i="8"/>
  <c r="R89" i="8"/>
  <c r="S89" i="8"/>
  <c r="T89" i="8"/>
  <c r="U89" i="8"/>
  <c r="V89" i="8"/>
  <c r="Q90" i="8"/>
  <c r="R90" i="8"/>
  <c r="S90" i="8"/>
  <c r="T90" i="8"/>
  <c r="U90" i="8"/>
  <c r="V90" i="8"/>
  <c r="Q91" i="8"/>
  <c r="R91" i="8"/>
  <c r="S91" i="8"/>
  <c r="T91" i="8"/>
  <c r="U91" i="8"/>
  <c r="V91" i="8"/>
  <c r="Q92" i="8"/>
  <c r="R92" i="8"/>
  <c r="S92" i="8"/>
  <c r="T92" i="8"/>
  <c r="U92" i="8"/>
  <c r="V92" i="8"/>
  <c r="Q93" i="8"/>
  <c r="R93" i="8"/>
  <c r="S93" i="8"/>
  <c r="T93" i="8"/>
  <c r="U93" i="8"/>
  <c r="V93" i="8"/>
  <c r="Q94" i="8"/>
  <c r="R94" i="8"/>
  <c r="S94" i="8"/>
  <c r="T94" i="8"/>
  <c r="U94" i="8"/>
  <c r="V94" i="8"/>
  <c r="Q95" i="8"/>
  <c r="R95" i="8"/>
  <c r="S95" i="8"/>
  <c r="T95" i="8"/>
  <c r="U95" i="8"/>
  <c r="V95" i="8"/>
  <c r="Q96" i="8"/>
  <c r="R96" i="8"/>
  <c r="S96" i="8"/>
  <c r="T96" i="8"/>
  <c r="U96" i="8"/>
  <c r="V96" i="8"/>
  <c r="Q97" i="8"/>
  <c r="R97" i="8"/>
  <c r="S97" i="8"/>
  <c r="T97" i="8"/>
  <c r="U97" i="8"/>
  <c r="V97" i="8"/>
  <c r="Q98" i="8"/>
  <c r="R98" i="8"/>
  <c r="S98" i="8"/>
  <c r="T98" i="8"/>
  <c r="U98" i="8"/>
  <c r="V98" i="8"/>
  <c r="Q99" i="8"/>
  <c r="R99" i="8"/>
  <c r="S99" i="8"/>
  <c r="T99" i="8"/>
  <c r="U99" i="8"/>
  <c r="V99" i="8"/>
  <c r="Q100" i="8"/>
  <c r="R100" i="8"/>
  <c r="S100" i="8"/>
  <c r="T100" i="8"/>
  <c r="U100" i="8"/>
  <c r="V100" i="8"/>
  <c r="Q101" i="8"/>
  <c r="R101" i="8"/>
  <c r="S101" i="8"/>
  <c r="T101" i="8"/>
  <c r="U101" i="8"/>
  <c r="V101" i="8"/>
  <c r="Q102" i="8"/>
  <c r="R102" i="8"/>
  <c r="S102" i="8"/>
  <c r="T102" i="8"/>
  <c r="U102" i="8"/>
  <c r="V102" i="8"/>
  <c r="Q103" i="8"/>
  <c r="R103" i="8"/>
  <c r="S103" i="8"/>
  <c r="T103" i="8"/>
  <c r="U103" i="8"/>
  <c r="V103" i="8"/>
  <c r="Q104" i="8"/>
  <c r="R104" i="8"/>
  <c r="S104" i="8"/>
  <c r="T104" i="8"/>
  <c r="U104" i="8"/>
  <c r="V104" i="8"/>
  <c r="Q105" i="8"/>
  <c r="R105" i="8"/>
  <c r="S105" i="8"/>
  <c r="T105" i="8"/>
  <c r="U105" i="8"/>
  <c r="V105" i="8"/>
  <c r="Q106" i="8"/>
  <c r="R106" i="8"/>
  <c r="S106" i="8"/>
  <c r="T106" i="8"/>
  <c r="U106" i="8"/>
  <c r="V106" i="8"/>
  <c r="Q107" i="8"/>
  <c r="R107" i="8"/>
  <c r="S107" i="8"/>
  <c r="T107" i="8"/>
  <c r="U107" i="8"/>
  <c r="V107" i="8"/>
  <c r="Q108" i="8"/>
  <c r="R108" i="8"/>
  <c r="S108" i="8"/>
  <c r="T108" i="8"/>
  <c r="U108" i="8"/>
  <c r="V108" i="8"/>
  <c r="Q109" i="8"/>
  <c r="R109" i="8"/>
  <c r="S109" i="8"/>
  <c r="T109" i="8"/>
  <c r="U109" i="8"/>
  <c r="V109" i="8"/>
  <c r="Q110" i="8"/>
  <c r="R110" i="8"/>
  <c r="S110" i="8"/>
  <c r="T110" i="8"/>
  <c r="U110" i="8"/>
  <c r="V110" i="8"/>
  <c r="Q111" i="8"/>
  <c r="R111" i="8"/>
  <c r="S111" i="8"/>
  <c r="T111" i="8"/>
  <c r="U111" i="8"/>
  <c r="V111" i="8"/>
  <c r="Q112" i="8"/>
  <c r="R112" i="8"/>
  <c r="S112" i="8"/>
  <c r="T112" i="8"/>
  <c r="U112" i="8"/>
  <c r="V112" i="8"/>
  <c r="Q113" i="8"/>
  <c r="R113" i="8"/>
  <c r="S113" i="8"/>
  <c r="T113" i="8"/>
  <c r="U113" i="8"/>
  <c r="V113" i="8"/>
  <c r="Q114" i="8"/>
  <c r="R114" i="8"/>
  <c r="S114" i="8"/>
  <c r="T114" i="8"/>
  <c r="U114" i="8"/>
  <c r="V114" i="8"/>
  <c r="Q115" i="8"/>
  <c r="R115" i="8"/>
  <c r="S115" i="8"/>
  <c r="T115" i="8"/>
  <c r="U115" i="8"/>
  <c r="V115" i="8"/>
  <c r="Q116" i="8"/>
  <c r="R116" i="8"/>
  <c r="S116" i="8"/>
  <c r="T116" i="8"/>
  <c r="U116" i="8"/>
  <c r="V116" i="8"/>
  <c r="Q117" i="8"/>
  <c r="R117" i="8"/>
  <c r="S117" i="8"/>
  <c r="T117" i="8"/>
  <c r="U117" i="8"/>
  <c r="V117" i="8"/>
  <c r="Q118" i="8"/>
  <c r="R118" i="8"/>
  <c r="S118" i="8"/>
  <c r="T118" i="8"/>
  <c r="U118" i="8"/>
  <c r="V118" i="8"/>
  <c r="Q119" i="8"/>
  <c r="R119" i="8"/>
  <c r="S119" i="8"/>
  <c r="T119" i="8"/>
  <c r="U119" i="8"/>
  <c r="V119" i="8"/>
  <c r="Q120" i="8"/>
  <c r="R120" i="8"/>
  <c r="S120" i="8"/>
  <c r="T120" i="8"/>
  <c r="U120" i="8"/>
  <c r="V120" i="8"/>
  <c r="Q121" i="8"/>
  <c r="R121" i="8"/>
  <c r="S121" i="8"/>
  <c r="T121" i="8"/>
  <c r="U121" i="8"/>
  <c r="V121" i="8"/>
  <c r="Q122" i="8"/>
  <c r="R122" i="8"/>
  <c r="S122" i="8"/>
  <c r="T122" i="8"/>
  <c r="U122" i="8"/>
  <c r="V122" i="8"/>
  <c r="Q123" i="8"/>
  <c r="R123" i="8"/>
  <c r="S123" i="8"/>
  <c r="T123" i="8"/>
  <c r="U123" i="8"/>
  <c r="V123" i="8"/>
  <c r="Q124" i="8"/>
  <c r="R124" i="8"/>
  <c r="S124" i="8"/>
  <c r="T124" i="8"/>
  <c r="U124" i="8"/>
  <c r="V124" i="8"/>
  <c r="Q125" i="8"/>
  <c r="R125" i="8"/>
  <c r="S125" i="8"/>
  <c r="T125" i="8"/>
  <c r="U125" i="8"/>
  <c r="V125" i="8"/>
  <c r="Q126" i="8"/>
  <c r="R126" i="8"/>
  <c r="S126" i="8"/>
  <c r="T126" i="8"/>
  <c r="U126" i="8"/>
  <c r="V126" i="8"/>
  <c r="Q127" i="8"/>
  <c r="R127" i="8"/>
  <c r="S127" i="8"/>
  <c r="T127" i="8"/>
  <c r="U127" i="8"/>
  <c r="V127" i="8"/>
  <c r="Q128" i="8"/>
  <c r="R128" i="8"/>
  <c r="S128" i="8"/>
  <c r="T128" i="8"/>
  <c r="U128" i="8"/>
  <c r="V128" i="8"/>
  <c r="Q129" i="8"/>
  <c r="R129" i="8"/>
  <c r="S129" i="8"/>
  <c r="T129" i="8"/>
  <c r="U129" i="8"/>
  <c r="V129" i="8"/>
  <c r="Q130" i="8"/>
  <c r="R130" i="8"/>
  <c r="S130" i="8"/>
  <c r="T130" i="8"/>
  <c r="U130" i="8"/>
  <c r="V130" i="8"/>
  <c r="Q131" i="8"/>
  <c r="R131" i="8"/>
  <c r="S131" i="8"/>
  <c r="T131" i="8"/>
  <c r="U131" i="8"/>
  <c r="V131" i="8"/>
  <c r="Q132" i="8"/>
  <c r="R132" i="8"/>
  <c r="S132" i="8"/>
  <c r="T132" i="8"/>
  <c r="U132" i="8"/>
  <c r="V132" i="8"/>
  <c r="Q133" i="8"/>
  <c r="R133" i="8"/>
  <c r="S133" i="8"/>
  <c r="T133" i="8"/>
  <c r="U133" i="8"/>
  <c r="V133" i="8"/>
  <c r="Q134" i="8"/>
  <c r="R134" i="8"/>
  <c r="S134" i="8"/>
  <c r="T134" i="8"/>
  <c r="U134" i="8"/>
  <c r="V134" i="8"/>
  <c r="Q135" i="8"/>
  <c r="R135" i="8"/>
  <c r="S135" i="8"/>
  <c r="T135" i="8"/>
  <c r="U135" i="8"/>
  <c r="V135" i="8"/>
  <c r="Q136" i="8"/>
  <c r="R136" i="8"/>
  <c r="S136" i="8"/>
  <c r="T136" i="8"/>
  <c r="U136" i="8"/>
  <c r="V136" i="8"/>
  <c r="Q137" i="8"/>
  <c r="R137" i="8"/>
  <c r="S137" i="8"/>
  <c r="T137" i="8"/>
  <c r="U137" i="8"/>
  <c r="V137" i="8"/>
  <c r="Q138" i="8"/>
  <c r="R138" i="8"/>
  <c r="S138" i="8"/>
  <c r="T138" i="8"/>
  <c r="U138" i="8"/>
  <c r="V138" i="8"/>
  <c r="Q139" i="8"/>
  <c r="R139" i="8"/>
  <c r="S139" i="8"/>
  <c r="T139" i="8"/>
  <c r="U139" i="8"/>
  <c r="V139" i="8"/>
  <c r="Q140" i="8"/>
  <c r="R140" i="8"/>
  <c r="S140" i="8"/>
  <c r="T140" i="8"/>
  <c r="U140" i="8"/>
  <c r="V140" i="8"/>
  <c r="Q141" i="8"/>
  <c r="R141" i="8"/>
  <c r="S141" i="8"/>
  <c r="T141" i="8"/>
  <c r="U141" i="8"/>
  <c r="V141" i="8"/>
  <c r="Q142" i="8"/>
  <c r="R142" i="8"/>
  <c r="S142" i="8"/>
  <c r="T142" i="8"/>
  <c r="U142" i="8"/>
  <c r="V142" i="8"/>
  <c r="Q143" i="8"/>
  <c r="R143" i="8"/>
  <c r="S143" i="8"/>
  <c r="T143" i="8"/>
  <c r="U143" i="8"/>
  <c r="V143" i="8"/>
  <c r="Q144" i="8"/>
  <c r="R144" i="8"/>
  <c r="S144" i="8"/>
  <c r="T144" i="8"/>
  <c r="U144" i="8"/>
  <c r="V144" i="8"/>
  <c r="Q145" i="8"/>
  <c r="R145" i="8"/>
  <c r="S145" i="8"/>
  <c r="T145" i="8"/>
  <c r="U145" i="8"/>
  <c r="V145" i="8"/>
  <c r="Q146" i="8"/>
  <c r="R146" i="8"/>
  <c r="S146" i="8"/>
  <c r="T146" i="8"/>
  <c r="U146" i="8"/>
  <c r="V146" i="8"/>
  <c r="Q147" i="8"/>
  <c r="R147" i="8"/>
  <c r="S147" i="8"/>
  <c r="T147" i="8"/>
  <c r="U147" i="8"/>
  <c r="V147" i="8"/>
  <c r="Q148" i="8"/>
  <c r="R148" i="8"/>
  <c r="S148" i="8"/>
  <c r="T148" i="8"/>
  <c r="U148" i="8"/>
  <c r="V148" i="8"/>
  <c r="Q149" i="8"/>
  <c r="R149" i="8"/>
  <c r="S149" i="8"/>
  <c r="T149" i="8"/>
  <c r="U149" i="8"/>
  <c r="V149" i="8"/>
  <c r="Q150" i="8"/>
  <c r="R150" i="8"/>
  <c r="S150" i="8"/>
  <c r="T150" i="8"/>
  <c r="U150" i="8"/>
  <c r="V150" i="8"/>
  <c r="Q151" i="8"/>
  <c r="R151" i="8"/>
  <c r="S151" i="8"/>
  <c r="T151" i="8"/>
  <c r="U151" i="8"/>
  <c r="V151" i="8"/>
  <c r="Q152" i="8"/>
  <c r="R152" i="8"/>
  <c r="S152" i="8"/>
  <c r="T152" i="8"/>
  <c r="U152" i="8"/>
  <c r="V152" i="8"/>
  <c r="Q153" i="8"/>
  <c r="R153" i="8"/>
  <c r="S153" i="8"/>
  <c r="T153" i="8"/>
  <c r="U153" i="8"/>
  <c r="V153" i="8"/>
  <c r="Q4" i="8"/>
  <c r="R4" i="8"/>
  <c r="S4" i="8"/>
  <c r="T4" i="8"/>
  <c r="U4" i="8"/>
  <c r="V4" i="8"/>
  <c r="V2" i="14"/>
  <c r="U2" i="14"/>
  <c r="T2" i="14"/>
  <c r="S2" i="14"/>
  <c r="R2" i="14"/>
  <c r="Q2" i="14"/>
  <c r="K2" i="14"/>
  <c r="J2" i="14"/>
  <c r="I2" i="14"/>
  <c r="H2" i="14"/>
  <c r="G2" i="14"/>
  <c r="F2" i="14"/>
  <c r="E2" i="14"/>
  <c r="V2" i="13"/>
  <c r="U2" i="13"/>
  <c r="T2" i="13"/>
  <c r="S2" i="13"/>
  <c r="R2" i="13"/>
  <c r="Q2" i="13"/>
  <c r="K2" i="13"/>
  <c r="J2" i="13"/>
  <c r="I2" i="13"/>
  <c r="H2" i="13"/>
  <c r="G2" i="13"/>
  <c r="F2" i="13"/>
  <c r="E2" i="13"/>
  <c r="V2" i="12"/>
  <c r="U2" i="12"/>
  <c r="T2" i="12"/>
  <c r="S2" i="12"/>
  <c r="R2" i="12"/>
  <c r="Q2" i="12"/>
  <c r="K2" i="12"/>
  <c r="J2" i="12"/>
  <c r="I2" i="12"/>
  <c r="H2" i="12"/>
  <c r="G2" i="12"/>
  <c r="F2" i="12"/>
  <c r="E2" i="12"/>
  <c r="V2" i="11"/>
  <c r="U2" i="11"/>
  <c r="T2" i="11"/>
  <c r="S2" i="11"/>
  <c r="R2" i="11"/>
  <c r="Q2" i="11"/>
  <c r="K2" i="11"/>
  <c r="J2" i="11"/>
  <c r="I2" i="11"/>
  <c r="H2" i="11"/>
  <c r="G2" i="11"/>
  <c r="F2" i="11"/>
  <c r="E2" i="11"/>
  <c r="V2" i="10"/>
  <c r="U2" i="10"/>
  <c r="T2" i="10"/>
  <c r="S2" i="10"/>
  <c r="R2" i="10"/>
  <c r="Q2" i="10"/>
  <c r="K2" i="10"/>
  <c r="J2" i="10"/>
  <c r="I2" i="10"/>
  <c r="H2" i="10"/>
  <c r="G2" i="10"/>
  <c r="F2" i="10"/>
  <c r="E2" i="10"/>
  <c r="V2" i="9"/>
  <c r="U2" i="9"/>
  <c r="T2" i="9"/>
  <c r="S2" i="9"/>
  <c r="R2" i="9"/>
  <c r="Q2" i="9"/>
  <c r="K2" i="9"/>
  <c r="J2" i="9"/>
  <c r="I2" i="9"/>
  <c r="H2" i="9"/>
  <c r="G2" i="9"/>
  <c r="F2" i="9"/>
  <c r="E2" i="9"/>
  <c r="V2" i="8"/>
  <c r="U2" i="8"/>
  <c r="T2" i="8"/>
  <c r="S2" i="8"/>
  <c r="R2" i="8"/>
  <c r="Q2" i="8"/>
  <c r="K2" i="8"/>
  <c r="J2" i="8"/>
  <c r="I2" i="8"/>
  <c r="H2" i="8"/>
  <c r="G2" i="8"/>
  <c r="F2" i="8"/>
  <c r="E2" i="8"/>
  <c r="I17" i="17" l="1"/>
  <c r="I16" i="17"/>
  <c r="I15" i="17"/>
  <c r="I14" i="17"/>
  <c r="I13" i="17"/>
  <c r="I12" i="17"/>
  <c r="I11" i="17"/>
  <c r="I10" i="17"/>
  <c r="I9" i="17"/>
  <c r="I8" i="17"/>
  <c r="I7" i="17"/>
  <c r="I6" i="17"/>
  <c r="I5" i="17"/>
  <c r="I4" i="17"/>
  <c r="G17" i="17"/>
  <c r="G16" i="17"/>
  <c r="G15" i="17"/>
  <c r="G14" i="17"/>
  <c r="G13" i="17"/>
  <c r="G12" i="17"/>
  <c r="G11" i="17"/>
  <c r="G10" i="17"/>
  <c r="G9" i="17"/>
  <c r="G8" i="17"/>
  <c r="G7" i="17"/>
  <c r="G6" i="17"/>
  <c r="G5" i="17"/>
  <c r="G4" i="17"/>
  <c r="F17" i="17"/>
  <c r="F16" i="17"/>
  <c r="F15" i="17"/>
  <c r="F14" i="17"/>
  <c r="F13" i="17"/>
  <c r="F12" i="17"/>
  <c r="F11" i="17"/>
  <c r="F10" i="17"/>
  <c r="F9" i="17"/>
  <c r="F8" i="17"/>
  <c r="F7" i="17"/>
  <c r="F6" i="17"/>
  <c r="F5" i="17"/>
  <c r="F4" i="17"/>
  <c r="H10" i="17"/>
  <c r="E17" i="17"/>
  <c r="E16" i="17"/>
  <c r="E15" i="17"/>
  <c r="E14" i="17"/>
  <c r="E13" i="17"/>
  <c r="E12" i="17"/>
  <c r="E11" i="17"/>
  <c r="E10" i="17"/>
  <c r="E9" i="17"/>
  <c r="E8" i="17"/>
  <c r="E7" i="17"/>
  <c r="E6" i="17"/>
  <c r="E5" i="17"/>
  <c r="E4" i="17"/>
  <c r="D17" i="17"/>
  <c r="D16" i="17"/>
  <c r="D15" i="17"/>
  <c r="D14" i="17"/>
  <c r="D13" i="17"/>
  <c r="D12" i="17"/>
  <c r="D11" i="17"/>
  <c r="D10" i="17"/>
  <c r="D9" i="17"/>
  <c r="D8" i="17"/>
  <c r="D7" i="17"/>
  <c r="D6" i="17"/>
  <c r="D5" i="17"/>
  <c r="D4" i="17"/>
  <c r="J3" i="17"/>
  <c r="C17" i="17"/>
  <c r="C16" i="17"/>
  <c r="K16" i="17" s="1"/>
  <c r="L16" i="17" s="1"/>
  <c r="C15" i="17"/>
  <c r="C14" i="17"/>
  <c r="C13" i="17"/>
  <c r="K13" i="17" s="1"/>
  <c r="L13" i="17" s="1"/>
  <c r="C12" i="17"/>
  <c r="C11" i="17"/>
  <c r="K11" i="17" s="1"/>
  <c r="L11" i="17" s="1"/>
  <c r="C10" i="17"/>
  <c r="K10" i="17" s="1"/>
  <c r="L10" i="17" s="1"/>
  <c r="C9" i="17"/>
  <c r="C8" i="17"/>
  <c r="K8" i="17" s="1"/>
  <c r="L8" i="17" s="1"/>
  <c r="C7" i="17"/>
  <c r="C6" i="17"/>
  <c r="C5" i="17"/>
  <c r="K5" i="17" s="1"/>
  <c r="L5" i="17" s="1"/>
  <c r="C4" i="17"/>
  <c r="I3" i="17"/>
  <c r="H3" i="17"/>
  <c r="G3" i="17"/>
  <c r="F3" i="17"/>
  <c r="E3" i="17"/>
  <c r="D3" i="17"/>
  <c r="Q5" i="7"/>
  <c r="R5" i="7"/>
  <c r="S5" i="7"/>
  <c r="T5" i="7"/>
  <c r="U5" i="7"/>
  <c r="V5" i="7"/>
  <c r="Q6" i="7"/>
  <c r="R6" i="7"/>
  <c r="S6" i="7"/>
  <c r="T6" i="7"/>
  <c r="U6" i="7"/>
  <c r="V6" i="7"/>
  <c r="Q7" i="7"/>
  <c r="R7" i="7"/>
  <c r="S7" i="7"/>
  <c r="T7" i="7"/>
  <c r="U7" i="7"/>
  <c r="V7" i="7"/>
  <c r="Q8" i="7"/>
  <c r="R8" i="7"/>
  <c r="S8" i="7"/>
  <c r="T8" i="7"/>
  <c r="U8" i="7"/>
  <c r="V8" i="7"/>
  <c r="Q9" i="7"/>
  <c r="R9" i="7"/>
  <c r="S9" i="7"/>
  <c r="T9" i="7"/>
  <c r="U9" i="7"/>
  <c r="V9" i="7"/>
  <c r="Q10" i="7"/>
  <c r="R10" i="7"/>
  <c r="S10" i="7"/>
  <c r="T10" i="7"/>
  <c r="U10" i="7"/>
  <c r="V10" i="7"/>
  <c r="Q11" i="7"/>
  <c r="R11" i="7"/>
  <c r="S11" i="7"/>
  <c r="T11" i="7"/>
  <c r="U11" i="7"/>
  <c r="V11" i="7"/>
  <c r="Q12" i="7"/>
  <c r="R12" i="7"/>
  <c r="S12" i="7"/>
  <c r="T12" i="7"/>
  <c r="U12" i="7"/>
  <c r="V12" i="7"/>
  <c r="Q13" i="7"/>
  <c r="R13" i="7"/>
  <c r="S13" i="7"/>
  <c r="T13" i="7"/>
  <c r="U13" i="7"/>
  <c r="V13" i="7"/>
  <c r="Q14" i="7"/>
  <c r="R14" i="7"/>
  <c r="S14" i="7"/>
  <c r="T14" i="7"/>
  <c r="U14" i="7"/>
  <c r="V14" i="7"/>
  <c r="Q15" i="7"/>
  <c r="R15" i="7"/>
  <c r="S15" i="7"/>
  <c r="T15" i="7"/>
  <c r="U15" i="7"/>
  <c r="V15" i="7"/>
  <c r="Q16" i="7"/>
  <c r="R16" i="7"/>
  <c r="S16" i="7"/>
  <c r="T16" i="7"/>
  <c r="U16" i="7"/>
  <c r="V16" i="7"/>
  <c r="Q17" i="7"/>
  <c r="R17" i="7"/>
  <c r="S17" i="7"/>
  <c r="T17" i="7"/>
  <c r="U17" i="7"/>
  <c r="V17" i="7"/>
  <c r="Q18" i="7"/>
  <c r="R18" i="7"/>
  <c r="S18" i="7"/>
  <c r="T18" i="7"/>
  <c r="U18" i="7"/>
  <c r="V18" i="7"/>
  <c r="Q19" i="7"/>
  <c r="R19" i="7"/>
  <c r="S19" i="7"/>
  <c r="T19" i="7"/>
  <c r="U19" i="7"/>
  <c r="V19" i="7"/>
  <c r="Q20" i="7"/>
  <c r="R20" i="7"/>
  <c r="S20" i="7"/>
  <c r="T20" i="7"/>
  <c r="U20" i="7"/>
  <c r="V20" i="7"/>
  <c r="Q21" i="7"/>
  <c r="R21" i="7"/>
  <c r="S21" i="7"/>
  <c r="T21" i="7"/>
  <c r="U21" i="7"/>
  <c r="V21" i="7"/>
  <c r="Q22" i="7"/>
  <c r="R22" i="7"/>
  <c r="S22" i="7"/>
  <c r="T22" i="7"/>
  <c r="U22" i="7"/>
  <c r="V22" i="7"/>
  <c r="Q23" i="7"/>
  <c r="R23" i="7"/>
  <c r="S23" i="7"/>
  <c r="T23" i="7"/>
  <c r="U23" i="7"/>
  <c r="V23" i="7"/>
  <c r="Q24" i="7"/>
  <c r="R24" i="7"/>
  <c r="S24" i="7"/>
  <c r="T24" i="7"/>
  <c r="U24" i="7"/>
  <c r="V24" i="7"/>
  <c r="Q25" i="7"/>
  <c r="R25" i="7"/>
  <c r="S25" i="7"/>
  <c r="T25" i="7"/>
  <c r="U25" i="7"/>
  <c r="V25" i="7"/>
  <c r="Q26" i="7"/>
  <c r="R26" i="7"/>
  <c r="S26" i="7"/>
  <c r="T26" i="7"/>
  <c r="U26" i="7"/>
  <c r="V26" i="7"/>
  <c r="Q27" i="7"/>
  <c r="R27" i="7"/>
  <c r="S27" i="7"/>
  <c r="T27" i="7"/>
  <c r="U27" i="7"/>
  <c r="V27" i="7"/>
  <c r="Q28" i="7"/>
  <c r="R28" i="7"/>
  <c r="S28" i="7"/>
  <c r="T28" i="7"/>
  <c r="U28" i="7"/>
  <c r="V28" i="7"/>
  <c r="Q29" i="7"/>
  <c r="R29" i="7"/>
  <c r="S29" i="7"/>
  <c r="T29" i="7"/>
  <c r="U29" i="7"/>
  <c r="V29" i="7"/>
  <c r="Q30" i="7"/>
  <c r="R30" i="7"/>
  <c r="S30" i="7"/>
  <c r="T30" i="7"/>
  <c r="U30" i="7"/>
  <c r="V30" i="7"/>
  <c r="Q31" i="7"/>
  <c r="R31" i="7"/>
  <c r="S31" i="7"/>
  <c r="T31" i="7"/>
  <c r="U31" i="7"/>
  <c r="V31" i="7"/>
  <c r="Q32" i="7"/>
  <c r="R32" i="7"/>
  <c r="S32" i="7"/>
  <c r="T32" i="7"/>
  <c r="U32" i="7"/>
  <c r="V32" i="7"/>
  <c r="Q33" i="7"/>
  <c r="R33" i="7"/>
  <c r="S33" i="7"/>
  <c r="T33" i="7"/>
  <c r="U33" i="7"/>
  <c r="V33" i="7"/>
  <c r="Q34" i="7"/>
  <c r="R34" i="7"/>
  <c r="S34" i="7"/>
  <c r="T34" i="7"/>
  <c r="U34" i="7"/>
  <c r="V34" i="7"/>
  <c r="Q35" i="7"/>
  <c r="R35" i="7"/>
  <c r="S35" i="7"/>
  <c r="T35" i="7"/>
  <c r="U35" i="7"/>
  <c r="V35" i="7"/>
  <c r="Q36" i="7"/>
  <c r="R36" i="7"/>
  <c r="S36" i="7"/>
  <c r="T36" i="7"/>
  <c r="U36" i="7"/>
  <c r="V36" i="7"/>
  <c r="Q37" i="7"/>
  <c r="R37" i="7"/>
  <c r="S37" i="7"/>
  <c r="T37" i="7"/>
  <c r="U37" i="7"/>
  <c r="V37" i="7"/>
  <c r="Q38" i="7"/>
  <c r="R38" i="7"/>
  <c r="S38" i="7"/>
  <c r="T38" i="7"/>
  <c r="U38" i="7"/>
  <c r="V38" i="7"/>
  <c r="Q39" i="7"/>
  <c r="R39" i="7"/>
  <c r="S39" i="7"/>
  <c r="T39" i="7"/>
  <c r="U39" i="7"/>
  <c r="V39" i="7"/>
  <c r="Q40" i="7"/>
  <c r="R40" i="7"/>
  <c r="S40" i="7"/>
  <c r="T40" i="7"/>
  <c r="U40" i="7"/>
  <c r="V40" i="7"/>
  <c r="Q41" i="7"/>
  <c r="R41" i="7"/>
  <c r="S41" i="7"/>
  <c r="T41" i="7"/>
  <c r="U41" i="7"/>
  <c r="V41" i="7"/>
  <c r="Q42" i="7"/>
  <c r="R42" i="7"/>
  <c r="S42" i="7"/>
  <c r="T42" i="7"/>
  <c r="U42" i="7"/>
  <c r="V42" i="7"/>
  <c r="Q43" i="7"/>
  <c r="R43" i="7"/>
  <c r="S43" i="7"/>
  <c r="T43" i="7"/>
  <c r="U43" i="7"/>
  <c r="V43" i="7"/>
  <c r="Q44" i="7"/>
  <c r="R44" i="7"/>
  <c r="S44" i="7"/>
  <c r="T44" i="7"/>
  <c r="U44" i="7"/>
  <c r="V44" i="7"/>
  <c r="Q45" i="7"/>
  <c r="R45" i="7"/>
  <c r="S45" i="7"/>
  <c r="T45" i="7"/>
  <c r="U45" i="7"/>
  <c r="V45" i="7"/>
  <c r="Q46" i="7"/>
  <c r="R46" i="7"/>
  <c r="S46" i="7"/>
  <c r="T46" i="7"/>
  <c r="U46" i="7"/>
  <c r="V46" i="7"/>
  <c r="Q47" i="7"/>
  <c r="R47" i="7"/>
  <c r="S47" i="7"/>
  <c r="T47" i="7"/>
  <c r="U47" i="7"/>
  <c r="V47" i="7"/>
  <c r="Q48" i="7"/>
  <c r="R48" i="7"/>
  <c r="S48" i="7"/>
  <c r="T48" i="7"/>
  <c r="U48" i="7"/>
  <c r="V48" i="7"/>
  <c r="Q49" i="7"/>
  <c r="R49" i="7"/>
  <c r="S49" i="7"/>
  <c r="T49" i="7"/>
  <c r="U49" i="7"/>
  <c r="V49" i="7"/>
  <c r="Q50" i="7"/>
  <c r="R50" i="7"/>
  <c r="S50" i="7"/>
  <c r="T50" i="7"/>
  <c r="U50" i="7"/>
  <c r="V50" i="7"/>
  <c r="Q51" i="7"/>
  <c r="R51" i="7"/>
  <c r="S51" i="7"/>
  <c r="T51" i="7"/>
  <c r="U51" i="7"/>
  <c r="V51" i="7"/>
  <c r="Q52" i="7"/>
  <c r="R52" i="7"/>
  <c r="S52" i="7"/>
  <c r="T52" i="7"/>
  <c r="U52" i="7"/>
  <c r="V52" i="7"/>
  <c r="Q53" i="7"/>
  <c r="R53" i="7"/>
  <c r="S53" i="7"/>
  <c r="T53" i="7"/>
  <c r="U53" i="7"/>
  <c r="V53" i="7"/>
  <c r="Q54" i="7"/>
  <c r="R54" i="7"/>
  <c r="S54" i="7"/>
  <c r="T54" i="7"/>
  <c r="U54" i="7"/>
  <c r="V54" i="7"/>
  <c r="Q55" i="7"/>
  <c r="R55" i="7"/>
  <c r="S55" i="7"/>
  <c r="T55" i="7"/>
  <c r="U55" i="7"/>
  <c r="V55" i="7"/>
  <c r="Q56" i="7"/>
  <c r="R56" i="7"/>
  <c r="S56" i="7"/>
  <c r="T56" i="7"/>
  <c r="U56" i="7"/>
  <c r="V56" i="7"/>
  <c r="Q57" i="7"/>
  <c r="R57" i="7"/>
  <c r="S57" i="7"/>
  <c r="T57" i="7"/>
  <c r="U57" i="7"/>
  <c r="V57" i="7"/>
  <c r="Q58" i="7"/>
  <c r="R58" i="7"/>
  <c r="S58" i="7"/>
  <c r="T58" i="7"/>
  <c r="U58" i="7"/>
  <c r="V58" i="7"/>
  <c r="Q59" i="7"/>
  <c r="R59" i="7"/>
  <c r="S59" i="7"/>
  <c r="T59" i="7"/>
  <c r="U59" i="7"/>
  <c r="V59" i="7"/>
  <c r="Q60" i="7"/>
  <c r="R60" i="7"/>
  <c r="S60" i="7"/>
  <c r="T60" i="7"/>
  <c r="U60" i="7"/>
  <c r="V60" i="7"/>
  <c r="Q61" i="7"/>
  <c r="R61" i="7"/>
  <c r="S61" i="7"/>
  <c r="T61" i="7"/>
  <c r="U61" i="7"/>
  <c r="V61" i="7"/>
  <c r="Q62" i="7"/>
  <c r="R62" i="7"/>
  <c r="S62" i="7"/>
  <c r="T62" i="7"/>
  <c r="U62" i="7"/>
  <c r="V62" i="7"/>
  <c r="Q63" i="7"/>
  <c r="R63" i="7"/>
  <c r="S63" i="7"/>
  <c r="T63" i="7"/>
  <c r="U63" i="7"/>
  <c r="V63" i="7"/>
  <c r="Q64" i="7"/>
  <c r="R64" i="7"/>
  <c r="S64" i="7"/>
  <c r="T64" i="7"/>
  <c r="U64" i="7"/>
  <c r="V64" i="7"/>
  <c r="Q65" i="7"/>
  <c r="R65" i="7"/>
  <c r="S65" i="7"/>
  <c r="T65" i="7"/>
  <c r="U65" i="7"/>
  <c r="V65" i="7"/>
  <c r="Q66" i="7"/>
  <c r="R66" i="7"/>
  <c r="S66" i="7"/>
  <c r="T66" i="7"/>
  <c r="U66" i="7"/>
  <c r="V66" i="7"/>
  <c r="Q67" i="7"/>
  <c r="R67" i="7"/>
  <c r="S67" i="7"/>
  <c r="T67" i="7"/>
  <c r="U67" i="7"/>
  <c r="V67" i="7"/>
  <c r="Q68" i="7"/>
  <c r="R68" i="7"/>
  <c r="S68" i="7"/>
  <c r="T68" i="7"/>
  <c r="U68" i="7"/>
  <c r="V68" i="7"/>
  <c r="Q69" i="7"/>
  <c r="R69" i="7"/>
  <c r="S69" i="7"/>
  <c r="T69" i="7"/>
  <c r="U69" i="7"/>
  <c r="V69" i="7"/>
  <c r="Q70" i="7"/>
  <c r="R70" i="7"/>
  <c r="S70" i="7"/>
  <c r="T70" i="7"/>
  <c r="U70" i="7"/>
  <c r="V70" i="7"/>
  <c r="Q71" i="7"/>
  <c r="R71" i="7"/>
  <c r="S71" i="7"/>
  <c r="T71" i="7"/>
  <c r="U71" i="7"/>
  <c r="V71" i="7"/>
  <c r="Q72" i="7"/>
  <c r="R72" i="7"/>
  <c r="S72" i="7"/>
  <c r="T72" i="7"/>
  <c r="U72" i="7"/>
  <c r="V72" i="7"/>
  <c r="Q73" i="7"/>
  <c r="R73" i="7"/>
  <c r="S73" i="7"/>
  <c r="T73" i="7"/>
  <c r="U73" i="7"/>
  <c r="V73" i="7"/>
  <c r="Q74" i="7"/>
  <c r="R74" i="7"/>
  <c r="S74" i="7"/>
  <c r="T74" i="7"/>
  <c r="U74" i="7"/>
  <c r="V74" i="7"/>
  <c r="Q75" i="7"/>
  <c r="R75" i="7"/>
  <c r="S75" i="7"/>
  <c r="T75" i="7"/>
  <c r="U75" i="7"/>
  <c r="V75" i="7"/>
  <c r="Q76" i="7"/>
  <c r="R76" i="7"/>
  <c r="S76" i="7"/>
  <c r="T76" i="7"/>
  <c r="U76" i="7"/>
  <c r="V76" i="7"/>
  <c r="Q77" i="7"/>
  <c r="R77" i="7"/>
  <c r="S77" i="7"/>
  <c r="T77" i="7"/>
  <c r="U77" i="7"/>
  <c r="V77" i="7"/>
  <c r="Q78" i="7"/>
  <c r="R78" i="7"/>
  <c r="S78" i="7"/>
  <c r="T78" i="7"/>
  <c r="U78" i="7"/>
  <c r="V78" i="7"/>
  <c r="Q79" i="7"/>
  <c r="R79" i="7"/>
  <c r="S79" i="7"/>
  <c r="T79" i="7"/>
  <c r="U79" i="7"/>
  <c r="V79" i="7"/>
  <c r="Q80" i="7"/>
  <c r="R80" i="7"/>
  <c r="S80" i="7"/>
  <c r="T80" i="7"/>
  <c r="U80" i="7"/>
  <c r="V80" i="7"/>
  <c r="Q81" i="7"/>
  <c r="R81" i="7"/>
  <c r="S81" i="7"/>
  <c r="T81" i="7"/>
  <c r="U81" i="7"/>
  <c r="V81" i="7"/>
  <c r="Q82" i="7"/>
  <c r="R82" i="7"/>
  <c r="S82" i="7"/>
  <c r="T82" i="7"/>
  <c r="U82" i="7"/>
  <c r="V82" i="7"/>
  <c r="Q83" i="7"/>
  <c r="R83" i="7"/>
  <c r="S83" i="7"/>
  <c r="T83" i="7"/>
  <c r="U83" i="7"/>
  <c r="V83" i="7"/>
  <c r="Q84" i="7"/>
  <c r="R84" i="7"/>
  <c r="S84" i="7"/>
  <c r="T84" i="7"/>
  <c r="U84" i="7"/>
  <c r="V84" i="7"/>
  <c r="Q85" i="7"/>
  <c r="R85" i="7"/>
  <c r="S85" i="7"/>
  <c r="T85" i="7"/>
  <c r="U85" i="7"/>
  <c r="V85" i="7"/>
  <c r="Q86" i="7"/>
  <c r="R86" i="7"/>
  <c r="S86" i="7"/>
  <c r="T86" i="7"/>
  <c r="U86" i="7"/>
  <c r="V86" i="7"/>
  <c r="Q87" i="7"/>
  <c r="R87" i="7"/>
  <c r="S87" i="7"/>
  <c r="T87" i="7"/>
  <c r="U87" i="7"/>
  <c r="V87" i="7"/>
  <c r="Q88" i="7"/>
  <c r="R88" i="7"/>
  <c r="S88" i="7"/>
  <c r="T88" i="7"/>
  <c r="U88" i="7"/>
  <c r="V88" i="7"/>
  <c r="Q89" i="7"/>
  <c r="R89" i="7"/>
  <c r="S89" i="7"/>
  <c r="T89" i="7"/>
  <c r="U89" i="7"/>
  <c r="V89" i="7"/>
  <c r="Q90" i="7"/>
  <c r="R90" i="7"/>
  <c r="S90" i="7"/>
  <c r="T90" i="7"/>
  <c r="U90" i="7"/>
  <c r="V90" i="7"/>
  <c r="Q91" i="7"/>
  <c r="R91" i="7"/>
  <c r="S91" i="7"/>
  <c r="T91" i="7"/>
  <c r="U91" i="7"/>
  <c r="V91" i="7"/>
  <c r="Q92" i="7"/>
  <c r="R92" i="7"/>
  <c r="S92" i="7"/>
  <c r="T92" i="7"/>
  <c r="U92" i="7"/>
  <c r="V92" i="7"/>
  <c r="Q93" i="7"/>
  <c r="R93" i="7"/>
  <c r="S93" i="7"/>
  <c r="T93" i="7"/>
  <c r="U93" i="7"/>
  <c r="V93" i="7"/>
  <c r="Q94" i="7"/>
  <c r="R94" i="7"/>
  <c r="S94" i="7"/>
  <c r="T94" i="7"/>
  <c r="U94" i="7"/>
  <c r="V94" i="7"/>
  <c r="Q95" i="7"/>
  <c r="R95" i="7"/>
  <c r="S95" i="7"/>
  <c r="T95" i="7"/>
  <c r="U95" i="7"/>
  <c r="V95" i="7"/>
  <c r="Q96" i="7"/>
  <c r="R96" i="7"/>
  <c r="S96" i="7"/>
  <c r="T96" i="7"/>
  <c r="U96" i="7"/>
  <c r="V96" i="7"/>
  <c r="Q97" i="7"/>
  <c r="R97" i="7"/>
  <c r="S97" i="7"/>
  <c r="T97" i="7"/>
  <c r="U97" i="7"/>
  <c r="V97" i="7"/>
  <c r="Q98" i="7"/>
  <c r="R98" i="7"/>
  <c r="S98" i="7"/>
  <c r="T98" i="7"/>
  <c r="U98" i="7"/>
  <c r="V98" i="7"/>
  <c r="Q99" i="7"/>
  <c r="R99" i="7"/>
  <c r="S99" i="7"/>
  <c r="T99" i="7"/>
  <c r="U99" i="7"/>
  <c r="V99" i="7"/>
  <c r="Q100" i="7"/>
  <c r="R100" i="7"/>
  <c r="S100" i="7"/>
  <c r="T100" i="7"/>
  <c r="U100" i="7"/>
  <c r="V100" i="7"/>
  <c r="Q101" i="7"/>
  <c r="R101" i="7"/>
  <c r="S101" i="7"/>
  <c r="T101" i="7"/>
  <c r="U101" i="7"/>
  <c r="V101" i="7"/>
  <c r="Q102" i="7"/>
  <c r="R102" i="7"/>
  <c r="S102" i="7"/>
  <c r="T102" i="7"/>
  <c r="U102" i="7"/>
  <c r="V102" i="7"/>
  <c r="Q103" i="7"/>
  <c r="R103" i="7"/>
  <c r="S103" i="7"/>
  <c r="T103" i="7"/>
  <c r="U103" i="7"/>
  <c r="V103" i="7"/>
  <c r="Q104" i="7"/>
  <c r="R104" i="7"/>
  <c r="S104" i="7"/>
  <c r="T104" i="7"/>
  <c r="U104" i="7"/>
  <c r="V104" i="7"/>
  <c r="Q105" i="7"/>
  <c r="R105" i="7"/>
  <c r="S105" i="7"/>
  <c r="T105" i="7"/>
  <c r="U105" i="7"/>
  <c r="V105" i="7"/>
  <c r="Q106" i="7"/>
  <c r="R106" i="7"/>
  <c r="S106" i="7"/>
  <c r="T106" i="7"/>
  <c r="U106" i="7"/>
  <c r="V106" i="7"/>
  <c r="Q107" i="7"/>
  <c r="R107" i="7"/>
  <c r="S107" i="7"/>
  <c r="T107" i="7"/>
  <c r="U107" i="7"/>
  <c r="V107" i="7"/>
  <c r="Q108" i="7"/>
  <c r="R108" i="7"/>
  <c r="S108" i="7"/>
  <c r="T108" i="7"/>
  <c r="U108" i="7"/>
  <c r="V108" i="7"/>
  <c r="Q109" i="7"/>
  <c r="R109" i="7"/>
  <c r="S109" i="7"/>
  <c r="T109" i="7"/>
  <c r="U109" i="7"/>
  <c r="V109" i="7"/>
  <c r="Q110" i="7"/>
  <c r="R110" i="7"/>
  <c r="S110" i="7"/>
  <c r="T110" i="7"/>
  <c r="U110" i="7"/>
  <c r="V110" i="7"/>
  <c r="Q111" i="7"/>
  <c r="R111" i="7"/>
  <c r="S111" i="7"/>
  <c r="T111" i="7"/>
  <c r="U111" i="7"/>
  <c r="V111" i="7"/>
  <c r="Q112" i="7"/>
  <c r="R112" i="7"/>
  <c r="S112" i="7"/>
  <c r="T112" i="7"/>
  <c r="U112" i="7"/>
  <c r="V112" i="7"/>
  <c r="Q113" i="7"/>
  <c r="R113" i="7"/>
  <c r="S113" i="7"/>
  <c r="T113" i="7"/>
  <c r="U113" i="7"/>
  <c r="V113" i="7"/>
  <c r="Q114" i="7"/>
  <c r="R114" i="7"/>
  <c r="S114" i="7"/>
  <c r="T114" i="7"/>
  <c r="U114" i="7"/>
  <c r="V114" i="7"/>
  <c r="Q115" i="7"/>
  <c r="R115" i="7"/>
  <c r="S115" i="7"/>
  <c r="T115" i="7"/>
  <c r="U115" i="7"/>
  <c r="V115" i="7"/>
  <c r="Q116" i="7"/>
  <c r="R116" i="7"/>
  <c r="S116" i="7"/>
  <c r="T116" i="7"/>
  <c r="U116" i="7"/>
  <c r="V116" i="7"/>
  <c r="Q117" i="7"/>
  <c r="R117" i="7"/>
  <c r="S117" i="7"/>
  <c r="T117" i="7"/>
  <c r="U117" i="7"/>
  <c r="V117" i="7"/>
  <c r="Q118" i="7"/>
  <c r="R118" i="7"/>
  <c r="S118" i="7"/>
  <c r="T118" i="7"/>
  <c r="U118" i="7"/>
  <c r="V118" i="7"/>
  <c r="Q119" i="7"/>
  <c r="R119" i="7"/>
  <c r="S119" i="7"/>
  <c r="T119" i="7"/>
  <c r="U119" i="7"/>
  <c r="V119" i="7"/>
  <c r="Q120" i="7"/>
  <c r="R120" i="7"/>
  <c r="S120" i="7"/>
  <c r="T120" i="7"/>
  <c r="U120" i="7"/>
  <c r="V120" i="7"/>
  <c r="Q121" i="7"/>
  <c r="R121" i="7"/>
  <c r="S121" i="7"/>
  <c r="T121" i="7"/>
  <c r="U121" i="7"/>
  <c r="V121" i="7"/>
  <c r="Q122" i="7"/>
  <c r="R122" i="7"/>
  <c r="S122" i="7"/>
  <c r="T122" i="7"/>
  <c r="U122" i="7"/>
  <c r="V122" i="7"/>
  <c r="Q123" i="7"/>
  <c r="R123" i="7"/>
  <c r="S123" i="7"/>
  <c r="T123" i="7"/>
  <c r="U123" i="7"/>
  <c r="V123" i="7"/>
  <c r="Q124" i="7"/>
  <c r="R124" i="7"/>
  <c r="S124" i="7"/>
  <c r="T124" i="7"/>
  <c r="U124" i="7"/>
  <c r="V124" i="7"/>
  <c r="Q125" i="7"/>
  <c r="R125" i="7"/>
  <c r="S125" i="7"/>
  <c r="T125" i="7"/>
  <c r="U125" i="7"/>
  <c r="V125" i="7"/>
  <c r="Q126" i="7"/>
  <c r="R126" i="7"/>
  <c r="S126" i="7"/>
  <c r="T126" i="7"/>
  <c r="U126" i="7"/>
  <c r="V126" i="7"/>
  <c r="Q127" i="7"/>
  <c r="R127" i="7"/>
  <c r="S127" i="7"/>
  <c r="T127" i="7"/>
  <c r="U127" i="7"/>
  <c r="V127" i="7"/>
  <c r="Q128" i="7"/>
  <c r="R128" i="7"/>
  <c r="S128" i="7"/>
  <c r="T128" i="7"/>
  <c r="U128" i="7"/>
  <c r="V128" i="7"/>
  <c r="Q129" i="7"/>
  <c r="R129" i="7"/>
  <c r="S129" i="7"/>
  <c r="T129" i="7"/>
  <c r="U129" i="7"/>
  <c r="V129" i="7"/>
  <c r="Q130" i="7"/>
  <c r="R130" i="7"/>
  <c r="S130" i="7"/>
  <c r="T130" i="7"/>
  <c r="U130" i="7"/>
  <c r="V130" i="7"/>
  <c r="Q131" i="7"/>
  <c r="R131" i="7"/>
  <c r="S131" i="7"/>
  <c r="T131" i="7"/>
  <c r="U131" i="7"/>
  <c r="V131" i="7"/>
  <c r="Q132" i="7"/>
  <c r="R132" i="7"/>
  <c r="S132" i="7"/>
  <c r="T132" i="7"/>
  <c r="U132" i="7"/>
  <c r="V132" i="7"/>
  <c r="Q133" i="7"/>
  <c r="R133" i="7"/>
  <c r="S133" i="7"/>
  <c r="T133" i="7"/>
  <c r="U133" i="7"/>
  <c r="V133" i="7"/>
  <c r="Q134" i="7"/>
  <c r="R134" i="7"/>
  <c r="S134" i="7"/>
  <c r="T134" i="7"/>
  <c r="U134" i="7"/>
  <c r="V134" i="7"/>
  <c r="Q135" i="7"/>
  <c r="R135" i="7"/>
  <c r="S135" i="7"/>
  <c r="T135" i="7"/>
  <c r="U135" i="7"/>
  <c r="V135" i="7"/>
  <c r="Q136" i="7"/>
  <c r="R136" i="7"/>
  <c r="S136" i="7"/>
  <c r="T136" i="7"/>
  <c r="U136" i="7"/>
  <c r="V136" i="7"/>
  <c r="Q137" i="7"/>
  <c r="R137" i="7"/>
  <c r="S137" i="7"/>
  <c r="T137" i="7"/>
  <c r="U137" i="7"/>
  <c r="V137" i="7"/>
  <c r="Q138" i="7"/>
  <c r="R138" i="7"/>
  <c r="S138" i="7"/>
  <c r="T138" i="7"/>
  <c r="U138" i="7"/>
  <c r="V138" i="7"/>
  <c r="Q139" i="7"/>
  <c r="R139" i="7"/>
  <c r="S139" i="7"/>
  <c r="T139" i="7"/>
  <c r="U139" i="7"/>
  <c r="V139" i="7"/>
  <c r="Q140" i="7"/>
  <c r="R140" i="7"/>
  <c r="S140" i="7"/>
  <c r="T140" i="7"/>
  <c r="U140" i="7"/>
  <c r="V140" i="7"/>
  <c r="Q141" i="7"/>
  <c r="R141" i="7"/>
  <c r="S141" i="7"/>
  <c r="T141" i="7"/>
  <c r="U141" i="7"/>
  <c r="V141" i="7"/>
  <c r="Q142" i="7"/>
  <c r="R142" i="7"/>
  <c r="S142" i="7"/>
  <c r="T142" i="7"/>
  <c r="U142" i="7"/>
  <c r="V142" i="7"/>
  <c r="Q143" i="7"/>
  <c r="R143" i="7"/>
  <c r="S143" i="7"/>
  <c r="T143" i="7"/>
  <c r="U143" i="7"/>
  <c r="V143" i="7"/>
  <c r="Q144" i="7"/>
  <c r="R144" i="7"/>
  <c r="S144" i="7"/>
  <c r="T144" i="7"/>
  <c r="U144" i="7"/>
  <c r="V144" i="7"/>
  <c r="Q145" i="7"/>
  <c r="R145" i="7"/>
  <c r="S145" i="7"/>
  <c r="T145" i="7"/>
  <c r="U145" i="7"/>
  <c r="V145" i="7"/>
  <c r="Q146" i="7"/>
  <c r="R146" i="7"/>
  <c r="S146" i="7"/>
  <c r="T146" i="7"/>
  <c r="U146" i="7"/>
  <c r="V146" i="7"/>
  <c r="Q147" i="7"/>
  <c r="R147" i="7"/>
  <c r="S147" i="7"/>
  <c r="T147" i="7"/>
  <c r="U147" i="7"/>
  <c r="V147" i="7"/>
  <c r="Q148" i="7"/>
  <c r="R148" i="7"/>
  <c r="S148" i="7"/>
  <c r="T148" i="7"/>
  <c r="U148" i="7"/>
  <c r="V148" i="7"/>
  <c r="Q149" i="7"/>
  <c r="R149" i="7"/>
  <c r="S149" i="7"/>
  <c r="T149" i="7"/>
  <c r="U149" i="7"/>
  <c r="V149" i="7"/>
  <c r="Q150" i="7"/>
  <c r="R150" i="7"/>
  <c r="S150" i="7"/>
  <c r="T150" i="7"/>
  <c r="U150" i="7"/>
  <c r="V150" i="7"/>
  <c r="Q151" i="7"/>
  <c r="R151" i="7"/>
  <c r="S151" i="7"/>
  <c r="T151" i="7"/>
  <c r="U151" i="7"/>
  <c r="V151" i="7"/>
  <c r="Q152" i="7"/>
  <c r="R152" i="7"/>
  <c r="S152" i="7"/>
  <c r="T152" i="7"/>
  <c r="U152" i="7"/>
  <c r="V152" i="7"/>
  <c r="Q153" i="7"/>
  <c r="R153" i="7"/>
  <c r="S153" i="7"/>
  <c r="T153" i="7"/>
  <c r="U153" i="7"/>
  <c r="V153" i="7"/>
  <c r="U4" i="7"/>
  <c r="V4" i="7"/>
  <c r="T4" i="7"/>
  <c r="S4" i="7"/>
  <c r="R4" i="7"/>
  <c r="Q4" i="7"/>
  <c r="R2" i="7"/>
  <c r="S2" i="7"/>
  <c r="T2" i="7"/>
  <c r="U2" i="7"/>
  <c r="V2" i="7"/>
  <c r="Q2" i="7"/>
  <c r="F2" i="7"/>
  <c r="G2" i="7"/>
  <c r="H2" i="7"/>
  <c r="I2" i="7"/>
  <c r="J2" i="7"/>
  <c r="K2" i="7"/>
  <c r="E2" i="7"/>
  <c r="B4" i="4"/>
  <c r="C4" i="4"/>
  <c r="K4" i="17" l="1"/>
  <c r="L4" i="17" s="1"/>
  <c r="K12" i="17"/>
  <c r="L12" i="17" s="1"/>
  <c r="K6" i="17"/>
  <c r="L6" i="17" s="1"/>
  <c r="K14" i="17"/>
  <c r="L14" i="17" s="1"/>
  <c r="K3" i="17"/>
  <c r="L3" i="17" s="1"/>
  <c r="K7" i="17"/>
  <c r="L7" i="17" s="1"/>
  <c r="K15" i="17"/>
  <c r="L15" i="17" s="1"/>
  <c r="K9" i="17"/>
  <c r="L9" i="17" s="1"/>
  <c r="K17" i="17"/>
  <c r="L17" i="17" s="1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F21" i="17" a="1"/>
  <c r="F21" i="17" s="1"/>
  <c r="D4" i="2"/>
  <c r="D8" i="2"/>
  <c r="D12" i="2"/>
  <c r="D16" i="2"/>
  <c r="D20" i="2"/>
  <c r="D24" i="2"/>
  <c r="D28" i="2"/>
  <c r="D32" i="2"/>
  <c r="D36" i="2"/>
  <c r="D40" i="2"/>
  <c r="D44" i="2"/>
  <c r="D48" i="2"/>
  <c r="D52" i="2"/>
  <c r="D56" i="2"/>
  <c r="D60" i="2"/>
  <c r="D64" i="2"/>
  <c r="D68" i="2"/>
  <c r="D72" i="2"/>
  <c r="D76" i="2"/>
  <c r="D80" i="2"/>
  <c r="D84" i="2"/>
  <c r="D88" i="2"/>
  <c r="D92" i="2"/>
  <c r="D96" i="2"/>
  <c r="D100" i="2"/>
  <c r="D104" i="2"/>
  <c r="D108" i="2"/>
  <c r="D112" i="2"/>
  <c r="D116" i="2"/>
  <c r="D120" i="2"/>
  <c r="D124" i="2"/>
  <c r="D128" i="2"/>
  <c r="D132" i="2"/>
  <c r="D136" i="2"/>
  <c r="D140" i="2"/>
  <c r="D144" i="2"/>
  <c r="D148" i="2"/>
  <c r="D2" i="2"/>
  <c r="C5" i="2"/>
  <c r="C9" i="2"/>
  <c r="C13" i="2"/>
  <c r="C17" i="2"/>
  <c r="C21" i="2"/>
  <c r="C25" i="2"/>
  <c r="C29" i="2"/>
  <c r="C33" i="2"/>
  <c r="C37" i="2"/>
  <c r="C41" i="2"/>
  <c r="C45" i="2"/>
  <c r="C49" i="2"/>
  <c r="C53" i="2"/>
  <c r="C57" i="2"/>
  <c r="C61" i="2"/>
  <c r="C65" i="2"/>
  <c r="C69" i="2"/>
  <c r="C73" i="2"/>
  <c r="C77" i="2"/>
  <c r="C81" i="2"/>
  <c r="C85" i="2"/>
  <c r="C89" i="2"/>
  <c r="C93" i="2"/>
  <c r="C97" i="2"/>
  <c r="C101" i="2"/>
  <c r="C105" i="2"/>
  <c r="C109" i="2"/>
  <c r="C113" i="2"/>
  <c r="C117" i="2"/>
  <c r="C121" i="2"/>
  <c r="C125" i="2"/>
  <c r="C129" i="2"/>
  <c r="C133" i="2"/>
  <c r="C137" i="2"/>
  <c r="C141" i="2"/>
  <c r="C145" i="2"/>
  <c r="C149" i="2"/>
  <c r="B22" i="2"/>
  <c r="B23" i="2"/>
  <c r="B30" i="2"/>
  <c r="B31" i="2"/>
  <c r="B38" i="2"/>
  <c r="B39" i="2"/>
  <c r="B46" i="2"/>
  <c r="B47" i="2"/>
  <c r="B54" i="2"/>
  <c r="B55" i="2"/>
  <c r="B62" i="2"/>
  <c r="B63" i="2"/>
  <c r="B70" i="2"/>
  <c r="B71" i="2"/>
  <c r="B78" i="2"/>
  <c r="B79" i="2"/>
  <c r="B86" i="2"/>
  <c r="B87" i="2"/>
  <c r="B94" i="2"/>
  <c r="B95" i="2"/>
  <c r="B102" i="2"/>
  <c r="B103" i="2"/>
  <c r="B110" i="2"/>
  <c r="B111" i="2"/>
  <c r="B118" i="2"/>
  <c r="B119" i="2"/>
  <c r="B126" i="2"/>
  <c r="B127" i="2"/>
  <c r="B134" i="2"/>
  <c r="B135" i="2"/>
  <c r="B142" i="2"/>
  <c r="B143" i="2"/>
  <c r="B150" i="2"/>
  <c r="B151" i="2"/>
  <c r="B6" i="2"/>
  <c r="B9" i="2"/>
  <c r="B10" i="2"/>
  <c r="B14" i="2"/>
  <c r="B17" i="2"/>
  <c r="B2" i="2"/>
  <c r="V2" i="2" s="1" a="1"/>
  <c r="V2" i="2" s="1"/>
  <c r="A153" i="14"/>
  <c r="A152" i="14"/>
  <c r="A151" i="14"/>
  <c r="A150" i="14"/>
  <c r="A149" i="14"/>
  <c r="A148" i="14"/>
  <c r="A147" i="14"/>
  <c r="A146" i="14"/>
  <c r="A145" i="14"/>
  <c r="A144" i="14"/>
  <c r="A143" i="14"/>
  <c r="A142" i="14"/>
  <c r="A141" i="14"/>
  <c r="A140" i="14"/>
  <c r="A139" i="14"/>
  <c r="A138" i="14"/>
  <c r="A137" i="14"/>
  <c r="A136" i="14"/>
  <c r="A135" i="14"/>
  <c r="A134" i="14"/>
  <c r="A133" i="14"/>
  <c r="A132" i="14"/>
  <c r="A131" i="14"/>
  <c r="A130" i="14"/>
  <c r="A129" i="14"/>
  <c r="A128" i="14"/>
  <c r="A127" i="14"/>
  <c r="A126" i="14"/>
  <c r="A125" i="14"/>
  <c r="A124" i="14"/>
  <c r="A123" i="14"/>
  <c r="A122" i="14"/>
  <c r="A121" i="14"/>
  <c r="A120" i="14"/>
  <c r="A119" i="14"/>
  <c r="A118" i="14"/>
  <c r="A117" i="14"/>
  <c r="A116" i="14"/>
  <c r="A115" i="14"/>
  <c r="A114" i="14"/>
  <c r="A113" i="14"/>
  <c r="A112" i="14"/>
  <c r="A111" i="14"/>
  <c r="A110" i="14"/>
  <c r="A109" i="14"/>
  <c r="A108" i="14"/>
  <c r="A107" i="14"/>
  <c r="A106" i="14"/>
  <c r="A105" i="14"/>
  <c r="A104" i="14"/>
  <c r="A103" i="14"/>
  <c r="A102" i="14"/>
  <c r="A101" i="14"/>
  <c r="A100" i="14"/>
  <c r="A99" i="14"/>
  <c r="A98" i="14"/>
  <c r="A97" i="14"/>
  <c r="A96" i="14"/>
  <c r="A95" i="14"/>
  <c r="A94" i="14"/>
  <c r="A93" i="14"/>
  <c r="A92" i="14"/>
  <c r="A91" i="14"/>
  <c r="A90" i="14"/>
  <c r="A89" i="14"/>
  <c r="A88" i="14"/>
  <c r="A87" i="14"/>
  <c r="A86" i="14"/>
  <c r="A85" i="14"/>
  <c r="A84" i="14"/>
  <c r="A83" i="14"/>
  <c r="A82" i="14"/>
  <c r="A81" i="14"/>
  <c r="A80" i="14"/>
  <c r="A79" i="14"/>
  <c r="A78" i="14"/>
  <c r="A77" i="14"/>
  <c r="A76" i="14"/>
  <c r="A75" i="14"/>
  <c r="A74" i="14"/>
  <c r="A73" i="14"/>
  <c r="A72" i="14"/>
  <c r="A71" i="14"/>
  <c r="A70" i="14"/>
  <c r="A69" i="14"/>
  <c r="A68" i="14"/>
  <c r="A67" i="14"/>
  <c r="A66" i="14"/>
  <c r="A65" i="14"/>
  <c r="A64" i="14"/>
  <c r="A63" i="14"/>
  <c r="A62" i="14"/>
  <c r="A61" i="14"/>
  <c r="A60" i="14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A44" i="14"/>
  <c r="A43" i="14"/>
  <c r="A42" i="14"/>
  <c r="A41" i="14"/>
  <c r="A40" i="14"/>
  <c r="A39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5" i="14"/>
  <c r="A24" i="14"/>
  <c r="A23" i="14"/>
  <c r="A22" i="14"/>
  <c r="A21" i="14"/>
  <c r="A20" i="14"/>
  <c r="A19" i="14"/>
  <c r="A18" i="14"/>
  <c r="A17" i="14"/>
  <c r="A16" i="14"/>
  <c r="A15" i="14"/>
  <c r="A14" i="14"/>
  <c r="A13" i="14"/>
  <c r="A12" i="14"/>
  <c r="A11" i="14"/>
  <c r="A10" i="14"/>
  <c r="A9" i="14"/>
  <c r="A8" i="14"/>
  <c r="A7" i="14"/>
  <c r="A6" i="14"/>
  <c r="A5" i="14"/>
  <c r="A4" i="14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D126" i="12" s="1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C100" i="12" s="1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D34" i="12" s="1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B15" i="12" s="1"/>
  <c r="A14" i="12"/>
  <c r="A13" i="12"/>
  <c r="A12" i="12"/>
  <c r="A11" i="12"/>
  <c r="A10" i="12"/>
  <c r="A9" i="12"/>
  <c r="A8" i="12"/>
  <c r="A7" i="12"/>
  <c r="A6" i="12"/>
  <c r="A5" i="12"/>
  <c r="A4" i="12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D101" i="11" s="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153" i="10"/>
  <c r="B153" i="10" s="1"/>
  <c r="A152" i="10"/>
  <c r="A151" i="10"/>
  <c r="A150" i="10"/>
  <c r="A149" i="10"/>
  <c r="A148" i="10"/>
  <c r="A147" i="10"/>
  <c r="A146" i="10"/>
  <c r="A145" i="10"/>
  <c r="B145" i="10" s="1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C78" i="10" s="1"/>
  <c r="A76" i="10"/>
  <c r="A75" i="10"/>
  <c r="A74" i="10"/>
  <c r="A73" i="10"/>
  <c r="A72" i="10"/>
  <c r="C72" i="10" s="1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B57" i="10" s="1"/>
  <c r="A56" i="10"/>
  <c r="A55" i="10"/>
  <c r="A54" i="10"/>
  <c r="A53" i="10"/>
  <c r="A52" i="10"/>
  <c r="A51" i="10"/>
  <c r="B51" i="10" s="1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C8" i="10" s="1"/>
  <c r="A7" i="10"/>
  <c r="A6" i="10"/>
  <c r="A5" i="10"/>
  <c r="A4" i="10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B134" i="9" s="1"/>
  <c r="A133" i="9"/>
  <c r="A132" i="9"/>
  <c r="A131" i="9"/>
  <c r="B131" i="9" s="1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B99" i="9" s="1"/>
  <c r="A98" i="9"/>
  <c r="A97" i="9"/>
  <c r="A96" i="9"/>
  <c r="A95" i="9"/>
  <c r="A94" i="9"/>
  <c r="A93" i="9"/>
  <c r="A92" i="9"/>
  <c r="A91" i="9"/>
  <c r="C91" i="9" s="1"/>
  <c r="A90" i="9"/>
  <c r="A89" i="9"/>
  <c r="A88" i="9"/>
  <c r="C88" i="9" s="1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B70" i="9" s="1"/>
  <c r="A69" i="9"/>
  <c r="A68" i="9"/>
  <c r="A67" i="9"/>
  <c r="A66" i="9"/>
  <c r="A65" i="9"/>
  <c r="A64" i="9"/>
  <c r="A63" i="9"/>
  <c r="A62" i="9"/>
  <c r="A61" i="9"/>
  <c r="A60" i="9"/>
  <c r="A59" i="9"/>
  <c r="C59" i="9" s="1"/>
  <c r="A58" i="9"/>
  <c r="A57" i="9"/>
  <c r="A56" i="9"/>
  <c r="A55" i="9"/>
  <c r="A54" i="9"/>
  <c r="A53" i="9"/>
  <c r="A52" i="9"/>
  <c r="A51" i="9"/>
  <c r="A50" i="9"/>
  <c r="A49" i="9"/>
  <c r="A48" i="9"/>
  <c r="D48" i="9" s="1"/>
  <c r="A47" i="9"/>
  <c r="A46" i="9"/>
  <c r="A45" i="9"/>
  <c r="D45" i="9" s="1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C32" i="9" s="1"/>
  <c r="A31" i="9"/>
  <c r="A30" i="9"/>
  <c r="A29" i="9"/>
  <c r="A28" i="9"/>
  <c r="A27" i="9"/>
  <c r="A26" i="9"/>
  <c r="A25" i="9"/>
  <c r="A24" i="9"/>
  <c r="D24" i="9" s="1"/>
  <c r="A23" i="9"/>
  <c r="A22" i="9"/>
  <c r="B22" i="9" s="1"/>
  <c r="A21" i="9"/>
  <c r="A20" i="9"/>
  <c r="A19" i="9"/>
  <c r="A18" i="9"/>
  <c r="A17" i="9"/>
  <c r="B17" i="9" s="1"/>
  <c r="A16" i="9"/>
  <c r="A15" i="9"/>
  <c r="A14" i="9"/>
  <c r="C14" i="9" s="1"/>
  <c r="A13" i="9"/>
  <c r="A12" i="9"/>
  <c r="A11" i="9"/>
  <c r="A10" i="9"/>
  <c r="A9" i="9"/>
  <c r="A8" i="9"/>
  <c r="A7" i="9"/>
  <c r="A6" i="9"/>
  <c r="A5" i="9"/>
  <c r="A4" i="9"/>
  <c r="A153" i="8"/>
  <c r="C153" i="8" s="1"/>
  <c r="A152" i="8"/>
  <c r="A151" i="8"/>
  <c r="A150" i="8"/>
  <c r="D150" i="8" s="1"/>
  <c r="A149" i="8"/>
  <c r="A148" i="8"/>
  <c r="A147" i="8"/>
  <c r="A146" i="8"/>
  <c r="A145" i="8"/>
  <c r="D145" i="8" s="1"/>
  <c r="A144" i="8"/>
  <c r="A143" i="8"/>
  <c r="B143" i="8" s="1"/>
  <c r="A142" i="8"/>
  <c r="A141" i="8"/>
  <c r="A140" i="8"/>
  <c r="A139" i="8"/>
  <c r="D139" i="8" s="1"/>
  <c r="A138" i="8"/>
  <c r="A137" i="8"/>
  <c r="B137" i="8" s="1"/>
  <c r="A136" i="8"/>
  <c r="A135" i="8"/>
  <c r="A134" i="8"/>
  <c r="A133" i="8"/>
  <c r="A132" i="8"/>
  <c r="A131" i="8"/>
  <c r="A130" i="8"/>
  <c r="A129" i="8"/>
  <c r="C129" i="8" s="1"/>
  <c r="A128" i="8"/>
  <c r="A127" i="8"/>
  <c r="A126" i="8"/>
  <c r="A125" i="8"/>
  <c r="A124" i="8"/>
  <c r="C124" i="8" s="1"/>
  <c r="A123" i="8"/>
  <c r="A122" i="8"/>
  <c r="A121" i="8"/>
  <c r="A120" i="8"/>
  <c r="A119" i="8"/>
  <c r="A118" i="8"/>
  <c r="A117" i="8"/>
  <c r="A116" i="8"/>
  <c r="A115" i="8"/>
  <c r="D115" i="8" s="1"/>
  <c r="A114" i="8"/>
  <c r="A113" i="8"/>
  <c r="A112" i="8"/>
  <c r="A111" i="8"/>
  <c r="A110" i="8"/>
  <c r="D110" i="8" s="1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C94" i="8" s="1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D81" i="8" s="1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B68" i="8" s="1"/>
  <c r="A67" i="8"/>
  <c r="A66" i="8"/>
  <c r="A65" i="8"/>
  <c r="A64" i="8"/>
  <c r="A63" i="8"/>
  <c r="A62" i="8"/>
  <c r="A61" i="8"/>
  <c r="A60" i="8"/>
  <c r="C60" i="8" s="1"/>
  <c r="A59" i="8"/>
  <c r="A58" i="8"/>
  <c r="A57" i="8"/>
  <c r="D57" i="8" s="1"/>
  <c r="A56" i="8"/>
  <c r="A55" i="8"/>
  <c r="A54" i="8"/>
  <c r="C54" i="8" s="1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B39" i="8" s="1"/>
  <c r="A38" i="8"/>
  <c r="A37" i="8"/>
  <c r="A36" i="8"/>
  <c r="A35" i="8"/>
  <c r="A34" i="8"/>
  <c r="A33" i="8"/>
  <c r="B33" i="8" s="1"/>
  <c r="A32" i="8"/>
  <c r="A31" i="8"/>
  <c r="A30" i="8"/>
  <c r="A29" i="8"/>
  <c r="A28" i="8"/>
  <c r="A27" i="8"/>
  <c r="A26" i="8"/>
  <c r="A25" i="8"/>
  <c r="C25" i="8" s="1"/>
  <c r="A24" i="8"/>
  <c r="A23" i="8"/>
  <c r="A22" i="8"/>
  <c r="D22" i="8" s="1"/>
  <c r="A21" i="8"/>
  <c r="A20" i="8"/>
  <c r="A19" i="8"/>
  <c r="A18" i="8"/>
  <c r="A17" i="8"/>
  <c r="A16" i="8"/>
  <c r="A15" i="8"/>
  <c r="B15" i="8" s="1"/>
  <c r="A14" i="8"/>
  <c r="A13" i="8"/>
  <c r="A12" i="8"/>
  <c r="A11" i="8"/>
  <c r="A10" i="8"/>
  <c r="A9" i="8"/>
  <c r="A8" i="8"/>
  <c r="A7" i="8"/>
  <c r="A6" i="8"/>
  <c r="A5" i="8"/>
  <c r="A4" i="8"/>
  <c r="A153" i="7"/>
  <c r="A152" i="7"/>
  <c r="A151" i="7"/>
  <c r="B151" i="7" s="1"/>
  <c r="A150" i="7"/>
  <c r="A149" i="7"/>
  <c r="B149" i="7" s="1"/>
  <c r="A148" i="7"/>
  <c r="C148" i="7" s="1"/>
  <c r="A147" i="7"/>
  <c r="A146" i="7"/>
  <c r="A144" i="3" s="1"/>
  <c r="A145" i="7"/>
  <c r="D145" i="7" s="1"/>
  <c r="A144" i="7"/>
  <c r="A143" i="7"/>
  <c r="B143" i="7" s="1"/>
  <c r="A142" i="7"/>
  <c r="A141" i="7"/>
  <c r="B141" i="7" s="1"/>
  <c r="A140" i="7"/>
  <c r="D140" i="7" s="1"/>
  <c r="A139" i="7"/>
  <c r="A137" i="3" s="1"/>
  <c r="A138" i="7"/>
  <c r="A136" i="3" s="1"/>
  <c r="A137" i="7"/>
  <c r="D137" i="7" s="1"/>
  <c r="A136" i="7"/>
  <c r="A134" i="3" s="1"/>
  <c r="A135" i="7"/>
  <c r="A134" i="7"/>
  <c r="C134" i="7" s="1"/>
  <c r="A133" i="7"/>
  <c r="A132" i="7"/>
  <c r="D132" i="7" s="1"/>
  <c r="A131" i="7"/>
  <c r="A130" i="7"/>
  <c r="A128" i="3" s="1"/>
  <c r="A129" i="7"/>
  <c r="A128" i="7"/>
  <c r="A127" i="7"/>
  <c r="B127" i="7" s="1"/>
  <c r="A126" i="7"/>
  <c r="B126" i="7" s="1"/>
  <c r="A125" i="7"/>
  <c r="A124" i="7"/>
  <c r="A123" i="7"/>
  <c r="C123" i="7" s="1"/>
  <c r="A122" i="7"/>
  <c r="A121" i="7"/>
  <c r="A120" i="7"/>
  <c r="A118" i="3" s="1"/>
  <c r="B118" i="3" s="1"/>
  <c r="A119" i="7"/>
  <c r="B119" i="7" s="1"/>
  <c r="A118" i="7"/>
  <c r="D118" i="7" s="1"/>
  <c r="A117" i="7"/>
  <c r="A116" i="7"/>
  <c r="D116" i="7" s="1"/>
  <c r="A115" i="7"/>
  <c r="C115" i="7" s="1"/>
  <c r="A114" i="7"/>
  <c r="A112" i="3" s="1"/>
  <c r="A113" i="7"/>
  <c r="D113" i="7" s="1"/>
  <c r="A112" i="7"/>
  <c r="B112" i="7" s="1"/>
  <c r="A111" i="7"/>
  <c r="A110" i="7"/>
  <c r="D110" i="7" s="1"/>
  <c r="A109" i="7"/>
  <c r="B109" i="7" s="1"/>
  <c r="A108" i="7"/>
  <c r="A106" i="3" s="1"/>
  <c r="A107" i="7"/>
  <c r="A106" i="7"/>
  <c r="A105" i="7"/>
  <c r="D105" i="7" s="1"/>
  <c r="A104" i="7"/>
  <c r="A103" i="7"/>
  <c r="B103" i="7" s="1"/>
  <c r="A102" i="7"/>
  <c r="B102" i="7" s="1"/>
  <c r="A101" i="7"/>
  <c r="A99" i="3" s="1"/>
  <c r="B99" i="3" s="1"/>
  <c r="A100" i="7"/>
  <c r="D100" i="7" s="1"/>
  <c r="A99" i="7"/>
  <c r="A97" i="3" s="1"/>
  <c r="A98" i="7"/>
  <c r="A97" i="7"/>
  <c r="A96" i="7"/>
  <c r="A95" i="7"/>
  <c r="B95" i="7" s="1"/>
  <c r="A94" i="7"/>
  <c r="C94" i="7" s="1"/>
  <c r="A93" i="7"/>
  <c r="A92" i="7"/>
  <c r="A91" i="7"/>
  <c r="A89" i="3" s="1"/>
  <c r="A90" i="7"/>
  <c r="A88" i="3" s="1"/>
  <c r="A89" i="7"/>
  <c r="A88" i="7"/>
  <c r="A86" i="3" s="1"/>
  <c r="A87" i="7"/>
  <c r="B87" i="7" s="1"/>
  <c r="A86" i="7"/>
  <c r="A85" i="7"/>
  <c r="B85" i="7" s="1"/>
  <c r="A84" i="7"/>
  <c r="D84" i="7" s="1"/>
  <c r="A83" i="7"/>
  <c r="A82" i="7"/>
  <c r="A80" i="3" s="1"/>
  <c r="A81" i="7"/>
  <c r="A80" i="7"/>
  <c r="A78" i="3" s="1"/>
  <c r="A79" i="7"/>
  <c r="B79" i="7" s="1"/>
  <c r="A78" i="7"/>
  <c r="A77" i="7"/>
  <c r="A76" i="7"/>
  <c r="A75" i="7"/>
  <c r="C75" i="7" s="1"/>
  <c r="A74" i="7"/>
  <c r="A73" i="7"/>
  <c r="A72" i="7"/>
  <c r="A70" i="3" s="1"/>
  <c r="A71" i="7"/>
  <c r="A69" i="3" s="1"/>
  <c r="A70" i="7"/>
  <c r="D70" i="7" s="1"/>
  <c r="A69" i="7"/>
  <c r="B69" i="7" s="1"/>
  <c r="A68" i="7"/>
  <c r="A67" i="7"/>
  <c r="A66" i="7"/>
  <c r="A65" i="7"/>
  <c r="A64" i="7"/>
  <c r="B64" i="7" s="1"/>
  <c r="A63" i="7"/>
  <c r="A61" i="3" s="1"/>
  <c r="A62" i="7"/>
  <c r="C62" i="7" s="1"/>
  <c r="A61" i="7"/>
  <c r="B61" i="7" s="1"/>
  <c r="A60" i="7"/>
  <c r="A58" i="3" s="1"/>
  <c r="A59" i="7"/>
  <c r="C59" i="7" s="1"/>
  <c r="A58" i="7"/>
  <c r="A57" i="7"/>
  <c r="A56" i="7"/>
  <c r="A54" i="3" s="1"/>
  <c r="A55" i="7"/>
  <c r="B55" i="7" s="1"/>
  <c r="A54" i="7"/>
  <c r="D54" i="7" s="1"/>
  <c r="A53" i="7"/>
  <c r="A52" i="7"/>
  <c r="A50" i="3" s="1"/>
  <c r="A51" i="7"/>
  <c r="A49" i="3" s="1"/>
  <c r="A50" i="7"/>
  <c r="A48" i="3" s="1"/>
  <c r="B48" i="3" s="1"/>
  <c r="A49" i="7"/>
  <c r="A48" i="7"/>
  <c r="A47" i="7"/>
  <c r="B47" i="7" s="1"/>
  <c r="A46" i="7"/>
  <c r="D46" i="7" s="1"/>
  <c r="A45" i="7"/>
  <c r="A44" i="7"/>
  <c r="A43" i="7"/>
  <c r="A42" i="7"/>
  <c r="A41" i="7"/>
  <c r="A40" i="7"/>
  <c r="A39" i="7"/>
  <c r="A38" i="7"/>
  <c r="B38" i="7" s="1"/>
  <c r="A37" i="7"/>
  <c r="A36" i="7"/>
  <c r="A35" i="7"/>
  <c r="D35" i="7" s="1"/>
  <c r="A34" i="7"/>
  <c r="A33" i="7"/>
  <c r="A32" i="7"/>
  <c r="B32" i="7" s="1"/>
  <c r="A31" i="7"/>
  <c r="A30" i="7"/>
  <c r="B30" i="7" s="1"/>
  <c r="A29" i="7"/>
  <c r="B29" i="7" s="1"/>
  <c r="A28" i="7"/>
  <c r="A26" i="3" s="1"/>
  <c r="A27" i="7"/>
  <c r="D27" i="7" s="1"/>
  <c r="A26" i="7"/>
  <c r="A25" i="7"/>
  <c r="A24" i="7"/>
  <c r="A23" i="7"/>
  <c r="A21" i="3" s="1"/>
  <c r="A22" i="7"/>
  <c r="C22" i="7" s="1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  <c r="A151" i="2"/>
  <c r="C151" i="2" s="1"/>
  <c r="A150" i="2"/>
  <c r="D150" i="2" s="1"/>
  <c r="A149" i="2"/>
  <c r="B149" i="2" s="1"/>
  <c r="A148" i="2"/>
  <c r="B148" i="2" s="1"/>
  <c r="A147" i="2"/>
  <c r="B147" i="2" s="1"/>
  <c r="A146" i="2"/>
  <c r="B146" i="2" s="1"/>
  <c r="A145" i="2"/>
  <c r="B145" i="2" s="1"/>
  <c r="A144" i="2"/>
  <c r="C144" i="2" s="1"/>
  <c r="A143" i="2"/>
  <c r="C143" i="2" s="1"/>
  <c r="A142" i="2"/>
  <c r="D142" i="2" s="1"/>
  <c r="A141" i="2"/>
  <c r="B141" i="2" s="1"/>
  <c r="A140" i="2"/>
  <c r="B140" i="2" s="1"/>
  <c r="A139" i="2"/>
  <c r="B139" i="2" s="1"/>
  <c r="A138" i="2"/>
  <c r="B138" i="2" s="1"/>
  <c r="A137" i="2"/>
  <c r="B137" i="2" s="1"/>
  <c r="A136" i="2"/>
  <c r="C136" i="2" s="1"/>
  <c r="A135" i="2"/>
  <c r="C135" i="2" s="1"/>
  <c r="A134" i="2"/>
  <c r="D134" i="2" s="1"/>
  <c r="A133" i="2"/>
  <c r="B133" i="2" s="1"/>
  <c r="A132" i="2"/>
  <c r="B132" i="2" s="1"/>
  <c r="A131" i="2"/>
  <c r="B131" i="2" s="1"/>
  <c r="A130" i="2"/>
  <c r="B130" i="2" s="1"/>
  <c r="A129" i="2"/>
  <c r="B129" i="2" s="1"/>
  <c r="A128" i="2"/>
  <c r="C128" i="2" s="1"/>
  <c r="A127" i="2"/>
  <c r="C127" i="2" s="1"/>
  <c r="A126" i="2"/>
  <c r="D126" i="2" s="1"/>
  <c r="A125" i="2"/>
  <c r="B125" i="2" s="1"/>
  <c r="A124" i="2"/>
  <c r="B124" i="2" s="1"/>
  <c r="A123" i="2"/>
  <c r="B123" i="2" s="1"/>
  <c r="A122" i="2"/>
  <c r="B122" i="2" s="1"/>
  <c r="A121" i="2"/>
  <c r="B121" i="2" s="1"/>
  <c r="A120" i="2"/>
  <c r="C120" i="2" s="1"/>
  <c r="A119" i="2"/>
  <c r="C119" i="2" s="1"/>
  <c r="A118" i="2"/>
  <c r="D118" i="2" s="1"/>
  <c r="A117" i="2"/>
  <c r="B117" i="2" s="1"/>
  <c r="A116" i="2"/>
  <c r="B116" i="2" s="1"/>
  <c r="A115" i="2"/>
  <c r="B115" i="2" s="1"/>
  <c r="A114" i="2"/>
  <c r="B114" i="2" s="1"/>
  <c r="A113" i="2"/>
  <c r="B113" i="2" s="1"/>
  <c r="A112" i="2"/>
  <c r="C112" i="2" s="1"/>
  <c r="A111" i="2"/>
  <c r="C111" i="2" s="1"/>
  <c r="A110" i="2"/>
  <c r="D110" i="2" s="1"/>
  <c r="A109" i="2"/>
  <c r="B109" i="2" s="1"/>
  <c r="A108" i="2"/>
  <c r="B108" i="2" s="1"/>
  <c r="A107" i="2"/>
  <c r="B107" i="2" s="1"/>
  <c r="A106" i="2"/>
  <c r="B106" i="2" s="1"/>
  <c r="A105" i="2"/>
  <c r="B105" i="2" s="1"/>
  <c r="A104" i="2"/>
  <c r="C104" i="2" s="1"/>
  <c r="A103" i="2"/>
  <c r="C103" i="2" s="1"/>
  <c r="A102" i="2"/>
  <c r="D102" i="2" s="1"/>
  <c r="A101" i="2"/>
  <c r="B101" i="2" s="1"/>
  <c r="A100" i="2"/>
  <c r="B100" i="2" s="1"/>
  <c r="A99" i="2"/>
  <c r="B99" i="2" s="1"/>
  <c r="A98" i="2"/>
  <c r="B98" i="2" s="1"/>
  <c r="A97" i="2"/>
  <c r="B97" i="2" s="1"/>
  <c r="A96" i="2"/>
  <c r="C96" i="2" s="1"/>
  <c r="A95" i="2"/>
  <c r="C95" i="2" s="1"/>
  <c r="A94" i="2"/>
  <c r="D94" i="2" s="1"/>
  <c r="A93" i="2"/>
  <c r="B93" i="2" s="1"/>
  <c r="A92" i="2"/>
  <c r="B92" i="2" s="1"/>
  <c r="A91" i="2"/>
  <c r="B91" i="2" s="1"/>
  <c r="A90" i="2"/>
  <c r="B90" i="2" s="1"/>
  <c r="A89" i="2"/>
  <c r="B89" i="2" s="1"/>
  <c r="A88" i="2"/>
  <c r="C88" i="2" s="1"/>
  <c r="A87" i="2"/>
  <c r="C87" i="2" s="1"/>
  <c r="A86" i="2"/>
  <c r="D86" i="2" s="1"/>
  <c r="A85" i="2"/>
  <c r="B85" i="2" s="1"/>
  <c r="A84" i="2"/>
  <c r="B84" i="2" s="1"/>
  <c r="A83" i="2"/>
  <c r="B83" i="2" s="1"/>
  <c r="A82" i="2"/>
  <c r="B82" i="2" s="1"/>
  <c r="A81" i="2"/>
  <c r="B81" i="2" s="1"/>
  <c r="A80" i="2"/>
  <c r="C80" i="2" s="1"/>
  <c r="A79" i="2"/>
  <c r="C79" i="2" s="1"/>
  <c r="A78" i="2"/>
  <c r="D78" i="2" s="1"/>
  <c r="A77" i="2"/>
  <c r="B77" i="2" s="1"/>
  <c r="A76" i="2"/>
  <c r="B76" i="2" s="1"/>
  <c r="A75" i="2"/>
  <c r="B75" i="2" s="1"/>
  <c r="A74" i="2"/>
  <c r="B74" i="2" s="1"/>
  <c r="A73" i="2"/>
  <c r="B73" i="2" s="1"/>
  <c r="A72" i="2"/>
  <c r="C72" i="2" s="1"/>
  <c r="A71" i="2"/>
  <c r="C71" i="2" s="1"/>
  <c r="A70" i="2"/>
  <c r="D70" i="2" s="1"/>
  <c r="A69" i="2"/>
  <c r="B69" i="2" s="1"/>
  <c r="A68" i="2"/>
  <c r="B68" i="2" s="1"/>
  <c r="A67" i="2"/>
  <c r="B67" i="2" s="1"/>
  <c r="A66" i="2"/>
  <c r="B66" i="2" s="1"/>
  <c r="A65" i="2"/>
  <c r="B65" i="2" s="1"/>
  <c r="A64" i="2"/>
  <c r="C64" i="2" s="1"/>
  <c r="A63" i="2"/>
  <c r="C63" i="2" s="1"/>
  <c r="A62" i="2"/>
  <c r="D62" i="2" s="1"/>
  <c r="A61" i="2"/>
  <c r="B61" i="2" s="1"/>
  <c r="A60" i="2"/>
  <c r="B60" i="2" s="1"/>
  <c r="A59" i="2"/>
  <c r="B59" i="2" s="1"/>
  <c r="A58" i="2"/>
  <c r="B58" i="2" s="1"/>
  <c r="A57" i="2"/>
  <c r="B57" i="2" s="1"/>
  <c r="A56" i="2"/>
  <c r="C56" i="2" s="1"/>
  <c r="A55" i="2"/>
  <c r="C55" i="2" s="1"/>
  <c r="A54" i="2"/>
  <c r="D54" i="2" s="1"/>
  <c r="A53" i="2"/>
  <c r="B53" i="2" s="1"/>
  <c r="A52" i="2"/>
  <c r="B52" i="2" s="1"/>
  <c r="A51" i="2"/>
  <c r="B51" i="2" s="1"/>
  <c r="A50" i="2"/>
  <c r="B50" i="2" s="1"/>
  <c r="A49" i="2"/>
  <c r="B49" i="2" s="1"/>
  <c r="A48" i="2"/>
  <c r="C48" i="2" s="1"/>
  <c r="A47" i="2"/>
  <c r="C47" i="2" s="1"/>
  <c r="A46" i="2"/>
  <c r="D46" i="2" s="1"/>
  <c r="A45" i="2"/>
  <c r="B45" i="2" s="1"/>
  <c r="A44" i="2"/>
  <c r="B44" i="2" s="1"/>
  <c r="A43" i="2"/>
  <c r="B43" i="2" s="1"/>
  <c r="A42" i="2"/>
  <c r="B42" i="2" s="1"/>
  <c r="A41" i="2"/>
  <c r="B41" i="2" s="1"/>
  <c r="A40" i="2"/>
  <c r="C40" i="2" s="1"/>
  <c r="A39" i="2"/>
  <c r="C39" i="2" s="1"/>
  <c r="A38" i="2"/>
  <c r="D38" i="2" s="1"/>
  <c r="A37" i="2"/>
  <c r="B37" i="2" s="1"/>
  <c r="A36" i="2"/>
  <c r="B36" i="2" s="1"/>
  <c r="A35" i="2"/>
  <c r="B35" i="2" s="1"/>
  <c r="A34" i="2"/>
  <c r="B34" i="2" s="1"/>
  <c r="A33" i="2"/>
  <c r="B33" i="2" s="1"/>
  <c r="A32" i="2"/>
  <c r="C32" i="2" s="1"/>
  <c r="A31" i="2"/>
  <c r="C31" i="2" s="1"/>
  <c r="A30" i="2"/>
  <c r="D30" i="2" s="1"/>
  <c r="A29" i="2"/>
  <c r="B29" i="2" s="1"/>
  <c r="A28" i="2"/>
  <c r="B28" i="2" s="1"/>
  <c r="A27" i="2"/>
  <c r="B27" i="2" s="1"/>
  <c r="A26" i="2"/>
  <c r="B26" i="2" s="1"/>
  <c r="A25" i="2"/>
  <c r="B25" i="2" s="1"/>
  <c r="A24" i="2"/>
  <c r="C24" i="2" s="1"/>
  <c r="A23" i="2"/>
  <c r="C23" i="2" s="1"/>
  <c r="A22" i="2"/>
  <c r="D22" i="2" s="1"/>
  <c r="A21" i="2"/>
  <c r="B21" i="2" s="1"/>
  <c r="A20" i="2"/>
  <c r="B20" i="2" s="1"/>
  <c r="A19" i="2"/>
  <c r="B19" i="2" s="1"/>
  <c r="A18" i="2"/>
  <c r="B18" i="2" s="1"/>
  <c r="A17" i="2"/>
  <c r="D17" i="2" s="1"/>
  <c r="A16" i="2"/>
  <c r="C16" i="2" s="1"/>
  <c r="A15" i="2"/>
  <c r="C15" i="2" s="1"/>
  <c r="A14" i="2"/>
  <c r="D14" i="2" s="1"/>
  <c r="A13" i="2"/>
  <c r="B13" i="2" s="1"/>
  <c r="A12" i="2"/>
  <c r="B12" i="2" s="1"/>
  <c r="A11" i="2"/>
  <c r="C11" i="2" s="1"/>
  <c r="A10" i="2"/>
  <c r="C10" i="2" s="1"/>
  <c r="A9" i="2"/>
  <c r="D9" i="2" s="1"/>
  <c r="A8" i="2"/>
  <c r="C8" i="2" s="1"/>
  <c r="A7" i="2"/>
  <c r="C7" i="2" s="1"/>
  <c r="A6" i="2"/>
  <c r="D6" i="2" s="1"/>
  <c r="A5" i="2"/>
  <c r="B5" i="2" s="1"/>
  <c r="A4" i="2"/>
  <c r="B4" i="2" s="1"/>
  <c r="A3" i="2"/>
  <c r="C3" i="2" s="1"/>
  <c r="A2" i="2"/>
  <c r="A142" i="3"/>
  <c r="A129" i="3"/>
  <c r="A120" i="3"/>
  <c r="A116" i="3"/>
  <c r="A108" i="3"/>
  <c r="A105" i="3"/>
  <c r="U20" i="2" l="1" a="1"/>
  <c r="U20" i="2" s="1"/>
  <c r="W20" i="2" s="1"/>
  <c r="V20" i="2" a="1"/>
  <c r="V20" i="2" s="1"/>
  <c r="X20" i="2" s="1"/>
  <c r="U68" i="2" a="1"/>
  <c r="U68" i="2" s="1"/>
  <c r="W68" i="2" s="1"/>
  <c r="V68" i="2" a="1"/>
  <c r="V68" i="2" s="1"/>
  <c r="X68" i="2" s="1"/>
  <c r="U116" i="2" a="1"/>
  <c r="U116" i="2" s="1"/>
  <c r="W116" i="2" s="1"/>
  <c r="V116" i="2" a="1"/>
  <c r="V116" i="2" s="1"/>
  <c r="X116" i="2" s="1"/>
  <c r="U127" i="2" a="1"/>
  <c r="U127" i="2" s="1"/>
  <c r="W127" i="2" s="1"/>
  <c r="V127" i="2" a="1"/>
  <c r="V127" i="2" s="1"/>
  <c r="X127" i="2" s="1"/>
  <c r="U63" i="2" a="1"/>
  <c r="U63" i="2" s="1"/>
  <c r="W63" i="2" s="1"/>
  <c r="V63" i="2" a="1"/>
  <c r="V63" i="2" s="1"/>
  <c r="X63" i="2" s="1"/>
  <c r="U29" i="2" a="1"/>
  <c r="U29" i="2" s="1"/>
  <c r="W29" i="2" s="1"/>
  <c r="V29" i="2" a="1"/>
  <c r="V29" i="2" s="1"/>
  <c r="X29" i="2" s="1"/>
  <c r="V45" i="2" a="1"/>
  <c r="V45" i="2" s="1"/>
  <c r="X45" i="2" s="1"/>
  <c r="U45" i="2" a="1"/>
  <c r="U45" i="2" s="1"/>
  <c r="W45" i="2" s="1"/>
  <c r="U61" i="2" a="1"/>
  <c r="U61" i="2" s="1"/>
  <c r="W61" i="2" s="1"/>
  <c r="V61" i="2" a="1"/>
  <c r="V61" i="2" s="1"/>
  <c r="X61" i="2" s="1"/>
  <c r="U77" i="2" a="1"/>
  <c r="U77" i="2" s="1"/>
  <c r="W77" i="2" s="1"/>
  <c r="V77" i="2" a="1"/>
  <c r="V77" i="2" s="1"/>
  <c r="X77" i="2" s="1"/>
  <c r="U93" i="2" a="1"/>
  <c r="U93" i="2" s="1"/>
  <c r="W93" i="2" s="1"/>
  <c r="V93" i="2" a="1"/>
  <c r="V93" i="2" s="1"/>
  <c r="X93" i="2" s="1"/>
  <c r="V109" i="2" a="1"/>
  <c r="V109" i="2" s="1"/>
  <c r="X109" i="2" s="1"/>
  <c r="U109" i="2" a="1"/>
  <c r="U109" i="2" s="1"/>
  <c r="W109" i="2" s="1"/>
  <c r="U117" i="2" a="1"/>
  <c r="U117" i="2" s="1"/>
  <c r="W117" i="2" s="1"/>
  <c r="V117" i="2" a="1"/>
  <c r="V117" i="2" s="1"/>
  <c r="X117" i="2" s="1"/>
  <c r="U125" i="2" a="1"/>
  <c r="U125" i="2" s="1"/>
  <c r="W125" i="2" s="1"/>
  <c r="V125" i="2" a="1"/>
  <c r="V125" i="2" s="1"/>
  <c r="X125" i="2" s="1"/>
  <c r="U133" i="2" a="1"/>
  <c r="U133" i="2" s="1"/>
  <c r="W133" i="2" s="1"/>
  <c r="V133" i="2" a="1"/>
  <c r="V133" i="2" s="1"/>
  <c r="X133" i="2" s="1"/>
  <c r="U141" i="2" a="1"/>
  <c r="U141" i="2" s="1"/>
  <c r="W141" i="2" s="1"/>
  <c r="V141" i="2" a="1"/>
  <c r="V141" i="2" s="1"/>
  <c r="X141" i="2" s="1"/>
  <c r="U149" i="2" a="1"/>
  <c r="U149" i="2" s="1"/>
  <c r="W149" i="2" s="1"/>
  <c r="V149" i="2" a="1"/>
  <c r="V149" i="2" s="1"/>
  <c r="X149" i="2" s="1"/>
  <c r="U6" i="2" a="1"/>
  <c r="U6" i="2" s="1"/>
  <c r="V6" i="2" a="1"/>
  <c r="V6" i="2" s="1"/>
  <c r="V126" i="2" a="1"/>
  <c r="V126" i="2" s="1"/>
  <c r="X126" i="2" s="1"/>
  <c r="U126" i="2" a="1"/>
  <c r="U126" i="2" s="1"/>
  <c r="W126" i="2" s="1"/>
  <c r="U94" i="2" a="1"/>
  <c r="U94" i="2" s="1"/>
  <c r="W94" i="2" s="1"/>
  <c r="V94" i="2" a="1"/>
  <c r="V94" i="2" s="1"/>
  <c r="X94" i="2" s="1"/>
  <c r="V62" i="2" a="1"/>
  <c r="V62" i="2" s="1"/>
  <c r="X62" i="2" s="1"/>
  <c r="U62" i="2" a="1"/>
  <c r="U62" i="2" s="1"/>
  <c r="W62" i="2" s="1"/>
  <c r="U30" i="2" a="1"/>
  <c r="U30" i="2" s="1"/>
  <c r="W30" i="2" s="1"/>
  <c r="V30" i="2" a="1"/>
  <c r="V30" i="2" s="1"/>
  <c r="X30" i="2" s="1"/>
  <c r="U44" i="2" a="1"/>
  <c r="U44" i="2" s="1"/>
  <c r="W44" i="2" s="1"/>
  <c r="V44" i="2" a="1"/>
  <c r="V44" i="2" s="1"/>
  <c r="X44" i="2" s="1"/>
  <c r="U92" i="2" a="1"/>
  <c r="U92" i="2" s="1"/>
  <c r="W92" i="2" s="1"/>
  <c r="V92" i="2" a="1"/>
  <c r="V92" i="2" s="1"/>
  <c r="X92" i="2" s="1"/>
  <c r="Q132" i="2"/>
  <c r="U132" i="2" a="1"/>
  <c r="U132" i="2" s="1"/>
  <c r="W132" i="2" s="1"/>
  <c r="V132" i="2" a="1"/>
  <c r="V132" i="2" s="1"/>
  <c r="X132" i="2" s="1"/>
  <c r="V95" i="2" a="1"/>
  <c r="V95" i="2" s="1"/>
  <c r="X95" i="2" s="1"/>
  <c r="U95" i="2" a="1"/>
  <c r="U95" i="2" s="1"/>
  <c r="W95" i="2" s="1"/>
  <c r="V31" i="2" a="1"/>
  <c r="V31" i="2" s="1"/>
  <c r="X31" i="2" s="1"/>
  <c r="U31" i="2" a="1"/>
  <c r="U31" i="2" s="1"/>
  <c r="W31" i="2" s="1"/>
  <c r="V5" i="2" a="1"/>
  <c r="V5" i="2" s="1"/>
  <c r="X5" i="2" s="1"/>
  <c r="U5" i="2" a="1"/>
  <c r="U5" i="2" s="1"/>
  <c r="U13" i="2" a="1"/>
  <c r="U13" i="2" s="1"/>
  <c r="W13" i="2" s="1"/>
  <c r="V13" i="2" a="1"/>
  <c r="V13" i="2" s="1"/>
  <c r="X13" i="2" s="1"/>
  <c r="V21" i="2" a="1"/>
  <c r="V21" i="2" s="1"/>
  <c r="X21" i="2" s="1"/>
  <c r="U21" i="2" a="1"/>
  <c r="U21" i="2" s="1"/>
  <c r="W21" i="2" s="1"/>
  <c r="U37" i="2" a="1"/>
  <c r="U37" i="2" s="1"/>
  <c r="W37" i="2" s="1"/>
  <c r="V37" i="2" a="1"/>
  <c r="V37" i="2" s="1"/>
  <c r="X37" i="2" s="1"/>
  <c r="V53" i="2" a="1"/>
  <c r="V53" i="2" s="1"/>
  <c r="X53" i="2" s="1"/>
  <c r="U53" i="2" a="1"/>
  <c r="U53" i="2" s="1"/>
  <c r="W53" i="2" s="1"/>
  <c r="U69" i="2" a="1"/>
  <c r="U69" i="2" s="1"/>
  <c r="W69" i="2" s="1"/>
  <c r="V69" i="2" a="1"/>
  <c r="V69" i="2" s="1"/>
  <c r="X69" i="2" s="1"/>
  <c r="U85" i="2" a="1"/>
  <c r="U85" i="2" s="1"/>
  <c r="W85" i="2" s="1"/>
  <c r="V85" i="2" a="1"/>
  <c r="V85" i="2" s="1"/>
  <c r="X85" i="2" s="1"/>
  <c r="U101" i="2" a="1"/>
  <c r="U101" i="2" s="1"/>
  <c r="W101" i="2" s="1"/>
  <c r="V101" i="2" a="1"/>
  <c r="V101" i="2" s="1"/>
  <c r="X101" i="2" s="1"/>
  <c r="U151" i="2" a="1"/>
  <c r="U151" i="2" s="1"/>
  <c r="W151" i="2" s="1"/>
  <c r="V151" i="2" a="1"/>
  <c r="V151" i="2" s="1"/>
  <c r="X151" i="2" s="1"/>
  <c r="U119" i="2" a="1"/>
  <c r="U119" i="2" s="1"/>
  <c r="W119" i="2" s="1"/>
  <c r="V119" i="2" a="1"/>
  <c r="V119" i="2" s="1"/>
  <c r="X119" i="2" s="1"/>
  <c r="V87" i="2" a="1"/>
  <c r="V87" i="2" s="1"/>
  <c r="X87" i="2" s="1"/>
  <c r="U87" i="2" a="1"/>
  <c r="U87" i="2" s="1"/>
  <c r="W87" i="2" s="1"/>
  <c r="U55" i="2" a="1"/>
  <c r="U55" i="2" s="1"/>
  <c r="W55" i="2" s="1"/>
  <c r="V55" i="2" a="1"/>
  <c r="V55" i="2" s="1"/>
  <c r="X55" i="2" s="1"/>
  <c r="U23" i="2" a="1"/>
  <c r="U23" i="2" s="1"/>
  <c r="W23" i="2" s="1"/>
  <c r="V23" i="2" a="1"/>
  <c r="V23" i="2" s="1"/>
  <c r="X23" i="2" s="1"/>
  <c r="U12" i="2" a="1"/>
  <c r="U12" i="2" s="1"/>
  <c r="W12" i="2" s="1"/>
  <c r="V12" i="2" a="1"/>
  <c r="V12" i="2" s="1"/>
  <c r="X12" i="2" s="1"/>
  <c r="U60" i="2" a="1"/>
  <c r="U60" i="2" s="1"/>
  <c r="W60" i="2" s="1"/>
  <c r="V60" i="2" a="1"/>
  <c r="V60" i="2" s="1"/>
  <c r="X60" i="2" s="1"/>
  <c r="U108" i="2" a="1"/>
  <c r="U108" i="2" s="1"/>
  <c r="W108" i="2" s="1"/>
  <c r="V108" i="2" a="1"/>
  <c r="V108" i="2" s="1"/>
  <c r="X108" i="2" s="1"/>
  <c r="U9" i="2" a="1"/>
  <c r="U9" i="2" s="1"/>
  <c r="W9" i="2" s="1"/>
  <c r="V9" i="2" a="1"/>
  <c r="V9" i="2" s="1"/>
  <c r="X9" i="2" s="1"/>
  <c r="V150" i="2" a="1"/>
  <c r="V150" i="2" s="1"/>
  <c r="X150" i="2" s="1"/>
  <c r="U150" i="2" a="1"/>
  <c r="U150" i="2" s="1"/>
  <c r="W150" i="2" s="1"/>
  <c r="U118" i="2" a="1"/>
  <c r="U118" i="2" s="1"/>
  <c r="W118" i="2" s="1"/>
  <c r="V118" i="2" a="1"/>
  <c r="V118" i="2" s="1"/>
  <c r="X118" i="2" s="1"/>
  <c r="U86" i="2" a="1"/>
  <c r="U86" i="2" s="1"/>
  <c r="W86" i="2" s="1"/>
  <c r="V86" i="2" a="1"/>
  <c r="V86" i="2" s="1"/>
  <c r="X86" i="2" s="1"/>
  <c r="U54" i="2" a="1"/>
  <c r="U54" i="2" s="1"/>
  <c r="W54" i="2" s="1"/>
  <c r="V54" i="2" a="1"/>
  <c r="V54" i="2" s="1"/>
  <c r="X54" i="2" s="1"/>
  <c r="U22" i="2" a="1"/>
  <c r="U22" i="2" s="1"/>
  <c r="W22" i="2" s="1"/>
  <c r="V22" i="2" a="1"/>
  <c r="V22" i="2" s="1"/>
  <c r="X22" i="2" s="1"/>
  <c r="U2" i="2" a="1"/>
  <c r="U2" i="2" s="1"/>
  <c r="T2" i="2"/>
  <c r="S2" i="2"/>
  <c r="U143" i="2" a="1"/>
  <c r="U143" i="2" s="1"/>
  <c r="W143" i="2" s="1"/>
  <c r="V143" i="2" a="1"/>
  <c r="V143" i="2" s="1"/>
  <c r="X143" i="2" s="1"/>
  <c r="U111" i="2" a="1"/>
  <c r="U111" i="2" s="1"/>
  <c r="W111" i="2" s="1"/>
  <c r="V111" i="2" a="1"/>
  <c r="V111" i="2" s="1"/>
  <c r="X111" i="2" s="1"/>
  <c r="U79" i="2" a="1"/>
  <c r="U79" i="2" s="1"/>
  <c r="W79" i="2" s="1"/>
  <c r="V79" i="2" a="1"/>
  <c r="V79" i="2" s="1"/>
  <c r="X79" i="2" s="1"/>
  <c r="U47" i="2" a="1"/>
  <c r="U47" i="2" s="1"/>
  <c r="W47" i="2" s="1"/>
  <c r="V47" i="2" a="1"/>
  <c r="V47" i="2" s="1"/>
  <c r="X47" i="2" s="1"/>
  <c r="U52" i="2" a="1"/>
  <c r="U52" i="2" s="1"/>
  <c r="W52" i="2" s="1"/>
  <c r="V52" i="2" a="1"/>
  <c r="V52" i="2" s="1"/>
  <c r="X52" i="2" s="1"/>
  <c r="U100" i="2" a="1"/>
  <c r="U100" i="2" s="1"/>
  <c r="W100" i="2" s="1"/>
  <c r="V100" i="2" a="1"/>
  <c r="V100" i="2" s="1"/>
  <c r="X100" i="2" s="1"/>
  <c r="V148" i="2" a="1"/>
  <c r="V148" i="2" s="1"/>
  <c r="X148" i="2" s="1"/>
  <c r="U148" i="2" a="1"/>
  <c r="U148" i="2" s="1"/>
  <c r="W148" i="2" s="1"/>
  <c r="U25" i="2" a="1"/>
  <c r="U25" i="2" s="1"/>
  <c r="W25" i="2" s="1"/>
  <c r="V25" i="2" a="1"/>
  <c r="V25" i="2" s="1"/>
  <c r="X25" i="2" s="1"/>
  <c r="U41" i="2" a="1"/>
  <c r="U41" i="2" s="1"/>
  <c r="W41" i="2" s="1"/>
  <c r="V41" i="2" a="1"/>
  <c r="V41" i="2" s="1"/>
  <c r="X41" i="2" s="1"/>
  <c r="U57" i="2" a="1"/>
  <c r="U57" i="2" s="1"/>
  <c r="W57" i="2" s="1"/>
  <c r="V57" i="2" a="1"/>
  <c r="V57" i="2" s="1"/>
  <c r="X57" i="2" s="1"/>
  <c r="V73" i="2" a="1"/>
  <c r="V73" i="2" s="1"/>
  <c r="X73" i="2" s="1"/>
  <c r="U73" i="2" a="1"/>
  <c r="U73" i="2" s="1"/>
  <c r="W73" i="2" s="1"/>
  <c r="U89" i="2" a="1"/>
  <c r="U89" i="2" s="1"/>
  <c r="W89" i="2" s="1"/>
  <c r="V89" i="2" a="1"/>
  <c r="V89" i="2" s="1"/>
  <c r="X89" i="2" s="1"/>
  <c r="U97" i="2" a="1"/>
  <c r="U97" i="2" s="1"/>
  <c r="W97" i="2" s="1"/>
  <c r="V97" i="2" a="1"/>
  <c r="V97" i="2" s="1"/>
  <c r="X97" i="2" s="1"/>
  <c r="U113" i="2" a="1"/>
  <c r="U113" i="2" s="1"/>
  <c r="W113" i="2" s="1"/>
  <c r="V113" i="2" a="1"/>
  <c r="V113" i="2" s="1"/>
  <c r="X113" i="2" s="1"/>
  <c r="U121" i="2" a="1"/>
  <c r="U121" i="2" s="1"/>
  <c r="W121" i="2" s="1"/>
  <c r="V121" i="2" a="1"/>
  <c r="V121" i="2" s="1"/>
  <c r="X121" i="2" s="1"/>
  <c r="U129" i="2" a="1"/>
  <c r="U129" i="2" s="1"/>
  <c r="W129" i="2" s="1"/>
  <c r="V129" i="2" a="1"/>
  <c r="V129" i="2" s="1"/>
  <c r="X129" i="2" s="1"/>
  <c r="V137" i="2" a="1"/>
  <c r="V137" i="2" s="1"/>
  <c r="X137" i="2" s="1"/>
  <c r="U137" i="2" a="1"/>
  <c r="U137" i="2" s="1"/>
  <c r="W137" i="2" s="1"/>
  <c r="V145" i="2" a="1"/>
  <c r="V145" i="2" s="1"/>
  <c r="X145" i="2" s="1"/>
  <c r="U145" i="2" a="1"/>
  <c r="U145" i="2" s="1"/>
  <c r="W145" i="2" s="1"/>
  <c r="U17" i="2" a="1"/>
  <c r="U17" i="2" s="1"/>
  <c r="W17" i="2" s="1"/>
  <c r="V17" i="2" a="1"/>
  <c r="V17" i="2" s="1"/>
  <c r="X17" i="2" s="1"/>
  <c r="U142" i="2" a="1"/>
  <c r="U142" i="2" s="1"/>
  <c r="W142" i="2" s="1"/>
  <c r="V142" i="2" a="1"/>
  <c r="V142" i="2" s="1"/>
  <c r="X142" i="2" s="1"/>
  <c r="U110" i="2" a="1"/>
  <c r="U110" i="2" s="1"/>
  <c r="W110" i="2" s="1"/>
  <c r="V110" i="2" a="1"/>
  <c r="V110" i="2" s="1"/>
  <c r="X110" i="2" s="1"/>
  <c r="U78" i="2" a="1"/>
  <c r="U78" i="2" s="1"/>
  <c r="W78" i="2" s="1"/>
  <c r="V78" i="2" a="1"/>
  <c r="V78" i="2" s="1"/>
  <c r="X78" i="2" s="1"/>
  <c r="U46" i="2" a="1"/>
  <c r="U46" i="2" s="1"/>
  <c r="W46" i="2" s="1"/>
  <c r="V46" i="2" a="1"/>
  <c r="V46" i="2" s="1"/>
  <c r="X46" i="2" s="1"/>
  <c r="U28" i="2" a="1"/>
  <c r="U28" i="2" s="1"/>
  <c r="W28" i="2" s="1"/>
  <c r="V28" i="2" a="1"/>
  <c r="V28" i="2" s="1"/>
  <c r="X28" i="2" s="1"/>
  <c r="V84" i="2" a="1"/>
  <c r="V84" i="2" s="1"/>
  <c r="X84" i="2" s="1"/>
  <c r="U84" i="2" a="1"/>
  <c r="U84" i="2" s="1"/>
  <c r="W84" i="2" s="1"/>
  <c r="V140" i="2" a="1"/>
  <c r="V140" i="2" s="1"/>
  <c r="X140" i="2" s="1"/>
  <c r="U140" i="2" a="1"/>
  <c r="U140" i="2" s="1"/>
  <c r="W140" i="2" s="1"/>
  <c r="U33" i="2" a="1"/>
  <c r="U33" i="2" s="1"/>
  <c r="W33" i="2" s="1"/>
  <c r="V33" i="2" a="1"/>
  <c r="V33" i="2" s="1"/>
  <c r="X33" i="2" s="1"/>
  <c r="U49" i="2" a="1"/>
  <c r="U49" i="2" s="1"/>
  <c r="W49" i="2" s="1"/>
  <c r="V49" i="2" a="1"/>
  <c r="V49" i="2" s="1"/>
  <c r="X49" i="2" s="1"/>
  <c r="U65" i="2" a="1"/>
  <c r="U65" i="2" s="1"/>
  <c r="W65" i="2" s="1"/>
  <c r="V65" i="2" a="1"/>
  <c r="V65" i="2" s="1"/>
  <c r="X65" i="2" s="1"/>
  <c r="V81" i="2" a="1"/>
  <c r="V81" i="2" s="1"/>
  <c r="X81" i="2" s="1"/>
  <c r="U81" i="2" a="1"/>
  <c r="U81" i="2" s="1"/>
  <c r="W81" i="2" s="1"/>
  <c r="U105" i="2" a="1"/>
  <c r="U105" i="2" s="1"/>
  <c r="W105" i="2" s="1"/>
  <c r="V105" i="2" a="1"/>
  <c r="V105" i="2" s="1"/>
  <c r="X105" i="2" s="1"/>
  <c r="V18" i="2" a="1"/>
  <c r="V18" i="2" s="1"/>
  <c r="X18" i="2" s="1"/>
  <c r="U18" i="2" a="1"/>
  <c r="U18" i="2" s="1"/>
  <c r="W18" i="2" s="1"/>
  <c r="V26" i="2" a="1"/>
  <c r="V26" i="2" s="1"/>
  <c r="X26" i="2" s="1"/>
  <c r="U26" i="2" a="1"/>
  <c r="U26" i="2" s="1"/>
  <c r="W26" i="2" s="1"/>
  <c r="V34" i="2" a="1"/>
  <c r="V34" i="2" s="1"/>
  <c r="X34" i="2" s="1"/>
  <c r="U34" i="2" a="1"/>
  <c r="U34" i="2" s="1"/>
  <c r="W34" i="2" s="1"/>
  <c r="V42" i="2" a="1"/>
  <c r="V42" i="2" s="1"/>
  <c r="X42" i="2" s="1"/>
  <c r="U42" i="2" a="1"/>
  <c r="U42" i="2" s="1"/>
  <c r="W42" i="2" s="1"/>
  <c r="U50" i="2" a="1"/>
  <c r="U50" i="2" s="1"/>
  <c r="W50" i="2" s="1"/>
  <c r="V50" i="2" a="1"/>
  <c r="V50" i="2" s="1"/>
  <c r="X50" i="2" s="1"/>
  <c r="U58" i="2" a="1"/>
  <c r="U58" i="2" s="1"/>
  <c r="W58" i="2" s="1"/>
  <c r="V58" i="2" a="1"/>
  <c r="V58" i="2" s="1"/>
  <c r="X58" i="2" s="1"/>
  <c r="U66" i="2" a="1"/>
  <c r="U66" i="2" s="1"/>
  <c r="W66" i="2" s="1"/>
  <c r="V66" i="2" a="1"/>
  <c r="V66" i="2" s="1"/>
  <c r="X66" i="2" s="1"/>
  <c r="U74" i="2" a="1"/>
  <c r="U74" i="2" s="1"/>
  <c r="W74" i="2" s="1"/>
  <c r="V74" i="2" a="1"/>
  <c r="V74" i="2" s="1"/>
  <c r="X74" i="2" s="1"/>
  <c r="U82" i="2" a="1"/>
  <c r="U82" i="2" s="1"/>
  <c r="W82" i="2" s="1"/>
  <c r="V82" i="2" a="1"/>
  <c r="V82" i="2" s="1"/>
  <c r="X82" i="2" s="1"/>
  <c r="U90" i="2" a="1"/>
  <c r="U90" i="2" s="1"/>
  <c r="W90" i="2" s="1"/>
  <c r="V90" i="2" a="1"/>
  <c r="V90" i="2" s="1"/>
  <c r="X90" i="2" s="1"/>
  <c r="U98" i="2" a="1"/>
  <c r="U98" i="2" s="1"/>
  <c r="W98" i="2" s="1"/>
  <c r="V98" i="2" a="1"/>
  <c r="V98" i="2" s="1"/>
  <c r="X98" i="2" s="1"/>
  <c r="V106" i="2" a="1"/>
  <c r="V106" i="2" s="1"/>
  <c r="X106" i="2" s="1"/>
  <c r="U106" i="2" a="1"/>
  <c r="U106" i="2" s="1"/>
  <c r="W106" i="2" s="1"/>
  <c r="U114" i="2" a="1"/>
  <c r="U114" i="2" s="1"/>
  <c r="W114" i="2" s="1"/>
  <c r="V114" i="2" a="1"/>
  <c r="V114" i="2" s="1"/>
  <c r="X114" i="2" s="1"/>
  <c r="U122" i="2" a="1"/>
  <c r="U122" i="2" s="1"/>
  <c r="W122" i="2" s="1"/>
  <c r="V122" i="2" a="1"/>
  <c r="V122" i="2" s="1"/>
  <c r="X122" i="2" s="1"/>
  <c r="U130" i="2" a="1"/>
  <c r="U130" i="2" s="1"/>
  <c r="W130" i="2" s="1"/>
  <c r="V130" i="2" a="1"/>
  <c r="V130" i="2" s="1"/>
  <c r="X130" i="2" s="1"/>
  <c r="U138" i="2" a="1"/>
  <c r="U138" i="2" s="1"/>
  <c r="W138" i="2" s="1"/>
  <c r="V138" i="2" a="1"/>
  <c r="V138" i="2" s="1"/>
  <c r="X138" i="2" s="1"/>
  <c r="V146" i="2" a="1"/>
  <c r="V146" i="2" s="1"/>
  <c r="X146" i="2" s="1"/>
  <c r="U146" i="2" a="1"/>
  <c r="U146" i="2" s="1"/>
  <c r="W146" i="2" s="1"/>
  <c r="U14" i="2" a="1"/>
  <c r="U14" i="2" s="1"/>
  <c r="W14" i="2" s="1"/>
  <c r="V14" i="2" a="1"/>
  <c r="V14" i="2" s="1"/>
  <c r="X14" i="2" s="1"/>
  <c r="U135" i="2" a="1"/>
  <c r="U135" i="2" s="1"/>
  <c r="W135" i="2" s="1"/>
  <c r="V135" i="2" a="1"/>
  <c r="V135" i="2" s="1"/>
  <c r="X135" i="2" s="1"/>
  <c r="U103" i="2" a="1"/>
  <c r="U103" i="2" s="1"/>
  <c r="W103" i="2" s="1"/>
  <c r="V103" i="2" a="1"/>
  <c r="V103" i="2" s="1"/>
  <c r="X103" i="2" s="1"/>
  <c r="U71" i="2" a="1"/>
  <c r="U71" i="2" s="1"/>
  <c r="W71" i="2" s="1"/>
  <c r="V71" i="2" a="1"/>
  <c r="V71" i="2" s="1"/>
  <c r="X71" i="2" s="1"/>
  <c r="U39" i="2" a="1"/>
  <c r="U39" i="2" s="1"/>
  <c r="W39" i="2" s="1"/>
  <c r="V39" i="2" a="1"/>
  <c r="V39" i="2" s="1"/>
  <c r="X39" i="2" s="1"/>
  <c r="V4" i="2" a="1"/>
  <c r="V4" i="2" s="1"/>
  <c r="U4" i="2" a="1"/>
  <c r="U4" i="2" s="1"/>
  <c r="U36" i="2" a="1"/>
  <c r="U36" i="2" s="1"/>
  <c r="W36" i="2" s="1"/>
  <c r="V36" i="2" a="1"/>
  <c r="V36" i="2" s="1"/>
  <c r="X36" i="2" s="1"/>
  <c r="U76" i="2" a="1"/>
  <c r="U76" i="2" s="1"/>
  <c r="W76" i="2" s="1"/>
  <c r="V76" i="2" a="1"/>
  <c r="V76" i="2" s="1"/>
  <c r="X76" i="2" s="1"/>
  <c r="U124" i="2" a="1"/>
  <c r="U124" i="2" s="1"/>
  <c r="W124" i="2" s="1"/>
  <c r="V124" i="2" a="1"/>
  <c r="V124" i="2" s="1"/>
  <c r="X124" i="2" s="1"/>
  <c r="U19" i="2" a="1"/>
  <c r="U19" i="2" s="1"/>
  <c r="W19" i="2" s="1"/>
  <c r="V19" i="2" a="1"/>
  <c r="V19" i="2" s="1"/>
  <c r="X19" i="2" s="1"/>
  <c r="U27" i="2" a="1"/>
  <c r="U27" i="2" s="1"/>
  <c r="W27" i="2" s="1"/>
  <c r="V27" i="2" a="1"/>
  <c r="V27" i="2" s="1"/>
  <c r="X27" i="2" s="1"/>
  <c r="U35" i="2" a="1"/>
  <c r="U35" i="2" s="1"/>
  <c r="W35" i="2" s="1"/>
  <c r="V35" i="2" a="1"/>
  <c r="V35" i="2" s="1"/>
  <c r="X35" i="2" s="1"/>
  <c r="U43" i="2" a="1"/>
  <c r="U43" i="2" s="1"/>
  <c r="W43" i="2" s="1"/>
  <c r="V43" i="2" a="1"/>
  <c r="V43" i="2" s="1"/>
  <c r="X43" i="2" s="1"/>
  <c r="U51" i="2" a="1"/>
  <c r="U51" i="2" s="1"/>
  <c r="W51" i="2" s="1"/>
  <c r="V51" i="2" a="1"/>
  <c r="V51" i="2" s="1"/>
  <c r="X51" i="2" s="1"/>
  <c r="V59" i="2" a="1"/>
  <c r="V59" i="2" s="1"/>
  <c r="X59" i="2" s="1"/>
  <c r="U59" i="2" a="1"/>
  <c r="U59" i="2" s="1"/>
  <c r="W59" i="2" s="1"/>
  <c r="U67" i="2" a="1"/>
  <c r="U67" i="2" s="1"/>
  <c r="W67" i="2" s="1"/>
  <c r="V67" i="2" a="1"/>
  <c r="V67" i="2" s="1"/>
  <c r="X67" i="2" s="1"/>
  <c r="U75" i="2" a="1"/>
  <c r="U75" i="2" s="1"/>
  <c r="W75" i="2" s="1"/>
  <c r="V75" i="2" a="1"/>
  <c r="V75" i="2" s="1"/>
  <c r="X75" i="2" s="1"/>
  <c r="U83" i="2" a="1"/>
  <c r="U83" i="2" s="1"/>
  <c r="W83" i="2" s="1"/>
  <c r="V83" i="2" a="1"/>
  <c r="V83" i="2" s="1"/>
  <c r="X83" i="2" s="1"/>
  <c r="U91" i="2" a="1"/>
  <c r="U91" i="2" s="1"/>
  <c r="W91" i="2" s="1"/>
  <c r="V91" i="2" a="1"/>
  <c r="V91" i="2" s="1"/>
  <c r="X91" i="2" s="1"/>
  <c r="U99" i="2" a="1"/>
  <c r="U99" i="2" s="1"/>
  <c r="W99" i="2" s="1"/>
  <c r="V99" i="2" a="1"/>
  <c r="V99" i="2" s="1"/>
  <c r="X99" i="2" s="1"/>
  <c r="U107" i="2" a="1"/>
  <c r="U107" i="2" s="1"/>
  <c r="W107" i="2" s="1"/>
  <c r="V107" i="2" a="1"/>
  <c r="V107" i="2" s="1"/>
  <c r="X107" i="2" s="1"/>
  <c r="V115" i="2" a="1"/>
  <c r="V115" i="2" s="1"/>
  <c r="X115" i="2" s="1"/>
  <c r="U115" i="2" a="1"/>
  <c r="U115" i="2" s="1"/>
  <c r="W115" i="2" s="1"/>
  <c r="V123" i="2" a="1"/>
  <c r="V123" i="2" s="1"/>
  <c r="X123" i="2" s="1"/>
  <c r="U123" i="2" a="1"/>
  <c r="U123" i="2" s="1"/>
  <c r="W123" i="2" s="1"/>
  <c r="U131" i="2" a="1"/>
  <c r="U131" i="2" s="1"/>
  <c r="W131" i="2" s="1"/>
  <c r="V131" i="2" a="1"/>
  <c r="V131" i="2" s="1"/>
  <c r="X131" i="2" s="1"/>
  <c r="U139" i="2" a="1"/>
  <c r="U139" i="2" s="1"/>
  <c r="W139" i="2" s="1"/>
  <c r="V139" i="2" a="1"/>
  <c r="V139" i="2" s="1"/>
  <c r="X139" i="2" s="1"/>
  <c r="U147" i="2" a="1"/>
  <c r="U147" i="2" s="1"/>
  <c r="W147" i="2" s="1"/>
  <c r="V147" i="2" a="1"/>
  <c r="V147" i="2" s="1"/>
  <c r="X147" i="2" s="1"/>
  <c r="V10" i="2" a="1"/>
  <c r="V10" i="2" s="1"/>
  <c r="X10" i="2" s="1"/>
  <c r="U10" i="2" a="1"/>
  <c r="U10" i="2" s="1"/>
  <c r="W10" i="2" s="1"/>
  <c r="V134" i="2" a="1"/>
  <c r="V134" i="2" s="1"/>
  <c r="X134" i="2" s="1"/>
  <c r="U134" i="2" a="1"/>
  <c r="U134" i="2" s="1"/>
  <c r="W134" i="2" s="1"/>
  <c r="U102" i="2" a="1"/>
  <c r="U102" i="2" s="1"/>
  <c r="W102" i="2" s="1"/>
  <c r="V102" i="2" a="1"/>
  <c r="V102" i="2" s="1"/>
  <c r="X102" i="2" s="1"/>
  <c r="V70" i="2" a="1"/>
  <c r="V70" i="2" s="1"/>
  <c r="X70" i="2" s="1"/>
  <c r="U70" i="2" a="1"/>
  <c r="U70" i="2" s="1"/>
  <c r="W70" i="2" s="1"/>
  <c r="U38" i="2" a="1"/>
  <c r="U38" i="2" s="1"/>
  <c r="W38" i="2" s="1"/>
  <c r="V38" i="2" a="1"/>
  <c r="V38" i="2" s="1"/>
  <c r="X38" i="2" s="1"/>
  <c r="A126" i="3"/>
  <c r="A13" i="3"/>
  <c r="A138" i="3"/>
  <c r="B138" i="3" s="1"/>
  <c r="A141" i="3"/>
  <c r="B141" i="3" s="1"/>
  <c r="A146" i="3"/>
  <c r="A16" i="3"/>
  <c r="D16" i="3" s="1"/>
  <c r="A93" i="3"/>
  <c r="A125" i="3"/>
  <c r="B125" i="3" s="1"/>
  <c r="A28" i="3"/>
  <c r="B28" i="3" s="1"/>
  <c r="A150" i="3"/>
  <c r="A130" i="3"/>
  <c r="B130" i="3" s="1"/>
  <c r="A20" i="3"/>
  <c r="B20" i="3" s="1"/>
  <c r="A117" i="3"/>
  <c r="B117" i="3" s="1"/>
  <c r="A30" i="3"/>
  <c r="D30" i="3" s="1"/>
  <c r="A6" i="3"/>
  <c r="A114" i="3"/>
  <c r="D114" i="3" s="1"/>
  <c r="A148" i="3"/>
  <c r="A85" i="3"/>
  <c r="B85" i="3" s="1"/>
  <c r="A132" i="3"/>
  <c r="B132" i="3" s="1"/>
  <c r="A9" i="3"/>
  <c r="A40" i="3"/>
  <c r="A68" i="3"/>
  <c r="D68" i="3" s="1"/>
  <c r="A98" i="3"/>
  <c r="B98" i="3" s="1"/>
  <c r="D12" i="7"/>
  <c r="A45" i="3"/>
  <c r="B45" i="3" s="1"/>
  <c r="A73" i="3"/>
  <c r="B73" i="3" s="1"/>
  <c r="A101" i="3"/>
  <c r="D101" i="3" s="1"/>
  <c r="A121" i="3"/>
  <c r="B121" i="3" s="1"/>
  <c r="A57" i="3"/>
  <c r="C14" i="7"/>
  <c r="D26" i="7"/>
  <c r="B26" i="7"/>
  <c r="C26" i="7"/>
  <c r="B81" i="7"/>
  <c r="C81" i="7"/>
  <c r="B51" i="7"/>
  <c r="D51" i="7"/>
  <c r="C104" i="7"/>
  <c r="D104" i="7"/>
  <c r="D13" i="7"/>
  <c r="C13" i="7"/>
  <c r="A124" i="3"/>
  <c r="C124" i="3" s="1"/>
  <c r="A133" i="3"/>
  <c r="D133" i="3" s="1"/>
  <c r="D21" i="7"/>
  <c r="C21" i="7"/>
  <c r="B28" i="7"/>
  <c r="D28" i="7"/>
  <c r="C28" i="7"/>
  <c r="D36" i="7"/>
  <c r="B36" i="7"/>
  <c r="C36" i="7"/>
  <c r="B65" i="7"/>
  <c r="C65" i="7"/>
  <c r="D78" i="7"/>
  <c r="C111" i="7"/>
  <c r="D111" i="7"/>
  <c r="B6" i="8"/>
  <c r="D6" i="8"/>
  <c r="C6" i="8"/>
  <c r="D32" i="8"/>
  <c r="C32" i="8"/>
  <c r="B32" i="8"/>
  <c r="C51" i="8"/>
  <c r="B51" i="8"/>
  <c r="D53" i="8"/>
  <c r="C53" i="8"/>
  <c r="B53" i="8"/>
  <c r="D61" i="8"/>
  <c r="C61" i="8"/>
  <c r="B61" i="8"/>
  <c r="D72" i="8"/>
  <c r="C72" i="8"/>
  <c r="B72" i="8"/>
  <c r="D79" i="8"/>
  <c r="C79" i="8"/>
  <c r="D108" i="8"/>
  <c r="C108" i="8"/>
  <c r="B118" i="8"/>
  <c r="D118" i="8"/>
  <c r="D127" i="8"/>
  <c r="C127" i="8"/>
  <c r="B127" i="8"/>
  <c r="D136" i="8"/>
  <c r="C136" i="8"/>
  <c r="B136" i="8"/>
  <c r="D151" i="8"/>
  <c r="C151" i="8"/>
  <c r="B151" i="8"/>
  <c r="D9" i="9"/>
  <c r="C9" i="9"/>
  <c r="B9" i="9"/>
  <c r="C13" i="9"/>
  <c r="B13" i="9"/>
  <c r="D13" i="9"/>
  <c r="D18" i="9"/>
  <c r="C18" i="9"/>
  <c r="B18" i="9"/>
  <c r="D28" i="9"/>
  <c r="C28" i="9"/>
  <c r="B28" i="9"/>
  <c r="B40" i="9"/>
  <c r="D40" i="9"/>
  <c r="C40" i="9"/>
  <c r="B64" i="9"/>
  <c r="D64" i="9"/>
  <c r="C64" i="9"/>
  <c r="C69" i="9"/>
  <c r="B69" i="9"/>
  <c r="D69" i="9"/>
  <c r="D78" i="9"/>
  <c r="C78" i="9"/>
  <c r="B78" i="9"/>
  <c r="D83" i="9"/>
  <c r="C83" i="9"/>
  <c r="B83" i="9"/>
  <c r="C85" i="9"/>
  <c r="B85" i="9"/>
  <c r="D85" i="9"/>
  <c r="D92" i="9"/>
  <c r="C92" i="9"/>
  <c r="B92" i="9"/>
  <c r="D97" i="9"/>
  <c r="C97" i="9"/>
  <c r="B97" i="9"/>
  <c r="D108" i="9"/>
  <c r="C108" i="9"/>
  <c r="B108" i="9"/>
  <c r="C109" i="9"/>
  <c r="B109" i="9"/>
  <c r="C117" i="9"/>
  <c r="B117" i="9"/>
  <c r="D117" i="9"/>
  <c r="D124" i="9"/>
  <c r="C124" i="9"/>
  <c r="B124" i="9"/>
  <c r="D143" i="9"/>
  <c r="C143" i="9"/>
  <c r="B143" i="9"/>
  <c r="D148" i="9"/>
  <c r="B148" i="9"/>
  <c r="C148" i="9"/>
  <c r="C153" i="9"/>
  <c r="D153" i="9"/>
  <c r="B153" i="9"/>
  <c r="D20" i="10"/>
  <c r="B20" i="10"/>
  <c r="C20" i="10"/>
  <c r="D28" i="10"/>
  <c r="B28" i="10"/>
  <c r="C28" i="10"/>
  <c r="C33" i="10"/>
  <c r="D33" i="10"/>
  <c r="B33" i="10"/>
  <c r="D47" i="10"/>
  <c r="C47" i="10"/>
  <c r="B47" i="10"/>
  <c r="C49" i="10"/>
  <c r="D49" i="10"/>
  <c r="B49" i="10"/>
  <c r="D56" i="10"/>
  <c r="B56" i="10"/>
  <c r="C56" i="10"/>
  <c r="D68" i="10"/>
  <c r="B68" i="10"/>
  <c r="C68" i="10"/>
  <c r="D76" i="10"/>
  <c r="B76" i="10"/>
  <c r="C76" i="10"/>
  <c r="D88" i="10"/>
  <c r="B88" i="10"/>
  <c r="C88" i="10"/>
  <c r="D95" i="10"/>
  <c r="C95" i="10"/>
  <c r="B95" i="10"/>
  <c r="B101" i="10"/>
  <c r="D101" i="10"/>
  <c r="C101" i="10"/>
  <c r="B109" i="10"/>
  <c r="C109" i="10"/>
  <c r="D109" i="10"/>
  <c r="D119" i="10"/>
  <c r="C119" i="10"/>
  <c r="B119" i="10"/>
  <c r="C130" i="10"/>
  <c r="B130" i="10"/>
  <c r="D130" i="10"/>
  <c r="D135" i="10"/>
  <c r="C135" i="10"/>
  <c r="B135" i="10"/>
  <c r="D148" i="10"/>
  <c r="C148" i="10"/>
  <c r="B148" i="10"/>
  <c r="B7" i="11"/>
  <c r="D7" i="11"/>
  <c r="C7" i="11"/>
  <c r="B15" i="11"/>
  <c r="D15" i="11"/>
  <c r="C15" i="11"/>
  <c r="D33" i="11"/>
  <c r="C33" i="11"/>
  <c r="B33" i="11"/>
  <c r="D47" i="11"/>
  <c r="C47" i="11"/>
  <c r="B47" i="11"/>
  <c r="B49" i="11"/>
  <c r="D49" i="11"/>
  <c r="C49" i="11"/>
  <c r="C54" i="11"/>
  <c r="B54" i="11"/>
  <c r="D54" i="11"/>
  <c r="D56" i="11"/>
  <c r="B56" i="11"/>
  <c r="C56" i="11"/>
  <c r="D64" i="11"/>
  <c r="B64" i="11"/>
  <c r="C64" i="11"/>
  <c r="C69" i="11"/>
  <c r="D69" i="11"/>
  <c r="B69" i="11"/>
  <c r="D79" i="11"/>
  <c r="B79" i="11"/>
  <c r="C79" i="11"/>
  <c r="B81" i="11"/>
  <c r="D81" i="11"/>
  <c r="C81" i="11"/>
  <c r="D96" i="11"/>
  <c r="B96" i="11"/>
  <c r="C96" i="11"/>
  <c r="C108" i="11"/>
  <c r="B108" i="11"/>
  <c r="D108" i="11"/>
  <c r="D116" i="11"/>
  <c r="C116" i="11"/>
  <c r="B116" i="11"/>
  <c r="C125" i="11"/>
  <c r="D125" i="11"/>
  <c r="B125" i="11"/>
  <c r="D130" i="11"/>
  <c r="C130" i="11"/>
  <c r="B130" i="11"/>
  <c r="B143" i="11"/>
  <c r="C143" i="11"/>
  <c r="D143" i="11"/>
  <c r="D150" i="11"/>
  <c r="B150" i="11"/>
  <c r="C150" i="11"/>
  <c r="D5" i="12"/>
  <c r="C5" i="12"/>
  <c r="B5" i="12"/>
  <c r="D13" i="12"/>
  <c r="B13" i="12"/>
  <c r="C13" i="12"/>
  <c r="B18" i="12"/>
  <c r="D18" i="12"/>
  <c r="C18" i="12"/>
  <c r="D28" i="12"/>
  <c r="C28" i="12"/>
  <c r="B28" i="12"/>
  <c r="D40" i="12"/>
  <c r="B40" i="12"/>
  <c r="C40" i="12"/>
  <c r="D48" i="12"/>
  <c r="C48" i="12"/>
  <c r="B48" i="12"/>
  <c r="D61" i="12"/>
  <c r="B61" i="12"/>
  <c r="C61" i="12"/>
  <c r="D69" i="12"/>
  <c r="C69" i="12"/>
  <c r="B69" i="12"/>
  <c r="D77" i="12"/>
  <c r="B77" i="12"/>
  <c r="C77" i="12"/>
  <c r="D109" i="12"/>
  <c r="B109" i="12"/>
  <c r="C109" i="12"/>
  <c r="B114" i="12"/>
  <c r="C114" i="12"/>
  <c r="D114" i="12"/>
  <c r="C119" i="12"/>
  <c r="D119" i="12"/>
  <c r="B119" i="12"/>
  <c r="C127" i="12"/>
  <c r="D127" i="12"/>
  <c r="B127" i="12"/>
  <c r="C135" i="12"/>
  <c r="D135" i="12"/>
  <c r="B135" i="12"/>
  <c r="D143" i="12"/>
  <c r="B143" i="12"/>
  <c r="C143" i="12"/>
  <c r="D7" i="13"/>
  <c r="B7" i="13"/>
  <c r="C7" i="13"/>
  <c r="C12" i="13"/>
  <c r="B12" i="13"/>
  <c r="D12" i="13"/>
  <c r="D20" i="13"/>
  <c r="C20" i="13"/>
  <c r="B20" i="13"/>
  <c r="B30" i="13"/>
  <c r="C30" i="13"/>
  <c r="D30" i="13"/>
  <c r="B38" i="13"/>
  <c r="C38" i="13"/>
  <c r="D38" i="13"/>
  <c r="B46" i="13"/>
  <c r="D46" i="13"/>
  <c r="C46" i="13"/>
  <c r="C51" i="13"/>
  <c r="B51" i="13"/>
  <c r="D51" i="13"/>
  <c r="D56" i="13"/>
  <c r="B56" i="13"/>
  <c r="C56" i="13"/>
  <c r="C96" i="13"/>
  <c r="D96" i="13"/>
  <c r="B96" i="13"/>
  <c r="C103" i="13"/>
  <c r="B103" i="13"/>
  <c r="D103" i="13"/>
  <c r="D110" i="13"/>
  <c r="C110" i="13"/>
  <c r="B110" i="13"/>
  <c r="D118" i="13"/>
  <c r="C118" i="13"/>
  <c r="B118" i="13"/>
  <c r="B122" i="13"/>
  <c r="D122" i="13"/>
  <c r="C122" i="13"/>
  <c r="C144" i="13"/>
  <c r="D144" i="13"/>
  <c r="B144" i="13"/>
  <c r="D149" i="13"/>
  <c r="C149" i="13"/>
  <c r="B149" i="13"/>
  <c r="C151" i="13"/>
  <c r="B151" i="13"/>
  <c r="D151" i="13"/>
  <c r="D6" i="14"/>
  <c r="C6" i="14"/>
  <c r="B6" i="14"/>
  <c r="D11" i="14"/>
  <c r="C11" i="14"/>
  <c r="B11" i="14"/>
  <c r="C16" i="14"/>
  <c r="B16" i="14"/>
  <c r="D16" i="14"/>
  <c r="D24" i="14"/>
  <c r="C24" i="14"/>
  <c r="B24" i="14"/>
  <c r="D32" i="14"/>
  <c r="C32" i="14"/>
  <c r="B32" i="14"/>
  <c r="D40" i="14"/>
  <c r="C40" i="14"/>
  <c r="B40" i="14"/>
  <c r="B45" i="14"/>
  <c r="D45" i="14"/>
  <c r="C45" i="14"/>
  <c r="B53" i="14"/>
  <c r="D53" i="14"/>
  <c r="C53" i="14"/>
  <c r="B68" i="14"/>
  <c r="D68" i="14"/>
  <c r="C68" i="14"/>
  <c r="C82" i="14"/>
  <c r="B82" i="14"/>
  <c r="D82" i="14"/>
  <c r="D95" i="14"/>
  <c r="B95" i="14"/>
  <c r="C95" i="14"/>
  <c r="B100" i="14"/>
  <c r="D100" i="14"/>
  <c r="C100" i="14"/>
  <c r="D104" i="14"/>
  <c r="B104" i="14"/>
  <c r="C104" i="14"/>
  <c r="D111" i="14"/>
  <c r="C111" i="14"/>
  <c r="B111" i="14"/>
  <c r="D118" i="14"/>
  <c r="C118" i="14"/>
  <c r="B118" i="14"/>
  <c r="D123" i="14"/>
  <c r="C123" i="14"/>
  <c r="B123" i="14"/>
  <c r="B133" i="14"/>
  <c r="C133" i="14"/>
  <c r="D133" i="14"/>
  <c r="D135" i="14"/>
  <c r="C135" i="14"/>
  <c r="B135" i="14"/>
  <c r="C145" i="14"/>
  <c r="B145" i="14"/>
  <c r="D145" i="14"/>
  <c r="D151" i="14"/>
  <c r="C151" i="14"/>
  <c r="B151" i="14"/>
  <c r="B135" i="7"/>
  <c r="B71" i="7"/>
  <c r="B39" i="7"/>
  <c r="B22" i="7"/>
  <c r="C150" i="7"/>
  <c r="C126" i="7"/>
  <c r="C30" i="7"/>
  <c r="D148" i="7"/>
  <c r="D51" i="8"/>
  <c r="B79" i="8"/>
  <c r="B108" i="8"/>
  <c r="C53" i="7"/>
  <c r="B76" i="7"/>
  <c r="C76" i="7"/>
  <c r="D17" i="7"/>
  <c r="B17" i="7"/>
  <c r="C17" i="7"/>
  <c r="D37" i="7"/>
  <c r="C37" i="7"/>
  <c r="B66" i="7"/>
  <c r="C66" i="7"/>
  <c r="D66" i="7"/>
  <c r="B92" i="7"/>
  <c r="C92" i="7"/>
  <c r="D94" i="7"/>
  <c r="D117" i="7"/>
  <c r="C117" i="7"/>
  <c r="D8" i="7"/>
  <c r="C8" i="7"/>
  <c r="D16" i="7"/>
  <c r="C16" i="7"/>
  <c r="C45" i="7"/>
  <c r="D55" i="7"/>
  <c r="C55" i="7"/>
  <c r="B83" i="7"/>
  <c r="D83" i="7"/>
  <c r="B91" i="7"/>
  <c r="D91" i="7"/>
  <c r="C144" i="7"/>
  <c r="D144" i="7"/>
  <c r="C27" i="8"/>
  <c r="B27" i="8"/>
  <c r="D27" i="8"/>
  <c r="C83" i="8"/>
  <c r="B83" i="8"/>
  <c r="D83" i="8"/>
  <c r="C91" i="8"/>
  <c r="B91" i="8"/>
  <c r="D91" i="8"/>
  <c r="D93" i="8"/>
  <c r="C93" i="8"/>
  <c r="B93" i="8"/>
  <c r="C99" i="8"/>
  <c r="B99" i="8"/>
  <c r="D99" i="8"/>
  <c r="A115" i="3"/>
  <c r="A147" i="3"/>
  <c r="C147" i="3" s="1"/>
  <c r="D6" i="7"/>
  <c r="B11" i="7"/>
  <c r="D11" i="7"/>
  <c r="D19" i="7"/>
  <c r="B19" i="7"/>
  <c r="D23" i="7"/>
  <c r="C23" i="7"/>
  <c r="B23" i="7"/>
  <c r="D31" i="7"/>
  <c r="C31" i="7"/>
  <c r="A46" i="3"/>
  <c r="B46" i="3" s="1"/>
  <c r="D48" i="7"/>
  <c r="C48" i="7"/>
  <c r="D58" i="7"/>
  <c r="B58" i="7"/>
  <c r="C58" i="7"/>
  <c r="D63" i="7"/>
  <c r="C63" i="7"/>
  <c r="B68" i="7"/>
  <c r="C68" i="7"/>
  <c r="B73" i="7"/>
  <c r="C73" i="7"/>
  <c r="D86" i="7"/>
  <c r="C96" i="7"/>
  <c r="D96" i="7"/>
  <c r="D101" i="7"/>
  <c r="C101" i="7"/>
  <c r="B106" i="7"/>
  <c r="C106" i="7"/>
  <c r="D106" i="7"/>
  <c r="B114" i="7"/>
  <c r="C114" i="7"/>
  <c r="D114" i="7"/>
  <c r="C119" i="7"/>
  <c r="D119" i="7"/>
  <c r="B121" i="7"/>
  <c r="C121" i="7"/>
  <c r="C128" i="7"/>
  <c r="D128" i="7"/>
  <c r="B130" i="7"/>
  <c r="C130" i="7"/>
  <c r="D130" i="7"/>
  <c r="B139" i="7"/>
  <c r="D139" i="7"/>
  <c r="B147" i="7"/>
  <c r="D147" i="7"/>
  <c r="D4" i="8"/>
  <c r="C4" i="8"/>
  <c r="C11" i="8"/>
  <c r="B11" i="8"/>
  <c r="D13" i="8"/>
  <c r="C13" i="8"/>
  <c r="B13" i="8"/>
  <c r="D18" i="8"/>
  <c r="C18" i="8"/>
  <c r="B18" i="8"/>
  <c r="D20" i="8"/>
  <c r="C20" i="8"/>
  <c r="B20" i="8"/>
  <c r="B22" i="8"/>
  <c r="C22" i="8"/>
  <c r="B30" i="8"/>
  <c r="D30" i="8"/>
  <c r="C35" i="8"/>
  <c r="B35" i="8"/>
  <c r="D35" i="8"/>
  <c r="D37" i="8"/>
  <c r="C37" i="8"/>
  <c r="B37" i="8"/>
  <c r="B46" i="8"/>
  <c r="C46" i="8"/>
  <c r="D56" i="8"/>
  <c r="C56" i="8"/>
  <c r="B56" i="8"/>
  <c r="D64" i="8"/>
  <c r="C64" i="8"/>
  <c r="B64" i="8"/>
  <c r="B86" i="8"/>
  <c r="C86" i="8"/>
  <c r="B102" i="8"/>
  <c r="D102" i="8"/>
  <c r="C102" i="8"/>
  <c r="D103" i="8"/>
  <c r="C103" i="8"/>
  <c r="D104" i="8"/>
  <c r="C104" i="8"/>
  <c r="B104" i="8"/>
  <c r="D111" i="8"/>
  <c r="C111" i="8"/>
  <c r="B111" i="8"/>
  <c r="D120" i="8"/>
  <c r="C120" i="8"/>
  <c r="B120" i="8"/>
  <c r="D125" i="8"/>
  <c r="C125" i="8"/>
  <c r="B125" i="8"/>
  <c r="D141" i="8"/>
  <c r="C141" i="8"/>
  <c r="B141" i="8"/>
  <c r="D146" i="8"/>
  <c r="C146" i="8"/>
  <c r="B146" i="8"/>
  <c r="D4" i="9"/>
  <c r="C4" i="9"/>
  <c r="B4" i="9"/>
  <c r="C21" i="9"/>
  <c r="B21" i="9"/>
  <c r="D21" i="9"/>
  <c r="D34" i="9"/>
  <c r="C34" i="9"/>
  <c r="B34" i="9"/>
  <c r="D36" i="9"/>
  <c r="C36" i="9"/>
  <c r="B36" i="9"/>
  <c r="C45" i="9"/>
  <c r="B45" i="9"/>
  <c r="D47" i="9"/>
  <c r="C47" i="9"/>
  <c r="B47" i="9"/>
  <c r="D52" i="9"/>
  <c r="C52" i="9"/>
  <c r="B52" i="9"/>
  <c r="B56" i="9"/>
  <c r="D56" i="9"/>
  <c r="D58" i="9"/>
  <c r="C58" i="9"/>
  <c r="B58" i="9"/>
  <c r="D76" i="9"/>
  <c r="C76" i="9"/>
  <c r="B76" i="9"/>
  <c r="D81" i="9"/>
  <c r="C81" i="9"/>
  <c r="B81" i="9"/>
  <c r="B88" i="9"/>
  <c r="D88" i="9"/>
  <c r="D106" i="9"/>
  <c r="C106" i="9"/>
  <c r="B106" i="9"/>
  <c r="B112" i="9"/>
  <c r="C112" i="9"/>
  <c r="D122" i="9"/>
  <c r="C122" i="9"/>
  <c r="B122" i="9"/>
  <c r="D126" i="9"/>
  <c r="C126" i="9"/>
  <c r="B126" i="9"/>
  <c r="D131" i="9"/>
  <c r="C131" i="9"/>
  <c r="B136" i="9"/>
  <c r="D136" i="9"/>
  <c r="C136" i="9"/>
  <c r="C141" i="9"/>
  <c r="B141" i="9"/>
  <c r="C151" i="9"/>
  <c r="D151" i="9"/>
  <c r="B151" i="9"/>
  <c r="D6" i="10"/>
  <c r="B6" i="10"/>
  <c r="B13" i="10"/>
  <c r="C13" i="10"/>
  <c r="D13" i="10"/>
  <c r="D15" i="10"/>
  <c r="C15" i="10"/>
  <c r="B15" i="10"/>
  <c r="D23" i="10"/>
  <c r="C23" i="10"/>
  <c r="B23" i="10"/>
  <c r="D40" i="10"/>
  <c r="B40" i="10"/>
  <c r="C40" i="10"/>
  <c r="C42" i="10"/>
  <c r="B42" i="10"/>
  <c r="D42" i="10"/>
  <c r="C59" i="10"/>
  <c r="D59" i="10"/>
  <c r="B59" i="10"/>
  <c r="D64" i="10"/>
  <c r="C64" i="10"/>
  <c r="B64" i="10"/>
  <c r="D71" i="10"/>
  <c r="C71" i="10"/>
  <c r="B71" i="10"/>
  <c r="D79" i="10"/>
  <c r="C79" i="10"/>
  <c r="B79" i="10"/>
  <c r="D84" i="10"/>
  <c r="B84" i="10"/>
  <c r="C84" i="10"/>
  <c r="C91" i="10"/>
  <c r="D91" i="10"/>
  <c r="B91" i="10"/>
  <c r="C99" i="10"/>
  <c r="B99" i="10"/>
  <c r="D104" i="10"/>
  <c r="B104" i="10"/>
  <c r="C104" i="10"/>
  <c r="C114" i="10"/>
  <c r="B114" i="10"/>
  <c r="D114" i="10"/>
  <c r="D124" i="10"/>
  <c r="C124" i="10"/>
  <c r="B124" i="10"/>
  <c r="D128" i="10"/>
  <c r="C128" i="10"/>
  <c r="B128" i="10"/>
  <c r="C138" i="10"/>
  <c r="B138" i="10"/>
  <c r="D138" i="10"/>
  <c r="D143" i="10"/>
  <c r="C143" i="10"/>
  <c r="B143" i="10"/>
  <c r="D151" i="10"/>
  <c r="C151" i="10"/>
  <c r="B151" i="10"/>
  <c r="D10" i="11"/>
  <c r="C10" i="11"/>
  <c r="B10" i="11"/>
  <c r="D18" i="11"/>
  <c r="C18" i="11"/>
  <c r="B18" i="11"/>
  <c r="C29" i="11"/>
  <c r="D29" i="11"/>
  <c r="B29" i="11"/>
  <c r="D38" i="11"/>
  <c r="C38" i="11"/>
  <c r="B38" i="11"/>
  <c r="C45" i="11"/>
  <c r="B45" i="11"/>
  <c r="D45" i="11"/>
  <c r="D59" i="11"/>
  <c r="C59" i="11"/>
  <c r="B59" i="11"/>
  <c r="D67" i="11"/>
  <c r="C67" i="11"/>
  <c r="B67" i="11"/>
  <c r="D72" i="11"/>
  <c r="B72" i="11"/>
  <c r="C72" i="11"/>
  <c r="C77" i="11"/>
  <c r="D77" i="11"/>
  <c r="B77" i="11"/>
  <c r="C84" i="11"/>
  <c r="D84" i="11"/>
  <c r="B84" i="11"/>
  <c r="D91" i="11"/>
  <c r="C91" i="11"/>
  <c r="B91" i="11"/>
  <c r="D99" i="11"/>
  <c r="C99" i="11"/>
  <c r="B99" i="11"/>
  <c r="D111" i="11"/>
  <c r="C111" i="11"/>
  <c r="B111" i="11"/>
  <c r="B120" i="11"/>
  <c r="C120" i="11"/>
  <c r="D120" i="11"/>
  <c r="C133" i="11"/>
  <c r="B133" i="11"/>
  <c r="D133" i="11"/>
  <c r="D138" i="11"/>
  <c r="C138" i="11"/>
  <c r="B138" i="11"/>
  <c r="D145" i="11"/>
  <c r="C145" i="11"/>
  <c r="B145" i="11"/>
  <c r="D153" i="11"/>
  <c r="C153" i="11"/>
  <c r="B153" i="11"/>
  <c r="D8" i="12"/>
  <c r="C8" i="12"/>
  <c r="B8" i="12"/>
  <c r="C21" i="12"/>
  <c r="D21" i="12"/>
  <c r="B21" i="12"/>
  <c r="B33" i="12"/>
  <c r="C33" i="12"/>
  <c r="D33" i="12"/>
  <c r="D43" i="12"/>
  <c r="C43" i="12"/>
  <c r="B43" i="12"/>
  <c r="D51" i="12"/>
  <c r="C51" i="12"/>
  <c r="B51" i="12"/>
  <c r="D56" i="12"/>
  <c r="C56" i="12"/>
  <c r="B56" i="12"/>
  <c r="D64" i="12"/>
  <c r="C64" i="12"/>
  <c r="B64" i="12"/>
  <c r="D72" i="12"/>
  <c r="C72" i="12"/>
  <c r="B72" i="12"/>
  <c r="D80" i="12"/>
  <c r="C80" i="12"/>
  <c r="B80" i="12"/>
  <c r="C87" i="12"/>
  <c r="D87" i="12"/>
  <c r="B87" i="12"/>
  <c r="D92" i="12"/>
  <c r="C92" i="12"/>
  <c r="B92" i="12"/>
  <c r="B97" i="12"/>
  <c r="D97" i="12"/>
  <c r="C97" i="12"/>
  <c r="D104" i="12"/>
  <c r="C104" i="12"/>
  <c r="B104" i="12"/>
  <c r="B122" i="12"/>
  <c r="D122" i="12"/>
  <c r="C122" i="12"/>
  <c r="B130" i="12"/>
  <c r="C130" i="12"/>
  <c r="D130" i="12"/>
  <c r="D138" i="12"/>
  <c r="B138" i="12"/>
  <c r="C138" i="12"/>
  <c r="B146" i="12"/>
  <c r="D146" i="12"/>
  <c r="C146" i="12"/>
  <c r="B5" i="13"/>
  <c r="C5" i="13"/>
  <c r="D5" i="13"/>
  <c r="C10" i="13"/>
  <c r="B10" i="13"/>
  <c r="D10" i="13"/>
  <c r="D15" i="13"/>
  <c r="C15" i="13"/>
  <c r="B15" i="13"/>
  <c r="C25" i="13"/>
  <c r="D25" i="13"/>
  <c r="B25" i="13"/>
  <c r="D33" i="13"/>
  <c r="C33" i="13"/>
  <c r="B33" i="13"/>
  <c r="B41" i="13"/>
  <c r="D41" i="13"/>
  <c r="C41" i="13"/>
  <c r="B54" i="13"/>
  <c r="D54" i="13"/>
  <c r="C54" i="13"/>
  <c r="C59" i="13"/>
  <c r="D59" i="13"/>
  <c r="B59" i="13"/>
  <c r="D64" i="13"/>
  <c r="B64" i="13"/>
  <c r="C64" i="13"/>
  <c r="B69" i="13"/>
  <c r="D69" i="13"/>
  <c r="C69" i="13"/>
  <c r="D71" i="13"/>
  <c r="C71" i="13"/>
  <c r="B71" i="13"/>
  <c r="D76" i="13"/>
  <c r="C76" i="13"/>
  <c r="B76" i="13"/>
  <c r="D84" i="13"/>
  <c r="C84" i="13"/>
  <c r="B84" i="13"/>
  <c r="D89" i="13"/>
  <c r="C89" i="13"/>
  <c r="B89" i="13"/>
  <c r="B91" i="13"/>
  <c r="C91" i="13"/>
  <c r="D91" i="13"/>
  <c r="D113" i="13"/>
  <c r="C113" i="13"/>
  <c r="B113" i="13"/>
  <c r="C120" i="13"/>
  <c r="D120" i="13"/>
  <c r="B120" i="13"/>
  <c r="D125" i="13"/>
  <c r="C125" i="13"/>
  <c r="B125" i="13"/>
  <c r="D129" i="13"/>
  <c r="C129" i="13"/>
  <c r="B129" i="13"/>
  <c r="D140" i="13"/>
  <c r="C140" i="13"/>
  <c r="B140" i="13"/>
  <c r="C9" i="14"/>
  <c r="B9" i="14"/>
  <c r="D9" i="14"/>
  <c r="D19" i="14"/>
  <c r="C19" i="14"/>
  <c r="B19" i="14"/>
  <c r="D27" i="14"/>
  <c r="B27" i="14"/>
  <c r="C27" i="14"/>
  <c r="D35" i="14"/>
  <c r="B35" i="14"/>
  <c r="C35" i="14"/>
  <c r="B48" i="14"/>
  <c r="D48" i="14"/>
  <c r="C48" i="14"/>
  <c r="C56" i="14"/>
  <c r="D56" i="14"/>
  <c r="B56" i="14"/>
  <c r="B61" i="14"/>
  <c r="C61" i="14"/>
  <c r="D61" i="14"/>
  <c r="D71" i="14"/>
  <c r="C71" i="14"/>
  <c r="B71" i="14"/>
  <c r="C73" i="14"/>
  <c r="B73" i="14"/>
  <c r="D73" i="14"/>
  <c r="D78" i="14"/>
  <c r="C78" i="14"/>
  <c r="B78" i="14"/>
  <c r="B84" i="14"/>
  <c r="D84" i="14"/>
  <c r="C84" i="14"/>
  <c r="C106" i="14"/>
  <c r="B106" i="14"/>
  <c r="D106" i="14"/>
  <c r="D126" i="14"/>
  <c r="C126" i="14"/>
  <c r="B126" i="14"/>
  <c r="D131" i="14"/>
  <c r="C131" i="14"/>
  <c r="B131" i="14"/>
  <c r="B140" i="14"/>
  <c r="D140" i="14"/>
  <c r="C140" i="14"/>
  <c r="B149" i="14"/>
  <c r="C149" i="14"/>
  <c r="D149" i="14"/>
  <c r="B150" i="7"/>
  <c r="B134" i="7"/>
  <c r="B118" i="7"/>
  <c r="B86" i="7"/>
  <c r="B70" i="7"/>
  <c r="B54" i="7"/>
  <c r="B21" i="7"/>
  <c r="C91" i="7"/>
  <c r="C27" i="7"/>
  <c r="D81" i="7"/>
  <c r="D39" i="7"/>
  <c r="C39" i="7"/>
  <c r="D41" i="7"/>
  <c r="B41" i="7"/>
  <c r="C41" i="7"/>
  <c r="D43" i="7"/>
  <c r="B43" i="7"/>
  <c r="B89" i="7"/>
  <c r="C89" i="7"/>
  <c r="D142" i="7"/>
  <c r="C152" i="7"/>
  <c r="D152" i="7"/>
  <c r="D9" i="8"/>
  <c r="C9" i="8"/>
  <c r="D25" i="8"/>
  <c r="B25" i="8"/>
  <c r="D42" i="8"/>
  <c r="C42" i="8"/>
  <c r="B42" i="8"/>
  <c r="D44" i="8"/>
  <c r="C44" i="8"/>
  <c r="D49" i="8"/>
  <c r="C49" i="8"/>
  <c r="B49" i="8"/>
  <c r="C59" i="8"/>
  <c r="B59" i="8"/>
  <c r="D59" i="8"/>
  <c r="B70" i="8"/>
  <c r="D70" i="8"/>
  <c r="C70" i="8"/>
  <c r="C75" i="8"/>
  <c r="B75" i="8"/>
  <c r="D77" i="8"/>
  <c r="C77" i="8"/>
  <c r="B77" i="8"/>
  <c r="C81" i="8"/>
  <c r="B81" i="8"/>
  <c r="D89" i="8"/>
  <c r="B89" i="8"/>
  <c r="D97" i="8"/>
  <c r="C97" i="8"/>
  <c r="C107" i="8"/>
  <c r="B107" i="8"/>
  <c r="D107" i="8"/>
  <c r="D116" i="8"/>
  <c r="C116" i="8"/>
  <c r="B116" i="8"/>
  <c r="D130" i="8"/>
  <c r="C130" i="8"/>
  <c r="B130" i="8"/>
  <c r="D132" i="8"/>
  <c r="C132" i="8"/>
  <c r="B134" i="8"/>
  <c r="D134" i="8"/>
  <c r="C134" i="8"/>
  <c r="C139" i="8"/>
  <c r="B139" i="8"/>
  <c r="D144" i="8"/>
  <c r="C144" i="8"/>
  <c r="B144" i="8"/>
  <c r="D149" i="8"/>
  <c r="C149" i="8"/>
  <c r="B149" i="8"/>
  <c r="D7" i="9"/>
  <c r="C7" i="9"/>
  <c r="B7" i="9"/>
  <c r="D12" i="9"/>
  <c r="C12" i="9"/>
  <c r="B12" i="9"/>
  <c r="B16" i="9"/>
  <c r="D16" i="9"/>
  <c r="C16" i="9"/>
  <c r="D26" i="9"/>
  <c r="C26" i="9"/>
  <c r="B26" i="9"/>
  <c r="D43" i="9"/>
  <c r="C43" i="9"/>
  <c r="B43" i="9"/>
  <c r="D50" i="9"/>
  <c r="C50" i="9"/>
  <c r="B50" i="9"/>
  <c r="D54" i="9"/>
  <c r="C54" i="9"/>
  <c r="B54" i="9"/>
  <c r="D67" i="9"/>
  <c r="C67" i="9"/>
  <c r="D90" i="9"/>
  <c r="C90" i="9"/>
  <c r="B90" i="9"/>
  <c r="D95" i="9"/>
  <c r="C95" i="9"/>
  <c r="B95" i="9"/>
  <c r="D102" i="9"/>
  <c r="C102" i="9"/>
  <c r="D115" i="9"/>
  <c r="C115" i="9"/>
  <c r="B115" i="9"/>
  <c r="D129" i="9"/>
  <c r="C129" i="9"/>
  <c r="B129" i="9"/>
  <c r="D134" i="9"/>
  <c r="C134" i="9"/>
  <c r="D146" i="9"/>
  <c r="C146" i="9"/>
  <c r="B146" i="9"/>
  <c r="C18" i="10"/>
  <c r="B18" i="10"/>
  <c r="D18" i="10"/>
  <c r="C26" i="10"/>
  <c r="B26" i="10"/>
  <c r="D26" i="10"/>
  <c r="D31" i="10"/>
  <c r="C31" i="10"/>
  <c r="B31" i="10"/>
  <c r="D36" i="10"/>
  <c r="B36" i="10"/>
  <c r="C36" i="10"/>
  <c r="D38" i="10"/>
  <c r="B38" i="10"/>
  <c r="C38" i="10"/>
  <c r="B45" i="10"/>
  <c r="C45" i="10"/>
  <c r="D45" i="10"/>
  <c r="D54" i="10"/>
  <c r="B54" i="10"/>
  <c r="C54" i="10"/>
  <c r="D62" i="10"/>
  <c r="B62" i="10"/>
  <c r="C62" i="10"/>
  <c r="C67" i="10"/>
  <c r="D67" i="10"/>
  <c r="B67" i="10"/>
  <c r="C74" i="10"/>
  <c r="B74" i="10"/>
  <c r="D74" i="10"/>
  <c r="C82" i="10"/>
  <c r="B82" i="10"/>
  <c r="D82" i="10"/>
  <c r="D86" i="10"/>
  <c r="B86" i="10"/>
  <c r="C86" i="10"/>
  <c r="B93" i="10"/>
  <c r="C93" i="10"/>
  <c r="C98" i="10"/>
  <c r="B98" i="10"/>
  <c r="D98" i="10"/>
  <c r="C107" i="10"/>
  <c r="D107" i="10"/>
  <c r="B107" i="10"/>
  <c r="B117" i="10"/>
  <c r="D117" i="10"/>
  <c r="C122" i="10"/>
  <c r="B122" i="10"/>
  <c r="D122" i="10"/>
  <c r="D126" i="10"/>
  <c r="B126" i="10"/>
  <c r="C126" i="10"/>
  <c r="B133" i="10"/>
  <c r="D133" i="10"/>
  <c r="C133" i="10"/>
  <c r="C146" i="10"/>
  <c r="B146" i="10"/>
  <c r="D146" i="10"/>
  <c r="D6" i="11"/>
  <c r="C6" i="11"/>
  <c r="B6" i="11"/>
  <c r="C13" i="11"/>
  <c r="D13" i="11"/>
  <c r="B13" i="11"/>
  <c r="C21" i="11"/>
  <c r="D21" i="11"/>
  <c r="B21" i="11"/>
  <c r="B23" i="11"/>
  <c r="C23" i="11"/>
  <c r="D25" i="11"/>
  <c r="C25" i="11"/>
  <c r="B25" i="11"/>
  <c r="B31" i="11"/>
  <c r="C31" i="11"/>
  <c r="D41" i="11"/>
  <c r="C41" i="11"/>
  <c r="B41" i="11"/>
  <c r="D52" i="11"/>
  <c r="C52" i="11"/>
  <c r="B52" i="11"/>
  <c r="C62" i="11"/>
  <c r="B62" i="11"/>
  <c r="D62" i="11"/>
  <c r="D75" i="11"/>
  <c r="C75" i="11"/>
  <c r="B75" i="11"/>
  <c r="B89" i="11"/>
  <c r="D89" i="11"/>
  <c r="C89" i="11"/>
  <c r="C94" i="11"/>
  <c r="B94" i="11"/>
  <c r="D94" i="11"/>
  <c r="D106" i="11"/>
  <c r="C106" i="11"/>
  <c r="B106" i="11"/>
  <c r="D114" i="11"/>
  <c r="B114" i="11"/>
  <c r="D119" i="11"/>
  <c r="C119" i="11"/>
  <c r="B119" i="11"/>
  <c r="D123" i="11"/>
  <c r="C123" i="11"/>
  <c r="B123" i="11"/>
  <c r="B128" i="11"/>
  <c r="D128" i="11"/>
  <c r="C128" i="11"/>
  <c r="B136" i="11"/>
  <c r="D136" i="11"/>
  <c r="C136" i="11"/>
  <c r="C141" i="11"/>
  <c r="D141" i="11"/>
  <c r="B141" i="11"/>
  <c r="C148" i="11"/>
  <c r="B148" i="11"/>
  <c r="D148" i="11"/>
  <c r="D11" i="12"/>
  <c r="C11" i="12"/>
  <c r="B11" i="12"/>
  <c r="D16" i="12"/>
  <c r="C16" i="12"/>
  <c r="B16" i="12"/>
  <c r="B26" i="12"/>
  <c r="D26" i="12"/>
  <c r="C26" i="12"/>
  <c r="D36" i="12"/>
  <c r="B36" i="12"/>
  <c r="C36" i="12"/>
  <c r="C38" i="12"/>
  <c r="B38" i="12"/>
  <c r="D38" i="12"/>
  <c r="C46" i="12"/>
  <c r="B46" i="12"/>
  <c r="D46" i="12"/>
  <c r="C54" i="12"/>
  <c r="B54" i="12"/>
  <c r="D54" i="12"/>
  <c r="D59" i="12"/>
  <c r="C59" i="12"/>
  <c r="B59" i="12"/>
  <c r="D67" i="12"/>
  <c r="C67" i="12"/>
  <c r="B67" i="12"/>
  <c r="D75" i="12"/>
  <c r="C75" i="12"/>
  <c r="B75" i="12"/>
  <c r="D83" i="12"/>
  <c r="C83" i="12"/>
  <c r="B83" i="12"/>
  <c r="D85" i="12"/>
  <c r="C85" i="12"/>
  <c r="B85" i="12"/>
  <c r="B90" i="12"/>
  <c r="D90" i="12"/>
  <c r="C90" i="12"/>
  <c r="C95" i="12"/>
  <c r="D95" i="12"/>
  <c r="B95" i="12"/>
  <c r="D107" i="12"/>
  <c r="C107" i="12"/>
  <c r="B107" i="12"/>
  <c r="D112" i="12"/>
  <c r="C112" i="12"/>
  <c r="B112" i="12"/>
  <c r="D117" i="12"/>
  <c r="C117" i="12"/>
  <c r="B117" i="12"/>
  <c r="D125" i="12"/>
  <c r="B125" i="12"/>
  <c r="C125" i="12"/>
  <c r="D133" i="12"/>
  <c r="C133" i="12"/>
  <c r="B133" i="12"/>
  <c r="D141" i="12"/>
  <c r="B141" i="12"/>
  <c r="C141" i="12"/>
  <c r="D149" i="12"/>
  <c r="C149" i="12"/>
  <c r="B149" i="12"/>
  <c r="C153" i="12"/>
  <c r="B153" i="12"/>
  <c r="D153" i="12"/>
  <c r="C18" i="13"/>
  <c r="D18" i="13"/>
  <c r="B18" i="13"/>
  <c r="D23" i="13"/>
  <c r="C23" i="13"/>
  <c r="B23" i="13"/>
  <c r="D28" i="13"/>
  <c r="B28" i="13"/>
  <c r="C28" i="13"/>
  <c r="D36" i="13"/>
  <c r="C36" i="13"/>
  <c r="B36" i="13"/>
  <c r="D44" i="13"/>
  <c r="C44" i="13"/>
  <c r="B44" i="13"/>
  <c r="C49" i="13"/>
  <c r="B49" i="13"/>
  <c r="D49" i="13"/>
  <c r="B62" i="13"/>
  <c r="C62" i="13"/>
  <c r="D62" i="13"/>
  <c r="C67" i="13"/>
  <c r="D67" i="13"/>
  <c r="C74" i="13"/>
  <c r="B74" i="13"/>
  <c r="D74" i="13"/>
  <c r="C79" i="13"/>
  <c r="B79" i="13"/>
  <c r="D79" i="13"/>
  <c r="D81" i="13"/>
  <c r="B81" i="13"/>
  <c r="C81" i="13"/>
  <c r="B82" i="13"/>
  <c r="D82" i="13"/>
  <c r="C82" i="13"/>
  <c r="B94" i="13"/>
  <c r="C94" i="13"/>
  <c r="D94" i="13"/>
  <c r="D101" i="13"/>
  <c r="B101" i="13"/>
  <c r="C101" i="13"/>
  <c r="B106" i="13"/>
  <c r="D106" i="13"/>
  <c r="C106" i="13"/>
  <c r="D108" i="13"/>
  <c r="C108" i="13"/>
  <c r="B108" i="13"/>
  <c r="D116" i="13"/>
  <c r="C116" i="13"/>
  <c r="B116" i="13"/>
  <c r="B134" i="13"/>
  <c r="C134" i="13"/>
  <c r="D134" i="13"/>
  <c r="B138" i="13"/>
  <c r="C138" i="13"/>
  <c r="D138" i="13"/>
  <c r="C142" i="13"/>
  <c r="D142" i="13"/>
  <c r="B142" i="13"/>
  <c r="B147" i="13"/>
  <c r="D147" i="13"/>
  <c r="C147" i="13"/>
  <c r="B4" i="14"/>
  <c r="D4" i="14"/>
  <c r="C4" i="14"/>
  <c r="D14" i="14"/>
  <c r="C14" i="14"/>
  <c r="B14" i="14"/>
  <c r="D22" i="14"/>
  <c r="C22" i="14"/>
  <c r="B22" i="14"/>
  <c r="D30" i="14"/>
  <c r="C30" i="14"/>
  <c r="B30" i="14"/>
  <c r="D38" i="14"/>
  <c r="C38" i="14"/>
  <c r="B38" i="14"/>
  <c r="D43" i="14"/>
  <c r="C43" i="14"/>
  <c r="B43" i="14"/>
  <c r="D51" i="14"/>
  <c r="C51" i="14"/>
  <c r="B51" i="14"/>
  <c r="D59" i="14"/>
  <c r="B59" i="14"/>
  <c r="C59" i="14"/>
  <c r="D64" i="14"/>
  <c r="C64" i="14"/>
  <c r="B64" i="14"/>
  <c r="C66" i="14"/>
  <c r="D66" i="14"/>
  <c r="B66" i="14"/>
  <c r="B76" i="14"/>
  <c r="C76" i="14"/>
  <c r="D76" i="14"/>
  <c r="C80" i="14"/>
  <c r="B80" i="14"/>
  <c r="D80" i="14"/>
  <c r="D87" i="14"/>
  <c r="B87" i="14"/>
  <c r="C87" i="14"/>
  <c r="C89" i="14"/>
  <c r="B89" i="14"/>
  <c r="D89" i="14"/>
  <c r="B93" i="14"/>
  <c r="C93" i="14"/>
  <c r="D93" i="14"/>
  <c r="C98" i="14"/>
  <c r="D98" i="14"/>
  <c r="B98" i="14"/>
  <c r="D103" i="14"/>
  <c r="C103" i="14"/>
  <c r="B103" i="14"/>
  <c r="B109" i="14"/>
  <c r="D109" i="14"/>
  <c r="C109" i="14"/>
  <c r="B116" i="14"/>
  <c r="D116" i="14"/>
  <c r="C116" i="14"/>
  <c r="C121" i="14"/>
  <c r="B121" i="14"/>
  <c r="D121" i="14"/>
  <c r="C129" i="14"/>
  <c r="B129" i="14"/>
  <c r="D129" i="14"/>
  <c r="C138" i="14"/>
  <c r="D138" i="14"/>
  <c r="B138" i="14"/>
  <c r="D143" i="14"/>
  <c r="C143" i="14"/>
  <c r="B143" i="14"/>
  <c r="B133" i="7"/>
  <c r="B117" i="7"/>
  <c r="B101" i="7"/>
  <c r="B53" i="7"/>
  <c r="B37" i="7"/>
  <c r="B16" i="7"/>
  <c r="C147" i="7"/>
  <c r="C118" i="7"/>
  <c r="C86" i="7"/>
  <c r="C54" i="7"/>
  <c r="D108" i="7"/>
  <c r="D76" i="7"/>
  <c r="C30" i="8"/>
  <c r="D86" i="8"/>
  <c r="C56" i="9"/>
  <c r="D141" i="9"/>
  <c r="D23" i="11"/>
  <c r="D100" i="8"/>
  <c r="B100" i="8"/>
  <c r="D128" i="8"/>
  <c r="C128" i="8"/>
  <c r="B128" i="8"/>
  <c r="D19" i="9"/>
  <c r="C19" i="9"/>
  <c r="B19" i="9"/>
  <c r="C29" i="9"/>
  <c r="B29" i="9"/>
  <c r="D41" i="9"/>
  <c r="C41" i="9"/>
  <c r="B41" i="9"/>
  <c r="C61" i="9"/>
  <c r="B61" i="9"/>
  <c r="D61" i="9"/>
  <c r="D84" i="9"/>
  <c r="C84" i="9"/>
  <c r="B84" i="9"/>
  <c r="D86" i="9"/>
  <c r="C86" i="9"/>
  <c r="B86" i="9"/>
  <c r="D118" i="9"/>
  <c r="C118" i="9"/>
  <c r="B118" i="9"/>
  <c r="B120" i="9"/>
  <c r="D120" i="9"/>
  <c r="B144" i="9"/>
  <c r="C144" i="9"/>
  <c r="C9" i="10"/>
  <c r="D9" i="10"/>
  <c r="B9" i="10"/>
  <c r="C11" i="10"/>
  <c r="D11" i="10"/>
  <c r="B11" i="10"/>
  <c r="B21" i="10"/>
  <c r="D21" i="10"/>
  <c r="C21" i="10"/>
  <c r="B29" i="10"/>
  <c r="C29" i="10"/>
  <c r="D48" i="10"/>
  <c r="C48" i="10"/>
  <c r="B48" i="10"/>
  <c r="C50" i="10"/>
  <c r="B50" i="10"/>
  <c r="D50" i="10"/>
  <c r="C57" i="10"/>
  <c r="D57" i="10"/>
  <c r="B69" i="10"/>
  <c r="D69" i="10"/>
  <c r="C69" i="10"/>
  <c r="D96" i="10"/>
  <c r="C96" i="10"/>
  <c r="B96" i="10"/>
  <c r="D102" i="10"/>
  <c r="B102" i="10"/>
  <c r="C102" i="10"/>
  <c r="D110" i="10"/>
  <c r="B110" i="10"/>
  <c r="C110" i="10"/>
  <c r="D112" i="10"/>
  <c r="C112" i="10"/>
  <c r="B112" i="10"/>
  <c r="D120" i="10"/>
  <c r="C120" i="10"/>
  <c r="B120" i="10"/>
  <c r="B141" i="10"/>
  <c r="D141" i="10"/>
  <c r="C141" i="10"/>
  <c r="C4" i="11"/>
  <c r="B4" i="11"/>
  <c r="D4" i="11"/>
  <c r="D43" i="11"/>
  <c r="B43" i="11"/>
  <c r="C43" i="11"/>
  <c r="C70" i="11"/>
  <c r="B70" i="11"/>
  <c r="B87" i="11"/>
  <c r="D87" i="11"/>
  <c r="C87" i="11"/>
  <c r="B97" i="11"/>
  <c r="C97" i="11"/>
  <c r="D97" i="11"/>
  <c r="C109" i="11"/>
  <c r="D109" i="11"/>
  <c r="B109" i="11"/>
  <c r="C117" i="11"/>
  <c r="D117" i="11"/>
  <c r="B117" i="11"/>
  <c r="D126" i="11"/>
  <c r="B126" i="11"/>
  <c r="C126" i="11"/>
  <c r="C131" i="11"/>
  <c r="D131" i="11"/>
  <c r="B131" i="11"/>
  <c r="B144" i="11"/>
  <c r="D144" i="11"/>
  <c r="C144" i="11"/>
  <c r="B151" i="11"/>
  <c r="D151" i="11"/>
  <c r="C151" i="11"/>
  <c r="C6" i="12"/>
  <c r="B6" i="12"/>
  <c r="D6" i="12"/>
  <c r="C14" i="12"/>
  <c r="B14" i="12"/>
  <c r="D14" i="12"/>
  <c r="D19" i="12"/>
  <c r="C19" i="12"/>
  <c r="B19" i="12"/>
  <c r="D29" i="12"/>
  <c r="B29" i="12"/>
  <c r="C29" i="12"/>
  <c r="C31" i="12"/>
  <c r="D31" i="12"/>
  <c r="B31" i="12"/>
  <c r="B41" i="12"/>
  <c r="D41" i="12"/>
  <c r="C41" i="12"/>
  <c r="B49" i="12"/>
  <c r="D49" i="12"/>
  <c r="C49" i="12"/>
  <c r="C62" i="12"/>
  <c r="B62" i="12"/>
  <c r="D62" i="12"/>
  <c r="C70" i="12"/>
  <c r="B70" i="12"/>
  <c r="D70" i="12"/>
  <c r="C78" i="12"/>
  <c r="B78" i="12"/>
  <c r="D78" i="12"/>
  <c r="C102" i="12"/>
  <c r="B102" i="12"/>
  <c r="D102" i="12"/>
  <c r="C110" i="12"/>
  <c r="B110" i="12"/>
  <c r="D110" i="12"/>
  <c r="D115" i="12"/>
  <c r="C115" i="12"/>
  <c r="B115" i="12"/>
  <c r="D120" i="12"/>
  <c r="C120" i="12"/>
  <c r="B120" i="12"/>
  <c r="D128" i="12"/>
  <c r="C128" i="12"/>
  <c r="B128" i="12"/>
  <c r="C136" i="12"/>
  <c r="D136" i="12"/>
  <c r="B136" i="12"/>
  <c r="C144" i="12"/>
  <c r="D144" i="12"/>
  <c r="B144" i="12"/>
  <c r="D151" i="12"/>
  <c r="C151" i="12"/>
  <c r="B151" i="12"/>
  <c r="D8" i="13"/>
  <c r="C8" i="13"/>
  <c r="B8" i="13"/>
  <c r="B13" i="13"/>
  <c r="D13" i="13"/>
  <c r="C13" i="13"/>
  <c r="D31" i="13"/>
  <c r="C31" i="13"/>
  <c r="B31" i="13"/>
  <c r="D39" i="13"/>
  <c r="C39" i="13"/>
  <c r="B39" i="13"/>
  <c r="D47" i="13"/>
  <c r="C47" i="13"/>
  <c r="B47" i="13"/>
  <c r="D52" i="13"/>
  <c r="C52" i="13"/>
  <c r="B52" i="13"/>
  <c r="D57" i="13"/>
  <c r="C57" i="13"/>
  <c r="B57" i="13"/>
  <c r="C87" i="13"/>
  <c r="B87" i="13"/>
  <c r="D87" i="13"/>
  <c r="C111" i="13"/>
  <c r="B111" i="13"/>
  <c r="D111" i="13"/>
  <c r="C119" i="13"/>
  <c r="B119" i="13"/>
  <c r="D119" i="13"/>
  <c r="B123" i="13"/>
  <c r="D123" i="13"/>
  <c r="C123" i="13"/>
  <c r="D150" i="13"/>
  <c r="C150" i="13"/>
  <c r="C152" i="13"/>
  <c r="D152" i="13"/>
  <c r="B152" i="13"/>
  <c r="D7" i="14"/>
  <c r="C7" i="14"/>
  <c r="B7" i="14"/>
  <c r="B12" i="14"/>
  <c r="C12" i="14"/>
  <c r="D12" i="14"/>
  <c r="C17" i="14"/>
  <c r="B17" i="14"/>
  <c r="D17" i="14"/>
  <c r="C25" i="14"/>
  <c r="B25" i="14"/>
  <c r="D25" i="14"/>
  <c r="C33" i="14"/>
  <c r="B33" i="14"/>
  <c r="D33" i="14"/>
  <c r="D46" i="14"/>
  <c r="C46" i="14"/>
  <c r="B46" i="14"/>
  <c r="D54" i="14"/>
  <c r="C54" i="14"/>
  <c r="B54" i="14"/>
  <c r="B69" i="14"/>
  <c r="C69" i="14"/>
  <c r="D69" i="14"/>
  <c r="D91" i="14"/>
  <c r="C91" i="14"/>
  <c r="B91" i="14"/>
  <c r="D96" i="14"/>
  <c r="C96" i="14"/>
  <c r="B96" i="14"/>
  <c r="B101" i="14"/>
  <c r="D101" i="14"/>
  <c r="C101" i="14"/>
  <c r="D112" i="14"/>
  <c r="B112" i="14"/>
  <c r="C112" i="14"/>
  <c r="D119" i="14"/>
  <c r="C119" i="14"/>
  <c r="B119" i="14"/>
  <c r="B124" i="14"/>
  <c r="D124" i="14"/>
  <c r="C124" i="14"/>
  <c r="D136" i="14"/>
  <c r="C136" i="14"/>
  <c r="B136" i="14"/>
  <c r="D152" i="14"/>
  <c r="C152" i="14"/>
  <c r="B152" i="14"/>
  <c r="B144" i="7"/>
  <c r="B128" i="7"/>
  <c r="B96" i="7"/>
  <c r="B80" i="7"/>
  <c r="B48" i="7"/>
  <c r="B14" i="7"/>
  <c r="C142" i="7"/>
  <c r="C83" i="7"/>
  <c r="C51" i="7"/>
  <c r="C19" i="7"/>
  <c r="D73" i="7"/>
  <c r="B4" i="8"/>
  <c r="C89" i="8"/>
  <c r="C118" i="8"/>
  <c r="B102" i="9"/>
  <c r="D144" i="9"/>
  <c r="D31" i="11"/>
  <c r="D9" i="7"/>
  <c r="B9" i="7"/>
  <c r="C9" i="7"/>
  <c r="C112" i="7"/>
  <c r="D112" i="7"/>
  <c r="D109" i="8"/>
  <c r="C109" i="8"/>
  <c r="B109" i="8"/>
  <c r="D10" i="9"/>
  <c r="C10" i="9"/>
  <c r="B10" i="9"/>
  <c r="D33" i="9"/>
  <c r="C33" i="9"/>
  <c r="B33" i="9"/>
  <c r="D65" i="9"/>
  <c r="C65" i="9"/>
  <c r="B65" i="9"/>
  <c r="D74" i="9"/>
  <c r="C74" i="9"/>
  <c r="B74" i="9"/>
  <c r="C93" i="9"/>
  <c r="B93" i="9"/>
  <c r="D93" i="9"/>
  <c r="D139" i="9"/>
  <c r="C139" i="9"/>
  <c r="B139" i="9"/>
  <c r="D4" i="10"/>
  <c r="B4" i="10"/>
  <c r="C4" i="10"/>
  <c r="C34" i="10"/>
  <c r="B34" i="10"/>
  <c r="D34" i="10"/>
  <c r="B77" i="10"/>
  <c r="C77" i="10"/>
  <c r="D77" i="10"/>
  <c r="C89" i="10"/>
  <c r="D89" i="10"/>
  <c r="B89" i="10"/>
  <c r="D136" i="10"/>
  <c r="C136" i="10"/>
  <c r="B136" i="10"/>
  <c r="B149" i="10"/>
  <c r="D149" i="10"/>
  <c r="C149" i="10"/>
  <c r="D8" i="11"/>
  <c r="B8" i="11"/>
  <c r="C8" i="11"/>
  <c r="D16" i="11"/>
  <c r="B16" i="11"/>
  <c r="C16" i="11"/>
  <c r="D27" i="11"/>
  <c r="C27" i="11"/>
  <c r="B27" i="11"/>
  <c r="D34" i="11"/>
  <c r="C34" i="11"/>
  <c r="B34" i="11"/>
  <c r="C36" i="11"/>
  <c r="B36" i="11"/>
  <c r="D36" i="11"/>
  <c r="B48" i="11"/>
  <c r="D48" i="11"/>
  <c r="C48" i="11"/>
  <c r="D55" i="11"/>
  <c r="C55" i="11"/>
  <c r="B55" i="11"/>
  <c r="B57" i="11"/>
  <c r="C57" i="11"/>
  <c r="B65" i="11"/>
  <c r="D65" i="11"/>
  <c r="C65" i="11"/>
  <c r="D82" i="11"/>
  <c r="C82" i="11"/>
  <c r="B82" i="11"/>
  <c r="A7" i="3"/>
  <c r="C7" i="3" s="1"/>
  <c r="A29" i="3"/>
  <c r="C29" i="3" s="1"/>
  <c r="A77" i="3"/>
  <c r="B77" i="3" s="1"/>
  <c r="A90" i="3"/>
  <c r="C90" i="3" s="1"/>
  <c r="A5" i="3"/>
  <c r="D7" i="7"/>
  <c r="C7" i="7"/>
  <c r="B7" i="7"/>
  <c r="B12" i="7"/>
  <c r="C12" i="7"/>
  <c r="D20" i="7"/>
  <c r="B20" i="7"/>
  <c r="C20" i="7"/>
  <c r="D24" i="7"/>
  <c r="C24" i="7"/>
  <c r="D32" i="7"/>
  <c r="C32" i="7"/>
  <c r="D49" i="7"/>
  <c r="B49" i="7"/>
  <c r="C49" i="7"/>
  <c r="D59" i="7"/>
  <c r="B59" i="7"/>
  <c r="C64" i="7"/>
  <c r="D64" i="7"/>
  <c r="D69" i="7"/>
  <c r="C69" i="7"/>
  <c r="B74" i="7"/>
  <c r="C74" i="7"/>
  <c r="D74" i="7"/>
  <c r="C87" i="7"/>
  <c r="D87" i="7"/>
  <c r="B97" i="7"/>
  <c r="C97" i="7"/>
  <c r="D102" i="7"/>
  <c r="B107" i="7"/>
  <c r="D107" i="7"/>
  <c r="B115" i="7"/>
  <c r="D115" i="7"/>
  <c r="B122" i="7"/>
  <c r="C122" i="7"/>
  <c r="D122" i="7"/>
  <c r="B131" i="7"/>
  <c r="D131" i="7"/>
  <c r="B140" i="7"/>
  <c r="B148" i="7"/>
  <c r="D12" i="8"/>
  <c r="C12" i="8"/>
  <c r="B12" i="8"/>
  <c r="B14" i="8"/>
  <c r="D14" i="8"/>
  <c r="C14" i="8"/>
  <c r="C19" i="8"/>
  <c r="B19" i="8"/>
  <c r="D19" i="8"/>
  <c r="D23" i="8"/>
  <c r="C23" i="8"/>
  <c r="B23" i="8"/>
  <c r="D31" i="8"/>
  <c r="C31" i="8"/>
  <c r="B31" i="8"/>
  <c r="D36" i="8"/>
  <c r="B36" i="8"/>
  <c r="B38" i="8"/>
  <c r="D38" i="8"/>
  <c r="C38" i="8"/>
  <c r="D47" i="8"/>
  <c r="C47" i="8"/>
  <c r="B47" i="8"/>
  <c r="C57" i="8"/>
  <c r="B57" i="8"/>
  <c r="B65" i="8"/>
  <c r="D65" i="8"/>
  <c r="C67" i="8"/>
  <c r="B67" i="8"/>
  <c r="D67" i="8"/>
  <c r="D87" i="8"/>
  <c r="C87" i="8"/>
  <c r="B87" i="8"/>
  <c r="D92" i="8"/>
  <c r="C92" i="8"/>
  <c r="B92" i="8"/>
  <c r="D105" i="8"/>
  <c r="C105" i="8"/>
  <c r="B105" i="8"/>
  <c r="D112" i="8"/>
  <c r="C112" i="8"/>
  <c r="B112" i="8"/>
  <c r="C121" i="8"/>
  <c r="B121" i="8"/>
  <c r="B126" i="8"/>
  <c r="D126" i="8"/>
  <c r="C126" i="8"/>
  <c r="D137" i="8"/>
  <c r="C137" i="8"/>
  <c r="B142" i="8"/>
  <c r="D142" i="8"/>
  <c r="C142" i="8"/>
  <c r="C147" i="8"/>
  <c r="B147" i="8"/>
  <c r="D147" i="8"/>
  <c r="C5" i="9"/>
  <c r="B5" i="9"/>
  <c r="D5" i="9"/>
  <c r="D22" i="9"/>
  <c r="C22" i="9"/>
  <c r="B24" i="9"/>
  <c r="C24" i="9"/>
  <c r="D31" i="9"/>
  <c r="C31" i="9"/>
  <c r="B31" i="9"/>
  <c r="C37" i="9"/>
  <c r="B37" i="9"/>
  <c r="D37" i="9"/>
  <c r="D39" i="9"/>
  <c r="C39" i="9"/>
  <c r="B39" i="9"/>
  <c r="D46" i="9"/>
  <c r="C46" i="9"/>
  <c r="B46" i="9"/>
  <c r="B48" i="9"/>
  <c r="C48" i="9"/>
  <c r="D59" i="9"/>
  <c r="B59" i="9"/>
  <c r="D71" i="9"/>
  <c r="C71" i="9"/>
  <c r="B71" i="9"/>
  <c r="B72" i="9"/>
  <c r="D72" i="9"/>
  <c r="C72" i="9"/>
  <c r="D82" i="9"/>
  <c r="C82" i="9"/>
  <c r="B82" i="9"/>
  <c r="D98" i="9"/>
  <c r="C98" i="9"/>
  <c r="B98" i="9"/>
  <c r="D100" i="9"/>
  <c r="C100" i="9"/>
  <c r="B100" i="9"/>
  <c r="D107" i="9"/>
  <c r="C107" i="9"/>
  <c r="B107" i="9"/>
  <c r="D113" i="9"/>
  <c r="C113" i="9"/>
  <c r="B113" i="9"/>
  <c r="D127" i="9"/>
  <c r="C127" i="9"/>
  <c r="B127" i="9"/>
  <c r="D132" i="9"/>
  <c r="C132" i="9"/>
  <c r="B132" i="9"/>
  <c r="D137" i="9"/>
  <c r="C137" i="9"/>
  <c r="B137" i="9"/>
  <c r="D142" i="9"/>
  <c r="C142" i="9"/>
  <c r="B142" i="9"/>
  <c r="D7" i="10"/>
  <c r="C7" i="10"/>
  <c r="B7" i="10"/>
  <c r="D14" i="10"/>
  <c r="B14" i="10"/>
  <c r="D16" i="10"/>
  <c r="C16" i="10"/>
  <c r="B16" i="10"/>
  <c r="D24" i="10"/>
  <c r="B24" i="10"/>
  <c r="C24" i="10"/>
  <c r="C43" i="10"/>
  <c r="D43" i="10"/>
  <c r="B43" i="10"/>
  <c r="D52" i="10"/>
  <c r="B52" i="10"/>
  <c r="C52" i="10"/>
  <c r="D60" i="10"/>
  <c r="B60" i="10"/>
  <c r="C60" i="10"/>
  <c r="C65" i="10"/>
  <c r="D65" i="10"/>
  <c r="B65" i="10"/>
  <c r="D72" i="10"/>
  <c r="B72" i="10"/>
  <c r="D80" i="10"/>
  <c r="C80" i="10"/>
  <c r="B80" i="10"/>
  <c r="C105" i="10"/>
  <c r="D105" i="10"/>
  <c r="B105" i="10"/>
  <c r="C115" i="10"/>
  <c r="D115" i="10"/>
  <c r="B115" i="10"/>
  <c r="D129" i="10"/>
  <c r="C129" i="10"/>
  <c r="B129" i="10"/>
  <c r="C131" i="10"/>
  <c r="D131" i="10"/>
  <c r="B131" i="10"/>
  <c r="C139" i="10"/>
  <c r="D139" i="10"/>
  <c r="B139" i="10"/>
  <c r="D144" i="10"/>
  <c r="C144" i="10"/>
  <c r="B144" i="10"/>
  <c r="D152" i="10"/>
  <c r="B152" i="10"/>
  <c r="C152" i="10"/>
  <c r="D11" i="11"/>
  <c r="C11" i="11"/>
  <c r="B11" i="11"/>
  <c r="D19" i="11"/>
  <c r="C19" i="11"/>
  <c r="B19" i="11"/>
  <c r="B39" i="11"/>
  <c r="D39" i="11"/>
  <c r="C39" i="11"/>
  <c r="D50" i="11"/>
  <c r="B50" i="11"/>
  <c r="C50" i="11"/>
  <c r="D60" i="11"/>
  <c r="C60" i="11"/>
  <c r="B60" i="11"/>
  <c r="D68" i="11"/>
  <c r="C68" i="11"/>
  <c r="B68" i="11"/>
  <c r="B73" i="11"/>
  <c r="D73" i="11"/>
  <c r="C73" i="11"/>
  <c r="C78" i="11"/>
  <c r="B78" i="11"/>
  <c r="D78" i="11"/>
  <c r="C85" i="11"/>
  <c r="D85" i="11"/>
  <c r="B85" i="11"/>
  <c r="D92" i="11"/>
  <c r="C92" i="11"/>
  <c r="B92" i="11"/>
  <c r="B100" i="11"/>
  <c r="D100" i="11"/>
  <c r="C100" i="11"/>
  <c r="C102" i="11"/>
  <c r="B102" i="11"/>
  <c r="D102" i="11"/>
  <c r="D104" i="11"/>
  <c r="B104" i="11"/>
  <c r="C104" i="11"/>
  <c r="D112" i="11"/>
  <c r="B112" i="11"/>
  <c r="C112" i="11"/>
  <c r="D121" i="11"/>
  <c r="C121" i="11"/>
  <c r="B121" i="11"/>
  <c r="D134" i="11"/>
  <c r="C134" i="11"/>
  <c r="B134" i="11"/>
  <c r="B139" i="11"/>
  <c r="D139" i="11"/>
  <c r="C139" i="11"/>
  <c r="D146" i="11"/>
  <c r="B146" i="11"/>
  <c r="C146" i="11"/>
  <c r="B9" i="12"/>
  <c r="D9" i="12"/>
  <c r="C9" i="12"/>
  <c r="C22" i="12"/>
  <c r="B22" i="12"/>
  <c r="D22" i="12"/>
  <c r="D24" i="12"/>
  <c r="C24" i="12"/>
  <c r="B24" i="12"/>
  <c r="B34" i="12"/>
  <c r="C34" i="12"/>
  <c r="D44" i="12"/>
  <c r="C44" i="12"/>
  <c r="B44" i="12"/>
  <c r="D52" i="12"/>
  <c r="B52" i="12"/>
  <c r="C52" i="12"/>
  <c r="B57" i="12"/>
  <c r="C57" i="12"/>
  <c r="D57" i="12"/>
  <c r="B65" i="12"/>
  <c r="D65" i="12"/>
  <c r="C65" i="12"/>
  <c r="B73" i="12"/>
  <c r="D73" i="12"/>
  <c r="C73" i="12"/>
  <c r="B81" i="12"/>
  <c r="D81" i="12"/>
  <c r="C81" i="12"/>
  <c r="D88" i="12"/>
  <c r="C88" i="12"/>
  <c r="B88" i="12"/>
  <c r="D93" i="12"/>
  <c r="B93" i="12"/>
  <c r="C93" i="12"/>
  <c r="B98" i="12"/>
  <c r="C98" i="12"/>
  <c r="D98" i="12"/>
  <c r="D100" i="12"/>
  <c r="B100" i="12"/>
  <c r="B105" i="12"/>
  <c r="D105" i="12"/>
  <c r="C105" i="12"/>
  <c r="D123" i="12"/>
  <c r="C123" i="12"/>
  <c r="B123" i="12"/>
  <c r="D131" i="12"/>
  <c r="C131" i="12"/>
  <c r="B131" i="12"/>
  <c r="B139" i="12"/>
  <c r="D139" i="12"/>
  <c r="C139" i="12"/>
  <c r="B147" i="12"/>
  <c r="D147" i="12"/>
  <c r="C147" i="12"/>
  <c r="B6" i="13"/>
  <c r="D6" i="13"/>
  <c r="C6" i="13"/>
  <c r="D16" i="13"/>
  <c r="B16" i="13"/>
  <c r="C16" i="13"/>
  <c r="B21" i="13"/>
  <c r="C21" i="13"/>
  <c r="D21" i="13"/>
  <c r="C26" i="13"/>
  <c r="B26" i="13"/>
  <c r="D26" i="13"/>
  <c r="C34" i="13"/>
  <c r="B34" i="13"/>
  <c r="D34" i="13"/>
  <c r="C42" i="13"/>
  <c r="B42" i="13"/>
  <c r="D42" i="13"/>
  <c r="D55" i="13"/>
  <c r="C55" i="13"/>
  <c r="B55" i="13"/>
  <c r="D60" i="13"/>
  <c r="C60" i="13"/>
  <c r="B60" i="13"/>
  <c r="D65" i="13"/>
  <c r="C65" i="13"/>
  <c r="B65" i="13"/>
  <c r="D72" i="13"/>
  <c r="C72" i="13"/>
  <c r="B72" i="13"/>
  <c r="D77" i="13"/>
  <c r="B77" i="13"/>
  <c r="C77" i="13"/>
  <c r="D85" i="13"/>
  <c r="C85" i="13"/>
  <c r="B85" i="13"/>
  <c r="B90" i="13"/>
  <c r="C90" i="13"/>
  <c r="D90" i="13"/>
  <c r="D92" i="13"/>
  <c r="C92" i="13"/>
  <c r="B92" i="13"/>
  <c r="D97" i="13"/>
  <c r="C97" i="13"/>
  <c r="B97" i="13"/>
  <c r="B99" i="13"/>
  <c r="D99" i="13"/>
  <c r="C99" i="13"/>
  <c r="C104" i="13"/>
  <c r="B104" i="13"/>
  <c r="D104" i="13"/>
  <c r="B114" i="13"/>
  <c r="D114" i="13"/>
  <c r="C114" i="13"/>
  <c r="D121" i="13"/>
  <c r="B121" i="13"/>
  <c r="C121" i="13"/>
  <c r="D126" i="13"/>
  <c r="B126" i="13"/>
  <c r="C126" i="13"/>
  <c r="B130" i="13"/>
  <c r="D130" i="13"/>
  <c r="C130" i="13"/>
  <c r="D132" i="13"/>
  <c r="C132" i="13"/>
  <c r="B132" i="13"/>
  <c r="C136" i="13"/>
  <c r="D136" i="13"/>
  <c r="B136" i="13"/>
  <c r="D141" i="13"/>
  <c r="B141" i="13"/>
  <c r="C141" i="13"/>
  <c r="D145" i="13"/>
  <c r="B145" i="13"/>
  <c r="C145" i="13"/>
  <c r="C10" i="14"/>
  <c r="B10" i="14"/>
  <c r="D10" i="14"/>
  <c r="B20" i="14"/>
  <c r="D20" i="14"/>
  <c r="C20" i="14"/>
  <c r="B28" i="14"/>
  <c r="D28" i="14"/>
  <c r="C28" i="14"/>
  <c r="B36" i="14"/>
  <c r="D36" i="14"/>
  <c r="C36" i="14"/>
  <c r="C41" i="14"/>
  <c r="B41" i="14"/>
  <c r="D41" i="14"/>
  <c r="C49" i="14"/>
  <c r="B49" i="14"/>
  <c r="D49" i="14"/>
  <c r="C57" i="14"/>
  <c r="B57" i="14"/>
  <c r="D57" i="14"/>
  <c r="D62" i="14"/>
  <c r="C62" i="14"/>
  <c r="B62" i="14"/>
  <c r="C74" i="14"/>
  <c r="D74" i="14"/>
  <c r="B74" i="14"/>
  <c r="B85" i="14"/>
  <c r="D85" i="14"/>
  <c r="C85" i="14"/>
  <c r="D107" i="14"/>
  <c r="C107" i="14"/>
  <c r="B107" i="14"/>
  <c r="C114" i="14"/>
  <c r="D114" i="14"/>
  <c r="B114" i="14"/>
  <c r="D127" i="14"/>
  <c r="C127" i="14"/>
  <c r="B127" i="14"/>
  <c r="B141" i="14"/>
  <c r="D141" i="14"/>
  <c r="C141" i="14"/>
  <c r="C146" i="14"/>
  <c r="D146" i="14"/>
  <c r="B146" i="14"/>
  <c r="D150" i="14"/>
  <c r="C150" i="14"/>
  <c r="B150" i="14"/>
  <c r="B111" i="7"/>
  <c r="B63" i="7"/>
  <c r="B31" i="7"/>
  <c r="B13" i="7"/>
  <c r="C140" i="7"/>
  <c r="C110" i="7"/>
  <c r="C78" i="7"/>
  <c r="C46" i="7"/>
  <c r="D68" i="7"/>
  <c r="B9" i="8"/>
  <c r="C36" i="8"/>
  <c r="C65" i="8"/>
  <c r="D121" i="8"/>
  <c r="D29" i="9"/>
  <c r="B67" i="9"/>
  <c r="D109" i="9"/>
  <c r="D93" i="10"/>
  <c r="D57" i="11"/>
  <c r="B67" i="13"/>
  <c r="D14" i="7"/>
  <c r="D34" i="7"/>
  <c r="B34" i="7"/>
  <c r="C34" i="7"/>
  <c r="D56" i="7"/>
  <c r="C56" i="7"/>
  <c r="B84" i="7"/>
  <c r="C84" i="7"/>
  <c r="D133" i="7"/>
  <c r="C133" i="7"/>
  <c r="C135" i="7"/>
  <c r="D135" i="7"/>
  <c r="B137" i="7"/>
  <c r="C137" i="7"/>
  <c r="D33" i="8"/>
  <c r="C33" i="8"/>
  <c r="B54" i="8"/>
  <c r="D54" i="8"/>
  <c r="D84" i="8"/>
  <c r="C84" i="8"/>
  <c r="B84" i="8"/>
  <c r="B94" i="8"/>
  <c r="D94" i="8"/>
  <c r="D96" i="8"/>
  <c r="C96" i="8"/>
  <c r="B96" i="8"/>
  <c r="D114" i="8"/>
  <c r="C114" i="8"/>
  <c r="B114" i="8"/>
  <c r="C123" i="8"/>
  <c r="B123" i="8"/>
  <c r="D123" i="8"/>
  <c r="D152" i="8"/>
  <c r="C152" i="8"/>
  <c r="B152" i="8"/>
  <c r="D14" i="9"/>
  <c r="B14" i="9"/>
  <c r="D79" i="9"/>
  <c r="C79" i="9"/>
  <c r="B79" i="9"/>
  <c r="B104" i="9"/>
  <c r="D104" i="9"/>
  <c r="C104" i="9"/>
  <c r="D110" i="9"/>
  <c r="C110" i="9"/>
  <c r="B110" i="9"/>
  <c r="D149" i="9"/>
  <c r="C149" i="9"/>
  <c r="B149" i="9"/>
  <c r="A92" i="3"/>
  <c r="C92" i="3" s="1"/>
  <c r="D5" i="7"/>
  <c r="C5" i="7"/>
  <c r="D15" i="7"/>
  <c r="C15" i="7"/>
  <c r="B15" i="7"/>
  <c r="D22" i="7"/>
  <c r="B27" i="7"/>
  <c r="B35" i="7"/>
  <c r="D44" i="7"/>
  <c r="B44" i="7"/>
  <c r="C44" i="7"/>
  <c r="D62" i="7"/>
  <c r="D77" i="7"/>
  <c r="C77" i="7"/>
  <c r="B82" i="7"/>
  <c r="C82" i="7"/>
  <c r="D82" i="7"/>
  <c r="B90" i="7"/>
  <c r="C90" i="7"/>
  <c r="D90" i="7"/>
  <c r="B100" i="7"/>
  <c r="C100" i="7"/>
  <c r="C127" i="7"/>
  <c r="D127" i="7"/>
  <c r="B129" i="7"/>
  <c r="C129" i="7"/>
  <c r="C143" i="7"/>
  <c r="D143" i="7"/>
  <c r="D5" i="8"/>
  <c r="C5" i="8"/>
  <c r="B5" i="8"/>
  <c r="D26" i="8"/>
  <c r="C26" i="8"/>
  <c r="B26" i="8"/>
  <c r="C43" i="8"/>
  <c r="B43" i="8"/>
  <c r="D43" i="8"/>
  <c r="D50" i="8"/>
  <c r="C50" i="8"/>
  <c r="B50" i="8"/>
  <c r="D52" i="8"/>
  <c r="C52" i="8"/>
  <c r="B52" i="8"/>
  <c r="D60" i="8"/>
  <c r="B60" i="8"/>
  <c r="D71" i="8"/>
  <c r="C71" i="8"/>
  <c r="B71" i="8"/>
  <c r="B78" i="8"/>
  <c r="D78" i="8"/>
  <c r="C78" i="8"/>
  <c r="D80" i="8"/>
  <c r="C80" i="8"/>
  <c r="B80" i="8"/>
  <c r="D82" i="8"/>
  <c r="C82" i="8"/>
  <c r="B82" i="8"/>
  <c r="D90" i="8"/>
  <c r="C90" i="8"/>
  <c r="B90" i="8"/>
  <c r="D98" i="8"/>
  <c r="C98" i="8"/>
  <c r="B98" i="8"/>
  <c r="D117" i="8"/>
  <c r="C117" i="8"/>
  <c r="B117" i="8"/>
  <c r="D119" i="8"/>
  <c r="C119" i="8"/>
  <c r="B119" i="8"/>
  <c r="D135" i="8"/>
  <c r="C135" i="8"/>
  <c r="B135" i="8"/>
  <c r="D140" i="8"/>
  <c r="C140" i="8"/>
  <c r="B140" i="8"/>
  <c r="B150" i="8"/>
  <c r="C150" i="8"/>
  <c r="B8" i="9"/>
  <c r="D8" i="9"/>
  <c r="D17" i="9"/>
  <c r="C17" i="9"/>
  <c r="D27" i="9"/>
  <c r="C27" i="9"/>
  <c r="B27" i="9"/>
  <c r="D51" i="9"/>
  <c r="C51" i="9"/>
  <c r="B51" i="9"/>
  <c r="D63" i="9"/>
  <c r="C63" i="9"/>
  <c r="B63" i="9"/>
  <c r="D68" i="9"/>
  <c r="C68" i="9"/>
  <c r="B68" i="9"/>
  <c r="C77" i="9"/>
  <c r="B77" i="9"/>
  <c r="D91" i="9"/>
  <c r="B91" i="9"/>
  <c r="B96" i="9"/>
  <c r="D96" i="9"/>
  <c r="C96" i="9"/>
  <c r="D103" i="9"/>
  <c r="C103" i="9"/>
  <c r="B103" i="9"/>
  <c r="D116" i="9"/>
  <c r="C116" i="9"/>
  <c r="B116" i="9"/>
  <c r="D123" i="9"/>
  <c r="B123" i="9"/>
  <c r="D130" i="9"/>
  <c r="C130" i="9"/>
  <c r="B130" i="9"/>
  <c r="B147" i="9"/>
  <c r="C147" i="9"/>
  <c r="D147" i="9"/>
  <c r="C152" i="9"/>
  <c r="B152" i="9"/>
  <c r="D152" i="9"/>
  <c r="C19" i="10"/>
  <c r="D19" i="10"/>
  <c r="B19" i="10"/>
  <c r="C27" i="10"/>
  <c r="D27" i="10"/>
  <c r="B27" i="10"/>
  <c r="D32" i="10"/>
  <c r="C32" i="10"/>
  <c r="B32" i="10"/>
  <c r="C41" i="10"/>
  <c r="D41" i="10"/>
  <c r="B41" i="10"/>
  <c r="D46" i="10"/>
  <c r="B46" i="10"/>
  <c r="C46" i="10"/>
  <c r="D55" i="10"/>
  <c r="C55" i="10"/>
  <c r="B55" i="10"/>
  <c r="C75" i="10"/>
  <c r="D75" i="10"/>
  <c r="B75" i="10"/>
  <c r="D87" i="10"/>
  <c r="C87" i="10"/>
  <c r="B87" i="10"/>
  <c r="D94" i="10"/>
  <c r="B94" i="10"/>
  <c r="C94" i="10"/>
  <c r="D100" i="10"/>
  <c r="B100" i="10"/>
  <c r="C100" i="10"/>
  <c r="D108" i="10"/>
  <c r="B108" i="10"/>
  <c r="C108" i="10"/>
  <c r="D118" i="10"/>
  <c r="B118" i="10"/>
  <c r="C118" i="10"/>
  <c r="D127" i="10"/>
  <c r="C127" i="10"/>
  <c r="B127" i="10"/>
  <c r="D134" i="10"/>
  <c r="B134" i="10"/>
  <c r="C134" i="10"/>
  <c r="C147" i="10"/>
  <c r="D147" i="10"/>
  <c r="B147" i="10"/>
  <c r="D14" i="11"/>
  <c r="C14" i="11"/>
  <c r="B14" i="11"/>
  <c r="D26" i="11"/>
  <c r="C26" i="11"/>
  <c r="B26" i="11"/>
  <c r="D32" i="11"/>
  <c r="B32" i="11"/>
  <c r="C32" i="11"/>
  <c r="C46" i="11"/>
  <c r="D46" i="11"/>
  <c r="B46" i="11"/>
  <c r="C53" i="11"/>
  <c r="D53" i="11"/>
  <c r="B53" i="11"/>
  <c r="D63" i="11"/>
  <c r="B63" i="11"/>
  <c r="C63" i="11"/>
  <c r="D76" i="11"/>
  <c r="B76" i="11"/>
  <c r="C76" i="11"/>
  <c r="D80" i="11"/>
  <c r="B80" i="11"/>
  <c r="C80" i="11"/>
  <c r="C95" i="11"/>
  <c r="B95" i="11"/>
  <c r="D95" i="11"/>
  <c r="D107" i="11"/>
  <c r="C107" i="11"/>
  <c r="B107" i="11"/>
  <c r="D115" i="11"/>
  <c r="C115" i="11"/>
  <c r="B115" i="11"/>
  <c r="C124" i="11"/>
  <c r="B124" i="11"/>
  <c r="D124" i="11"/>
  <c r="D129" i="11"/>
  <c r="C129" i="11"/>
  <c r="B129" i="11"/>
  <c r="D137" i="11"/>
  <c r="C137" i="11"/>
  <c r="B137" i="11"/>
  <c r="D142" i="11"/>
  <c r="C142" i="11"/>
  <c r="B142" i="11"/>
  <c r="C149" i="11"/>
  <c r="B149" i="11"/>
  <c r="D149" i="11"/>
  <c r="D4" i="12"/>
  <c r="C4" i="12"/>
  <c r="B4" i="12"/>
  <c r="D12" i="12"/>
  <c r="C12" i="12"/>
  <c r="B12" i="12"/>
  <c r="B17" i="12"/>
  <c r="C17" i="12"/>
  <c r="D17" i="12"/>
  <c r="D27" i="12"/>
  <c r="C27" i="12"/>
  <c r="B27" i="12"/>
  <c r="D37" i="12"/>
  <c r="C37" i="12"/>
  <c r="B37" i="12"/>
  <c r="C39" i="12"/>
  <c r="D39" i="12"/>
  <c r="B39" i="12"/>
  <c r="C47" i="12"/>
  <c r="D47" i="12"/>
  <c r="B47" i="12"/>
  <c r="C55" i="12"/>
  <c r="D55" i="12"/>
  <c r="B55" i="12"/>
  <c r="D60" i="12"/>
  <c r="C60" i="12"/>
  <c r="B60" i="12"/>
  <c r="D68" i="12"/>
  <c r="C68" i="12"/>
  <c r="B68" i="12"/>
  <c r="D76" i="12"/>
  <c r="C76" i="12"/>
  <c r="B76" i="12"/>
  <c r="D84" i="12"/>
  <c r="C84" i="12"/>
  <c r="B84" i="12"/>
  <c r="D91" i="12"/>
  <c r="C91" i="12"/>
  <c r="B91" i="12"/>
  <c r="D108" i="12"/>
  <c r="C108" i="12"/>
  <c r="B108" i="12"/>
  <c r="B113" i="12"/>
  <c r="D113" i="12"/>
  <c r="C113" i="12"/>
  <c r="C118" i="12"/>
  <c r="B118" i="12"/>
  <c r="D118" i="12"/>
  <c r="C126" i="12"/>
  <c r="B126" i="12"/>
  <c r="C134" i="12"/>
  <c r="B134" i="12"/>
  <c r="D134" i="12"/>
  <c r="D142" i="12"/>
  <c r="C142" i="12"/>
  <c r="B142" i="12"/>
  <c r="D150" i="12"/>
  <c r="B150" i="12"/>
  <c r="C150" i="12"/>
  <c r="C11" i="13"/>
  <c r="D11" i="13"/>
  <c r="B11" i="13"/>
  <c r="C19" i="13"/>
  <c r="D19" i="13"/>
  <c r="B19" i="13"/>
  <c r="D24" i="13"/>
  <c r="B24" i="13"/>
  <c r="C24" i="13"/>
  <c r="B29" i="13"/>
  <c r="D29" i="13"/>
  <c r="C29" i="13"/>
  <c r="B37" i="13"/>
  <c r="D37" i="13"/>
  <c r="C37" i="13"/>
  <c r="B45" i="13"/>
  <c r="C45" i="13"/>
  <c r="D45" i="13"/>
  <c r="C50" i="13"/>
  <c r="B50" i="13"/>
  <c r="D50" i="13"/>
  <c r="D63" i="13"/>
  <c r="C63" i="13"/>
  <c r="B63" i="13"/>
  <c r="B70" i="13"/>
  <c r="D70" i="13"/>
  <c r="C70" i="13"/>
  <c r="C80" i="13"/>
  <c r="D80" i="13"/>
  <c r="B80" i="13"/>
  <c r="C95" i="13"/>
  <c r="B95" i="13"/>
  <c r="D95" i="13"/>
  <c r="C102" i="13"/>
  <c r="B102" i="13"/>
  <c r="D102" i="13"/>
  <c r="B107" i="13"/>
  <c r="D107" i="13"/>
  <c r="C107" i="13"/>
  <c r="D109" i="13"/>
  <c r="C109" i="13"/>
  <c r="B109" i="13"/>
  <c r="D117" i="13"/>
  <c r="B117" i="13"/>
  <c r="C117" i="13"/>
  <c r="C135" i="13"/>
  <c r="B135" i="13"/>
  <c r="D135" i="13"/>
  <c r="B139" i="13"/>
  <c r="D139" i="13"/>
  <c r="C139" i="13"/>
  <c r="C143" i="13"/>
  <c r="B143" i="13"/>
  <c r="D143" i="13"/>
  <c r="D148" i="13"/>
  <c r="C148" i="13"/>
  <c r="B148" i="13"/>
  <c r="B5" i="14"/>
  <c r="C5" i="14"/>
  <c r="D5" i="14"/>
  <c r="D15" i="14"/>
  <c r="C15" i="14"/>
  <c r="B15" i="14"/>
  <c r="D23" i="14"/>
  <c r="C23" i="14"/>
  <c r="B23" i="14"/>
  <c r="D31" i="14"/>
  <c r="B31" i="14"/>
  <c r="C31" i="14"/>
  <c r="D39" i="14"/>
  <c r="C39" i="14"/>
  <c r="B39" i="14"/>
  <c r="B44" i="14"/>
  <c r="C44" i="14"/>
  <c r="D44" i="14"/>
  <c r="B52" i="14"/>
  <c r="C52" i="14"/>
  <c r="D52" i="14"/>
  <c r="B60" i="14"/>
  <c r="D60" i="14"/>
  <c r="C60" i="14"/>
  <c r="D67" i="14"/>
  <c r="C67" i="14"/>
  <c r="B67" i="14"/>
  <c r="C81" i="14"/>
  <c r="B81" i="14"/>
  <c r="D81" i="14"/>
  <c r="D88" i="14"/>
  <c r="C88" i="14"/>
  <c r="B88" i="14"/>
  <c r="C90" i="14"/>
  <c r="D90" i="14"/>
  <c r="B90" i="14"/>
  <c r="D94" i="14"/>
  <c r="C94" i="14"/>
  <c r="B94" i="14"/>
  <c r="D99" i="14"/>
  <c r="B99" i="14"/>
  <c r="C99" i="14"/>
  <c r="D110" i="14"/>
  <c r="C110" i="14"/>
  <c r="B110" i="14"/>
  <c r="B117" i="14"/>
  <c r="C117" i="14"/>
  <c r="D117" i="14"/>
  <c r="C122" i="14"/>
  <c r="D122" i="14"/>
  <c r="B122" i="14"/>
  <c r="B132" i="14"/>
  <c r="D132" i="14"/>
  <c r="C132" i="14"/>
  <c r="D134" i="14"/>
  <c r="C134" i="14"/>
  <c r="B134" i="14"/>
  <c r="D139" i="14"/>
  <c r="C139" i="14"/>
  <c r="B139" i="14"/>
  <c r="D144" i="14"/>
  <c r="B144" i="14"/>
  <c r="C144" i="14"/>
  <c r="B142" i="7"/>
  <c r="B110" i="7"/>
  <c r="B94" i="7"/>
  <c r="B78" i="7"/>
  <c r="B62" i="7"/>
  <c r="B46" i="7"/>
  <c r="B8" i="7"/>
  <c r="C139" i="7"/>
  <c r="C107" i="7"/>
  <c r="C43" i="7"/>
  <c r="C11" i="7"/>
  <c r="D129" i="7"/>
  <c r="D97" i="7"/>
  <c r="D65" i="7"/>
  <c r="D11" i="8"/>
  <c r="B97" i="8"/>
  <c r="D112" i="9"/>
  <c r="C14" i="10"/>
  <c r="D99" i="10"/>
  <c r="D70" i="11"/>
  <c r="B150" i="13"/>
  <c r="B99" i="7"/>
  <c r="D99" i="7"/>
  <c r="D126" i="7"/>
  <c r="C71" i="7"/>
  <c r="D71" i="7"/>
  <c r="B124" i="7"/>
  <c r="C124" i="7"/>
  <c r="D7" i="8"/>
  <c r="C7" i="8"/>
  <c r="B7" i="8"/>
  <c r="D16" i="8"/>
  <c r="C16" i="8"/>
  <c r="B16" i="8"/>
  <c r="D28" i="8"/>
  <c r="C28" i="8"/>
  <c r="B28" i="8"/>
  <c r="D40" i="8"/>
  <c r="C40" i="8"/>
  <c r="B40" i="8"/>
  <c r="B62" i="8"/>
  <c r="D62" i="8"/>
  <c r="C62" i="8"/>
  <c r="D73" i="8"/>
  <c r="C73" i="8"/>
  <c r="A34" i="3"/>
  <c r="B34" i="3" s="1"/>
  <c r="A110" i="3"/>
  <c r="D110" i="3" s="1"/>
  <c r="A131" i="3"/>
  <c r="B131" i="3" s="1"/>
  <c r="D10" i="7"/>
  <c r="B10" i="7"/>
  <c r="C10" i="7"/>
  <c r="D18" i="7"/>
  <c r="B18" i="7"/>
  <c r="C18" i="7"/>
  <c r="D30" i="7"/>
  <c r="D38" i="7"/>
  <c r="D42" i="7"/>
  <c r="B42" i="7"/>
  <c r="C42" i="7"/>
  <c r="D47" i="7"/>
  <c r="C47" i="7"/>
  <c r="D57" i="7"/>
  <c r="B57" i="7"/>
  <c r="C57" i="7"/>
  <c r="B67" i="7"/>
  <c r="D67" i="7"/>
  <c r="C72" i="7"/>
  <c r="D72" i="7"/>
  <c r="C80" i="7"/>
  <c r="D80" i="7"/>
  <c r="D85" i="7"/>
  <c r="C85" i="7"/>
  <c r="D93" i="7"/>
  <c r="C93" i="7"/>
  <c r="C95" i="7"/>
  <c r="D95" i="7"/>
  <c r="B105" i="7"/>
  <c r="C105" i="7"/>
  <c r="B113" i="7"/>
  <c r="C113" i="7"/>
  <c r="C120" i="7"/>
  <c r="D120" i="7"/>
  <c r="D125" i="7"/>
  <c r="C125" i="7"/>
  <c r="B138" i="7"/>
  <c r="C138" i="7"/>
  <c r="D138" i="7"/>
  <c r="B146" i="7"/>
  <c r="C146" i="7"/>
  <c r="D146" i="7"/>
  <c r="B153" i="7"/>
  <c r="C153" i="7"/>
  <c r="D8" i="8"/>
  <c r="C8" i="8"/>
  <c r="B8" i="8"/>
  <c r="D10" i="8"/>
  <c r="C10" i="8"/>
  <c r="B10" i="8"/>
  <c r="C17" i="8"/>
  <c r="B17" i="8"/>
  <c r="D21" i="8"/>
  <c r="C21" i="8"/>
  <c r="B21" i="8"/>
  <c r="D29" i="8"/>
  <c r="C29" i="8"/>
  <c r="B29" i="8"/>
  <c r="D34" i="8"/>
  <c r="C34" i="8"/>
  <c r="B34" i="8"/>
  <c r="D45" i="8"/>
  <c r="C45" i="8"/>
  <c r="B45" i="8"/>
  <c r="D55" i="8"/>
  <c r="C55" i="8"/>
  <c r="B55" i="8"/>
  <c r="D63" i="8"/>
  <c r="C63" i="8"/>
  <c r="B63" i="8"/>
  <c r="D85" i="8"/>
  <c r="C85" i="8"/>
  <c r="B85" i="8"/>
  <c r="D101" i="8"/>
  <c r="C101" i="8"/>
  <c r="B101" i="8"/>
  <c r="B110" i="8"/>
  <c r="C110" i="8"/>
  <c r="D124" i="8"/>
  <c r="B124" i="8"/>
  <c r="C131" i="8"/>
  <c r="B131" i="8"/>
  <c r="D131" i="8"/>
  <c r="C145" i="8"/>
  <c r="B145" i="8"/>
  <c r="D153" i="8"/>
  <c r="B153" i="8"/>
  <c r="D15" i="9"/>
  <c r="C15" i="9"/>
  <c r="B15" i="9"/>
  <c r="D20" i="9"/>
  <c r="C20" i="9"/>
  <c r="B20" i="9"/>
  <c r="C35" i="9"/>
  <c r="B35" i="9"/>
  <c r="D42" i="9"/>
  <c r="C42" i="9"/>
  <c r="B42" i="9"/>
  <c r="D44" i="9"/>
  <c r="C44" i="9"/>
  <c r="B44" i="9"/>
  <c r="C53" i="9"/>
  <c r="B53" i="9"/>
  <c r="D53" i="9"/>
  <c r="D55" i="9"/>
  <c r="C55" i="9"/>
  <c r="B55" i="9"/>
  <c r="D57" i="9"/>
  <c r="C57" i="9"/>
  <c r="B57" i="9"/>
  <c r="D62" i="9"/>
  <c r="C62" i="9"/>
  <c r="B62" i="9"/>
  <c r="D70" i="9"/>
  <c r="C70" i="9"/>
  <c r="D75" i="9"/>
  <c r="C75" i="9"/>
  <c r="B75" i="9"/>
  <c r="B80" i="9"/>
  <c r="C80" i="9"/>
  <c r="D87" i="9"/>
  <c r="C87" i="9"/>
  <c r="B87" i="9"/>
  <c r="D94" i="9"/>
  <c r="C94" i="9"/>
  <c r="B94" i="9"/>
  <c r="D105" i="9"/>
  <c r="C105" i="9"/>
  <c r="B105" i="9"/>
  <c r="D111" i="9"/>
  <c r="C111" i="9"/>
  <c r="B111" i="9"/>
  <c r="D121" i="9"/>
  <c r="C121" i="9"/>
  <c r="B121" i="9"/>
  <c r="C125" i="9"/>
  <c r="B125" i="9"/>
  <c r="D125" i="9"/>
  <c r="D135" i="9"/>
  <c r="C135" i="9"/>
  <c r="B135" i="9"/>
  <c r="D140" i="9"/>
  <c r="C140" i="9"/>
  <c r="B140" i="9"/>
  <c r="D150" i="9"/>
  <c r="C150" i="9"/>
  <c r="B150" i="9"/>
  <c r="B5" i="10"/>
  <c r="D5" i="10"/>
  <c r="C5" i="10"/>
  <c r="C10" i="10"/>
  <c r="B10" i="10"/>
  <c r="D10" i="10"/>
  <c r="D12" i="10"/>
  <c r="B12" i="10"/>
  <c r="C12" i="10"/>
  <c r="D22" i="10"/>
  <c r="B22" i="10"/>
  <c r="C22" i="10"/>
  <c r="C35" i="10"/>
  <c r="B35" i="10"/>
  <c r="D39" i="10"/>
  <c r="C39" i="10"/>
  <c r="B39" i="10"/>
  <c r="C58" i="10"/>
  <c r="B58" i="10"/>
  <c r="D58" i="10"/>
  <c r="D63" i="10"/>
  <c r="C63" i="10"/>
  <c r="B63" i="10"/>
  <c r="D70" i="10"/>
  <c r="B70" i="10"/>
  <c r="C70" i="10"/>
  <c r="D78" i="10"/>
  <c r="B78" i="10"/>
  <c r="C83" i="10"/>
  <c r="D83" i="10"/>
  <c r="B83" i="10"/>
  <c r="C90" i="10"/>
  <c r="B90" i="10"/>
  <c r="D90" i="10"/>
  <c r="D92" i="10"/>
  <c r="B92" i="10"/>
  <c r="C92" i="10"/>
  <c r="D103" i="10"/>
  <c r="C103" i="10"/>
  <c r="B103" i="10"/>
  <c r="D111" i="10"/>
  <c r="C111" i="10"/>
  <c r="B111" i="10"/>
  <c r="D113" i="10"/>
  <c r="C113" i="10"/>
  <c r="B113" i="10"/>
  <c r="D121" i="10"/>
  <c r="C121" i="10"/>
  <c r="B121" i="10"/>
  <c r="C123" i="10"/>
  <c r="B123" i="10"/>
  <c r="D123" i="10"/>
  <c r="D137" i="10"/>
  <c r="C137" i="10"/>
  <c r="B137" i="10"/>
  <c r="D142" i="10"/>
  <c r="B142" i="10"/>
  <c r="C142" i="10"/>
  <c r="D150" i="10"/>
  <c r="B150" i="10"/>
  <c r="C150" i="10"/>
  <c r="C5" i="11"/>
  <c r="D5" i="11"/>
  <c r="B5" i="11"/>
  <c r="D9" i="11"/>
  <c r="C9" i="11"/>
  <c r="B9" i="11"/>
  <c r="D17" i="11"/>
  <c r="C17" i="11"/>
  <c r="B17" i="11"/>
  <c r="D22" i="11"/>
  <c r="C22" i="11"/>
  <c r="B22" i="11"/>
  <c r="C28" i="11"/>
  <c r="B28" i="11"/>
  <c r="D28" i="11"/>
  <c r="D35" i="11"/>
  <c r="C35" i="11"/>
  <c r="B35" i="11"/>
  <c r="C37" i="11"/>
  <c r="B37" i="11"/>
  <c r="D37" i="11"/>
  <c r="D42" i="11"/>
  <c r="C42" i="11"/>
  <c r="B42" i="11"/>
  <c r="D44" i="11"/>
  <c r="C44" i="11"/>
  <c r="B44" i="11"/>
  <c r="D58" i="11"/>
  <c r="C58" i="11"/>
  <c r="B58" i="11"/>
  <c r="D66" i="11"/>
  <c r="C66" i="11"/>
  <c r="B66" i="11"/>
  <c r="C71" i="11"/>
  <c r="D71" i="11"/>
  <c r="B71" i="11"/>
  <c r="D83" i="11"/>
  <c r="C83" i="11"/>
  <c r="B83" i="11"/>
  <c r="D90" i="11"/>
  <c r="C90" i="11"/>
  <c r="B90" i="11"/>
  <c r="D98" i="11"/>
  <c r="C98" i="11"/>
  <c r="B98" i="11"/>
  <c r="C110" i="11"/>
  <c r="B110" i="11"/>
  <c r="D110" i="11"/>
  <c r="C118" i="11"/>
  <c r="B118" i="11"/>
  <c r="D118" i="11"/>
  <c r="B127" i="11"/>
  <c r="D127" i="11"/>
  <c r="C127" i="11"/>
  <c r="C132" i="11"/>
  <c r="B132" i="11"/>
  <c r="D132" i="11"/>
  <c r="B152" i="11"/>
  <c r="C152" i="11"/>
  <c r="D152" i="11"/>
  <c r="C7" i="12"/>
  <c r="D7" i="12"/>
  <c r="B7" i="12"/>
  <c r="D20" i="12"/>
  <c r="B20" i="12"/>
  <c r="C20" i="12"/>
  <c r="C30" i="12"/>
  <c r="B30" i="12"/>
  <c r="D30" i="12"/>
  <c r="D32" i="12"/>
  <c r="C32" i="12"/>
  <c r="B32" i="12"/>
  <c r="B42" i="12"/>
  <c r="D42" i="12"/>
  <c r="C42" i="12"/>
  <c r="B50" i="12"/>
  <c r="C50" i="12"/>
  <c r="D50" i="12"/>
  <c r="C63" i="12"/>
  <c r="D63" i="12"/>
  <c r="B63" i="12"/>
  <c r="C71" i="12"/>
  <c r="D71" i="12"/>
  <c r="B71" i="12"/>
  <c r="C79" i="12"/>
  <c r="D79" i="12"/>
  <c r="B79" i="12"/>
  <c r="C86" i="12"/>
  <c r="B86" i="12"/>
  <c r="D86" i="12"/>
  <c r="D96" i="12"/>
  <c r="C96" i="12"/>
  <c r="B96" i="12"/>
  <c r="C103" i="12"/>
  <c r="D103" i="12"/>
  <c r="B103" i="12"/>
  <c r="D116" i="12"/>
  <c r="C116" i="12"/>
  <c r="B116" i="12"/>
  <c r="B121" i="12"/>
  <c r="D121" i="12"/>
  <c r="C121" i="12"/>
  <c r="B129" i="12"/>
  <c r="D129" i="12"/>
  <c r="C129" i="12"/>
  <c r="C137" i="12"/>
  <c r="D137" i="12"/>
  <c r="B137" i="12"/>
  <c r="C145" i="12"/>
  <c r="B145" i="12"/>
  <c r="D145" i="12"/>
  <c r="C152" i="12"/>
  <c r="D152" i="12"/>
  <c r="B152" i="12"/>
  <c r="D4" i="13"/>
  <c r="C4" i="13"/>
  <c r="B4" i="13"/>
  <c r="B9" i="13"/>
  <c r="D9" i="13"/>
  <c r="C9" i="13"/>
  <c r="B14" i="13"/>
  <c r="C14" i="13"/>
  <c r="D14" i="13"/>
  <c r="D32" i="13"/>
  <c r="C32" i="13"/>
  <c r="B32" i="13"/>
  <c r="D40" i="13"/>
  <c r="C40" i="13"/>
  <c r="B40" i="13"/>
  <c r="D48" i="13"/>
  <c r="C48" i="13"/>
  <c r="B48" i="13"/>
  <c r="B53" i="13"/>
  <c r="D53" i="13"/>
  <c r="C53" i="13"/>
  <c r="C58" i="13"/>
  <c r="B58" i="13"/>
  <c r="D58" i="13"/>
  <c r="D68" i="13"/>
  <c r="B68" i="13"/>
  <c r="C68" i="13"/>
  <c r="C75" i="13"/>
  <c r="B75" i="13"/>
  <c r="D75" i="13"/>
  <c r="B83" i="13"/>
  <c r="C83" i="13"/>
  <c r="D83" i="13"/>
  <c r="C88" i="13"/>
  <c r="D88" i="13"/>
  <c r="B88" i="13"/>
  <c r="C112" i="13"/>
  <c r="D112" i="13"/>
  <c r="B112" i="13"/>
  <c r="D124" i="13"/>
  <c r="C124" i="13"/>
  <c r="B124" i="13"/>
  <c r="C128" i="13"/>
  <c r="B128" i="13"/>
  <c r="D128" i="13"/>
  <c r="D153" i="13"/>
  <c r="C153" i="13"/>
  <c r="B153" i="13"/>
  <c r="B8" i="14"/>
  <c r="D8" i="14"/>
  <c r="C8" i="14"/>
  <c r="C18" i="14"/>
  <c r="B18" i="14"/>
  <c r="D18" i="14"/>
  <c r="C26" i="14"/>
  <c r="D26" i="14"/>
  <c r="B26" i="14"/>
  <c r="C34" i="14"/>
  <c r="D34" i="14"/>
  <c r="B34" i="14"/>
  <c r="D47" i="14"/>
  <c r="C47" i="14"/>
  <c r="B47" i="14"/>
  <c r="D55" i="14"/>
  <c r="B55" i="14"/>
  <c r="C55" i="14"/>
  <c r="D70" i="14"/>
  <c r="C70" i="14"/>
  <c r="B70" i="14"/>
  <c r="B72" i="14"/>
  <c r="D72" i="14"/>
  <c r="C72" i="14"/>
  <c r="B77" i="14"/>
  <c r="D77" i="14"/>
  <c r="C77" i="14"/>
  <c r="D83" i="14"/>
  <c r="C83" i="14"/>
  <c r="B83" i="14"/>
  <c r="C97" i="14"/>
  <c r="B97" i="14"/>
  <c r="D97" i="14"/>
  <c r="C105" i="14"/>
  <c r="B105" i="14"/>
  <c r="D105" i="14"/>
  <c r="C113" i="14"/>
  <c r="B113" i="14"/>
  <c r="D113" i="14"/>
  <c r="B125" i="14"/>
  <c r="D125" i="14"/>
  <c r="C125" i="14"/>
  <c r="C130" i="14"/>
  <c r="D130" i="14"/>
  <c r="B130" i="14"/>
  <c r="C137" i="14"/>
  <c r="B137" i="14"/>
  <c r="D137" i="14"/>
  <c r="B148" i="14"/>
  <c r="D148" i="14"/>
  <c r="C148" i="14"/>
  <c r="C153" i="14"/>
  <c r="B153" i="14"/>
  <c r="D153" i="14"/>
  <c r="B125" i="7"/>
  <c r="B93" i="7"/>
  <c r="B77" i="7"/>
  <c r="B45" i="7"/>
  <c r="B6" i="7"/>
  <c r="C102" i="7"/>
  <c r="C70" i="7"/>
  <c r="C38" i="7"/>
  <c r="C6" i="7"/>
  <c r="D124" i="7"/>
  <c r="D92" i="7"/>
  <c r="D53" i="7"/>
  <c r="B44" i="8"/>
  <c r="B73" i="8"/>
  <c r="C100" i="8"/>
  <c r="C8" i="9"/>
  <c r="D35" i="9"/>
  <c r="D77" i="9"/>
  <c r="C120" i="9"/>
  <c r="D29" i="10"/>
  <c r="C117" i="10"/>
  <c r="B4" i="7"/>
  <c r="C4" i="7"/>
  <c r="D4" i="7"/>
  <c r="D61" i="7"/>
  <c r="C61" i="7"/>
  <c r="D109" i="7"/>
  <c r="C109" i="7"/>
  <c r="D29" i="7"/>
  <c r="C29" i="7"/>
  <c r="C79" i="7"/>
  <c r="D79" i="7"/>
  <c r="B145" i="7"/>
  <c r="C145" i="7"/>
  <c r="D150" i="7"/>
  <c r="A82" i="3"/>
  <c r="B82" i="3" s="1"/>
  <c r="A122" i="3"/>
  <c r="C122" i="3" s="1"/>
  <c r="D25" i="7"/>
  <c r="B25" i="7"/>
  <c r="C25" i="7"/>
  <c r="D33" i="7"/>
  <c r="B33" i="7"/>
  <c r="C33" i="7"/>
  <c r="D40" i="7"/>
  <c r="C40" i="7"/>
  <c r="D50" i="7"/>
  <c r="B50" i="7"/>
  <c r="C50" i="7"/>
  <c r="B52" i="7"/>
  <c r="C52" i="7"/>
  <c r="D52" i="7"/>
  <c r="D60" i="7"/>
  <c r="B60" i="7"/>
  <c r="C60" i="7"/>
  <c r="B75" i="7"/>
  <c r="D75" i="7"/>
  <c r="C88" i="7"/>
  <c r="D88" i="7"/>
  <c r="B98" i="7"/>
  <c r="C98" i="7"/>
  <c r="D98" i="7"/>
  <c r="C103" i="7"/>
  <c r="D103" i="7"/>
  <c r="B108" i="7"/>
  <c r="C108" i="7"/>
  <c r="B116" i="7"/>
  <c r="C116" i="7"/>
  <c r="B123" i="7"/>
  <c r="D123" i="7"/>
  <c r="B132" i="7"/>
  <c r="C132" i="7"/>
  <c r="D134" i="7"/>
  <c r="C136" i="7"/>
  <c r="D136" i="7"/>
  <c r="D141" i="7"/>
  <c r="C141" i="7"/>
  <c r="D149" i="7"/>
  <c r="C149" i="7"/>
  <c r="C151" i="7"/>
  <c r="D151" i="7"/>
  <c r="D15" i="8"/>
  <c r="C15" i="8"/>
  <c r="D24" i="8"/>
  <c r="C24" i="8"/>
  <c r="B24" i="8"/>
  <c r="D39" i="8"/>
  <c r="C39" i="8"/>
  <c r="D41" i="8"/>
  <c r="C41" i="8"/>
  <c r="B41" i="8"/>
  <c r="D48" i="8"/>
  <c r="C48" i="8"/>
  <c r="B48" i="8"/>
  <c r="D58" i="8"/>
  <c r="C58" i="8"/>
  <c r="B58" i="8"/>
  <c r="D66" i="8"/>
  <c r="C66" i="8"/>
  <c r="B66" i="8"/>
  <c r="D68" i="8"/>
  <c r="C68" i="8"/>
  <c r="D69" i="8"/>
  <c r="C69" i="8"/>
  <c r="B69" i="8"/>
  <c r="D74" i="8"/>
  <c r="C74" i="8"/>
  <c r="B74" i="8"/>
  <c r="D76" i="8"/>
  <c r="C76" i="8"/>
  <c r="B76" i="8"/>
  <c r="D88" i="8"/>
  <c r="C88" i="8"/>
  <c r="B88" i="8"/>
  <c r="D95" i="8"/>
  <c r="C95" i="8"/>
  <c r="B95" i="8"/>
  <c r="D106" i="8"/>
  <c r="C106" i="8"/>
  <c r="B106" i="8"/>
  <c r="D113" i="8"/>
  <c r="C113" i="8"/>
  <c r="B113" i="8"/>
  <c r="C115" i="8"/>
  <c r="B115" i="8"/>
  <c r="D122" i="8"/>
  <c r="C122" i="8"/>
  <c r="B122" i="8"/>
  <c r="B129" i="8"/>
  <c r="D129" i="8"/>
  <c r="D133" i="8"/>
  <c r="C133" i="8"/>
  <c r="B133" i="8"/>
  <c r="D138" i="8"/>
  <c r="C138" i="8"/>
  <c r="B138" i="8"/>
  <c r="D143" i="8"/>
  <c r="C143" i="8"/>
  <c r="D148" i="8"/>
  <c r="C148" i="8"/>
  <c r="B148" i="8"/>
  <c r="D6" i="9"/>
  <c r="C6" i="9"/>
  <c r="B6" i="9"/>
  <c r="D11" i="9"/>
  <c r="C11" i="9"/>
  <c r="D23" i="9"/>
  <c r="C23" i="9"/>
  <c r="B23" i="9"/>
  <c r="D25" i="9"/>
  <c r="C25" i="9"/>
  <c r="B25" i="9"/>
  <c r="D30" i="9"/>
  <c r="C30" i="9"/>
  <c r="B30" i="9"/>
  <c r="B32" i="9"/>
  <c r="D32" i="9"/>
  <c r="D38" i="9"/>
  <c r="B38" i="9"/>
  <c r="D49" i="9"/>
  <c r="C49" i="9"/>
  <c r="B49" i="9"/>
  <c r="D60" i="9"/>
  <c r="C60" i="9"/>
  <c r="B60" i="9"/>
  <c r="D66" i="9"/>
  <c r="C66" i="9"/>
  <c r="B66" i="9"/>
  <c r="D73" i="9"/>
  <c r="C73" i="9"/>
  <c r="B73" i="9"/>
  <c r="D89" i="9"/>
  <c r="C89" i="9"/>
  <c r="B89" i="9"/>
  <c r="D99" i="9"/>
  <c r="C99" i="9"/>
  <c r="C101" i="9"/>
  <c r="B101" i="9"/>
  <c r="D101" i="9"/>
  <c r="D114" i="9"/>
  <c r="C114" i="9"/>
  <c r="B114" i="9"/>
  <c r="D119" i="9"/>
  <c r="C119" i="9"/>
  <c r="B119" i="9"/>
  <c r="B128" i="9"/>
  <c r="D128" i="9"/>
  <c r="C128" i="9"/>
  <c r="C133" i="9"/>
  <c r="B133" i="9"/>
  <c r="D133" i="9"/>
  <c r="D138" i="9"/>
  <c r="C138" i="9"/>
  <c r="B138" i="9"/>
  <c r="D145" i="9"/>
  <c r="C145" i="9"/>
  <c r="B145" i="9"/>
  <c r="D8" i="10"/>
  <c r="B8" i="10"/>
  <c r="C17" i="10"/>
  <c r="D17" i="10"/>
  <c r="B17" i="10"/>
  <c r="C25" i="10"/>
  <c r="D25" i="10"/>
  <c r="B25" i="10"/>
  <c r="D30" i="10"/>
  <c r="B30" i="10"/>
  <c r="C30" i="10"/>
  <c r="B37" i="10"/>
  <c r="D37" i="10"/>
  <c r="C37" i="10"/>
  <c r="D44" i="10"/>
  <c r="B44" i="10"/>
  <c r="C44" i="10"/>
  <c r="C51" i="10"/>
  <c r="D51" i="10"/>
  <c r="B53" i="10"/>
  <c r="D53" i="10"/>
  <c r="C53" i="10"/>
  <c r="B61" i="10"/>
  <c r="C61" i="10"/>
  <c r="D61" i="10"/>
  <c r="C66" i="10"/>
  <c r="B66" i="10"/>
  <c r="D66" i="10"/>
  <c r="C73" i="10"/>
  <c r="D73" i="10"/>
  <c r="B73" i="10"/>
  <c r="C81" i="10"/>
  <c r="D81" i="10"/>
  <c r="B81" i="10"/>
  <c r="B85" i="10"/>
  <c r="D85" i="10"/>
  <c r="C85" i="10"/>
  <c r="C97" i="10"/>
  <c r="D97" i="10"/>
  <c r="B97" i="10"/>
  <c r="C106" i="10"/>
  <c r="B106" i="10"/>
  <c r="D106" i="10"/>
  <c r="D116" i="10"/>
  <c r="C116" i="10"/>
  <c r="B116" i="10"/>
  <c r="B125" i="10"/>
  <c r="D125" i="10"/>
  <c r="D132" i="10"/>
  <c r="C132" i="10"/>
  <c r="B132" i="10"/>
  <c r="D140" i="10"/>
  <c r="C140" i="10"/>
  <c r="B140" i="10"/>
  <c r="D145" i="10"/>
  <c r="C145" i="10"/>
  <c r="D153" i="10"/>
  <c r="C153" i="10"/>
  <c r="C12" i="11"/>
  <c r="B12" i="11"/>
  <c r="D12" i="11"/>
  <c r="C20" i="11"/>
  <c r="B20" i="11"/>
  <c r="D20" i="11"/>
  <c r="D24" i="11"/>
  <c r="B24" i="11"/>
  <c r="C24" i="11"/>
  <c r="D30" i="11"/>
  <c r="C30" i="11"/>
  <c r="B30" i="11"/>
  <c r="D40" i="11"/>
  <c r="B40" i="11"/>
  <c r="C40" i="11"/>
  <c r="D51" i="11"/>
  <c r="C51" i="11"/>
  <c r="B51" i="11"/>
  <c r="C61" i="11"/>
  <c r="B61" i="11"/>
  <c r="D61" i="11"/>
  <c r="D74" i="11"/>
  <c r="B74" i="11"/>
  <c r="C74" i="11"/>
  <c r="C86" i="11"/>
  <c r="B86" i="11"/>
  <c r="D86" i="11"/>
  <c r="D88" i="11"/>
  <c r="B88" i="11"/>
  <c r="C88" i="11"/>
  <c r="C93" i="11"/>
  <c r="D93" i="11"/>
  <c r="B93" i="11"/>
  <c r="C101" i="11"/>
  <c r="B101" i="11"/>
  <c r="D103" i="11"/>
  <c r="C103" i="11"/>
  <c r="B103" i="11"/>
  <c r="B105" i="11"/>
  <c r="D105" i="11"/>
  <c r="C105" i="11"/>
  <c r="B113" i="11"/>
  <c r="C113" i="11"/>
  <c r="D113" i="11"/>
  <c r="D122" i="11"/>
  <c r="B122" i="11"/>
  <c r="C122" i="11"/>
  <c r="B135" i="11"/>
  <c r="D135" i="11"/>
  <c r="C135" i="11"/>
  <c r="C140" i="11"/>
  <c r="B140" i="11"/>
  <c r="D140" i="11"/>
  <c r="C147" i="11"/>
  <c r="B147" i="11"/>
  <c r="D147" i="11"/>
  <c r="B10" i="12"/>
  <c r="C10" i="12"/>
  <c r="D10" i="12"/>
  <c r="C15" i="12"/>
  <c r="D15" i="12"/>
  <c r="C23" i="12"/>
  <c r="B23" i="12"/>
  <c r="D23" i="12"/>
  <c r="B25" i="12"/>
  <c r="D25" i="12"/>
  <c r="C25" i="12"/>
  <c r="D35" i="12"/>
  <c r="C35" i="12"/>
  <c r="B35" i="12"/>
  <c r="D45" i="12"/>
  <c r="B45" i="12"/>
  <c r="C45" i="12"/>
  <c r="D53" i="12"/>
  <c r="C53" i="12"/>
  <c r="B53" i="12"/>
  <c r="B58" i="12"/>
  <c r="D58" i="12"/>
  <c r="C58" i="12"/>
  <c r="B66" i="12"/>
  <c r="C66" i="12"/>
  <c r="D66" i="12"/>
  <c r="B74" i="12"/>
  <c r="D74" i="12"/>
  <c r="C74" i="12"/>
  <c r="B82" i="12"/>
  <c r="C82" i="12"/>
  <c r="D82" i="12"/>
  <c r="B89" i="12"/>
  <c r="D89" i="12"/>
  <c r="C89" i="12"/>
  <c r="C94" i="12"/>
  <c r="B94" i="12"/>
  <c r="D94" i="12"/>
  <c r="D99" i="12"/>
  <c r="C99" i="12"/>
  <c r="B99" i="12"/>
  <c r="D101" i="12"/>
  <c r="C101" i="12"/>
  <c r="B101" i="12"/>
  <c r="B106" i="12"/>
  <c r="D106" i="12"/>
  <c r="C106" i="12"/>
  <c r="C111" i="12"/>
  <c r="B111" i="12"/>
  <c r="D111" i="12"/>
  <c r="D124" i="12"/>
  <c r="C124" i="12"/>
  <c r="B124" i="12"/>
  <c r="D132" i="12"/>
  <c r="C132" i="12"/>
  <c r="B132" i="12"/>
  <c r="B140" i="12"/>
  <c r="D140" i="12"/>
  <c r="C140" i="12"/>
  <c r="B148" i="12"/>
  <c r="C148" i="12"/>
  <c r="D148" i="12"/>
  <c r="C17" i="13"/>
  <c r="B17" i="13"/>
  <c r="D17" i="13"/>
  <c r="B22" i="13"/>
  <c r="D22" i="13"/>
  <c r="C22" i="13"/>
  <c r="C27" i="13"/>
  <c r="D27" i="13"/>
  <c r="B27" i="13"/>
  <c r="C35" i="13"/>
  <c r="D35" i="13"/>
  <c r="B35" i="13"/>
  <c r="C43" i="13"/>
  <c r="D43" i="13"/>
  <c r="B43" i="13"/>
  <c r="B61" i="13"/>
  <c r="D61" i="13"/>
  <c r="C61" i="13"/>
  <c r="C66" i="13"/>
  <c r="B66" i="13"/>
  <c r="D66" i="13"/>
  <c r="D73" i="13"/>
  <c r="B73" i="13"/>
  <c r="C73" i="13"/>
  <c r="C78" i="13"/>
  <c r="D78" i="13"/>
  <c r="B78" i="13"/>
  <c r="D86" i="13"/>
  <c r="C86" i="13"/>
  <c r="B86" i="13"/>
  <c r="D93" i="13"/>
  <c r="C93" i="13"/>
  <c r="B93" i="13"/>
  <c r="B98" i="13"/>
  <c r="C98" i="13"/>
  <c r="D98" i="13"/>
  <c r="D100" i="13"/>
  <c r="C100" i="13"/>
  <c r="B100" i="13"/>
  <c r="D105" i="13"/>
  <c r="C105" i="13"/>
  <c r="B105" i="13"/>
  <c r="B115" i="13"/>
  <c r="C115" i="13"/>
  <c r="D115" i="13"/>
  <c r="C127" i="13"/>
  <c r="B127" i="13"/>
  <c r="D127" i="13"/>
  <c r="B131" i="13"/>
  <c r="D131" i="13"/>
  <c r="C131" i="13"/>
  <c r="D133" i="13"/>
  <c r="C133" i="13"/>
  <c r="B133" i="13"/>
  <c r="D137" i="13"/>
  <c r="C137" i="13"/>
  <c r="B137" i="13"/>
  <c r="B146" i="13"/>
  <c r="D146" i="13"/>
  <c r="C146" i="13"/>
  <c r="B13" i="14"/>
  <c r="D13" i="14"/>
  <c r="C13" i="14"/>
  <c r="B21" i="14"/>
  <c r="D21" i="14"/>
  <c r="C21" i="14"/>
  <c r="B29" i="14"/>
  <c r="C29" i="14"/>
  <c r="D29" i="14"/>
  <c r="B37" i="14"/>
  <c r="D37" i="14"/>
  <c r="C37" i="14"/>
  <c r="C42" i="14"/>
  <c r="B42" i="14"/>
  <c r="D42" i="14"/>
  <c r="C50" i="14"/>
  <c r="D50" i="14"/>
  <c r="B50" i="14"/>
  <c r="C58" i="14"/>
  <c r="D58" i="14"/>
  <c r="B58" i="14"/>
  <c r="D63" i="14"/>
  <c r="C63" i="14"/>
  <c r="B63" i="14"/>
  <c r="C65" i="14"/>
  <c r="B65" i="14"/>
  <c r="D65" i="14"/>
  <c r="D75" i="14"/>
  <c r="C75" i="14"/>
  <c r="B75" i="14"/>
  <c r="D79" i="14"/>
  <c r="C79" i="14"/>
  <c r="B79" i="14"/>
  <c r="D86" i="14"/>
  <c r="C86" i="14"/>
  <c r="B86" i="14"/>
  <c r="B92" i="14"/>
  <c r="D92" i="14"/>
  <c r="C92" i="14"/>
  <c r="D102" i="14"/>
  <c r="C102" i="14"/>
  <c r="B102" i="14"/>
  <c r="B108" i="14"/>
  <c r="D108" i="14"/>
  <c r="C108" i="14"/>
  <c r="D115" i="14"/>
  <c r="C115" i="14"/>
  <c r="B115" i="14"/>
  <c r="D120" i="14"/>
  <c r="C120" i="14"/>
  <c r="B120" i="14"/>
  <c r="D128" i="14"/>
  <c r="B128" i="14"/>
  <c r="C128" i="14"/>
  <c r="D142" i="14"/>
  <c r="C142" i="14"/>
  <c r="B142" i="14"/>
  <c r="D147" i="14"/>
  <c r="C147" i="14"/>
  <c r="B147" i="14"/>
  <c r="B152" i="7"/>
  <c r="B136" i="7"/>
  <c r="B120" i="7"/>
  <c r="B104" i="7"/>
  <c r="B88" i="7"/>
  <c r="B72" i="7"/>
  <c r="B56" i="7"/>
  <c r="B40" i="7"/>
  <c r="B24" i="7"/>
  <c r="B5" i="7"/>
  <c r="C131" i="7"/>
  <c r="C99" i="7"/>
  <c r="C67" i="7"/>
  <c r="C35" i="7"/>
  <c r="D153" i="7"/>
  <c r="D121" i="7"/>
  <c r="D89" i="7"/>
  <c r="D45" i="7"/>
  <c r="D17" i="8"/>
  <c r="D46" i="8"/>
  <c r="D75" i="8"/>
  <c r="B103" i="8"/>
  <c r="B132" i="8"/>
  <c r="B11" i="9"/>
  <c r="C38" i="9"/>
  <c r="D80" i="9"/>
  <c r="C123" i="9"/>
  <c r="D35" i="10"/>
  <c r="C125" i="10"/>
  <c r="C114" i="11"/>
  <c r="G6" i="2"/>
  <c r="A2" i="3"/>
  <c r="C2" i="3" s="1"/>
  <c r="A62" i="3"/>
  <c r="D62" i="3" s="1"/>
  <c r="A109" i="3"/>
  <c r="D109" i="3" s="1"/>
  <c r="A140" i="3"/>
  <c r="D140" i="3" s="1"/>
  <c r="A149" i="3"/>
  <c r="C149" i="3" s="1"/>
  <c r="A12" i="3"/>
  <c r="B12" i="3" s="1"/>
  <c r="A60" i="3"/>
  <c r="C60" i="3" s="1"/>
  <c r="A3" i="3"/>
  <c r="D3" i="3" s="1"/>
  <c r="A18" i="3"/>
  <c r="B18" i="3" s="1"/>
  <c r="A66" i="3"/>
  <c r="B66" i="3" s="1"/>
  <c r="A19" i="3"/>
  <c r="B19" i="3" s="1"/>
  <c r="A38" i="3"/>
  <c r="C38" i="3" s="1"/>
  <c r="A51" i="3"/>
  <c r="B51" i="3" s="1"/>
  <c r="A42" i="3"/>
  <c r="C42" i="3" s="1"/>
  <c r="A145" i="3"/>
  <c r="B145" i="3" s="1"/>
  <c r="H2" i="2"/>
  <c r="B11" i="2"/>
  <c r="B3" i="2"/>
  <c r="V3" i="2" s="1" a="1"/>
  <c r="V3" i="2" s="1"/>
  <c r="B144" i="2"/>
  <c r="B136" i="2"/>
  <c r="B128" i="2"/>
  <c r="B120" i="2"/>
  <c r="B112" i="2"/>
  <c r="B104" i="2"/>
  <c r="B96" i="2"/>
  <c r="B88" i="2"/>
  <c r="T88" i="2" s="1"/>
  <c r="B80" i="2"/>
  <c r="B72" i="2"/>
  <c r="B64" i="2"/>
  <c r="B56" i="2"/>
  <c r="B48" i="2"/>
  <c r="B40" i="2"/>
  <c r="B32" i="2"/>
  <c r="B24" i="2"/>
  <c r="I24" i="2" s="1"/>
  <c r="C150" i="2"/>
  <c r="C142" i="2"/>
  <c r="C134" i="2"/>
  <c r="C126" i="2"/>
  <c r="C118" i="2"/>
  <c r="C110" i="2"/>
  <c r="C102" i="2"/>
  <c r="C94" i="2"/>
  <c r="C86" i="2"/>
  <c r="C78" i="2"/>
  <c r="C70" i="2"/>
  <c r="C62" i="2"/>
  <c r="C54" i="2"/>
  <c r="C46" i="2"/>
  <c r="C38" i="2"/>
  <c r="C30" i="2"/>
  <c r="C22" i="2"/>
  <c r="C14" i="2"/>
  <c r="C6" i="2"/>
  <c r="D149" i="2"/>
  <c r="D141" i="2"/>
  <c r="D133" i="2"/>
  <c r="D125" i="2"/>
  <c r="D117" i="2"/>
  <c r="D109" i="2"/>
  <c r="D101" i="2"/>
  <c r="D93" i="2"/>
  <c r="D85" i="2"/>
  <c r="D77" i="2"/>
  <c r="D69" i="2"/>
  <c r="D61" i="2"/>
  <c r="D53" i="2"/>
  <c r="D45" i="2"/>
  <c r="D37" i="2"/>
  <c r="D29" i="2"/>
  <c r="D21" i="2"/>
  <c r="D13" i="2"/>
  <c r="D5" i="2"/>
  <c r="I2" i="2"/>
  <c r="M2" i="2"/>
  <c r="M5" i="2"/>
  <c r="O2" i="2"/>
  <c r="C148" i="2"/>
  <c r="C140" i="2"/>
  <c r="C132" i="2"/>
  <c r="C124" i="2"/>
  <c r="C116" i="2"/>
  <c r="C108" i="2"/>
  <c r="C100" i="2"/>
  <c r="C92" i="2"/>
  <c r="C84" i="2"/>
  <c r="C76" i="2"/>
  <c r="C68" i="2"/>
  <c r="C60" i="2"/>
  <c r="C52" i="2"/>
  <c r="C44" i="2"/>
  <c r="C36" i="2"/>
  <c r="C28" i="2"/>
  <c r="C20" i="2"/>
  <c r="C12" i="2"/>
  <c r="C4" i="2"/>
  <c r="D147" i="2"/>
  <c r="D139" i="2"/>
  <c r="D131" i="2"/>
  <c r="D123" i="2"/>
  <c r="D115" i="2"/>
  <c r="D107" i="2"/>
  <c r="D99" i="2"/>
  <c r="D91" i="2"/>
  <c r="D83" i="2"/>
  <c r="D75" i="2"/>
  <c r="D67" i="2"/>
  <c r="D59" i="2"/>
  <c r="D51" i="2"/>
  <c r="D43" i="2"/>
  <c r="D35" i="2"/>
  <c r="D27" i="2"/>
  <c r="D19" i="2"/>
  <c r="D11" i="2"/>
  <c r="D3" i="2"/>
  <c r="E4" i="2"/>
  <c r="J2" i="2"/>
  <c r="N2" i="2"/>
  <c r="P4" i="2"/>
  <c r="B16" i="2"/>
  <c r="B8" i="2"/>
  <c r="C147" i="2"/>
  <c r="C139" i="2"/>
  <c r="C131" i="2"/>
  <c r="C123" i="2"/>
  <c r="C115" i="2"/>
  <c r="C107" i="2"/>
  <c r="C99" i="2"/>
  <c r="C91" i="2"/>
  <c r="C83" i="2"/>
  <c r="C75" i="2"/>
  <c r="C67" i="2"/>
  <c r="C59" i="2"/>
  <c r="C51" i="2"/>
  <c r="C43" i="2"/>
  <c r="C35" i="2"/>
  <c r="C27" i="2"/>
  <c r="C19" i="2"/>
  <c r="D146" i="2"/>
  <c r="D138" i="2"/>
  <c r="D130" i="2"/>
  <c r="D122" i="2"/>
  <c r="D114" i="2"/>
  <c r="D106" i="2"/>
  <c r="D98" i="2"/>
  <c r="D90" i="2"/>
  <c r="D82" i="2"/>
  <c r="D74" i="2"/>
  <c r="D66" i="2"/>
  <c r="D58" i="2"/>
  <c r="D50" i="2"/>
  <c r="D42" i="2"/>
  <c r="D34" i="2"/>
  <c r="D26" i="2"/>
  <c r="D18" i="2"/>
  <c r="D10" i="2"/>
  <c r="B15" i="2"/>
  <c r="B7" i="2"/>
  <c r="C146" i="2"/>
  <c r="C138" i="2"/>
  <c r="C130" i="2"/>
  <c r="C122" i="2"/>
  <c r="C114" i="2"/>
  <c r="C106" i="2"/>
  <c r="C98" i="2"/>
  <c r="C90" i="2"/>
  <c r="C82" i="2"/>
  <c r="C74" i="2"/>
  <c r="C66" i="2"/>
  <c r="C58" i="2"/>
  <c r="C50" i="2"/>
  <c r="C42" i="2"/>
  <c r="C34" i="2"/>
  <c r="C26" i="2"/>
  <c r="C18" i="2"/>
  <c r="C2" i="2"/>
  <c r="D145" i="2"/>
  <c r="D137" i="2"/>
  <c r="D129" i="2"/>
  <c r="D121" i="2"/>
  <c r="D113" i="2"/>
  <c r="D105" i="2"/>
  <c r="D97" i="2"/>
  <c r="D89" i="2"/>
  <c r="D81" i="2"/>
  <c r="D73" i="2"/>
  <c r="D65" i="2"/>
  <c r="D57" i="2"/>
  <c r="D49" i="2"/>
  <c r="D41" i="2"/>
  <c r="D33" i="2"/>
  <c r="D25" i="2"/>
  <c r="E14" i="2"/>
  <c r="G4" i="2"/>
  <c r="D151" i="2"/>
  <c r="D143" i="2"/>
  <c r="D135" i="2"/>
  <c r="D127" i="2"/>
  <c r="D119" i="2"/>
  <c r="D111" i="2"/>
  <c r="D103" i="2"/>
  <c r="D95" i="2"/>
  <c r="D87" i="2"/>
  <c r="D79" i="2"/>
  <c r="D71" i="2"/>
  <c r="D63" i="2"/>
  <c r="D55" i="2"/>
  <c r="D47" i="2"/>
  <c r="D39" i="2"/>
  <c r="D31" i="2"/>
  <c r="D23" i="2"/>
  <c r="D15" i="2"/>
  <c r="D7" i="2"/>
  <c r="Q2" i="2"/>
  <c r="H5" i="2"/>
  <c r="K6" i="2"/>
  <c r="L14" i="2"/>
  <c r="N6" i="2"/>
  <c r="N14" i="2"/>
  <c r="G13" i="2"/>
  <c r="L6" i="2"/>
  <c r="O14" i="2"/>
  <c r="Q5" i="2"/>
  <c r="S4" i="2"/>
  <c r="C46" i="3"/>
  <c r="C77" i="3"/>
  <c r="C106" i="3"/>
  <c r="D106" i="3"/>
  <c r="B128" i="3"/>
  <c r="D128" i="3"/>
  <c r="C128" i="3"/>
  <c r="C137" i="3"/>
  <c r="D137" i="3"/>
  <c r="D13" i="3"/>
  <c r="C13" i="3"/>
  <c r="D29" i="3"/>
  <c r="D48" i="3"/>
  <c r="C48" i="3"/>
  <c r="D61" i="3"/>
  <c r="C61" i="3"/>
  <c r="D78" i="3"/>
  <c r="C78" i="3"/>
  <c r="D92" i="3"/>
  <c r="D108" i="3"/>
  <c r="C108" i="3"/>
  <c r="D118" i="3"/>
  <c r="C118" i="3"/>
  <c r="C129" i="3"/>
  <c r="D129" i="3"/>
  <c r="D148" i="3"/>
  <c r="C148" i="3"/>
  <c r="C16" i="3"/>
  <c r="C49" i="3"/>
  <c r="D49" i="3"/>
  <c r="B80" i="3"/>
  <c r="D80" i="3"/>
  <c r="C80" i="3"/>
  <c r="D93" i="3"/>
  <c r="C93" i="3"/>
  <c r="B120" i="3"/>
  <c r="D120" i="3"/>
  <c r="C120" i="3"/>
  <c r="D34" i="3"/>
  <c r="B50" i="3"/>
  <c r="C50" i="3"/>
  <c r="D50" i="3"/>
  <c r="B97" i="3"/>
  <c r="C97" i="3"/>
  <c r="D97" i="3"/>
  <c r="B110" i="3"/>
  <c r="C110" i="3"/>
  <c r="B150" i="3"/>
  <c r="D150" i="3"/>
  <c r="C150" i="3"/>
  <c r="B5" i="3"/>
  <c r="D5" i="3"/>
  <c r="C5" i="3"/>
  <c r="C68" i="3"/>
  <c r="B112" i="3"/>
  <c r="D112" i="3"/>
  <c r="C112" i="3"/>
  <c r="D132" i="3"/>
  <c r="B142" i="3"/>
  <c r="D142" i="3"/>
  <c r="C142" i="3"/>
  <c r="B6" i="3"/>
  <c r="D6" i="3"/>
  <c r="C6" i="3"/>
  <c r="B40" i="3"/>
  <c r="D40" i="3"/>
  <c r="C40" i="3"/>
  <c r="B54" i="3"/>
  <c r="D54" i="3"/>
  <c r="C54" i="3"/>
  <c r="D69" i="3"/>
  <c r="C69" i="3"/>
  <c r="B86" i="3"/>
  <c r="D86" i="3"/>
  <c r="C86" i="3"/>
  <c r="C99" i="3"/>
  <c r="D99" i="3"/>
  <c r="B144" i="3"/>
  <c r="D144" i="3"/>
  <c r="C144" i="3"/>
  <c r="D21" i="3"/>
  <c r="C21" i="3"/>
  <c r="C57" i="3"/>
  <c r="D57" i="3"/>
  <c r="D70" i="3"/>
  <c r="C70" i="3"/>
  <c r="D88" i="3"/>
  <c r="C88" i="3"/>
  <c r="C115" i="3"/>
  <c r="D115" i="3"/>
  <c r="D134" i="3"/>
  <c r="C134" i="3"/>
  <c r="B9" i="3"/>
  <c r="D9" i="3"/>
  <c r="C9" i="3"/>
  <c r="B26" i="3"/>
  <c r="C26" i="3"/>
  <c r="D26" i="3"/>
  <c r="B58" i="3"/>
  <c r="C58" i="3"/>
  <c r="D58" i="3"/>
  <c r="C73" i="3"/>
  <c r="D73" i="3"/>
  <c r="B89" i="3"/>
  <c r="C89" i="3"/>
  <c r="D89" i="3"/>
  <c r="B105" i="3"/>
  <c r="C105" i="3"/>
  <c r="D105" i="3"/>
  <c r="B116" i="3"/>
  <c r="D116" i="3"/>
  <c r="C116" i="3"/>
  <c r="B126" i="3"/>
  <c r="D126" i="3"/>
  <c r="C126" i="3"/>
  <c r="B136" i="3"/>
  <c r="D136" i="3"/>
  <c r="C136" i="3"/>
  <c r="B146" i="3"/>
  <c r="C146" i="3"/>
  <c r="D146" i="3"/>
  <c r="G2" i="2"/>
  <c r="H13" i="2"/>
  <c r="I13" i="2"/>
  <c r="I14" i="2"/>
  <c r="K4" i="2"/>
  <c r="N5" i="2"/>
  <c r="P14" i="2"/>
  <c r="R2" i="2"/>
  <c r="R5" i="2"/>
  <c r="Q6" i="2"/>
  <c r="Q13" i="2"/>
  <c r="T4" i="2"/>
  <c r="B49" i="3"/>
  <c r="B78" i="3"/>
  <c r="I5" i="2"/>
  <c r="I6" i="2"/>
  <c r="J13" i="2"/>
  <c r="J14" i="2"/>
  <c r="K2" i="2"/>
  <c r="L4" i="2"/>
  <c r="M13" i="2"/>
  <c r="R6" i="2"/>
  <c r="R13" i="2"/>
  <c r="S14" i="2"/>
  <c r="B13" i="3"/>
  <c r="B57" i="3"/>
  <c r="B106" i="3"/>
  <c r="B129" i="3"/>
  <c r="B148" i="3"/>
  <c r="E13" i="2"/>
  <c r="H4" i="2"/>
  <c r="H6" i="2"/>
  <c r="J5" i="2"/>
  <c r="J6" i="2"/>
  <c r="L2" i="2"/>
  <c r="K13" i="2"/>
  <c r="N13" i="2"/>
  <c r="T14" i="2"/>
  <c r="B21" i="3"/>
  <c r="B61" i="3"/>
  <c r="B88" i="3"/>
  <c r="B108" i="3"/>
  <c r="G14" i="2"/>
  <c r="K5" i="2"/>
  <c r="L13" i="2"/>
  <c r="O6" i="2"/>
  <c r="Q4" i="2"/>
  <c r="Q14" i="2"/>
  <c r="S5" i="2"/>
  <c r="S6" i="2"/>
  <c r="S13" i="2"/>
  <c r="B29" i="3"/>
  <c r="E6" i="2"/>
  <c r="H14" i="2"/>
  <c r="I4" i="2"/>
  <c r="L5" i="2"/>
  <c r="M4" i="2"/>
  <c r="P2" i="2"/>
  <c r="O5" i="2"/>
  <c r="P6" i="2"/>
  <c r="O13" i="2"/>
  <c r="R4" i="2"/>
  <c r="R14" i="2"/>
  <c r="T5" i="2"/>
  <c r="T6" i="2"/>
  <c r="T13" i="2"/>
  <c r="B30" i="3"/>
  <c r="B69" i="3"/>
  <c r="B92" i="3"/>
  <c r="B134" i="3"/>
  <c r="E5" i="2"/>
  <c r="G5" i="2"/>
  <c r="J4" i="2"/>
  <c r="K14" i="2"/>
  <c r="N4" i="2"/>
  <c r="M6" i="2"/>
  <c r="M14" i="2"/>
  <c r="O4" i="2"/>
  <c r="P5" i="2"/>
  <c r="P13" i="2"/>
  <c r="B70" i="3"/>
  <c r="B93" i="3"/>
  <c r="B115" i="3"/>
  <c r="B137" i="3"/>
  <c r="G17" i="2"/>
  <c r="O17" i="2"/>
  <c r="H17" i="2"/>
  <c r="P17" i="2"/>
  <c r="I17" i="2"/>
  <c r="Q17" i="2"/>
  <c r="J17" i="2"/>
  <c r="R17" i="2"/>
  <c r="K17" i="2"/>
  <c r="S17" i="2"/>
  <c r="E17" i="2"/>
  <c r="M17" i="2"/>
  <c r="F17" i="2"/>
  <c r="L17" i="2"/>
  <c r="N17" i="2"/>
  <c r="T17" i="2"/>
  <c r="G12" i="2"/>
  <c r="O12" i="2"/>
  <c r="H12" i="2"/>
  <c r="P12" i="2"/>
  <c r="I12" i="2"/>
  <c r="Q12" i="2"/>
  <c r="J12" i="2"/>
  <c r="R12" i="2"/>
  <c r="K12" i="2"/>
  <c r="S12" i="2"/>
  <c r="E12" i="2"/>
  <c r="M12" i="2"/>
  <c r="N12" i="2"/>
  <c r="T12" i="2"/>
  <c r="F12" i="2"/>
  <c r="L12" i="2"/>
  <c r="G10" i="2"/>
  <c r="O10" i="2"/>
  <c r="H10" i="2"/>
  <c r="P10" i="2"/>
  <c r="I10" i="2"/>
  <c r="Q10" i="2"/>
  <c r="J10" i="2"/>
  <c r="R10" i="2"/>
  <c r="K10" i="2"/>
  <c r="S10" i="2"/>
  <c r="E10" i="2"/>
  <c r="M10" i="2"/>
  <c r="F10" i="2"/>
  <c r="L10" i="2"/>
  <c r="N10" i="2"/>
  <c r="T10" i="2"/>
  <c r="G9" i="2"/>
  <c r="O9" i="2"/>
  <c r="H9" i="2"/>
  <c r="P9" i="2"/>
  <c r="I9" i="2"/>
  <c r="Q9" i="2"/>
  <c r="J9" i="2"/>
  <c r="R9" i="2"/>
  <c r="K9" i="2"/>
  <c r="S9" i="2"/>
  <c r="E9" i="2"/>
  <c r="M9" i="2"/>
  <c r="N9" i="2"/>
  <c r="T9" i="2"/>
  <c r="F9" i="2"/>
  <c r="L9" i="2"/>
  <c r="K151" i="2"/>
  <c r="S151" i="2"/>
  <c r="G151" i="2"/>
  <c r="O151" i="2"/>
  <c r="L151" i="2"/>
  <c r="N151" i="2"/>
  <c r="E151" i="2"/>
  <c r="P151" i="2"/>
  <c r="F151" i="2"/>
  <c r="I151" i="2"/>
  <c r="T151" i="2"/>
  <c r="R151" i="2"/>
  <c r="H151" i="2"/>
  <c r="Q151" i="2"/>
  <c r="J151" i="2"/>
  <c r="M151" i="2"/>
  <c r="K150" i="2"/>
  <c r="S150" i="2"/>
  <c r="G150" i="2"/>
  <c r="O150" i="2"/>
  <c r="F150" i="2"/>
  <c r="Q150" i="2"/>
  <c r="I150" i="2"/>
  <c r="T150" i="2"/>
  <c r="J150" i="2"/>
  <c r="L150" i="2"/>
  <c r="N150" i="2"/>
  <c r="H150" i="2"/>
  <c r="R150" i="2"/>
  <c r="E150" i="2"/>
  <c r="M150" i="2"/>
  <c r="P150" i="2"/>
  <c r="H149" i="2"/>
  <c r="P149" i="2"/>
  <c r="K149" i="2"/>
  <c r="S149" i="2"/>
  <c r="L149" i="2"/>
  <c r="G149" i="2"/>
  <c r="O149" i="2"/>
  <c r="I149" i="2"/>
  <c r="M149" i="2"/>
  <c r="N149" i="2"/>
  <c r="Q149" i="2"/>
  <c r="E149" i="2"/>
  <c r="T149" i="2"/>
  <c r="F149" i="2"/>
  <c r="J149" i="2"/>
  <c r="R149" i="2"/>
  <c r="J148" i="2"/>
  <c r="G148" i="2"/>
  <c r="P148" i="2"/>
  <c r="K148" i="2"/>
  <c r="S148" i="2"/>
  <c r="L148" i="2"/>
  <c r="T148" i="2"/>
  <c r="F148" i="2"/>
  <c r="O148" i="2"/>
  <c r="H148" i="2"/>
  <c r="M148" i="2"/>
  <c r="N148" i="2"/>
  <c r="Q148" i="2"/>
  <c r="R148" i="2"/>
  <c r="E148" i="2"/>
  <c r="I148" i="2"/>
  <c r="J147" i="2"/>
  <c r="R147" i="2"/>
  <c r="L147" i="2"/>
  <c r="E147" i="2"/>
  <c r="M147" i="2"/>
  <c r="N147" i="2"/>
  <c r="F147" i="2"/>
  <c r="Q147" i="2"/>
  <c r="G147" i="2"/>
  <c r="S147" i="2"/>
  <c r="K147" i="2"/>
  <c r="H147" i="2"/>
  <c r="I147" i="2"/>
  <c r="O147" i="2"/>
  <c r="T147" i="2"/>
  <c r="P147" i="2"/>
  <c r="J146" i="2"/>
  <c r="R146" i="2"/>
  <c r="K146" i="2"/>
  <c r="S146" i="2"/>
  <c r="L146" i="2"/>
  <c r="T146" i="2"/>
  <c r="E146" i="2"/>
  <c r="M146" i="2"/>
  <c r="O146" i="2"/>
  <c r="F146" i="2"/>
  <c r="G146" i="2"/>
  <c r="N146" i="2"/>
  <c r="P146" i="2"/>
  <c r="H146" i="2"/>
  <c r="Q146" i="2"/>
  <c r="I146" i="2"/>
  <c r="J145" i="2"/>
  <c r="R145" i="2"/>
  <c r="K145" i="2"/>
  <c r="S145" i="2"/>
  <c r="L145" i="2"/>
  <c r="T145" i="2"/>
  <c r="E145" i="2"/>
  <c r="M145" i="2"/>
  <c r="O145" i="2"/>
  <c r="F145" i="2"/>
  <c r="G145" i="2"/>
  <c r="N145" i="2"/>
  <c r="H145" i="2"/>
  <c r="I145" i="2"/>
  <c r="P145" i="2"/>
  <c r="Q145" i="2"/>
  <c r="J143" i="2"/>
  <c r="R143" i="2"/>
  <c r="K143" i="2"/>
  <c r="S143" i="2"/>
  <c r="L143" i="2"/>
  <c r="T143" i="2"/>
  <c r="E143" i="2"/>
  <c r="M143" i="2"/>
  <c r="O143" i="2"/>
  <c r="F143" i="2"/>
  <c r="G143" i="2"/>
  <c r="N143" i="2"/>
  <c r="H143" i="2"/>
  <c r="I143" i="2"/>
  <c r="P143" i="2"/>
  <c r="Q143" i="2"/>
  <c r="J142" i="2"/>
  <c r="R142" i="2"/>
  <c r="K142" i="2"/>
  <c r="S142" i="2"/>
  <c r="L142" i="2"/>
  <c r="T142" i="2"/>
  <c r="E142" i="2"/>
  <c r="M142" i="2"/>
  <c r="O142" i="2"/>
  <c r="F142" i="2"/>
  <c r="G142" i="2"/>
  <c r="N142" i="2"/>
  <c r="P142" i="2"/>
  <c r="H142" i="2"/>
  <c r="I142" i="2"/>
  <c r="Q142" i="2"/>
  <c r="J141" i="2"/>
  <c r="R141" i="2"/>
  <c r="K141" i="2"/>
  <c r="S141" i="2"/>
  <c r="L141" i="2"/>
  <c r="T141" i="2"/>
  <c r="E141" i="2"/>
  <c r="M141" i="2"/>
  <c r="O141" i="2"/>
  <c r="F141" i="2"/>
  <c r="G141" i="2"/>
  <c r="N141" i="2"/>
  <c r="H141" i="2"/>
  <c r="I141" i="2"/>
  <c r="P141" i="2"/>
  <c r="Q141" i="2"/>
  <c r="J140" i="2"/>
  <c r="R140" i="2"/>
  <c r="K140" i="2"/>
  <c r="S140" i="2"/>
  <c r="L140" i="2"/>
  <c r="T140" i="2"/>
  <c r="E140" i="2"/>
  <c r="M140" i="2"/>
  <c r="O140" i="2"/>
  <c r="F140" i="2"/>
  <c r="G140" i="2"/>
  <c r="N140" i="2"/>
  <c r="P140" i="2"/>
  <c r="H140" i="2"/>
  <c r="I140" i="2"/>
  <c r="Q140" i="2"/>
  <c r="J139" i="2"/>
  <c r="R139" i="2"/>
  <c r="K139" i="2"/>
  <c r="S139" i="2"/>
  <c r="L139" i="2"/>
  <c r="T139" i="2"/>
  <c r="E139" i="2"/>
  <c r="M139" i="2"/>
  <c r="O139" i="2"/>
  <c r="F139" i="2"/>
  <c r="G139" i="2"/>
  <c r="N139" i="2"/>
  <c r="H139" i="2"/>
  <c r="I139" i="2"/>
  <c r="P139" i="2"/>
  <c r="Q139" i="2"/>
  <c r="J138" i="2"/>
  <c r="R138" i="2"/>
  <c r="K138" i="2"/>
  <c r="S138" i="2"/>
  <c r="L138" i="2"/>
  <c r="T138" i="2"/>
  <c r="E138" i="2"/>
  <c r="M138" i="2"/>
  <c r="O138" i="2"/>
  <c r="F138" i="2"/>
  <c r="G138" i="2"/>
  <c r="N138" i="2"/>
  <c r="P138" i="2"/>
  <c r="H138" i="2"/>
  <c r="Q138" i="2"/>
  <c r="I138" i="2"/>
  <c r="J137" i="2"/>
  <c r="R137" i="2"/>
  <c r="K137" i="2"/>
  <c r="S137" i="2"/>
  <c r="L137" i="2"/>
  <c r="T137" i="2"/>
  <c r="E137" i="2"/>
  <c r="M137" i="2"/>
  <c r="O137" i="2"/>
  <c r="F137" i="2"/>
  <c r="G137" i="2"/>
  <c r="N137" i="2"/>
  <c r="H137" i="2"/>
  <c r="I137" i="2"/>
  <c r="P137" i="2"/>
  <c r="Q137" i="2"/>
  <c r="J135" i="2"/>
  <c r="R135" i="2"/>
  <c r="K135" i="2"/>
  <c r="S135" i="2"/>
  <c r="L135" i="2"/>
  <c r="T135" i="2"/>
  <c r="E135" i="2"/>
  <c r="M135" i="2"/>
  <c r="O135" i="2"/>
  <c r="F135" i="2"/>
  <c r="G135" i="2"/>
  <c r="N135" i="2"/>
  <c r="H135" i="2"/>
  <c r="I135" i="2"/>
  <c r="P135" i="2"/>
  <c r="Q135" i="2"/>
  <c r="J134" i="2"/>
  <c r="R134" i="2"/>
  <c r="K134" i="2"/>
  <c r="S134" i="2"/>
  <c r="L134" i="2"/>
  <c r="T134" i="2"/>
  <c r="E134" i="2"/>
  <c r="M134" i="2"/>
  <c r="O134" i="2"/>
  <c r="F134" i="2"/>
  <c r="G134" i="2"/>
  <c r="N134" i="2"/>
  <c r="P134" i="2"/>
  <c r="H134" i="2"/>
  <c r="I134" i="2"/>
  <c r="Q134" i="2"/>
  <c r="J133" i="2"/>
  <c r="R133" i="2"/>
  <c r="K133" i="2"/>
  <c r="S133" i="2"/>
  <c r="L133" i="2"/>
  <c r="T133" i="2"/>
  <c r="E133" i="2"/>
  <c r="M133" i="2"/>
  <c r="O133" i="2"/>
  <c r="F133" i="2"/>
  <c r="G133" i="2"/>
  <c r="N133" i="2"/>
  <c r="H133" i="2"/>
  <c r="I133" i="2"/>
  <c r="P133" i="2"/>
  <c r="Q133" i="2"/>
  <c r="J132" i="2"/>
  <c r="R132" i="2"/>
  <c r="K132" i="2"/>
  <c r="S132" i="2"/>
  <c r="L132" i="2"/>
  <c r="T132" i="2"/>
  <c r="E132" i="2"/>
  <c r="M132" i="2"/>
  <c r="O132" i="2"/>
  <c r="F132" i="2"/>
  <c r="G132" i="2"/>
  <c r="N132" i="2"/>
  <c r="P132" i="2"/>
  <c r="H132" i="2"/>
  <c r="I132" i="2"/>
  <c r="J131" i="2"/>
  <c r="R131" i="2"/>
  <c r="K131" i="2"/>
  <c r="S131" i="2"/>
  <c r="L131" i="2"/>
  <c r="T131" i="2"/>
  <c r="E131" i="2"/>
  <c r="M131" i="2"/>
  <c r="O131" i="2"/>
  <c r="F131" i="2"/>
  <c r="G131" i="2"/>
  <c r="N131" i="2"/>
  <c r="H131" i="2"/>
  <c r="I131" i="2"/>
  <c r="P131" i="2"/>
  <c r="Q131" i="2"/>
  <c r="J130" i="2"/>
  <c r="R130" i="2"/>
  <c r="K130" i="2"/>
  <c r="S130" i="2"/>
  <c r="L130" i="2"/>
  <c r="T130" i="2"/>
  <c r="E130" i="2"/>
  <c r="M130" i="2"/>
  <c r="O130" i="2"/>
  <c r="F130" i="2"/>
  <c r="G130" i="2"/>
  <c r="N130" i="2"/>
  <c r="P130" i="2"/>
  <c r="H130" i="2"/>
  <c r="Q130" i="2"/>
  <c r="I130" i="2"/>
  <c r="J129" i="2"/>
  <c r="R129" i="2"/>
  <c r="K129" i="2"/>
  <c r="S129" i="2"/>
  <c r="L129" i="2"/>
  <c r="T129" i="2"/>
  <c r="E129" i="2"/>
  <c r="M129" i="2"/>
  <c r="O129" i="2"/>
  <c r="F129" i="2"/>
  <c r="G129" i="2"/>
  <c r="N129" i="2"/>
  <c r="H129" i="2"/>
  <c r="I129" i="2"/>
  <c r="P129" i="2"/>
  <c r="Q129" i="2"/>
  <c r="J127" i="2"/>
  <c r="R127" i="2"/>
  <c r="K127" i="2"/>
  <c r="S127" i="2"/>
  <c r="L127" i="2"/>
  <c r="T127" i="2"/>
  <c r="E127" i="2"/>
  <c r="M127" i="2"/>
  <c r="O127" i="2"/>
  <c r="F127" i="2"/>
  <c r="G127" i="2"/>
  <c r="N127" i="2"/>
  <c r="H127" i="2"/>
  <c r="I127" i="2"/>
  <c r="P127" i="2"/>
  <c r="Q127" i="2"/>
  <c r="J126" i="2"/>
  <c r="R126" i="2"/>
  <c r="K126" i="2"/>
  <c r="S126" i="2"/>
  <c r="L126" i="2"/>
  <c r="T126" i="2"/>
  <c r="E126" i="2"/>
  <c r="M126" i="2"/>
  <c r="O126" i="2"/>
  <c r="F126" i="2"/>
  <c r="G126" i="2"/>
  <c r="N126" i="2"/>
  <c r="P126" i="2"/>
  <c r="H126" i="2"/>
  <c r="I126" i="2"/>
  <c r="Q126" i="2"/>
  <c r="J125" i="2"/>
  <c r="R125" i="2"/>
  <c r="K125" i="2"/>
  <c r="S125" i="2"/>
  <c r="L125" i="2"/>
  <c r="T125" i="2"/>
  <c r="E125" i="2"/>
  <c r="M125" i="2"/>
  <c r="O125" i="2"/>
  <c r="F125" i="2"/>
  <c r="G125" i="2"/>
  <c r="N125" i="2"/>
  <c r="H125" i="2"/>
  <c r="I125" i="2"/>
  <c r="P125" i="2"/>
  <c r="Q125" i="2"/>
  <c r="J124" i="2"/>
  <c r="R124" i="2"/>
  <c r="K124" i="2"/>
  <c r="S124" i="2"/>
  <c r="L124" i="2"/>
  <c r="T124" i="2"/>
  <c r="E124" i="2"/>
  <c r="M124" i="2"/>
  <c r="O124" i="2"/>
  <c r="F124" i="2"/>
  <c r="G124" i="2"/>
  <c r="N124" i="2"/>
  <c r="P124" i="2"/>
  <c r="H124" i="2"/>
  <c r="Q124" i="2"/>
  <c r="I124" i="2"/>
  <c r="J123" i="2"/>
  <c r="R123" i="2"/>
  <c r="K123" i="2"/>
  <c r="S123" i="2"/>
  <c r="L123" i="2"/>
  <c r="T123" i="2"/>
  <c r="E123" i="2"/>
  <c r="M123" i="2"/>
  <c r="O123" i="2"/>
  <c r="F123" i="2"/>
  <c r="G123" i="2"/>
  <c r="N123" i="2"/>
  <c r="H123" i="2"/>
  <c r="I123" i="2"/>
  <c r="P123" i="2"/>
  <c r="Q123" i="2"/>
  <c r="J122" i="2"/>
  <c r="R122" i="2"/>
  <c r="K122" i="2"/>
  <c r="S122" i="2"/>
  <c r="L122" i="2"/>
  <c r="T122" i="2"/>
  <c r="E122" i="2"/>
  <c r="M122" i="2"/>
  <c r="O122" i="2"/>
  <c r="F122" i="2"/>
  <c r="G122" i="2"/>
  <c r="N122" i="2"/>
  <c r="P122" i="2"/>
  <c r="H122" i="2"/>
  <c r="Q122" i="2"/>
  <c r="I122" i="2"/>
  <c r="J121" i="2"/>
  <c r="R121" i="2"/>
  <c r="K121" i="2"/>
  <c r="S121" i="2"/>
  <c r="L121" i="2"/>
  <c r="T121" i="2"/>
  <c r="E121" i="2"/>
  <c r="M121" i="2"/>
  <c r="O121" i="2"/>
  <c r="F121" i="2"/>
  <c r="G121" i="2"/>
  <c r="N121" i="2"/>
  <c r="H121" i="2"/>
  <c r="I121" i="2"/>
  <c r="P121" i="2"/>
  <c r="Q121" i="2"/>
  <c r="J119" i="2"/>
  <c r="R119" i="2"/>
  <c r="K119" i="2"/>
  <c r="S119" i="2"/>
  <c r="L119" i="2"/>
  <c r="T119" i="2"/>
  <c r="E119" i="2"/>
  <c r="M119" i="2"/>
  <c r="O119" i="2"/>
  <c r="F119" i="2"/>
  <c r="G119" i="2"/>
  <c r="N119" i="2"/>
  <c r="H119" i="2"/>
  <c r="I119" i="2"/>
  <c r="P119" i="2"/>
  <c r="Q119" i="2"/>
  <c r="J118" i="2"/>
  <c r="R118" i="2"/>
  <c r="K118" i="2"/>
  <c r="S118" i="2"/>
  <c r="L118" i="2"/>
  <c r="T118" i="2"/>
  <c r="E118" i="2"/>
  <c r="M118" i="2"/>
  <c r="O118" i="2"/>
  <c r="F118" i="2"/>
  <c r="G118" i="2"/>
  <c r="N118" i="2"/>
  <c r="P118" i="2"/>
  <c r="H118" i="2"/>
  <c r="I118" i="2"/>
  <c r="Q118" i="2"/>
  <c r="J117" i="2"/>
  <c r="R117" i="2"/>
  <c r="K117" i="2"/>
  <c r="S117" i="2"/>
  <c r="L117" i="2"/>
  <c r="T117" i="2"/>
  <c r="E117" i="2"/>
  <c r="M117" i="2"/>
  <c r="O117" i="2"/>
  <c r="F117" i="2"/>
  <c r="G117" i="2"/>
  <c r="N117" i="2"/>
  <c r="H117" i="2"/>
  <c r="I117" i="2"/>
  <c r="P117" i="2"/>
  <c r="Q117" i="2"/>
  <c r="J116" i="2"/>
  <c r="R116" i="2"/>
  <c r="K116" i="2"/>
  <c r="S116" i="2"/>
  <c r="L116" i="2"/>
  <c r="T116" i="2"/>
  <c r="E116" i="2"/>
  <c r="M116" i="2"/>
  <c r="O116" i="2"/>
  <c r="F116" i="2"/>
  <c r="G116" i="2"/>
  <c r="N116" i="2"/>
  <c r="P116" i="2"/>
  <c r="H116" i="2"/>
  <c r="I116" i="2"/>
  <c r="Q116" i="2"/>
  <c r="J115" i="2"/>
  <c r="R115" i="2"/>
  <c r="K115" i="2"/>
  <c r="S115" i="2"/>
  <c r="L115" i="2"/>
  <c r="T115" i="2"/>
  <c r="E115" i="2"/>
  <c r="M115" i="2"/>
  <c r="O115" i="2"/>
  <c r="F115" i="2"/>
  <c r="G115" i="2"/>
  <c r="N115" i="2"/>
  <c r="H115" i="2"/>
  <c r="I115" i="2"/>
  <c r="P115" i="2"/>
  <c r="Q115" i="2"/>
  <c r="J114" i="2"/>
  <c r="R114" i="2"/>
  <c r="K114" i="2"/>
  <c r="S114" i="2"/>
  <c r="L114" i="2"/>
  <c r="T114" i="2"/>
  <c r="E114" i="2"/>
  <c r="M114" i="2"/>
  <c r="O114" i="2"/>
  <c r="F114" i="2"/>
  <c r="G114" i="2"/>
  <c r="N114" i="2"/>
  <c r="P114" i="2"/>
  <c r="H114" i="2"/>
  <c r="Q114" i="2"/>
  <c r="I114" i="2"/>
  <c r="J113" i="2"/>
  <c r="R113" i="2"/>
  <c r="K113" i="2"/>
  <c r="S113" i="2"/>
  <c r="L113" i="2"/>
  <c r="T113" i="2"/>
  <c r="E113" i="2"/>
  <c r="M113" i="2"/>
  <c r="O113" i="2"/>
  <c r="F113" i="2"/>
  <c r="G113" i="2"/>
  <c r="N113" i="2"/>
  <c r="H113" i="2"/>
  <c r="I113" i="2"/>
  <c r="P113" i="2"/>
  <c r="Q113" i="2"/>
  <c r="J111" i="2"/>
  <c r="R111" i="2"/>
  <c r="K111" i="2"/>
  <c r="S111" i="2"/>
  <c r="L111" i="2"/>
  <c r="T111" i="2"/>
  <c r="E111" i="2"/>
  <c r="M111" i="2"/>
  <c r="O111" i="2"/>
  <c r="F111" i="2"/>
  <c r="G111" i="2"/>
  <c r="N111" i="2"/>
  <c r="H111" i="2"/>
  <c r="I111" i="2"/>
  <c r="P111" i="2"/>
  <c r="Q111" i="2"/>
  <c r="J110" i="2"/>
  <c r="R110" i="2"/>
  <c r="K110" i="2"/>
  <c r="S110" i="2"/>
  <c r="L110" i="2"/>
  <c r="T110" i="2"/>
  <c r="E110" i="2"/>
  <c r="M110" i="2"/>
  <c r="O110" i="2"/>
  <c r="F110" i="2"/>
  <c r="G110" i="2"/>
  <c r="N110" i="2"/>
  <c r="P110" i="2"/>
  <c r="H110" i="2"/>
  <c r="I110" i="2"/>
  <c r="Q110" i="2"/>
  <c r="J109" i="2"/>
  <c r="R109" i="2"/>
  <c r="K109" i="2"/>
  <c r="S109" i="2"/>
  <c r="L109" i="2"/>
  <c r="T109" i="2"/>
  <c r="E109" i="2"/>
  <c r="M109" i="2"/>
  <c r="O109" i="2"/>
  <c r="F109" i="2"/>
  <c r="G109" i="2"/>
  <c r="N109" i="2"/>
  <c r="H109" i="2"/>
  <c r="I109" i="2"/>
  <c r="P109" i="2"/>
  <c r="Q109" i="2"/>
  <c r="J108" i="2"/>
  <c r="R108" i="2"/>
  <c r="K108" i="2"/>
  <c r="S108" i="2"/>
  <c r="L108" i="2"/>
  <c r="T108" i="2"/>
  <c r="E108" i="2"/>
  <c r="M108" i="2"/>
  <c r="O108" i="2"/>
  <c r="F108" i="2"/>
  <c r="G108" i="2"/>
  <c r="N108" i="2"/>
  <c r="P108" i="2"/>
  <c r="H108" i="2"/>
  <c r="I108" i="2"/>
  <c r="Q108" i="2"/>
  <c r="J107" i="2"/>
  <c r="R107" i="2"/>
  <c r="K107" i="2"/>
  <c r="S107" i="2"/>
  <c r="L107" i="2"/>
  <c r="T107" i="2"/>
  <c r="E107" i="2"/>
  <c r="M107" i="2"/>
  <c r="O107" i="2"/>
  <c r="F107" i="2"/>
  <c r="G107" i="2"/>
  <c r="N107" i="2"/>
  <c r="H107" i="2"/>
  <c r="I107" i="2"/>
  <c r="P107" i="2"/>
  <c r="Q107" i="2"/>
  <c r="J106" i="2"/>
  <c r="R106" i="2"/>
  <c r="K106" i="2"/>
  <c r="S106" i="2"/>
  <c r="L106" i="2"/>
  <c r="T106" i="2"/>
  <c r="E106" i="2"/>
  <c r="M106" i="2"/>
  <c r="O106" i="2"/>
  <c r="F106" i="2"/>
  <c r="G106" i="2"/>
  <c r="N106" i="2"/>
  <c r="P106" i="2"/>
  <c r="H106" i="2"/>
  <c r="Q106" i="2"/>
  <c r="I106" i="2"/>
  <c r="E105" i="2"/>
  <c r="M105" i="2"/>
  <c r="I105" i="2"/>
  <c r="R105" i="2"/>
  <c r="J105" i="2"/>
  <c r="S105" i="2"/>
  <c r="K105" i="2"/>
  <c r="T105" i="2"/>
  <c r="L105" i="2"/>
  <c r="O105" i="2"/>
  <c r="F105" i="2"/>
  <c r="N105" i="2"/>
  <c r="G105" i="2"/>
  <c r="H105" i="2"/>
  <c r="P105" i="2"/>
  <c r="Q105" i="2"/>
  <c r="E103" i="2"/>
  <c r="M103" i="2"/>
  <c r="G103" i="2"/>
  <c r="O103" i="2"/>
  <c r="H103" i="2"/>
  <c r="P103" i="2"/>
  <c r="F103" i="2"/>
  <c r="S103" i="2"/>
  <c r="I103" i="2"/>
  <c r="T103" i="2"/>
  <c r="J103" i="2"/>
  <c r="K103" i="2"/>
  <c r="L103" i="2"/>
  <c r="N103" i="2"/>
  <c r="Q103" i="2"/>
  <c r="R103" i="2"/>
  <c r="E102" i="2"/>
  <c r="M102" i="2"/>
  <c r="F102" i="2"/>
  <c r="N102" i="2"/>
  <c r="G102" i="2"/>
  <c r="O102" i="2"/>
  <c r="H102" i="2"/>
  <c r="P102" i="2"/>
  <c r="I102" i="2"/>
  <c r="J102" i="2"/>
  <c r="K102" i="2"/>
  <c r="L102" i="2"/>
  <c r="R102" i="2"/>
  <c r="Q102" i="2"/>
  <c r="S102" i="2"/>
  <c r="T102" i="2"/>
  <c r="E101" i="2"/>
  <c r="M101" i="2"/>
  <c r="F101" i="2"/>
  <c r="N101" i="2"/>
  <c r="G101" i="2"/>
  <c r="O101" i="2"/>
  <c r="H101" i="2"/>
  <c r="P101" i="2"/>
  <c r="I101" i="2"/>
  <c r="J101" i="2"/>
  <c r="K101" i="2"/>
  <c r="L101" i="2"/>
  <c r="Q101" i="2"/>
  <c r="R101" i="2"/>
  <c r="S101" i="2"/>
  <c r="T101" i="2"/>
  <c r="E100" i="2"/>
  <c r="M100" i="2"/>
  <c r="F100" i="2"/>
  <c r="N100" i="2"/>
  <c r="G100" i="2"/>
  <c r="O100" i="2"/>
  <c r="H100" i="2"/>
  <c r="P100" i="2"/>
  <c r="I100" i="2"/>
  <c r="J100" i="2"/>
  <c r="K100" i="2"/>
  <c r="L100" i="2"/>
  <c r="R100" i="2"/>
  <c r="Q100" i="2"/>
  <c r="S100" i="2"/>
  <c r="T100" i="2"/>
  <c r="E99" i="2"/>
  <c r="M99" i="2"/>
  <c r="F99" i="2"/>
  <c r="N99" i="2"/>
  <c r="G99" i="2"/>
  <c r="O99" i="2"/>
  <c r="H99" i="2"/>
  <c r="P99" i="2"/>
  <c r="I99" i="2"/>
  <c r="J99" i="2"/>
  <c r="K99" i="2"/>
  <c r="L99" i="2"/>
  <c r="Q99" i="2"/>
  <c r="R99" i="2"/>
  <c r="S99" i="2"/>
  <c r="T99" i="2"/>
  <c r="E98" i="2"/>
  <c r="M98" i="2"/>
  <c r="F98" i="2"/>
  <c r="N98" i="2"/>
  <c r="G98" i="2"/>
  <c r="O98" i="2"/>
  <c r="H98" i="2"/>
  <c r="P98" i="2"/>
  <c r="I98" i="2"/>
  <c r="J98" i="2"/>
  <c r="K98" i="2"/>
  <c r="L98" i="2"/>
  <c r="R98" i="2"/>
  <c r="Q98" i="2"/>
  <c r="S98" i="2"/>
  <c r="T98" i="2"/>
  <c r="E97" i="2"/>
  <c r="M97" i="2"/>
  <c r="F97" i="2"/>
  <c r="N97" i="2"/>
  <c r="G97" i="2"/>
  <c r="O97" i="2"/>
  <c r="H97" i="2"/>
  <c r="P97" i="2"/>
  <c r="I97" i="2"/>
  <c r="J97" i="2"/>
  <c r="K97" i="2"/>
  <c r="L97" i="2"/>
  <c r="Q97" i="2"/>
  <c r="R97" i="2"/>
  <c r="S97" i="2"/>
  <c r="T97" i="2"/>
  <c r="E95" i="2"/>
  <c r="M95" i="2"/>
  <c r="F95" i="2"/>
  <c r="N95" i="2"/>
  <c r="G95" i="2"/>
  <c r="O95" i="2"/>
  <c r="H95" i="2"/>
  <c r="P95" i="2"/>
  <c r="I95" i="2"/>
  <c r="J95" i="2"/>
  <c r="K95" i="2"/>
  <c r="L95" i="2"/>
  <c r="Q95" i="2"/>
  <c r="R95" i="2"/>
  <c r="S95" i="2"/>
  <c r="T95" i="2"/>
  <c r="E94" i="2"/>
  <c r="M94" i="2"/>
  <c r="F94" i="2"/>
  <c r="N94" i="2"/>
  <c r="G94" i="2"/>
  <c r="O94" i="2"/>
  <c r="H94" i="2"/>
  <c r="P94" i="2"/>
  <c r="S94" i="2"/>
  <c r="T94" i="2"/>
  <c r="I94" i="2"/>
  <c r="J94" i="2"/>
  <c r="K94" i="2"/>
  <c r="L94" i="2"/>
  <c r="Q94" i="2"/>
  <c r="R94" i="2"/>
  <c r="E93" i="2"/>
  <c r="M93" i="2"/>
  <c r="F93" i="2"/>
  <c r="N93" i="2"/>
  <c r="G93" i="2"/>
  <c r="O93" i="2"/>
  <c r="H93" i="2"/>
  <c r="P93" i="2"/>
  <c r="S93" i="2"/>
  <c r="T93" i="2"/>
  <c r="I93" i="2"/>
  <c r="J93" i="2"/>
  <c r="K93" i="2"/>
  <c r="L93" i="2"/>
  <c r="R93" i="2"/>
  <c r="Q93" i="2"/>
  <c r="E92" i="2"/>
  <c r="M92" i="2"/>
  <c r="F92" i="2"/>
  <c r="N92" i="2"/>
  <c r="G92" i="2"/>
  <c r="O92" i="2"/>
  <c r="H92" i="2"/>
  <c r="P92" i="2"/>
  <c r="S92" i="2"/>
  <c r="T92" i="2"/>
  <c r="I92" i="2"/>
  <c r="J92" i="2"/>
  <c r="K92" i="2"/>
  <c r="L92" i="2"/>
  <c r="Q92" i="2"/>
  <c r="R92" i="2"/>
  <c r="E91" i="2"/>
  <c r="M91" i="2"/>
  <c r="F91" i="2"/>
  <c r="N91" i="2"/>
  <c r="G91" i="2"/>
  <c r="O91" i="2"/>
  <c r="H91" i="2"/>
  <c r="P91" i="2"/>
  <c r="S91" i="2"/>
  <c r="T91" i="2"/>
  <c r="I91" i="2"/>
  <c r="J91" i="2"/>
  <c r="K91" i="2"/>
  <c r="L91" i="2"/>
  <c r="Q91" i="2"/>
  <c r="R91" i="2"/>
  <c r="E90" i="2"/>
  <c r="M90" i="2"/>
  <c r="F90" i="2"/>
  <c r="N90" i="2"/>
  <c r="G90" i="2"/>
  <c r="O90" i="2"/>
  <c r="H90" i="2"/>
  <c r="P90" i="2"/>
  <c r="S90" i="2"/>
  <c r="T90" i="2"/>
  <c r="I90" i="2"/>
  <c r="J90" i="2"/>
  <c r="K90" i="2"/>
  <c r="L90" i="2"/>
  <c r="Q90" i="2"/>
  <c r="R90" i="2"/>
  <c r="E89" i="2"/>
  <c r="M89" i="2"/>
  <c r="F89" i="2"/>
  <c r="N89" i="2"/>
  <c r="G89" i="2"/>
  <c r="O89" i="2"/>
  <c r="H89" i="2"/>
  <c r="P89" i="2"/>
  <c r="S89" i="2"/>
  <c r="T89" i="2"/>
  <c r="I89" i="2"/>
  <c r="J89" i="2"/>
  <c r="K89" i="2"/>
  <c r="L89" i="2"/>
  <c r="R89" i="2"/>
  <c r="Q89" i="2"/>
  <c r="E87" i="2"/>
  <c r="M87" i="2"/>
  <c r="F87" i="2"/>
  <c r="N87" i="2"/>
  <c r="G87" i="2"/>
  <c r="O87" i="2"/>
  <c r="H87" i="2"/>
  <c r="P87" i="2"/>
  <c r="S87" i="2"/>
  <c r="T87" i="2"/>
  <c r="I87" i="2"/>
  <c r="J87" i="2"/>
  <c r="K87" i="2"/>
  <c r="L87" i="2"/>
  <c r="Q87" i="2"/>
  <c r="R87" i="2"/>
  <c r="E86" i="2"/>
  <c r="M86" i="2"/>
  <c r="F86" i="2"/>
  <c r="N86" i="2"/>
  <c r="G86" i="2"/>
  <c r="O86" i="2"/>
  <c r="H86" i="2"/>
  <c r="P86" i="2"/>
  <c r="S86" i="2"/>
  <c r="T86" i="2"/>
  <c r="I86" i="2"/>
  <c r="J86" i="2"/>
  <c r="K86" i="2"/>
  <c r="L86" i="2"/>
  <c r="Q86" i="2"/>
  <c r="R86" i="2"/>
  <c r="E85" i="2"/>
  <c r="M85" i="2"/>
  <c r="F85" i="2"/>
  <c r="N85" i="2"/>
  <c r="G85" i="2"/>
  <c r="O85" i="2"/>
  <c r="H85" i="2"/>
  <c r="P85" i="2"/>
  <c r="S85" i="2"/>
  <c r="T85" i="2"/>
  <c r="I85" i="2"/>
  <c r="J85" i="2"/>
  <c r="K85" i="2"/>
  <c r="L85" i="2"/>
  <c r="R85" i="2"/>
  <c r="Q85" i="2"/>
  <c r="E84" i="2"/>
  <c r="M84" i="2"/>
  <c r="F84" i="2"/>
  <c r="N84" i="2"/>
  <c r="G84" i="2"/>
  <c r="O84" i="2"/>
  <c r="H84" i="2"/>
  <c r="P84" i="2"/>
  <c r="S84" i="2"/>
  <c r="T84" i="2"/>
  <c r="I84" i="2"/>
  <c r="J84" i="2"/>
  <c r="K84" i="2"/>
  <c r="L84" i="2"/>
  <c r="Q84" i="2"/>
  <c r="R84" i="2"/>
  <c r="E83" i="2"/>
  <c r="M83" i="2"/>
  <c r="F83" i="2"/>
  <c r="N83" i="2"/>
  <c r="G83" i="2"/>
  <c r="O83" i="2"/>
  <c r="H83" i="2"/>
  <c r="P83" i="2"/>
  <c r="S83" i="2"/>
  <c r="T83" i="2"/>
  <c r="I83" i="2"/>
  <c r="J83" i="2"/>
  <c r="K83" i="2"/>
  <c r="L83" i="2"/>
  <c r="Q83" i="2"/>
  <c r="R83" i="2"/>
  <c r="E82" i="2"/>
  <c r="M82" i="2"/>
  <c r="F82" i="2"/>
  <c r="N82" i="2"/>
  <c r="G82" i="2"/>
  <c r="O82" i="2"/>
  <c r="H82" i="2"/>
  <c r="P82" i="2"/>
  <c r="S82" i="2"/>
  <c r="T82" i="2"/>
  <c r="I82" i="2"/>
  <c r="J82" i="2"/>
  <c r="K82" i="2"/>
  <c r="L82" i="2"/>
  <c r="Q82" i="2"/>
  <c r="R82" i="2"/>
  <c r="E81" i="2"/>
  <c r="M81" i="2"/>
  <c r="F81" i="2"/>
  <c r="N81" i="2"/>
  <c r="G81" i="2"/>
  <c r="O81" i="2"/>
  <c r="H81" i="2"/>
  <c r="P81" i="2"/>
  <c r="S81" i="2"/>
  <c r="T81" i="2"/>
  <c r="I81" i="2"/>
  <c r="J81" i="2"/>
  <c r="K81" i="2"/>
  <c r="L81" i="2"/>
  <c r="R81" i="2"/>
  <c r="Q81" i="2"/>
  <c r="E79" i="2"/>
  <c r="M79" i="2"/>
  <c r="F79" i="2"/>
  <c r="N79" i="2"/>
  <c r="G79" i="2"/>
  <c r="O79" i="2"/>
  <c r="H79" i="2"/>
  <c r="P79" i="2"/>
  <c r="S79" i="2"/>
  <c r="T79" i="2"/>
  <c r="I79" i="2"/>
  <c r="J79" i="2"/>
  <c r="K79" i="2"/>
  <c r="L79" i="2"/>
  <c r="Q79" i="2"/>
  <c r="R79" i="2"/>
  <c r="E78" i="2"/>
  <c r="M78" i="2"/>
  <c r="F78" i="2"/>
  <c r="N78" i="2"/>
  <c r="G78" i="2"/>
  <c r="O78" i="2"/>
  <c r="H78" i="2"/>
  <c r="P78" i="2"/>
  <c r="S78" i="2"/>
  <c r="T78" i="2"/>
  <c r="I78" i="2"/>
  <c r="J78" i="2"/>
  <c r="K78" i="2"/>
  <c r="L78" i="2"/>
  <c r="Q78" i="2"/>
  <c r="R78" i="2"/>
  <c r="E77" i="2"/>
  <c r="M77" i="2"/>
  <c r="F77" i="2"/>
  <c r="N77" i="2"/>
  <c r="G77" i="2"/>
  <c r="O77" i="2"/>
  <c r="H77" i="2"/>
  <c r="P77" i="2"/>
  <c r="S77" i="2"/>
  <c r="T77" i="2"/>
  <c r="I77" i="2"/>
  <c r="J77" i="2"/>
  <c r="K77" i="2"/>
  <c r="L77" i="2"/>
  <c r="R77" i="2"/>
  <c r="Q77" i="2"/>
  <c r="E76" i="2"/>
  <c r="M76" i="2"/>
  <c r="F76" i="2"/>
  <c r="N76" i="2"/>
  <c r="G76" i="2"/>
  <c r="O76" i="2"/>
  <c r="H76" i="2"/>
  <c r="P76" i="2"/>
  <c r="S76" i="2"/>
  <c r="T76" i="2"/>
  <c r="I76" i="2"/>
  <c r="J76" i="2"/>
  <c r="K76" i="2"/>
  <c r="L76" i="2"/>
  <c r="Q76" i="2"/>
  <c r="R76" i="2"/>
  <c r="E75" i="2"/>
  <c r="M75" i="2"/>
  <c r="F75" i="2"/>
  <c r="N75" i="2"/>
  <c r="G75" i="2"/>
  <c r="O75" i="2"/>
  <c r="H75" i="2"/>
  <c r="P75" i="2"/>
  <c r="S75" i="2"/>
  <c r="T75" i="2"/>
  <c r="I75" i="2"/>
  <c r="J75" i="2"/>
  <c r="K75" i="2"/>
  <c r="L75" i="2"/>
  <c r="Q75" i="2"/>
  <c r="R75" i="2"/>
  <c r="E74" i="2"/>
  <c r="M74" i="2"/>
  <c r="F74" i="2"/>
  <c r="N74" i="2"/>
  <c r="G74" i="2"/>
  <c r="O74" i="2"/>
  <c r="H74" i="2"/>
  <c r="P74" i="2"/>
  <c r="S74" i="2"/>
  <c r="T74" i="2"/>
  <c r="I74" i="2"/>
  <c r="J74" i="2"/>
  <c r="K74" i="2"/>
  <c r="L74" i="2"/>
  <c r="Q74" i="2"/>
  <c r="R74" i="2"/>
  <c r="E73" i="2"/>
  <c r="M73" i="2"/>
  <c r="F73" i="2"/>
  <c r="N73" i="2"/>
  <c r="G73" i="2"/>
  <c r="O73" i="2"/>
  <c r="H73" i="2"/>
  <c r="P73" i="2"/>
  <c r="S73" i="2"/>
  <c r="T73" i="2"/>
  <c r="I73" i="2"/>
  <c r="J73" i="2"/>
  <c r="K73" i="2"/>
  <c r="L73" i="2"/>
  <c r="R73" i="2"/>
  <c r="Q73" i="2"/>
  <c r="E71" i="2"/>
  <c r="M71" i="2"/>
  <c r="F71" i="2"/>
  <c r="N71" i="2"/>
  <c r="G71" i="2"/>
  <c r="O71" i="2"/>
  <c r="H71" i="2"/>
  <c r="P71" i="2"/>
  <c r="S71" i="2"/>
  <c r="T71" i="2"/>
  <c r="I71" i="2"/>
  <c r="J71" i="2"/>
  <c r="K71" i="2"/>
  <c r="L71" i="2"/>
  <c r="Q71" i="2"/>
  <c r="R71" i="2"/>
  <c r="E70" i="2"/>
  <c r="M70" i="2"/>
  <c r="F70" i="2"/>
  <c r="N70" i="2"/>
  <c r="G70" i="2"/>
  <c r="O70" i="2"/>
  <c r="H70" i="2"/>
  <c r="P70" i="2"/>
  <c r="S70" i="2"/>
  <c r="T70" i="2"/>
  <c r="I70" i="2"/>
  <c r="J70" i="2"/>
  <c r="K70" i="2"/>
  <c r="L70" i="2"/>
  <c r="Q70" i="2"/>
  <c r="R70" i="2"/>
  <c r="E69" i="2"/>
  <c r="M69" i="2"/>
  <c r="F69" i="2"/>
  <c r="N69" i="2"/>
  <c r="G69" i="2"/>
  <c r="O69" i="2"/>
  <c r="H69" i="2"/>
  <c r="P69" i="2"/>
  <c r="S69" i="2"/>
  <c r="T69" i="2"/>
  <c r="I69" i="2"/>
  <c r="J69" i="2"/>
  <c r="K69" i="2"/>
  <c r="L69" i="2"/>
  <c r="R69" i="2"/>
  <c r="Q69" i="2"/>
  <c r="E68" i="2"/>
  <c r="M68" i="2"/>
  <c r="F68" i="2"/>
  <c r="N68" i="2"/>
  <c r="G68" i="2"/>
  <c r="O68" i="2"/>
  <c r="H68" i="2"/>
  <c r="P68" i="2"/>
  <c r="S68" i="2"/>
  <c r="T68" i="2"/>
  <c r="I68" i="2"/>
  <c r="J68" i="2"/>
  <c r="K68" i="2"/>
  <c r="L68" i="2"/>
  <c r="Q68" i="2"/>
  <c r="R68" i="2"/>
  <c r="E67" i="2"/>
  <c r="M67" i="2"/>
  <c r="F67" i="2"/>
  <c r="N67" i="2"/>
  <c r="G67" i="2"/>
  <c r="O67" i="2"/>
  <c r="H67" i="2"/>
  <c r="P67" i="2"/>
  <c r="S67" i="2"/>
  <c r="T67" i="2"/>
  <c r="I67" i="2"/>
  <c r="J67" i="2"/>
  <c r="K67" i="2"/>
  <c r="L67" i="2"/>
  <c r="Q67" i="2"/>
  <c r="R67" i="2"/>
  <c r="E66" i="2"/>
  <c r="M66" i="2"/>
  <c r="F66" i="2"/>
  <c r="N66" i="2"/>
  <c r="G66" i="2"/>
  <c r="O66" i="2"/>
  <c r="H66" i="2"/>
  <c r="P66" i="2"/>
  <c r="S66" i="2"/>
  <c r="T66" i="2"/>
  <c r="I66" i="2"/>
  <c r="J66" i="2"/>
  <c r="K66" i="2"/>
  <c r="L66" i="2"/>
  <c r="Q66" i="2"/>
  <c r="R66" i="2"/>
  <c r="E65" i="2"/>
  <c r="M65" i="2"/>
  <c r="F65" i="2"/>
  <c r="N65" i="2"/>
  <c r="G65" i="2"/>
  <c r="O65" i="2"/>
  <c r="H65" i="2"/>
  <c r="P65" i="2"/>
  <c r="S65" i="2"/>
  <c r="T65" i="2"/>
  <c r="I65" i="2"/>
  <c r="J65" i="2"/>
  <c r="K65" i="2"/>
  <c r="L65" i="2"/>
  <c r="R65" i="2"/>
  <c r="Q65" i="2"/>
  <c r="E63" i="2"/>
  <c r="M63" i="2"/>
  <c r="F63" i="2"/>
  <c r="N63" i="2"/>
  <c r="G63" i="2"/>
  <c r="O63" i="2"/>
  <c r="H63" i="2"/>
  <c r="P63" i="2"/>
  <c r="S63" i="2"/>
  <c r="T63" i="2"/>
  <c r="I63" i="2"/>
  <c r="J63" i="2"/>
  <c r="K63" i="2"/>
  <c r="L63" i="2"/>
  <c r="Q63" i="2"/>
  <c r="R63" i="2"/>
  <c r="E62" i="2"/>
  <c r="M62" i="2"/>
  <c r="F62" i="2"/>
  <c r="N62" i="2"/>
  <c r="G62" i="2"/>
  <c r="O62" i="2"/>
  <c r="H62" i="2"/>
  <c r="P62" i="2"/>
  <c r="S62" i="2"/>
  <c r="T62" i="2"/>
  <c r="I62" i="2"/>
  <c r="J62" i="2"/>
  <c r="K62" i="2"/>
  <c r="L62" i="2"/>
  <c r="Q62" i="2"/>
  <c r="R62" i="2"/>
  <c r="E61" i="2"/>
  <c r="M61" i="2"/>
  <c r="F61" i="2"/>
  <c r="N61" i="2"/>
  <c r="G61" i="2"/>
  <c r="O61" i="2"/>
  <c r="H61" i="2"/>
  <c r="P61" i="2"/>
  <c r="S61" i="2"/>
  <c r="T61" i="2"/>
  <c r="I61" i="2"/>
  <c r="J61" i="2"/>
  <c r="K61" i="2"/>
  <c r="L61" i="2"/>
  <c r="R61" i="2"/>
  <c r="Q61" i="2"/>
  <c r="E60" i="2"/>
  <c r="M60" i="2"/>
  <c r="F60" i="2"/>
  <c r="N60" i="2"/>
  <c r="G60" i="2"/>
  <c r="O60" i="2"/>
  <c r="H60" i="2"/>
  <c r="P60" i="2"/>
  <c r="S60" i="2"/>
  <c r="T60" i="2"/>
  <c r="I60" i="2"/>
  <c r="J60" i="2"/>
  <c r="K60" i="2"/>
  <c r="L60" i="2"/>
  <c r="Q60" i="2"/>
  <c r="R60" i="2"/>
  <c r="E59" i="2"/>
  <c r="M59" i="2"/>
  <c r="F59" i="2"/>
  <c r="N59" i="2"/>
  <c r="G59" i="2"/>
  <c r="O59" i="2"/>
  <c r="H59" i="2"/>
  <c r="P59" i="2"/>
  <c r="S59" i="2"/>
  <c r="T59" i="2"/>
  <c r="I59" i="2"/>
  <c r="J59" i="2"/>
  <c r="K59" i="2"/>
  <c r="L59" i="2"/>
  <c r="Q59" i="2"/>
  <c r="R59" i="2"/>
  <c r="E58" i="2"/>
  <c r="M58" i="2"/>
  <c r="F58" i="2"/>
  <c r="N58" i="2"/>
  <c r="G58" i="2"/>
  <c r="O58" i="2"/>
  <c r="H58" i="2"/>
  <c r="P58" i="2"/>
  <c r="S58" i="2"/>
  <c r="T58" i="2"/>
  <c r="I58" i="2"/>
  <c r="J58" i="2"/>
  <c r="K58" i="2"/>
  <c r="L58" i="2"/>
  <c r="Q58" i="2"/>
  <c r="R58" i="2"/>
  <c r="E57" i="2"/>
  <c r="M57" i="2"/>
  <c r="F57" i="2"/>
  <c r="N57" i="2"/>
  <c r="G57" i="2"/>
  <c r="O57" i="2"/>
  <c r="H57" i="2"/>
  <c r="P57" i="2"/>
  <c r="S57" i="2"/>
  <c r="T57" i="2"/>
  <c r="I57" i="2"/>
  <c r="J57" i="2"/>
  <c r="K57" i="2"/>
  <c r="L57" i="2"/>
  <c r="R57" i="2"/>
  <c r="Q57" i="2"/>
  <c r="E55" i="2"/>
  <c r="M55" i="2"/>
  <c r="F55" i="2"/>
  <c r="N55" i="2"/>
  <c r="G55" i="2"/>
  <c r="O55" i="2"/>
  <c r="H55" i="2"/>
  <c r="P55" i="2"/>
  <c r="S55" i="2"/>
  <c r="T55" i="2"/>
  <c r="I55" i="2"/>
  <c r="J55" i="2"/>
  <c r="K55" i="2"/>
  <c r="L55" i="2"/>
  <c r="Q55" i="2"/>
  <c r="R55" i="2"/>
  <c r="E54" i="2"/>
  <c r="M54" i="2"/>
  <c r="F54" i="2"/>
  <c r="N54" i="2"/>
  <c r="G54" i="2"/>
  <c r="O54" i="2"/>
  <c r="H54" i="2"/>
  <c r="P54" i="2"/>
  <c r="S54" i="2"/>
  <c r="T54" i="2"/>
  <c r="I54" i="2"/>
  <c r="J54" i="2"/>
  <c r="K54" i="2"/>
  <c r="L54" i="2"/>
  <c r="Q54" i="2"/>
  <c r="R54" i="2"/>
  <c r="E53" i="2"/>
  <c r="M53" i="2"/>
  <c r="F53" i="2"/>
  <c r="N53" i="2"/>
  <c r="G53" i="2"/>
  <c r="O53" i="2"/>
  <c r="H53" i="2"/>
  <c r="P53" i="2"/>
  <c r="S53" i="2"/>
  <c r="T53" i="2"/>
  <c r="I53" i="2"/>
  <c r="J53" i="2"/>
  <c r="K53" i="2"/>
  <c r="L53" i="2"/>
  <c r="R53" i="2"/>
  <c r="Q53" i="2"/>
  <c r="E52" i="2"/>
  <c r="M52" i="2"/>
  <c r="F52" i="2"/>
  <c r="N52" i="2"/>
  <c r="G52" i="2"/>
  <c r="O52" i="2"/>
  <c r="H52" i="2"/>
  <c r="P52" i="2"/>
  <c r="S52" i="2"/>
  <c r="T52" i="2"/>
  <c r="I52" i="2"/>
  <c r="J52" i="2"/>
  <c r="K52" i="2"/>
  <c r="L52" i="2"/>
  <c r="Q52" i="2"/>
  <c r="R52" i="2"/>
  <c r="E51" i="2"/>
  <c r="M51" i="2"/>
  <c r="F51" i="2"/>
  <c r="N51" i="2"/>
  <c r="G51" i="2"/>
  <c r="O51" i="2"/>
  <c r="H51" i="2"/>
  <c r="P51" i="2"/>
  <c r="S51" i="2"/>
  <c r="T51" i="2"/>
  <c r="I51" i="2"/>
  <c r="J51" i="2"/>
  <c r="K51" i="2"/>
  <c r="L51" i="2"/>
  <c r="Q51" i="2"/>
  <c r="R51" i="2"/>
  <c r="J50" i="2"/>
  <c r="M50" i="2"/>
  <c r="E50" i="2"/>
  <c r="N50" i="2"/>
  <c r="F50" i="2"/>
  <c r="O50" i="2"/>
  <c r="G50" i="2"/>
  <c r="P50" i="2"/>
  <c r="S50" i="2"/>
  <c r="T50" i="2"/>
  <c r="H50" i="2"/>
  <c r="I50" i="2"/>
  <c r="K50" i="2"/>
  <c r="L50" i="2"/>
  <c r="Q50" i="2"/>
  <c r="R50" i="2"/>
  <c r="J49" i="2"/>
  <c r="R49" i="2"/>
  <c r="K49" i="2"/>
  <c r="S49" i="2"/>
  <c r="H49" i="2"/>
  <c r="T49" i="2"/>
  <c r="I49" i="2"/>
  <c r="L49" i="2"/>
  <c r="M49" i="2"/>
  <c r="P49" i="2"/>
  <c r="Q49" i="2"/>
  <c r="E49" i="2"/>
  <c r="F49" i="2"/>
  <c r="G49" i="2"/>
  <c r="O49" i="2"/>
  <c r="N49" i="2"/>
  <c r="J47" i="2"/>
  <c r="R47" i="2"/>
  <c r="K47" i="2"/>
  <c r="S47" i="2"/>
  <c r="H47" i="2"/>
  <c r="T47" i="2"/>
  <c r="I47" i="2"/>
  <c r="L47" i="2"/>
  <c r="M47" i="2"/>
  <c r="F47" i="2"/>
  <c r="G47" i="2"/>
  <c r="N47" i="2"/>
  <c r="O47" i="2"/>
  <c r="P47" i="2"/>
  <c r="Q47" i="2"/>
  <c r="E47" i="2"/>
  <c r="J46" i="2"/>
  <c r="R46" i="2"/>
  <c r="K46" i="2"/>
  <c r="S46" i="2"/>
  <c r="N46" i="2"/>
  <c r="E46" i="2"/>
  <c r="O46" i="2"/>
  <c r="F46" i="2"/>
  <c r="P46" i="2"/>
  <c r="G46" i="2"/>
  <c r="Q46" i="2"/>
  <c r="H46" i="2"/>
  <c r="I46" i="2"/>
  <c r="L46" i="2"/>
  <c r="M46" i="2"/>
  <c r="T46" i="2"/>
  <c r="J45" i="2"/>
  <c r="R45" i="2"/>
  <c r="K45" i="2"/>
  <c r="S45" i="2"/>
  <c r="H45" i="2"/>
  <c r="T45" i="2"/>
  <c r="I45" i="2"/>
  <c r="L45" i="2"/>
  <c r="M45" i="2"/>
  <c r="P45" i="2"/>
  <c r="Q45" i="2"/>
  <c r="E45" i="2"/>
  <c r="F45" i="2"/>
  <c r="G45" i="2"/>
  <c r="O45" i="2"/>
  <c r="N45" i="2"/>
  <c r="J44" i="2"/>
  <c r="R44" i="2"/>
  <c r="K44" i="2"/>
  <c r="S44" i="2"/>
  <c r="N44" i="2"/>
  <c r="E44" i="2"/>
  <c r="O44" i="2"/>
  <c r="F44" i="2"/>
  <c r="P44" i="2"/>
  <c r="G44" i="2"/>
  <c r="Q44" i="2"/>
  <c r="L44" i="2"/>
  <c r="M44" i="2"/>
  <c r="T44" i="2"/>
  <c r="I44" i="2"/>
  <c r="H44" i="2"/>
  <c r="J43" i="2"/>
  <c r="R43" i="2"/>
  <c r="K43" i="2"/>
  <c r="S43" i="2"/>
  <c r="H43" i="2"/>
  <c r="T43" i="2"/>
  <c r="I43" i="2"/>
  <c r="L43" i="2"/>
  <c r="M43" i="2"/>
  <c r="F43" i="2"/>
  <c r="G43" i="2"/>
  <c r="N43" i="2"/>
  <c r="O43" i="2"/>
  <c r="P43" i="2"/>
  <c r="Q43" i="2"/>
  <c r="E43" i="2"/>
  <c r="J42" i="2"/>
  <c r="R42" i="2"/>
  <c r="K42" i="2"/>
  <c r="S42" i="2"/>
  <c r="N42" i="2"/>
  <c r="E42" i="2"/>
  <c r="O42" i="2"/>
  <c r="F42" i="2"/>
  <c r="P42" i="2"/>
  <c r="G42" i="2"/>
  <c r="Q42" i="2"/>
  <c r="H42" i="2"/>
  <c r="I42" i="2"/>
  <c r="L42" i="2"/>
  <c r="M42" i="2"/>
  <c r="T42" i="2"/>
  <c r="J41" i="2"/>
  <c r="R41" i="2"/>
  <c r="K41" i="2"/>
  <c r="S41" i="2"/>
  <c r="H41" i="2"/>
  <c r="T41" i="2"/>
  <c r="I41" i="2"/>
  <c r="L41" i="2"/>
  <c r="M41" i="2"/>
  <c r="P41" i="2"/>
  <c r="Q41" i="2"/>
  <c r="E41" i="2"/>
  <c r="F41" i="2"/>
  <c r="G41" i="2"/>
  <c r="O41" i="2"/>
  <c r="N41" i="2"/>
  <c r="J39" i="2"/>
  <c r="R39" i="2"/>
  <c r="K39" i="2"/>
  <c r="S39" i="2"/>
  <c r="H39" i="2"/>
  <c r="T39" i="2"/>
  <c r="I39" i="2"/>
  <c r="L39" i="2"/>
  <c r="M39" i="2"/>
  <c r="F39" i="2"/>
  <c r="G39" i="2"/>
  <c r="N39" i="2"/>
  <c r="O39" i="2"/>
  <c r="P39" i="2"/>
  <c r="Q39" i="2"/>
  <c r="E39" i="2"/>
  <c r="J38" i="2"/>
  <c r="R38" i="2"/>
  <c r="K38" i="2"/>
  <c r="S38" i="2"/>
  <c r="N38" i="2"/>
  <c r="E38" i="2"/>
  <c r="O38" i="2"/>
  <c r="F38" i="2"/>
  <c r="P38" i="2"/>
  <c r="G38" i="2"/>
  <c r="Q38" i="2"/>
  <c r="H38" i="2"/>
  <c r="I38" i="2"/>
  <c r="L38" i="2"/>
  <c r="M38" i="2"/>
  <c r="T38" i="2"/>
  <c r="J37" i="2"/>
  <c r="R37" i="2"/>
  <c r="K37" i="2"/>
  <c r="S37" i="2"/>
  <c r="H37" i="2"/>
  <c r="T37" i="2"/>
  <c r="I37" i="2"/>
  <c r="L37" i="2"/>
  <c r="M37" i="2"/>
  <c r="P37" i="2"/>
  <c r="Q37" i="2"/>
  <c r="E37" i="2"/>
  <c r="F37" i="2"/>
  <c r="G37" i="2"/>
  <c r="O37" i="2"/>
  <c r="N37" i="2"/>
  <c r="J36" i="2"/>
  <c r="R36" i="2"/>
  <c r="K36" i="2"/>
  <c r="S36" i="2"/>
  <c r="N36" i="2"/>
  <c r="E36" i="2"/>
  <c r="O36" i="2"/>
  <c r="F36" i="2"/>
  <c r="P36" i="2"/>
  <c r="G36" i="2"/>
  <c r="Q36" i="2"/>
  <c r="L36" i="2"/>
  <c r="M36" i="2"/>
  <c r="T36" i="2"/>
  <c r="I36" i="2"/>
  <c r="H36" i="2"/>
  <c r="J35" i="2"/>
  <c r="R35" i="2"/>
  <c r="K35" i="2"/>
  <c r="S35" i="2"/>
  <c r="H35" i="2"/>
  <c r="T35" i="2"/>
  <c r="I35" i="2"/>
  <c r="L35" i="2"/>
  <c r="M35" i="2"/>
  <c r="F35" i="2"/>
  <c r="G35" i="2"/>
  <c r="N35" i="2"/>
  <c r="O35" i="2"/>
  <c r="P35" i="2"/>
  <c r="Q35" i="2"/>
  <c r="E35" i="2"/>
  <c r="J34" i="2"/>
  <c r="R34" i="2"/>
  <c r="K34" i="2"/>
  <c r="S34" i="2"/>
  <c r="N34" i="2"/>
  <c r="E34" i="2"/>
  <c r="O34" i="2"/>
  <c r="F34" i="2"/>
  <c r="P34" i="2"/>
  <c r="G34" i="2"/>
  <c r="Q34" i="2"/>
  <c r="H34" i="2"/>
  <c r="I34" i="2"/>
  <c r="L34" i="2"/>
  <c r="M34" i="2"/>
  <c r="T34" i="2"/>
  <c r="J33" i="2"/>
  <c r="R33" i="2"/>
  <c r="K33" i="2"/>
  <c r="S33" i="2"/>
  <c r="H33" i="2"/>
  <c r="T33" i="2"/>
  <c r="I33" i="2"/>
  <c r="L33" i="2"/>
  <c r="M33" i="2"/>
  <c r="P33" i="2"/>
  <c r="Q33" i="2"/>
  <c r="E33" i="2"/>
  <c r="F33" i="2"/>
  <c r="G33" i="2"/>
  <c r="O33" i="2"/>
  <c r="N33" i="2"/>
  <c r="J31" i="2"/>
  <c r="R31" i="2"/>
  <c r="K31" i="2"/>
  <c r="S31" i="2"/>
  <c r="H31" i="2"/>
  <c r="T31" i="2"/>
  <c r="I31" i="2"/>
  <c r="L31" i="2"/>
  <c r="M31" i="2"/>
  <c r="F31" i="2"/>
  <c r="G31" i="2"/>
  <c r="N31" i="2"/>
  <c r="O31" i="2"/>
  <c r="P31" i="2"/>
  <c r="Q31" i="2"/>
  <c r="E31" i="2"/>
  <c r="J30" i="2"/>
  <c r="R30" i="2"/>
  <c r="K30" i="2"/>
  <c r="S30" i="2"/>
  <c r="N30" i="2"/>
  <c r="E30" i="2"/>
  <c r="O30" i="2"/>
  <c r="F30" i="2"/>
  <c r="P30" i="2"/>
  <c r="G30" i="2"/>
  <c r="Q30" i="2"/>
  <c r="H30" i="2"/>
  <c r="I30" i="2"/>
  <c r="L30" i="2"/>
  <c r="M30" i="2"/>
  <c r="T30" i="2"/>
  <c r="J29" i="2"/>
  <c r="R29" i="2"/>
  <c r="K29" i="2"/>
  <c r="S29" i="2"/>
  <c r="H29" i="2"/>
  <c r="T29" i="2"/>
  <c r="I29" i="2"/>
  <c r="L29" i="2"/>
  <c r="M29" i="2"/>
  <c r="P29" i="2"/>
  <c r="Q29" i="2"/>
  <c r="E29" i="2"/>
  <c r="F29" i="2"/>
  <c r="G29" i="2"/>
  <c r="O29" i="2"/>
  <c r="N29" i="2"/>
  <c r="J28" i="2"/>
  <c r="R28" i="2"/>
  <c r="K28" i="2"/>
  <c r="S28" i="2"/>
  <c r="N28" i="2"/>
  <c r="E28" i="2"/>
  <c r="O28" i="2"/>
  <c r="F28" i="2"/>
  <c r="P28" i="2"/>
  <c r="G28" i="2"/>
  <c r="Q28" i="2"/>
  <c r="L28" i="2"/>
  <c r="M28" i="2"/>
  <c r="T28" i="2"/>
  <c r="I28" i="2"/>
  <c r="H28" i="2"/>
  <c r="J27" i="2"/>
  <c r="R27" i="2"/>
  <c r="K27" i="2"/>
  <c r="S27" i="2"/>
  <c r="H27" i="2"/>
  <c r="T27" i="2"/>
  <c r="I27" i="2"/>
  <c r="L27" i="2"/>
  <c r="M27" i="2"/>
  <c r="F27" i="2"/>
  <c r="G27" i="2"/>
  <c r="N27" i="2"/>
  <c r="O27" i="2"/>
  <c r="P27" i="2"/>
  <c r="Q27" i="2"/>
  <c r="E27" i="2"/>
  <c r="J26" i="2"/>
  <c r="R26" i="2"/>
  <c r="K26" i="2"/>
  <c r="S26" i="2"/>
  <c r="N26" i="2"/>
  <c r="E26" i="2"/>
  <c r="O26" i="2"/>
  <c r="F26" i="2"/>
  <c r="P26" i="2"/>
  <c r="G26" i="2"/>
  <c r="Q26" i="2"/>
  <c r="H26" i="2"/>
  <c r="I26" i="2"/>
  <c r="L26" i="2"/>
  <c r="M26" i="2"/>
  <c r="T26" i="2"/>
  <c r="J25" i="2"/>
  <c r="R25" i="2"/>
  <c r="K25" i="2"/>
  <c r="S25" i="2"/>
  <c r="H25" i="2"/>
  <c r="T25" i="2"/>
  <c r="I25" i="2"/>
  <c r="L25" i="2"/>
  <c r="M25" i="2"/>
  <c r="P25" i="2"/>
  <c r="Q25" i="2"/>
  <c r="E25" i="2"/>
  <c r="F25" i="2"/>
  <c r="G25" i="2"/>
  <c r="O25" i="2"/>
  <c r="N25" i="2"/>
  <c r="J23" i="2"/>
  <c r="R23" i="2"/>
  <c r="K23" i="2"/>
  <c r="S23" i="2"/>
  <c r="H23" i="2"/>
  <c r="T23" i="2"/>
  <c r="I23" i="2"/>
  <c r="L23" i="2"/>
  <c r="M23" i="2"/>
  <c r="F23" i="2"/>
  <c r="G23" i="2"/>
  <c r="N23" i="2"/>
  <c r="O23" i="2"/>
  <c r="P23" i="2"/>
  <c r="Q23" i="2"/>
  <c r="E23" i="2"/>
  <c r="J22" i="2"/>
  <c r="R22" i="2"/>
  <c r="K22" i="2"/>
  <c r="S22" i="2"/>
  <c r="N22" i="2"/>
  <c r="E22" i="2"/>
  <c r="O22" i="2"/>
  <c r="F22" i="2"/>
  <c r="P22" i="2"/>
  <c r="G22" i="2"/>
  <c r="Q22" i="2"/>
  <c r="H22" i="2"/>
  <c r="I22" i="2"/>
  <c r="L22" i="2"/>
  <c r="M22" i="2"/>
  <c r="T22" i="2"/>
  <c r="J21" i="2"/>
  <c r="R21" i="2"/>
  <c r="K21" i="2"/>
  <c r="S21" i="2"/>
  <c r="H21" i="2"/>
  <c r="T21" i="2"/>
  <c r="I21" i="2"/>
  <c r="L21" i="2"/>
  <c r="M21" i="2"/>
  <c r="P21" i="2"/>
  <c r="Q21" i="2"/>
  <c r="E21" i="2"/>
  <c r="F21" i="2"/>
  <c r="G21" i="2"/>
  <c r="O21" i="2"/>
  <c r="N21" i="2"/>
  <c r="J20" i="2"/>
  <c r="R20" i="2"/>
  <c r="K20" i="2"/>
  <c r="S20" i="2"/>
  <c r="N20" i="2"/>
  <c r="E20" i="2"/>
  <c r="O20" i="2"/>
  <c r="F20" i="2"/>
  <c r="P20" i="2"/>
  <c r="G20" i="2"/>
  <c r="Q20" i="2"/>
  <c r="L20" i="2"/>
  <c r="M20" i="2"/>
  <c r="T20" i="2"/>
  <c r="I20" i="2"/>
  <c r="H20" i="2"/>
  <c r="J19" i="2"/>
  <c r="R19" i="2"/>
  <c r="K19" i="2"/>
  <c r="S19" i="2"/>
  <c r="H19" i="2"/>
  <c r="T19" i="2"/>
  <c r="I19" i="2"/>
  <c r="L19" i="2"/>
  <c r="M19" i="2"/>
  <c r="F19" i="2"/>
  <c r="G19" i="2"/>
  <c r="N19" i="2"/>
  <c r="O19" i="2"/>
  <c r="P19" i="2"/>
  <c r="Q19" i="2"/>
  <c r="E19" i="2"/>
  <c r="G18" i="2"/>
  <c r="H18" i="2"/>
  <c r="E18" i="2"/>
  <c r="J18" i="2"/>
  <c r="R18" i="2"/>
  <c r="K18" i="2"/>
  <c r="S18" i="2"/>
  <c r="N18" i="2"/>
  <c r="O18" i="2"/>
  <c r="P18" i="2"/>
  <c r="Q18" i="2"/>
  <c r="F18" i="2"/>
  <c r="I18" i="2"/>
  <c r="L18" i="2"/>
  <c r="M18" i="2"/>
  <c r="T18" i="2"/>
  <c r="F14" i="2"/>
  <c r="F13" i="2"/>
  <c r="F6" i="2"/>
  <c r="F5" i="2"/>
  <c r="F4" i="2"/>
  <c r="F2" i="2"/>
  <c r="E2" i="2"/>
  <c r="A52" i="3"/>
  <c r="A100" i="3"/>
  <c r="A53" i="3"/>
  <c r="A64" i="3"/>
  <c r="A113" i="3"/>
  <c r="A41" i="3"/>
  <c r="A33" i="3"/>
  <c r="A81" i="3"/>
  <c r="A44" i="3"/>
  <c r="A24" i="3"/>
  <c r="A65" i="3"/>
  <c r="A25" i="3"/>
  <c r="A94" i="3"/>
  <c r="A22" i="3"/>
  <c r="A72" i="3"/>
  <c r="A14" i="3"/>
  <c r="A35" i="3"/>
  <c r="A83" i="3"/>
  <c r="A102" i="3"/>
  <c r="A36" i="3"/>
  <c r="A56" i="3"/>
  <c r="A74" i="3"/>
  <c r="A84" i="3"/>
  <c r="A104" i="3"/>
  <c r="A17" i="3"/>
  <c r="A37" i="3"/>
  <c r="A67" i="3"/>
  <c r="A76" i="3"/>
  <c r="A96" i="3"/>
  <c r="A10" i="3"/>
  <c r="A8" i="3"/>
  <c r="A39" i="3"/>
  <c r="A103" i="3"/>
  <c r="A91" i="3"/>
  <c r="A11" i="3"/>
  <c r="A15" i="3"/>
  <c r="A111" i="3"/>
  <c r="A27" i="3"/>
  <c r="A31" i="3"/>
  <c r="A55" i="3"/>
  <c r="A71" i="3"/>
  <c r="A87" i="3"/>
  <c r="A143" i="3"/>
  <c r="A4" i="3"/>
  <c r="A95" i="3"/>
  <c r="A127" i="3"/>
  <c r="A32" i="3"/>
  <c r="A23" i="3"/>
  <c r="A43" i="3"/>
  <c r="A47" i="3"/>
  <c r="A59" i="3"/>
  <c r="A63" i="3"/>
  <c r="A75" i="3"/>
  <c r="A79" i="3"/>
  <c r="A119" i="3"/>
  <c r="A107" i="3"/>
  <c r="A123" i="3"/>
  <c r="A135" i="3"/>
  <c r="A139" i="3"/>
  <c r="A151" i="3"/>
  <c r="B7" i="3" l="1"/>
  <c r="C132" i="3"/>
  <c r="B68" i="3"/>
  <c r="D130" i="3"/>
  <c r="B16" i="3"/>
  <c r="D46" i="3"/>
  <c r="B90" i="3"/>
  <c r="C130" i="3"/>
  <c r="D138" i="3"/>
  <c r="C30" i="3"/>
  <c r="C138" i="3"/>
  <c r="D90" i="3"/>
  <c r="B122" i="3"/>
  <c r="D45" i="3"/>
  <c r="C114" i="3"/>
  <c r="B114" i="3"/>
  <c r="C141" i="3"/>
  <c r="C28" i="3"/>
  <c r="D141" i="3"/>
  <c r="D147" i="3"/>
  <c r="D28" i="3"/>
  <c r="B147" i="3"/>
  <c r="C45" i="3"/>
  <c r="U16" i="2" a="1"/>
  <c r="U16" i="2" s="1"/>
  <c r="W16" i="2" s="1"/>
  <c r="V16" i="2" a="1"/>
  <c r="V16" i="2" s="1"/>
  <c r="X16" i="2" s="1"/>
  <c r="U48" i="2" a="1"/>
  <c r="U48" i="2" s="1"/>
  <c r="W48" i="2" s="1"/>
  <c r="V48" i="2" a="1"/>
  <c r="V48" i="2" s="1"/>
  <c r="X48" i="2" s="1"/>
  <c r="U112" i="2" a="1"/>
  <c r="U112" i="2" s="1"/>
  <c r="W112" i="2" s="1"/>
  <c r="V112" i="2" a="1"/>
  <c r="V112" i="2" s="1"/>
  <c r="X112" i="2" s="1"/>
  <c r="U56" i="2" a="1"/>
  <c r="U56" i="2" s="1"/>
  <c r="W56" i="2" s="1"/>
  <c r="V56" i="2" a="1"/>
  <c r="V56" i="2" s="1"/>
  <c r="X56" i="2" s="1"/>
  <c r="U120" i="2" a="1"/>
  <c r="U120" i="2" s="1"/>
  <c r="W120" i="2" s="1"/>
  <c r="V120" i="2" a="1"/>
  <c r="V120" i="2" s="1"/>
  <c r="X120" i="2" s="1"/>
  <c r="V104" i="2" a="1"/>
  <c r="V104" i="2" s="1"/>
  <c r="X104" i="2" s="1"/>
  <c r="U104" i="2" a="1"/>
  <c r="U104" i="2" s="1"/>
  <c r="W104" i="2" s="1"/>
  <c r="E7" i="2"/>
  <c r="U7" i="2" a="1"/>
  <c r="U7" i="2" s="1"/>
  <c r="W7" i="2" s="1"/>
  <c r="V7" i="2" a="1"/>
  <c r="V7" i="2" s="1"/>
  <c r="X7" i="2" s="1"/>
  <c r="U64" i="2" a="1"/>
  <c r="U64" i="2" s="1"/>
  <c r="W64" i="2" s="1"/>
  <c r="V64" i="2" a="1"/>
  <c r="V64" i="2" s="1"/>
  <c r="X64" i="2" s="1"/>
  <c r="V128" i="2" a="1"/>
  <c r="V128" i="2" s="1"/>
  <c r="X128" i="2" s="1"/>
  <c r="U128" i="2" a="1"/>
  <c r="U128" i="2" s="1"/>
  <c r="W128" i="2" s="1"/>
  <c r="P15" i="2"/>
  <c r="V15" i="2" a="1"/>
  <c r="V15" i="2" s="1"/>
  <c r="X15" i="2" s="1"/>
  <c r="U15" i="2" a="1"/>
  <c r="U15" i="2" s="1"/>
  <c r="W15" i="2" s="1"/>
  <c r="F72" i="2"/>
  <c r="U72" i="2" a="1"/>
  <c r="U72" i="2" s="1"/>
  <c r="W72" i="2" s="1"/>
  <c r="V72" i="2" a="1"/>
  <c r="V72" i="2" s="1"/>
  <c r="X72" i="2" s="1"/>
  <c r="T136" i="2"/>
  <c r="U136" i="2" a="1"/>
  <c r="U136" i="2" s="1"/>
  <c r="W136" i="2" s="1"/>
  <c r="V136" i="2" a="1"/>
  <c r="V136" i="2" s="1"/>
  <c r="X136" i="2" s="1"/>
  <c r="P8" i="2"/>
  <c r="U8" i="2" a="1"/>
  <c r="U8" i="2" s="1"/>
  <c r="V8" i="2" a="1"/>
  <c r="V8" i="2" s="1"/>
  <c r="P136" i="2"/>
  <c r="E80" i="2"/>
  <c r="U80" i="2" a="1"/>
  <c r="U80" i="2" s="1"/>
  <c r="W80" i="2" s="1"/>
  <c r="V80" i="2" a="1"/>
  <c r="V80" i="2" s="1"/>
  <c r="X80" i="2" s="1"/>
  <c r="R144" i="2"/>
  <c r="U144" i="2" a="1"/>
  <c r="U144" i="2" s="1"/>
  <c r="W144" i="2" s="1"/>
  <c r="V144" i="2" a="1"/>
  <c r="V144" i="2" s="1"/>
  <c r="X144" i="2" s="1"/>
  <c r="K136" i="2"/>
  <c r="K24" i="2"/>
  <c r="U24" i="2" a="1"/>
  <c r="U24" i="2" s="1"/>
  <c r="W24" i="2" s="1"/>
  <c r="V24" i="2" a="1"/>
  <c r="V24" i="2" s="1"/>
  <c r="X24" i="2" s="1"/>
  <c r="O88" i="2"/>
  <c r="U88" i="2" a="1"/>
  <c r="U88" i="2" s="1"/>
  <c r="W88" i="2" s="1"/>
  <c r="V88" i="2" a="1"/>
  <c r="V88" i="2" s="1"/>
  <c r="X88" i="2" s="1"/>
  <c r="E3" i="2"/>
  <c r="U3" i="2" a="1"/>
  <c r="U3" i="2" s="1"/>
  <c r="V40" i="2" a="1"/>
  <c r="V40" i="2" s="1"/>
  <c r="X40" i="2" s="1"/>
  <c r="U40" i="2" a="1"/>
  <c r="U40" i="2" s="1"/>
  <c r="W40" i="2" s="1"/>
  <c r="K32" i="2"/>
  <c r="U32" i="2" a="1"/>
  <c r="U32" i="2" s="1"/>
  <c r="W32" i="2" s="1"/>
  <c r="V32" i="2" a="1"/>
  <c r="V32" i="2" s="1"/>
  <c r="X32" i="2" s="1"/>
  <c r="G96" i="2"/>
  <c r="U96" i="2" a="1"/>
  <c r="U96" i="2" s="1"/>
  <c r="W96" i="2" s="1"/>
  <c r="V96" i="2" a="1"/>
  <c r="V96" i="2" s="1"/>
  <c r="X96" i="2" s="1"/>
  <c r="O11" i="2"/>
  <c r="U11" i="2" a="1"/>
  <c r="U11" i="2" s="1"/>
  <c r="W11" i="2" s="1"/>
  <c r="V11" i="2" a="1"/>
  <c r="V11" i="2" s="1"/>
  <c r="X11" i="2" s="1"/>
  <c r="P70" i="13"/>
  <c r="P81" i="13"/>
  <c r="P71" i="9"/>
  <c r="P103" i="8"/>
  <c r="P46" i="13"/>
  <c r="P8" i="11"/>
  <c r="P33" i="10"/>
  <c r="P96" i="8"/>
  <c r="T3" i="2"/>
  <c r="P23" i="9"/>
  <c r="D131" i="3"/>
  <c r="D82" i="3"/>
  <c r="P118" i="8"/>
  <c r="P80" i="14"/>
  <c r="P80" i="13"/>
  <c r="P126" i="8"/>
  <c r="P141" i="9"/>
  <c r="P86" i="13"/>
  <c r="P45" i="13"/>
  <c r="P71" i="8"/>
  <c r="C82" i="3"/>
  <c r="B109" i="3"/>
  <c r="D149" i="3"/>
  <c r="B149" i="3"/>
  <c r="P148" i="12"/>
  <c r="P121" i="11"/>
  <c r="P8" i="8"/>
  <c r="P11" i="13"/>
  <c r="P26" i="11"/>
  <c r="P43" i="9"/>
  <c r="P92" i="9"/>
  <c r="P45" i="9"/>
  <c r="P13" i="9"/>
  <c r="P69" i="10"/>
  <c r="P7" i="11"/>
  <c r="W82" i="14"/>
  <c r="P88" i="10"/>
  <c r="P54" i="9"/>
  <c r="D77" i="3"/>
  <c r="C34" i="3"/>
  <c r="D122" i="3"/>
  <c r="P22" i="7"/>
  <c r="P23" i="7"/>
  <c r="B124" i="3"/>
  <c r="C20" i="3"/>
  <c r="C125" i="3"/>
  <c r="W12" i="9"/>
  <c r="W148" i="10"/>
  <c r="W126" i="9"/>
  <c r="W106" i="8"/>
  <c r="W74" i="8"/>
  <c r="P62" i="9"/>
  <c r="P135" i="14"/>
  <c r="P150" i="13"/>
  <c r="P82" i="13"/>
  <c r="P112" i="14"/>
  <c r="P18" i="9"/>
  <c r="P51" i="10"/>
  <c r="P103" i="9"/>
  <c r="P42" i="10"/>
  <c r="P55" i="12"/>
  <c r="C140" i="3"/>
  <c r="W48" i="10"/>
  <c r="S3" i="2"/>
  <c r="W36" i="10"/>
  <c r="P31" i="14"/>
  <c r="P61" i="10"/>
  <c r="P91" i="8"/>
  <c r="P54" i="7"/>
  <c r="B133" i="3"/>
  <c r="D7" i="3"/>
  <c r="B101" i="3"/>
  <c r="D124" i="3"/>
  <c r="D125" i="3"/>
  <c r="D20" i="3"/>
  <c r="B62" i="3"/>
  <c r="D98" i="3"/>
  <c r="P150" i="7"/>
  <c r="C98" i="3"/>
  <c r="D121" i="3"/>
  <c r="B42" i="3"/>
  <c r="C101" i="3"/>
  <c r="C133" i="3"/>
  <c r="C85" i="3"/>
  <c r="C121" i="3"/>
  <c r="P149" i="7"/>
  <c r="D85" i="3"/>
  <c r="C117" i="3"/>
  <c r="D117" i="3"/>
  <c r="C3" i="3"/>
  <c r="B3" i="3"/>
  <c r="E72" i="2"/>
  <c r="N136" i="2"/>
  <c r="S136" i="2"/>
  <c r="K72" i="2"/>
  <c r="T72" i="2"/>
  <c r="G72" i="2"/>
  <c r="P96" i="9"/>
  <c r="P129" i="10"/>
  <c r="P88" i="9"/>
  <c r="P148" i="8"/>
  <c r="W112" i="10"/>
  <c r="W88" i="10"/>
  <c r="B2" i="3"/>
  <c r="B140" i="3"/>
  <c r="L136" i="2"/>
  <c r="D66" i="3"/>
  <c r="C131" i="3"/>
  <c r="P112" i="13"/>
  <c r="M72" i="2"/>
  <c r="C145" i="3"/>
  <c r="T24" i="2"/>
  <c r="S88" i="2"/>
  <c r="G24" i="2"/>
  <c r="G88" i="2"/>
  <c r="L3" i="2"/>
  <c r="P24" i="2"/>
  <c r="N88" i="2"/>
  <c r="O24" i="2"/>
  <c r="M88" i="2"/>
  <c r="G3" i="2"/>
  <c r="E24" i="2"/>
  <c r="E88" i="2"/>
  <c r="R24" i="2"/>
  <c r="K88" i="2"/>
  <c r="J24" i="2"/>
  <c r="J88" i="2"/>
  <c r="G32" i="2"/>
  <c r="P72" i="2"/>
  <c r="M136" i="2"/>
  <c r="N11" i="2"/>
  <c r="R72" i="2"/>
  <c r="I136" i="2"/>
  <c r="S72" i="2"/>
  <c r="G136" i="2"/>
  <c r="B38" i="3"/>
  <c r="C19" i="3"/>
  <c r="C18" i="3"/>
  <c r="D38" i="3"/>
  <c r="D60" i="3"/>
  <c r="D145" i="3"/>
  <c r="D42" i="3"/>
  <c r="B60" i="3"/>
  <c r="D2" i="3"/>
  <c r="W92" i="10"/>
  <c r="W144" i="9"/>
  <c r="R32" i="2"/>
  <c r="Q72" i="2"/>
  <c r="H72" i="2"/>
  <c r="F136" i="2"/>
  <c r="R136" i="2"/>
  <c r="L72" i="2"/>
  <c r="O72" i="2"/>
  <c r="O136" i="2"/>
  <c r="J136" i="2"/>
  <c r="J72" i="2"/>
  <c r="N72" i="2"/>
  <c r="L96" i="2"/>
  <c r="Q136" i="2"/>
  <c r="E136" i="2"/>
  <c r="I72" i="2"/>
  <c r="S128" i="2"/>
  <c r="H136" i="2"/>
  <c r="H24" i="2"/>
  <c r="F24" i="2"/>
  <c r="I88" i="2"/>
  <c r="F88" i="2"/>
  <c r="N3" i="2"/>
  <c r="R3" i="2"/>
  <c r="L64" i="2"/>
  <c r="M24" i="2"/>
  <c r="N24" i="2"/>
  <c r="K64" i="2"/>
  <c r="P80" i="2"/>
  <c r="R88" i="2"/>
  <c r="P88" i="2"/>
  <c r="L24" i="2"/>
  <c r="S24" i="2"/>
  <c r="Q88" i="2"/>
  <c r="H88" i="2"/>
  <c r="N96" i="2"/>
  <c r="O144" i="2"/>
  <c r="Q3" i="2"/>
  <c r="R80" i="2"/>
  <c r="F3" i="2"/>
  <c r="Q24" i="2"/>
  <c r="L88" i="2"/>
  <c r="L128" i="2"/>
  <c r="J144" i="2"/>
  <c r="P3" i="2"/>
  <c r="K3" i="2"/>
  <c r="W90" i="10"/>
  <c r="W54" i="10"/>
  <c r="W42" i="10"/>
  <c r="W67" i="13"/>
  <c r="W105" i="13"/>
  <c r="W143" i="13"/>
  <c r="W107" i="13"/>
  <c r="W77" i="13"/>
  <c r="W81" i="13"/>
  <c r="W49" i="14"/>
  <c r="W117" i="14"/>
  <c r="W118" i="14"/>
  <c r="W95" i="13"/>
  <c r="W135" i="13"/>
  <c r="W50" i="10"/>
  <c r="W84" i="10"/>
  <c r="W94" i="10"/>
  <c r="W74" i="10"/>
  <c r="W34" i="9"/>
  <c r="W90" i="9"/>
  <c r="W96" i="9"/>
  <c r="W142" i="9"/>
  <c r="W98" i="8"/>
  <c r="W62" i="8"/>
  <c r="W78" i="8"/>
  <c r="W104" i="8"/>
  <c r="W118" i="8"/>
  <c r="W66" i="8"/>
  <c r="Q80" i="2"/>
  <c r="H80" i="2"/>
  <c r="Q144" i="2"/>
  <c r="M144" i="2"/>
  <c r="L80" i="2"/>
  <c r="O80" i="2"/>
  <c r="I144" i="2"/>
  <c r="E144" i="2"/>
  <c r="K80" i="2"/>
  <c r="G80" i="2"/>
  <c r="H144" i="2"/>
  <c r="T144" i="2"/>
  <c r="J80" i="2"/>
  <c r="N80" i="2"/>
  <c r="P144" i="2"/>
  <c r="L144" i="2"/>
  <c r="I80" i="2"/>
  <c r="F80" i="2"/>
  <c r="N144" i="2"/>
  <c r="T80" i="2"/>
  <c r="M80" i="2"/>
  <c r="G144" i="2"/>
  <c r="K144" i="2"/>
  <c r="S144" i="2"/>
  <c r="S80" i="2"/>
  <c r="F144" i="2"/>
  <c r="W128" i="10"/>
  <c r="W44" i="10"/>
  <c r="W131" i="13"/>
  <c r="W117" i="13"/>
  <c r="C66" i="3"/>
  <c r="W92" i="14"/>
  <c r="W134" i="10"/>
  <c r="W86" i="9"/>
  <c r="W62" i="9"/>
  <c r="P130" i="8"/>
  <c r="W141" i="13"/>
  <c r="D18" i="3"/>
  <c r="W115" i="14"/>
  <c r="W38" i="10"/>
  <c r="W82" i="9"/>
  <c r="W4" i="10"/>
  <c r="W86" i="10"/>
  <c r="W151" i="13"/>
  <c r="W110" i="10"/>
  <c r="W120" i="9"/>
  <c r="D19" i="3"/>
  <c r="C62" i="3"/>
  <c r="W105" i="14"/>
  <c r="W46" i="10"/>
  <c r="W97" i="13"/>
  <c r="W89" i="13"/>
  <c r="P118" i="10"/>
  <c r="J3" i="2"/>
  <c r="P86" i="14"/>
  <c r="P120" i="14"/>
  <c r="P75" i="10"/>
  <c r="P86" i="7"/>
  <c r="P125" i="14"/>
  <c r="P62" i="8"/>
  <c r="P110" i="10"/>
  <c r="P131" i="12"/>
  <c r="P152" i="12"/>
  <c r="F8" i="2"/>
  <c r="P32" i="2"/>
  <c r="J32" i="2"/>
  <c r="K96" i="2"/>
  <c r="F96" i="2"/>
  <c r="H8" i="2"/>
  <c r="H11" i="2"/>
  <c r="M8" i="2"/>
  <c r="P23" i="12"/>
  <c r="P4" i="8"/>
  <c r="F11" i="2"/>
  <c r="H32" i="2"/>
  <c r="F32" i="2"/>
  <c r="J96" i="2"/>
  <c r="M96" i="2"/>
  <c r="N8" i="2"/>
  <c r="Q11" i="2"/>
  <c r="L11" i="2"/>
  <c r="P18" i="10"/>
  <c r="P134" i="8"/>
  <c r="I32" i="2"/>
  <c r="O32" i="2"/>
  <c r="I96" i="2"/>
  <c r="E96" i="2"/>
  <c r="T11" i="2"/>
  <c r="G8" i="2"/>
  <c r="E11" i="2"/>
  <c r="T32" i="2"/>
  <c r="E32" i="2"/>
  <c r="T96" i="2"/>
  <c r="P96" i="2"/>
  <c r="I8" i="2"/>
  <c r="G11" i="2"/>
  <c r="P11" i="2"/>
  <c r="M11" i="2"/>
  <c r="K8" i="2"/>
  <c r="O8" i="2"/>
  <c r="K11" i="2"/>
  <c r="M32" i="2"/>
  <c r="N32" i="2"/>
  <c r="S96" i="2"/>
  <c r="H96" i="2"/>
  <c r="R8" i="2"/>
  <c r="P60" i="14"/>
  <c r="P137" i="10"/>
  <c r="L32" i="2"/>
  <c r="S32" i="2"/>
  <c r="Q96" i="2"/>
  <c r="O96" i="2"/>
  <c r="S11" i="2"/>
  <c r="Q32" i="2"/>
  <c r="R96" i="2"/>
  <c r="Q8" i="2"/>
  <c r="R11" i="2"/>
  <c r="L8" i="2"/>
  <c r="P49" i="14"/>
  <c r="J11" i="2"/>
  <c r="I11" i="2"/>
  <c r="J64" i="2"/>
  <c r="F64" i="2"/>
  <c r="E15" i="2"/>
  <c r="O56" i="2"/>
  <c r="G128" i="2"/>
  <c r="S15" i="2"/>
  <c r="T128" i="2"/>
  <c r="K15" i="2"/>
  <c r="G56" i="2"/>
  <c r="P112" i="2"/>
  <c r="H120" i="2"/>
  <c r="N56" i="2"/>
  <c r="T112" i="2"/>
  <c r="P120" i="2"/>
  <c r="T7" i="2"/>
  <c r="S7" i="2"/>
  <c r="K7" i="2"/>
  <c r="P40" i="10"/>
  <c r="P150" i="9"/>
  <c r="P132" i="9"/>
  <c r="O104" i="2"/>
  <c r="M3" i="2"/>
  <c r="P112" i="9"/>
  <c r="H3" i="2"/>
  <c r="P76" i="10"/>
  <c r="I3" i="2"/>
  <c r="P76" i="14"/>
  <c r="P82" i="9"/>
  <c r="N120" i="2"/>
  <c r="O7" i="2"/>
  <c r="E40" i="2"/>
  <c r="M48" i="2"/>
  <c r="I64" i="2"/>
  <c r="T120" i="2"/>
  <c r="K128" i="2"/>
  <c r="E48" i="2"/>
  <c r="L56" i="2"/>
  <c r="O64" i="2"/>
  <c r="L120" i="2"/>
  <c r="H128" i="2"/>
  <c r="O15" i="2"/>
  <c r="Q7" i="2"/>
  <c r="H15" i="2"/>
  <c r="N48" i="2"/>
  <c r="K56" i="2"/>
  <c r="G64" i="2"/>
  <c r="S120" i="2"/>
  <c r="P128" i="2"/>
  <c r="N16" i="2"/>
  <c r="L112" i="2"/>
  <c r="T40" i="2"/>
  <c r="T48" i="2"/>
  <c r="J56" i="2"/>
  <c r="N64" i="2"/>
  <c r="J104" i="2"/>
  <c r="H112" i="2"/>
  <c r="N128" i="2"/>
  <c r="Q16" i="2"/>
  <c r="P107" i="14"/>
  <c r="P72" i="14"/>
  <c r="P141" i="13"/>
  <c r="P100" i="10"/>
  <c r="P72" i="8"/>
  <c r="P149" i="10"/>
  <c r="P150" i="10"/>
  <c r="P138" i="10"/>
  <c r="P120" i="10"/>
  <c r="P34" i="10"/>
  <c r="P32" i="10"/>
  <c r="P140" i="9"/>
  <c r="P84" i="9"/>
  <c r="P6" i="9"/>
  <c r="P92" i="8"/>
  <c r="P59" i="14"/>
  <c r="P132" i="12"/>
  <c r="P121" i="10"/>
  <c r="P133" i="10"/>
  <c r="P122" i="9"/>
  <c r="P128" i="8"/>
  <c r="P5" i="14"/>
  <c r="P74" i="10"/>
  <c r="P54" i="10"/>
  <c r="P124" i="9"/>
  <c r="P136" i="13"/>
  <c r="P152" i="13"/>
  <c r="P14" i="13"/>
  <c r="P56" i="10"/>
  <c r="P102" i="9"/>
  <c r="P110" i="8"/>
  <c r="P114" i="9"/>
  <c r="T104" i="2"/>
  <c r="S48" i="2"/>
  <c r="H104" i="2"/>
  <c r="N112" i="2"/>
  <c r="Q40" i="2"/>
  <c r="K48" i="2"/>
  <c r="I56" i="2"/>
  <c r="R15" i="2"/>
  <c r="S16" i="2"/>
  <c r="G40" i="2"/>
  <c r="R40" i="2"/>
  <c r="G48" i="2"/>
  <c r="R48" i="2"/>
  <c r="T56" i="2"/>
  <c r="M56" i="2"/>
  <c r="T64" i="2"/>
  <c r="M64" i="2"/>
  <c r="I104" i="2"/>
  <c r="M104" i="2"/>
  <c r="F112" i="2"/>
  <c r="R112" i="2"/>
  <c r="F120" i="2"/>
  <c r="R120" i="2"/>
  <c r="F128" i="2"/>
  <c r="R128" i="2"/>
  <c r="T15" i="2"/>
  <c r="J15" i="2"/>
  <c r="K16" i="2"/>
  <c r="H16" i="2"/>
  <c r="H7" i="2"/>
  <c r="M40" i="2"/>
  <c r="P104" i="2"/>
  <c r="I16" i="2"/>
  <c r="L40" i="2"/>
  <c r="J7" i="2"/>
  <c r="Q48" i="2"/>
  <c r="G104" i="2"/>
  <c r="G112" i="2"/>
  <c r="G120" i="2"/>
  <c r="N15" i="2"/>
  <c r="G15" i="2"/>
  <c r="P16" i="2"/>
  <c r="P40" i="2"/>
  <c r="J40" i="2"/>
  <c r="P48" i="2"/>
  <c r="J48" i="2"/>
  <c r="S56" i="2"/>
  <c r="E56" i="2"/>
  <c r="S64" i="2"/>
  <c r="E64" i="2"/>
  <c r="R104" i="2"/>
  <c r="E104" i="2"/>
  <c r="O112" i="2"/>
  <c r="J112" i="2"/>
  <c r="O120" i="2"/>
  <c r="J120" i="2"/>
  <c r="O128" i="2"/>
  <c r="J128" i="2"/>
  <c r="L15" i="2"/>
  <c r="Q15" i="2"/>
  <c r="L16" i="2"/>
  <c r="R16" i="2"/>
  <c r="O16" i="2"/>
  <c r="P7" i="2"/>
  <c r="R7" i="2"/>
  <c r="N40" i="2"/>
  <c r="S40" i="2"/>
  <c r="S112" i="2"/>
  <c r="F7" i="2"/>
  <c r="K112" i="2"/>
  <c r="K120" i="2"/>
  <c r="I7" i="2"/>
  <c r="H40" i="2"/>
  <c r="F40" i="2"/>
  <c r="I48" i="2"/>
  <c r="F48" i="2"/>
  <c r="R56" i="2"/>
  <c r="P56" i="2"/>
  <c r="R64" i="2"/>
  <c r="P64" i="2"/>
  <c r="N104" i="2"/>
  <c r="F104" i="2"/>
  <c r="Q112" i="2"/>
  <c r="M112" i="2"/>
  <c r="I120" i="2"/>
  <c r="M120" i="2"/>
  <c r="Q128" i="2"/>
  <c r="M128" i="2"/>
  <c r="F15" i="2"/>
  <c r="I15" i="2"/>
  <c r="F16" i="2"/>
  <c r="J16" i="2"/>
  <c r="G16" i="2"/>
  <c r="N7" i="2"/>
  <c r="L7" i="2"/>
  <c r="M16" i="2"/>
  <c r="L48" i="2"/>
  <c r="K104" i="2"/>
  <c r="E16" i="2"/>
  <c r="M7" i="2"/>
  <c r="K40" i="2"/>
  <c r="F56" i="2"/>
  <c r="S104" i="2"/>
  <c r="I40" i="2"/>
  <c r="O40" i="2"/>
  <c r="H48" i="2"/>
  <c r="O48" i="2"/>
  <c r="Q56" i="2"/>
  <c r="H56" i="2"/>
  <c r="Q64" i="2"/>
  <c r="H64" i="2"/>
  <c r="L104" i="2"/>
  <c r="Q104" i="2"/>
  <c r="I112" i="2"/>
  <c r="E112" i="2"/>
  <c r="Q120" i="2"/>
  <c r="E120" i="2"/>
  <c r="I128" i="2"/>
  <c r="E128" i="2"/>
  <c r="M15" i="2"/>
  <c r="T16" i="2"/>
  <c r="G7" i="2"/>
  <c r="P60" i="9"/>
  <c r="P144" i="8"/>
  <c r="P153" i="14"/>
  <c r="P146" i="10"/>
  <c r="P116" i="10"/>
  <c r="P148" i="9"/>
  <c r="P85" i="13"/>
  <c r="P66" i="10"/>
  <c r="P104" i="9"/>
  <c r="P44" i="9"/>
  <c r="P16" i="10"/>
  <c r="P52" i="9"/>
  <c r="T8" i="2"/>
  <c r="P84" i="14"/>
  <c r="P133" i="13"/>
  <c r="P26" i="10"/>
  <c r="P56" i="9"/>
  <c r="P68" i="8"/>
  <c r="P76" i="8"/>
  <c r="P131" i="14"/>
  <c r="P121" i="14"/>
  <c r="P148" i="10"/>
  <c r="P100" i="9"/>
  <c r="P128" i="9"/>
  <c r="P100" i="8"/>
  <c r="S8" i="2"/>
  <c r="P111" i="14"/>
  <c r="P99" i="13"/>
  <c r="P80" i="8"/>
  <c r="P56" i="8"/>
  <c r="P78" i="9"/>
  <c r="P147" i="13"/>
  <c r="O3" i="2"/>
  <c r="P116" i="8"/>
  <c r="P78" i="10"/>
  <c r="P30" i="10"/>
  <c r="P98" i="8"/>
  <c r="P108" i="14"/>
  <c r="P101" i="13"/>
  <c r="P130" i="9"/>
  <c r="P90" i="14"/>
  <c r="P129" i="13"/>
  <c r="P147" i="14"/>
  <c r="W103" i="14"/>
  <c r="P113" i="14"/>
  <c r="P88" i="14"/>
  <c r="P82" i="14"/>
  <c r="W72" i="14"/>
  <c r="W153" i="14"/>
  <c r="W143" i="14"/>
  <c r="P151" i="14"/>
  <c r="P114" i="14"/>
  <c r="P105" i="14"/>
  <c r="P129" i="14"/>
  <c r="P94" i="14"/>
  <c r="P103" i="14"/>
  <c r="W141" i="14"/>
  <c r="W78" i="14"/>
  <c r="P68" i="14"/>
  <c r="P123" i="13"/>
  <c r="P74" i="13"/>
  <c r="P134" i="13"/>
  <c r="W25" i="13"/>
  <c r="W9" i="13"/>
  <c r="P119" i="13"/>
  <c r="W85" i="13"/>
  <c r="W65" i="13"/>
  <c r="P153" i="13"/>
  <c r="W79" i="13"/>
  <c r="P115" i="13"/>
  <c r="P111" i="13"/>
  <c r="P114" i="13"/>
  <c r="P72" i="13"/>
  <c r="P135" i="13"/>
  <c r="P121" i="13"/>
  <c r="W149" i="13"/>
  <c r="P29" i="13"/>
  <c r="P137" i="13"/>
  <c r="P125" i="13"/>
  <c r="P131" i="13"/>
  <c r="P77" i="13"/>
  <c r="W115" i="13"/>
  <c r="W73" i="13"/>
  <c r="P106" i="13"/>
  <c r="P138" i="13"/>
  <c r="W75" i="13"/>
  <c r="P75" i="13"/>
  <c r="P139" i="13"/>
  <c r="W111" i="13"/>
  <c r="W81" i="12"/>
  <c r="P18" i="12"/>
  <c r="P30" i="12"/>
  <c r="P22" i="12"/>
  <c r="W65" i="12"/>
  <c r="W53" i="12"/>
  <c r="P17" i="12"/>
  <c r="P115" i="12"/>
  <c r="P43" i="12"/>
  <c r="P120" i="11"/>
  <c r="P105" i="11"/>
  <c r="P89" i="11"/>
  <c r="P73" i="11"/>
  <c r="W126" i="10"/>
  <c r="W120" i="10"/>
  <c r="P96" i="10"/>
  <c r="W28" i="10"/>
  <c r="P140" i="10"/>
  <c r="P134" i="10"/>
  <c r="P44" i="10"/>
  <c r="P28" i="10"/>
  <c r="P80" i="10"/>
  <c r="P153" i="10"/>
  <c r="P46" i="10"/>
  <c r="W26" i="10"/>
  <c r="P62" i="10"/>
  <c r="W80" i="10"/>
  <c r="P108" i="10"/>
  <c r="P55" i="10"/>
  <c r="P128" i="10"/>
  <c r="W96" i="10"/>
  <c r="W106" i="10"/>
  <c r="P52" i="10"/>
  <c r="W18" i="10"/>
  <c r="P86" i="10"/>
  <c r="P72" i="10"/>
  <c r="P112" i="10"/>
  <c r="P5" i="10"/>
  <c r="P94" i="10"/>
  <c r="X94" i="10" s="1"/>
  <c r="H92" i="3" s="1"/>
  <c r="P48" i="10"/>
  <c r="P114" i="10"/>
  <c r="P60" i="10"/>
  <c r="P144" i="10"/>
  <c r="P98" i="10"/>
  <c r="P4" i="10"/>
  <c r="P64" i="10"/>
  <c r="P130" i="10"/>
  <c r="P70" i="10"/>
  <c r="P36" i="10"/>
  <c r="P58" i="10"/>
  <c r="P22" i="10"/>
  <c r="P8" i="10"/>
  <c r="P126" i="10"/>
  <c r="P84" i="10"/>
  <c r="W132" i="10"/>
  <c r="P122" i="10"/>
  <c r="W76" i="10"/>
  <c r="P145" i="10"/>
  <c r="P132" i="10"/>
  <c r="P68" i="10"/>
  <c r="P20" i="10"/>
  <c r="P10" i="10"/>
  <c r="P152" i="10"/>
  <c r="P79" i="10"/>
  <c r="P23" i="10"/>
  <c r="P13" i="10"/>
  <c r="P91" i="10"/>
  <c r="W102" i="10"/>
  <c r="P136" i="10"/>
  <c r="P104" i="10"/>
  <c r="P142" i="10"/>
  <c r="W130" i="10"/>
  <c r="P50" i="10"/>
  <c r="P118" i="9"/>
  <c r="P40" i="9"/>
  <c r="P94" i="9"/>
  <c r="P152" i="9"/>
  <c r="P4" i="9"/>
  <c r="P70" i="9"/>
  <c r="P66" i="9"/>
  <c r="P38" i="9"/>
  <c r="W114" i="9"/>
  <c r="P27" i="9"/>
  <c r="P142" i="9"/>
  <c r="X142" i="9" s="1"/>
  <c r="G140" i="3" s="1"/>
  <c r="P120" i="9"/>
  <c r="P86" i="9"/>
  <c r="P36" i="9"/>
  <c r="P46" i="9"/>
  <c r="P90" i="9"/>
  <c r="W4" i="9"/>
  <c r="P74" i="9"/>
  <c r="P68" i="9"/>
  <c r="W146" i="9"/>
  <c r="W98" i="9"/>
  <c r="W44" i="9"/>
  <c r="P72" i="9"/>
  <c r="P138" i="9"/>
  <c r="P20" i="9"/>
  <c r="P8" i="9"/>
  <c r="P32" i="9"/>
  <c r="P146" i="9"/>
  <c r="P22" i="9"/>
  <c r="P98" i="9"/>
  <c r="P144" i="9"/>
  <c r="W138" i="9"/>
  <c r="W130" i="9"/>
  <c r="P108" i="9"/>
  <c r="W20" i="9"/>
  <c r="P136" i="9"/>
  <c r="P42" i="9"/>
  <c r="P34" i="9"/>
  <c r="P26" i="9"/>
  <c r="W48" i="9"/>
  <c r="W46" i="9"/>
  <c r="P12" i="9"/>
  <c r="P50" i="9"/>
  <c r="P64" i="9"/>
  <c r="P137" i="9"/>
  <c r="W94" i="9"/>
  <c r="P126" i="9"/>
  <c r="P48" i="9"/>
  <c r="W152" i="9"/>
  <c r="W136" i="9"/>
  <c r="P28" i="9"/>
  <c r="W106" i="9"/>
  <c r="W102" i="9"/>
  <c r="W74" i="9"/>
  <c r="W38" i="9"/>
  <c r="P10" i="9"/>
  <c r="P58" i="9"/>
  <c r="P14" i="9"/>
  <c r="W14" i="9"/>
  <c r="P110" i="9"/>
  <c r="P76" i="9"/>
  <c r="P31" i="9"/>
  <c r="P79" i="9"/>
  <c r="P29" i="9"/>
  <c r="P116" i="9"/>
  <c r="W108" i="9"/>
  <c r="P106" i="9"/>
  <c r="P16" i="9"/>
  <c r="P134" i="9"/>
  <c r="W122" i="9"/>
  <c r="P80" i="9"/>
  <c r="P30" i="9"/>
  <c r="P24" i="9"/>
  <c r="P102" i="8"/>
  <c r="P124" i="8"/>
  <c r="P138" i="8"/>
  <c r="P83" i="8"/>
  <c r="P60" i="8"/>
  <c r="P147" i="8"/>
  <c r="P106" i="8"/>
  <c r="P88" i="8"/>
  <c r="P90" i="8"/>
  <c r="P122" i="8"/>
  <c r="P54" i="8"/>
  <c r="W146" i="8"/>
  <c r="W122" i="8"/>
  <c r="P74" i="8"/>
  <c r="P66" i="8"/>
  <c r="P115" i="8"/>
  <c r="P52" i="8"/>
  <c r="P64" i="8"/>
  <c r="P48" i="8"/>
  <c r="W11" i="8"/>
  <c r="P136" i="8"/>
  <c r="P51" i="8"/>
  <c r="P146" i="8"/>
  <c r="P142" i="8"/>
  <c r="P84" i="8"/>
  <c r="P114" i="8"/>
  <c r="P131" i="8"/>
  <c r="P140" i="8"/>
  <c r="P58" i="8"/>
  <c r="P108" i="8"/>
  <c r="P19" i="8"/>
  <c r="P152" i="8"/>
  <c r="P94" i="8"/>
  <c r="P104" i="8"/>
  <c r="P78" i="8"/>
  <c r="P120" i="8"/>
  <c r="P70" i="8"/>
  <c r="P86" i="8"/>
  <c r="P50" i="8"/>
  <c r="P150" i="8"/>
  <c r="P112" i="8"/>
  <c r="P132" i="8"/>
  <c r="P99" i="8"/>
  <c r="P82" i="8"/>
  <c r="P67" i="8"/>
  <c r="W136" i="7"/>
  <c r="P77" i="7"/>
  <c r="D51" i="3"/>
  <c r="C51" i="3"/>
  <c r="P119" i="7"/>
  <c r="C109" i="3"/>
  <c r="C12" i="3"/>
  <c r="D12" i="3"/>
  <c r="W22" i="10"/>
  <c r="W24" i="10"/>
  <c r="W72" i="10"/>
  <c r="W16" i="10"/>
  <c r="W148" i="7"/>
  <c r="W58" i="13"/>
  <c r="W133" i="14"/>
  <c r="W99" i="13"/>
  <c r="W69" i="13"/>
  <c r="W58" i="10"/>
  <c r="W138" i="10"/>
  <c r="W104" i="10"/>
  <c r="W56" i="7"/>
  <c r="W137" i="14"/>
  <c r="W149" i="14"/>
  <c r="W145" i="14"/>
  <c r="W83" i="13"/>
  <c r="W93" i="13"/>
  <c r="W88" i="14"/>
  <c r="W124" i="9"/>
  <c r="W116" i="9"/>
  <c r="W94" i="14"/>
  <c r="W142" i="10"/>
  <c r="W140" i="10"/>
  <c r="W108" i="10"/>
  <c r="W60" i="10"/>
  <c r="W148" i="9"/>
  <c r="W52" i="10"/>
  <c r="W34" i="10"/>
  <c r="W8" i="10"/>
  <c r="W32" i="10"/>
  <c r="W52" i="9"/>
  <c r="W84" i="9"/>
  <c r="W54" i="9"/>
  <c r="W118" i="9"/>
  <c r="W50" i="9"/>
  <c r="W28" i="9"/>
  <c r="W128" i="9"/>
  <c r="W110" i="9"/>
  <c r="W147" i="14"/>
  <c r="W76" i="14"/>
  <c r="W137" i="13"/>
  <c r="W101" i="13"/>
  <c r="W87" i="13"/>
  <c r="W146" i="10"/>
  <c r="W62" i="10"/>
  <c r="W136" i="10"/>
  <c r="W78" i="10"/>
  <c r="W12" i="10"/>
  <c r="W66" i="9"/>
  <c r="W26" i="9"/>
  <c r="W125" i="14"/>
  <c r="W121" i="14"/>
  <c r="W107" i="14"/>
  <c r="W84" i="14"/>
  <c r="W151" i="14"/>
  <c r="W74" i="14"/>
  <c r="W125" i="13"/>
  <c r="W109" i="13"/>
  <c r="W153" i="13"/>
  <c r="W113" i="13"/>
  <c r="W61" i="13"/>
  <c r="W124" i="10"/>
  <c r="W118" i="10"/>
  <c r="W116" i="10"/>
  <c r="W20" i="10"/>
  <c r="W14" i="10"/>
  <c r="W64" i="10"/>
  <c r="W10" i="10"/>
  <c r="W22" i="9"/>
  <c r="W56" i="9"/>
  <c r="W64" i="9"/>
  <c r="W60" i="9"/>
  <c r="W80" i="14"/>
  <c r="W86" i="14"/>
  <c r="W100" i="10"/>
  <c r="W82" i="10"/>
  <c r="W138" i="8"/>
  <c r="W130" i="8"/>
  <c r="W114" i="8"/>
  <c r="W90" i="8"/>
  <c r="W82" i="8"/>
  <c r="W58" i="8"/>
  <c r="W50" i="8"/>
  <c r="W101" i="14"/>
  <c r="W121" i="13"/>
  <c r="W91" i="13"/>
  <c r="W4" i="11"/>
  <c r="W144" i="10"/>
  <c r="W98" i="10"/>
  <c r="W30" i="10"/>
  <c r="W66" i="10"/>
  <c r="W56" i="10"/>
  <c r="W114" i="10"/>
  <c r="W68" i="10"/>
  <c r="W6" i="10"/>
  <c r="W112" i="9"/>
  <c r="W70" i="9"/>
  <c r="W150" i="9"/>
  <c r="W88" i="9"/>
  <c r="W80" i="9"/>
  <c r="W100" i="9"/>
  <c r="W58" i="9"/>
  <c r="W104" i="9"/>
  <c r="W113" i="14"/>
  <c r="W109" i="14"/>
  <c r="W133" i="13"/>
  <c r="W103" i="13"/>
  <c r="W119" i="13"/>
  <c r="W147" i="13"/>
  <c r="W139" i="13"/>
  <c r="W129" i="13"/>
  <c r="W150" i="10"/>
  <c r="W152" i="10"/>
  <c r="W70" i="10"/>
  <c r="W36" i="9"/>
  <c r="W134" i="9"/>
  <c r="W72" i="9"/>
  <c r="W42" i="9"/>
  <c r="W18" i="9"/>
  <c r="W6" i="9"/>
  <c r="E8" i="2"/>
  <c r="J8" i="2"/>
  <c r="P96" i="13"/>
  <c r="P77" i="10"/>
  <c r="P153" i="9"/>
  <c r="B135" i="3"/>
  <c r="D135" i="3"/>
  <c r="C135" i="3"/>
  <c r="P122" i="13"/>
  <c r="P78" i="13"/>
  <c r="P116" i="12"/>
  <c r="P46" i="12"/>
  <c r="P35" i="11"/>
  <c r="P31" i="10"/>
  <c r="P27" i="10"/>
  <c r="P135" i="7"/>
  <c r="B127" i="3"/>
  <c r="D127" i="3"/>
  <c r="C127" i="3"/>
  <c r="W123" i="14"/>
  <c r="W45" i="14"/>
  <c r="P148" i="13"/>
  <c r="P102" i="13"/>
  <c r="P13" i="13"/>
  <c r="P47" i="13"/>
  <c r="P135" i="11"/>
  <c r="P56" i="11"/>
  <c r="P41" i="11"/>
  <c r="P10" i="11"/>
  <c r="P39" i="10"/>
  <c r="P21" i="10"/>
  <c r="P143" i="9"/>
  <c r="P73" i="10"/>
  <c r="P49" i="10"/>
  <c r="P25" i="10"/>
  <c r="P9" i="10"/>
  <c r="P41" i="9"/>
  <c r="P9" i="9"/>
  <c r="W148" i="8"/>
  <c r="W132" i="8"/>
  <c r="W116" i="8"/>
  <c r="W100" i="8"/>
  <c r="W84" i="8"/>
  <c r="W68" i="8"/>
  <c r="W52" i="8"/>
  <c r="P107" i="8"/>
  <c r="P24" i="8"/>
  <c r="P70" i="7"/>
  <c r="P53" i="7"/>
  <c r="P71" i="7"/>
  <c r="B95" i="3"/>
  <c r="D95" i="3"/>
  <c r="C95" i="3"/>
  <c r="B87" i="3"/>
  <c r="D87" i="3"/>
  <c r="C87" i="3"/>
  <c r="W52" i="7"/>
  <c r="P151" i="13"/>
  <c r="B65" i="3"/>
  <c r="C65" i="3"/>
  <c r="D65" i="3"/>
  <c r="B113" i="3"/>
  <c r="C113" i="3"/>
  <c r="D113" i="3"/>
  <c r="P124" i="14"/>
  <c r="W102" i="14"/>
  <c r="P58" i="14"/>
  <c r="P47" i="14"/>
  <c r="P16" i="14"/>
  <c r="W50" i="14"/>
  <c r="P142" i="13"/>
  <c r="P98" i="13"/>
  <c r="P66" i="13"/>
  <c r="W42" i="13"/>
  <c r="W147" i="12"/>
  <c r="W134" i="12"/>
  <c r="P117" i="12"/>
  <c r="P136" i="12"/>
  <c r="W92" i="12"/>
  <c r="W89" i="12"/>
  <c r="W83" i="12"/>
  <c r="W76" i="12"/>
  <c r="P27" i="12"/>
  <c r="W71" i="12"/>
  <c r="P38" i="12"/>
  <c r="W5" i="12"/>
  <c r="P19" i="12"/>
  <c r="W16" i="12"/>
  <c r="W81" i="11"/>
  <c r="W135" i="11"/>
  <c r="P88" i="11"/>
  <c r="W125" i="11"/>
  <c r="P57" i="11"/>
  <c r="W10" i="11"/>
  <c r="W51" i="11"/>
  <c r="P12" i="11"/>
  <c r="W63" i="11"/>
  <c r="P47" i="10"/>
  <c r="P45" i="10"/>
  <c r="P43" i="10"/>
  <c r="P151" i="9"/>
  <c r="P119" i="9"/>
  <c r="P51" i="9"/>
  <c r="P35" i="9"/>
  <c r="P19" i="9"/>
  <c r="P87" i="8"/>
  <c r="P59" i="8"/>
  <c r="P36" i="8"/>
  <c r="P40" i="8"/>
  <c r="P134" i="7"/>
  <c r="P38" i="7"/>
  <c r="P6" i="7"/>
  <c r="P151" i="7"/>
  <c r="P7" i="7"/>
  <c r="W68" i="7"/>
  <c r="B47" i="3"/>
  <c r="D47" i="3"/>
  <c r="C47" i="3"/>
  <c r="B111" i="3"/>
  <c r="D111" i="3"/>
  <c r="C111" i="3"/>
  <c r="W13" i="7"/>
  <c r="W127" i="13"/>
  <c r="W32" i="9"/>
  <c r="B17" i="3"/>
  <c r="D17" i="3"/>
  <c r="C17" i="3"/>
  <c r="B83" i="3"/>
  <c r="C83" i="3"/>
  <c r="D83" i="3"/>
  <c r="B24" i="3"/>
  <c r="D24" i="3"/>
  <c r="C24" i="3"/>
  <c r="B64" i="3"/>
  <c r="D64" i="3"/>
  <c r="C64" i="3"/>
  <c r="B52" i="3"/>
  <c r="D52" i="3"/>
  <c r="C52" i="3"/>
  <c r="B44" i="3"/>
  <c r="D44" i="3"/>
  <c r="C44" i="3"/>
  <c r="B35" i="3"/>
  <c r="C35" i="3"/>
  <c r="D35" i="3"/>
  <c r="P65" i="14"/>
  <c r="P76" i="13"/>
  <c r="P104" i="12"/>
  <c r="P31" i="12"/>
  <c r="P72" i="11"/>
  <c r="P55" i="11"/>
  <c r="P63" i="10"/>
  <c r="P59" i="10"/>
  <c r="P133" i="9"/>
  <c r="P55" i="9"/>
  <c r="W45" i="9"/>
  <c r="W13" i="9"/>
  <c r="P55" i="8"/>
  <c r="W127" i="14"/>
  <c r="P79" i="13"/>
  <c r="B104" i="3"/>
  <c r="D104" i="3"/>
  <c r="C104" i="3"/>
  <c r="B14" i="3"/>
  <c r="D14" i="3"/>
  <c r="C14" i="3"/>
  <c r="P39" i="14"/>
  <c r="P146" i="13"/>
  <c r="P130" i="13"/>
  <c r="P110" i="13"/>
  <c r="P100" i="12"/>
  <c r="P120" i="12"/>
  <c r="P24" i="11"/>
  <c r="P59" i="11"/>
  <c r="W6" i="11"/>
  <c r="P29" i="10"/>
  <c r="P83" i="9"/>
  <c r="P69" i="9"/>
  <c r="P39" i="9"/>
  <c r="W29" i="9"/>
  <c r="P7" i="9"/>
  <c r="P123" i="8"/>
  <c r="P118" i="7"/>
  <c r="P102" i="7"/>
  <c r="P69" i="7"/>
  <c r="W40" i="7"/>
  <c r="B151" i="3"/>
  <c r="D151" i="3"/>
  <c r="C151" i="3"/>
  <c r="P39" i="7"/>
  <c r="P61" i="7"/>
  <c r="B43" i="3"/>
  <c r="C43" i="3"/>
  <c r="D43" i="3"/>
  <c r="B23" i="3"/>
  <c r="D23" i="3"/>
  <c r="C23" i="3"/>
  <c r="B4" i="3"/>
  <c r="C4" i="3"/>
  <c r="D4" i="3"/>
  <c r="B91" i="3"/>
  <c r="C91" i="3"/>
  <c r="D91" i="3"/>
  <c r="B81" i="3"/>
  <c r="C81" i="3"/>
  <c r="D81" i="3"/>
  <c r="B53" i="3"/>
  <c r="D53" i="3"/>
  <c r="C53" i="3"/>
  <c r="P15" i="14"/>
  <c r="P140" i="13"/>
  <c r="P88" i="13"/>
  <c r="P31" i="13"/>
  <c r="P135" i="12"/>
  <c r="P47" i="12"/>
  <c r="P104" i="11"/>
  <c r="P87" i="11"/>
  <c r="P40" i="11"/>
  <c r="P31" i="11"/>
  <c r="P131" i="10"/>
  <c r="P117" i="10"/>
  <c r="P71" i="10"/>
  <c r="P7" i="10"/>
  <c r="P53" i="10"/>
  <c r="P67" i="10"/>
  <c r="P127" i="9"/>
  <c r="P63" i="9"/>
  <c r="P149" i="9"/>
  <c r="P61" i="9"/>
  <c r="P49" i="9"/>
  <c r="P33" i="9"/>
  <c r="P17" i="9"/>
  <c r="W152" i="8"/>
  <c r="W144" i="8"/>
  <c r="W136" i="8"/>
  <c r="W128" i="8"/>
  <c r="W120" i="8"/>
  <c r="W112" i="8"/>
  <c r="W96" i="8"/>
  <c r="W88" i="8"/>
  <c r="W80" i="8"/>
  <c r="W72" i="8"/>
  <c r="W64" i="8"/>
  <c r="W56" i="8"/>
  <c r="W48" i="8"/>
  <c r="P139" i="8"/>
  <c r="P35" i="8"/>
  <c r="W43" i="8"/>
  <c r="P133" i="7"/>
  <c r="P37" i="7"/>
  <c r="P5" i="7"/>
  <c r="B139" i="3"/>
  <c r="C139" i="3"/>
  <c r="D139" i="3"/>
  <c r="P87" i="7"/>
  <c r="P55" i="7"/>
  <c r="B107" i="3"/>
  <c r="C107" i="3"/>
  <c r="D107" i="3"/>
  <c r="B79" i="3"/>
  <c r="D79" i="3"/>
  <c r="C79" i="3"/>
  <c r="B75" i="3"/>
  <c r="C75" i="3"/>
  <c r="D75" i="3"/>
  <c r="W20" i="7"/>
  <c r="B143" i="3"/>
  <c r="D143" i="3"/>
  <c r="C143" i="3"/>
  <c r="B71" i="3"/>
  <c r="D71" i="3"/>
  <c r="C71" i="3"/>
  <c r="B31" i="3"/>
  <c r="D31" i="3"/>
  <c r="C31" i="3"/>
  <c r="B27" i="3"/>
  <c r="C27" i="3"/>
  <c r="D27" i="3"/>
  <c r="B15" i="3"/>
  <c r="D15" i="3"/>
  <c r="C15" i="3"/>
  <c r="B10" i="3"/>
  <c r="D10" i="3"/>
  <c r="C10" i="3"/>
  <c r="B84" i="3"/>
  <c r="D84" i="3"/>
  <c r="C84" i="3"/>
  <c r="B72" i="3"/>
  <c r="D72" i="3"/>
  <c r="C72" i="3"/>
  <c r="B33" i="3"/>
  <c r="C33" i="3"/>
  <c r="D33" i="3"/>
  <c r="B119" i="3"/>
  <c r="D119" i="3"/>
  <c r="C119" i="3"/>
  <c r="B59" i="3"/>
  <c r="C59" i="3"/>
  <c r="D59" i="3"/>
  <c r="W68" i="14"/>
  <c r="W41" i="14"/>
  <c r="P151" i="12"/>
  <c r="P136" i="11"/>
  <c r="P11" i="10"/>
  <c r="P11" i="9"/>
  <c r="P75" i="7"/>
  <c r="B96" i="3"/>
  <c r="D96" i="3"/>
  <c r="C96" i="3"/>
  <c r="B22" i="3"/>
  <c r="D22" i="3"/>
  <c r="C22" i="3"/>
  <c r="P119" i="14"/>
  <c r="P96" i="14"/>
  <c r="P64" i="14"/>
  <c r="P48" i="14"/>
  <c r="P17" i="14"/>
  <c r="P144" i="13"/>
  <c r="P128" i="13"/>
  <c r="P104" i="13"/>
  <c r="P118" i="13"/>
  <c r="W45" i="13"/>
  <c r="P99" i="12"/>
  <c r="P119" i="12"/>
  <c r="P103" i="12"/>
  <c r="P39" i="12"/>
  <c r="P119" i="11"/>
  <c r="P71" i="11"/>
  <c r="P23" i="11"/>
  <c r="P115" i="10"/>
  <c r="P37" i="10"/>
  <c r="P83" i="10"/>
  <c r="P19" i="10"/>
  <c r="P111" i="9"/>
  <c r="P73" i="9"/>
  <c r="P53" i="9"/>
  <c r="P37" i="9"/>
  <c r="P21" i="9"/>
  <c r="P5" i="9"/>
  <c r="W150" i="8"/>
  <c r="W142" i="8"/>
  <c r="W134" i="8"/>
  <c r="W126" i="8"/>
  <c r="W110" i="8"/>
  <c r="W102" i="8"/>
  <c r="W94" i="8"/>
  <c r="W86" i="8"/>
  <c r="W70" i="8"/>
  <c r="W54" i="8"/>
  <c r="W41" i="8"/>
  <c r="P117" i="7"/>
  <c r="P101" i="7"/>
  <c r="P85" i="7"/>
  <c r="B123" i="3"/>
  <c r="C123" i="3"/>
  <c r="D123" i="3"/>
  <c r="P103" i="7"/>
  <c r="B11" i="3"/>
  <c r="D11" i="3"/>
  <c r="C11" i="3"/>
  <c r="B8" i="3"/>
  <c r="C8" i="3"/>
  <c r="D8" i="3"/>
  <c r="P67" i="13"/>
  <c r="W76" i="9"/>
  <c r="B76" i="3"/>
  <c r="D76" i="3"/>
  <c r="C76" i="3"/>
  <c r="B56" i="3"/>
  <c r="D56" i="3"/>
  <c r="C56" i="3"/>
  <c r="B94" i="3"/>
  <c r="D94" i="3"/>
  <c r="C94" i="3"/>
  <c r="B41" i="3"/>
  <c r="C41" i="3"/>
  <c r="D41" i="3"/>
  <c r="B63" i="3"/>
  <c r="D63" i="3"/>
  <c r="C63" i="3"/>
  <c r="W65" i="14"/>
  <c r="P15" i="10"/>
  <c r="P87" i="9"/>
  <c r="W141" i="9"/>
  <c r="P33" i="14"/>
  <c r="P90" i="13"/>
  <c r="P30" i="13"/>
  <c r="P15" i="9"/>
  <c r="P119" i="8"/>
  <c r="W99" i="14"/>
  <c r="C67" i="3"/>
  <c r="D67" i="3"/>
  <c r="B36" i="3"/>
  <c r="D36" i="3"/>
  <c r="C36" i="3"/>
  <c r="B25" i="3"/>
  <c r="C25" i="3"/>
  <c r="D25" i="3"/>
  <c r="P94" i="13"/>
  <c r="P54" i="12"/>
  <c r="B103" i="3"/>
  <c r="D103" i="3"/>
  <c r="C103" i="3"/>
  <c r="W131" i="14"/>
  <c r="B74" i="3"/>
  <c r="C74" i="3"/>
  <c r="D74" i="3"/>
  <c r="P23" i="14"/>
  <c r="P103" i="11"/>
  <c r="P39" i="11"/>
  <c r="P135" i="9"/>
  <c r="P47" i="9"/>
  <c r="P20" i="8"/>
  <c r="B32" i="3"/>
  <c r="D32" i="3"/>
  <c r="C32" i="3"/>
  <c r="B39" i="3"/>
  <c r="D39" i="3"/>
  <c r="C39" i="3"/>
  <c r="P32" i="14"/>
  <c r="P132" i="13"/>
  <c r="P120" i="13"/>
  <c r="P147" i="12"/>
  <c r="P147" i="9"/>
  <c r="P35" i="10"/>
  <c r="P95" i="9"/>
  <c r="P81" i="10"/>
  <c r="P65" i="10"/>
  <c r="P57" i="10"/>
  <c r="P41" i="10"/>
  <c r="P17" i="10"/>
  <c r="P25" i="9"/>
  <c r="W140" i="8"/>
  <c r="W124" i="8"/>
  <c r="W108" i="8"/>
  <c r="W92" i="8"/>
  <c r="W76" i="8"/>
  <c r="W60" i="8"/>
  <c r="P75" i="8"/>
  <c r="P21" i="7"/>
  <c r="B55" i="3"/>
  <c r="D55" i="3"/>
  <c r="C55" i="3"/>
  <c r="P97" i="13"/>
  <c r="W145" i="13"/>
  <c r="B37" i="3"/>
  <c r="D37" i="3"/>
  <c r="C37" i="3"/>
  <c r="B102" i="3"/>
  <c r="D102" i="3"/>
  <c r="C102" i="3"/>
  <c r="B100" i="3"/>
  <c r="D100" i="3"/>
  <c r="C100" i="3"/>
  <c r="P104" i="7"/>
  <c r="B67" i="3"/>
  <c r="W146" i="13"/>
  <c r="W130" i="13"/>
  <c r="W55" i="11"/>
  <c r="W80" i="11"/>
  <c r="W67" i="11"/>
  <c r="W52" i="11"/>
  <c r="W40" i="9"/>
  <c r="W8" i="9"/>
  <c r="W18" i="13"/>
  <c r="W33" i="13"/>
  <c r="W104" i="11"/>
  <c r="W40" i="11"/>
  <c r="W67" i="10"/>
  <c r="W127" i="9"/>
  <c r="W63" i="9"/>
  <c r="W95" i="7"/>
  <c r="W54" i="7"/>
  <c r="W24" i="7"/>
  <c r="W22" i="7"/>
  <c r="W122" i="10"/>
  <c r="P24" i="10"/>
  <c r="P106" i="10"/>
  <c r="P6" i="10"/>
  <c r="W150" i="14"/>
  <c r="W134" i="14"/>
  <c r="W32" i="14"/>
  <c r="W28" i="13"/>
  <c r="W99" i="12"/>
  <c r="W73" i="12"/>
  <c r="W101" i="11"/>
  <c r="W69" i="11"/>
  <c r="W119" i="11"/>
  <c r="W71" i="11"/>
  <c r="W23" i="11"/>
  <c r="W51" i="7"/>
  <c r="W145" i="7"/>
  <c r="W135" i="14"/>
  <c r="W97" i="14"/>
  <c r="W129" i="14"/>
  <c r="W139" i="14"/>
  <c r="W111" i="14"/>
  <c r="W90" i="14"/>
  <c r="W140" i="9"/>
  <c r="W53" i="7"/>
  <c r="W21" i="7"/>
  <c r="W9" i="8"/>
  <c r="W64" i="7"/>
  <c r="W16" i="9"/>
  <c r="W118" i="12"/>
  <c r="W101" i="12"/>
  <c r="W128" i="12"/>
  <c r="W73" i="11"/>
  <c r="W127" i="7"/>
  <c r="W93" i="7"/>
  <c r="W148" i="14"/>
  <c r="W132" i="14"/>
  <c r="W53" i="13"/>
  <c r="W21" i="12"/>
  <c r="W111" i="7"/>
  <c r="W15" i="8"/>
  <c r="W71" i="13"/>
  <c r="W30" i="9"/>
  <c r="W24" i="9"/>
  <c r="W10" i="9"/>
  <c r="P61" i="13"/>
  <c r="P78" i="14"/>
  <c r="P105" i="13"/>
  <c r="P124" i="10"/>
  <c r="P109" i="13"/>
  <c r="P87" i="13"/>
  <c r="P149" i="13"/>
  <c r="P63" i="13"/>
  <c r="P127" i="14"/>
  <c r="P117" i="13"/>
  <c r="P141" i="14"/>
  <c r="P38" i="10"/>
  <c r="P127" i="13"/>
  <c r="P145" i="13"/>
  <c r="P82" i="10"/>
  <c r="P92" i="10"/>
  <c r="P102" i="10"/>
  <c r="P90" i="10"/>
  <c r="P12" i="10"/>
  <c r="P113" i="10"/>
  <c r="P14" i="10"/>
  <c r="P89" i="13"/>
  <c r="P65" i="13"/>
  <c r="P73" i="13"/>
  <c r="P123" i="7"/>
  <c r="P116" i="14"/>
  <c r="P71" i="13"/>
  <c r="P103" i="13"/>
  <c r="P113" i="13"/>
  <c r="P69" i="13"/>
  <c r="P83" i="13"/>
  <c r="P139" i="14"/>
  <c r="P93" i="13"/>
  <c r="P109" i="14"/>
  <c r="P97" i="14"/>
  <c r="P145" i="14"/>
  <c r="P101" i="14"/>
  <c r="P110" i="14"/>
  <c r="P92" i="14"/>
  <c r="P74" i="14"/>
  <c r="P143" i="13"/>
  <c r="P91" i="13"/>
  <c r="P107" i="13"/>
  <c r="P95" i="13"/>
  <c r="P144" i="14"/>
  <c r="P128" i="14"/>
  <c r="P149" i="14"/>
  <c r="P133" i="14"/>
  <c r="P95" i="8"/>
  <c r="P137" i="14"/>
  <c r="P123" i="14"/>
  <c r="P143" i="14"/>
  <c r="P99" i="14"/>
  <c r="P117" i="14"/>
  <c r="P115" i="14"/>
  <c r="W23" i="14"/>
  <c r="W13" i="13"/>
  <c r="W6" i="13"/>
  <c r="W140" i="13"/>
  <c r="W29" i="13"/>
  <c r="W129" i="12"/>
  <c r="W86" i="12"/>
  <c r="W97" i="12"/>
  <c r="W47" i="12"/>
  <c r="W54" i="12"/>
  <c r="W22" i="12"/>
  <c r="W17" i="12"/>
  <c r="W14" i="12"/>
  <c r="W111" i="11"/>
  <c r="W113" i="11"/>
  <c r="W118" i="11"/>
  <c r="W86" i="11"/>
  <c r="W15" i="7"/>
  <c r="W68" i="9"/>
  <c r="W18" i="14"/>
  <c r="W13" i="14"/>
  <c r="W46" i="13"/>
  <c r="W39" i="13"/>
  <c r="W43" i="13"/>
  <c r="W148" i="12"/>
  <c r="W25" i="12"/>
  <c r="W120" i="7"/>
  <c r="W118" i="7"/>
  <c r="W102" i="7"/>
  <c r="W88" i="7"/>
  <c r="W86" i="7"/>
  <c r="W41" i="7"/>
  <c r="W78" i="9"/>
  <c r="W55" i="14"/>
  <c r="W54" i="14"/>
  <c r="W39" i="14"/>
  <c r="W31" i="14"/>
  <c r="W114" i="13"/>
  <c r="W82" i="13"/>
  <c r="W56" i="13"/>
  <c r="W37" i="13"/>
  <c r="W59" i="13"/>
  <c r="W23" i="13"/>
  <c r="W4" i="13"/>
  <c r="W98" i="12"/>
  <c r="W87" i="12"/>
  <c r="W12" i="11"/>
  <c r="W66" i="7"/>
  <c r="W123" i="13"/>
  <c r="W92" i="9"/>
  <c r="W132" i="9"/>
  <c r="W40" i="10"/>
  <c r="W146" i="14"/>
  <c r="W130" i="14"/>
  <c r="W148" i="13"/>
  <c r="W132" i="13"/>
  <c r="W47" i="13"/>
  <c r="W24" i="13"/>
  <c r="W14" i="13"/>
  <c r="W54" i="13"/>
  <c r="W145" i="12"/>
  <c r="W121" i="12"/>
  <c r="W117" i="12"/>
  <c r="W94" i="12"/>
  <c r="W91" i="12"/>
  <c r="W78" i="12"/>
  <c r="W108" i="12"/>
  <c r="W38" i="12"/>
  <c r="W34" i="12"/>
  <c r="W19" i="12"/>
  <c r="W7" i="12"/>
  <c r="W57" i="12"/>
  <c r="W9" i="12"/>
  <c r="W58" i="11"/>
  <c r="W47" i="11"/>
  <c r="W28" i="11"/>
  <c r="W91" i="10"/>
  <c r="W75" i="10"/>
  <c r="W11" i="10"/>
  <c r="W87" i="9"/>
  <c r="W147" i="8"/>
  <c r="W51" i="8"/>
  <c r="W18" i="8"/>
  <c r="W108" i="7"/>
  <c r="W55" i="7"/>
  <c r="W50" i="7"/>
  <c r="W44" i="7"/>
  <c r="W82" i="7"/>
  <c r="W120" i="13"/>
  <c r="W104" i="14"/>
  <c r="W59" i="14"/>
  <c r="W48" i="14"/>
  <c r="W98" i="13"/>
  <c r="W66" i="13"/>
  <c r="W134" i="11"/>
  <c r="W144" i="11"/>
  <c r="W114" i="11"/>
  <c r="W8" i="11"/>
  <c r="W18" i="11"/>
  <c r="W55" i="10"/>
  <c r="W43" i="9"/>
  <c r="W27" i="9"/>
  <c r="W11" i="9"/>
  <c r="W20" i="8"/>
  <c r="W45" i="8"/>
  <c r="W72" i="7"/>
  <c r="W113" i="7"/>
  <c r="W63" i="13"/>
  <c r="P140" i="7"/>
  <c r="P59" i="7"/>
  <c r="P91" i="7"/>
  <c r="P139" i="7"/>
  <c r="W142" i="14"/>
  <c r="W126" i="14"/>
  <c r="W110" i="14"/>
  <c r="W71" i="14"/>
  <c r="W64" i="14"/>
  <c r="W40" i="14"/>
  <c r="W36" i="14"/>
  <c r="W10" i="14"/>
  <c r="W29" i="14"/>
  <c r="W152" i="13"/>
  <c r="W136" i="13"/>
  <c r="W104" i="13"/>
  <c r="W31" i="13"/>
  <c r="W41" i="13"/>
  <c r="W26" i="13"/>
  <c r="W10" i="13"/>
  <c r="W21" i="13"/>
  <c r="W130" i="12"/>
  <c r="W90" i="12"/>
  <c r="W74" i="12"/>
  <c r="W46" i="12"/>
  <c r="W63" i="12"/>
  <c r="W39" i="12"/>
  <c r="W69" i="12"/>
  <c r="W61" i="14"/>
  <c r="W56" i="14"/>
  <c r="W44" i="14"/>
  <c r="W17" i="14"/>
  <c r="W6" i="14"/>
  <c r="W55" i="13"/>
  <c r="W132" i="12"/>
  <c r="W116" i="12"/>
  <c r="W146" i="12"/>
  <c r="W67" i="12"/>
  <c r="W126" i="12"/>
  <c r="W42" i="12"/>
  <c r="W36" i="12"/>
  <c r="W13" i="12"/>
  <c r="W140" i="14"/>
  <c r="W89" i="14"/>
  <c r="W58" i="14"/>
  <c r="W73" i="14"/>
  <c r="W53" i="14"/>
  <c r="W46" i="14"/>
  <c r="W14" i="14"/>
  <c r="W11" i="14"/>
  <c r="W124" i="13"/>
  <c r="W52" i="13"/>
  <c r="W12" i="13"/>
  <c r="W11" i="13"/>
  <c r="W131" i="12"/>
  <c r="W115" i="12"/>
  <c r="W153" i="12"/>
  <c r="W136" i="12"/>
  <c r="W93" i="12"/>
  <c r="W80" i="12"/>
  <c r="W77" i="12"/>
  <c r="W27" i="12"/>
  <c r="W144" i="12"/>
  <c r="W119" i="14"/>
  <c r="W83" i="14"/>
  <c r="W47" i="14"/>
  <c r="W24" i="14"/>
  <c r="W26" i="14"/>
  <c r="W72" i="13"/>
  <c r="W86" i="13"/>
  <c r="W30" i="13"/>
  <c r="W133" i="12"/>
  <c r="W152" i="12"/>
  <c r="W96" i="12"/>
  <c r="W95" i="12"/>
  <c r="W82" i="12"/>
  <c r="W79" i="12"/>
  <c r="W58" i="12"/>
  <c r="W43" i="12"/>
  <c r="W143" i="12"/>
  <c r="W111" i="12"/>
  <c r="W23" i="12"/>
  <c r="W40" i="12"/>
  <c r="W18" i="12"/>
  <c r="W16" i="14"/>
  <c r="W138" i="13"/>
  <c r="W40" i="13"/>
  <c r="W68" i="13"/>
  <c r="W100" i="12"/>
  <c r="W135" i="12"/>
  <c r="W120" i="12"/>
  <c r="W104" i="12"/>
  <c r="W84" i="12"/>
  <c r="W31" i="12"/>
  <c r="W24" i="12"/>
  <c r="W12" i="12"/>
  <c r="W8" i="12"/>
  <c r="W38" i="13"/>
  <c r="W34" i="13"/>
  <c r="W84" i="13"/>
  <c r="W110" i="12"/>
  <c r="W66" i="12"/>
  <c r="W26" i="12"/>
  <c r="W60" i="14"/>
  <c r="W33" i="14"/>
  <c r="W15" i="14"/>
  <c r="W12" i="14"/>
  <c r="W96" i="13"/>
  <c r="W57" i="13"/>
  <c r="W19" i="13"/>
  <c r="W150" i="12"/>
  <c r="W88" i="12"/>
  <c r="W85" i="12"/>
  <c r="W30" i="12"/>
  <c r="W124" i="12"/>
  <c r="W61" i="12"/>
  <c r="W10" i="12"/>
  <c r="W52" i="12"/>
  <c r="W102" i="11"/>
  <c r="W70" i="11"/>
  <c r="W126" i="11"/>
  <c r="W122" i="11"/>
  <c r="W120" i="11"/>
  <c r="W87" i="11"/>
  <c r="W74" i="11"/>
  <c r="W72" i="11"/>
  <c r="W24" i="11"/>
  <c r="W146" i="11"/>
  <c r="W25" i="11"/>
  <c r="W95" i="11"/>
  <c r="W53" i="11"/>
  <c r="W50" i="11"/>
  <c r="W49" i="11"/>
  <c r="W14" i="11"/>
  <c r="W97" i="9"/>
  <c r="W101" i="9"/>
  <c r="W81" i="8"/>
  <c r="W115" i="8"/>
  <c r="W83" i="8"/>
  <c r="W39" i="8"/>
  <c r="W35" i="8"/>
  <c r="W8" i="8"/>
  <c r="W12" i="8"/>
  <c r="W34" i="8"/>
  <c r="W152" i="7"/>
  <c r="W150" i="7"/>
  <c r="W69" i="7"/>
  <c r="W16" i="8"/>
  <c r="W71" i="7"/>
  <c r="W147" i="7"/>
  <c r="W65" i="7"/>
  <c r="W46" i="7"/>
  <c r="W45" i="7"/>
  <c r="W33" i="7"/>
  <c r="W94" i="7"/>
  <c r="W100" i="7"/>
  <c r="W109" i="12"/>
  <c r="W131" i="11"/>
  <c r="W127" i="11"/>
  <c r="W97" i="11"/>
  <c r="W133" i="11"/>
  <c r="W130" i="11"/>
  <c r="W106" i="11"/>
  <c r="W7" i="11"/>
  <c r="W89" i="11"/>
  <c r="W43" i="10"/>
  <c r="W151" i="9"/>
  <c r="W119" i="9"/>
  <c r="W47" i="9"/>
  <c r="W31" i="9"/>
  <c r="W15" i="9"/>
  <c r="W113" i="9"/>
  <c r="W24" i="8"/>
  <c r="W28" i="8"/>
  <c r="W13" i="8"/>
  <c r="W14" i="8"/>
  <c r="W133" i="7"/>
  <c r="W104" i="7"/>
  <c r="W37" i="7"/>
  <c r="W5" i="7"/>
  <c r="W109" i="7"/>
  <c r="W61" i="7"/>
  <c r="W35" i="7"/>
  <c r="W17" i="7"/>
  <c r="W136" i="11"/>
  <c r="W78" i="11"/>
  <c r="W65" i="11"/>
  <c r="W16" i="11"/>
  <c r="W4" i="8"/>
  <c r="W40" i="8"/>
  <c r="W44" i="8"/>
  <c r="W143" i="7"/>
  <c r="W144" i="7"/>
  <c r="W85" i="8"/>
  <c r="W149" i="7"/>
  <c r="W5" i="8"/>
  <c r="W81" i="7"/>
  <c r="W48" i="7"/>
  <c r="W116" i="7"/>
  <c r="W15" i="12"/>
  <c r="W117" i="11"/>
  <c r="W85" i="11"/>
  <c r="W121" i="11"/>
  <c r="W103" i="11"/>
  <c r="W94" i="11"/>
  <c r="W82" i="11"/>
  <c r="W39" i="11"/>
  <c r="W150" i="11"/>
  <c r="W32" i="11"/>
  <c r="W15" i="11"/>
  <c r="W22" i="11"/>
  <c r="W20" i="11"/>
  <c r="W99" i="11"/>
  <c r="W87" i="10"/>
  <c r="W23" i="10"/>
  <c r="W77" i="10"/>
  <c r="W13" i="10"/>
  <c r="W51" i="9"/>
  <c r="W35" i="9"/>
  <c r="W19" i="9"/>
  <c r="W27" i="8"/>
  <c r="W33" i="8"/>
  <c r="W57" i="8"/>
  <c r="W117" i="7"/>
  <c r="W101" i="7"/>
  <c r="W85" i="7"/>
  <c r="W39" i="7"/>
  <c r="W77" i="7"/>
  <c r="W14" i="7"/>
  <c r="W45" i="11"/>
  <c r="W105" i="10"/>
  <c r="W87" i="7"/>
  <c r="W47" i="7"/>
  <c r="W41" i="12"/>
  <c r="W32" i="12"/>
  <c r="W116" i="11"/>
  <c r="W123" i="11"/>
  <c r="W56" i="11"/>
  <c r="W36" i="11"/>
  <c r="W75" i="11"/>
  <c r="W27" i="11"/>
  <c r="W96" i="11"/>
  <c r="W83" i="11"/>
  <c r="W38" i="11"/>
  <c r="W147" i="10"/>
  <c r="W99" i="8"/>
  <c r="W37" i="8"/>
  <c r="W142" i="7"/>
  <c r="W140" i="7"/>
  <c r="W60" i="7"/>
  <c r="W141" i="7"/>
  <c r="W77" i="8"/>
  <c r="W62" i="7"/>
  <c r="W16" i="7"/>
  <c r="W83" i="7"/>
  <c r="W68" i="12"/>
  <c r="W48" i="12"/>
  <c r="W152" i="11"/>
  <c r="W110" i="11"/>
  <c r="W98" i="11"/>
  <c r="W88" i="11"/>
  <c r="W13" i="11"/>
  <c r="W46" i="11"/>
  <c r="W48" i="11"/>
  <c r="W79" i="11"/>
  <c r="W68" i="11"/>
  <c r="W30" i="11"/>
  <c r="W47" i="10"/>
  <c r="W49" i="9"/>
  <c r="W33" i="9"/>
  <c r="W17" i="9"/>
  <c r="W65" i="9"/>
  <c r="W36" i="8"/>
  <c r="W19" i="8"/>
  <c r="W137" i="8"/>
  <c r="W76" i="7"/>
  <c r="W125" i="7"/>
  <c r="W96" i="7"/>
  <c r="W70" i="7"/>
  <c r="W17" i="8"/>
  <c r="W103" i="7"/>
  <c r="W84" i="7"/>
  <c r="W49" i="7"/>
  <c r="W26" i="7"/>
  <c r="W132" i="7"/>
  <c r="W19" i="7"/>
  <c r="W31" i="7"/>
  <c r="W61" i="9"/>
  <c r="W25" i="8"/>
  <c r="W126" i="7"/>
  <c r="W124" i="7"/>
  <c r="W92" i="7"/>
  <c r="W128" i="7"/>
  <c r="W134" i="7"/>
  <c r="W38" i="7"/>
  <c r="W8" i="7"/>
  <c r="W6" i="7"/>
  <c r="W63" i="8"/>
  <c r="W135" i="7"/>
  <c r="W80" i="7"/>
  <c r="W67" i="7"/>
  <c r="W36" i="7"/>
  <c r="P60" i="7"/>
  <c r="P22" i="11"/>
  <c r="P14" i="11"/>
  <c r="P52" i="7"/>
  <c r="P12" i="8"/>
  <c r="P76" i="7"/>
  <c r="P42" i="8"/>
  <c r="P4" i="12"/>
  <c r="P28" i="8"/>
  <c r="P114" i="7"/>
  <c r="P82" i="7"/>
  <c r="P29" i="11"/>
  <c r="P124" i="7"/>
  <c r="P92" i="7"/>
  <c r="P26" i="12"/>
  <c r="P50" i="7"/>
  <c r="P53" i="8"/>
  <c r="P108" i="7"/>
  <c r="P118" i="11"/>
  <c r="P32" i="13"/>
  <c r="P57" i="9"/>
  <c r="P61" i="8"/>
  <c r="P150" i="14"/>
  <c r="P134" i="14"/>
  <c r="P10" i="14"/>
  <c r="P7" i="14"/>
  <c r="P91" i="9"/>
  <c r="P46" i="8"/>
  <c r="P142" i="14"/>
  <c r="P66" i="12"/>
  <c r="P129" i="8"/>
  <c r="P81" i="8"/>
  <c r="P65" i="8"/>
  <c r="P152" i="14"/>
  <c r="P136" i="14"/>
  <c r="P26" i="8"/>
  <c r="P6" i="8"/>
  <c r="P130" i="14"/>
  <c r="P26" i="13"/>
  <c r="P147" i="10"/>
  <c r="P99" i="9"/>
  <c r="P9" i="13"/>
  <c r="P77" i="9"/>
  <c r="P141" i="7"/>
  <c r="P49" i="8"/>
  <c r="P73" i="7"/>
  <c r="P25" i="7"/>
  <c r="P16" i="7"/>
  <c r="P36" i="7"/>
  <c r="P77" i="8"/>
  <c r="P34" i="8"/>
  <c r="P133" i="12"/>
  <c r="P80" i="7"/>
  <c r="P41" i="13"/>
  <c r="P101" i="10"/>
  <c r="P47" i="8"/>
  <c r="P144" i="11"/>
  <c r="P146" i="11"/>
  <c r="P143" i="8"/>
  <c r="P10" i="8"/>
  <c r="P28" i="7"/>
  <c r="P17" i="11"/>
  <c r="P14" i="8"/>
  <c r="P50" i="14"/>
  <c r="P42" i="13"/>
  <c r="P107" i="12"/>
  <c r="P70" i="12"/>
  <c r="P44" i="12"/>
  <c r="P7" i="12"/>
  <c r="P69" i="8"/>
  <c r="P105" i="8"/>
  <c r="P140" i="14"/>
  <c r="P40" i="13"/>
  <c r="P71" i="12"/>
  <c r="P44" i="8"/>
  <c r="P4" i="13"/>
  <c r="P105" i="12"/>
  <c r="P36" i="12"/>
  <c r="P153" i="8"/>
  <c r="P89" i="8"/>
  <c r="P107" i="7"/>
  <c r="P57" i="7"/>
  <c r="P41" i="7"/>
  <c r="P92" i="11"/>
  <c r="P125" i="7"/>
  <c r="P111" i="8"/>
  <c r="P89" i="7"/>
  <c r="P66" i="7"/>
  <c r="P130" i="7"/>
  <c r="P78" i="7"/>
  <c r="P153" i="12"/>
  <c r="P13" i="12"/>
  <c r="P29" i="12"/>
  <c r="P122" i="11"/>
  <c r="P85" i="10"/>
  <c r="P127" i="8"/>
  <c r="P84" i="13"/>
  <c r="P24" i="13"/>
  <c r="P63" i="12"/>
  <c r="P45" i="12"/>
  <c r="P6" i="12"/>
  <c r="P61" i="11"/>
  <c r="P4" i="11"/>
  <c r="P29" i="8"/>
  <c r="P36" i="14"/>
  <c r="P58" i="13"/>
  <c r="P53" i="13"/>
  <c r="P124" i="12"/>
  <c r="P81" i="11"/>
  <c r="P133" i="11"/>
  <c r="P69" i="11"/>
  <c r="P143" i="10"/>
  <c r="P45" i="7"/>
  <c r="P138" i="14"/>
  <c r="P102" i="12"/>
  <c r="P121" i="12"/>
  <c r="P58" i="12"/>
  <c r="P42" i="12"/>
  <c r="P59" i="12"/>
  <c r="P20" i="12"/>
  <c r="P15" i="12"/>
  <c r="P21" i="12"/>
  <c r="P8" i="12"/>
  <c r="X8" i="12" s="1"/>
  <c r="J6" i="3" s="1"/>
  <c r="P74" i="11"/>
  <c r="P99" i="10"/>
  <c r="P89" i="9"/>
  <c r="P81" i="9"/>
  <c r="P108" i="13"/>
  <c r="P125" i="10"/>
  <c r="P33" i="8"/>
  <c r="P126" i="14"/>
  <c r="P41" i="12"/>
  <c r="P148" i="14"/>
  <c r="P118" i="14"/>
  <c r="P34" i="14"/>
  <c r="P18" i="14"/>
  <c r="P101" i="12"/>
  <c r="P108" i="12"/>
  <c r="P34" i="7"/>
  <c r="P48" i="11"/>
  <c r="P46" i="11"/>
  <c r="P21" i="13"/>
  <c r="P114" i="12"/>
  <c r="P43" i="11"/>
  <c r="P60" i="11"/>
  <c r="P84" i="11"/>
  <c r="P125" i="8"/>
  <c r="P22" i="8"/>
  <c r="P40" i="7"/>
  <c r="P46" i="7"/>
  <c r="P122" i="14"/>
  <c r="P85" i="14"/>
  <c r="P56" i="14"/>
  <c r="P60" i="13"/>
  <c r="P23" i="13"/>
  <c r="P49" i="13"/>
  <c r="P146" i="12"/>
  <c r="P130" i="12"/>
  <c r="P118" i="12"/>
  <c r="P137" i="12"/>
  <c r="P102" i="11"/>
  <c r="P86" i="11"/>
  <c r="P77" i="11"/>
  <c r="P68" i="11"/>
  <c r="P49" i="11"/>
  <c r="P15" i="11"/>
  <c r="P121" i="9"/>
  <c r="P133" i="8"/>
  <c r="P101" i="8"/>
  <c r="P31" i="8"/>
  <c r="P88" i="7"/>
  <c r="P56" i="7"/>
  <c r="P29" i="7"/>
  <c r="P68" i="7"/>
  <c r="P44" i="7"/>
  <c r="P67" i="7"/>
  <c r="P71" i="14"/>
  <c r="P37" i="14"/>
  <c r="P57" i="13"/>
  <c r="P68" i="13"/>
  <c r="P52" i="13"/>
  <c r="P150" i="12"/>
  <c r="P67" i="12"/>
  <c r="P110" i="12"/>
  <c r="P16" i="12"/>
  <c r="P143" i="11"/>
  <c r="P125" i="11"/>
  <c r="P142" i="11"/>
  <c r="P94" i="11"/>
  <c r="P138" i="11"/>
  <c r="P117" i="11"/>
  <c r="P101" i="11"/>
  <c r="P85" i="11"/>
  <c r="P64" i="11"/>
  <c r="P75" i="11"/>
  <c r="P28" i="11"/>
  <c r="P111" i="10"/>
  <c r="P109" i="10"/>
  <c r="P117" i="9"/>
  <c r="P107" i="9"/>
  <c r="P137" i="8"/>
  <c r="P13" i="8"/>
  <c r="P24" i="14"/>
  <c r="P134" i="12"/>
  <c r="P116" i="11"/>
  <c r="P106" i="11"/>
  <c r="P90" i="11"/>
  <c r="P109" i="9"/>
  <c r="P84" i="7"/>
  <c r="P81" i="7"/>
  <c r="P93" i="7"/>
  <c r="P51" i="7"/>
  <c r="P132" i="14"/>
  <c r="X132" i="14" s="1"/>
  <c r="L130" i="3" s="1"/>
  <c r="P102" i="14"/>
  <c r="P56" i="13"/>
  <c r="P39" i="13"/>
  <c r="P25" i="13"/>
  <c r="P48" i="13"/>
  <c r="P12" i="13"/>
  <c r="P143" i="12"/>
  <c r="P142" i="12"/>
  <c r="P28" i="12"/>
  <c r="P25" i="12"/>
  <c r="P5" i="12"/>
  <c r="P134" i="11"/>
  <c r="P70" i="11"/>
  <c r="P52" i="11"/>
  <c r="P44" i="11"/>
  <c r="P37" i="11"/>
  <c r="P131" i="9"/>
  <c r="P67" i="9"/>
  <c r="P97" i="9"/>
  <c r="P121" i="8"/>
  <c r="P7" i="8"/>
  <c r="P149" i="8"/>
  <c r="P11" i="8"/>
  <c r="P85" i="8"/>
  <c r="P41" i="8"/>
  <c r="P136" i="7"/>
  <c r="P115" i="7"/>
  <c r="P90" i="7"/>
  <c r="P52" i="14"/>
  <c r="P46" i="14"/>
  <c r="P36" i="13"/>
  <c r="P10" i="13"/>
  <c r="P149" i="12"/>
  <c r="P34" i="12"/>
  <c r="P132" i="11"/>
  <c r="P129" i="9"/>
  <c r="P65" i="9"/>
  <c r="P23" i="8"/>
  <c r="P27" i="8"/>
  <c r="P138" i="7"/>
  <c r="P57" i="8"/>
  <c r="P9" i="8"/>
  <c r="P120" i="7"/>
  <c r="P72" i="7"/>
  <c r="P35" i="7"/>
  <c r="P106" i="7"/>
  <c r="P148" i="7"/>
  <c r="P98" i="14"/>
  <c r="P62" i="14"/>
  <c r="P69" i="14"/>
  <c r="P75" i="14"/>
  <c r="P61" i="14"/>
  <c r="P35" i="14"/>
  <c r="P20" i="14"/>
  <c r="P45" i="14"/>
  <c r="P43" i="13"/>
  <c r="P138" i="12"/>
  <c r="P84" i="12"/>
  <c r="P98" i="12"/>
  <c r="P50" i="12"/>
  <c r="P109" i="11"/>
  <c r="P42" i="11"/>
  <c r="P47" i="11"/>
  <c r="P25" i="11"/>
  <c r="P11" i="11"/>
  <c r="P127" i="10"/>
  <c r="P103" i="10"/>
  <c r="P107" i="10"/>
  <c r="P113" i="9"/>
  <c r="P39" i="8"/>
  <c r="P117" i="8"/>
  <c r="P43" i="8"/>
  <c r="P152" i="7"/>
  <c r="P8" i="7"/>
  <c r="P116" i="7"/>
  <c r="P98" i="7"/>
  <c r="P13" i="7"/>
  <c r="P146" i="14"/>
  <c r="X146" i="14" s="1"/>
  <c r="L144" i="3" s="1"/>
  <c r="P89" i="14"/>
  <c r="P63" i="14"/>
  <c r="P54" i="14"/>
  <c r="P19" i="14"/>
  <c r="P40" i="14"/>
  <c r="P37" i="13"/>
  <c r="P28" i="13"/>
  <c r="P126" i="12"/>
  <c r="P93" i="11"/>
  <c r="P126" i="11"/>
  <c r="P58" i="11"/>
  <c r="P30" i="11"/>
  <c r="P6" i="11"/>
  <c r="P45" i="11"/>
  <c r="P105" i="10"/>
  <c r="P24" i="7"/>
  <c r="P83" i="7"/>
  <c r="P106" i="14"/>
  <c r="P81" i="14"/>
  <c r="W93" i="14"/>
  <c r="W77" i="14"/>
  <c r="W63" i="14"/>
  <c r="W66" i="14"/>
  <c r="W57" i="14"/>
  <c r="P43" i="14"/>
  <c r="W37" i="14"/>
  <c r="P44" i="14"/>
  <c r="W21" i="14"/>
  <c r="W4" i="14"/>
  <c r="W30" i="14"/>
  <c r="P4" i="14"/>
  <c r="P8" i="14"/>
  <c r="P126" i="13"/>
  <c r="W70" i="13"/>
  <c r="X70" i="13" s="1"/>
  <c r="K68" i="3" s="1"/>
  <c r="W126" i="13"/>
  <c r="P62" i="13"/>
  <c r="P64" i="13"/>
  <c r="P33" i="13"/>
  <c r="P51" i="13"/>
  <c r="W8" i="13"/>
  <c r="W22" i="13"/>
  <c r="W5" i="13"/>
  <c r="P18" i="13"/>
  <c r="W17" i="13"/>
  <c r="P7" i="13"/>
  <c r="W137" i="12"/>
  <c r="P145" i="12"/>
  <c r="W122" i="12"/>
  <c r="P125" i="12"/>
  <c r="P88" i="12"/>
  <c r="P123" i="12"/>
  <c r="P40" i="12"/>
  <c r="P37" i="12"/>
  <c r="P52" i="12"/>
  <c r="W51" i="12"/>
  <c r="W35" i="12"/>
  <c r="W72" i="12"/>
  <c r="P72" i="12"/>
  <c r="W132" i="11"/>
  <c r="W149" i="11"/>
  <c r="W140" i="11"/>
  <c r="W42" i="11"/>
  <c r="P139" i="11"/>
  <c r="P140" i="11"/>
  <c r="P66" i="11"/>
  <c r="W60" i="11"/>
  <c r="P20" i="11"/>
  <c r="W54" i="11"/>
  <c r="P34" i="11"/>
  <c r="P54" i="11"/>
  <c r="P79" i="11"/>
  <c r="P19" i="11"/>
  <c r="W107" i="11"/>
  <c r="W117" i="10"/>
  <c r="W121" i="10"/>
  <c r="P135" i="10"/>
  <c r="W151" i="10"/>
  <c r="W37" i="10"/>
  <c r="W93" i="9"/>
  <c r="W83" i="9"/>
  <c r="W109" i="9"/>
  <c r="W99" i="9"/>
  <c r="W89" i="9"/>
  <c r="W129" i="9"/>
  <c r="W75" i="9"/>
  <c r="P59" i="9"/>
  <c r="P105" i="9"/>
  <c r="W23" i="8"/>
  <c r="P97" i="8"/>
  <c r="W91" i="8"/>
  <c r="W31" i="8"/>
  <c r="P32" i="8"/>
  <c r="W42" i="8"/>
  <c r="W139" i="7"/>
  <c r="P112" i="7"/>
  <c r="W23" i="7"/>
  <c r="W43" i="7"/>
  <c r="P48" i="7"/>
  <c r="P12" i="7"/>
  <c r="P79" i="7"/>
  <c r="W73" i="7"/>
  <c r="P94" i="7"/>
  <c r="P43" i="7"/>
  <c r="P17" i="7"/>
  <c r="P14" i="7"/>
  <c r="W4" i="7"/>
  <c r="P110" i="7"/>
  <c r="W12" i="7"/>
  <c r="W144" i="14"/>
  <c r="W128" i="14"/>
  <c r="W112" i="14"/>
  <c r="P104" i="14"/>
  <c r="W106" i="14"/>
  <c r="W122" i="14"/>
  <c r="P95" i="14"/>
  <c r="P79" i="14"/>
  <c r="P70" i="14"/>
  <c r="W87" i="14"/>
  <c r="W62" i="14"/>
  <c r="P66" i="14"/>
  <c r="P55" i="14"/>
  <c r="P42" i="14"/>
  <c r="P21" i="14"/>
  <c r="P28" i="14"/>
  <c r="W150" i="13"/>
  <c r="W134" i="13"/>
  <c r="W122" i="13"/>
  <c r="W90" i="13"/>
  <c r="W80" i="13"/>
  <c r="W94" i="13"/>
  <c r="P55" i="13"/>
  <c r="W49" i="13"/>
  <c r="W32" i="13"/>
  <c r="W36" i="13"/>
  <c r="P50" i="13"/>
  <c r="P35" i="13"/>
  <c r="W44" i="13"/>
  <c r="P19" i="13"/>
  <c r="P15" i="13"/>
  <c r="P139" i="12"/>
  <c r="P122" i="12"/>
  <c r="P140" i="12"/>
  <c r="W151" i="12"/>
  <c r="W113" i="12"/>
  <c r="P106" i="12"/>
  <c r="P90" i="12"/>
  <c r="P74" i="12"/>
  <c r="P112" i="12"/>
  <c r="W106" i="12"/>
  <c r="W62" i="12"/>
  <c r="W127" i="12"/>
  <c r="P111" i="12"/>
  <c r="P91" i="12"/>
  <c r="P83" i="12"/>
  <c r="P75" i="12"/>
  <c r="W142" i="12"/>
  <c r="P65" i="12"/>
  <c r="W56" i="12"/>
  <c r="P56" i="12"/>
  <c r="P61" i="12"/>
  <c r="W60" i="12"/>
  <c r="P60" i="12"/>
  <c r="P73" i="12"/>
  <c r="P9" i="12"/>
  <c r="W145" i="11"/>
  <c r="P149" i="11"/>
  <c r="P111" i="11"/>
  <c r="W151" i="11"/>
  <c r="P97" i="11"/>
  <c r="P152" i="11"/>
  <c r="W137" i="11"/>
  <c r="P115" i="11"/>
  <c r="W109" i="11"/>
  <c r="W105" i="11"/>
  <c r="W93" i="11"/>
  <c r="W92" i="11"/>
  <c r="P95" i="11"/>
  <c r="W19" i="11"/>
  <c r="W31" i="11"/>
  <c r="W84" i="11"/>
  <c r="P76" i="11"/>
  <c r="W33" i="11"/>
  <c r="W77" i="11"/>
  <c r="W76" i="11"/>
  <c r="W64" i="11"/>
  <c r="P139" i="10"/>
  <c r="P9" i="11"/>
  <c r="P123" i="10"/>
  <c r="W63" i="10"/>
  <c r="W61" i="10"/>
  <c r="W83" i="10"/>
  <c r="W19" i="10"/>
  <c r="W111" i="9"/>
  <c r="P87" i="10"/>
  <c r="W97" i="10"/>
  <c r="W89" i="10"/>
  <c r="W81" i="10"/>
  <c r="W73" i="10"/>
  <c r="W65" i="10"/>
  <c r="W57" i="10"/>
  <c r="W49" i="10"/>
  <c r="W41" i="10"/>
  <c r="W33" i="10"/>
  <c r="W25" i="10"/>
  <c r="W17" i="10"/>
  <c r="W9" i="10"/>
  <c r="W121" i="9"/>
  <c r="W133" i="9"/>
  <c r="W69" i="9"/>
  <c r="W53" i="9"/>
  <c r="W37" i="9"/>
  <c r="W21" i="9"/>
  <c r="W5" i="9"/>
  <c r="P93" i="9"/>
  <c r="W97" i="8"/>
  <c r="W105" i="8"/>
  <c r="W75" i="8"/>
  <c r="W127" i="8"/>
  <c r="P37" i="8"/>
  <c r="P109" i="8"/>
  <c r="W93" i="8"/>
  <c r="P30" i="8"/>
  <c r="W137" i="7"/>
  <c r="W46" i="8"/>
  <c r="P144" i="7"/>
  <c r="W10" i="7"/>
  <c r="P49" i="7"/>
  <c r="W25" i="7"/>
  <c r="P132" i="7"/>
  <c r="P30" i="7"/>
  <c r="W29" i="7"/>
  <c r="P109" i="7"/>
  <c r="W74" i="7"/>
  <c r="W138" i="14"/>
  <c r="P93" i="14"/>
  <c r="P77" i="14"/>
  <c r="W81" i="14"/>
  <c r="W35" i="14"/>
  <c r="W20" i="14"/>
  <c r="P26" i="14"/>
  <c r="W25" i="14"/>
  <c r="P12" i="14"/>
  <c r="P25" i="14"/>
  <c r="P11" i="14"/>
  <c r="W8" i="14"/>
  <c r="W28" i="14"/>
  <c r="W144" i="13"/>
  <c r="W128" i="13"/>
  <c r="W88" i="13"/>
  <c r="W118" i="13"/>
  <c r="P54" i="13"/>
  <c r="W50" i="13"/>
  <c r="P92" i="13"/>
  <c r="P34" i="13"/>
  <c r="P17" i="13"/>
  <c r="W20" i="13"/>
  <c r="W15" i="13"/>
  <c r="P16" i="13"/>
  <c r="W16" i="13"/>
  <c r="W102" i="12"/>
  <c r="W119" i="12"/>
  <c r="W103" i="12"/>
  <c r="P141" i="12"/>
  <c r="P128" i="12"/>
  <c r="P92" i="12"/>
  <c r="P76" i="12"/>
  <c r="P62" i="12"/>
  <c r="W105" i="12"/>
  <c r="W107" i="12"/>
  <c r="W64" i="12"/>
  <c r="P64" i="12"/>
  <c r="P11" i="12"/>
  <c r="P57" i="12"/>
  <c r="P48" i="12"/>
  <c r="P32" i="12"/>
  <c r="P49" i="12"/>
  <c r="P33" i="12"/>
  <c r="W143" i="11"/>
  <c r="P145" i="11"/>
  <c r="W129" i="11"/>
  <c r="W147" i="11"/>
  <c r="W138" i="11"/>
  <c r="P110" i="11"/>
  <c r="P151" i="11"/>
  <c r="P113" i="11"/>
  <c r="W142" i="11"/>
  <c r="P137" i="11"/>
  <c r="P114" i="11"/>
  <c r="W141" i="11"/>
  <c r="W100" i="11"/>
  <c r="P108" i="11"/>
  <c r="W21" i="11"/>
  <c r="P96" i="11"/>
  <c r="P50" i="11"/>
  <c r="P33" i="11"/>
  <c r="W26" i="11"/>
  <c r="X26" i="11" s="1"/>
  <c r="I24" i="3" s="1"/>
  <c r="P53" i="11"/>
  <c r="P107" i="11"/>
  <c r="P83" i="11"/>
  <c r="W149" i="10"/>
  <c r="W129" i="10"/>
  <c r="W125" i="10"/>
  <c r="W71" i="10"/>
  <c r="W7" i="10"/>
  <c r="W85" i="10"/>
  <c r="W21" i="10"/>
  <c r="P97" i="10"/>
  <c r="W27" i="10"/>
  <c r="W135" i="9"/>
  <c r="W71" i="9"/>
  <c r="X71" i="9" s="1"/>
  <c r="G69" i="3" s="1"/>
  <c r="P119" i="10"/>
  <c r="W101" i="8"/>
  <c r="W123" i="8"/>
  <c r="P135" i="8"/>
  <c r="P137" i="7"/>
  <c r="P73" i="8"/>
  <c r="W69" i="8"/>
  <c r="W153" i="7"/>
  <c r="P127" i="7"/>
  <c r="P38" i="8"/>
  <c r="W91" i="7"/>
  <c r="W59" i="7"/>
  <c r="W131" i="7"/>
  <c r="W99" i="7"/>
  <c r="W98" i="7"/>
  <c r="P65" i="7"/>
  <c r="W63" i="7"/>
  <c r="P32" i="7"/>
  <c r="P113" i="7"/>
  <c r="P31" i="7"/>
  <c r="P42" i="7"/>
  <c r="W90" i="7"/>
  <c r="W32" i="7"/>
  <c r="P27" i="7"/>
  <c r="W120" i="14"/>
  <c r="P91" i="14"/>
  <c r="W95" i="14"/>
  <c r="W91" i="14"/>
  <c r="W67" i="14"/>
  <c r="W19" i="14"/>
  <c r="P57" i="14"/>
  <c r="W78" i="13"/>
  <c r="W76" i="13"/>
  <c r="W35" i="13"/>
  <c r="W100" i="13"/>
  <c r="W139" i="12"/>
  <c r="P94" i="12"/>
  <c r="P78" i="12"/>
  <c r="P144" i="12"/>
  <c r="P89" i="12"/>
  <c r="P81" i="12"/>
  <c r="W70" i="12"/>
  <c r="W44" i="12"/>
  <c r="P10" i="12"/>
  <c r="W50" i="12"/>
  <c r="P12" i="12"/>
  <c r="P51" i="12"/>
  <c r="W49" i="12"/>
  <c r="W115" i="11"/>
  <c r="P123" i="11"/>
  <c r="P147" i="11"/>
  <c r="P112" i="11"/>
  <c r="W153" i="11"/>
  <c r="P141" i="11"/>
  <c r="W11" i="11"/>
  <c r="P80" i="11"/>
  <c r="P36" i="11"/>
  <c r="W17" i="11"/>
  <c r="W59" i="11"/>
  <c r="P5" i="11"/>
  <c r="P78" i="11"/>
  <c r="W61" i="11"/>
  <c r="P100" i="11"/>
  <c r="W62" i="11"/>
  <c r="P141" i="10"/>
  <c r="W131" i="10"/>
  <c r="P93" i="10"/>
  <c r="W79" i="10"/>
  <c r="W15" i="10"/>
  <c r="P151" i="10"/>
  <c r="W45" i="10"/>
  <c r="W35" i="10"/>
  <c r="W143" i="9"/>
  <c r="W95" i="9"/>
  <c r="W109" i="10"/>
  <c r="P95" i="10"/>
  <c r="W111" i="10"/>
  <c r="P123" i="9"/>
  <c r="W67" i="9"/>
  <c r="W107" i="9"/>
  <c r="W137" i="9"/>
  <c r="P85" i="9"/>
  <c r="W73" i="9"/>
  <c r="W41" i="9"/>
  <c r="W25" i="9"/>
  <c r="W9" i="9"/>
  <c r="W123" i="9"/>
  <c r="W77" i="9"/>
  <c r="P101" i="9"/>
  <c r="W57" i="9"/>
  <c r="P115" i="9"/>
  <c r="W115" i="9"/>
  <c r="W145" i="8"/>
  <c r="W131" i="8"/>
  <c r="W67" i="8"/>
  <c r="P141" i="8"/>
  <c r="W151" i="8"/>
  <c r="W119" i="8"/>
  <c r="W125" i="8"/>
  <c r="W111" i="8"/>
  <c r="W79" i="8"/>
  <c r="P93" i="8"/>
  <c r="W38" i="8"/>
  <c r="W49" i="8"/>
  <c r="P45" i="8"/>
  <c r="W6" i="8"/>
  <c r="P143" i="7"/>
  <c r="P126" i="7"/>
  <c r="P5" i="8"/>
  <c r="W138" i="7"/>
  <c r="W9" i="7"/>
  <c r="W115" i="7"/>
  <c r="P97" i="7"/>
  <c r="P47" i="7"/>
  <c r="P145" i="7"/>
  <c r="W89" i="7"/>
  <c r="P33" i="7"/>
  <c r="W106" i="7"/>
  <c r="P99" i="7"/>
  <c r="P64" i="7"/>
  <c r="W28" i="7"/>
  <c r="W58" i="7"/>
  <c r="W30" i="7"/>
  <c r="W124" i="14"/>
  <c r="P100" i="14"/>
  <c r="W85" i="14"/>
  <c r="W43" i="14"/>
  <c r="P38" i="14"/>
  <c r="P41" i="14"/>
  <c r="P30" i="14"/>
  <c r="W9" i="14"/>
  <c r="W5" i="14"/>
  <c r="P13" i="14"/>
  <c r="P6" i="14"/>
  <c r="W102" i="13"/>
  <c r="P124" i="13"/>
  <c r="W48" i="13"/>
  <c r="W62" i="13"/>
  <c r="P116" i="13"/>
  <c r="W116" i="13"/>
  <c r="P8" i="13"/>
  <c r="W27" i="13"/>
  <c r="P5" i="13"/>
  <c r="P80" i="12"/>
  <c r="P97" i="12"/>
  <c r="P113" i="12"/>
  <c r="P127" i="12"/>
  <c r="P24" i="12"/>
  <c r="P69" i="12"/>
  <c r="P14" i="12"/>
  <c r="P35" i="12"/>
  <c r="W33" i="12"/>
  <c r="W29" i="12"/>
  <c r="P129" i="11"/>
  <c r="P153" i="11"/>
  <c r="P131" i="11"/>
  <c r="W41" i="11"/>
  <c r="W5" i="11"/>
  <c r="P38" i="11"/>
  <c r="P67" i="11"/>
  <c r="W35" i="11"/>
  <c r="P51" i="11"/>
  <c r="W66" i="11"/>
  <c r="P21" i="11"/>
  <c r="P16" i="11"/>
  <c r="W91" i="11"/>
  <c r="W141" i="10"/>
  <c r="W153" i="10"/>
  <c r="W103" i="10"/>
  <c r="W69" i="10"/>
  <c r="W5" i="10"/>
  <c r="W101" i="10"/>
  <c r="P79" i="8"/>
  <c r="W153" i="8"/>
  <c r="W121" i="8"/>
  <c r="P25" i="8"/>
  <c r="P142" i="7"/>
  <c r="P111" i="7"/>
  <c r="P95" i="7"/>
  <c r="W107" i="7"/>
  <c r="P146" i="7"/>
  <c r="P20" i="7"/>
  <c r="P19" i="7"/>
  <c r="W122" i="7"/>
  <c r="W110" i="7"/>
  <c r="P26" i="7"/>
  <c r="W152" i="14"/>
  <c r="W136" i="14"/>
  <c r="W116" i="14"/>
  <c r="W108" i="14"/>
  <c r="W96" i="14"/>
  <c r="P87" i="14"/>
  <c r="W100" i="14"/>
  <c r="W79" i="14"/>
  <c r="P73" i="14"/>
  <c r="W69" i="14"/>
  <c r="P67" i="14"/>
  <c r="W52" i="14"/>
  <c r="W51" i="14"/>
  <c r="W34" i="14"/>
  <c r="P53" i="14"/>
  <c r="P51" i="14"/>
  <c r="W38" i="14"/>
  <c r="W27" i="14"/>
  <c r="P9" i="14"/>
  <c r="P29" i="14"/>
  <c r="W7" i="14"/>
  <c r="P22" i="14"/>
  <c r="W22" i="14"/>
  <c r="W142" i="13"/>
  <c r="W106" i="13"/>
  <c r="W74" i="13"/>
  <c r="W112" i="13"/>
  <c r="P100" i="13"/>
  <c r="P59" i="13"/>
  <c r="W108" i="13"/>
  <c r="W92" i="13"/>
  <c r="P20" i="13"/>
  <c r="W7" i="13"/>
  <c r="P22" i="13"/>
  <c r="W140" i="12"/>
  <c r="W125" i="12"/>
  <c r="P96" i="12"/>
  <c r="P82" i="12"/>
  <c r="W75" i="12"/>
  <c r="W123" i="12"/>
  <c r="P95" i="12"/>
  <c r="P87" i="12"/>
  <c r="P79" i="12"/>
  <c r="W55" i="12"/>
  <c r="W20" i="12"/>
  <c r="W4" i="12"/>
  <c r="W6" i="12"/>
  <c r="W11" i="12"/>
  <c r="P109" i="12"/>
  <c r="P128" i="11"/>
  <c r="W90" i="11"/>
  <c r="P130" i="11"/>
  <c r="P98" i="11"/>
  <c r="P82" i="11"/>
  <c r="W57" i="11"/>
  <c r="W128" i="11"/>
  <c r="W112" i="11"/>
  <c r="P62" i="11"/>
  <c r="W44" i="11"/>
  <c r="W29" i="11"/>
  <c r="P18" i="11"/>
  <c r="W108" i="11"/>
  <c r="W37" i="11"/>
  <c r="P27" i="11"/>
  <c r="P99" i="11"/>
  <c r="P32" i="11"/>
  <c r="W115" i="10"/>
  <c r="W145" i="10"/>
  <c r="W113" i="10"/>
  <c r="W143" i="10"/>
  <c r="W127" i="10"/>
  <c r="W139" i="10"/>
  <c r="W135" i="10"/>
  <c r="W123" i="10"/>
  <c r="W95" i="10"/>
  <c r="W31" i="10"/>
  <c r="W93" i="10"/>
  <c r="W29" i="10"/>
  <c r="W51" i="10"/>
  <c r="W79" i="9"/>
  <c r="W149" i="9"/>
  <c r="W153" i="9"/>
  <c r="W139" i="9"/>
  <c r="P75" i="9"/>
  <c r="W145" i="9"/>
  <c r="P139" i="9"/>
  <c r="W81" i="9"/>
  <c r="W129" i="8"/>
  <c r="W65" i="8"/>
  <c r="W117" i="8"/>
  <c r="W103" i="8"/>
  <c r="W55" i="8"/>
  <c r="W139" i="8"/>
  <c r="W107" i="8"/>
  <c r="W95" i="8"/>
  <c r="W22" i="8"/>
  <c r="W10" i="8"/>
  <c r="P16" i="8"/>
  <c r="P153" i="7"/>
  <c r="W53" i="8"/>
  <c r="W21" i="8"/>
  <c r="P15" i="8"/>
  <c r="P18" i="7"/>
  <c r="P9" i="7"/>
  <c r="P129" i="7"/>
  <c r="W79" i="7"/>
  <c r="P63" i="7"/>
  <c r="W114" i="7"/>
  <c r="W57" i="7"/>
  <c r="P74" i="7"/>
  <c r="P58" i="7"/>
  <c r="W34" i="7"/>
  <c r="W105" i="7"/>
  <c r="W64" i="13"/>
  <c r="P44" i="13"/>
  <c r="W138" i="12"/>
  <c r="W112" i="12"/>
  <c r="P124" i="11"/>
  <c r="P148" i="11"/>
  <c r="P13" i="11"/>
  <c r="P63" i="11"/>
  <c r="P91" i="11"/>
  <c r="W133" i="10"/>
  <c r="W9" i="11"/>
  <c r="W137" i="10"/>
  <c r="W119" i="10"/>
  <c r="W39" i="10"/>
  <c r="W147" i="9"/>
  <c r="W53" i="10"/>
  <c r="W107" i="10"/>
  <c r="W99" i="10"/>
  <c r="P89" i="10"/>
  <c r="W59" i="10"/>
  <c r="W103" i="9"/>
  <c r="W131" i="9"/>
  <c r="W55" i="9"/>
  <c r="W39" i="9"/>
  <c r="W23" i="9"/>
  <c r="W7" i="9"/>
  <c r="P125" i="9"/>
  <c r="W85" i="9"/>
  <c r="W59" i="9"/>
  <c r="W125" i="9"/>
  <c r="W91" i="9"/>
  <c r="W7" i="8"/>
  <c r="W133" i="8"/>
  <c r="P145" i="8"/>
  <c r="P113" i="8"/>
  <c r="W89" i="8"/>
  <c r="W141" i="8"/>
  <c r="W143" i="8"/>
  <c r="W47" i="8"/>
  <c r="W112" i="7"/>
  <c r="W73" i="8"/>
  <c r="P21" i="8"/>
  <c r="W61" i="8"/>
  <c r="W123" i="7"/>
  <c r="W119" i="7"/>
  <c r="P96" i="7"/>
  <c r="W75" i="7"/>
  <c r="P147" i="7"/>
  <c r="W121" i="7"/>
  <c r="P11" i="7"/>
  <c r="W129" i="7"/>
  <c r="P122" i="7"/>
  <c r="P62" i="7"/>
  <c r="P131" i="7"/>
  <c r="P105" i="7"/>
  <c r="W42" i="7"/>
  <c r="W114" i="14"/>
  <c r="P83" i="14"/>
  <c r="W70" i="14"/>
  <c r="W98" i="14"/>
  <c r="W75" i="14"/>
  <c r="W42" i="14"/>
  <c r="P27" i="14"/>
  <c r="P14" i="14"/>
  <c r="W110" i="13"/>
  <c r="W60" i="13"/>
  <c r="P38" i="13"/>
  <c r="W51" i="13"/>
  <c r="P27" i="13"/>
  <c r="P6" i="13"/>
  <c r="W149" i="12"/>
  <c r="P129" i="12"/>
  <c r="W141" i="12"/>
  <c r="P86" i="12"/>
  <c r="W114" i="12"/>
  <c r="P93" i="12"/>
  <c r="P85" i="12"/>
  <c r="P77" i="12"/>
  <c r="W59" i="12"/>
  <c r="P53" i="12"/>
  <c r="W37" i="12"/>
  <c r="W28" i="12"/>
  <c r="P68" i="12"/>
  <c r="W45" i="12"/>
  <c r="W148" i="11"/>
  <c r="P127" i="11"/>
  <c r="P150" i="11"/>
  <c r="W124" i="11"/>
  <c r="W139" i="11"/>
  <c r="W34" i="11"/>
  <c r="W43" i="11"/>
  <c r="P65" i="11"/>
  <c r="W117" i="9"/>
  <c r="P145" i="9"/>
  <c r="W105" i="9"/>
  <c r="W113" i="8"/>
  <c r="W149" i="8"/>
  <c r="W135" i="8"/>
  <c r="W87" i="8"/>
  <c r="W71" i="8"/>
  <c r="W59" i="8"/>
  <c r="P151" i="8"/>
  <c r="W109" i="8"/>
  <c r="W32" i="8"/>
  <c r="W26" i="8"/>
  <c r="W30" i="8"/>
  <c r="P18" i="8"/>
  <c r="P63" i="8"/>
  <c r="W29" i="8"/>
  <c r="P17" i="8"/>
  <c r="W151" i="7"/>
  <c r="P128" i="7"/>
  <c r="W7" i="7"/>
  <c r="P121" i="7"/>
  <c r="W97" i="7"/>
  <c r="P10" i="7"/>
  <c r="W27" i="7"/>
  <c r="W146" i="7"/>
  <c r="W11" i="7"/>
  <c r="W130" i="7"/>
  <c r="W78" i="7"/>
  <c r="P100" i="7"/>
  <c r="P15" i="7"/>
  <c r="W18" i="7"/>
  <c r="X73" i="13" l="1"/>
  <c r="K71" i="3" s="1"/>
  <c r="X76" i="12"/>
  <c r="J74" i="3" s="1"/>
  <c r="X2" i="2"/>
  <c r="W5" i="2"/>
  <c r="W8" i="2"/>
  <c r="W6" i="2"/>
  <c r="X8" i="2"/>
  <c r="X6" i="2"/>
  <c r="X4" i="2"/>
  <c r="X108" i="8"/>
  <c r="F106" i="3" s="1"/>
  <c r="W3" i="2"/>
  <c r="X3" i="2"/>
  <c r="W2" i="2"/>
  <c r="W4" i="2"/>
  <c r="X8" i="8"/>
  <c r="F6" i="3" s="1"/>
  <c r="X129" i="10"/>
  <c r="H127" i="3" s="1"/>
  <c r="X49" i="14"/>
  <c r="L47" i="3" s="1"/>
  <c r="X133" i="14"/>
  <c r="L131" i="3" s="1"/>
  <c r="X7" i="11"/>
  <c r="I5" i="3" s="1"/>
  <c r="X23" i="7"/>
  <c r="E21" i="3" s="1"/>
  <c r="X42" i="10"/>
  <c r="H40" i="3" s="1"/>
  <c r="X82" i="9"/>
  <c r="G80" i="3" s="1"/>
  <c r="X81" i="13"/>
  <c r="K79" i="3" s="1"/>
  <c r="X23" i="9"/>
  <c r="G21" i="3" s="1"/>
  <c r="X121" i="11"/>
  <c r="I119" i="3" s="1"/>
  <c r="X46" i="13"/>
  <c r="K44" i="3" s="1"/>
  <c r="X6" i="9"/>
  <c r="G7" i="3" s="1"/>
  <c r="X103" i="8"/>
  <c r="F101" i="3" s="1"/>
  <c r="X150" i="9"/>
  <c r="G148" i="3" s="1"/>
  <c r="X55" i="12"/>
  <c r="J53" i="3" s="1"/>
  <c r="X18" i="11"/>
  <c r="I16" i="3" s="1"/>
  <c r="X5" i="12"/>
  <c r="J3" i="3" s="1"/>
  <c r="X8" i="11"/>
  <c r="I6" i="3" s="1"/>
  <c r="X33" i="10"/>
  <c r="H31" i="3" s="1"/>
  <c r="X126" i="9"/>
  <c r="G124" i="3" s="1"/>
  <c r="X96" i="8"/>
  <c r="F94" i="3" s="1"/>
  <c r="X80" i="13"/>
  <c r="K78" i="3" s="1"/>
  <c r="X50" i="14"/>
  <c r="L48" i="3" s="1"/>
  <c r="X41" i="11"/>
  <c r="I39" i="3" s="1"/>
  <c r="X43" i="9"/>
  <c r="G41" i="3" s="1"/>
  <c r="X80" i="14"/>
  <c r="L78" i="3" s="1"/>
  <c r="X54" i="9"/>
  <c r="G52" i="3" s="1"/>
  <c r="X131" i="12"/>
  <c r="J129" i="3" s="1"/>
  <c r="X88" i="10"/>
  <c r="H86" i="3" s="1"/>
  <c r="X126" i="8"/>
  <c r="F124" i="3" s="1"/>
  <c r="X118" i="8"/>
  <c r="F116" i="3" s="1"/>
  <c r="X148" i="12"/>
  <c r="J146" i="3" s="1"/>
  <c r="X69" i="10"/>
  <c r="H67" i="3" s="1"/>
  <c r="X141" i="9"/>
  <c r="G139" i="3" s="1"/>
  <c r="X51" i="10"/>
  <c r="H49" i="3" s="1"/>
  <c r="X81" i="12"/>
  <c r="J79" i="3" s="1"/>
  <c r="X46" i="10"/>
  <c r="H44" i="3" s="1"/>
  <c r="X71" i="8"/>
  <c r="F69" i="3" s="1"/>
  <c r="X86" i="13"/>
  <c r="K84" i="3" s="1"/>
  <c r="X11" i="13"/>
  <c r="K9" i="3" s="1"/>
  <c r="X22" i="7"/>
  <c r="E20" i="3" s="1"/>
  <c r="X13" i="9"/>
  <c r="G11" i="3" s="1"/>
  <c r="X18" i="9"/>
  <c r="G16" i="3" s="1"/>
  <c r="X45" i="13"/>
  <c r="K43" i="3" s="1"/>
  <c r="X112" i="14"/>
  <c r="L110" i="3" s="1"/>
  <c r="X45" i="9"/>
  <c r="G43" i="3" s="1"/>
  <c r="X36" i="10"/>
  <c r="H34" i="3" s="1"/>
  <c r="X82" i="14"/>
  <c r="L80" i="3" s="1"/>
  <c r="X117" i="14"/>
  <c r="L115" i="3" s="1"/>
  <c r="X92" i="9"/>
  <c r="G90" i="3" s="1"/>
  <c r="X12" i="9"/>
  <c r="G10" i="3" s="1"/>
  <c r="X68" i="12"/>
  <c r="J66" i="3" s="1"/>
  <c r="X91" i="13"/>
  <c r="K89" i="3" s="1"/>
  <c r="X45" i="14"/>
  <c r="L43" i="3" s="1"/>
  <c r="X101" i="12"/>
  <c r="J99" i="3" s="1"/>
  <c r="X149" i="13"/>
  <c r="K147" i="3" s="1"/>
  <c r="X90" i="10"/>
  <c r="H88" i="3" s="1"/>
  <c r="X63" i="8"/>
  <c r="F61" i="3" s="1"/>
  <c r="X80" i="12"/>
  <c r="J78" i="3" s="1"/>
  <c r="X50" i="11"/>
  <c r="I48" i="3" s="1"/>
  <c r="X9" i="10"/>
  <c r="H8" i="3" s="1"/>
  <c r="X61" i="10"/>
  <c r="H59" i="3" s="1"/>
  <c r="X137" i="14"/>
  <c r="L135" i="3" s="1"/>
  <c r="X135" i="9"/>
  <c r="G133" i="3" s="1"/>
  <c r="X43" i="10"/>
  <c r="H41" i="3" s="1"/>
  <c r="X74" i="8"/>
  <c r="F72" i="3" s="1"/>
  <c r="X148" i="10"/>
  <c r="H146" i="3" s="1"/>
  <c r="X47" i="14"/>
  <c r="L45" i="3" s="1"/>
  <c r="X103" i="9"/>
  <c r="G101" i="3" s="1"/>
  <c r="X95" i="9"/>
  <c r="G93" i="3" s="1"/>
  <c r="X61" i="12"/>
  <c r="J59" i="3" s="1"/>
  <c r="X125" i="11"/>
  <c r="I123" i="3" s="1"/>
  <c r="X79" i="13"/>
  <c r="K77" i="3" s="1"/>
  <c r="X104" i="8"/>
  <c r="F102" i="3" s="1"/>
  <c r="X97" i="12"/>
  <c r="J95" i="3" s="1"/>
  <c r="X149" i="10"/>
  <c r="H147" i="3" s="1"/>
  <c r="X149" i="7"/>
  <c r="E147" i="3" s="1"/>
  <c r="X150" i="7"/>
  <c r="E148" i="3" s="1"/>
  <c r="X88" i="9"/>
  <c r="G86" i="3" s="1"/>
  <c r="X150" i="13"/>
  <c r="K148" i="3" s="1"/>
  <c r="X13" i="10"/>
  <c r="H11" i="3" s="1"/>
  <c r="X135" i="14"/>
  <c r="L133" i="3" s="1"/>
  <c r="X106" i="8"/>
  <c r="F104" i="3" s="1"/>
  <c r="X129" i="13"/>
  <c r="K127" i="3" s="1"/>
  <c r="X76" i="10"/>
  <c r="H74" i="3" s="1"/>
  <c r="X88" i="8"/>
  <c r="F86" i="3" s="1"/>
  <c r="X65" i="11"/>
  <c r="I63" i="3" s="1"/>
  <c r="X93" i="12"/>
  <c r="J91" i="3" s="1"/>
  <c r="X69" i="11"/>
  <c r="I67" i="3" s="1"/>
  <c r="X134" i="10"/>
  <c r="H132" i="3" s="1"/>
  <c r="X96" i="10"/>
  <c r="H94" i="3" s="1"/>
  <c r="X150" i="10"/>
  <c r="H148" i="3" s="1"/>
  <c r="X148" i="8"/>
  <c r="F146" i="3" s="1"/>
  <c r="X112" i="13"/>
  <c r="K110" i="3" s="1"/>
  <c r="X77" i="7"/>
  <c r="E75" i="3" s="1"/>
  <c r="X62" i="9"/>
  <c r="G60" i="3" s="1"/>
  <c r="X91" i="8"/>
  <c r="F89" i="3" s="1"/>
  <c r="X82" i="13"/>
  <c r="K80" i="3" s="1"/>
  <c r="X110" i="8"/>
  <c r="F108" i="3" s="1"/>
  <c r="X12" i="10"/>
  <c r="H10" i="3" s="1"/>
  <c r="X110" i="10"/>
  <c r="H108" i="3" s="1"/>
  <c r="X89" i="12"/>
  <c r="J87" i="3" s="1"/>
  <c r="X6" i="11"/>
  <c r="I7" i="3" s="1"/>
  <c r="X117" i="13"/>
  <c r="K115" i="3" s="1"/>
  <c r="X90" i="9"/>
  <c r="G88" i="3" s="1"/>
  <c r="X54" i="13"/>
  <c r="K52" i="3" s="1"/>
  <c r="X115" i="14"/>
  <c r="L113" i="3" s="1"/>
  <c r="X83" i="13"/>
  <c r="K81" i="3" s="1"/>
  <c r="X143" i="13"/>
  <c r="K141" i="3" s="1"/>
  <c r="X127" i="11"/>
  <c r="I125" i="3" s="1"/>
  <c r="X90" i="12"/>
  <c r="J88" i="3" s="1"/>
  <c r="X105" i="13"/>
  <c r="K103" i="3" s="1"/>
  <c r="X13" i="11"/>
  <c r="I11" i="3" s="1"/>
  <c r="X131" i="11"/>
  <c r="I129" i="3" s="1"/>
  <c r="X51" i="11"/>
  <c r="I49" i="3" s="1"/>
  <c r="X151" i="13"/>
  <c r="K149" i="3" s="1"/>
  <c r="X78" i="8"/>
  <c r="F76" i="3" s="1"/>
  <c r="X86" i="9"/>
  <c r="G84" i="3" s="1"/>
  <c r="X12" i="12"/>
  <c r="J10" i="3" s="1"/>
  <c r="X150" i="11"/>
  <c r="I148" i="3" s="1"/>
  <c r="X95" i="13"/>
  <c r="K93" i="3" s="1"/>
  <c r="X89" i="13"/>
  <c r="K87" i="3" s="1"/>
  <c r="X106" i="10"/>
  <c r="H104" i="3" s="1"/>
  <c r="X4" i="10"/>
  <c r="H4" i="3" s="1"/>
  <c r="X135" i="13"/>
  <c r="K133" i="3" s="1"/>
  <c r="X74" i="14"/>
  <c r="L72" i="3" s="1"/>
  <c r="X118" i="14"/>
  <c r="L116" i="3" s="1"/>
  <c r="X127" i="14"/>
  <c r="L125" i="3" s="1"/>
  <c r="X25" i="13"/>
  <c r="K23" i="3" s="1"/>
  <c r="X67" i="13"/>
  <c r="K65" i="3" s="1"/>
  <c r="X78" i="12"/>
  <c r="J76" i="3" s="1"/>
  <c r="X48" i="10"/>
  <c r="H46" i="3" s="1"/>
  <c r="X92" i="10"/>
  <c r="H90" i="3" s="1"/>
  <c r="X130" i="10"/>
  <c r="H128" i="3" s="1"/>
  <c r="X144" i="9"/>
  <c r="G142" i="3" s="1"/>
  <c r="X34" i="9"/>
  <c r="G32" i="3" s="1"/>
  <c r="X98" i="9"/>
  <c r="G96" i="3" s="1"/>
  <c r="X109" i="13"/>
  <c r="K107" i="3" s="1"/>
  <c r="X146" i="9"/>
  <c r="G144" i="3" s="1"/>
  <c r="X63" i="11"/>
  <c r="I61" i="3" s="1"/>
  <c r="X13" i="14"/>
  <c r="L11" i="3" s="1"/>
  <c r="X53" i="12"/>
  <c r="J51" i="3" s="1"/>
  <c r="X78" i="14"/>
  <c r="L76" i="3" s="1"/>
  <c r="X133" i="11"/>
  <c r="I131" i="3" s="1"/>
  <c r="X66" i="9"/>
  <c r="G64" i="3" s="1"/>
  <c r="X85" i="12"/>
  <c r="J83" i="3" s="1"/>
  <c r="X36" i="8"/>
  <c r="F34" i="3" s="1"/>
  <c r="X46" i="12"/>
  <c r="J44" i="3" s="1"/>
  <c r="X77" i="10"/>
  <c r="H75" i="3" s="1"/>
  <c r="X43" i="12"/>
  <c r="J41" i="3" s="1"/>
  <c r="X119" i="12"/>
  <c r="J117" i="3" s="1"/>
  <c r="X145" i="9"/>
  <c r="G143" i="3" s="1"/>
  <c r="X127" i="12"/>
  <c r="J125" i="3" s="1"/>
  <c r="X118" i="9"/>
  <c r="G116" i="3" s="1"/>
  <c r="X75" i="11"/>
  <c r="I73" i="3" s="1"/>
  <c r="X31" i="10"/>
  <c r="H29" i="3" s="1"/>
  <c r="X145" i="10"/>
  <c r="H143" i="3" s="1"/>
  <c r="X31" i="14"/>
  <c r="L29" i="3" s="1"/>
  <c r="X54" i="7"/>
  <c r="E52" i="3" s="1"/>
  <c r="X29" i="9"/>
  <c r="G27" i="3" s="1"/>
  <c r="X105" i="11"/>
  <c r="I103" i="3" s="1"/>
  <c r="X10" i="9"/>
  <c r="G2" i="3" s="1"/>
  <c r="X75" i="7"/>
  <c r="E73" i="3" s="1"/>
  <c r="X30" i="9"/>
  <c r="G28" i="3" s="1"/>
  <c r="X107" i="8"/>
  <c r="F105" i="3" s="1"/>
  <c r="X60" i="10"/>
  <c r="H58" i="3" s="1"/>
  <c r="X44" i="13"/>
  <c r="K42" i="3" s="1"/>
  <c r="X135" i="11"/>
  <c r="I133" i="3" s="1"/>
  <c r="X99" i="13"/>
  <c r="K97" i="3" s="1"/>
  <c r="X76" i="14"/>
  <c r="L74" i="3" s="1"/>
  <c r="X52" i="13"/>
  <c r="K50" i="3" s="1"/>
  <c r="X102" i="8"/>
  <c r="F100" i="3" s="1"/>
  <c r="X14" i="9"/>
  <c r="G12" i="3" s="1"/>
  <c r="X86" i="14"/>
  <c r="L84" i="3" s="1"/>
  <c r="X120" i="14"/>
  <c r="L118" i="3" s="1"/>
  <c r="X114" i="14"/>
  <c r="L112" i="3" s="1"/>
  <c r="X16" i="10"/>
  <c r="H14" i="3" s="1"/>
  <c r="X23" i="12"/>
  <c r="J21" i="3" s="1"/>
  <c r="X76" i="8"/>
  <c r="F74" i="3" s="1"/>
  <c r="X152" i="12"/>
  <c r="J150" i="3" s="1"/>
  <c r="X92" i="8"/>
  <c r="F90" i="3" s="1"/>
  <c r="X147" i="14"/>
  <c r="L145" i="3" s="1"/>
  <c r="X60" i="14"/>
  <c r="L58" i="3" s="1"/>
  <c r="X111" i="14"/>
  <c r="L109" i="3" s="1"/>
  <c r="X137" i="10"/>
  <c r="H135" i="3" s="1"/>
  <c r="X40" i="10"/>
  <c r="H38" i="3" s="1"/>
  <c r="X59" i="14"/>
  <c r="L57" i="3" s="1"/>
  <c r="X68" i="9"/>
  <c r="G66" i="3" s="1"/>
  <c r="X88" i="13"/>
  <c r="K86" i="3" s="1"/>
  <c r="X131" i="10"/>
  <c r="H129" i="3" s="1"/>
  <c r="X67" i="8"/>
  <c r="F65" i="3" s="1"/>
  <c r="X149" i="9"/>
  <c r="G147" i="3" s="1"/>
  <c r="X83" i="10"/>
  <c r="H81" i="3" s="1"/>
  <c r="X51" i="8"/>
  <c r="F49" i="3" s="1"/>
  <c r="X28" i="13"/>
  <c r="K26" i="3" s="1"/>
  <c r="X141" i="14"/>
  <c r="L139" i="3" s="1"/>
  <c r="X112" i="10"/>
  <c r="H110" i="3" s="1"/>
  <c r="X92" i="12"/>
  <c r="J90" i="3" s="1"/>
  <c r="X54" i="14"/>
  <c r="L52" i="3" s="1"/>
  <c r="X107" i="13"/>
  <c r="K105" i="3" s="1"/>
  <c r="X103" i="13"/>
  <c r="K101" i="3" s="1"/>
  <c r="X109" i="14"/>
  <c r="L107" i="3" s="1"/>
  <c r="X16" i="11"/>
  <c r="I14" i="3" s="1"/>
  <c r="X89" i="14"/>
  <c r="L87" i="3" s="1"/>
  <c r="X93" i="13"/>
  <c r="K91" i="3" s="1"/>
  <c r="X142" i="10"/>
  <c r="H140" i="3" s="1"/>
  <c r="X38" i="10"/>
  <c r="H36" i="3" s="1"/>
  <c r="X83" i="11"/>
  <c r="I81" i="3" s="1"/>
  <c r="X44" i="10"/>
  <c r="H42" i="3" s="1"/>
  <c r="X130" i="11"/>
  <c r="I128" i="3" s="1"/>
  <c r="X113" i="13"/>
  <c r="K111" i="3" s="1"/>
  <c r="X82" i="10"/>
  <c r="H80" i="3" s="1"/>
  <c r="X81" i="8"/>
  <c r="F79" i="3" s="1"/>
  <c r="X82" i="11"/>
  <c r="I80" i="3" s="1"/>
  <c r="X10" i="12"/>
  <c r="J2" i="3" s="1"/>
  <c r="X108" i="12"/>
  <c r="J106" i="3" s="1"/>
  <c r="X98" i="11"/>
  <c r="I96" i="3" s="1"/>
  <c r="X79" i="12"/>
  <c r="J77" i="3" s="1"/>
  <c r="X111" i="11"/>
  <c r="I109" i="3" s="1"/>
  <c r="X116" i="11"/>
  <c r="I114" i="3" s="1"/>
  <c r="X81" i="11"/>
  <c r="I79" i="3" s="1"/>
  <c r="X94" i="14"/>
  <c r="L92" i="3" s="1"/>
  <c r="X66" i="10"/>
  <c r="H64" i="3" s="1"/>
  <c r="X122" i="9"/>
  <c r="G120" i="3" s="1"/>
  <c r="X100" i="10"/>
  <c r="H98" i="3" s="1"/>
  <c r="X112" i="9"/>
  <c r="G110" i="3" s="1"/>
  <c r="X62" i="8"/>
  <c r="F60" i="3" s="1"/>
  <c r="X96" i="9"/>
  <c r="G94" i="3" s="1"/>
  <c r="X47" i="11"/>
  <c r="I45" i="3" s="1"/>
  <c r="X85" i="13"/>
  <c r="K83" i="3" s="1"/>
  <c r="X84" i="10"/>
  <c r="H82" i="3" s="1"/>
  <c r="X105" i="14"/>
  <c r="L103" i="3" s="1"/>
  <c r="X4" i="9"/>
  <c r="G4" i="3" s="1"/>
  <c r="X99" i="8"/>
  <c r="F97" i="3" s="1"/>
  <c r="X8" i="13"/>
  <c r="K6" i="3" s="1"/>
  <c r="X104" i="12"/>
  <c r="J102" i="3" s="1"/>
  <c r="X74" i="13"/>
  <c r="K72" i="3" s="1"/>
  <c r="X122" i="10"/>
  <c r="H120" i="3" s="1"/>
  <c r="X52" i="10"/>
  <c r="H50" i="3" s="1"/>
  <c r="X29" i="13"/>
  <c r="K27" i="3" s="1"/>
  <c r="X140" i="9"/>
  <c r="G138" i="3" s="1"/>
  <c r="X60" i="8"/>
  <c r="F58" i="3" s="1"/>
  <c r="X70" i="10"/>
  <c r="H68" i="3" s="1"/>
  <c r="X106" i="13"/>
  <c r="K104" i="3" s="1"/>
  <c r="X14" i="13"/>
  <c r="K12" i="3" s="1"/>
  <c r="X134" i="8"/>
  <c r="F132" i="3" s="1"/>
  <c r="X59" i="10"/>
  <c r="H57" i="3" s="1"/>
  <c r="X79" i="10"/>
  <c r="H77" i="3" s="1"/>
  <c r="X31" i="9"/>
  <c r="G29" i="3" s="1"/>
  <c r="X30" i="12"/>
  <c r="J28" i="3" s="1"/>
  <c r="X130" i="8"/>
  <c r="F128" i="3" s="1"/>
  <c r="X140" i="8"/>
  <c r="F138" i="3" s="1"/>
  <c r="X59" i="8"/>
  <c r="F57" i="3" s="1"/>
  <c r="X35" i="10"/>
  <c r="H33" i="3" s="1"/>
  <c r="X69" i="9"/>
  <c r="G67" i="3" s="1"/>
  <c r="X45" i="10"/>
  <c r="H43" i="3" s="1"/>
  <c r="X110" i="13"/>
  <c r="K108" i="3" s="1"/>
  <c r="X135" i="7"/>
  <c r="E133" i="3" s="1"/>
  <c r="X35" i="9"/>
  <c r="G33" i="3" s="1"/>
  <c r="X55" i="13"/>
  <c r="K53" i="3" s="1"/>
  <c r="X32" i="11"/>
  <c r="I30" i="3" s="1"/>
  <c r="X134" i="11"/>
  <c r="I132" i="3" s="1"/>
  <c r="X95" i="11"/>
  <c r="I93" i="3" s="1"/>
  <c r="X70" i="9"/>
  <c r="G68" i="3" s="1"/>
  <c r="X32" i="10"/>
  <c r="H30" i="3" s="1"/>
  <c r="X125" i="14"/>
  <c r="L123" i="3" s="1"/>
  <c r="X27" i="11"/>
  <c r="I25" i="3" s="1"/>
  <c r="X145" i="11"/>
  <c r="I143" i="3" s="1"/>
  <c r="X42" i="12"/>
  <c r="J40" i="3" s="1"/>
  <c r="X122" i="11"/>
  <c r="I120" i="3" s="1"/>
  <c r="X41" i="13"/>
  <c r="K39" i="3" s="1"/>
  <c r="X66" i="12"/>
  <c r="J64" i="3" s="1"/>
  <c r="X12" i="11"/>
  <c r="I10" i="3" s="1"/>
  <c r="X42" i="9"/>
  <c r="G40" i="3" s="1"/>
  <c r="X104" i="10"/>
  <c r="H102" i="3" s="1"/>
  <c r="X10" i="10"/>
  <c r="H2" i="3" s="1"/>
  <c r="X64" i="10"/>
  <c r="H62" i="3" s="1"/>
  <c r="X68" i="14"/>
  <c r="L66" i="3" s="1"/>
  <c r="X72" i="14"/>
  <c r="L70" i="3" s="1"/>
  <c r="X148" i="14"/>
  <c r="L146" i="3" s="1"/>
  <c r="X106" i="9"/>
  <c r="G104" i="3" s="1"/>
  <c r="X96" i="12"/>
  <c r="J94" i="3" s="1"/>
  <c r="X68" i="13"/>
  <c r="K66" i="3" s="1"/>
  <c r="X122" i="13"/>
  <c r="K120" i="3" s="1"/>
  <c r="X101" i="13"/>
  <c r="K99" i="3" s="1"/>
  <c r="X152" i="10"/>
  <c r="H150" i="3" s="1"/>
  <c r="X143" i="9"/>
  <c r="G141" i="3" s="1"/>
  <c r="X153" i="10"/>
  <c r="H151" i="3" s="1"/>
  <c r="X13" i="13"/>
  <c r="K11" i="3" s="1"/>
  <c r="X16" i="9"/>
  <c r="G14" i="3" s="1"/>
  <c r="X54" i="8"/>
  <c r="F52" i="3" s="1"/>
  <c r="X48" i="8"/>
  <c r="F46" i="3" s="1"/>
  <c r="X108" i="14"/>
  <c r="L106" i="3" s="1"/>
  <c r="X6" i="7"/>
  <c r="E7" i="3" s="1"/>
  <c r="X70" i="7"/>
  <c r="E68" i="3" s="1"/>
  <c r="X98" i="13"/>
  <c r="K96" i="3" s="1"/>
  <c r="X86" i="7"/>
  <c r="E84" i="3" s="1"/>
  <c r="X7" i="10"/>
  <c r="H5" i="3" s="1"/>
  <c r="X128" i="13"/>
  <c r="K126" i="3" s="1"/>
  <c r="X136" i="13"/>
  <c r="K134" i="3" s="1"/>
  <c r="X148" i="9"/>
  <c r="G146" i="3" s="1"/>
  <c r="X56" i="8"/>
  <c r="F54" i="3" s="1"/>
  <c r="X114" i="8"/>
  <c r="F112" i="3" s="1"/>
  <c r="X64" i="9"/>
  <c r="G62" i="3" s="1"/>
  <c r="X136" i="12"/>
  <c r="J134" i="3" s="1"/>
  <c r="X17" i="12"/>
  <c r="J15" i="3" s="1"/>
  <c r="X84" i="14"/>
  <c r="L82" i="3" s="1"/>
  <c r="X5" i="10"/>
  <c r="H3" i="3" s="1"/>
  <c r="X9" i="9"/>
  <c r="G8" i="3" s="1"/>
  <c r="X121" i="10"/>
  <c r="H119" i="3" s="1"/>
  <c r="X119" i="9"/>
  <c r="G117" i="3" s="1"/>
  <c r="X134" i="7"/>
  <c r="E132" i="3" s="1"/>
  <c r="X34" i="10"/>
  <c r="H32" i="3" s="1"/>
  <c r="X39" i="10"/>
  <c r="H37" i="3" s="1"/>
  <c r="X57" i="10"/>
  <c r="H55" i="3" s="1"/>
  <c r="X48" i="14"/>
  <c r="L46" i="3" s="1"/>
  <c r="X120" i="12"/>
  <c r="J118" i="3" s="1"/>
  <c r="X139" i="8"/>
  <c r="F137" i="3" s="1"/>
  <c r="X129" i="14"/>
  <c r="L127" i="3" s="1"/>
  <c r="X76" i="9"/>
  <c r="G74" i="3" s="1"/>
  <c r="X142" i="8"/>
  <c r="F140" i="3" s="1"/>
  <c r="X133" i="10"/>
  <c r="H131" i="3" s="1"/>
  <c r="X55" i="8"/>
  <c r="F53" i="3" s="1"/>
  <c r="X71" i="10"/>
  <c r="H69" i="3" s="1"/>
  <c r="X151" i="12"/>
  <c r="J149" i="3" s="1"/>
  <c r="X65" i="10"/>
  <c r="H63" i="3" s="1"/>
  <c r="X137" i="9"/>
  <c r="G135" i="3" s="1"/>
  <c r="X115" i="12"/>
  <c r="J113" i="3" s="1"/>
  <c r="X123" i="13"/>
  <c r="K121" i="3" s="1"/>
  <c r="X59" i="11"/>
  <c r="I57" i="3" s="1"/>
  <c r="X27" i="10"/>
  <c r="H25" i="3" s="1"/>
  <c r="X24" i="8"/>
  <c r="F22" i="3" s="1"/>
  <c r="X78" i="9"/>
  <c r="G76" i="3" s="1"/>
  <c r="X131" i="8"/>
  <c r="F129" i="3" s="1"/>
  <c r="X36" i="9"/>
  <c r="G34" i="3" s="1"/>
  <c r="X123" i="8"/>
  <c r="F121" i="3" s="1"/>
  <c r="X83" i="8"/>
  <c r="F81" i="3" s="1"/>
  <c r="X18" i="12"/>
  <c r="J16" i="3" s="1"/>
  <c r="X152" i="13"/>
  <c r="K150" i="3" s="1"/>
  <c r="X128" i="7"/>
  <c r="E126" i="3" s="1"/>
  <c r="X148" i="7"/>
  <c r="E146" i="3" s="1"/>
  <c r="X111" i="7"/>
  <c r="E109" i="3" s="1"/>
  <c r="X152" i="7"/>
  <c r="E150" i="3" s="1"/>
  <c r="X110" i="12"/>
  <c r="J108" i="3" s="1"/>
  <c r="X54" i="10"/>
  <c r="H52" i="3" s="1"/>
  <c r="X117" i="11"/>
  <c r="I115" i="3" s="1"/>
  <c r="X100" i="9"/>
  <c r="G98" i="3" s="1"/>
  <c r="X18" i="10"/>
  <c r="H16" i="3" s="1"/>
  <c r="X132" i="8"/>
  <c r="F130" i="3" s="1"/>
  <c r="X133" i="13"/>
  <c r="K131" i="3" s="1"/>
  <c r="X153" i="13"/>
  <c r="K151" i="3" s="1"/>
  <c r="X21" i="12"/>
  <c r="J19" i="3" s="1"/>
  <c r="X102" i="9"/>
  <c r="G100" i="3" s="1"/>
  <c r="X67" i="11"/>
  <c r="I65" i="3" s="1"/>
  <c r="X6" i="14"/>
  <c r="L7" i="3" s="1"/>
  <c r="X97" i="9"/>
  <c r="G95" i="3" s="1"/>
  <c r="X80" i="10"/>
  <c r="H78" i="3" s="1"/>
  <c r="X147" i="9"/>
  <c r="G145" i="3" s="1"/>
  <c r="X25" i="12"/>
  <c r="J23" i="3" s="1"/>
  <c r="X145" i="7"/>
  <c r="E143" i="3" s="1"/>
  <c r="X103" i="11"/>
  <c r="I101" i="3" s="1"/>
  <c r="X89" i="10"/>
  <c r="H87" i="3" s="1"/>
  <c r="X115" i="10"/>
  <c r="H113" i="3" s="1"/>
  <c r="X51" i="12"/>
  <c r="J49" i="3" s="1"/>
  <c r="X147" i="7"/>
  <c r="E145" i="3" s="1"/>
  <c r="X128" i="12"/>
  <c r="J126" i="3" s="1"/>
  <c r="X28" i="10"/>
  <c r="H26" i="3" s="1"/>
  <c r="X33" i="14"/>
  <c r="L31" i="3" s="1"/>
  <c r="X23" i="11"/>
  <c r="I21" i="3" s="1"/>
  <c r="X83" i="9"/>
  <c r="G81" i="3" s="1"/>
  <c r="X71" i="11"/>
  <c r="I69" i="3" s="1"/>
  <c r="X84" i="9"/>
  <c r="G82" i="3" s="1"/>
  <c r="X28" i="9"/>
  <c r="G26" i="3" s="1"/>
  <c r="X113" i="14"/>
  <c r="L111" i="3" s="1"/>
  <c r="X75" i="10"/>
  <c r="H73" i="3" s="1"/>
  <c r="X40" i="7"/>
  <c r="E38" i="3" s="1"/>
  <c r="X144" i="13"/>
  <c r="K142" i="3" s="1"/>
  <c r="X39" i="7"/>
  <c r="E37" i="3" s="1"/>
  <c r="X128" i="9"/>
  <c r="G126" i="3" s="1"/>
  <c r="X29" i="10"/>
  <c r="H27" i="3" s="1"/>
  <c r="X73" i="10"/>
  <c r="H71" i="3" s="1"/>
  <c r="X26" i="9"/>
  <c r="G24" i="3" s="1"/>
  <c r="X118" i="7"/>
  <c r="E116" i="3" s="1"/>
  <c r="X120" i="8"/>
  <c r="F118" i="3" s="1"/>
  <c r="X151" i="7"/>
  <c r="E149" i="3" s="1"/>
  <c r="X128" i="8"/>
  <c r="F126" i="3" s="1"/>
  <c r="X53" i="9"/>
  <c r="G51" i="3" s="1"/>
  <c r="X41" i="10"/>
  <c r="H39" i="3" s="1"/>
  <c r="X66" i="13"/>
  <c r="K64" i="3" s="1"/>
  <c r="X118" i="10"/>
  <c r="H116" i="3" s="1"/>
  <c r="X124" i="14"/>
  <c r="L122" i="3" s="1"/>
  <c r="X53" i="10"/>
  <c r="H51" i="3" s="1"/>
  <c r="X15" i="10"/>
  <c r="H13" i="3" s="1"/>
  <c r="X111" i="9"/>
  <c r="G109" i="3" s="1"/>
  <c r="X19" i="9"/>
  <c r="G17" i="3" s="1"/>
  <c r="X72" i="11"/>
  <c r="I70" i="3" s="1"/>
  <c r="X72" i="9"/>
  <c r="G70" i="3" s="1"/>
  <c r="X147" i="13"/>
  <c r="K145" i="3" s="1"/>
  <c r="X46" i="9"/>
  <c r="G44" i="3" s="1"/>
  <c r="X61" i="9"/>
  <c r="G59" i="3" s="1"/>
  <c r="X134" i="9"/>
  <c r="G132" i="3" s="1"/>
  <c r="X133" i="9"/>
  <c r="G131" i="3" s="1"/>
  <c r="X27" i="12"/>
  <c r="J25" i="3" s="1"/>
  <c r="X138" i="8"/>
  <c r="F136" i="3" s="1"/>
  <c r="X22" i="9"/>
  <c r="G20" i="3" s="1"/>
  <c r="X136" i="10"/>
  <c r="H134" i="3" s="1"/>
  <c r="X110" i="9"/>
  <c r="G108" i="3" s="1"/>
  <c r="X20" i="9"/>
  <c r="G18" i="3" s="1"/>
  <c r="X37" i="7"/>
  <c r="E35" i="3" s="1"/>
  <c r="X58" i="14"/>
  <c r="L56" i="3" s="1"/>
  <c r="X116" i="12"/>
  <c r="J114" i="3" s="1"/>
  <c r="X21" i="9"/>
  <c r="G19" i="3" s="1"/>
  <c r="X25" i="10"/>
  <c r="H23" i="3" s="1"/>
  <c r="X88" i="14"/>
  <c r="L86" i="3" s="1"/>
  <c r="X127" i="9"/>
  <c r="G125" i="3" s="1"/>
  <c r="X58" i="10"/>
  <c r="H56" i="3" s="1"/>
  <c r="X96" i="14"/>
  <c r="L94" i="3" s="1"/>
  <c r="X25" i="9"/>
  <c r="G23" i="3" s="1"/>
  <c r="X49" i="10"/>
  <c r="H47" i="3" s="1"/>
  <c r="X135" i="12"/>
  <c r="J133" i="3" s="1"/>
  <c r="X152" i="9"/>
  <c r="G150" i="3" s="1"/>
  <c r="X4" i="8"/>
  <c r="F4" i="3" s="1"/>
  <c r="X112" i="8"/>
  <c r="F110" i="3" s="1"/>
  <c r="X118" i="13"/>
  <c r="K116" i="3" s="1"/>
  <c r="X64" i="8"/>
  <c r="F62" i="3" s="1"/>
  <c r="X37" i="9"/>
  <c r="G35" i="3" s="1"/>
  <c r="X94" i="8"/>
  <c r="F92" i="3" s="1"/>
  <c r="X84" i="8"/>
  <c r="F82" i="3" s="1"/>
  <c r="X126" i="10"/>
  <c r="H124" i="3" s="1"/>
  <c r="X48" i="9"/>
  <c r="G46" i="3" s="1"/>
  <c r="X153" i="14"/>
  <c r="L151" i="3" s="1"/>
  <c r="X141" i="13"/>
  <c r="K139" i="3" s="1"/>
  <c r="X66" i="8"/>
  <c r="F64" i="3" s="1"/>
  <c r="X101" i="7"/>
  <c r="E99" i="3" s="1"/>
  <c r="X146" i="8"/>
  <c r="F144" i="3" s="1"/>
  <c r="X128" i="10"/>
  <c r="H126" i="3" s="1"/>
  <c r="X74" i="10"/>
  <c r="H72" i="3" s="1"/>
  <c r="X127" i="7"/>
  <c r="E125" i="3" s="1"/>
  <c r="X84" i="7"/>
  <c r="E82" i="3" s="1"/>
  <c r="X120" i="7"/>
  <c r="E118" i="3" s="1"/>
  <c r="X113" i="7"/>
  <c r="E111" i="3" s="1"/>
  <c r="X83" i="7"/>
  <c r="E81" i="3" s="1"/>
  <c r="X56" i="7"/>
  <c r="E54" i="3" s="1"/>
  <c r="X16" i="7"/>
  <c r="E14" i="3" s="1"/>
  <c r="X13" i="7"/>
  <c r="E11" i="3" s="1"/>
  <c r="X45" i="7"/>
  <c r="E43" i="3" s="1"/>
  <c r="X33" i="7"/>
  <c r="E31" i="3" s="1"/>
  <c r="X77" i="13"/>
  <c r="K75" i="3" s="1"/>
  <c r="X30" i="10"/>
  <c r="H28" i="3" s="1"/>
  <c r="X132" i="10"/>
  <c r="H130" i="3" s="1"/>
  <c r="X22" i="13"/>
  <c r="K20" i="3" s="1"/>
  <c r="X58" i="12"/>
  <c r="J56" i="3" s="1"/>
  <c r="X7" i="12"/>
  <c r="J5" i="3" s="1"/>
  <c r="X61" i="13"/>
  <c r="K59" i="3" s="1"/>
  <c r="X86" i="10"/>
  <c r="H84" i="3" s="1"/>
  <c r="X111" i="13"/>
  <c r="K109" i="3" s="1"/>
  <c r="X50" i="10"/>
  <c r="H48" i="3" s="1"/>
  <c r="X52" i="12"/>
  <c r="J50" i="3" s="1"/>
  <c r="X46" i="14"/>
  <c r="L44" i="3" s="1"/>
  <c r="X91" i="12"/>
  <c r="J89" i="3" s="1"/>
  <c r="X55" i="14"/>
  <c r="L53" i="3" s="1"/>
  <c r="X40" i="13"/>
  <c r="K38" i="3" s="1"/>
  <c r="X28" i="11"/>
  <c r="I26" i="3" s="1"/>
  <c r="X68" i="11"/>
  <c r="I66" i="3" s="1"/>
  <c r="X114" i="11"/>
  <c r="I112" i="3" s="1"/>
  <c r="X97" i="11"/>
  <c r="I95" i="3" s="1"/>
  <c r="X20" i="11"/>
  <c r="I18" i="3" s="1"/>
  <c r="X80" i="11"/>
  <c r="I78" i="3" s="1"/>
  <c r="X40" i="12"/>
  <c r="J38" i="3" s="1"/>
  <c r="X47" i="12"/>
  <c r="J45" i="3" s="1"/>
  <c r="X118" i="12"/>
  <c r="J116" i="3" s="1"/>
  <c r="X87" i="12"/>
  <c r="J85" i="3" s="1"/>
  <c r="X95" i="12"/>
  <c r="J93" i="3" s="1"/>
  <c r="X62" i="12"/>
  <c r="J60" i="3" s="1"/>
  <c r="X145" i="12"/>
  <c r="J143" i="3" s="1"/>
  <c r="X41" i="12"/>
  <c r="J39" i="3" s="1"/>
  <c r="X69" i="13"/>
  <c r="K67" i="3" s="1"/>
  <c r="X100" i="13"/>
  <c r="K98" i="3" s="1"/>
  <c r="X10" i="13"/>
  <c r="K2" i="3" s="1"/>
  <c r="X65" i="13"/>
  <c r="K63" i="3" s="1"/>
  <c r="X97" i="13"/>
  <c r="K95" i="3" s="1"/>
  <c r="X19" i="13"/>
  <c r="K17" i="3" s="1"/>
  <c r="X139" i="14"/>
  <c r="L137" i="3" s="1"/>
  <c r="X53" i="14"/>
  <c r="L51" i="3" s="1"/>
  <c r="X18" i="14"/>
  <c r="L16" i="3" s="1"/>
  <c r="X140" i="14"/>
  <c r="L138" i="3" s="1"/>
  <c r="X10" i="14"/>
  <c r="L2" i="3" s="1"/>
  <c r="X145" i="14"/>
  <c r="L143" i="3" s="1"/>
  <c r="X149" i="14"/>
  <c r="L147" i="3" s="1"/>
  <c r="X27" i="14"/>
  <c r="L25" i="3" s="1"/>
  <c r="X61" i="14"/>
  <c r="L59" i="3" s="1"/>
  <c r="X29" i="14"/>
  <c r="L27" i="3" s="1"/>
  <c r="X42" i="13"/>
  <c r="K40" i="3" s="1"/>
  <c r="X92" i="14"/>
  <c r="L90" i="3" s="1"/>
  <c r="X104" i="14"/>
  <c r="L102" i="3" s="1"/>
  <c r="X56" i="13"/>
  <c r="K54" i="3" s="1"/>
  <c r="X93" i="14"/>
  <c r="L91" i="3" s="1"/>
  <c r="X102" i="14"/>
  <c r="L100" i="3" s="1"/>
  <c r="X21" i="13"/>
  <c r="K19" i="3" s="1"/>
  <c r="X87" i="13"/>
  <c r="K85" i="3" s="1"/>
  <c r="X12" i="14"/>
  <c r="L10" i="3" s="1"/>
  <c r="X43" i="13"/>
  <c r="K41" i="3" s="1"/>
  <c r="X73" i="14"/>
  <c r="L71" i="3" s="1"/>
  <c r="X123" i="14"/>
  <c r="L121" i="3" s="1"/>
  <c r="X131" i="13"/>
  <c r="K129" i="3" s="1"/>
  <c r="X130" i="13"/>
  <c r="K128" i="3" s="1"/>
  <c r="X6" i="10"/>
  <c r="H7" i="3" s="1"/>
  <c r="X87" i="10"/>
  <c r="H85" i="3" s="1"/>
  <c r="X24" i="10"/>
  <c r="H22" i="3" s="1"/>
  <c r="X102" i="10"/>
  <c r="H100" i="3" s="1"/>
  <c r="X147" i="10"/>
  <c r="H145" i="3" s="1"/>
  <c r="X124" i="10"/>
  <c r="H122" i="3" s="1"/>
  <c r="X120" i="10"/>
  <c r="H118" i="3" s="1"/>
  <c r="X68" i="10"/>
  <c r="H66" i="3" s="1"/>
  <c r="X72" i="10"/>
  <c r="H70" i="3" s="1"/>
  <c r="X138" i="10"/>
  <c r="H136" i="3" s="1"/>
  <c r="X74" i="9"/>
  <c r="G72" i="3" s="1"/>
  <c r="X44" i="9"/>
  <c r="G42" i="3" s="1"/>
  <c r="X98" i="8"/>
  <c r="F96" i="3" s="1"/>
  <c r="X38" i="9"/>
  <c r="G36" i="3" s="1"/>
  <c r="X56" i="9"/>
  <c r="G54" i="3" s="1"/>
  <c r="X120" i="9"/>
  <c r="G118" i="3" s="1"/>
  <c r="X75" i="9"/>
  <c r="G73" i="3" s="1"/>
  <c r="X32" i="9"/>
  <c r="G30" i="3" s="1"/>
  <c r="X94" i="9"/>
  <c r="G92" i="3" s="1"/>
  <c r="X5" i="8"/>
  <c r="F3" i="3" s="1"/>
  <c r="X137" i="8"/>
  <c r="F135" i="3" s="1"/>
  <c r="X41" i="8"/>
  <c r="F39" i="3" s="1"/>
  <c r="X46" i="7"/>
  <c r="E44" i="3" s="1"/>
  <c r="X51" i="7"/>
  <c r="E49" i="3" s="1"/>
  <c r="X19" i="7"/>
  <c r="E17" i="3" s="1"/>
  <c r="X17" i="8"/>
  <c r="F15" i="3" s="1"/>
  <c r="X14" i="8"/>
  <c r="F12" i="3" s="1"/>
  <c r="X131" i="7"/>
  <c r="E129" i="3" s="1"/>
  <c r="X95" i="7"/>
  <c r="E93" i="3" s="1"/>
  <c r="X72" i="7"/>
  <c r="E70" i="3" s="1"/>
  <c r="X126" i="7"/>
  <c r="E124" i="3" s="1"/>
  <c r="X50" i="7"/>
  <c r="E48" i="3" s="1"/>
  <c r="X64" i="7"/>
  <c r="E62" i="3" s="1"/>
  <c r="X136" i="7"/>
  <c r="E134" i="3" s="1"/>
  <c r="X116" i="7"/>
  <c r="E114" i="3" s="1"/>
  <c r="X20" i="7"/>
  <c r="E18" i="3" s="1"/>
  <c r="X150" i="8"/>
  <c r="F148" i="3" s="1"/>
  <c r="X90" i="8"/>
  <c r="F88" i="3" s="1"/>
  <c r="X37" i="8"/>
  <c r="F35" i="3" s="1"/>
  <c r="X43" i="8"/>
  <c r="F41" i="3" s="1"/>
  <c r="X16" i="8"/>
  <c r="F14" i="3" s="1"/>
  <c r="X72" i="8"/>
  <c r="F70" i="3" s="1"/>
  <c r="X15" i="8"/>
  <c r="F13" i="3" s="1"/>
  <c r="X11" i="8"/>
  <c r="F9" i="3" s="1"/>
  <c r="X122" i="8"/>
  <c r="F120" i="3" s="1"/>
  <c r="X52" i="8"/>
  <c r="F50" i="3" s="1"/>
  <c r="X133" i="7"/>
  <c r="E131" i="3" s="1"/>
  <c r="X69" i="7"/>
  <c r="E67" i="3" s="1"/>
  <c r="X47" i="7"/>
  <c r="E45" i="3" s="1"/>
  <c r="X94" i="7"/>
  <c r="E92" i="3" s="1"/>
  <c r="X24" i="7"/>
  <c r="E22" i="3" s="1"/>
  <c r="X153" i="7"/>
  <c r="E151" i="3" s="1"/>
  <c r="X56" i="10"/>
  <c r="H54" i="3" s="1"/>
  <c r="X120" i="11"/>
  <c r="I118" i="3" s="1"/>
  <c r="X138" i="13"/>
  <c r="K136" i="3" s="1"/>
  <c r="X64" i="14"/>
  <c r="L62" i="3" s="1"/>
  <c r="X100" i="8"/>
  <c r="F98" i="3" s="1"/>
  <c r="X153" i="9"/>
  <c r="G151" i="3" s="1"/>
  <c r="X104" i="9"/>
  <c r="G102" i="3" s="1"/>
  <c r="X23" i="10"/>
  <c r="H21" i="3" s="1"/>
  <c r="X60" i="9"/>
  <c r="G58" i="3" s="1"/>
  <c r="X34" i="13"/>
  <c r="K32" i="3" s="1"/>
  <c r="X33" i="8"/>
  <c r="F31" i="3" s="1"/>
  <c r="X24" i="13"/>
  <c r="K22" i="3" s="1"/>
  <c r="X77" i="8"/>
  <c r="F75" i="3" s="1"/>
  <c r="X22" i="11"/>
  <c r="I20" i="3" s="1"/>
  <c r="X147" i="12"/>
  <c r="J145" i="3" s="1"/>
  <c r="X23" i="14"/>
  <c r="L21" i="3" s="1"/>
  <c r="X54" i="12"/>
  <c r="J52" i="3" s="1"/>
  <c r="X30" i="13"/>
  <c r="K28" i="3" s="1"/>
  <c r="X86" i="8"/>
  <c r="F84" i="3" s="1"/>
  <c r="X5" i="7"/>
  <c r="E3" i="3" s="1"/>
  <c r="X63" i="9"/>
  <c r="G61" i="3" s="1"/>
  <c r="X151" i="9"/>
  <c r="G149" i="3" s="1"/>
  <c r="X16" i="14"/>
  <c r="L14" i="3" s="1"/>
  <c r="X10" i="11"/>
  <c r="I2" i="3" s="1"/>
  <c r="X121" i="13"/>
  <c r="K119" i="3" s="1"/>
  <c r="X31" i="7"/>
  <c r="E29" i="3" s="1"/>
  <c r="X132" i="7"/>
  <c r="E130" i="3" s="1"/>
  <c r="X85" i="11"/>
  <c r="I83" i="3" s="1"/>
  <c r="X71" i="14"/>
  <c r="L69" i="3" s="1"/>
  <c r="X102" i="11"/>
  <c r="I100" i="3" s="1"/>
  <c r="X119" i="14"/>
  <c r="L117" i="3" s="1"/>
  <c r="X97" i="14"/>
  <c r="L95" i="3" s="1"/>
  <c r="X124" i="8"/>
  <c r="F122" i="3" s="1"/>
  <c r="X50" i="9"/>
  <c r="G48" i="3" s="1"/>
  <c r="X136" i="9"/>
  <c r="G134" i="3" s="1"/>
  <c r="X121" i="14"/>
  <c r="L119" i="3" s="1"/>
  <c r="X116" i="10"/>
  <c r="H114" i="3" s="1"/>
  <c r="X124" i="9"/>
  <c r="G122" i="3" s="1"/>
  <c r="X107" i="14"/>
  <c r="L105" i="3" s="1"/>
  <c r="X132" i="13"/>
  <c r="K130" i="3" s="1"/>
  <c r="X88" i="11"/>
  <c r="I86" i="3" s="1"/>
  <c r="X152" i="8"/>
  <c r="F150" i="3" s="1"/>
  <c r="X73" i="11"/>
  <c r="I71" i="3" s="1"/>
  <c r="X131" i="14"/>
  <c r="L129" i="3" s="1"/>
  <c r="X145" i="8"/>
  <c r="F143" i="3" s="1"/>
  <c r="X97" i="10"/>
  <c r="H95" i="3" s="1"/>
  <c r="X152" i="11"/>
  <c r="I150" i="3" s="1"/>
  <c r="X150" i="14"/>
  <c r="L148" i="3" s="1"/>
  <c r="X20" i="8"/>
  <c r="F18" i="3" s="1"/>
  <c r="X55" i="7"/>
  <c r="E53" i="3" s="1"/>
  <c r="X146" i="13"/>
  <c r="K144" i="3" s="1"/>
  <c r="X50" i="8"/>
  <c r="F48" i="3" s="1"/>
  <c r="X115" i="8"/>
  <c r="F113" i="3" s="1"/>
  <c r="X58" i="9"/>
  <c r="G56" i="3" s="1"/>
  <c r="X27" i="9"/>
  <c r="G25" i="3" s="1"/>
  <c r="X22" i="10"/>
  <c r="H20" i="3" s="1"/>
  <c r="X22" i="12"/>
  <c r="J20" i="3" s="1"/>
  <c r="X75" i="13"/>
  <c r="K73" i="3" s="1"/>
  <c r="X114" i="13"/>
  <c r="K112" i="3" s="1"/>
  <c r="X15" i="11"/>
  <c r="I13" i="3" s="1"/>
  <c r="X119" i="11"/>
  <c r="I117" i="3" s="1"/>
  <c r="X35" i="8"/>
  <c r="F33" i="3" s="1"/>
  <c r="X61" i="7"/>
  <c r="E59" i="3" s="1"/>
  <c r="X39" i="14"/>
  <c r="L37" i="3" s="1"/>
  <c r="X116" i="8"/>
  <c r="F114" i="3" s="1"/>
  <c r="X68" i="8"/>
  <c r="F66" i="3" s="1"/>
  <c r="X144" i="8"/>
  <c r="F142" i="3" s="1"/>
  <c r="X65" i="7"/>
  <c r="E63" i="3" s="1"/>
  <c r="X57" i="12"/>
  <c r="J55" i="3" s="1"/>
  <c r="X85" i="8"/>
  <c r="F83" i="3" s="1"/>
  <c r="X125" i="7"/>
  <c r="E123" i="3" s="1"/>
  <c r="X80" i="7"/>
  <c r="E78" i="3" s="1"/>
  <c r="X39" i="12"/>
  <c r="J37" i="3" s="1"/>
  <c r="X70" i="8"/>
  <c r="F68" i="3" s="1"/>
  <c r="X58" i="8"/>
  <c r="F56" i="3" s="1"/>
  <c r="X136" i="8"/>
  <c r="F134" i="3" s="1"/>
  <c r="X80" i="9"/>
  <c r="G78" i="3" s="1"/>
  <c r="X62" i="10"/>
  <c r="H60" i="3" s="1"/>
  <c r="X103" i="14"/>
  <c r="L101" i="3" s="1"/>
  <c r="X26" i="14"/>
  <c r="L24" i="3" s="1"/>
  <c r="X103" i="7"/>
  <c r="E101" i="3" s="1"/>
  <c r="X24" i="11"/>
  <c r="I22" i="3" s="1"/>
  <c r="X38" i="7"/>
  <c r="E36" i="3" s="1"/>
  <c r="X19" i="12"/>
  <c r="J17" i="3" s="1"/>
  <c r="X130" i="9"/>
  <c r="G128" i="3" s="1"/>
  <c r="X26" i="10"/>
  <c r="H24" i="3" s="1"/>
  <c r="X88" i="7"/>
  <c r="E86" i="3" s="1"/>
  <c r="X126" i="14"/>
  <c r="L124" i="3" s="1"/>
  <c r="X53" i="13"/>
  <c r="K51" i="3" s="1"/>
  <c r="X14" i="11"/>
  <c r="I12" i="3" s="1"/>
  <c r="X148" i="13"/>
  <c r="K146" i="3" s="1"/>
  <c r="X78" i="10"/>
  <c r="H76" i="3" s="1"/>
  <c r="X49" i="9"/>
  <c r="G47" i="3" s="1"/>
  <c r="X55" i="11"/>
  <c r="I53" i="3" s="1"/>
  <c r="X87" i="7"/>
  <c r="E85" i="3" s="1"/>
  <c r="X117" i="7"/>
  <c r="E115" i="3" s="1"/>
  <c r="X53" i="7"/>
  <c r="E51" i="3" s="1"/>
  <c r="X87" i="11"/>
  <c r="I85" i="3" s="1"/>
  <c r="X47" i="10"/>
  <c r="H45" i="3" s="1"/>
  <c r="X96" i="13"/>
  <c r="K94" i="3" s="1"/>
  <c r="X85" i="7"/>
  <c r="E83" i="3" s="1"/>
  <c r="X11" i="9"/>
  <c r="G9" i="3" s="1"/>
  <c r="X20" i="10"/>
  <c r="H18" i="3" s="1"/>
  <c r="X132" i="12"/>
  <c r="J130" i="3" s="1"/>
  <c r="X132" i="9"/>
  <c r="G130" i="3" s="1"/>
  <c r="X80" i="8"/>
  <c r="F78" i="3" s="1"/>
  <c r="X51" i="9"/>
  <c r="G49" i="3" s="1"/>
  <c r="X31" i="12"/>
  <c r="J29" i="3" s="1"/>
  <c r="X55" i="10"/>
  <c r="H53" i="3" s="1"/>
  <c r="X21" i="10"/>
  <c r="H19" i="3" s="1"/>
  <c r="X72" i="13"/>
  <c r="K70" i="3" s="1"/>
  <c r="X142" i="13"/>
  <c r="K140" i="3" s="1"/>
  <c r="X19" i="10"/>
  <c r="H17" i="3" s="1"/>
  <c r="X117" i="10"/>
  <c r="H115" i="3" s="1"/>
  <c r="X31" i="13"/>
  <c r="K29" i="3" s="1"/>
  <c r="X139" i="13"/>
  <c r="K137" i="3" s="1"/>
  <c r="X98" i="10"/>
  <c r="H96" i="3" s="1"/>
  <c r="X8" i="10"/>
  <c r="H6" i="3" s="1"/>
  <c r="X39" i="11"/>
  <c r="I37" i="3" s="1"/>
  <c r="X119" i="13"/>
  <c r="K117" i="3" s="1"/>
  <c r="X7" i="9"/>
  <c r="G5" i="3" s="1"/>
  <c r="X102" i="13"/>
  <c r="K100" i="3" s="1"/>
  <c r="X119" i="8"/>
  <c r="F117" i="3" s="1"/>
  <c r="X103" i="12"/>
  <c r="J101" i="3" s="1"/>
  <c r="X15" i="9"/>
  <c r="G13" i="3" s="1"/>
  <c r="X120" i="13"/>
  <c r="K118" i="3" s="1"/>
  <c r="X15" i="14"/>
  <c r="L13" i="3" s="1"/>
  <c r="X65" i="14"/>
  <c r="L63" i="3" s="1"/>
  <c r="X91" i="10"/>
  <c r="H89" i="3" s="1"/>
  <c r="X114" i="9"/>
  <c r="G112" i="3" s="1"/>
  <c r="X19" i="8"/>
  <c r="F17" i="3" s="1"/>
  <c r="X38" i="12"/>
  <c r="J36" i="3" s="1"/>
  <c r="X8" i="9"/>
  <c r="G6" i="3" s="1"/>
  <c r="X108" i="10"/>
  <c r="H106" i="3" s="1"/>
  <c r="X24" i="9"/>
  <c r="G22" i="3" s="1"/>
  <c r="X40" i="9"/>
  <c r="G38" i="3" s="1"/>
  <c r="X151" i="14"/>
  <c r="L149" i="3" s="1"/>
  <c r="X52" i="9"/>
  <c r="G50" i="3" s="1"/>
  <c r="X140" i="10"/>
  <c r="H138" i="3" s="1"/>
  <c r="X55" i="9"/>
  <c r="G53" i="3" s="1"/>
  <c r="X76" i="13"/>
  <c r="K74" i="3" s="1"/>
  <c r="X89" i="11"/>
  <c r="I87" i="3" s="1"/>
  <c r="X39" i="9"/>
  <c r="G37" i="3" s="1"/>
  <c r="X41" i="9"/>
  <c r="G39" i="3" s="1"/>
  <c r="X75" i="8"/>
  <c r="F73" i="3" s="1"/>
  <c r="X5" i="9"/>
  <c r="G3" i="3" s="1"/>
  <c r="X17" i="10"/>
  <c r="H15" i="3" s="1"/>
  <c r="X67" i="10"/>
  <c r="H65" i="3" s="1"/>
  <c r="X40" i="8"/>
  <c r="F38" i="3" s="1"/>
  <c r="X99" i="12"/>
  <c r="J97" i="3" s="1"/>
  <c r="X146" i="10"/>
  <c r="H144" i="3" s="1"/>
  <c r="X57" i="11"/>
  <c r="I55" i="3" s="1"/>
  <c r="X31" i="11"/>
  <c r="I29" i="3" s="1"/>
  <c r="X37" i="10"/>
  <c r="H35" i="3" s="1"/>
  <c r="X100" i="12"/>
  <c r="J98" i="3" s="1"/>
  <c r="X117" i="12"/>
  <c r="J115" i="3" s="1"/>
  <c r="X140" i="13"/>
  <c r="K138" i="3" s="1"/>
  <c r="X144" i="10"/>
  <c r="H142" i="3" s="1"/>
  <c r="X7" i="7"/>
  <c r="E5" i="3" s="1"/>
  <c r="X79" i="9"/>
  <c r="G77" i="3" s="1"/>
  <c r="X138" i="9"/>
  <c r="G136" i="3" s="1"/>
  <c r="X5" i="14"/>
  <c r="L3" i="3" s="1"/>
  <c r="X73" i="9"/>
  <c r="G71" i="3" s="1"/>
  <c r="X71" i="7"/>
  <c r="E69" i="3" s="1"/>
  <c r="X147" i="8"/>
  <c r="F145" i="3" s="1"/>
  <c r="X90" i="14"/>
  <c r="L88" i="3" s="1"/>
  <c r="X104" i="11"/>
  <c r="I102" i="3" s="1"/>
  <c r="X17" i="9"/>
  <c r="G15" i="3" s="1"/>
  <c r="X136" i="11"/>
  <c r="I134" i="3" s="1"/>
  <c r="X32" i="14"/>
  <c r="L30" i="3" s="1"/>
  <c r="X115" i="13"/>
  <c r="K113" i="3" s="1"/>
  <c r="X87" i="8"/>
  <c r="F85" i="3" s="1"/>
  <c r="X81" i="10"/>
  <c r="H79" i="3" s="1"/>
  <c r="X63" i="10"/>
  <c r="H61" i="3" s="1"/>
  <c r="X134" i="13"/>
  <c r="K132" i="3" s="1"/>
  <c r="X104" i="7"/>
  <c r="E102" i="3" s="1"/>
  <c r="X104" i="13"/>
  <c r="K102" i="3" s="1"/>
  <c r="X82" i="8"/>
  <c r="F80" i="3" s="1"/>
  <c r="X116" i="9"/>
  <c r="G114" i="3" s="1"/>
  <c r="X33" i="9"/>
  <c r="G31" i="3" s="1"/>
  <c r="X140" i="7"/>
  <c r="E138" i="3" s="1"/>
  <c r="X87" i="9"/>
  <c r="G85" i="3" s="1"/>
  <c r="X114" i="10"/>
  <c r="H112" i="3" s="1"/>
  <c r="X119" i="7"/>
  <c r="E117" i="3" s="1"/>
  <c r="X47" i="9"/>
  <c r="G45" i="3" s="1"/>
  <c r="X11" i="10"/>
  <c r="H9" i="3" s="1"/>
  <c r="X102" i="7"/>
  <c r="E100" i="3" s="1"/>
  <c r="X137" i="13"/>
  <c r="K135" i="3" s="1"/>
  <c r="X143" i="14"/>
  <c r="L141" i="3" s="1"/>
  <c r="X66" i="14"/>
  <c r="L64" i="3" s="1"/>
  <c r="X101" i="14"/>
  <c r="L99" i="3" s="1"/>
  <c r="X41" i="14"/>
  <c r="L39" i="3" s="1"/>
  <c r="X40" i="14"/>
  <c r="L38" i="3" s="1"/>
  <c r="X17" i="14"/>
  <c r="L15" i="3" s="1"/>
  <c r="X20" i="13"/>
  <c r="K18" i="3" s="1"/>
  <c r="X78" i="13"/>
  <c r="K76" i="3" s="1"/>
  <c r="X33" i="13"/>
  <c r="K31" i="3" s="1"/>
  <c r="X26" i="13"/>
  <c r="K24" i="3" s="1"/>
  <c r="X47" i="13"/>
  <c r="K45" i="3" s="1"/>
  <c r="X38" i="13"/>
  <c r="K36" i="3" s="1"/>
  <c r="X145" i="13"/>
  <c r="K143" i="3" s="1"/>
  <c r="X127" i="13"/>
  <c r="K125" i="3" s="1"/>
  <c r="X125" i="13"/>
  <c r="K123" i="3" s="1"/>
  <c r="X59" i="13"/>
  <c r="K57" i="3" s="1"/>
  <c r="X90" i="13"/>
  <c r="K88" i="3" s="1"/>
  <c r="X37" i="13"/>
  <c r="K35" i="3" s="1"/>
  <c r="X58" i="13"/>
  <c r="K56" i="3" s="1"/>
  <c r="X9" i="13"/>
  <c r="K8" i="3" s="1"/>
  <c r="X94" i="13"/>
  <c r="K92" i="3" s="1"/>
  <c r="X74" i="12"/>
  <c r="J72" i="3" s="1"/>
  <c r="X15" i="12"/>
  <c r="J13" i="3" s="1"/>
  <c r="X111" i="12"/>
  <c r="J109" i="3" s="1"/>
  <c r="X77" i="12"/>
  <c r="J75" i="3" s="1"/>
  <c r="X71" i="12"/>
  <c r="J69" i="3" s="1"/>
  <c r="X35" i="12"/>
  <c r="J33" i="3" s="1"/>
  <c r="X126" i="12"/>
  <c r="J124" i="3" s="1"/>
  <c r="X65" i="12"/>
  <c r="J63" i="3" s="1"/>
  <c r="X98" i="12"/>
  <c r="J96" i="3" s="1"/>
  <c r="X134" i="12"/>
  <c r="J132" i="3" s="1"/>
  <c r="X38" i="11"/>
  <c r="I36" i="3" s="1"/>
  <c r="X70" i="11"/>
  <c r="I68" i="3" s="1"/>
  <c r="X146" i="11"/>
  <c r="I144" i="3" s="1"/>
  <c r="X78" i="11"/>
  <c r="I76" i="3" s="1"/>
  <c r="X99" i="11"/>
  <c r="I97" i="3" s="1"/>
  <c r="X35" i="11"/>
  <c r="I33" i="3" s="1"/>
  <c r="X147" i="11"/>
  <c r="I145" i="3" s="1"/>
  <c r="X79" i="11"/>
  <c r="I77" i="3" s="1"/>
  <c r="X56" i="11"/>
  <c r="I54" i="3" s="1"/>
  <c r="X40" i="11"/>
  <c r="I38" i="3" s="1"/>
  <c r="X105" i="10"/>
  <c r="H103" i="3" s="1"/>
  <c r="X65" i="9"/>
  <c r="G63" i="3" s="1"/>
  <c r="X108" i="9"/>
  <c r="G106" i="3" s="1"/>
  <c r="X142" i="7"/>
  <c r="E140" i="3" s="1"/>
  <c r="X113" i="12"/>
  <c r="J111" i="3" s="1"/>
  <c r="X18" i="8"/>
  <c r="F16" i="3" s="1"/>
  <c r="X105" i="7"/>
  <c r="E103" i="3" s="1"/>
  <c r="X48" i="12"/>
  <c r="J46" i="3" s="1"/>
  <c r="X93" i="7"/>
  <c r="E91" i="3" s="1"/>
  <c r="X14" i="10"/>
  <c r="H12" i="3" s="1"/>
  <c r="X74" i="7"/>
  <c r="E72" i="3" s="1"/>
  <c r="X26" i="7"/>
  <c r="E24" i="3" s="1"/>
  <c r="X124" i="13"/>
  <c r="K122" i="3" s="1"/>
  <c r="X100" i="11"/>
  <c r="I98" i="3" s="1"/>
  <c r="X33" i="11"/>
  <c r="I31" i="3" s="1"/>
  <c r="X110" i="11"/>
  <c r="I108" i="3" s="1"/>
  <c r="X109" i="7"/>
  <c r="E107" i="3" s="1"/>
  <c r="X18" i="13"/>
  <c r="K16" i="3" s="1"/>
  <c r="X106" i="11"/>
  <c r="I104" i="3" s="1"/>
  <c r="X67" i="7"/>
  <c r="E65" i="3" s="1"/>
  <c r="X142" i="14"/>
  <c r="L140" i="3" s="1"/>
  <c r="X21" i="7"/>
  <c r="E19" i="3" s="1"/>
  <c r="X16" i="12"/>
  <c r="J14" i="3" s="1"/>
  <c r="X94" i="12"/>
  <c r="J92" i="3" s="1"/>
  <c r="X30" i="11"/>
  <c r="I28" i="3" s="1"/>
  <c r="X68" i="7"/>
  <c r="E66" i="3" s="1"/>
  <c r="X4" i="13"/>
  <c r="K4" i="3" s="1"/>
  <c r="X144" i="11"/>
  <c r="I142" i="3" s="1"/>
  <c r="X82" i="12"/>
  <c r="J80" i="3" s="1"/>
  <c r="X24" i="12"/>
  <c r="J22" i="3" s="1"/>
  <c r="X8" i="7"/>
  <c r="E6" i="3" s="1"/>
  <c r="X34" i="12"/>
  <c r="J32" i="3" s="1"/>
  <c r="X67" i="12"/>
  <c r="J65" i="3" s="1"/>
  <c r="X49" i="11"/>
  <c r="I47" i="3" s="1"/>
  <c r="X63" i="12"/>
  <c r="J61" i="3" s="1"/>
  <c r="X28" i="8"/>
  <c r="F26" i="3" s="1"/>
  <c r="X36" i="11"/>
  <c r="I34" i="3" s="1"/>
  <c r="X88" i="12"/>
  <c r="J86" i="3" s="1"/>
  <c r="X25" i="11"/>
  <c r="I23" i="3" s="1"/>
  <c r="X36" i="14"/>
  <c r="L34" i="3" s="1"/>
  <c r="X17" i="13"/>
  <c r="K15" i="3" s="1"/>
  <c r="X83" i="12"/>
  <c r="J81" i="3" s="1"/>
  <c r="X126" i="11"/>
  <c r="I124" i="3" s="1"/>
  <c r="X101" i="11"/>
  <c r="I99" i="3" s="1"/>
  <c r="X57" i="13"/>
  <c r="K55" i="3" s="1"/>
  <c r="X46" i="11"/>
  <c r="I44" i="3" s="1"/>
  <c r="X4" i="11"/>
  <c r="I4" i="3" s="1"/>
  <c r="X44" i="8"/>
  <c r="F42" i="3" s="1"/>
  <c r="X52" i="7"/>
  <c r="E50" i="3" s="1"/>
  <c r="X151" i="11"/>
  <c r="I149" i="3" s="1"/>
  <c r="X77" i="14"/>
  <c r="L75" i="3" s="1"/>
  <c r="X27" i="8"/>
  <c r="F25" i="3" s="1"/>
  <c r="X118" i="11"/>
  <c r="I116" i="3" s="1"/>
  <c r="X26" i="12"/>
  <c r="J24" i="3" s="1"/>
  <c r="X13" i="8"/>
  <c r="F11" i="3" s="1"/>
  <c r="X130" i="12"/>
  <c r="J128" i="3" s="1"/>
  <c r="X74" i="11"/>
  <c r="I72" i="3" s="1"/>
  <c r="X121" i="12"/>
  <c r="J119" i="3" s="1"/>
  <c r="X13" i="12"/>
  <c r="J11" i="3" s="1"/>
  <c r="X66" i="7"/>
  <c r="E64" i="3" s="1"/>
  <c r="X17" i="11"/>
  <c r="I15" i="3" s="1"/>
  <c r="X34" i="8"/>
  <c r="F32" i="3" s="1"/>
  <c r="X130" i="14"/>
  <c r="L128" i="3" s="1"/>
  <c r="X57" i="9"/>
  <c r="G55" i="3" s="1"/>
  <c r="X108" i="7"/>
  <c r="E106" i="3" s="1"/>
  <c r="X60" i="7"/>
  <c r="E58" i="3" s="1"/>
  <c r="X96" i="11"/>
  <c r="I94" i="3" s="1"/>
  <c r="X11" i="14"/>
  <c r="L9" i="3" s="1"/>
  <c r="X144" i="7"/>
  <c r="E142" i="3" s="1"/>
  <c r="X149" i="11"/>
  <c r="I147" i="3" s="1"/>
  <c r="X9" i="12"/>
  <c r="J8" i="3" s="1"/>
  <c r="X69" i="14"/>
  <c r="L67" i="3" s="1"/>
  <c r="X57" i="8"/>
  <c r="F55" i="3" s="1"/>
  <c r="X12" i="13"/>
  <c r="K10" i="3" s="1"/>
  <c r="X150" i="12"/>
  <c r="J148" i="3" s="1"/>
  <c r="X23" i="13"/>
  <c r="K21" i="3" s="1"/>
  <c r="X48" i="11"/>
  <c r="I46" i="3" s="1"/>
  <c r="X124" i="12"/>
  <c r="J122" i="3" s="1"/>
  <c r="X84" i="13"/>
  <c r="K82" i="3" s="1"/>
  <c r="X153" i="12"/>
  <c r="J151" i="3" s="1"/>
  <c r="X113" i="9"/>
  <c r="G111" i="3" s="1"/>
  <c r="X9" i="8"/>
  <c r="F8" i="3" s="1"/>
  <c r="X10" i="7"/>
  <c r="E2" i="3" s="1"/>
  <c r="X86" i="12"/>
  <c r="J84" i="3" s="1"/>
  <c r="X14" i="14"/>
  <c r="L12" i="3" s="1"/>
  <c r="X62" i="7"/>
  <c r="E60" i="3" s="1"/>
  <c r="X14" i="12"/>
  <c r="J12" i="3" s="1"/>
  <c r="X30" i="14"/>
  <c r="L28" i="3" s="1"/>
  <c r="X15" i="7"/>
  <c r="E13" i="3" s="1"/>
  <c r="X83" i="14"/>
  <c r="L81" i="3" s="1"/>
  <c r="X122" i="7"/>
  <c r="E120" i="3" s="1"/>
  <c r="X109" i="12"/>
  <c r="J107" i="3" s="1"/>
  <c r="X69" i="12"/>
  <c r="J67" i="3" s="1"/>
  <c r="X5" i="13"/>
  <c r="K3" i="3" s="1"/>
  <c r="X101" i="9"/>
  <c r="G99" i="3" s="1"/>
  <c r="X151" i="10"/>
  <c r="H149" i="3" s="1"/>
  <c r="X57" i="14"/>
  <c r="L55" i="3" s="1"/>
  <c r="X73" i="12"/>
  <c r="J71" i="3" s="1"/>
  <c r="X14" i="7"/>
  <c r="E12" i="3" s="1"/>
  <c r="X45" i="11"/>
  <c r="I43" i="3" s="1"/>
  <c r="X84" i="12"/>
  <c r="J82" i="3" s="1"/>
  <c r="X81" i="7"/>
  <c r="E79" i="3" s="1"/>
  <c r="X86" i="11"/>
  <c r="I84" i="3" s="1"/>
  <c r="X146" i="12"/>
  <c r="J144" i="3" s="1"/>
  <c r="X36" i="12"/>
  <c r="J34" i="3" s="1"/>
  <c r="X71" i="13"/>
  <c r="K69" i="3" s="1"/>
  <c r="X58" i="11"/>
  <c r="I56" i="3" s="1"/>
  <c r="X39" i="8"/>
  <c r="F37" i="3" s="1"/>
  <c r="X96" i="7"/>
  <c r="E94" i="3" s="1"/>
  <c r="X153" i="11"/>
  <c r="I151" i="3" s="1"/>
  <c r="X93" i="8"/>
  <c r="F91" i="3" s="1"/>
  <c r="X123" i="11"/>
  <c r="I121" i="3" s="1"/>
  <c r="X144" i="12"/>
  <c r="J142" i="3" s="1"/>
  <c r="X53" i="11"/>
  <c r="I51" i="3" s="1"/>
  <c r="X17" i="7"/>
  <c r="E15" i="3" s="1"/>
  <c r="X82" i="7"/>
  <c r="E80" i="3" s="1"/>
  <c r="X99" i="14"/>
  <c r="L97" i="3" s="1"/>
  <c r="X9" i="7"/>
  <c r="E8" i="3" s="1"/>
  <c r="X49" i="7"/>
  <c r="E47" i="3" s="1"/>
  <c r="X44" i="14"/>
  <c r="L42" i="3" s="1"/>
  <c r="X6" i="13"/>
  <c r="K7" i="3" s="1"/>
  <c r="X87" i="14"/>
  <c r="L85" i="3" s="1"/>
  <c r="X143" i="7"/>
  <c r="E141" i="3" s="1"/>
  <c r="X100" i="7"/>
  <c r="E98" i="3" s="1"/>
  <c r="X129" i="12"/>
  <c r="J127" i="3" s="1"/>
  <c r="X63" i="7"/>
  <c r="E61" i="3" s="1"/>
  <c r="X78" i="7"/>
  <c r="E76" i="3" s="1"/>
  <c r="X27" i="13"/>
  <c r="K25" i="3" s="1"/>
  <c r="X22" i="14"/>
  <c r="L20" i="3" s="1"/>
  <c r="X25" i="8"/>
  <c r="F23" i="3" s="1"/>
  <c r="X45" i="8"/>
  <c r="F43" i="3" s="1"/>
  <c r="X141" i="11"/>
  <c r="I139" i="3" s="1"/>
  <c r="X113" i="11"/>
  <c r="I111" i="3" s="1"/>
  <c r="X32" i="12"/>
  <c r="J30" i="3" s="1"/>
  <c r="X48" i="7"/>
  <c r="E46" i="3" s="1"/>
  <c r="X35" i="7"/>
  <c r="E33" i="3" s="1"/>
  <c r="X52" i="11"/>
  <c r="I50" i="3" s="1"/>
  <c r="X143" i="12"/>
  <c r="J141" i="3" s="1"/>
  <c r="X39" i="13"/>
  <c r="K37" i="3" s="1"/>
  <c r="X24" i="14"/>
  <c r="L22" i="3" s="1"/>
  <c r="X94" i="11"/>
  <c r="I92" i="3" s="1"/>
  <c r="X44" i="7"/>
  <c r="E42" i="3" s="1"/>
  <c r="X56" i="14"/>
  <c r="L54" i="3" s="1"/>
  <c r="X41" i="7"/>
  <c r="E39" i="3" s="1"/>
  <c r="X133" i="12"/>
  <c r="J131" i="3" s="1"/>
  <c r="X134" i="14"/>
  <c r="L132" i="3" s="1"/>
  <c r="X49" i="8"/>
  <c r="F47" i="3" s="1"/>
  <c r="X107" i="7"/>
  <c r="E105" i="3" s="1"/>
  <c r="X29" i="12"/>
  <c r="J27" i="3" s="1"/>
  <c r="X7" i="14"/>
  <c r="L5" i="3" s="1"/>
  <c r="X131" i="9"/>
  <c r="G129" i="3" s="1"/>
  <c r="X22" i="8"/>
  <c r="F20" i="3" s="1"/>
  <c r="X95" i="8"/>
  <c r="F93" i="3" s="1"/>
  <c r="X89" i="8"/>
  <c r="F87" i="3" s="1"/>
  <c r="X129" i="8"/>
  <c r="F127" i="3" s="1"/>
  <c r="X63" i="13"/>
  <c r="K61" i="3" s="1"/>
  <c r="X91" i="7"/>
  <c r="E89" i="3" s="1"/>
  <c r="X47" i="8"/>
  <c r="F45" i="3" s="1"/>
  <c r="X116" i="14"/>
  <c r="L114" i="3" s="1"/>
  <c r="X42" i="8"/>
  <c r="F40" i="3" s="1"/>
  <c r="X21" i="8"/>
  <c r="F19" i="3" s="1"/>
  <c r="X62" i="14"/>
  <c r="L60" i="3" s="1"/>
  <c r="X76" i="7"/>
  <c r="E74" i="3" s="1"/>
  <c r="X11" i="11"/>
  <c r="I9" i="3" s="1"/>
  <c r="X64" i="11"/>
  <c r="I62" i="3" s="1"/>
  <c r="X29" i="7"/>
  <c r="E27" i="3" s="1"/>
  <c r="X89" i="9"/>
  <c r="G87" i="3" s="1"/>
  <c r="X67" i="14"/>
  <c r="L65" i="3" s="1"/>
  <c r="X76" i="11"/>
  <c r="I74" i="3" s="1"/>
  <c r="X113" i="10"/>
  <c r="H111" i="3" s="1"/>
  <c r="X117" i="9"/>
  <c r="G115" i="3" s="1"/>
  <c r="X61" i="8"/>
  <c r="F59" i="3" s="1"/>
  <c r="X133" i="8"/>
  <c r="F131" i="3" s="1"/>
  <c r="X59" i="7"/>
  <c r="E57" i="3" s="1"/>
  <c r="X123" i="7"/>
  <c r="E121" i="3" s="1"/>
  <c r="X65" i="8"/>
  <c r="F63" i="3" s="1"/>
  <c r="X144" i="14"/>
  <c r="L142" i="3" s="1"/>
  <c r="X128" i="14"/>
  <c r="L126" i="3" s="1"/>
  <c r="X110" i="14"/>
  <c r="L108" i="3" s="1"/>
  <c r="X108" i="13"/>
  <c r="K106" i="3" s="1"/>
  <c r="X44" i="12"/>
  <c r="J42" i="3" s="1"/>
  <c r="X77" i="9"/>
  <c r="G75" i="3" s="1"/>
  <c r="X12" i="8"/>
  <c r="F10" i="3" s="1"/>
  <c r="X51" i="14"/>
  <c r="L49" i="3" s="1"/>
  <c r="X107" i="11"/>
  <c r="I105" i="3" s="1"/>
  <c r="X21" i="14"/>
  <c r="L19" i="3" s="1"/>
  <c r="X43" i="7"/>
  <c r="E41" i="3" s="1"/>
  <c r="X70" i="12"/>
  <c r="J68" i="3" s="1"/>
  <c r="X36" i="7"/>
  <c r="E34" i="3" s="1"/>
  <c r="X32" i="13"/>
  <c r="K30" i="3" s="1"/>
  <c r="X93" i="9"/>
  <c r="G91" i="3" s="1"/>
  <c r="X122" i="12"/>
  <c r="J120" i="3" s="1"/>
  <c r="X85" i="14"/>
  <c r="L83" i="3" s="1"/>
  <c r="X69" i="8"/>
  <c r="F67" i="3" s="1"/>
  <c r="X73" i="7"/>
  <c r="E71" i="3" s="1"/>
  <c r="X139" i="9"/>
  <c r="G137" i="3" s="1"/>
  <c r="X141" i="7"/>
  <c r="E139" i="3" s="1"/>
  <c r="X92" i="7"/>
  <c r="E90" i="3" s="1"/>
  <c r="X139" i="7"/>
  <c r="E137" i="3" s="1"/>
  <c r="X109" i="9"/>
  <c r="G107" i="3" s="1"/>
  <c r="X28" i="12"/>
  <c r="J26" i="3" s="1"/>
  <c r="X60" i="13"/>
  <c r="K58" i="3" s="1"/>
  <c r="X4" i="12"/>
  <c r="J4" i="3" s="1"/>
  <c r="X103" i="10"/>
  <c r="H101" i="3" s="1"/>
  <c r="X48" i="13"/>
  <c r="K46" i="3" s="1"/>
  <c r="X111" i="8"/>
  <c r="F109" i="3" s="1"/>
  <c r="X7" i="8"/>
  <c r="F5" i="3" s="1"/>
  <c r="X153" i="8"/>
  <c r="F151" i="3" s="1"/>
  <c r="X101" i="10"/>
  <c r="H99" i="3" s="1"/>
  <c r="X127" i="8"/>
  <c r="F125" i="3" s="1"/>
  <c r="X53" i="8"/>
  <c r="F51" i="3" s="1"/>
  <c r="X37" i="11"/>
  <c r="I35" i="3" s="1"/>
  <c r="X28" i="7"/>
  <c r="E26" i="3" s="1"/>
  <c r="X102" i="12"/>
  <c r="J100" i="3" s="1"/>
  <c r="X26" i="8"/>
  <c r="F24" i="3" s="1"/>
  <c r="X149" i="8"/>
  <c r="F147" i="3" s="1"/>
  <c r="X10" i="8"/>
  <c r="F2" i="3" s="1"/>
  <c r="X90" i="11"/>
  <c r="I88" i="3" s="1"/>
  <c r="X6" i="8"/>
  <c r="F7" i="3" s="1"/>
  <c r="X34" i="7"/>
  <c r="E32" i="3" s="1"/>
  <c r="X29" i="11"/>
  <c r="I27" i="3" s="1"/>
  <c r="X89" i="7"/>
  <c r="E87" i="3" s="1"/>
  <c r="X90" i="7"/>
  <c r="E88" i="3" s="1"/>
  <c r="X19" i="14"/>
  <c r="L17" i="3" s="1"/>
  <c r="X60" i="11"/>
  <c r="I58" i="3" s="1"/>
  <c r="X132" i="11"/>
  <c r="I130" i="3" s="1"/>
  <c r="X138" i="11"/>
  <c r="I136" i="3" s="1"/>
  <c r="X109" i="11"/>
  <c r="I107" i="3" s="1"/>
  <c r="X114" i="12"/>
  <c r="J112" i="3" s="1"/>
  <c r="X91" i="9"/>
  <c r="G89" i="3" s="1"/>
  <c r="X114" i="7"/>
  <c r="E112" i="3" s="1"/>
  <c r="X45" i="12"/>
  <c r="J43" i="3" s="1"/>
  <c r="X59" i="12"/>
  <c r="J57" i="3" s="1"/>
  <c r="X57" i="7"/>
  <c r="E55" i="3" s="1"/>
  <c r="X151" i="8"/>
  <c r="F149" i="3" s="1"/>
  <c r="X111" i="10"/>
  <c r="H109" i="3" s="1"/>
  <c r="X124" i="7"/>
  <c r="E122" i="3" s="1"/>
  <c r="X148" i="11"/>
  <c r="I146" i="3" s="1"/>
  <c r="X79" i="8"/>
  <c r="F77" i="3" s="1"/>
  <c r="X137" i="7"/>
  <c r="E135" i="3" s="1"/>
  <c r="X92" i="13"/>
  <c r="K90" i="3" s="1"/>
  <c r="X107" i="10"/>
  <c r="H105" i="3" s="1"/>
  <c r="X61" i="11"/>
  <c r="I59" i="3" s="1"/>
  <c r="X116" i="13"/>
  <c r="K114" i="3" s="1"/>
  <c r="X99" i="7"/>
  <c r="E97" i="3" s="1"/>
  <c r="X91" i="14"/>
  <c r="L89" i="3" s="1"/>
  <c r="X137" i="11"/>
  <c r="I135" i="3" s="1"/>
  <c r="X54" i="11"/>
  <c r="I52" i="3" s="1"/>
  <c r="X72" i="12"/>
  <c r="J70" i="3" s="1"/>
  <c r="X97" i="7"/>
  <c r="E95" i="3" s="1"/>
  <c r="X123" i="9"/>
  <c r="G121" i="3" s="1"/>
  <c r="X64" i="12"/>
  <c r="J62" i="3" s="1"/>
  <c r="X126" i="13"/>
  <c r="K124" i="3" s="1"/>
  <c r="X142" i="12"/>
  <c r="J140" i="3" s="1"/>
  <c r="X125" i="10"/>
  <c r="H123" i="3" s="1"/>
  <c r="X143" i="10"/>
  <c r="H141" i="3" s="1"/>
  <c r="X92" i="11"/>
  <c r="I90" i="3" s="1"/>
  <c r="X105" i="12"/>
  <c r="J103" i="3" s="1"/>
  <c r="X107" i="12"/>
  <c r="J105" i="3" s="1"/>
  <c r="X137" i="12"/>
  <c r="J135" i="3" s="1"/>
  <c r="X105" i="8"/>
  <c r="F103" i="3" s="1"/>
  <c r="X152" i="14"/>
  <c r="L150" i="3" s="1"/>
  <c r="X46" i="8"/>
  <c r="F44" i="3" s="1"/>
  <c r="X16" i="13"/>
  <c r="K14" i="3" s="1"/>
  <c r="X125" i="12"/>
  <c r="J123" i="3" s="1"/>
  <c r="X7" i="13"/>
  <c r="K5" i="3" s="1"/>
  <c r="X101" i="8"/>
  <c r="F99" i="3" s="1"/>
  <c r="X128" i="11"/>
  <c r="I126" i="3" s="1"/>
  <c r="X56" i="12"/>
  <c r="J54" i="3" s="1"/>
  <c r="X35" i="14"/>
  <c r="L33" i="3" s="1"/>
  <c r="X149" i="12"/>
  <c r="J147" i="3" s="1"/>
  <c r="X52" i="14"/>
  <c r="L50" i="3" s="1"/>
  <c r="X143" i="11"/>
  <c r="I141" i="3" s="1"/>
  <c r="X138" i="14"/>
  <c r="L136" i="3" s="1"/>
  <c r="X142" i="11"/>
  <c r="I140" i="3" s="1"/>
  <c r="X20" i="14"/>
  <c r="L18" i="3" s="1"/>
  <c r="X98" i="14"/>
  <c r="L96" i="3" s="1"/>
  <c r="X81" i="9"/>
  <c r="G79" i="3" s="1"/>
  <c r="X107" i="9"/>
  <c r="G105" i="3" s="1"/>
  <c r="X67" i="9"/>
  <c r="G65" i="3" s="1"/>
  <c r="X99" i="9"/>
  <c r="G97" i="3" s="1"/>
  <c r="X37" i="14"/>
  <c r="L35" i="3" s="1"/>
  <c r="X122" i="14"/>
  <c r="L120" i="3" s="1"/>
  <c r="X23" i="8"/>
  <c r="F21" i="3" s="1"/>
  <c r="X43" i="11"/>
  <c r="I41" i="3" s="1"/>
  <c r="X44" i="11"/>
  <c r="I42" i="3" s="1"/>
  <c r="X36" i="13"/>
  <c r="K34" i="3" s="1"/>
  <c r="X121" i="8"/>
  <c r="F119" i="3" s="1"/>
  <c r="X106" i="7"/>
  <c r="E104" i="3" s="1"/>
  <c r="X143" i="8"/>
  <c r="F141" i="3" s="1"/>
  <c r="X136" i="14"/>
  <c r="L134" i="3" s="1"/>
  <c r="X115" i="7"/>
  <c r="E113" i="3" s="1"/>
  <c r="X85" i="10"/>
  <c r="H83" i="3" s="1"/>
  <c r="X98" i="7"/>
  <c r="E96" i="3" s="1"/>
  <c r="X25" i="7"/>
  <c r="E23" i="3" s="1"/>
  <c r="X6" i="12"/>
  <c r="J7" i="3" s="1"/>
  <c r="X125" i="8"/>
  <c r="F123" i="3" s="1"/>
  <c r="X31" i="8"/>
  <c r="F29" i="3" s="1"/>
  <c r="X63" i="14"/>
  <c r="L61" i="3" s="1"/>
  <c r="X29" i="8"/>
  <c r="F27" i="3" s="1"/>
  <c r="X20" i="12"/>
  <c r="J18" i="3" s="1"/>
  <c r="X117" i="8"/>
  <c r="F115" i="3" s="1"/>
  <c r="X130" i="7"/>
  <c r="E128" i="3" s="1"/>
  <c r="X50" i="12"/>
  <c r="J48" i="3" s="1"/>
  <c r="X99" i="10"/>
  <c r="H97" i="3" s="1"/>
  <c r="X109" i="10"/>
  <c r="H107" i="3" s="1"/>
  <c r="X93" i="11"/>
  <c r="I91" i="3" s="1"/>
  <c r="X121" i="9"/>
  <c r="G119" i="3" s="1"/>
  <c r="X42" i="11"/>
  <c r="I40" i="3" s="1"/>
  <c r="X129" i="9"/>
  <c r="G127" i="3" s="1"/>
  <c r="X84" i="11"/>
  <c r="I82" i="3" s="1"/>
  <c r="X49" i="13"/>
  <c r="K47" i="3" s="1"/>
  <c r="X34" i="14"/>
  <c r="L32" i="3" s="1"/>
  <c r="X77" i="11"/>
  <c r="I75" i="3" s="1"/>
  <c r="X75" i="14"/>
  <c r="L73" i="3" s="1"/>
  <c r="X138" i="12"/>
  <c r="J136" i="3" s="1"/>
  <c r="X138" i="7"/>
  <c r="E136" i="3" s="1"/>
  <c r="X127" i="10"/>
  <c r="H125" i="3" s="1"/>
  <c r="X121" i="7"/>
  <c r="E119" i="3" s="1"/>
  <c r="X125" i="9"/>
  <c r="G123" i="3" s="1"/>
  <c r="X18" i="7"/>
  <c r="E16" i="3" s="1"/>
  <c r="X141" i="10"/>
  <c r="H139" i="3" s="1"/>
  <c r="X5" i="11"/>
  <c r="I3" i="3" s="1"/>
  <c r="X112" i="11"/>
  <c r="I110" i="3" s="1"/>
  <c r="X73" i="8"/>
  <c r="F71" i="3" s="1"/>
  <c r="X112" i="12"/>
  <c r="J110" i="3" s="1"/>
  <c r="X139" i="12"/>
  <c r="J137" i="3" s="1"/>
  <c r="X95" i="14"/>
  <c r="L93" i="3" s="1"/>
  <c r="X139" i="11"/>
  <c r="I137" i="3" s="1"/>
  <c r="X75" i="12"/>
  <c r="J73" i="3" s="1"/>
  <c r="X51" i="13"/>
  <c r="K49" i="3" s="1"/>
  <c r="X11" i="7"/>
  <c r="E9" i="3" s="1"/>
  <c r="X113" i="8"/>
  <c r="F111" i="3" s="1"/>
  <c r="X91" i="11"/>
  <c r="I89" i="3" s="1"/>
  <c r="X58" i="7"/>
  <c r="E56" i="3" s="1"/>
  <c r="X62" i="11"/>
  <c r="I60" i="3" s="1"/>
  <c r="X27" i="7"/>
  <c r="E25" i="3" s="1"/>
  <c r="X108" i="11"/>
  <c r="I106" i="3" s="1"/>
  <c r="X33" i="12"/>
  <c r="J31" i="3" s="1"/>
  <c r="X11" i="12"/>
  <c r="J9" i="3" s="1"/>
  <c r="X28" i="14"/>
  <c r="L26" i="3" s="1"/>
  <c r="X110" i="7"/>
  <c r="E108" i="3" s="1"/>
  <c r="X34" i="11"/>
  <c r="I32" i="3" s="1"/>
  <c r="X124" i="11"/>
  <c r="I122" i="3" s="1"/>
  <c r="X95" i="10"/>
  <c r="H93" i="3" s="1"/>
  <c r="X42" i="7"/>
  <c r="E40" i="3" s="1"/>
  <c r="X49" i="12"/>
  <c r="J47" i="3" s="1"/>
  <c r="X141" i="12"/>
  <c r="J139" i="3" s="1"/>
  <c r="X30" i="8"/>
  <c r="F28" i="3" s="1"/>
  <c r="X9" i="11"/>
  <c r="I8" i="3" s="1"/>
  <c r="X115" i="11"/>
  <c r="I113" i="3" s="1"/>
  <c r="X106" i="12"/>
  <c r="J104" i="3" s="1"/>
  <c r="X35" i="13"/>
  <c r="K33" i="3" s="1"/>
  <c r="X37" i="12"/>
  <c r="J35" i="3" s="1"/>
  <c r="X64" i="13"/>
  <c r="K62" i="3" s="1"/>
  <c r="X9" i="14"/>
  <c r="L8" i="3" s="1"/>
  <c r="X38" i="14"/>
  <c r="L36" i="3" s="1"/>
  <c r="X141" i="8"/>
  <c r="F139" i="3" s="1"/>
  <c r="X115" i="9"/>
  <c r="G113" i="3" s="1"/>
  <c r="X30" i="7"/>
  <c r="E28" i="3" s="1"/>
  <c r="X123" i="10"/>
  <c r="H121" i="3" s="1"/>
  <c r="X139" i="10"/>
  <c r="H137" i="3" s="1"/>
  <c r="X50" i="13"/>
  <c r="K48" i="3" s="1"/>
  <c r="X97" i="8"/>
  <c r="F95" i="3" s="1"/>
  <c r="X105" i="9"/>
  <c r="G103" i="3" s="1"/>
  <c r="X135" i="10"/>
  <c r="H133" i="3" s="1"/>
  <c r="X66" i="11"/>
  <c r="I64" i="3" s="1"/>
  <c r="X62" i="13"/>
  <c r="K60" i="3" s="1"/>
  <c r="X81" i="14"/>
  <c r="L79" i="3" s="1"/>
  <c r="X129" i="7"/>
  <c r="E127" i="3" s="1"/>
  <c r="X146" i="7"/>
  <c r="E144" i="3" s="1"/>
  <c r="X85" i="9"/>
  <c r="G83" i="3" s="1"/>
  <c r="X135" i="8"/>
  <c r="F133" i="3" s="1"/>
  <c r="X109" i="8"/>
  <c r="F107" i="3" s="1"/>
  <c r="X140" i="12"/>
  <c r="J138" i="3" s="1"/>
  <c r="X140" i="11"/>
  <c r="I138" i="3" s="1"/>
  <c r="X8" i="14"/>
  <c r="L6" i="3" s="1"/>
  <c r="X43" i="14"/>
  <c r="L41" i="3" s="1"/>
  <c r="X93" i="10"/>
  <c r="H91" i="3" s="1"/>
  <c r="X38" i="8"/>
  <c r="F36" i="3" s="1"/>
  <c r="X25" i="14"/>
  <c r="L23" i="3" s="1"/>
  <c r="X70" i="14"/>
  <c r="L68" i="3" s="1"/>
  <c r="X12" i="7"/>
  <c r="E10" i="3" s="1"/>
  <c r="X19" i="11"/>
  <c r="I17" i="3" s="1"/>
  <c r="X123" i="12"/>
  <c r="J121" i="3" s="1"/>
  <c r="X4" i="14"/>
  <c r="L4" i="3" s="1"/>
  <c r="X106" i="14"/>
  <c r="L104" i="3" s="1"/>
  <c r="X21" i="11"/>
  <c r="I19" i="3" s="1"/>
  <c r="X129" i="11"/>
  <c r="I127" i="3" s="1"/>
  <c r="X100" i="14"/>
  <c r="L98" i="3" s="1"/>
  <c r="X32" i="7"/>
  <c r="E30" i="3" s="1"/>
  <c r="X119" i="10"/>
  <c r="H117" i="3" s="1"/>
  <c r="X60" i="12"/>
  <c r="J58" i="3" s="1"/>
  <c r="X15" i="13"/>
  <c r="K13" i="3" s="1"/>
  <c r="X42" i="14"/>
  <c r="L40" i="3" s="1"/>
  <c r="X79" i="14"/>
  <c r="L77" i="3" s="1"/>
  <c r="X79" i="7"/>
  <c r="E77" i="3" s="1"/>
  <c r="X112" i="7"/>
  <c r="E110" i="3" s="1"/>
  <c r="X32" i="8"/>
  <c r="F30" i="3" s="1"/>
  <c r="X59" i="9"/>
  <c r="G57" i="3" s="1"/>
  <c r="A2" i="18" l="1" a="1"/>
  <c r="A2" i="18" s="1"/>
  <c r="M146" i="3"/>
  <c r="M116" i="3"/>
  <c r="M52" i="3"/>
  <c r="M76" i="3"/>
  <c r="M143" i="3"/>
  <c r="M39" i="3"/>
  <c r="M102" i="3"/>
  <c r="M132" i="3"/>
  <c r="M118" i="3"/>
  <c r="M150" i="3"/>
  <c r="M66" i="3"/>
  <c r="M129" i="3"/>
  <c r="M86" i="3"/>
  <c r="M72" i="3"/>
  <c r="M134" i="3"/>
  <c r="M70" i="3"/>
  <c r="M78" i="3"/>
  <c r="M117" i="3"/>
  <c r="M29" i="3"/>
  <c r="M101" i="3"/>
  <c r="M6" i="3"/>
  <c r="M130" i="3"/>
  <c r="M148" i="3"/>
  <c r="M38" i="3"/>
  <c r="M92" i="3"/>
  <c r="M81" i="3"/>
  <c r="M63" i="3"/>
  <c r="M100" i="3"/>
  <c r="M80" i="3"/>
  <c r="M69" i="3"/>
  <c r="M53" i="3"/>
  <c r="J22" i="17" a="1"/>
  <c r="J22" i="17" s="1"/>
  <c r="M85" i="3"/>
  <c r="M126" i="3"/>
  <c r="M44" i="3"/>
  <c r="M145" i="3"/>
  <c r="M22" i="3"/>
  <c r="M31" i="3"/>
  <c r="M16" i="3"/>
  <c r="M15" i="3"/>
  <c r="M20" i="3"/>
  <c r="M25" i="3"/>
  <c r="M45" i="3"/>
  <c r="M24" i="3"/>
  <c r="M51" i="3"/>
  <c r="M55" i="3"/>
  <c r="M94" i="3"/>
  <c r="M46" i="3"/>
  <c r="M124" i="3"/>
  <c r="M37" i="3"/>
  <c r="M131" i="3"/>
  <c r="M84" i="3"/>
  <c r="K27" i="17" a="1"/>
  <c r="K27" i="17" s="1"/>
  <c r="H27" i="17" a="1"/>
  <c r="H27" i="17" s="1"/>
  <c r="M56" i="3"/>
  <c r="M128" i="3"/>
  <c r="M114" i="3"/>
  <c r="M12" i="3"/>
  <c r="G32" i="17" a="1"/>
  <c r="G32" i="17" s="1"/>
  <c r="M61" i="3"/>
  <c r="M14" i="3"/>
  <c r="K22" i="17" a="1"/>
  <c r="K22" i="17" s="1"/>
  <c r="J32" i="17" a="1"/>
  <c r="J32" i="17" s="1"/>
  <c r="H32" i="17" a="1"/>
  <c r="H32" i="17" s="1"/>
  <c r="M99" i="3"/>
  <c r="K32" i="17" a="1"/>
  <c r="K32" i="17" s="1"/>
  <c r="G27" i="17" a="1"/>
  <c r="G27" i="17" s="1"/>
  <c r="M149" i="3"/>
  <c r="M151" i="3"/>
  <c r="J27" i="17" a="1"/>
  <c r="J27" i="17" s="1"/>
  <c r="M82" i="3"/>
  <c r="M43" i="3"/>
  <c r="M67" i="3"/>
  <c r="M98" i="3"/>
  <c r="M142" i="3"/>
  <c r="M144" i="3"/>
  <c r="M11" i="3"/>
  <c r="M64" i="3"/>
  <c r="M50" i="3"/>
  <c r="M54" i="3"/>
  <c r="J37" i="17" a="1"/>
  <c r="J37" i="17" s="1"/>
  <c r="K37" i="17" a="1"/>
  <c r="K37" i="17" s="1"/>
  <c r="G37" i="17" a="1"/>
  <c r="G37" i="17" s="1"/>
  <c r="H37" i="17" a="1"/>
  <c r="H37" i="17" s="1"/>
  <c r="M10" i="3"/>
  <c r="M71" i="3"/>
  <c r="M34" i="3"/>
  <c r="M120" i="3"/>
  <c r="M75" i="3"/>
  <c r="M140" i="3"/>
  <c r="M68" i="3"/>
  <c r="M122" i="3"/>
  <c r="M74" i="3"/>
  <c r="M87" i="3"/>
  <c r="M115" i="3"/>
  <c r="M59" i="3"/>
  <c r="M19" i="3"/>
  <c r="M65" i="3"/>
  <c r="M108" i="3"/>
  <c r="M106" i="3"/>
  <c r="M2" i="3"/>
  <c r="M111" i="3"/>
  <c r="M3" i="3"/>
  <c r="M49" i="3"/>
  <c r="M5" i="3"/>
  <c r="M42" i="3"/>
  <c r="M7" i="3"/>
  <c r="M33" i="3"/>
  <c r="M17" i="3"/>
  <c r="M62" i="3"/>
  <c r="M41" i="3"/>
  <c r="M27" i="3"/>
  <c r="M125" i="3"/>
  <c r="M35" i="3"/>
  <c r="M147" i="3"/>
  <c r="M58" i="3"/>
  <c r="M88" i="3"/>
  <c r="M109" i="3"/>
  <c r="M26" i="3"/>
  <c r="M90" i="3"/>
  <c r="M89" i="3"/>
  <c r="M83" i="3"/>
  <c r="M95" i="3"/>
  <c r="M105" i="3"/>
  <c r="M141" i="3"/>
  <c r="M97" i="3"/>
  <c r="M112" i="3"/>
  <c r="M79" i="3"/>
  <c r="M135" i="3"/>
  <c r="M93" i="3"/>
  <c r="M23" i="3"/>
  <c r="M21" i="3"/>
  <c r="M96" i="3"/>
  <c r="M103" i="3"/>
  <c r="M123" i="3"/>
  <c r="M18" i="3"/>
  <c r="M32" i="3"/>
  <c r="M60" i="3"/>
  <c r="M47" i="3"/>
  <c r="M48" i="3"/>
  <c r="M107" i="3"/>
  <c r="M119" i="3"/>
  <c r="M139" i="3"/>
  <c r="M28" i="3"/>
  <c r="M8" i="3"/>
  <c r="M73" i="3"/>
  <c r="M110" i="3"/>
  <c r="M137" i="3"/>
  <c r="M138" i="3"/>
  <c r="M77" i="3"/>
  <c r="M136" i="3"/>
  <c r="M121" i="3"/>
  <c r="M113" i="3"/>
  <c r="M36" i="3"/>
  <c r="M133" i="3"/>
  <c r="M104" i="3"/>
  <c r="M91" i="3"/>
  <c r="M9" i="3"/>
  <c r="M30" i="3"/>
  <c r="M13" i="3"/>
  <c r="M40" i="3"/>
  <c r="M127" i="3"/>
  <c r="M57" i="3"/>
  <c r="P4" i="7" l="1"/>
  <c r="X4" i="7" s="1"/>
  <c r="E4" i="3" s="1"/>
  <c r="H22" i="17" l="1" a="1"/>
  <c r="H22" i="17" s="1"/>
  <c r="G22" i="17" a="1"/>
  <c r="G22" i="17" s="1"/>
  <c r="M4" i="3"/>
  <c r="A2" i="19" s="1" a="1"/>
  <c r="A2" i="19" s="1"/>
  <c r="E21" i="17" l="1" a="1"/>
  <c r="E21" i="17" s="1"/>
  <c r="B21" i="17" a="1"/>
  <c r="B21" i="17" s="1"/>
  <c r="D21" i="17" a="1"/>
  <c r="D21" i="17" s="1"/>
  <c r="C21" i="17" a="1"/>
  <c r="C21" i="1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<sst xmlns="http://schemas.openxmlformats.org/spreadsheetml/2006/main" count="428" uniqueCount="199">
  <si>
    <t>ID</t>
  </si>
  <si>
    <t>Last Name</t>
  </si>
  <si>
    <t>First Name</t>
  </si>
  <si>
    <t>Platoon</t>
  </si>
  <si>
    <t>Dec Pts</t>
  </si>
  <si>
    <t>Jan Pts</t>
  </si>
  <si>
    <t>Feb Pts</t>
  </si>
  <si>
    <t>Mar Pts</t>
  </si>
  <si>
    <t>Apr Pts</t>
  </si>
  <si>
    <t>May Pts</t>
  </si>
  <si>
    <t>Jun Pts</t>
  </si>
  <si>
    <t>Jul Pts</t>
  </si>
  <si>
    <t>Total Points</t>
  </si>
  <si>
    <t>Rank</t>
  </si>
  <si>
    <t>Team Leaderboard</t>
  </si>
  <si>
    <t>Dec</t>
  </si>
  <si>
    <t>Jan</t>
  </si>
  <si>
    <t>Feb</t>
  </si>
  <si>
    <t>April</t>
  </si>
  <si>
    <t>May</t>
  </si>
  <si>
    <t>June</t>
  </si>
  <si>
    <t>July</t>
  </si>
  <si>
    <t>Total</t>
  </si>
  <si>
    <t>Individual Leaderboard</t>
  </si>
  <si>
    <t>Lift</t>
  </si>
  <si>
    <t>OF</t>
  </si>
  <si>
    <t>Camp</t>
  </si>
  <si>
    <t>Dec Att %</t>
  </si>
  <si>
    <t>Dec Lift</t>
  </si>
  <si>
    <t>Jan Att %</t>
  </si>
  <si>
    <t>Jan Lift</t>
  </si>
  <si>
    <t>Feb Att %</t>
  </si>
  <si>
    <t>Feb Lift</t>
  </si>
  <si>
    <t>Mar Att %</t>
  </si>
  <si>
    <t>Mar Lift</t>
  </si>
  <si>
    <t>Apr Att %</t>
  </si>
  <si>
    <t>Apr Lift</t>
  </si>
  <si>
    <t>May Att %</t>
  </si>
  <si>
    <t>May Lift</t>
  </si>
  <si>
    <t>Jun Att %</t>
  </si>
  <si>
    <t>Jun Lift</t>
  </si>
  <si>
    <t>Jul Att %</t>
  </si>
  <si>
    <t>Jul Lift</t>
  </si>
  <si>
    <t>Total Att %</t>
  </si>
  <si>
    <t>Total Lift %</t>
  </si>
  <si>
    <t>Mar</t>
  </si>
  <si>
    <t>Apr</t>
  </si>
  <si>
    <t>Jun</t>
  </si>
  <si>
    <t>Jul</t>
  </si>
  <si>
    <t>Tardy</t>
  </si>
  <si>
    <t>UA</t>
  </si>
  <si>
    <t>Det</t>
  </si>
  <si>
    <t>ISS</t>
  </si>
  <si>
    <t>OSS</t>
  </si>
  <si>
    <t>Grades</t>
  </si>
  <si>
    <t>Category</t>
  </si>
  <si>
    <t>Points</t>
  </si>
  <si>
    <t>Deduction</t>
  </si>
  <si>
    <t>Vol</t>
  </si>
  <si>
    <t>7v7</t>
  </si>
  <si>
    <t>Prac</t>
  </si>
  <si>
    <t>S&amp;A</t>
  </si>
  <si>
    <t>Max</t>
  </si>
  <si>
    <t>Perf Att</t>
  </si>
  <si>
    <t>+Pts</t>
  </si>
  <si>
    <t>-Pts</t>
  </si>
  <si>
    <t>Month Total</t>
  </si>
  <si>
    <t>Attendance %</t>
  </si>
  <si>
    <t>Lift Attend</t>
  </si>
  <si>
    <t>March</t>
  </si>
  <si>
    <t>Montly Individual Leaderboard</t>
  </si>
  <si>
    <t>Other</t>
  </si>
  <si>
    <t>Dates:</t>
  </si>
  <si>
    <t>DO NOT TOUCH COLUMN A</t>
  </si>
  <si>
    <t>Key</t>
  </si>
  <si>
    <t xml:space="preserve">Can't Unlock Lift </t>
  </si>
  <si>
    <t>Platoon ID</t>
  </si>
  <si>
    <t>Actual Names</t>
  </si>
  <si>
    <t>Platoon Members</t>
  </si>
  <si>
    <t>PLT01</t>
  </si>
  <si>
    <t>PLT04</t>
  </si>
  <si>
    <t>PLT05</t>
  </si>
  <si>
    <t>PLT06</t>
  </si>
  <si>
    <t>PLT07</t>
  </si>
  <si>
    <t>PLT08</t>
  </si>
  <si>
    <t>PLT09</t>
  </si>
  <si>
    <t>PLT02</t>
  </si>
  <si>
    <t>PLT03</t>
  </si>
  <si>
    <t>PLT10</t>
  </si>
  <si>
    <t>PLT11</t>
  </si>
  <si>
    <t>PLT12</t>
  </si>
  <si>
    <t>PLT13</t>
  </si>
  <si>
    <t>PLT14</t>
  </si>
  <si>
    <t>PLT15</t>
  </si>
  <si>
    <t>Positive Points</t>
  </si>
  <si>
    <t>Negatives</t>
  </si>
  <si>
    <t>Total Lift Rank</t>
  </si>
  <si>
    <t>Total Att Rank</t>
  </si>
  <si>
    <t>YOU GET WHAT YOU EARN</t>
  </si>
  <si>
    <t>Point Getter</t>
  </si>
  <si>
    <t>Number of Points</t>
  </si>
  <si>
    <t>Competing in other sports</t>
  </si>
  <si>
    <t>3.5+ Semester GPA</t>
  </si>
  <si>
    <t>130 Points</t>
  </si>
  <si>
    <t>3.20-3.49 Semester GPA</t>
  </si>
  <si>
    <t>100 Points</t>
  </si>
  <si>
    <t xml:space="preserve">70 Points </t>
  </si>
  <si>
    <t>50 Points</t>
  </si>
  <si>
    <t>25 Points</t>
  </si>
  <si>
    <t>Squat, DL, or Bench Increase by 40+ Pounds</t>
  </si>
  <si>
    <t>40 Points (per lift)</t>
  </si>
  <si>
    <t>Squat, DL, or Bench Increase by 20+ Pounds</t>
  </si>
  <si>
    <t>20 Points (per lift)</t>
  </si>
  <si>
    <t>40 yard dash .20 faster</t>
  </si>
  <si>
    <t>40 yard dash .10 faster</t>
  </si>
  <si>
    <t>30 Points</t>
  </si>
  <si>
    <t>Point Deduction</t>
  </si>
  <si>
    <t>Additional Point Getters/Deductions</t>
  </si>
  <si>
    <t>Same As Lifting Points</t>
  </si>
  <si>
    <t>3.00-3.19 Semester GPA</t>
  </si>
  <si>
    <t>2.75-2.99 Semester GPA</t>
  </si>
  <si>
    <t>2.5 - 2.74 Semester GPA</t>
  </si>
  <si>
    <t>🏈 Attendance &amp; Point System – Coach Guide</t>
  </si>
  <si>
    <t>✅ Enter names ONLY on the Attendance sheet. Everything else updates automatically.</t>
  </si>
  <si>
    <t>🕒 TO DO RIGHT AWAY (START HERE)</t>
  </si>
  <si>
    <t>✅ DO</t>
  </si>
  <si>
    <t>❌ DO NOT</t>
  </si>
  <si>
    <t>📘 HOW THE WORKBOOK WORKS (REFERENCE)</t>
  </si>
  <si>
    <t>📌 REMEMBER: Names &amp; Platoons live ONLY on Attendance. Do not edit names anywhere else.</t>
  </si>
  <si>
    <r>
      <rPr>
        <b/>
        <sz val="11"/>
        <color theme="1"/>
        <rFont val="Calibri"/>
        <family val="2"/>
        <scheme val="minor"/>
      </rPr>
      <t xml:space="preserve">Contact Info: </t>
    </r>
    <r>
      <rPr>
        <sz val="11"/>
        <color theme="1"/>
        <rFont val="Calibri"/>
        <family val="2"/>
        <scheme val="minor"/>
      </rPr>
      <t xml:space="preserve">Alex Ferdinand        </t>
    </r>
    <r>
      <rPr>
        <b/>
        <sz val="11"/>
        <color theme="1"/>
        <rFont val="Calibri"/>
        <family val="2"/>
        <scheme val="minor"/>
      </rPr>
      <t xml:space="preserve">Email: </t>
    </r>
    <r>
      <rPr>
        <sz val="11"/>
        <color theme="1"/>
        <rFont val="Calibri"/>
        <family val="2"/>
        <scheme val="minor"/>
      </rPr>
      <t>ferdinand.alexander12@gmail.com</t>
    </r>
  </si>
  <si>
    <t>TIPS</t>
  </si>
  <si>
    <r>
      <rPr>
        <sz val="11"/>
        <color theme="1"/>
        <rFont val="Aptos Narrow"/>
        <family val="2"/>
      </rPr>
      <t>•</t>
    </r>
    <r>
      <rPr>
        <sz val="8.6999999999999993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Hide attendance columns as you progress to make referencing names and dates smoother</t>
    </r>
  </si>
  <si>
    <r>
      <rPr>
        <sz val="11"/>
        <color theme="1"/>
        <rFont val="Aptos Narrow"/>
        <family val="2"/>
      </rPr>
      <t>•</t>
    </r>
    <r>
      <rPr>
        <sz val="8.6999999999999993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Columns on deduction pages until you need them</t>
    </r>
  </si>
  <si>
    <r>
      <rPr>
        <sz val="11"/>
        <color theme="1"/>
        <rFont val="Aptos Narrow"/>
        <family val="2"/>
      </rPr>
      <t>•</t>
    </r>
    <r>
      <rPr>
        <sz val="8.6999999999999993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Hide detail pages/tabs until you need them (rt click on tab, select hide). To unhide, right click anywhere on tabs, select unhide</t>
    </r>
  </si>
  <si>
    <t>1) Save this workbook as a TEMPLATE (start fresh each year).</t>
  </si>
  <si>
    <t>2) Read this instruction sheet completely.</t>
  </si>
  <si>
    <t>3) Add Team/Platoon names on the Platoons sheet.</t>
  </si>
  <si>
    <t>• Platoons sheet – Row 2 ONLY</t>
  </si>
  <si>
    <t>4) Add athlete names and assign platoons on Attendance.</t>
  </si>
  <si>
    <t>• Column B = Last Name</t>
  </si>
  <si>
    <t>• Column C = First Name</t>
  </si>
  <si>
    <t>• Column D = Team/Platoon (Select From Dropdown)</t>
  </si>
  <si>
    <t>5) SET UP THE POINT SYSTEM FIRST.</t>
  </si>
  <si>
    <t>• Columns C &amp; G control automated point/attendance calculations</t>
  </si>
  <si>
    <t>• You may change point values in Columns C &amp; G</t>
  </si>
  <si>
    <t>• You may change category names in Columns B, C, F, and G</t>
  </si>
  <si>
    <t>• DO NOT rename the category labeled 'Lift'</t>
  </si>
  <si>
    <t>• Lift point value may be changed</t>
  </si>
  <si>
    <t>• Columns I &amp; J are optional and do NOT auto-calculate</t>
  </si>
  <si>
    <t>• Extra points go in YELLOW cells on Detail pages</t>
  </si>
  <si>
    <t>7) Add Dates on the Attendance sheet.</t>
  </si>
  <si>
    <t>• Dates go in Row 1</t>
  </si>
  <si>
    <t>8) Add Activity labels on the Attendance sheet.</t>
  </si>
  <si>
    <t>• Activity labels go in Row 2</t>
  </si>
  <si>
    <t>• Attendance percentage is based on number of dates and activities entered.</t>
  </si>
  <si>
    <t>*** To keep attendance % accurate:</t>
  </si>
  <si>
    <t>• Enter dates for EVERY day attendance is taken</t>
  </si>
  <si>
    <t>• Enter activities for EVERY day attendance is taken</t>
  </si>
  <si>
    <t>9) Begin taking attendance daily</t>
  </si>
  <si>
    <t>Enter names ONLY on Attendance.</t>
  </si>
  <si>
    <t>Edit Dates on Attendance (Row 1).</t>
  </si>
  <si>
    <t>Edit Activity labels on Attendance (Row 2).</t>
  </si>
  <si>
    <t>Use YELLOW cells on Detail pages.</t>
  </si>
  <si>
    <t>Use YELLOW cells on Deduction pages.</t>
  </si>
  <si>
    <t>Select ALL rows before sorting Attendance.</t>
  </si>
  <si>
    <t>Keep team names consistent across sheets.</t>
  </si>
  <si>
    <t>Do NOT type athlete names on the Platoons sheet.</t>
  </si>
  <si>
    <t>Do NOT touch Column A on any sheet.</t>
  </si>
  <si>
    <t>Do NOT delete rows on any sheet.</t>
  </si>
  <si>
    <t>Do NOT drag formulas.</t>
  </si>
  <si>
    <t>Do NOT sort a single column by itself.</t>
  </si>
  <si>
    <t>GENERAL RULES</t>
  </si>
  <si>
    <t>• NEVER touch Column A on any page.</t>
  </si>
  <si>
    <t>• NEVER delete rows on any page.</t>
  </si>
  <si>
    <t>• Athlete names and platoons are entered ONLY on the Attendance page.</t>
  </si>
  <si>
    <t xml:space="preserve">• Only type in YELLOW cells on Detail and Deduction pages. </t>
  </si>
  <si>
    <t xml:space="preserve">• To sort names, FRIST select all rows where there are athletes present    </t>
  </si>
  <si>
    <t>MAIN ATTENDANCE PAGE</t>
  </si>
  <si>
    <t>• Enter dates across Row 1.</t>
  </si>
  <si>
    <t>• Enter activity types in Row 2.</t>
  </si>
  <si>
    <t>• Enter athlete Last Name (B), First Name (C), Platoon (D).</t>
  </si>
  <si>
    <t>• Use drop‑down menus only to record attendance.</t>
  </si>
  <si>
    <t xml:space="preserve">• Sort Athletes by selecting ROWS 2, down to the bottom (See video in course)    </t>
  </si>
  <si>
    <t xml:space="preserve">PLATOONS PAGE </t>
  </si>
  <si>
    <t>• Enter Team/Platoon names in Row 2 only.</t>
  </si>
  <si>
    <t>• Athlete lists auto‑populate from Attendance.</t>
  </si>
  <si>
    <t>• Do NOT type athlete names here.</t>
  </si>
  <si>
    <t>POINT SYSTEM PAGE</t>
  </si>
  <si>
    <t>• Columns C &amp; G control automated calculations.</t>
  </si>
  <si>
    <t>• Category names and point values may be edited except for the name 'Lift'.</t>
  </si>
  <si>
    <t>• Columns I &amp; J are optional and do not auto‑calculate.</t>
  </si>
  <si>
    <t>DETAIL &amp; DEDUCTION PAGES</t>
  </si>
  <si>
    <t>• To sort athletes, SELECT ALL ROWS WITH ATHLETES IN IT</t>
  </si>
  <si>
    <t>• ONLY type in YELLOW cells.</t>
  </si>
  <si>
    <t>• Do NOT add names or change platoons.</t>
  </si>
  <si>
    <t>VIEWS &amp; LEADERBOARD</t>
  </si>
  <si>
    <t>• Attendance % View and Total Points View are VIEW ONLY.</t>
  </si>
  <si>
    <t>• Leaderboard is formatted for printing.</t>
  </si>
  <si>
    <t>***Numbers will appear in the table as players earn points.***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</si>
</sst>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;@"/>
  </numFmts>
  <fonts count="29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4"/>
      <color theme="1"/>
      <name val="Cambria"/>
      <family val="1"/>
    </font>
    <font>
      <b/>
      <sz val="14"/>
      <color theme="1"/>
      <name val="Cambria"/>
      <family val="1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ambria"/>
      <family val="1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2"/>
      <color theme="0"/>
      <name val="Calibri"/>
      <family val="2"/>
    </font>
    <font>
      <sz val="8"/>
      <color theme="1"/>
      <name val="Segoe UI"/>
      <family val="2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20"/>
      <name val="Calibri"/>
      <family val="2"/>
      <scheme val="minor"/>
    </font>
    <font>
      <b/>
      <sz val="13"/>
      <color theme="1"/>
      <name val="Arial"/>
      <family val="2"/>
    </font>
    <font>
      <b/>
      <sz val="12"/>
      <name val="Calibri"/>
      <family val="2"/>
    </font>
    <font>
      <sz val="8"/>
      <name val="Segoe UI"/>
      <family val="2"/>
    </font>
    <font>
      <b/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theme="1"/>
      <name val="Aptos Narrow"/>
      <family val="2"/>
    </font>
    <font>
      <sz val="8.6999999999999993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CCCCCC"/>
      </patternFill>
    </fill>
    <fill>
      <patternFill patternType="solid">
        <fgColor theme="0" tint="-0.249977111117893"/>
        <bgColor rgb="FF00FF00"/>
      </patternFill>
    </fill>
    <fill>
      <patternFill patternType="solid">
        <fgColor theme="0" tint="-0.249977111117893"/>
        <bgColor rgb="FFD9D9D9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FFFF00"/>
        <bgColor theme="4" tint="0.5999938962981048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F4E79"/>
      </patternFill>
    </fill>
    <fill>
      <patternFill patternType="solid">
        <fgColor rgb="FFD9E1F2"/>
      </patternFill>
    </fill>
    <fill>
      <patternFill patternType="solid">
        <fgColor rgb="FFFFF2CC"/>
      </patternFill>
    </fill>
    <fill>
      <patternFill patternType="solid">
        <fgColor rgb="FFE2EFDA"/>
      </patternFill>
    </fill>
    <fill>
      <patternFill patternType="solid">
        <fgColor rgb="FFFCE4D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00B05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/>
      <top style="medium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1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 style="medium">
        <color indexed="64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medium">
        <color theme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 style="thin">
        <color theme="1"/>
      </left>
      <right style="medium">
        <color indexed="64"/>
      </right>
      <top style="medium">
        <color theme="1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</borders>
  <cellStyleXfs count="1">
    <xf numFmtId="0" fontId="0" fillId="0" borderId="0"/>
  </cellStyleXfs>
  <cellXfs count="28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4" fillId="0" borderId="0" xfId="0" applyFont="1"/>
    <xf numFmtId="0" fontId="3" fillId="0" borderId="1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3" fillId="3" borderId="9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2" xfId="0" applyFont="1" applyBorder="1"/>
    <xf numFmtId="0" fontId="3" fillId="0" borderId="4" xfId="0" applyFont="1" applyBorder="1"/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4" borderId="15" xfId="0" applyFill="1" applyBorder="1" applyAlignment="1">
      <alignment horizontal="center"/>
    </xf>
    <xf numFmtId="49" fontId="15" fillId="3" borderId="14" xfId="0" applyNumberFormat="1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13" fillId="3" borderId="16" xfId="0" applyFont="1" applyFill="1" applyBorder="1"/>
    <xf numFmtId="49" fontId="15" fillId="3" borderId="17" xfId="0" applyNumberFormat="1" applyFont="1" applyFill="1" applyBorder="1" applyAlignment="1">
      <alignment horizontal="center"/>
    </xf>
    <xf numFmtId="0" fontId="15" fillId="3" borderId="17" xfId="0" applyFont="1" applyFill="1" applyBorder="1" applyAlignment="1">
      <alignment horizontal="center"/>
    </xf>
    <xf numFmtId="0" fontId="0" fillId="4" borderId="18" xfId="0" applyFill="1" applyBorder="1"/>
    <xf numFmtId="0" fontId="0" fillId="0" borderId="19" xfId="0" applyBorder="1"/>
    <xf numFmtId="0" fontId="0" fillId="4" borderId="19" xfId="0" applyFill="1" applyBorder="1"/>
    <xf numFmtId="0" fontId="15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49" fontId="0" fillId="0" borderId="10" xfId="0" applyNumberFormat="1" applyBorder="1" applyAlignment="1">
      <alignment horizontal="center"/>
    </xf>
    <xf numFmtId="0" fontId="13" fillId="3" borderId="15" xfId="0" applyFont="1" applyFill="1" applyBorder="1"/>
    <xf numFmtId="0" fontId="15" fillId="3" borderId="14" xfId="0" applyFont="1" applyFill="1" applyBorder="1" applyAlignment="1">
      <alignment horizontal="left"/>
    </xf>
    <xf numFmtId="0" fontId="15" fillId="3" borderId="20" xfId="0" applyFont="1" applyFill="1" applyBorder="1" applyAlignment="1">
      <alignment horizontal="center"/>
    </xf>
    <xf numFmtId="0" fontId="0" fillId="4" borderId="15" xfId="0" applyFill="1" applyBorder="1"/>
    <xf numFmtId="0" fontId="3" fillId="4" borderId="20" xfId="0" applyFont="1" applyFill="1" applyBorder="1" applyAlignment="1">
      <alignment horizontal="center"/>
    </xf>
    <xf numFmtId="0" fontId="0" fillId="0" borderId="15" xfId="0" applyBorder="1"/>
    <xf numFmtId="0" fontId="3" fillId="0" borderId="21" xfId="0" applyFont="1" applyBorder="1" applyAlignment="1">
      <alignment horizontal="center"/>
    </xf>
    <xf numFmtId="0" fontId="3" fillId="4" borderId="21" xfId="0" applyFont="1" applyFill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/>
      <protection locked="0"/>
    </xf>
    <xf numFmtId="1" fontId="17" fillId="0" borderId="0" xfId="0" applyNumberFormat="1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0" fillId="2" borderId="0" xfId="0" applyFill="1"/>
    <xf numFmtId="0" fontId="3" fillId="0" borderId="0" xfId="0" applyFont="1" applyAlignment="1" applyProtection="1">
      <alignment horizontal="left" vertical="center"/>
      <protection locked="0"/>
    </xf>
    <xf numFmtId="0" fontId="20" fillId="0" borderId="15" xfId="0" applyFont="1" applyBorder="1" applyAlignment="1">
      <alignment horizontal="center"/>
    </xf>
    <xf numFmtId="0" fontId="7" fillId="9" borderId="1" xfId="0" applyFont="1" applyFill="1" applyBorder="1" applyAlignment="1" applyProtection="1">
      <alignment horizontal="center"/>
      <protection locked="0"/>
    </xf>
    <xf numFmtId="0" fontId="22" fillId="10" borderId="1" xfId="0" applyFont="1" applyFill="1" applyBorder="1" applyAlignment="1" applyProtection="1">
      <alignment horizontal="center"/>
      <protection locked="0"/>
    </xf>
    <xf numFmtId="0" fontId="22" fillId="11" borderId="1" xfId="0" applyFont="1" applyFill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0" fontId="0" fillId="7" borderId="9" xfId="0" applyFill="1" applyBorder="1" applyAlignment="1" applyProtection="1">
      <alignment horizontal="center"/>
      <protection locked="0"/>
    </xf>
    <xf numFmtId="0" fontId="0" fillId="7" borderId="8" xfId="0" applyFill="1" applyBorder="1" applyAlignment="1" applyProtection="1">
      <alignment horizontal="center"/>
      <protection locked="0"/>
    </xf>
    <xf numFmtId="0" fontId="0" fillId="8" borderId="9" xfId="0" applyFill="1" applyBorder="1" applyAlignment="1" applyProtection="1">
      <alignment horizontal="center"/>
      <protection locked="0"/>
    </xf>
    <xf numFmtId="0" fontId="0" fillId="8" borderId="8" xfId="0" applyFill="1" applyBorder="1" applyAlignment="1" applyProtection="1">
      <alignment horizontal="center"/>
      <protection locked="0"/>
    </xf>
    <xf numFmtId="0" fontId="0" fillId="8" borderId="2" xfId="0" applyFill="1" applyBorder="1" applyAlignment="1" applyProtection="1">
      <alignment horizontal="center"/>
      <protection locked="0"/>
    </xf>
    <xf numFmtId="0" fontId="0" fillId="8" borderId="1" xfId="0" applyFill="1" applyBorder="1" applyAlignment="1" applyProtection="1">
      <alignment horizontal="center"/>
      <protection locked="0"/>
    </xf>
    <xf numFmtId="0" fontId="0" fillId="12" borderId="9" xfId="0" applyFill="1" applyBorder="1" applyAlignment="1" applyProtection="1">
      <alignment horizontal="center"/>
      <protection locked="0"/>
    </xf>
    <xf numFmtId="0" fontId="0" fillId="12" borderId="8" xfId="0" applyFill="1" applyBorder="1" applyAlignment="1" applyProtection="1">
      <alignment horizontal="center" vertical="center"/>
      <protection locked="0"/>
    </xf>
    <xf numFmtId="0" fontId="0" fillId="13" borderId="9" xfId="0" applyFill="1" applyBorder="1" applyAlignment="1" applyProtection="1">
      <alignment horizontal="center"/>
      <protection locked="0"/>
    </xf>
    <xf numFmtId="0" fontId="0" fillId="13" borderId="8" xfId="0" applyFill="1" applyBorder="1" applyAlignment="1" applyProtection="1">
      <alignment horizontal="center" vertical="center"/>
      <protection locked="0"/>
    </xf>
    <xf numFmtId="0" fontId="0" fillId="13" borderId="2" xfId="0" applyFill="1" applyBorder="1" applyAlignment="1" applyProtection="1">
      <alignment horizontal="center"/>
      <protection locked="0"/>
    </xf>
    <xf numFmtId="0" fontId="0" fillId="13" borderId="1" xfId="0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0" xfId="0" quotePrefix="1" applyFont="1" applyAlignment="1" applyProtection="1">
      <alignment horizontal="center"/>
      <protection locked="0"/>
    </xf>
    <xf numFmtId="0" fontId="26" fillId="15" borderId="0" xfId="0" applyFont="1" applyFill="1" applyAlignment="1">
      <alignment horizontal="center" vertical="center" wrapText="1"/>
    </xf>
    <xf numFmtId="0" fontId="1" fillId="16" borderId="0" xfId="0" applyFont="1" applyFill="1" applyAlignment="1">
      <alignment horizontal="center" vertical="center" wrapText="1"/>
    </xf>
    <xf numFmtId="0" fontId="23" fillId="17" borderId="0" xfId="0" applyFont="1" applyFill="1"/>
    <xf numFmtId="0" fontId="23" fillId="18" borderId="0" xfId="0" applyFont="1" applyFill="1"/>
    <xf numFmtId="0" fontId="23" fillId="19" borderId="0" xfId="0" applyFont="1" applyFill="1"/>
    <xf numFmtId="0" fontId="23" fillId="16" borderId="0" xfId="0" applyFont="1" applyFill="1"/>
    <xf numFmtId="0" fontId="15" fillId="3" borderId="16" xfId="0" applyFont="1" applyFill="1" applyBorder="1" applyAlignment="1">
      <alignment horizontal="center"/>
    </xf>
    <xf numFmtId="0" fontId="15" fillId="3" borderId="30" xfId="0" applyFont="1" applyFill="1" applyBorder="1" applyAlignment="1">
      <alignment horizontal="center"/>
    </xf>
    <xf numFmtId="9" fontId="0" fillId="4" borderId="14" xfId="0" applyNumberFormat="1" applyFill="1" applyBorder="1" applyAlignment="1">
      <alignment horizontal="center"/>
    </xf>
    <xf numFmtId="9" fontId="0" fillId="0" borderId="15" xfId="0" applyNumberFormat="1" applyBorder="1" applyAlignment="1">
      <alignment horizontal="center"/>
    </xf>
    <xf numFmtId="9" fontId="0" fillId="4" borderId="15" xfId="0" applyNumberFormat="1" applyFill="1" applyBorder="1" applyAlignment="1">
      <alignment horizontal="center"/>
    </xf>
    <xf numFmtId="0" fontId="15" fillId="3" borderId="9" xfId="0" applyFont="1" applyFill="1" applyBorder="1"/>
    <xf numFmtId="0" fontId="15" fillId="3" borderId="9" xfId="0" applyFont="1" applyFill="1" applyBorder="1" applyAlignment="1">
      <alignment horizontal="center"/>
    </xf>
    <xf numFmtId="9" fontId="15" fillId="3" borderId="9" xfId="0" applyNumberFormat="1" applyFont="1" applyFill="1" applyBorder="1" applyAlignment="1">
      <alignment horizontal="center"/>
    </xf>
    <xf numFmtId="0" fontId="15" fillId="3" borderId="8" xfId="0" applyFont="1" applyFill="1" applyBorder="1" applyAlignment="1">
      <alignment horizontal="center"/>
    </xf>
    <xf numFmtId="0" fontId="13" fillId="3" borderId="15" xfId="0" applyFont="1" applyFill="1" applyBorder="1" applyAlignment="1">
      <alignment horizontal="center"/>
    </xf>
    <xf numFmtId="49" fontId="13" fillId="5" borderId="14" xfId="0" applyNumberFormat="1" applyFont="1" applyFill="1" applyBorder="1" applyAlignment="1">
      <alignment horizontal="center"/>
    </xf>
    <xf numFmtId="0" fontId="13" fillId="5" borderId="14" xfId="0" applyFont="1" applyFill="1" applyBorder="1" applyAlignment="1">
      <alignment horizontal="center"/>
    </xf>
    <xf numFmtId="0" fontId="13" fillId="5" borderId="20" xfId="0" applyFont="1" applyFill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0" fontId="3" fillId="4" borderId="3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5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0" fontId="7" fillId="0" borderId="11" xfId="0" applyFont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11" xfId="0" applyFont="1" applyBorder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5" fillId="3" borderId="9" xfId="0" applyFont="1" applyFill="1" applyBorder="1" applyAlignment="1" applyProtection="1">
      <alignment horizontal="center"/>
      <protection locked="0"/>
    </xf>
    <xf numFmtId="0" fontId="13" fillId="5" borderId="14" xfId="0" applyFont="1" applyFill="1" applyBorder="1" applyAlignment="1" applyProtection="1">
      <alignment horizontal="center"/>
      <protection locked="0"/>
    </xf>
    <xf numFmtId="0" fontId="0" fillId="4" borderId="34" xfId="0" applyFill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4" borderId="35" xfId="0" applyFill="1" applyBorder="1" applyAlignment="1">
      <alignment horizontal="center"/>
    </xf>
    <xf numFmtId="0" fontId="0" fillId="0" borderId="27" xfId="0" applyBorder="1"/>
    <xf numFmtId="0" fontId="0" fillId="0" borderId="28" xfId="0" applyBorder="1" applyAlignment="1">
      <alignment horizontal="center"/>
    </xf>
    <xf numFmtId="9" fontId="0" fillId="0" borderId="28" xfId="0" applyNumberFormat="1" applyBorder="1" applyAlignment="1">
      <alignment horizontal="center"/>
    </xf>
    <xf numFmtId="0" fontId="0" fillId="0" borderId="36" xfId="0" applyBorder="1" applyAlignment="1">
      <alignment horizontal="center"/>
    </xf>
    <xf numFmtId="164" fontId="3" fillId="2" borderId="0" xfId="0" applyNumberFormat="1" applyFont="1" applyFill="1" applyAlignment="1">
      <alignment horizontal="left"/>
    </xf>
    <xf numFmtId="164" fontId="25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0" fillId="4" borderId="9" xfId="0" applyFill="1" applyBorder="1"/>
    <xf numFmtId="9" fontId="0" fillId="4" borderId="9" xfId="0" applyNumberForma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0" borderId="9" xfId="0" applyBorder="1"/>
    <xf numFmtId="9" fontId="0" fillId="0" borderId="9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" xfId="0" applyBorder="1"/>
    <xf numFmtId="9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49" fontId="0" fillId="4" borderId="9" xfId="0" applyNumberFormat="1" applyFill="1" applyBorder="1" applyAlignment="1">
      <alignment horizontal="center"/>
    </xf>
    <xf numFmtId="49" fontId="0" fillId="4" borderId="8" xfId="0" applyNumberFormat="1" applyFill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0" fillId="0" borderId="8" xfId="0" applyNumberFormat="1" applyBorder="1" applyAlignment="1">
      <alignment horizontal="center"/>
    </xf>
    <xf numFmtId="49" fontId="0" fillId="4" borderId="33" xfId="0" applyNumberFormat="1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49" fontId="0" fillId="4" borderId="31" xfId="0" applyNumberFormat="1" applyFill="1" applyBorder="1" applyAlignment="1">
      <alignment horizontal="center"/>
    </xf>
    <xf numFmtId="0" fontId="15" fillId="3" borderId="14" xfId="0" applyFont="1" applyFill="1" applyBorder="1"/>
    <xf numFmtId="0" fontId="20" fillId="4" borderId="15" xfId="0" applyFont="1" applyFill="1" applyBorder="1" applyAlignment="1">
      <alignment horizontal="center"/>
    </xf>
    <xf numFmtId="0" fontId="0" fillId="7" borderId="18" xfId="0" applyFill="1" applyBorder="1"/>
    <xf numFmtId="0" fontId="0" fillId="7" borderId="14" xfId="0" applyFill="1" applyBorder="1"/>
    <xf numFmtId="0" fontId="0" fillId="7" borderId="20" xfId="0" applyFill="1" applyBorder="1"/>
    <xf numFmtId="0" fontId="0" fillId="8" borderId="19" xfId="0" applyFill="1" applyBorder="1"/>
    <xf numFmtId="0" fontId="0" fillId="8" borderId="15" xfId="0" applyFill="1" applyBorder="1"/>
    <xf numFmtId="0" fontId="0" fillId="8" borderId="21" xfId="0" applyFill="1" applyBorder="1"/>
    <xf numFmtId="0" fontId="0" fillId="7" borderId="19" xfId="0" applyFill="1" applyBorder="1"/>
    <xf numFmtId="0" fontId="0" fillId="7" borderId="15" xfId="0" applyFill="1" applyBorder="1"/>
    <xf numFmtId="0" fontId="0" fillId="7" borderId="21" xfId="0" applyFill="1" applyBorder="1"/>
    <xf numFmtId="0" fontId="20" fillId="0" borderId="32" xfId="0" applyFont="1" applyBorder="1" applyAlignment="1">
      <alignment horizontal="center"/>
    </xf>
    <xf numFmtId="0" fontId="0" fillId="8" borderId="27" xfId="0" applyFill="1" applyBorder="1"/>
    <xf numFmtId="0" fontId="0" fillId="8" borderId="28" xfId="0" applyFill="1" applyBorder="1"/>
    <xf numFmtId="0" fontId="0" fillId="8" borderId="29" xfId="0" applyFill="1" applyBorder="1"/>
    <xf numFmtId="0" fontId="15" fillId="3" borderId="14" xfId="0" applyFont="1" applyFill="1" applyBorder="1" applyAlignment="1">
      <alignment horizontal="center" vertical="center"/>
    </xf>
    <xf numFmtId="0" fontId="13" fillId="8" borderId="14" xfId="0" applyFont="1" applyFill="1" applyBorder="1" applyAlignment="1">
      <alignment horizontal="center" vertical="center"/>
    </xf>
    <xf numFmtId="0" fontId="15" fillId="3" borderId="22" xfId="0" applyFont="1" applyFill="1" applyBorder="1"/>
    <xf numFmtId="0" fontId="15" fillId="3" borderId="22" xfId="0" applyFont="1" applyFill="1" applyBorder="1" applyAlignment="1">
      <alignment horizontal="center"/>
    </xf>
    <xf numFmtId="0" fontId="1" fillId="8" borderId="22" xfId="0" applyFont="1" applyFill="1" applyBorder="1" applyAlignment="1">
      <alignment horizontal="center"/>
    </xf>
    <xf numFmtId="49" fontId="16" fillId="3" borderId="22" xfId="0" applyNumberFormat="1" applyFont="1" applyFill="1" applyBorder="1" applyAlignment="1">
      <alignment horizontal="center"/>
    </xf>
    <xf numFmtId="0" fontId="16" fillId="3" borderId="22" xfId="0" applyFont="1" applyFill="1" applyBorder="1" applyAlignment="1">
      <alignment horizontal="center"/>
    </xf>
    <xf numFmtId="0" fontId="15" fillId="3" borderId="23" xfId="0" applyFont="1" applyFill="1" applyBorder="1" applyAlignment="1">
      <alignment horizontal="center"/>
    </xf>
    <xf numFmtId="0" fontId="0" fillId="8" borderId="14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/>
    </xf>
    <xf numFmtId="0" fontId="0" fillId="8" borderId="15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/>
    </xf>
    <xf numFmtId="0" fontId="0" fillId="8" borderId="24" xfId="0" applyFill="1" applyBorder="1" applyAlignment="1">
      <alignment horizontal="center"/>
    </xf>
    <xf numFmtId="0" fontId="0" fillId="8" borderId="24" xfId="0" applyFill="1" applyBorder="1" applyAlignment="1">
      <alignment horizontal="center" vertical="center"/>
    </xf>
    <xf numFmtId="0" fontId="13" fillId="5" borderId="0" xfId="0" applyFont="1" applyFill="1" applyAlignment="1" applyProtection="1">
      <alignment horizontal="center"/>
      <protection locked="0"/>
    </xf>
    <xf numFmtId="49" fontId="16" fillId="5" borderId="22" xfId="0" applyNumberFormat="1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24" fillId="20" borderId="0" xfId="0" applyFont="1" applyFill="1" applyAlignment="1" applyProtection="1">
      <alignment vertical="center"/>
      <protection locked="0"/>
    </xf>
    <xf numFmtId="1" fontId="24" fillId="20" borderId="0" xfId="0" applyNumberFormat="1" applyFont="1" applyFill="1" applyAlignment="1" applyProtection="1">
      <alignment vertical="center"/>
      <protection locked="0"/>
    </xf>
    <xf numFmtId="0" fontId="20" fillId="20" borderId="0" xfId="0" applyFont="1" applyFill="1" applyAlignment="1" applyProtection="1">
      <alignment horizontal="center"/>
      <protection locked="0"/>
    </xf>
    <xf numFmtId="0" fontId="12" fillId="20" borderId="0" xfId="0" applyFont="1" applyFill="1" applyAlignment="1" applyProtection="1">
      <alignment horizontal="center"/>
      <protection locked="0"/>
    </xf>
    <xf numFmtId="0" fontId="0" fillId="0" borderId="32" xfId="0" applyBorder="1"/>
    <xf numFmtId="0" fontId="20" fillId="21" borderId="14" xfId="0" applyFont="1" applyFill="1" applyBorder="1"/>
    <xf numFmtId="0" fontId="20" fillId="20" borderId="15" xfId="0" applyFont="1" applyFill="1" applyBorder="1"/>
    <xf numFmtId="0" fontId="20" fillId="21" borderId="15" xfId="0" applyFont="1" applyFill="1" applyBorder="1"/>
    <xf numFmtId="0" fontId="20" fillId="20" borderId="24" xfId="0" applyFont="1" applyFill="1" applyBorder="1"/>
    <xf numFmtId="0" fontId="0" fillId="21" borderId="22" xfId="0" applyFill="1" applyBorder="1"/>
    <xf numFmtId="0" fontId="0" fillId="21" borderId="14" xfId="0" applyFill="1" applyBorder="1" applyAlignment="1">
      <alignment horizontal="center"/>
    </xf>
    <xf numFmtId="0" fontId="0" fillId="20" borderId="15" xfId="0" applyFill="1" applyBorder="1"/>
    <xf numFmtId="0" fontId="0" fillId="20" borderId="15" xfId="0" applyFill="1" applyBorder="1" applyAlignment="1">
      <alignment horizontal="center"/>
    </xf>
    <xf numFmtId="0" fontId="0" fillId="21" borderId="15" xfId="0" applyFill="1" applyBorder="1"/>
    <xf numFmtId="0" fontId="0" fillId="21" borderId="15" xfId="0" applyFill="1" applyBorder="1" applyAlignment="1">
      <alignment horizontal="center"/>
    </xf>
    <xf numFmtId="0" fontId="0" fillId="20" borderId="24" xfId="0" applyFill="1" applyBorder="1"/>
    <xf numFmtId="0" fontId="0" fillId="20" borderId="24" xfId="0" applyFill="1" applyBorder="1" applyAlignment="1">
      <alignment horizontal="center"/>
    </xf>
    <xf numFmtId="0" fontId="12" fillId="21" borderId="22" xfId="0" applyFont="1" applyFill="1" applyBorder="1" applyAlignment="1">
      <alignment horizontal="center"/>
    </xf>
    <xf numFmtId="0" fontId="8" fillId="21" borderId="14" xfId="0" applyFont="1" applyFill="1" applyBorder="1" applyAlignment="1">
      <alignment horizontal="center"/>
    </xf>
    <xf numFmtId="0" fontId="11" fillId="21" borderId="22" xfId="0" applyFont="1" applyFill="1" applyBorder="1" applyAlignment="1">
      <alignment horizontal="center"/>
    </xf>
    <xf numFmtId="0" fontId="12" fillId="20" borderId="15" xfId="0" applyFont="1" applyFill="1" applyBorder="1" applyAlignment="1">
      <alignment horizontal="center"/>
    </xf>
    <xf numFmtId="0" fontId="8" fillId="20" borderId="15" xfId="0" applyFont="1" applyFill="1" applyBorder="1" applyAlignment="1">
      <alignment horizontal="center"/>
    </xf>
    <xf numFmtId="0" fontId="11" fillId="20" borderId="15" xfId="0" applyFont="1" applyFill="1" applyBorder="1" applyAlignment="1">
      <alignment horizontal="center"/>
    </xf>
    <xf numFmtId="0" fontId="12" fillId="21" borderId="15" xfId="0" applyFont="1" applyFill="1" applyBorder="1" applyAlignment="1">
      <alignment horizontal="center"/>
    </xf>
    <xf numFmtId="0" fontId="8" fillId="21" borderId="15" xfId="0" applyFont="1" applyFill="1" applyBorder="1" applyAlignment="1">
      <alignment horizontal="center"/>
    </xf>
    <xf numFmtId="0" fontId="11" fillId="21" borderId="15" xfId="0" applyFont="1" applyFill="1" applyBorder="1" applyAlignment="1">
      <alignment horizontal="center"/>
    </xf>
    <xf numFmtId="0" fontId="12" fillId="20" borderId="24" xfId="0" applyFont="1" applyFill="1" applyBorder="1" applyAlignment="1">
      <alignment horizontal="center"/>
    </xf>
    <xf numFmtId="0" fontId="8" fillId="20" borderId="24" xfId="0" applyFont="1" applyFill="1" applyBorder="1" applyAlignment="1">
      <alignment horizontal="center"/>
    </xf>
    <xf numFmtId="0" fontId="11" fillId="20" borderId="24" xfId="0" applyFont="1" applyFill="1" applyBorder="1" applyAlignment="1">
      <alignment horizontal="center"/>
    </xf>
    <xf numFmtId="9" fontId="0" fillId="21" borderId="14" xfId="0" applyNumberFormat="1" applyFill="1" applyBorder="1" applyAlignment="1">
      <alignment horizontal="center"/>
    </xf>
    <xf numFmtId="9" fontId="0" fillId="21" borderId="20" xfId="0" applyNumberFormat="1" applyFill="1" applyBorder="1" applyAlignment="1">
      <alignment horizontal="center"/>
    </xf>
    <xf numFmtId="9" fontId="0" fillId="20" borderId="15" xfId="0" applyNumberFormat="1" applyFill="1" applyBorder="1" applyAlignment="1">
      <alignment horizontal="center"/>
    </xf>
    <xf numFmtId="9" fontId="0" fillId="20" borderId="21" xfId="0" applyNumberFormat="1" applyFill="1" applyBorder="1" applyAlignment="1">
      <alignment horizontal="center"/>
    </xf>
    <xf numFmtId="9" fontId="0" fillId="21" borderId="15" xfId="0" applyNumberFormat="1" applyFill="1" applyBorder="1" applyAlignment="1">
      <alignment horizontal="center"/>
    </xf>
    <xf numFmtId="9" fontId="0" fillId="21" borderId="21" xfId="0" applyNumberFormat="1" applyFill="1" applyBorder="1" applyAlignment="1">
      <alignment horizontal="center"/>
    </xf>
    <xf numFmtId="9" fontId="0" fillId="20" borderId="24" xfId="0" applyNumberFormat="1" applyFill="1" applyBorder="1" applyAlignment="1">
      <alignment horizontal="center"/>
    </xf>
    <xf numFmtId="9" fontId="0" fillId="20" borderId="37" xfId="0" applyNumberForma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4" fillId="0" borderId="24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/>
    </xf>
    <xf numFmtId="0" fontId="9" fillId="0" borderId="22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/>
    </xf>
    <xf numFmtId="9" fontId="4" fillId="0" borderId="22" xfId="0" applyNumberFormat="1" applyFont="1" applyBorder="1" applyAlignment="1">
      <alignment horizontal="center" vertical="center" wrapText="1"/>
    </xf>
    <xf numFmtId="9" fontId="4" fillId="0" borderId="38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/>
    </xf>
    <xf numFmtId="0" fontId="9" fillId="0" borderId="15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/>
    </xf>
    <xf numFmtId="9" fontId="4" fillId="0" borderId="15" xfId="0" applyNumberFormat="1" applyFont="1" applyBorder="1" applyAlignment="1">
      <alignment horizontal="center" vertical="center" wrapText="1"/>
    </xf>
    <xf numFmtId="9" fontId="4" fillId="0" borderId="21" xfId="0" applyNumberFormat="1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/>
    </xf>
    <xf numFmtId="0" fontId="9" fillId="0" borderId="24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/>
    </xf>
    <xf numFmtId="9" fontId="4" fillId="0" borderId="24" xfId="0" applyNumberFormat="1" applyFont="1" applyBorder="1" applyAlignment="1">
      <alignment horizontal="center" vertical="center" wrapText="1"/>
    </xf>
    <xf numFmtId="9" fontId="4" fillId="0" borderId="37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0" fillId="0" borderId="22" xfId="0" applyBorder="1"/>
    <xf numFmtId="0" fontId="0" fillId="0" borderId="24" xfId="0" applyBorder="1"/>
    <xf numFmtId="0" fontId="17" fillId="0" borderId="0" xfId="0" applyFont="1" applyAlignment="1" applyProtection="1">
      <alignment horizontal="center" vertical="center"/>
      <protection locked="0"/>
    </xf>
    <xf numFmtId="1" fontId="17" fillId="0" borderId="0" xfId="0" applyNumberFormat="1" applyFont="1" applyAlignment="1" applyProtection="1">
      <alignment horizontal="center" vertical="center"/>
      <protection locked="0"/>
    </xf>
    <xf numFmtId="0" fontId="3" fillId="22" borderId="0" xfId="0" applyFont="1" applyFill="1" applyAlignment="1">
      <alignment horizontal="center"/>
    </xf>
    <xf numFmtId="0" fontId="0" fillId="0" borderId="0" xfId="0" applyAlignment="1">
      <alignment wrapText="1"/>
    </xf>
    <xf numFmtId="0" fontId="21" fillId="14" borderId="1" xfId="0" applyFont="1" applyFill="1" applyBorder="1" applyAlignment="1" applyProtection="1">
      <alignment horizontal="center" vertical="center"/>
      <protection locked="0"/>
    </xf>
    <xf numFmtId="0" fontId="21" fillId="6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25" xfId="0" applyBorder="1" applyProtection="1">
      <protection locked="0"/>
    </xf>
    <xf numFmtId="0" fontId="0" fillId="0" borderId="26" xfId="0" applyBorder="1" applyProtection="1">
      <protection locked="0"/>
    </xf>
    <xf numFmtId="0" fontId="1" fillId="0" borderId="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4" borderId="9" xfId="0" applyFont="1" applyFill="1" applyBorder="1" applyAlignment="1">
      <alignment horizontal="center"/>
    </xf>
    <xf numFmtId="0" fontId="0" fillId="4" borderId="9" xfId="0" applyFont="1" applyFill="1" applyBorder="1" applyAlignment="1">
      <alignment horizontal="center" vertical="center"/>
    </xf>
    <xf numFmtId="0" fontId="20" fillId="4" borderId="8" xfId="0" applyFont="1" applyFill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9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/>
    </xf>
    <xf numFmtId="0" fontId="0" fillId="4" borderId="2" xfId="0" applyFont="1" applyFill="1" applyBorder="1" applyAlignment="1">
      <alignment horizontal="center"/>
    </xf>
    <xf numFmtId="0" fontId="0" fillId="4" borderId="33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/>
    </xf>
    <xf numFmtId="0" fontId="0" fillId="0" borderId="0" xfId="0" applyFill="1"/>
    <xf numFmtId="0" fontId="25" fillId="0" borderId="0" xfId="0" applyFon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06/relationships/rdRichValue" Target="richData/rdrichvalue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Relationship Id="rId27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C2FED-BCA3-46F1-9A05-20D01E25AB14}">
  <sheetPr>
    <pageSetUpPr fitToPage="1"/>
  </sheetPr>
  <dimension ref="A1:A83"/>
  <sheetViews>
    <sheetView tabSelected="1" zoomScaleNormal="100" workbookViewId="0">
      <selection activeCell="A19" sqref="A19"/>
    </sheetView>
  </sheetViews>
  <sheetFormatPr defaultRowHeight="15" x14ac:dyDescent="0.25"/>
  <cols>
    <col min="1" max="1" width="111.7109375" customWidth="1"/>
  </cols>
  <sheetData>
    <row r="1" spans="1:1" ht="21" x14ac:dyDescent="0.25">
      <c r="A1" s="97" t="s">
        <v>122</v>
      </c>
    </row>
    <row r="2" spans="1:1" x14ac:dyDescent="0.25">
      <c r="A2" s="3" t="s">
        <v>129</v>
      </c>
    </row>
    <row r="3" spans="1:1" x14ac:dyDescent="0.25">
      <c r="A3" s="98" t="s">
        <v>123</v>
      </c>
    </row>
    <row r="4" spans="1:1" ht="15.75" x14ac:dyDescent="0.25">
      <c r="A4" s="99" t="s">
        <v>124</v>
      </c>
    </row>
    <row r="5" spans="1:1" x14ac:dyDescent="0.25">
      <c r="A5" t="s">
        <v>134</v>
      </c>
    </row>
    <row r="6" spans="1:1" x14ac:dyDescent="0.25">
      <c r="A6" t="s">
        <v>135</v>
      </c>
    </row>
    <row r="7" spans="1:1" x14ac:dyDescent="0.25">
      <c r="A7" t="s">
        <v>136</v>
      </c>
    </row>
    <row r="8" spans="1:1" x14ac:dyDescent="0.25">
      <c r="A8" t="s">
        <v>137</v>
      </c>
    </row>
    <row r="9" spans="1:1" x14ac:dyDescent="0.25">
      <c r="A9" t="s">
        <v>138</v>
      </c>
    </row>
    <row r="10" spans="1:1" x14ac:dyDescent="0.25">
      <c r="A10" t="s">
        <v>139</v>
      </c>
    </row>
    <row r="11" spans="1:1" x14ac:dyDescent="0.25">
      <c r="A11" t="s">
        <v>140</v>
      </c>
    </row>
    <row r="12" spans="1:1" x14ac:dyDescent="0.25">
      <c r="A12" t="s">
        <v>141</v>
      </c>
    </row>
    <row r="13" spans="1:1" x14ac:dyDescent="0.25">
      <c r="A13" t="s">
        <v>142</v>
      </c>
    </row>
    <row r="14" spans="1:1" x14ac:dyDescent="0.25">
      <c r="A14" t="s">
        <v>143</v>
      </c>
    </row>
    <row r="15" spans="1:1" x14ac:dyDescent="0.25">
      <c r="A15" t="s">
        <v>144</v>
      </c>
    </row>
    <row r="16" spans="1:1" x14ac:dyDescent="0.25">
      <c r="A16" t="s">
        <v>145</v>
      </c>
    </row>
    <row r="17" spans="1:1" x14ac:dyDescent="0.25">
      <c r="A17" t="s">
        <v>146</v>
      </c>
    </row>
    <row r="18" spans="1:1" x14ac:dyDescent="0.25">
      <c r="A18" t="s">
        <v>147</v>
      </c>
    </row>
    <row r="19" spans="1:1" x14ac:dyDescent="0.25">
      <c r="A19" t="s">
        <v>148</v>
      </c>
    </row>
    <row r="20" spans="1:1" x14ac:dyDescent="0.25">
      <c r="A20" t="s">
        <v>149</v>
      </c>
    </row>
    <row r="21" spans="1:1" x14ac:dyDescent="0.25">
      <c r="A21" t="s">
        <v>150</v>
      </c>
    </row>
    <row r="22" spans="1:1" x14ac:dyDescent="0.25">
      <c r="A22" t="s">
        <v>151</v>
      </c>
    </row>
    <row r="23" spans="1:1" x14ac:dyDescent="0.25">
      <c r="A23" t="s">
        <v>152</v>
      </c>
    </row>
    <row r="24" spans="1:1" x14ac:dyDescent="0.25">
      <c r="A24" t="s">
        <v>153</v>
      </c>
    </row>
    <row r="25" spans="1:1" x14ac:dyDescent="0.25">
      <c r="A25" t="s">
        <v>154</v>
      </c>
    </row>
    <row r="26" spans="1:1" x14ac:dyDescent="0.25">
      <c r="A26" t="s">
        <v>155</v>
      </c>
    </row>
    <row r="27" spans="1:1" x14ac:dyDescent="0.25">
      <c r="A27" t="s">
        <v>156</v>
      </c>
    </row>
    <row r="28" spans="1:1" x14ac:dyDescent="0.25">
      <c r="A28" t="s">
        <v>157</v>
      </c>
    </row>
    <row r="29" spans="1:1" x14ac:dyDescent="0.25">
      <c r="A29" t="s">
        <v>158</v>
      </c>
    </row>
    <row r="31" spans="1:1" ht="15.75" x14ac:dyDescent="0.25">
      <c r="A31" s="100" t="s">
        <v>125</v>
      </c>
    </row>
    <row r="32" spans="1:1" x14ac:dyDescent="0.25">
      <c r="A32" t="s">
        <v>159</v>
      </c>
    </row>
    <row r="33" spans="1:1" x14ac:dyDescent="0.25">
      <c r="A33" t="s">
        <v>160</v>
      </c>
    </row>
    <row r="34" spans="1:1" x14ac:dyDescent="0.25">
      <c r="A34" t="s">
        <v>161</v>
      </c>
    </row>
    <row r="35" spans="1:1" x14ac:dyDescent="0.25">
      <c r="A35" t="s">
        <v>162</v>
      </c>
    </row>
    <row r="36" spans="1:1" x14ac:dyDescent="0.25">
      <c r="A36" t="s">
        <v>163</v>
      </c>
    </row>
    <row r="37" spans="1:1" x14ac:dyDescent="0.25">
      <c r="A37" t="s">
        <v>164</v>
      </c>
    </row>
    <row r="38" spans="1:1" x14ac:dyDescent="0.25">
      <c r="A38" t="s">
        <v>165</v>
      </c>
    </row>
    <row r="39" spans="1:1" ht="15.75" x14ac:dyDescent="0.25">
      <c r="A39" s="101" t="s">
        <v>126</v>
      </c>
    </row>
    <row r="40" spans="1:1" x14ac:dyDescent="0.25">
      <c r="A40" t="s">
        <v>166</v>
      </c>
    </row>
    <row r="41" spans="1:1" x14ac:dyDescent="0.25">
      <c r="A41" t="s">
        <v>167</v>
      </c>
    </row>
    <row r="42" spans="1:1" x14ac:dyDescent="0.25">
      <c r="A42" t="s">
        <v>168</v>
      </c>
    </row>
    <row r="43" spans="1:1" x14ac:dyDescent="0.25">
      <c r="A43" t="s">
        <v>169</v>
      </c>
    </row>
    <row r="44" spans="1:1" x14ac:dyDescent="0.25">
      <c r="A44" t="s">
        <v>170</v>
      </c>
    </row>
    <row r="45" spans="1:1" ht="15.75" x14ac:dyDescent="0.25">
      <c r="A45" s="102" t="s">
        <v>127</v>
      </c>
    </row>
    <row r="46" spans="1:1" x14ac:dyDescent="0.25">
      <c r="A46" t="s">
        <v>171</v>
      </c>
    </row>
    <row r="47" spans="1:1" x14ac:dyDescent="0.25">
      <c r="A47" t="s">
        <v>172</v>
      </c>
    </row>
    <row r="48" spans="1:1" x14ac:dyDescent="0.25">
      <c r="A48" t="s">
        <v>173</v>
      </c>
    </row>
    <row r="49" spans="1:1" x14ac:dyDescent="0.25">
      <c r="A49" t="s">
        <v>174</v>
      </c>
    </row>
    <row r="50" spans="1:1" x14ac:dyDescent="0.25">
      <c r="A50" t="s">
        <v>175</v>
      </c>
    </row>
    <row r="51" spans="1:1" x14ac:dyDescent="0.25">
      <c r="A51" t="s">
        <v>176</v>
      </c>
    </row>
    <row r="53" spans="1:1" x14ac:dyDescent="0.25">
      <c r="A53" t="s">
        <v>177</v>
      </c>
    </row>
    <row r="54" spans="1:1" x14ac:dyDescent="0.25">
      <c r="A54" t="s">
        <v>178</v>
      </c>
    </row>
    <row r="55" spans="1:1" x14ac:dyDescent="0.25">
      <c r="A55" t="s">
        <v>179</v>
      </c>
    </row>
    <row r="56" spans="1:1" x14ac:dyDescent="0.25">
      <c r="A56" t="s">
        <v>180</v>
      </c>
    </row>
    <row r="57" spans="1:1" x14ac:dyDescent="0.25">
      <c r="A57" t="s">
        <v>181</v>
      </c>
    </row>
    <row r="58" spans="1:1" x14ac:dyDescent="0.25">
      <c r="A58" t="s">
        <v>182</v>
      </c>
    </row>
    <row r="60" spans="1:1" x14ac:dyDescent="0.25">
      <c r="A60" t="s">
        <v>183</v>
      </c>
    </row>
    <row r="61" spans="1:1" x14ac:dyDescent="0.25">
      <c r="A61" t="s">
        <v>184</v>
      </c>
    </row>
    <row r="62" spans="1:1" x14ac:dyDescent="0.25">
      <c r="A62" t="s">
        <v>185</v>
      </c>
    </row>
    <row r="63" spans="1:1" x14ac:dyDescent="0.25">
      <c r="A63" t="s">
        <v>186</v>
      </c>
    </row>
    <row r="65" spans="1:1" x14ac:dyDescent="0.25">
      <c r="A65" t="s">
        <v>187</v>
      </c>
    </row>
    <row r="66" spans="1:1" x14ac:dyDescent="0.25">
      <c r="A66" t="s">
        <v>188</v>
      </c>
    </row>
    <row r="67" spans="1:1" x14ac:dyDescent="0.25">
      <c r="A67" t="s">
        <v>189</v>
      </c>
    </row>
    <row r="68" spans="1:1" x14ac:dyDescent="0.25">
      <c r="A68" t="s">
        <v>190</v>
      </c>
    </row>
    <row r="70" spans="1:1" x14ac:dyDescent="0.25">
      <c r="A70" t="s">
        <v>191</v>
      </c>
    </row>
    <row r="71" spans="1:1" x14ac:dyDescent="0.25">
      <c r="A71" t="s">
        <v>192</v>
      </c>
    </row>
    <row r="72" spans="1:1" x14ac:dyDescent="0.25">
      <c r="A72" t="s">
        <v>193</v>
      </c>
    </row>
    <row r="73" spans="1:1" x14ac:dyDescent="0.25">
      <c r="A73" t="s">
        <v>194</v>
      </c>
    </row>
    <row r="75" spans="1:1" x14ac:dyDescent="0.25">
      <c r="A75" t="s">
        <v>195</v>
      </c>
    </row>
    <row r="76" spans="1:1" x14ac:dyDescent="0.25">
      <c r="A76" t="s">
        <v>196</v>
      </c>
    </row>
    <row r="77" spans="1:1" x14ac:dyDescent="0.25">
      <c r="A77" t="s">
        <v>197</v>
      </c>
    </row>
    <row r="79" spans="1:1" x14ac:dyDescent="0.25">
      <c r="A79" s="98" t="s">
        <v>128</v>
      </c>
    </row>
    <row r="80" spans="1:1" x14ac:dyDescent="0.25">
      <c r="A80" s="256" t="s">
        <v>130</v>
      </c>
    </row>
    <row r="81" spans="1:1" x14ac:dyDescent="0.25">
      <c r="A81" t="s">
        <v>131</v>
      </c>
    </row>
    <row r="82" spans="1:1" ht="14.45" customHeight="1" x14ac:dyDescent="0.25">
      <c r="A82" s="257" t="s">
        <v>133</v>
      </c>
    </row>
    <row r="83" spans="1:1" x14ac:dyDescent="0.25">
      <c r="A83" t="s">
        <v>132</v>
      </c>
    </row>
  </sheetData>
  <pageMargins left="0.75" right="0.75" top="1" bottom="1" header="0.5" footer="0.5"/>
  <pageSetup scale="5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1F14C-CDDE-4DA3-BE72-676A3D2DA9DC}">
  <sheetPr codeName="Sheet5"/>
  <dimension ref="A1:T39"/>
  <sheetViews>
    <sheetView topLeftCell="B1" zoomScaleNormal="100" workbookViewId="0">
      <selection activeCell="S22" sqref="S22"/>
    </sheetView>
  </sheetViews>
  <sheetFormatPr defaultRowHeight="15" x14ac:dyDescent="0.25"/>
  <cols>
    <col min="1" max="1" width="11.28515625" hidden="1" customWidth="1"/>
    <col min="2" max="2" width="10.85546875" customWidth="1"/>
    <col min="3" max="3" width="12.5703125" customWidth="1"/>
    <col min="4" max="12" width="12.5703125" style="3" customWidth="1"/>
  </cols>
  <sheetData>
    <row r="1" spans="1:20" x14ac:dyDescent="0.25">
      <c r="B1" s="266" t="s">
        <v>14</v>
      </c>
      <c r="C1" s="266"/>
      <c r="D1" s="266"/>
      <c r="E1" s="266"/>
      <c r="F1" s="266"/>
      <c r="G1" s="266"/>
      <c r="H1" s="266"/>
      <c r="I1" s="266"/>
      <c r="J1" s="266"/>
      <c r="K1" s="266"/>
      <c r="L1" s="266"/>
    </row>
    <row r="2" spans="1:20" x14ac:dyDescent="0.25">
      <c r="A2" s="73" t="s">
        <v>76</v>
      </c>
      <c r="B2" s="31" t="s">
        <v>3</v>
      </c>
      <c r="C2" s="31" t="s">
        <v>15</v>
      </c>
      <c r="D2" s="31" t="s">
        <v>16</v>
      </c>
      <c r="E2" s="31" t="s">
        <v>17</v>
      </c>
      <c r="F2" s="31" t="s">
        <v>45</v>
      </c>
      <c r="G2" s="31" t="s">
        <v>46</v>
      </c>
      <c r="H2" s="31" t="s">
        <v>19</v>
      </c>
      <c r="I2" s="31" t="s">
        <v>47</v>
      </c>
      <c r="J2" s="31" t="s">
        <v>48</v>
      </c>
      <c r="K2" s="31" t="s">
        <v>22</v>
      </c>
      <c r="L2" s="32" t="s">
        <v>13</v>
      </c>
      <c r="N2" s="283" t="s">
        <v>198</v>
      </c>
      <c r="O2" s="282"/>
      <c r="P2" s="282"/>
      <c r="Q2" s="282"/>
      <c r="R2" s="282"/>
      <c r="S2" s="282"/>
      <c r="T2" s="282"/>
    </row>
    <row r="3" spans="1:20" x14ac:dyDescent="0.25">
      <c r="A3" s="73" t="s">
        <v>79</v>
      </c>
      <c r="B3" s="273">
        <f>_xlfn.LET(_xlpm.r, _xlfn.XLOOKUP(A3,Platoons!$B$1:$P$1,Platoons!$B$2:$P$2,""),IF(LEN(TRIM(_xlpm.r))=0,"",_xlpm.r))</f>
        <v>1</v>
      </c>
      <c r="C3" s="274" t="str">
        <f>IF(SUMIFS('Total Points'!$E$2:$E$151,'Total Points'!$D$2:$D$151,$B3)&lt;&gt;0,SUMIFS('Total Points'!$E$2:$E$151,'Total Points'!$D$2:$D$151,$B3),"")</f>
        <v/>
      </c>
      <c r="D3" s="274" t="str">
        <f>IF(SUMIFS('Total Points'!$F$2:$F$151,'Total Points'!$D$2:$D$151,$B3)&lt;&gt;0,SUMIFS('Total Points'!$F$2:$F$151,'Total Points'!$D$2:$D$151,$B3),"")</f>
        <v/>
      </c>
      <c r="E3" s="274" t="str">
        <f>IF(SUMIFS('Total Points'!$G$2:$G$151,'Total Points'!$D$2:$D$151,$B3)&lt;&gt;0,SUMIFS('Total Points'!$G$2:$G$151,'Total Points'!$D$2:$D$151,$B3),"")</f>
        <v/>
      </c>
      <c r="F3" s="274" t="str">
        <f>IF(SUMIFS('Total Points'!$H$2:$H$151,'Total Points'!$D$2:$D$151,$B3)&lt;&gt;0,SUMIFS('Total Points'!$H$2:$H$151,'Total Points'!$D$2:$D$151,$B3),"")</f>
        <v/>
      </c>
      <c r="G3" s="274" t="str">
        <f>IF(SUMIFS('Total Points'!$I$2:$I$151,'Total Points'!$D$2:$D$151,$B3)&lt;&gt;0,SUMIFS('Total Points'!$I$2:$I$151,'Total Points'!$D$2:$D$151,$B3),"")</f>
        <v/>
      </c>
      <c r="H3" s="274" t="str">
        <f>IF(SUMIFS('Total Points'!$J$2:$J$151,'Total Points'!$D$2:$D$151,$B3)&lt;&gt;0,SUMIFS('Total Points'!$J$2:$J$151,'Total Points'!$D$2:$D$151,$B3),"")</f>
        <v/>
      </c>
      <c r="I3" s="274" t="str">
        <f>IF(SUMIFS('Total Points'!$K$2:$K$151,'Total Points'!$D$2:$D$151,$B3)&lt;&gt;0,SUMIFS('Total Points'!$K$2:$K$151,'Total Points'!$D$2:$D$151,$B3),"")</f>
        <v/>
      </c>
      <c r="J3" s="274" t="str">
        <f>IF(SUMIFS('Total Points'!$L$2:$L$151,'Total Points'!$D$2:$D$151,$B3)&lt;&gt;0,SUMIFS('Total Points'!$L$2:$L$151,'Total Points'!$D$2:$D$151,$B3),"")</f>
        <v/>
      </c>
      <c r="K3" s="274" t="str">
        <f>IF(SUM(C3:J3)&lt;&gt;0,SUM(C3:J3),"")</f>
        <v/>
      </c>
      <c r="L3" s="275" t="str">
        <f>IF(AND(K3&lt;&gt;"",K3&gt;0),_xlfn.RANK.EQ(K3,$K$3:$K$17,0),"")</f>
        <v/>
      </c>
    </row>
    <row r="4" spans="1:20" x14ac:dyDescent="0.25">
      <c r="A4" s="73" t="s">
        <v>86</v>
      </c>
      <c r="B4" s="276">
        <f>_xlfn.LET(_xlpm.r, _xlfn.XLOOKUP(A4,Platoons!$B$1:$P$1,Platoons!$B$2:$P$2,""),IF(LEN(TRIM(_xlpm.r))=0,"",_xlpm.r))</f>
        <v>2</v>
      </c>
      <c r="C4" s="277" t="str">
        <f>IF(SUMIFS('Total Points'!$E$2:$E$151,'Total Points'!$D$2:$D$151,$B4)&lt;&gt;0,SUMIFS('Total Points'!$E$2:$E$151,'Total Points'!$D$2:$D$151,$B4),"")</f>
        <v/>
      </c>
      <c r="D4" s="277" t="str">
        <f>IF(SUMIFS('Total Points'!$F$2:$F$151,'Total Points'!$D$2:$D$151,$B4)&lt;&gt;0,SUMIFS('Total Points'!$F$2:$F$151,'Total Points'!$D$2:$D$151,$B4),"")</f>
        <v/>
      </c>
      <c r="E4" s="277" t="str">
        <f>IF(SUMIFS('Total Points'!$G$2:$G$151,'Total Points'!$D$2:$D$151,$B4)&lt;&gt;0,SUMIFS('Total Points'!$G$2:$G$151,'Total Points'!$D$2:$D$151,$B4),"")</f>
        <v/>
      </c>
      <c r="F4" s="277" t="str">
        <f>IF(SUMIFS('Total Points'!$H$2:$H$151,'Total Points'!$D$2:$D$151,$B4)&lt;&gt;0,SUMIFS('Total Points'!$H$2:$H$151,'Total Points'!$D$2:$D$151,$B4),"")</f>
        <v/>
      </c>
      <c r="G4" s="277" t="str">
        <f>IF(SUMIFS('Total Points'!$I$2:$I$151,'Total Points'!$D$2:$D$151,$B4)&lt;&gt;0,SUMIFS('Total Points'!$I$2:$I$151,'Total Points'!$D$2:$D$151,$B4),"")</f>
        <v/>
      </c>
      <c r="H4" s="277" t="str">
        <f>IF(SUMIFS('Total Points'!$J$2:$J$151,'Total Points'!$D$2:$D$151,$B4)&lt;&gt;0,SUMIFS('Total Points'!$J$2:$J$151,'Total Points'!$D$2:$D$151,$B4),"")</f>
        <v/>
      </c>
      <c r="I4" s="277" t="str">
        <f>IF(SUMIFS('Total Points'!$K$2:$K$151,'Total Points'!$D$2:$D$151,$B4)&lt;&gt;0,SUMIFS('Total Points'!$K$2:$K$151,'Total Points'!$D$2:$D$151,$B4),"")</f>
        <v/>
      </c>
      <c r="J4" s="277" t="str">
        <f>IF(SUMIFS('Total Points'!$L$2:$L$151,'Total Points'!$D$2:$D$151,$B4)&lt;&gt;0,SUMIFS('Total Points'!$L$2:$L$151,'Total Points'!$D$2:$D$151,$B4),"")</f>
        <v/>
      </c>
      <c r="K4" s="277" t="str">
        <f t="shared" ref="K4:K17" si="0">IF(SUM(C4:J4)&lt;&gt;0,SUM(C4:J4),"")</f>
        <v/>
      </c>
      <c r="L4" s="278" t="str">
        <f t="shared" ref="L4:L17" si="1">IF(AND(K4&lt;&gt;"",K4&gt;0),_xlfn.RANK.EQ(K4,$K$3:$K$17,0),"")</f>
        <v/>
      </c>
    </row>
    <row r="5" spans="1:20" x14ac:dyDescent="0.25">
      <c r="A5" s="73" t="s">
        <v>87</v>
      </c>
      <c r="B5" s="273">
        <f>_xlfn.LET(_xlpm.r, _xlfn.XLOOKUP(A5,Platoons!$B$1:$P$1,Platoons!$B$2:$P$2,""),IF(LEN(TRIM(_xlpm.r))=0,"",_xlpm.r))</f>
        <v>3</v>
      </c>
      <c r="C5" s="274" t="str">
        <f>IF(SUMIFS('Total Points'!$E$2:$E$151,'Total Points'!$D$2:$D$151,$B5)&lt;&gt;0,SUMIFS('Total Points'!$E$2:$E$151,'Total Points'!$D$2:$D$151,$B5),"")</f>
        <v/>
      </c>
      <c r="D5" s="274" t="str">
        <f>IF(SUMIFS('Total Points'!$F$2:$F$151,'Total Points'!$D$2:$D$151,$B5)&lt;&gt;0,SUMIFS('Total Points'!$F$2:$F$151,'Total Points'!$D$2:$D$151,$B5),"")</f>
        <v/>
      </c>
      <c r="E5" s="274" t="str">
        <f>IF(SUMIFS('Total Points'!$G$2:$G$151,'Total Points'!$D$2:$D$151,$B5)&lt;&gt;0,SUMIFS('Total Points'!$G$2:$G$151,'Total Points'!$D$2:$D$151,$B5),"")</f>
        <v/>
      </c>
      <c r="F5" s="274" t="str">
        <f>IF(SUMIFS('Total Points'!$H$2:$H$151,'Total Points'!$D$2:$D$151,$B5)&lt;&gt;0,SUMIFS('Total Points'!$H$2:$H$151,'Total Points'!$D$2:$D$151,$B5),"")</f>
        <v/>
      </c>
      <c r="G5" s="274" t="str">
        <f>IF(SUMIFS('Total Points'!$I$2:$I$151,'Total Points'!$D$2:$D$151,$B5)&lt;&gt;0,SUMIFS('Total Points'!$I$2:$I$151,'Total Points'!$D$2:$D$151,$B5),"")</f>
        <v/>
      </c>
      <c r="H5" s="274" t="str">
        <f>IF(SUMIFS('Total Points'!$J$2:$J$151,'Total Points'!$D$2:$D$151,$B5)&lt;&gt;0,SUMIFS('Total Points'!$J$2:$J$151,'Total Points'!$D$2:$D$151,$B5),"")</f>
        <v/>
      </c>
      <c r="I5" s="274" t="str">
        <f>IF(SUMIFS('Total Points'!$K$2:$K$151,'Total Points'!$D$2:$D$151,$B5)&lt;&gt;0,SUMIFS('Total Points'!$K$2:$K$151,'Total Points'!$D$2:$D$151,$B5),"")</f>
        <v/>
      </c>
      <c r="J5" s="274" t="str">
        <f>IF(SUMIFS('Total Points'!$L$2:$L$151,'Total Points'!$D$2:$D$151,$B5)&lt;&gt;0,SUMIFS('Total Points'!$L$2:$L$151,'Total Points'!$D$2:$D$151,$B5),"")</f>
        <v/>
      </c>
      <c r="K5" s="274" t="str">
        <f t="shared" si="0"/>
        <v/>
      </c>
      <c r="L5" s="275" t="str">
        <f t="shared" si="1"/>
        <v/>
      </c>
    </row>
    <row r="6" spans="1:20" x14ac:dyDescent="0.25">
      <c r="A6" s="73" t="s">
        <v>80</v>
      </c>
      <c r="B6" s="276">
        <f>_xlfn.LET(_xlpm.r, _xlfn.XLOOKUP(A6,Platoons!$B$1:$P$1,Platoons!$B$2:$P$2,""),IF(LEN(TRIM(_xlpm.r))=0,"",_xlpm.r))</f>
        <v>4</v>
      </c>
      <c r="C6" s="277" t="str">
        <f>IF(SUMIFS('Total Points'!$E$2:$E$151,'Total Points'!$D$2:$D$151,$B6)&lt;&gt;0,SUMIFS('Total Points'!$E$2:$E$151,'Total Points'!$D$2:$D$151,$B6),"")</f>
        <v/>
      </c>
      <c r="D6" s="277" t="str">
        <f>IF(SUMIFS('Total Points'!$F$2:$F$151,'Total Points'!$D$2:$D$151,$B6)&lt;&gt;0,SUMIFS('Total Points'!$F$2:$F$151,'Total Points'!$D$2:$D$151,$B6),"")</f>
        <v/>
      </c>
      <c r="E6" s="277" t="str">
        <f>IF(SUMIFS('Total Points'!$G$2:$G$151,'Total Points'!$D$2:$D$151,$B6)&lt;&gt;0,SUMIFS('Total Points'!$G$2:$G$151,'Total Points'!$D$2:$D$151,$B6),"")</f>
        <v/>
      </c>
      <c r="F6" s="277" t="str">
        <f>IF(SUMIFS('Total Points'!$H$2:$H$151,'Total Points'!$D$2:$D$151,$B6)&lt;&gt;0,SUMIFS('Total Points'!$H$2:$H$151,'Total Points'!$D$2:$D$151,$B6),"")</f>
        <v/>
      </c>
      <c r="G6" s="277" t="str">
        <f>IF(SUMIFS('Total Points'!$I$2:$I$151,'Total Points'!$D$2:$D$151,$B6)&lt;&gt;0,SUMIFS('Total Points'!$I$2:$I$151,'Total Points'!$D$2:$D$151,$B6),"")</f>
        <v/>
      </c>
      <c r="H6" s="277" t="str">
        <f>IF(SUMIFS('Total Points'!$J$2:$J$151,'Total Points'!$D$2:$D$151,$B6)&lt;&gt;0,SUMIFS('Total Points'!$J$2:$J$151,'Total Points'!$D$2:$D$151,$B6),"")</f>
        <v/>
      </c>
      <c r="I6" s="277" t="str">
        <f>IF(SUMIFS('Total Points'!$K$2:$K$151,'Total Points'!$D$2:$D$151,$B6)&lt;&gt;0,SUMIFS('Total Points'!$K$2:$K$151,'Total Points'!$D$2:$D$151,$B6),"")</f>
        <v/>
      </c>
      <c r="J6" s="277" t="str">
        <f>IF(SUMIFS('Total Points'!$L$2:$L$151,'Total Points'!$D$2:$D$151,$B6)&lt;&gt;0,SUMIFS('Total Points'!$L$2:$L$151,'Total Points'!$D$2:$D$151,$B6),"")</f>
        <v/>
      </c>
      <c r="K6" s="277" t="str">
        <f t="shared" si="0"/>
        <v/>
      </c>
      <c r="L6" s="278" t="str">
        <f t="shared" si="1"/>
        <v/>
      </c>
    </row>
    <row r="7" spans="1:20" x14ac:dyDescent="0.25">
      <c r="A7" s="73" t="s">
        <v>81</v>
      </c>
      <c r="B7" s="273">
        <f>_xlfn.LET(_xlpm.r, _xlfn.XLOOKUP(A7,Platoons!$B$1:$P$1,Platoons!$B$2:$P$2,""),IF(LEN(TRIM(_xlpm.r))=0,"",_xlpm.r))</f>
        <v>5</v>
      </c>
      <c r="C7" s="274" t="str">
        <f>IF(SUMIFS('Total Points'!$E$2:$E$151,'Total Points'!$D$2:$D$151,$B7)&lt;&gt;0,SUMIFS('Total Points'!$E$2:$E$151,'Total Points'!$D$2:$D$151,$B7),"")</f>
        <v/>
      </c>
      <c r="D7" s="274" t="str">
        <f>IF(SUMIFS('Total Points'!$F$2:$F$151,'Total Points'!$D$2:$D$151,$B7)&lt;&gt;0,SUMIFS('Total Points'!$F$2:$F$151,'Total Points'!$D$2:$D$151,$B7),"")</f>
        <v/>
      </c>
      <c r="E7" s="274" t="str">
        <f>IF(SUMIFS('Total Points'!$G$2:$G$151,'Total Points'!$D$2:$D$151,$B7)&lt;&gt;0,SUMIFS('Total Points'!$G$2:$G$151,'Total Points'!$D$2:$D$151,$B7),"")</f>
        <v/>
      </c>
      <c r="F7" s="274" t="str">
        <f>IF(SUMIFS('Total Points'!$H$2:$H$151,'Total Points'!$D$2:$D$151,$B7)&lt;&gt;0,SUMIFS('Total Points'!$H$2:$H$151,'Total Points'!$D$2:$D$151,$B7),"")</f>
        <v/>
      </c>
      <c r="G7" s="274" t="str">
        <f>IF(SUMIFS('Total Points'!$I$2:$I$151,'Total Points'!$D$2:$D$151,$B7)&lt;&gt;0,SUMIFS('Total Points'!$I$2:$I$151,'Total Points'!$D$2:$D$151,$B7),"")</f>
        <v/>
      </c>
      <c r="H7" s="274" t="str">
        <f>IF(SUMIFS('Total Points'!$J$2:$J$151,'Total Points'!$D$2:$D$151,$B7)&lt;&gt;0,SUMIFS('Total Points'!$J$2:$J$151,'Total Points'!$D$2:$D$151,$B7),"")</f>
        <v/>
      </c>
      <c r="I7" s="274" t="str">
        <f>IF(SUMIFS('Total Points'!$K$2:$K$151,'Total Points'!$D$2:$D$151,$B7)&lt;&gt;0,SUMIFS('Total Points'!$K$2:$K$151,'Total Points'!$D$2:$D$151,$B7),"")</f>
        <v/>
      </c>
      <c r="J7" s="274" t="str">
        <f>IF(SUMIFS('Total Points'!$L$2:$L$151,'Total Points'!$D$2:$D$151,$B7)&lt;&gt;0,SUMIFS('Total Points'!$L$2:$L$151,'Total Points'!$D$2:$D$151,$B7),"")</f>
        <v/>
      </c>
      <c r="K7" s="274" t="str">
        <f t="shared" si="0"/>
        <v/>
      </c>
      <c r="L7" s="275" t="str">
        <f t="shared" si="1"/>
        <v/>
      </c>
    </row>
    <row r="8" spans="1:20" x14ac:dyDescent="0.25">
      <c r="A8" s="73" t="s">
        <v>82</v>
      </c>
      <c r="B8" s="276">
        <f>_xlfn.LET(_xlpm.r, _xlfn.XLOOKUP(A8,Platoons!$B$1:$P$1,Platoons!$B$2:$P$2,""),IF(LEN(TRIM(_xlpm.r))=0,"",_xlpm.r))</f>
        <v>6</v>
      </c>
      <c r="C8" s="277" t="str">
        <f>IF(SUMIFS('Total Points'!$E$2:$E$151,'Total Points'!$D$2:$D$151,$B8)&lt;&gt;0,SUMIFS('Total Points'!$E$2:$E$151,'Total Points'!$D$2:$D$151,$B8),"")</f>
        <v/>
      </c>
      <c r="D8" s="277" t="str">
        <f>IF(SUMIFS('Total Points'!$F$2:$F$151,'Total Points'!$D$2:$D$151,$B8)&lt;&gt;0,SUMIFS('Total Points'!$F$2:$F$151,'Total Points'!$D$2:$D$151,$B8),"")</f>
        <v/>
      </c>
      <c r="E8" s="277" t="str">
        <f>IF(SUMIFS('Total Points'!$G$2:$G$151,'Total Points'!$D$2:$D$151,$B8)&lt;&gt;0,SUMIFS('Total Points'!$G$2:$G$151,'Total Points'!$D$2:$D$151,$B8),"")</f>
        <v/>
      </c>
      <c r="F8" s="277" t="str">
        <f>IF(SUMIFS('Total Points'!$H$2:$H$151,'Total Points'!$D$2:$D$151,$B8)&lt;&gt;0,SUMIFS('Total Points'!$H$2:$H$151,'Total Points'!$D$2:$D$151,$B8),"")</f>
        <v/>
      </c>
      <c r="G8" s="277" t="str">
        <f>IF(SUMIFS('Total Points'!$I$2:$I$151,'Total Points'!$D$2:$D$151,$B8)&lt;&gt;0,SUMIFS('Total Points'!$I$2:$I$151,'Total Points'!$D$2:$D$151,$B8),"")</f>
        <v/>
      </c>
      <c r="H8" s="277" t="str">
        <f>IF(SUMIFS('Total Points'!$J$2:$J$151,'Total Points'!$D$2:$D$151,$B8)&lt;&gt;0,SUMIFS('Total Points'!$J$2:$J$151,'Total Points'!$D$2:$D$151,$B8),"")</f>
        <v/>
      </c>
      <c r="I8" s="277" t="str">
        <f>IF(SUMIFS('Total Points'!$K$2:$K$151,'Total Points'!$D$2:$D$151,$B8)&lt;&gt;0,SUMIFS('Total Points'!$K$2:$K$151,'Total Points'!$D$2:$D$151,$B8),"")</f>
        <v/>
      </c>
      <c r="J8" s="277" t="str">
        <f>IF(SUMIFS('Total Points'!$L$2:$L$151,'Total Points'!$D$2:$D$151,$B8)&lt;&gt;0,SUMIFS('Total Points'!$L$2:$L$151,'Total Points'!$D$2:$D$151,$B8),"")</f>
        <v/>
      </c>
      <c r="K8" s="277" t="str">
        <f t="shared" si="0"/>
        <v/>
      </c>
      <c r="L8" s="278" t="str">
        <f t="shared" si="1"/>
        <v/>
      </c>
    </row>
    <row r="9" spans="1:20" x14ac:dyDescent="0.25">
      <c r="A9" s="73" t="s">
        <v>83</v>
      </c>
      <c r="B9" s="273">
        <f>_xlfn.LET(_xlpm.r, _xlfn.XLOOKUP(A9,Platoons!$B$1:$P$1,Platoons!$B$2:$P$2,""),IF(LEN(TRIM(_xlpm.r))=0,"",_xlpm.r))</f>
        <v>7</v>
      </c>
      <c r="C9" s="274" t="str">
        <f>IF(SUMIFS('Total Points'!$E$2:$E$151,'Total Points'!$D$2:$D$151,$B9)&lt;&gt;0,SUMIFS('Total Points'!$E$2:$E$151,'Total Points'!$D$2:$D$151,$B9),"")</f>
        <v/>
      </c>
      <c r="D9" s="274" t="str">
        <f>IF(SUMIFS('Total Points'!$F$2:$F$151,'Total Points'!$D$2:$D$151,$B9)&lt;&gt;0,SUMIFS('Total Points'!$F$2:$F$151,'Total Points'!$D$2:$D$151,$B9),"")</f>
        <v/>
      </c>
      <c r="E9" s="274" t="str">
        <f>IF(SUMIFS('Total Points'!$G$2:$G$151,'Total Points'!$D$2:$D$151,$B9)&lt;&gt;0,SUMIFS('Total Points'!$G$2:$G$151,'Total Points'!$D$2:$D$151,$B9),"")</f>
        <v/>
      </c>
      <c r="F9" s="274" t="str">
        <f>IF(SUMIFS('Total Points'!$H$2:$H$151,'Total Points'!$D$2:$D$151,$B9)&lt;&gt;0,SUMIFS('Total Points'!$H$2:$H$151,'Total Points'!$D$2:$D$151,$B9),"")</f>
        <v/>
      </c>
      <c r="G9" s="274" t="str">
        <f>IF(SUMIFS('Total Points'!$I$2:$I$151,'Total Points'!$D$2:$D$151,$B9)&lt;&gt;0,SUMIFS('Total Points'!$I$2:$I$151,'Total Points'!$D$2:$D$151,$B9),"")</f>
        <v/>
      </c>
      <c r="H9" s="274" t="str">
        <f>IF(SUMIFS('Total Points'!$J$2:$J$151,'Total Points'!$D$2:$D$151,$B9)&lt;&gt;0,SUMIFS('Total Points'!$J$2:$J$151,'Total Points'!$D$2:$D$151,$B9),"")</f>
        <v/>
      </c>
      <c r="I9" s="274" t="str">
        <f>IF(SUMIFS('Total Points'!$K$2:$K$151,'Total Points'!$D$2:$D$151,$B9)&lt;&gt;0,SUMIFS('Total Points'!$K$2:$K$151,'Total Points'!$D$2:$D$151,$B9),"")</f>
        <v/>
      </c>
      <c r="J9" s="274" t="str">
        <f>IF(SUMIFS('Total Points'!$L$2:$L$151,'Total Points'!$D$2:$D$151,$B9)&lt;&gt;0,SUMIFS('Total Points'!$L$2:$L$151,'Total Points'!$D$2:$D$151,$B9),"")</f>
        <v/>
      </c>
      <c r="K9" s="274" t="str">
        <f t="shared" si="0"/>
        <v/>
      </c>
      <c r="L9" s="275" t="str">
        <f t="shared" si="1"/>
        <v/>
      </c>
    </row>
    <row r="10" spans="1:20" x14ac:dyDescent="0.25">
      <c r="A10" s="73" t="s">
        <v>84</v>
      </c>
      <c r="B10" s="276">
        <f>_xlfn.LET(_xlpm.r, _xlfn.XLOOKUP(A10,Platoons!$B$1:$P$1,Platoons!$B$2:$P$2,""),IF(LEN(TRIM(_xlpm.r))=0,"",_xlpm.r))</f>
        <v>8</v>
      </c>
      <c r="C10" s="277" t="str">
        <f>IF(SUMIFS('Total Points'!$E$2:$E$151,'Total Points'!$D$2:$D$151,$B10)&lt;&gt;0,SUMIFS('Total Points'!$E$2:$E$151,'Total Points'!$D$2:$D$151,$B10),"")</f>
        <v/>
      </c>
      <c r="D10" s="277" t="str">
        <f>IF(SUMIFS('Total Points'!$F$2:$F$151,'Total Points'!$D$2:$D$151,$B10)&lt;&gt;0,SUMIFS('Total Points'!$F$2:$F$151,'Total Points'!$D$2:$D$151,$B10),"")</f>
        <v/>
      </c>
      <c r="E10" s="277" t="str">
        <f>IF(SUMIFS('Total Points'!$G$2:$G$151,'Total Points'!$D$2:$D$151,$B10)&lt;&gt;0,SUMIFS('Total Points'!$G$2:$G$151,'Total Points'!$D$2:$D$151,$B10),"")</f>
        <v/>
      </c>
      <c r="F10" s="277" t="str">
        <f>IF(SUMIFS('Total Points'!$H$2:$H$151,'Total Points'!$D$2:$D$151,$B10)&lt;&gt;0,SUMIFS('Total Points'!$H$2:$H$151,'Total Points'!$D$2:$D$151,$B10),"")</f>
        <v/>
      </c>
      <c r="G10" s="277" t="str">
        <f>IF(SUMIFS('Total Points'!$I$2:$I$151,'Total Points'!$D$2:$D$151,$B10)&lt;&gt;0,SUMIFS('Total Points'!$I$2:$I$151,'Total Points'!$D$2:$D$151,$B10),"")</f>
        <v/>
      </c>
      <c r="H10" s="277" t="str">
        <f>IF(SUMIFS('Total Points'!$J$2:$J$151,'Total Points'!$D$2:$D$151,$B10)&lt;&gt;0,SUMIFS('Total Points'!$J$2:$J$151,'Total Points'!$D$2:$D$151,$B10),"")</f>
        <v/>
      </c>
      <c r="I10" s="277" t="str">
        <f>IF(SUMIFS('Total Points'!$K$2:$K$151,'Total Points'!$D$2:$D$151,$B10)&lt;&gt;0,SUMIFS('Total Points'!$K$2:$K$151,'Total Points'!$D$2:$D$151,$B10),"")</f>
        <v/>
      </c>
      <c r="J10" s="277" t="str">
        <f>IF(SUMIFS('Total Points'!$L$2:$L$151,'Total Points'!$D$2:$D$151,$B10)&lt;&gt;0,SUMIFS('Total Points'!$L$2:$L$151,'Total Points'!$D$2:$D$151,$B10),"")</f>
        <v/>
      </c>
      <c r="K10" s="277" t="str">
        <f t="shared" si="0"/>
        <v/>
      </c>
      <c r="L10" s="278" t="str">
        <f t="shared" si="1"/>
        <v/>
      </c>
    </row>
    <row r="11" spans="1:20" x14ac:dyDescent="0.25">
      <c r="A11" s="73" t="s">
        <v>85</v>
      </c>
      <c r="B11" s="273">
        <f>_xlfn.LET(_xlpm.r, _xlfn.XLOOKUP(A11,Platoons!$B$1:$P$1,Platoons!$B$2:$P$2,""),IF(LEN(TRIM(_xlpm.r))=0,"",_xlpm.r))</f>
        <v>9</v>
      </c>
      <c r="C11" s="274" t="str">
        <f>IF(SUMIFS('Total Points'!$E$2:$E$151,'Total Points'!$D$2:$D$151,$B11)&lt;&gt;0,SUMIFS('Total Points'!$E$2:$E$151,'Total Points'!$D$2:$D$151,$B11),"")</f>
        <v/>
      </c>
      <c r="D11" s="274" t="str">
        <f>IF(SUMIFS('Total Points'!$F$2:$F$151,'Total Points'!$D$2:$D$151,$B11)&lt;&gt;0,SUMIFS('Total Points'!$F$2:$F$151,'Total Points'!$D$2:$D$151,$B11),"")</f>
        <v/>
      </c>
      <c r="E11" s="274" t="str">
        <f>IF(SUMIFS('Total Points'!$G$2:$G$151,'Total Points'!$D$2:$D$151,$B11)&lt;&gt;0,SUMIFS('Total Points'!$G$2:$G$151,'Total Points'!$D$2:$D$151,$B11),"")</f>
        <v/>
      </c>
      <c r="F11" s="274" t="str">
        <f>IF(SUMIFS('Total Points'!$H$2:$H$151,'Total Points'!$D$2:$D$151,$B11)&lt;&gt;0,SUMIFS('Total Points'!$H$2:$H$151,'Total Points'!$D$2:$D$151,$B11),"")</f>
        <v/>
      </c>
      <c r="G11" s="274" t="str">
        <f>IF(SUMIFS('Total Points'!$I$2:$I$151,'Total Points'!$D$2:$D$151,$B11)&lt;&gt;0,SUMIFS('Total Points'!$I$2:$I$151,'Total Points'!$D$2:$D$151,$B11),"")</f>
        <v/>
      </c>
      <c r="H11" s="274" t="str">
        <f>IF(SUMIFS('Total Points'!$J$2:$J$151,'Total Points'!$D$2:$D$151,$B11)&lt;&gt;0,SUMIFS('Total Points'!$J$2:$J$151,'Total Points'!$D$2:$D$151,$B11),"")</f>
        <v/>
      </c>
      <c r="I11" s="274" t="str">
        <f>IF(SUMIFS('Total Points'!$K$2:$K$151,'Total Points'!$D$2:$D$151,$B11)&lt;&gt;0,SUMIFS('Total Points'!$K$2:$K$151,'Total Points'!$D$2:$D$151,$B11),"")</f>
        <v/>
      </c>
      <c r="J11" s="274" t="str">
        <f>IF(SUMIFS('Total Points'!$L$2:$L$151,'Total Points'!$D$2:$D$151,$B11)&lt;&gt;0,SUMIFS('Total Points'!$L$2:$L$151,'Total Points'!$D$2:$D$151,$B11),"")</f>
        <v/>
      </c>
      <c r="K11" s="274" t="str">
        <f t="shared" si="0"/>
        <v/>
      </c>
      <c r="L11" s="275" t="str">
        <f t="shared" si="1"/>
        <v/>
      </c>
    </row>
    <row r="12" spans="1:20" x14ac:dyDescent="0.25">
      <c r="A12" s="73" t="s">
        <v>88</v>
      </c>
      <c r="B12" s="276">
        <f>_xlfn.LET(_xlpm.r, _xlfn.XLOOKUP(A12,Platoons!$B$1:$P$1,Platoons!$B$2:$P$2,""),IF(LEN(TRIM(_xlpm.r))=0,"",_xlpm.r))</f>
        <v>10</v>
      </c>
      <c r="C12" s="277" t="str">
        <f>IF(SUMIFS('Total Points'!$E$2:$E$151,'Total Points'!$D$2:$D$151,$B12)&lt;&gt;0,SUMIFS('Total Points'!$E$2:$E$151,'Total Points'!$D$2:$D$151,$B12),"")</f>
        <v/>
      </c>
      <c r="D12" s="277" t="str">
        <f>IF(SUMIFS('Total Points'!$F$2:$F$151,'Total Points'!$D$2:$D$151,$B12)&lt;&gt;0,SUMIFS('Total Points'!$F$2:$F$151,'Total Points'!$D$2:$D$151,$B12),"")</f>
        <v/>
      </c>
      <c r="E12" s="277" t="str">
        <f>IF(SUMIFS('Total Points'!$G$2:$G$151,'Total Points'!$D$2:$D$151,$B12)&lt;&gt;0,SUMIFS('Total Points'!$G$2:$G$151,'Total Points'!$D$2:$D$151,$B12),"")</f>
        <v/>
      </c>
      <c r="F12" s="277" t="str">
        <f>IF(SUMIFS('Total Points'!$H$2:$H$151,'Total Points'!$D$2:$D$151,$B12)&lt;&gt;0,SUMIFS('Total Points'!$H$2:$H$151,'Total Points'!$D$2:$D$151,$B12),"")</f>
        <v/>
      </c>
      <c r="G12" s="277" t="str">
        <f>IF(SUMIFS('Total Points'!$I$2:$I$151,'Total Points'!$D$2:$D$151,$B12)&lt;&gt;0,SUMIFS('Total Points'!$I$2:$I$151,'Total Points'!$D$2:$D$151,$B12),"")</f>
        <v/>
      </c>
      <c r="H12" s="277" t="str">
        <f>IF(SUMIFS('Total Points'!$J$2:$J$151,'Total Points'!$D$2:$D$151,$B12)&lt;&gt;0,SUMIFS('Total Points'!$J$2:$J$151,'Total Points'!$D$2:$D$151,$B12),"")</f>
        <v/>
      </c>
      <c r="I12" s="277" t="str">
        <f>IF(SUMIFS('Total Points'!$K$2:$K$151,'Total Points'!$D$2:$D$151,$B12)&lt;&gt;0,SUMIFS('Total Points'!$K$2:$K$151,'Total Points'!$D$2:$D$151,$B12),"")</f>
        <v/>
      </c>
      <c r="J12" s="277" t="str">
        <f>IF(SUMIFS('Total Points'!$L$2:$L$151,'Total Points'!$D$2:$D$151,$B12)&lt;&gt;0,SUMIFS('Total Points'!$L$2:$L$151,'Total Points'!$D$2:$D$151,$B12),"")</f>
        <v/>
      </c>
      <c r="K12" s="277" t="str">
        <f t="shared" si="0"/>
        <v/>
      </c>
      <c r="L12" s="278" t="str">
        <f t="shared" si="1"/>
        <v/>
      </c>
    </row>
    <row r="13" spans="1:20" x14ac:dyDescent="0.25">
      <c r="A13" s="73" t="s">
        <v>89</v>
      </c>
      <c r="B13" s="273">
        <f>_xlfn.LET(_xlpm.r, _xlfn.XLOOKUP(A13,Platoons!$B$1:$P$1,Platoons!$B$2:$P$2,""),IF(LEN(TRIM(_xlpm.r))=0,"",_xlpm.r))</f>
        <v>11</v>
      </c>
      <c r="C13" s="274" t="str">
        <f>IF(SUMIFS('Total Points'!$E$2:$E$151,'Total Points'!$D$2:$D$151,$B13)&lt;&gt;0,SUMIFS('Total Points'!$E$2:$E$151,'Total Points'!$D$2:$D$151,$B13),"")</f>
        <v/>
      </c>
      <c r="D13" s="274" t="str">
        <f>IF(SUMIFS('Total Points'!$F$2:$F$151,'Total Points'!$D$2:$D$151,$B13)&lt;&gt;0,SUMIFS('Total Points'!$F$2:$F$151,'Total Points'!$D$2:$D$151,$B13),"")</f>
        <v/>
      </c>
      <c r="E13" s="274" t="str">
        <f>IF(SUMIFS('Total Points'!$G$2:$G$151,'Total Points'!$D$2:$D$151,$B13)&lt;&gt;0,SUMIFS('Total Points'!$G$2:$G$151,'Total Points'!$D$2:$D$151,$B13),"")</f>
        <v/>
      </c>
      <c r="F13" s="274" t="str">
        <f>IF(SUMIFS('Total Points'!$H$2:$H$151,'Total Points'!$D$2:$D$151,$B13)&lt;&gt;0,SUMIFS('Total Points'!$H$2:$H$151,'Total Points'!$D$2:$D$151,$B13),"")</f>
        <v/>
      </c>
      <c r="G13" s="274" t="str">
        <f>IF(SUMIFS('Total Points'!$I$2:$I$151,'Total Points'!$D$2:$D$151,$B13)&lt;&gt;0,SUMIFS('Total Points'!$I$2:$I$151,'Total Points'!$D$2:$D$151,$B13),"")</f>
        <v/>
      </c>
      <c r="H13" s="274" t="str">
        <f>IF(SUMIFS('Total Points'!$J$2:$J$151,'Total Points'!$D$2:$D$151,$B13)&lt;&gt;0,SUMIFS('Total Points'!$J$2:$J$151,'Total Points'!$D$2:$D$151,$B13),"")</f>
        <v/>
      </c>
      <c r="I13" s="274" t="str">
        <f>IF(SUMIFS('Total Points'!$K$2:$K$151,'Total Points'!$D$2:$D$151,$B13)&lt;&gt;0,SUMIFS('Total Points'!$K$2:$K$151,'Total Points'!$D$2:$D$151,$B13),"")</f>
        <v/>
      </c>
      <c r="J13" s="274" t="str">
        <f>IF(SUMIFS('Total Points'!$L$2:$L$151,'Total Points'!$D$2:$D$151,$B13)&lt;&gt;0,SUMIFS('Total Points'!$L$2:$L$151,'Total Points'!$D$2:$D$151,$B13),"")</f>
        <v/>
      </c>
      <c r="K13" s="274" t="str">
        <f t="shared" si="0"/>
        <v/>
      </c>
      <c r="L13" s="275" t="str">
        <f t="shared" si="1"/>
        <v/>
      </c>
    </row>
    <row r="14" spans="1:20" x14ac:dyDescent="0.25">
      <c r="A14" s="73" t="s">
        <v>90</v>
      </c>
      <c r="B14" s="276">
        <f>_xlfn.LET(_xlpm.r, _xlfn.XLOOKUP(A14,Platoons!$B$1:$P$1,Platoons!$B$2:$P$2,""),IF(LEN(TRIM(_xlpm.r))=0,"",_xlpm.r))</f>
        <v>12</v>
      </c>
      <c r="C14" s="277" t="str">
        <f>IF(SUMIFS('Total Points'!$E$2:$E$151,'Total Points'!$D$2:$D$151,$B14)&lt;&gt;0,SUMIFS('Total Points'!$E$2:$E$151,'Total Points'!$D$2:$D$151,$B14),"")</f>
        <v/>
      </c>
      <c r="D14" s="277" t="str">
        <f>IF(SUMIFS('Total Points'!$F$2:$F$151,'Total Points'!$D$2:$D$151,$B14)&lt;&gt;0,SUMIFS('Total Points'!$F$2:$F$151,'Total Points'!$D$2:$D$151,$B14),"")</f>
        <v/>
      </c>
      <c r="E14" s="277" t="str">
        <f>IF(SUMIFS('Total Points'!$G$2:$G$151,'Total Points'!$D$2:$D$151,$B14)&lt;&gt;0,SUMIFS('Total Points'!$G$2:$G$151,'Total Points'!$D$2:$D$151,$B14),"")</f>
        <v/>
      </c>
      <c r="F14" s="277" t="str">
        <f>IF(SUMIFS('Total Points'!$H$2:$H$151,'Total Points'!$D$2:$D$151,$B14)&lt;&gt;0,SUMIFS('Total Points'!$H$2:$H$151,'Total Points'!$D$2:$D$151,$B14),"")</f>
        <v/>
      </c>
      <c r="G14" s="277" t="str">
        <f>IF(SUMIFS('Total Points'!$I$2:$I$151,'Total Points'!$D$2:$D$151,$B14)&lt;&gt;0,SUMIFS('Total Points'!$I$2:$I$151,'Total Points'!$D$2:$D$151,$B14),"")</f>
        <v/>
      </c>
      <c r="H14" s="277" t="str">
        <f>IF(SUMIFS('Total Points'!$J$2:$J$151,'Total Points'!$D$2:$D$151,$B14)&lt;&gt;0,SUMIFS('Total Points'!$J$2:$J$151,'Total Points'!$D$2:$D$151,$B14),"")</f>
        <v/>
      </c>
      <c r="I14" s="277" t="str">
        <f>IF(SUMIFS('Total Points'!$K$2:$K$151,'Total Points'!$D$2:$D$151,$B14)&lt;&gt;0,SUMIFS('Total Points'!$K$2:$K$151,'Total Points'!$D$2:$D$151,$B14),"")</f>
        <v/>
      </c>
      <c r="J14" s="277" t="str">
        <f>IF(SUMIFS('Total Points'!$L$2:$L$151,'Total Points'!$D$2:$D$151,$B14)&lt;&gt;0,SUMIFS('Total Points'!$L$2:$L$151,'Total Points'!$D$2:$D$151,$B14),"")</f>
        <v/>
      </c>
      <c r="K14" s="277" t="str">
        <f t="shared" si="0"/>
        <v/>
      </c>
      <c r="L14" s="278" t="str">
        <f t="shared" si="1"/>
        <v/>
      </c>
    </row>
    <row r="15" spans="1:20" x14ac:dyDescent="0.25">
      <c r="A15" s="73" t="s">
        <v>91</v>
      </c>
      <c r="B15" s="273">
        <f>_xlfn.LET(_xlpm.r, _xlfn.XLOOKUP(A15,Platoons!$B$1:$P$1,Platoons!$B$2:$P$2,""),IF(LEN(TRIM(_xlpm.r))=0,"",_xlpm.r))</f>
        <v>13</v>
      </c>
      <c r="C15" s="274" t="str">
        <f>IF(SUMIFS('Total Points'!$E$2:$E$151,'Total Points'!$D$2:$D$151,$B15)&lt;&gt;0,SUMIFS('Total Points'!$E$2:$E$151,'Total Points'!$D$2:$D$151,$B15),"")</f>
        <v/>
      </c>
      <c r="D15" s="274" t="str">
        <f>IF(SUMIFS('Total Points'!$F$2:$F$151,'Total Points'!$D$2:$D$151,$B15)&lt;&gt;0,SUMIFS('Total Points'!$F$2:$F$151,'Total Points'!$D$2:$D$151,$B15),"")</f>
        <v/>
      </c>
      <c r="E15" s="274" t="str">
        <f>IF(SUMIFS('Total Points'!$G$2:$G$151,'Total Points'!$D$2:$D$151,$B15)&lt;&gt;0,SUMIFS('Total Points'!$G$2:$G$151,'Total Points'!$D$2:$D$151,$B15),"")</f>
        <v/>
      </c>
      <c r="F15" s="274" t="str">
        <f>IF(SUMIFS('Total Points'!$H$2:$H$151,'Total Points'!$D$2:$D$151,$B15)&lt;&gt;0,SUMIFS('Total Points'!$H$2:$H$151,'Total Points'!$D$2:$D$151,$B15),"")</f>
        <v/>
      </c>
      <c r="G15" s="274" t="str">
        <f>IF(SUMIFS('Total Points'!$I$2:$I$151,'Total Points'!$D$2:$D$151,$B15)&lt;&gt;0,SUMIFS('Total Points'!$I$2:$I$151,'Total Points'!$D$2:$D$151,$B15),"")</f>
        <v/>
      </c>
      <c r="H15" s="274" t="str">
        <f>IF(SUMIFS('Total Points'!$J$2:$J$151,'Total Points'!$D$2:$D$151,$B15)&lt;&gt;0,SUMIFS('Total Points'!$J$2:$J$151,'Total Points'!$D$2:$D$151,$B15),"")</f>
        <v/>
      </c>
      <c r="I15" s="274" t="str">
        <f>IF(SUMIFS('Total Points'!$K$2:$K$151,'Total Points'!$D$2:$D$151,$B15)&lt;&gt;0,SUMIFS('Total Points'!$K$2:$K$151,'Total Points'!$D$2:$D$151,$B15),"")</f>
        <v/>
      </c>
      <c r="J15" s="274" t="str">
        <f>IF(SUMIFS('Total Points'!$L$2:$L$151,'Total Points'!$D$2:$D$151,$B15)&lt;&gt;0,SUMIFS('Total Points'!$L$2:$L$151,'Total Points'!$D$2:$D$151,$B15),"")</f>
        <v/>
      </c>
      <c r="K15" s="274" t="str">
        <f t="shared" si="0"/>
        <v/>
      </c>
      <c r="L15" s="275" t="str">
        <f t="shared" si="1"/>
        <v/>
      </c>
    </row>
    <row r="16" spans="1:20" x14ac:dyDescent="0.25">
      <c r="A16" s="73" t="s">
        <v>92</v>
      </c>
      <c r="B16" s="276">
        <f>_xlfn.LET(_xlpm.r, _xlfn.XLOOKUP(A16,Platoons!$B$1:$P$1,Platoons!$B$2:$P$2,""),IF(LEN(TRIM(_xlpm.r))=0,"",_xlpm.r))</f>
        <v>14</v>
      </c>
      <c r="C16" s="277" t="str">
        <f>IF(SUMIFS('Total Points'!$E$2:$E$151,'Total Points'!$D$2:$D$151,$B16)&lt;&gt;0,SUMIFS('Total Points'!$E$2:$E$151,'Total Points'!$D$2:$D$151,$B16),"")</f>
        <v/>
      </c>
      <c r="D16" s="277" t="str">
        <f>IF(SUMIFS('Total Points'!$F$2:$F$151,'Total Points'!$D$2:$D$151,$B16)&lt;&gt;0,SUMIFS('Total Points'!$F$2:$F$151,'Total Points'!$D$2:$D$151,$B16),"")</f>
        <v/>
      </c>
      <c r="E16" s="277" t="str">
        <f>IF(SUMIFS('Total Points'!$G$2:$G$151,'Total Points'!$D$2:$D$151,$B16)&lt;&gt;0,SUMIFS('Total Points'!$G$2:$G$151,'Total Points'!$D$2:$D$151,$B16),"")</f>
        <v/>
      </c>
      <c r="F16" s="277" t="str">
        <f>IF(SUMIFS('Total Points'!$H$2:$H$151,'Total Points'!$D$2:$D$151,$B16)&lt;&gt;0,SUMIFS('Total Points'!$H$2:$H$151,'Total Points'!$D$2:$D$151,$B16),"")</f>
        <v/>
      </c>
      <c r="G16" s="277" t="str">
        <f>IF(SUMIFS('Total Points'!$I$2:$I$151,'Total Points'!$D$2:$D$151,$B16)&lt;&gt;0,SUMIFS('Total Points'!$I$2:$I$151,'Total Points'!$D$2:$D$151,$B16),"")</f>
        <v/>
      </c>
      <c r="H16" s="277" t="str">
        <f>IF(SUMIFS('Total Points'!$J$2:$J$151,'Total Points'!$D$2:$D$151,$B16)&lt;&gt;0,SUMIFS('Total Points'!$J$2:$J$151,'Total Points'!$D$2:$D$151,$B16),"")</f>
        <v/>
      </c>
      <c r="I16" s="277" t="str">
        <f>IF(SUMIFS('Total Points'!$K$2:$K$151,'Total Points'!$D$2:$D$151,$B16)&lt;&gt;0,SUMIFS('Total Points'!$K$2:$K$151,'Total Points'!$D$2:$D$151,$B16),"")</f>
        <v/>
      </c>
      <c r="J16" s="277" t="str">
        <f>IF(SUMIFS('Total Points'!$L$2:$L$151,'Total Points'!$D$2:$D$151,$B16)&lt;&gt;0,SUMIFS('Total Points'!$L$2:$L$151,'Total Points'!$D$2:$D$151,$B16),"")</f>
        <v/>
      </c>
      <c r="K16" s="277" t="str">
        <f t="shared" si="0"/>
        <v/>
      </c>
      <c r="L16" s="278" t="str">
        <f t="shared" si="1"/>
        <v/>
      </c>
    </row>
    <row r="17" spans="1:12" ht="15.75" thickBot="1" x14ac:dyDescent="0.3">
      <c r="A17" s="73" t="s">
        <v>93</v>
      </c>
      <c r="B17" s="279">
        <f>_xlfn.LET(_xlpm.r, _xlfn.XLOOKUP(A17,Platoons!$B$1:$P$1,Platoons!$B$2:$P$2,""),IF(LEN(TRIM(_xlpm.r))=0,"",_xlpm.r))</f>
        <v>15</v>
      </c>
      <c r="C17" s="280" t="str">
        <f>IF(SUMIFS('Total Points'!$E$2:$E$151,'Total Points'!$D$2:$D$151,$B17)&lt;&gt;0,SUMIFS('Total Points'!$E$2:$E$151,'Total Points'!$D$2:$D$151,$B17),"")</f>
        <v/>
      </c>
      <c r="D17" s="280" t="str">
        <f>IF(SUMIFS('Total Points'!$F$2:$F$151,'Total Points'!$D$2:$D$151,$B17)&lt;&gt;0,SUMIFS('Total Points'!$F$2:$F$151,'Total Points'!$D$2:$D$151,$B17),"")</f>
        <v/>
      </c>
      <c r="E17" s="280" t="str">
        <f>IF(SUMIFS('Total Points'!$G$2:$G$151,'Total Points'!$D$2:$D$151,$B17)&lt;&gt;0,SUMIFS('Total Points'!$G$2:$G$151,'Total Points'!$D$2:$D$151,$B17),"")</f>
        <v/>
      </c>
      <c r="F17" s="280" t="str">
        <f>IF(SUMIFS('Total Points'!$H$2:$H$151,'Total Points'!$D$2:$D$151,$B17)&lt;&gt;0,SUMIFS('Total Points'!$H$2:$H$151,'Total Points'!$D$2:$D$151,$B17),"")</f>
        <v/>
      </c>
      <c r="G17" s="280" t="str">
        <f>IF(SUMIFS('Total Points'!$I$2:$I$151,'Total Points'!$D$2:$D$151,$B17)&lt;&gt;0,SUMIFS('Total Points'!$I$2:$I$151,'Total Points'!$D$2:$D$151,$B17),"")</f>
        <v/>
      </c>
      <c r="H17" s="280" t="str">
        <f>IF(SUMIFS('Total Points'!$J$2:$J$151,'Total Points'!$D$2:$D$151,$B17)&lt;&gt;0,SUMIFS('Total Points'!$J$2:$J$151,'Total Points'!$D$2:$D$151,$B17),"")</f>
        <v/>
      </c>
      <c r="I17" s="280" t="str">
        <f>IF(SUMIFS('Total Points'!$K$2:$K$151,'Total Points'!$D$2:$D$151,$B17)&lt;&gt;0,SUMIFS('Total Points'!$K$2:$K$151,'Total Points'!$D$2:$D$151,$B17),"")</f>
        <v/>
      </c>
      <c r="J17" s="280" t="str">
        <f>IF(SUMIFS('Total Points'!$L$2:$L$151,'Total Points'!$D$2:$D$151,$B17)&lt;&gt;0,SUMIFS('Total Points'!$L$2:$L$151,'Total Points'!$D$2:$D$151,$B17),"")</f>
        <v/>
      </c>
      <c r="K17" s="280" t="str">
        <f t="shared" si="0"/>
        <v/>
      </c>
      <c r="L17" s="281" t="str">
        <f t="shared" si="1"/>
        <v/>
      </c>
    </row>
    <row r="19" spans="1:12" x14ac:dyDescent="0.25">
      <c r="B19" s="265" t="s">
        <v>23</v>
      </c>
      <c r="C19" s="265"/>
      <c r="D19" s="265"/>
      <c r="E19" s="265"/>
      <c r="F19" s="265"/>
      <c r="G19" s="270" t="s">
        <v>70</v>
      </c>
      <c r="H19" s="271"/>
      <c r="I19" s="271"/>
      <c r="J19" s="271"/>
      <c r="K19" s="271"/>
      <c r="L19" s="272"/>
    </row>
    <row r="20" spans="1:12" x14ac:dyDescent="0.25">
      <c r="B20" s="34" t="s">
        <v>1</v>
      </c>
      <c r="C20" s="35" t="s">
        <v>2</v>
      </c>
      <c r="D20" s="131" t="s">
        <v>3</v>
      </c>
      <c r="E20" s="19" t="s">
        <v>22</v>
      </c>
      <c r="F20" s="10" t="s">
        <v>13</v>
      </c>
      <c r="G20" s="267" t="s">
        <v>15</v>
      </c>
      <c r="H20" s="268"/>
      <c r="I20" s="269"/>
      <c r="J20" s="267" t="s">
        <v>16</v>
      </c>
      <c r="K20" s="268"/>
      <c r="L20" s="269"/>
    </row>
    <row r="21" spans="1:12" x14ac:dyDescent="0.25">
      <c r="B21" s="37" t="e" cm="1" vm="1">
        <f t="array" ref="B21">_xlfn.TAKE(_xlfn.SORTBY(_xlfn._xlws.FILTER('Total Points'!B2:B151,'Total Points'!B2:B151&lt;&gt;""),_xlfn._xlws.FILTER('Total Points'!M2:M151,'Total Points'!B2:B151&lt;&gt;""),-1),10)</f>
        <v>#VALUE!</v>
      </c>
      <c r="C21" s="36" t="e" cm="1" vm="1">
        <f t="array" ref="C21">_xlfn.TAKE(_xlfn.SORTBY(_xlfn._xlws.FILTER('Total Points'!C2:C151,'Total Points'!B2:B151&lt;&gt;""),_xlfn._xlws.FILTER('Total Points'!M2:M151,'Total Points'!B2:B151&lt;&gt;""),-1),10)</f>
        <v>#VALUE!</v>
      </c>
      <c r="D21" s="36" t="e" cm="1" vm="1">
        <f t="array" ref="D21">_xlfn.TAKE(_xlfn.SORTBY(_xlfn._xlws.FILTER('Total Points'!D2:D151,'Total Points'!B2:B151&lt;&gt;""),_xlfn._xlws.FILTER('Total Points'!M2:M151,'Total Points'!B2:B151&lt;&gt;""),-1),10)</f>
        <v>#VALUE!</v>
      </c>
      <c r="E21" s="36" t="e" cm="1" vm="1">
        <f t="array" ref="E21">_xlfn.TAKE(_xlfn.SORTBY(_xlfn._xlws.FILTER('Total Points'!M2:M151,'Total Points'!B2:B151&lt;&gt;""),_xlfn._xlws.FILTER('Total Points'!M2:M151,'Total Points'!B2:B151&lt;&gt;""),-1),10)</f>
        <v>#VALUE!</v>
      </c>
      <c r="F21" s="29" cm="1">
        <f t="array" ref="F21:F30">_xlfn.SEQUENCE(10)</f>
        <v>1</v>
      </c>
      <c r="G21" s="33" t="s">
        <v>1</v>
      </c>
      <c r="H21" s="63" t="s">
        <v>56</v>
      </c>
      <c r="I21" s="30" t="s">
        <v>13</v>
      </c>
      <c r="J21" s="18" t="s">
        <v>1</v>
      </c>
      <c r="K21" s="5" t="s">
        <v>56</v>
      </c>
      <c r="L21" s="20" t="s">
        <v>13</v>
      </c>
    </row>
    <row r="22" spans="1:12" x14ac:dyDescent="0.25">
      <c r="B22" s="25"/>
      <c r="C22" s="3"/>
      <c r="F22" s="5">
        <v>2</v>
      </c>
      <c r="G22" s="25" t="str" cm="1">
        <f t="array" ref="G22">IF(MAX('Total Points'!E2:E151)=0,"",_xlfn.TAKE(_xlfn.SORTBY('Total Points'!B2:B151,'Total Points'!E2:E151,-1),3))</f>
        <v/>
      </c>
      <c r="H22" s="3" t="str" cm="1">
        <f t="array" ref="H22">IF(MAX('Total Points'!E2:E151)=0,"",_xlfn.TAKE(_xlfn.SORTBY('Total Points'!E2:E151,'Total Points'!E2:E151,-1),3))</f>
        <v/>
      </c>
      <c r="I22" s="20">
        <v>1</v>
      </c>
      <c r="J22" s="3" t="str" cm="1">
        <f t="array" ref="J22">IF(MAX('Total Points'!F2:F151)=0,"",_xlfn.TAKE(_xlfn.SORTBY('Total Points'!B2:B151,'Total Points'!F2:F151,-1),3))</f>
        <v/>
      </c>
      <c r="K22" s="3" t="str" cm="1">
        <f t="array" ref="K22">IF(MAX('Total Points'!F2:F151)=0,"",_xlfn.TAKE(_xlfn.SORTBY('Total Points'!F2:F151,'Total Points'!F2:F151,-1),3))</f>
        <v/>
      </c>
      <c r="L22" s="20">
        <v>1</v>
      </c>
    </row>
    <row r="23" spans="1:12" x14ac:dyDescent="0.25">
      <c r="B23" s="25"/>
      <c r="C23" s="3"/>
      <c r="F23" s="52">
        <v>3</v>
      </c>
      <c r="G23" s="27"/>
      <c r="H23" s="13"/>
      <c r="I23" s="20">
        <v>2</v>
      </c>
      <c r="J23" s="27"/>
      <c r="K23" s="13"/>
      <c r="L23" s="20">
        <v>2</v>
      </c>
    </row>
    <row r="24" spans="1:12" x14ac:dyDescent="0.25">
      <c r="B24" s="25"/>
      <c r="C24" s="3"/>
      <c r="F24" s="52">
        <v>4</v>
      </c>
      <c r="G24" s="16"/>
      <c r="H24" s="24"/>
      <c r="I24" s="21">
        <v>3</v>
      </c>
      <c r="J24" s="16"/>
      <c r="K24" s="24"/>
      <c r="L24" s="21">
        <v>3</v>
      </c>
    </row>
    <row r="25" spans="1:12" x14ac:dyDescent="0.25">
      <c r="B25" s="25"/>
      <c r="C25" s="3"/>
      <c r="F25" s="52">
        <v>5</v>
      </c>
      <c r="G25" s="267" t="s">
        <v>17</v>
      </c>
      <c r="H25" s="268"/>
      <c r="I25" s="269"/>
      <c r="J25" s="267" t="s">
        <v>69</v>
      </c>
      <c r="K25" s="268"/>
      <c r="L25" s="269"/>
    </row>
    <row r="26" spans="1:12" x14ac:dyDescent="0.25">
      <c r="B26" s="25"/>
      <c r="C26" s="3"/>
      <c r="F26" s="52">
        <v>6</v>
      </c>
      <c r="G26" s="18" t="s">
        <v>1</v>
      </c>
      <c r="H26" s="5" t="s">
        <v>56</v>
      </c>
      <c r="I26" s="20" t="s">
        <v>13</v>
      </c>
      <c r="J26" s="18" t="s">
        <v>1</v>
      </c>
      <c r="K26" s="5" t="s">
        <v>56</v>
      </c>
      <c r="L26" s="20" t="s">
        <v>13</v>
      </c>
    </row>
    <row r="27" spans="1:12" x14ac:dyDescent="0.25">
      <c r="B27" s="25"/>
      <c r="C27" s="3"/>
      <c r="F27" s="52">
        <v>7</v>
      </c>
      <c r="G27" s="25" t="str" cm="1">
        <f t="array" ref="G27">IF(MAX('Total Points'!G2:G151)=0,"",_xlfn.TAKE(_xlfn.SORTBY('Total Points'!B2:B151,'Total Points'!G2:G151,-1),3))</f>
        <v/>
      </c>
      <c r="H27" s="3" t="str" cm="1">
        <f t="array" ref="H27">IF(MAX('Total Points'!G2:G151)=0,"",_xlfn.TAKE(_xlfn.SORTBY('Total Points'!G2:G151,'Total Points'!G2:G151,-1),3))</f>
        <v/>
      </c>
      <c r="I27" s="20">
        <v>1</v>
      </c>
      <c r="J27" s="3" t="str" cm="1">
        <f t="array" ref="J27">IF(MAX('Total Points'!H2:H151)=0,"",_xlfn.TAKE(_xlfn.SORTBY('Total Points'!B2:B151,'Total Points'!H2:H151,-1),3))</f>
        <v/>
      </c>
      <c r="K27" s="3" t="str" cm="1">
        <f t="array" ref="K27">IF(MAX('Total Points'!H2:H151)=0,"",_xlfn.TAKE(_xlfn.SORTBY('Total Points'!H2:H151,'Total Points'!H2:H151,-1),3))</f>
        <v/>
      </c>
      <c r="L27" s="20">
        <v>1</v>
      </c>
    </row>
    <row r="28" spans="1:12" x14ac:dyDescent="0.25">
      <c r="B28" s="25"/>
      <c r="C28" s="3"/>
      <c r="F28" s="52">
        <v>8</v>
      </c>
      <c r="G28" s="25"/>
      <c r="I28" s="20">
        <v>2</v>
      </c>
      <c r="K28" s="5"/>
      <c r="L28" s="20">
        <v>2</v>
      </c>
    </row>
    <row r="29" spans="1:12" x14ac:dyDescent="0.25">
      <c r="B29" s="25"/>
      <c r="C29" s="3"/>
      <c r="F29" s="52">
        <v>9</v>
      </c>
      <c r="G29" s="25"/>
      <c r="I29" s="21">
        <v>3</v>
      </c>
      <c r="K29" s="22"/>
      <c r="L29" s="21">
        <v>3</v>
      </c>
    </row>
    <row r="30" spans="1:12" x14ac:dyDescent="0.25">
      <c r="B30" s="26"/>
      <c r="C30" s="23"/>
      <c r="D30" s="23"/>
      <c r="E30" s="23"/>
      <c r="F30" s="53">
        <v>10</v>
      </c>
      <c r="G30" s="267" t="s">
        <v>18</v>
      </c>
      <c r="H30" s="268"/>
      <c r="I30" s="269"/>
      <c r="J30" s="267" t="s">
        <v>19</v>
      </c>
      <c r="K30" s="268"/>
      <c r="L30" s="269"/>
    </row>
    <row r="31" spans="1:12" x14ac:dyDescent="0.25">
      <c r="G31" s="28" t="s">
        <v>1</v>
      </c>
      <c r="H31" s="29" t="s">
        <v>56</v>
      </c>
      <c r="I31" s="30" t="s">
        <v>13</v>
      </c>
      <c r="J31" s="18" t="s">
        <v>1</v>
      </c>
      <c r="K31" s="5" t="s">
        <v>56</v>
      </c>
      <c r="L31" s="20" t="s">
        <v>13</v>
      </c>
    </row>
    <row r="32" spans="1:12" x14ac:dyDescent="0.25">
      <c r="G32" s="25" t="str" cm="1">
        <f t="array" ref="G32">IF(MAX('Total Points'!I2:I151)=0,"",_xlfn.TAKE(_xlfn.SORTBY('Total Points'!B2:B151,'Total Points'!I2:I151,-1),3))</f>
        <v/>
      </c>
      <c r="H32" s="3" t="str" cm="1">
        <f t="array" ref="H32">IF(MAX('Total Points'!I2:I151)=0,"",_xlfn.TAKE(_xlfn.SORTBY('Total Points'!I2:I151,'Total Points'!I2:I151,-1),3))</f>
        <v/>
      </c>
      <c r="I32" s="20">
        <v>1</v>
      </c>
      <c r="J32" s="3" t="str" cm="1">
        <f t="array" ref="J32">IF(MAX('Total Points'!J2:J151)=0,"",_xlfn.TAKE(_xlfn.SORTBY('Total Points'!B2:B151,'Total Points'!J2:J151,-1),3))</f>
        <v/>
      </c>
      <c r="K32" s="3" t="str" cm="1">
        <f t="array" ref="K32">IF(MAX('Total Points'!J2:J151)=0,"",_xlfn.TAKE(_xlfn.SORTBY('Total Points'!J2:J151,'Total Points'!J2:J151,-1),3))</f>
        <v/>
      </c>
      <c r="L32" s="20">
        <v>1</v>
      </c>
    </row>
    <row r="33" spans="7:12" x14ac:dyDescent="0.25">
      <c r="G33" s="25"/>
      <c r="I33" s="20">
        <v>2</v>
      </c>
      <c r="J33" s="25"/>
      <c r="L33" s="20">
        <v>2</v>
      </c>
    </row>
    <row r="34" spans="7:12" x14ac:dyDescent="0.25">
      <c r="G34" s="26"/>
      <c r="H34" s="23"/>
      <c r="I34" s="21">
        <v>3</v>
      </c>
      <c r="J34" s="26"/>
      <c r="K34" s="23"/>
      <c r="L34" s="21">
        <v>3</v>
      </c>
    </row>
    <row r="35" spans="7:12" x14ac:dyDescent="0.25">
      <c r="G35" s="267" t="s">
        <v>20</v>
      </c>
      <c r="H35" s="268"/>
      <c r="I35" s="269"/>
      <c r="J35" s="267" t="s">
        <v>21</v>
      </c>
      <c r="K35" s="268"/>
      <c r="L35" s="269"/>
    </row>
    <row r="36" spans="7:12" x14ac:dyDescent="0.25">
      <c r="G36" s="18" t="s">
        <v>1</v>
      </c>
      <c r="H36" s="5" t="s">
        <v>56</v>
      </c>
      <c r="I36" s="20" t="s">
        <v>13</v>
      </c>
      <c r="J36" s="18" t="s">
        <v>1</v>
      </c>
      <c r="K36" s="5" t="s">
        <v>56</v>
      </c>
      <c r="L36" s="20" t="s">
        <v>13</v>
      </c>
    </row>
    <row r="37" spans="7:12" x14ac:dyDescent="0.25">
      <c r="G37" s="25" t="str" cm="1">
        <f t="array" ref="G37">IF(MAX('Total Points'!K2:K151)=0,"",_xlfn.TAKE(_xlfn.SORTBY('Total Points'!B2:B151,'Total Points'!K2:K151,-1),3))</f>
        <v/>
      </c>
      <c r="H37" s="3" t="str" cm="1">
        <f t="array" ref="H37">IF(MAX('Total Points'!K2:K151)=0,"",_xlfn.TAKE(_xlfn.SORTBY('Total Points'!K2:K151,'Total Points'!K2:K151,-1),3))</f>
        <v/>
      </c>
      <c r="I37" s="20">
        <v>1</v>
      </c>
      <c r="J37" s="3" t="str" cm="1">
        <f t="array" ref="J37">IF(MAX('Total Points'!L2:L151)=0,"",_xlfn.TAKE(_xlfn.SORTBY('Total Points'!B2:B151,'Total Points'!L2:L151,-1),3))</f>
        <v/>
      </c>
      <c r="K37" s="3" t="str" cm="1">
        <f t="array" ref="K37">IF(MAX('Total Points'!L2:L151)=0,"",_xlfn.TAKE(_xlfn.SORTBY('Total Points'!L2:L151,'Total Points'!L2:L151,-1),3))</f>
        <v/>
      </c>
      <c r="L37" s="20">
        <v>1</v>
      </c>
    </row>
    <row r="38" spans="7:12" x14ac:dyDescent="0.25">
      <c r="G38" s="25"/>
      <c r="I38" s="20">
        <v>2</v>
      </c>
      <c r="J38" s="25"/>
      <c r="L38" s="20">
        <v>2</v>
      </c>
    </row>
    <row r="39" spans="7:12" x14ac:dyDescent="0.25">
      <c r="G39" s="26"/>
      <c r="H39" s="23"/>
      <c r="I39" s="21">
        <v>3</v>
      </c>
      <c r="J39" s="26"/>
      <c r="K39" s="23"/>
      <c r="L39" s="21">
        <v>3</v>
      </c>
    </row>
  </sheetData>
  <sheetProtection algorithmName="SHA-512" hashValue="AuUYfYinBpef2+gVEVeUn7ZfzBS/NAHzLKce2TBN/2Gohvj42ttDxkDJbW1u7Mxbs3hHP0rOWCH10ZnhyT0P+w==" saltValue="gWBReXuv9sQUhxFbuF/SXQ==" spinCount="100000" sheet="1" objects="1" scenarios="1"/>
  <mergeCells count="11">
    <mergeCell ref="B19:F19"/>
    <mergeCell ref="B1:L1"/>
    <mergeCell ref="G35:I35"/>
    <mergeCell ref="J35:L35"/>
    <mergeCell ref="J30:L30"/>
    <mergeCell ref="G30:I30"/>
    <mergeCell ref="G19:L19"/>
    <mergeCell ref="G25:I25"/>
    <mergeCell ref="J25:L25"/>
    <mergeCell ref="G20:I20"/>
    <mergeCell ref="J20:L20"/>
  </mergeCells>
  <phoneticPr fontId="19" type="noConversion"/>
  <printOptions horizontalCentered="1" verticalCentered="1"/>
  <pageMargins left="0.25" right="0.25" top="0.25" bottom="0.5" header="0" footer="0.25"/>
  <pageSetup scale="75" orientation="landscape" r:id="rId1"/>
  <headerFooter>
    <oddFooter>&amp;C&amp;9&amp;K00-019Created By: Alex Ferdinand - v1.0 (2026)
INTERNAL USE ONLY – DO NOT DISTRIBUTE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1"/>
  <dimension ref="A1:Z153"/>
  <sheetViews>
    <sheetView topLeftCell="B3" zoomScale="88" zoomScaleNormal="88" workbookViewId="0">
      <selection activeCell="E8" sqref="E8"/>
    </sheetView>
  </sheetViews>
  <sheetFormatPr defaultColWidth="8.85546875" defaultRowHeight="15.75" x14ac:dyDescent="0.25"/>
  <cols>
    <col min="1" max="1" width="8.85546875" style="65" hidden="1" customWidth="1"/>
    <col min="2" max="2" width="14.7109375" style="11" customWidth="1"/>
    <col min="3" max="3" width="15" style="11" customWidth="1"/>
    <col min="4" max="4" width="11.42578125" style="7" customWidth="1"/>
    <col min="5" max="8" width="8.85546875" style="7" customWidth="1"/>
    <col min="9" max="9" width="9.42578125" style="7" customWidth="1"/>
    <col min="10" max="11" width="8.85546875" style="7" customWidth="1"/>
    <col min="12" max="12" width="11.140625" style="7" customWidth="1"/>
    <col min="13" max="13" width="8.85546875" style="7" customWidth="1"/>
    <col min="14" max="14" width="16.28515625" style="7" customWidth="1"/>
    <col min="15" max="15" width="14.7109375" style="7" customWidth="1"/>
    <col min="16" max="16" width="16.42578125" style="68" customWidth="1"/>
    <col min="17" max="17" width="9.7109375" style="69" customWidth="1"/>
    <col min="18" max="21" width="8.85546875" style="69" customWidth="1"/>
    <col min="22" max="22" width="12.28515625" style="69" customWidth="1"/>
    <col min="23" max="23" width="13.28515625" style="68" customWidth="1"/>
    <col min="24" max="24" width="15.42578125" style="70" customWidth="1"/>
    <col min="25" max="25" width="18.28515625" style="7" customWidth="1"/>
    <col min="26" max="26" width="14.85546875" style="7" customWidth="1"/>
    <col min="27" max="16384" width="8.85546875" style="11"/>
  </cols>
  <sheetData>
    <row r="1" spans="1:26" hidden="1" x14ac:dyDescent="0.25">
      <c r="D1" s="7" t="s">
        <v>74</v>
      </c>
      <c r="E1" s="66">
        <v>1001</v>
      </c>
      <c r="F1" s="66">
        <v>1002</v>
      </c>
      <c r="G1" s="66">
        <v>1003</v>
      </c>
      <c r="H1" s="66">
        <v>1004</v>
      </c>
      <c r="I1" s="66">
        <v>1005</v>
      </c>
      <c r="J1" s="66">
        <v>1006</v>
      </c>
      <c r="K1" s="67">
        <v>1007</v>
      </c>
      <c r="Q1" s="69">
        <v>2001</v>
      </c>
      <c r="R1" s="69">
        <v>2002</v>
      </c>
      <c r="S1" s="69">
        <v>2003</v>
      </c>
      <c r="T1" s="69">
        <v>2004</v>
      </c>
      <c r="U1" s="69">
        <v>2005</v>
      </c>
      <c r="V1" s="69">
        <v>2006</v>
      </c>
    </row>
    <row r="2" spans="1:26" s="7" customFormat="1" ht="16.5" hidden="1" thickBot="1" x14ac:dyDescent="0.3">
      <c r="A2" s="65"/>
      <c r="E2" s="7" t="str">
        <f>_xlfn.XLOOKUP(E$1,'Point System'!$A:$A,'Point System'!$B:$B,"")</f>
        <v>Lift</v>
      </c>
      <c r="F2" s="7" t="str">
        <f>_xlfn.XLOOKUP(F$1,'Point System'!$A:$A,'Point System'!$B:$B,"")</f>
        <v>OF</v>
      </c>
      <c r="G2" s="7" t="str">
        <f>_xlfn.XLOOKUP(G$1,'Point System'!$A:$A,'Point System'!$B:$B,"")</f>
        <v>Vol</v>
      </c>
      <c r="H2" s="7" t="str">
        <f>_xlfn.XLOOKUP(H$1,'Point System'!$A:$A,'Point System'!$B:$B,"")</f>
        <v>7v7</v>
      </c>
      <c r="I2" s="7" t="str">
        <f>_xlfn.XLOOKUP(I$1,'Point System'!$A:$A,'Point System'!$B:$B,"")</f>
        <v>Camp</v>
      </c>
      <c r="J2" s="7" t="str">
        <f>_xlfn.XLOOKUP(J$1,'Point System'!$A:$A,'Point System'!$B:$B,"")</f>
        <v>Prac</v>
      </c>
      <c r="K2" s="7" t="str">
        <f>_xlfn.XLOOKUP(K$1,'Point System'!$A:$A,'Point System'!$B:$B,"")</f>
        <v>S&amp;A</v>
      </c>
      <c r="P2" s="68"/>
      <c r="Q2" s="7" t="str">
        <f>_xlfn.XLOOKUP(Q$1,'Point System'!$E:$E,'Point System'!$F:$F,"")</f>
        <v>Tardy</v>
      </c>
      <c r="R2" s="7" t="str">
        <f>_xlfn.XLOOKUP(R$1,'Point System'!$E:$E,'Point System'!$F:$F,"")</f>
        <v>UA</v>
      </c>
      <c r="S2" s="7" t="str">
        <f>_xlfn.XLOOKUP(S$1,'Point System'!$E:$E,'Point System'!$F:$F,"")</f>
        <v>Det</v>
      </c>
      <c r="T2" s="7" t="str">
        <f>_xlfn.XLOOKUP(T$1,'Point System'!$E:$E,'Point System'!$F:$F,"")</f>
        <v>ISS</v>
      </c>
      <c r="U2" s="7" t="str">
        <f>_xlfn.XLOOKUP(U$1,'Point System'!$E:$E,'Point System'!$F:$F,"")</f>
        <v>OSS</v>
      </c>
      <c r="V2" s="7" t="str">
        <f>_xlfn.XLOOKUP(V$1,'Point System'!$E:$E,'Point System'!$F:$F,"")</f>
        <v>Grades</v>
      </c>
      <c r="W2" s="68"/>
      <c r="X2" s="70"/>
    </row>
    <row r="3" spans="1:26" s="71" customFormat="1" ht="16.5" thickBot="1" x14ac:dyDescent="0.3">
      <c r="A3" s="178" t="s">
        <v>0</v>
      </c>
      <c r="B3" s="179" t="s">
        <v>1</v>
      </c>
      <c r="C3" s="179" t="s">
        <v>2</v>
      </c>
      <c r="D3" s="180" t="s">
        <v>3</v>
      </c>
      <c r="E3" s="191" t="str">
        <f>_xlfn.XLOOKUP(E$1,'Point System'!$A:$A,'Point System'!$B:$B,"")</f>
        <v>Lift</v>
      </c>
      <c r="F3" s="191" t="str">
        <f>_xlfn.XLOOKUP(F$1,'Point System'!$A:$A,'Point System'!$B:$B,"")</f>
        <v>OF</v>
      </c>
      <c r="G3" s="191" t="str">
        <f>_xlfn.XLOOKUP(G$1,'Point System'!$A:$A,'Point System'!$B:$B,"")</f>
        <v>Vol</v>
      </c>
      <c r="H3" s="191" t="str">
        <f>_xlfn.XLOOKUP(H$1,'Point System'!$A:$A,'Point System'!$B:$B,"")</f>
        <v>7v7</v>
      </c>
      <c r="I3" s="191" t="str">
        <f>_xlfn.XLOOKUP(I$1,'Point System'!$A:$A,'Point System'!$B:$B,"")</f>
        <v>Camp</v>
      </c>
      <c r="J3" s="191" t="str">
        <f>_xlfn.XLOOKUP(J$1,'Point System'!$A:$A,'Point System'!$B:$B,"")</f>
        <v>Prac</v>
      </c>
      <c r="K3" s="191" t="str">
        <f>_xlfn.XLOOKUP(K$1,'Point System'!$A:$A,'Point System'!$B:$B,"")</f>
        <v>S&amp;A</v>
      </c>
      <c r="L3" s="181" t="s">
        <v>54</v>
      </c>
      <c r="M3" s="181" t="s">
        <v>62</v>
      </c>
      <c r="N3" s="181" t="s">
        <v>63</v>
      </c>
      <c r="O3" s="181" t="s">
        <v>71</v>
      </c>
      <c r="P3" s="192" t="s">
        <v>64</v>
      </c>
      <c r="Q3" s="191" t="str">
        <f>_xlfn.XLOOKUP(Q$1,'Point System'!$E:$E,'Point System'!$F:$F,"")</f>
        <v>Tardy</v>
      </c>
      <c r="R3" s="191" t="str">
        <f>_xlfn.XLOOKUP(R$1,'Point System'!$E:$E,'Point System'!$F:$F,"")</f>
        <v>UA</v>
      </c>
      <c r="S3" s="191" t="str">
        <f>_xlfn.XLOOKUP(S$1,'Point System'!$E:$E,'Point System'!$F:$F,"")</f>
        <v>Det</v>
      </c>
      <c r="T3" s="191" t="str">
        <f>_xlfn.XLOOKUP(T$1,'Point System'!$E:$E,'Point System'!$F:$F,"")</f>
        <v>ISS</v>
      </c>
      <c r="U3" s="191" t="str">
        <f>_xlfn.XLOOKUP(U$1,'Point System'!$E:$E,'Point System'!$F:$F,"")</f>
        <v>OSS</v>
      </c>
      <c r="V3" s="191" t="str">
        <f>_xlfn.XLOOKUP(V$1,'Point System'!$E:$E,'Point System'!$F:$F,"")</f>
        <v>Grades</v>
      </c>
      <c r="W3" s="182" t="s">
        <v>65</v>
      </c>
      <c r="X3" s="183" t="s">
        <v>66</v>
      </c>
      <c r="Y3" s="180" t="s">
        <v>67</v>
      </c>
      <c r="Z3" s="184" t="s">
        <v>68</v>
      </c>
    </row>
    <row r="4" spans="1:26" x14ac:dyDescent="0.25">
      <c r="A4" s="185">
        <f>Attendance!A3</f>
        <v>1</v>
      </c>
      <c r="B4" s="203" t="str">
        <f>IF($A4=0,"",IFERROR(_xlfn.LET(_xlpm.x,INDEX(Attendance!$B:$B,MATCH($A4,Attendance!$A:$A,0)),IF(_xlpm.x=0,"",_xlpm.x)),""))</f>
        <v/>
      </c>
      <c r="C4" s="203" t="str">
        <f>IF($A4=0,"",IFERROR(_xlfn.LET(_xlpm.x,INDEX(Attendance!$C:$C,MATCH($A4,Attendance!$A:$A,0)),IF(_xlpm.x=0,"",_xlpm.x)),""))</f>
        <v/>
      </c>
      <c r="D4" s="203" t="str">
        <f>IF($A4=0,"",IFERROR(_xlfn.LET(_xlpm.x,INDEX(Attendance!$D:$D,MATCH($A4,Attendance!$A:$A,0)),IF(_xlpm.x=0,"",_xlpm.x)),""))</f>
        <v/>
      </c>
      <c r="E4" s="204" cm="1">
        <f t="array" ref="E4">SUMPRODUCT((LOWER(INDEX(Attendance!$D:$ZZ,MATCH($A4,Attendance!$A:$A,0),0))="x")*(Attendance!$D$2:$ZZ$2=_xlfn.XLOOKUP(E$1,'Point System'!$A:$A,'Point System'!$B:$B,""))*(TEXT(Attendance!$D$1:$ZZ$1,"mmm")="Dec"))*_xlfn.XLOOKUP(E$1,'Point System'!$A:$A,'Point System'!$C:$C,0)</f>
        <v>0</v>
      </c>
      <c r="F4" s="204" cm="1">
        <f t="array" ref="F4">SUMPRODUCT((LOWER(INDEX(Attendance!$D:$ZZ,MATCH($A4,Attendance!$A:$A,0),0))="x")*(Attendance!$D$2:$ZZ$2=_xlfn.XLOOKUP(F$1,'Point System'!$A:$A,'Point System'!$B:$B,""))*(TEXT(Attendance!$D$1:$ZZ$1,"mmm")="Dec"))*_xlfn.XLOOKUP(F$1,'Point System'!$A:$A,'Point System'!$C:$C,0)</f>
        <v>0</v>
      </c>
      <c r="G4" s="204" cm="1">
        <f t="array" ref="G4">SUMPRODUCT((LOWER(INDEX(Attendance!$D:$ZZ,MATCH($A4,Attendance!$A:$A,0),0))="x")*(Attendance!$D$2:$ZZ$2=_xlfn.XLOOKUP(G$1,'Point System'!$A:$A,'Point System'!$B:$B,""))*(TEXT(Attendance!$D$1:$ZZ$1,"mmm")="Dec"))*_xlfn.XLOOKUP(G$1,'Point System'!$A:$A,'Point System'!$C:$C,0)</f>
        <v>0</v>
      </c>
      <c r="H4" s="204" cm="1">
        <f t="array" ref="H4">SUMPRODUCT((LOWER(INDEX(Attendance!$D:$ZZ,MATCH($A4,Attendance!$A:$A,0),0))="x")*(Attendance!$D$2:$ZZ$2=_xlfn.XLOOKUP(H$1,'Point System'!$A:$A,'Point System'!$B:$B,""))*(TEXT(Attendance!$D$1:$ZZ$1,"mmm")="Dec"))*_xlfn.XLOOKUP(H$1,'Point System'!$A:$A,'Point System'!$C:$C,0)</f>
        <v>0</v>
      </c>
      <c r="I4" s="204" cm="1">
        <f t="array" ref="I4">SUMPRODUCT((LOWER(INDEX(Attendance!$D:$ZZ,MATCH($A4,Attendance!$A:$A,0),0))="x")*(Attendance!$D$2:$ZZ$2=_xlfn.XLOOKUP(I$1,'Point System'!$A:$A,'Point System'!$B:$B,""))*(TEXT(Attendance!$D$1:$ZZ$1,"mmm")="Dec"))*_xlfn.XLOOKUP(I$1,'Point System'!$A:$A,'Point System'!$C:$C,0)</f>
        <v>0</v>
      </c>
      <c r="J4" s="204" cm="1">
        <f t="array" ref="J4">SUMPRODUCT((LOWER(INDEX(Attendance!$D:$ZZ,MATCH($A4,Attendance!$A:$A,0),0))="x")*(Attendance!$D$2:$ZZ$2=_xlfn.XLOOKUP(J$1,'Point System'!$A:$A,'Point System'!$B:$B,""))*(TEXT(Attendance!$D$1:$ZZ$1,"mmm")="Dec"))*_xlfn.XLOOKUP(J$1,'Point System'!$A:$A,'Point System'!$C:$C,0)</f>
        <v>0</v>
      </c>
      <c r="K4" s="204" cm="1">
        <f t="array" ref="K4">SUMPRODUCT((LOWER(INDEX(Attendance!$D:$ZZ,MATCH($A4,Attendance!$A:$A,0),0))="x")*(Attendance!$D$2:$ZZ$2=_xlfn.XLOOKUP(K$1,'Point System'!$A:$A,'Point System'!$B:$B,""))*(TEXT(Attendance!$D$1:$ZZ$1,"mmm")="Dec"))*_xlfn.XLOOKUP(K$1,'Point System'!$A:$A,'Point System'!$C:$C,0)</f>
        <v>0</v>
      </c>
      <c r="L4" s="186">
        <v>0</v>
      </c>
      <c r="M4" s="186">
        <v>0</v>
      </c>
      <c r="N4" s="186">
        <v>0</v>
      </c>
      <c r="O4" s="186">
        <v>0</v>
      </c>
      <c r="P4" s="211">
        <f t="shared" ref="P4:P67" si="0">SUM(E4:O4)</f>
        <v>0</v>
      </c>
      <c r="Q4" s="212">
        <f>IFERROR(INDEX(Deduction!$E:$J,MATCH($A4,Deduction!$A:$A,0),MATCH(_xlfn.XLOOKUP(Q$1,'Point System'!$E:$E,'Point System'!$F:$F,""),Deduction!$E$3:$J$3,0))*_xlfn.XLOOKUP(Q$1,'Point System'!$E:$E,'Point System'!$G:$G,0),0)</f>
        <v>0</v>
      </c>
      <c r="R4" s="212">
        <f>IFERROR(INDEX(Deduction!$E:$J,MATCH($A4,Deduction!$A:$A,0),MATCH(_xlfn.XLOOKUP(R$1,'Point System'!$E:$E,'Point System'!$F:$F,""),Deduction!$E$3:$J$3,0))*_xlfn.XLOOKUP(R$1,'Point System'!$E:$E,'Point System'!$G:$G,0),0)</f>
        <v>0</v>
      </c>
      <c r="S4" s="212">
        <f>IFERROR(INDEX(Deduction!$E:$J,MATCH($A4,Deduction!$A:$A,0),MATCH(_xlfn.XLOOKUP(S$1,'Point System'!$E:$E,'Point System'!$F:$F,""),Deduction!$E$3:$J$3,0))*_xlfn.XLOOKUP(S$1,'Point System'!$E:$E,'Point System'!$G:$G,0),0)</f>
        <v>0</v>
      </c>
      <c r="T4" s="212">
        <f>IFERROR(INDEX(Deduction!$E:$J,MATCH($A4,Deduction!$A:$A,0),MATCH(_xlfn.XLOOKUP(T$1,'Point System'!$E:$E,'Point System'!$F:$F,""),Deduction!$E$3:$J$3,0))*_xlfn.XLOOKUP(T$1,'Point System'!$E:$E,'Point System'!$G:$G,0),0)</f>
        <v>0</v>
      </c>
      <c r="U4" s="212">
        <f>IFERROR(INDEX(Deduction!$E:$J,MATCH($A4,Deduction!$A:$A,0),MATCH(_xlfn.XLOOKUP(U$1,'Point System'!$E:$E,'Point System'!$F:$F,""),Deduction!$E$3:$J$3,0))*_xlfn.XLOOKUP(U$1,'Point System'!$E:$E,'Point System'!$G:$G,0),0)</f>
        <v>0</v>
      </c>
      <c r="V4" s="212">
        <f>IFERROR(INDEX(Deduction!$E:$J,MATCH($A4,Deduction!$A:$A,0),MATCH(_xlfn.XLOOKUP(V$1,'Point System'!$E:$E,'Point System'!$F:$F,""),Deduction!$E$3:$J$3,0))*_xlfn.XLOOKUP(V$1,'Point System'!$E:$E,'Point System'!$G:$G,0),0)</f>
        <v>0</v>
      </c>
      <c r="W4" s="211">
        <f t="shared" ref="W4:W67" si="1">SUM(Q4:V4)</f>
        <v>0</v>
      </c>
      <c r="X4" s="213">
        <f t="shared" ref="X4:X67" si="2">P4-W4</f>
        <v>0</v>
      </c>
      <c r="Y4" s="223" cm="1">
        <f t="array" ref="Y4">IFERROR(SUMPRODUCT((LOWER(INDEX(Attendance!$E:$ZZ,MATCH($A4,Attendance!$A:$A,0),0))="x")*(TEXT(Attendance!$E$1:$ZZ$1,"mmm")="Dec"))/SUMPRODUCT((Attendance!$E$1:$ZZ$1&lt;&gt;"")*(TEXT(Attendance!$E$1:$ZZ$1,"mmm")="Dec")),0)</f>
        <v>0</v>
      </c>
      <c r="Z4" s="224" cm="1">
        <f t="array" ref="Z4">IFERROR(SUMPRODUCT((LOWER(INDEX(Attendance!$E:$ZZ,MATCH($A4,Attendance!$A:$A,0),0))="x")*(Attendance!$E$2:$ZZ$2=_xlfn.XLOOKUP(E$1,'Point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5" spans="1:26" x14ac:dyDescent="0.25">
      <c r="A5" s="187">
        <f>Attendance!A4</f>
        <v>2</v>
      </c>
      <c r="B5" s="205" t="str">
        <f>IF($A5=0,"",IFERROR(_xlfn.LET(_xlpm.x,INDEX(Attendance!$B:$B,MATCH($A5,Attendance!$A:$A,0)),IF(_xlpm.x=0,"",_xlpm.x)),""))</f>
        <v/>
      </c>
      <c r="C5" s="205" t="str">
        <f>IF($A5=0,"",IFERROR(_xlfn.LET(_xlpm.x,INDEX(Attendance!$C:$C,MATCH($A5,Attendance!$A:$A,0)),IF(_xlpm.x=0,"",_xlpm.x)),""))</f>
        <v/>
      </c>
      <c r="D5" s="205" t="str">
        <f>IF($A5=0,"",IFERROR(_xlfn.LET(_xlpm.x,INDEX(Attendance!$D:$D,MATCH($A5,Attendance!$A:$A,0)),IF(_xlpm.x=0,"",_xlpm.x)),""))</f>
        <v/>
      </c>
      <c r="E5" s="206" cm="1">
        <f t="array" ref="E5">SUMPRODUCT((LOWER(INDEX(Attendance!$D:$ZZ,MATCH($A5,Attendance!$A:$A,0),0))="x")*(Attendance!$D$2:$ZZ$2=_xlfn.XLOOKUP(E$1,'Point System'!$A:$A,'Point System'!$B:$B,""))*(TEXT(Attendance!$D$1:$ZZ$1,"mmm")="Dec"))*_xlfn.XLOOKUP(E$1,'Point System'!$A:$A,'Point System'!$C:$C,0)</f>
        <v>0</v>
      </c>
      <c r="F5" s="206" cm="1">
        <f t="array" ref="F5">SUMPRODUCT((LOWER(INDEX(Attendance!$D:$ZZ,MATCH($A5,Attendance!$A:$A,0),0))="x")*(Attendance!$D$2:$ZZ$2=_xlfn.XLOOKUP(F$1,'Point System'!$A:$A,'Point System'!$B:$B,""))*(TEXT(Attendance!$D$1:$ZZ$1,"mmm")="Dec"))*_xlfn.XLOOKUP(F$1,'Point System'!$A:$A,'Point System'!$C:$C,0)</f>
        <v>0</v>
      </c>
      <c r="G5" s="206" cm="1">
        <f t="array" ref="G5">SUMPRODUCT((LOWER(INDEX(Attendance!$D:$ZZ,MATCH($A5,Attendance!$A:$A,0),0))="x")*(Attendance!$D$2:$ZZ$2=_xlfn.XLOOKUP(G$1,'Point System'!$A:$A,'Point System'!$B:$B,""))*(TEXT(Attendance!$D$1:$ZZ$1,"mmm")="Dec"))*_xlfn.XLOOKUP(G$1,'Point System'!$A:$A,'Point System'!$C:$C,0)</f>
        <v>0</v>
      </c>
      <c r="H5" s="206" cm="1">
        <f t="array" ref="H5">SUMPRODUCT((LOWER(INDEX(Attendance!$D:$ZZ,MATCH($A5,Attendance!$A:$A,0),0))="x")*(Attendance!$D$2:$ZZ$2=_xlfn.XLOOKUP(H$1,'Point System'!$A:$A,'Point System'!$B:$B,""))*(TEXT(Attendance!$D$1:$ZZ$1,"mmm")="Dec"))*_xlfn.XLOOKUP(H$1,'Point System'!$A:$A,'Point System'!$C:$C,0)</f>
        <v>0</v>
      </c>
      <c r="I5" s="206" cm="1">
        <f t="array" ref="I5">SUMPRODUCT((LOWER(INDEX(Attendance!$D:$ZZ,MATCH($A5,Attendance!$A:$A,0),0))="x")*(Attendance!$D$2:$ZZ$2=_xlfn.XLOOKUP(I$1,'Point System'!$A:$A,'Point System'!$B:$B,""))*(TEXT(Attendance!$D$1:$ZZ$1,"mmm")="Dec"))*_xlfn.XLOOKUP(I$1,'Point System'!$A:$A,'Point System'!$C:$C,0)</f>
        <v>0</v>
      </c>
      <c r="J5" s="206" cm="1">
        <f t="array" ref="J5">SUMPRODUCT((LOWER(INDEX(Attendance!$D:$ZZ,MATCH($A5,Attendance!$A:$A,0),0))="x")*(Attendance!$D$2:$ZZ$2=_xlfn.XLOOKUP(J$1,'Point System'!$A:$A,'Point System'!$B:$B,""))*(TEXT(Attendance!$D$1:$ZZ$1,"mmm")="Dec"))*_xlfn.XLOOKUP(J$1,'Point System'!$A:$A,'Point System'!$C:$C,0)</f>
        <v>0</v>
      </c>
      <c r="K5" s="206" cm="1">
        <f t="array" ref="K5">SUMPRODUCT((LOWER(INDEX(Attendance!$D:$ZZ,MATCH($A5,Attendance!$A:$A,0),0))="x")*(Attendance!$D$2:$ZZ$2=_xlfn.XLOOKUP(K$1,'Point System'!$A:$A,'Point System'!$B:$B,""))*(TEXT(Attendance!$D$1:$ZZ$1,"mmm")="Dec"))*_xlfn.XLOOKUP(K$1,'Point System'!$A:$A,'Point System'!$C:$C,0)</f>
        <v>0</v>
      </c>
      <c r="L5" s="188"/>
      <c r="M5" s="188"/>
      <c r="N5" s="188"/>
      <c r="O5" s="188"/>
      <c r="P5" s="214">
        <f t="shared" si="0"/>
        <v>0</v>
      </c>
      <c r="Q5" s="215">
        <f>IFERROR(INDEX(Deduction!$E:$J,MATCH($A5,Deduction!$A:$A,0),MATCH(_xlfn.XLOOKUP(Q$1,'Point System'!$E:$E,'Point System'!$F:$F,""),Deduction!$E$3:$J$3,0))*_xlfn.XLOOKUP(Q$1,'Point System'!$E:$E,'Point System'!$G:$G,0),0)</f>
        <v>0</v>
      </c>
      <c r="R5" s="215">
        <f>IFERROR(INDEX(Deduction!$E:$J,MATCH($A5,Deduction!$A:$A,0),MATCH(_xlfn.XLOOKUP(R$1,'Point System'!$E:$E,'Point System'!$F:$F,""),Deduction!$E$3:$J$3,0))*_xlfn.XLOOKUP(R$1,'Point System'!$E:$E,'Point System'!$G:$G,0),0)</f>
        <v>0</v>
      </c>
      <c r="S5" s="215">
        <f>IFERROR(INDEX(Deduction!$E:$J,MATCH($A5,Deduction!$A:$A,0),MATCH(_xlfn.XLOOKUP(S$1,'Point System'!$E:$E,'Point System'!$F:$F,""),Deduction!$E$3:$J$3,0))*_xlfn.XLOOKUP(S$1,'Point System'!$E:$E,'Point System'!$G:$G,0),0)</f>
        <v>0</v>
      </c>
      <c r="T5" s="215">
        <f>IFERROR(INDEX(Deduction!$E:$J,MATCH($A5,Deduction!$A:$A,0),MATCH(_xlfn.XLOOKUP(T$1,'Point System'!$E:$E,'Point System'!$F:$F,""),Deduction!$E$3:$J$3,0))*_xlfn.XLOOKUP(T$1,'Point System'!$E:$E,'Point System'!$G:$G,0),0)</f>
        <v>0</v>
      </c>
      <c r="U5" s="215">
        <f>IFERROR(INDEX(Deduction!$E:$J,MATCH($A5,Deduction!$A:$A,0),MATCH(_xlfn.XLOOKUP(U$1,'Point System'!$E:$E,'Point System'!$F:$F,""),Deduction!$E$3:$J$3,0))*_xlfn.XLOOKUP(U$1,'Point System'!$E:$E,'Point System'!$G:$G,0),0)</f>
        <v>0</v>
      </c>
      <c r="V5" s="215">
        <f>IFERROR(INDEX(Deduction!$E:$J,MATCH($A5,Deduction!$A:$A,0),MATCH(_xlfn.XLOOKUP(V$1,'Point System'!$E:$E,'Point System'!$F:$F,""),Deduction!$E$3:$J$3,0))*_xlfn.XLOOKUP(V$1,'Point System'!$E:$E,'Point System'!$G:$G,0),0)</f>
        <v>0</v>
      </c>
      <c r="W5" s="214">
        <f t="shared" si="1"/>
        <v>0</v>
      </c>
      <c r="X5" s="216">
        <f t="shared" si="2"/>
        <v>0</v>
      </c>
      <c r="Y5" s="225" cm="1">
        <f t="array" ref="Y5">IFERROR(SUMPRODUCT((LOWER(INDEX(Attendance!$E:$ZZ,MATCH($A5,Attendance!$A:$A,0),0))="x")*(TEXT(Attendance!$E$1:$ZZ$1,"mmm")="Dec"))/SUMPRODUCT((Attendance!$E$1:$ZZ$1&lt;&gt;"")*(TEXT(Attendance!$E$1:$ZZ$1,"mmm")="Dec")),0)</f>
        <v>0</v>
      </c>
      <c r="Z5" s="226" cm="1">
        <f t="array" ref="Z5">IFERROR(SUMPRODUCT((LOWER(INDEX(Attendance!$E:$ZZ,MATCH($A5,Attendance!$A:$A,0),0))="x")*(Attendance!$E$2:$ZZ$2=_xlfn.XLOOKUP(E$1,'Point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6" spans="1:26" x14ac:dyDescent="0.25">
      <c r="A6" s="187">
        <f>Attendance!A5</f>
        <v>3</v>
      </c>
      <c r="B6" s="207" t="str">
        <f>IF($A6=0,"",IFERROR(_xlfn.LET(_xlpm.x,INDEX(Attendance!$B:$B,MATCH($A6,Attendance!$A:$A,0)),IF(_xlpm.x=0,"",_xlpm.x)),""))</f>
        <v/>
      </c>
      <c r="C6" s="207" t="str">
        <f>IF($A6=0,"",IFERROR(_xlfn.LET(_xlpm.x,INDEX(Attendance!$C:$C,MATCH($A6,Attendance!$A:$A,0)),IF(_xlpm.x=0,"",_xlpm.x)),""))</f>
        <v/>
      </c>
      <c r="D6" s="207" t="str">
        <f>IF($A6=0,"",IFERROR(_xlfn.LET(_xlpm.x,INDEX(Attendance!$D:$D,MATCH($A6,Attendance!$A:$A,0)),IF(_xlpm.x=0,"",_xlpm.x)),""))</f>
        <v/>
      </c>
      <c r="E6" s="208" cm="1">
        <f t="array" ref="E6">SUMPRODUCT((LOWER(INDEX(Attendance!$D:$ZZ,MATCH($A6,Attendance!$A:$A,0),0))="x")*(Attendance!$D$2:$ZZ$2=_xlfn.XLOOKUP(E$1,'Point System'!$A:$A,'Point System'!$B:$B,""))*(TEXT(Attendance!$D$1:$ZZ$1,"mmm")="Dec"))*_xlfn.XLOOKUP(E$1,'Point System'!$A:$A,'Point System'!$C:$C,0)</f>
        <v>0</v>
      </c>
      <c r="F6" s="208" cm="1">
        <f t="array" ref="F6">SUMPRODUCT((LOWER(INDEX(Attendance!$D:$ZZ,MATCH($A6,Attendance!$A:$A,0),0))="x")*(Attendance!$D$2:$ZZ$2=_xlfn.XLOOKUP(F$1,'Point System'!$A:$A,'Point System'!$B:$B,""))*(TEXT(Attendance!$D$1:$ZZ$1,"mmm")="Dec"))*_xlfn.XLOOKUP(F$1,'Point System'!$A:$A,'Point System'!$C:$C,0)</f>
        <v>0</v>
      </c>
      <c r="G6" s="208" cm="1">
        <f t="array" ref="G6">SUMPRODUCT((LOWER(INDEX(Attendance!$D:$ZZ,MATCH($A6,Attendance!$A:$A,0),0))="x")*(Attendance!$D$2:$ZZ$2=_xlfn.XLOOKUP(G$1,'Point System'!$A:$A,'Point System'!$B:$B,""))*(TEXT(Attendance!$D$1:$ZZ$1,"mmm")="Dec"))*_xlfn.XLOOKUP(G$1,'Point System'!$A:$A,'Point System'!$C:$C,0)</f>
        <v>0</v>
      </c>
      <c r="H6" s="208" cm="1">
        <f t="array" ref="H6">SUMPRODUCT((LOWER(INDEX(Attendance!$D:$ZZ,MATCH($A6,Attendance!$A:$A,0),0))="x")*(Attendance!$D$2:$ZZ$2=_xlfn.XLOOKUP(H$1,'Point System'!$A:$A,'Point System'!$B:$B,""))*(TEXT(Attendance!$D$1:$ZZ$1,"mmm")="Dec"))*_xlfn.XLOOKUP(H$1,'Point System'!$A:$A,'Point System'!$C:$C,0)</f>
        <v>0</v>
      </c>
      <c r="I6" s="208" cm="1">
        <f t="array" ref="I6">SUMPRODUCT((LOWER(INDEX(Attendance!$D:$ZZ,MATCH($A6,Attendance!$A:$A,0),0))="x")*(Attendance!$D$2:$ZZ$2=_xlfn.XLOOKUP(I$1,'Point System'!$A:$A,'Point System'!$B:$B,""))*(TEXT(Attendance!$D$1:$ZZ$1,"mmm")="Dec"))*_xlfn.XLOOKUP(I$1,'Point System'!$A:$A,'Point System'!$C:$C,0)</f>
        <v>0</v>
      </c>
      <c r="J6" s="208" cm="1">
        <f t="array" ref="J6">SUMPRODUCT((LOWER(INDEX(Attendance!$D:$ZZ,MATCH($A6,Attendance!$A:$A,0),0))="x")*(Attendance!$D$2:$ZZ$2=_xlfn.XLOOKUP(J$1,'Point System'!$A:$A,'Point System'!$B:$B,""))*(TEXT(Attendance!$D$1:$ZZ$1,"mmm")="Dec"))*_xlfn.XLOOKUP(J$1,'Point System'!$A:$A,'Point System'!$C:$C,0)</f>
        <v>0</v>
      </c>
      <c r="K6" s="208" cm="1">
        <f t="array" ref="K6">SUMPRODUCT((LOWER(INDEX(Attendance!$D:$ZZ,MATCH($A6,Attendance!$A:$A,0),0))="x")*(Attendance!$D$2:$ZZ$2=_xlfn.XLOOKUP(K$1,'Point System'!$A:$A,'Point System'!$B:$B,""))*(TEXT(Attendance!$D$1:$ZZ$1,"mmm")="Dec"))*_xlfn.XLOOKUP(K$1,'Point System'!$A:$A,'Point System'!$C:$C,0)</f>
        <v>0</v>
      </c>
      <c r="L6" s="188"/>
      <c r="M6" s="188"/>
      <c r="N6" s="188"/>
      <c r="O6" s="188"/>
      <c r="P6" s="217">
        <f t="shared" si="0"/>
        <v>0</v>
      </c>
      <c r="Q6" s="218">
        <f>IFERROR(INDEX(Deduction!$E:$J,MATCH($A6,Deduction!$A:$A,0),MATCH(_xlfn.XLOOKUP(Q$1,'Point System'!$E:$E,'Point System'!$F:$F,""),Deduction!$E$3:$J$3,0))*_xlfn.XLOOKUP(Q$1,'Point System'!$E:$E,'Point System'!$G:$G,0),0)</f>
        <v>0</v>
      </c>
      <c r="R6" s="218">
        <f>IFERROR(INDEX(Deduction!$E:$J,MATCH($A6,Deduction!$A:$A,0),MATCH(_xlfn.XLOOKUP(R$1,'Point System'!$E:$E,'Point System'!$F:$F,""),Deduction!$E$3:$J$3,0))*_xlfn.XLOOKUP(R$1,'Point System'!$E:$E,'Point System'!$G:$G,0),0)</f>
        <v>0</v>
      </c>
      <c r="S6" s="218">
        <f>IFERROR(INDEX(Deduction!$E:$J,MATCH($A6,Deduction!$A:$A,0),MATCH(_xlfn.XLOOKUP(S$1,'Point System'!$E:$E,'Point System'!$F:$F,""),Deduction!$E$3:$J$3,0))*_xlfn.XLOOKUP(S$1,'Point System'!$E:$E,'Point System'!$G:$G,0),0)</f>
        <v>0</v>
      </c>
      <c r="T6" s="218">
        <f>IFERROR(INDEX(Deduction!$E:$J,MATCH($A6,Deduction!$A:$A,0),MATCH(_xlfn.XLOOKUP(T$1,'Point System'!$E:$E,'Point System'!$F:$F,""),Deduction!$E$3:$J$3,0))*_xlfn.XLOOKUP(T$1,'Point System'!$E:$E,'Point System'!$G:$G,0),0)</f>
        <v>0</v>
      </c>
      <c r="U6" s="218">
        <f>IFERROR(INDEX(Deduction!$E:$J,MATCH($A6,Deduction!$A:$A,0),MATCH(_xlfn.XLOOKUP(U$1,'Point System'!$E:$E,'Point System'!$F:$F,""),Deduction!$E$3:$J$3,0))*_xlfn.XLOOKUP(U$1,'Point System'!$E:$E,'Point System'!$G:$G,0),0)</f>
        <v>0</v>
      </c>
      <c r="V6" s="218">
        <f>IFERROR(INDEX(Deduction!$E:$J,MATCH($A6,Deduction!$A:$A,0),MATCH(_xlfn.XLOOKUP(V$1,'Point System'!$E:$E,'Point System'!$F:$F,""),Deduction!$E$3:$J$3,0))*_xlfn.XLOOKUP(V$1,'Point System'!$E:$E,'Point System'!$G:$G,0),0)</f>
        <v>0</v>
      </c>
      <c r="W6" s="217">
        <f t="shared" si="1"/>
        <v>0</v>
      </c>
      <c r="X6" s="219">
        <f t="shared" si="2"/>
        <v>0</v>
      </c>
      <c r="Y6" s="227" cm="1">
        <f t="array" ref="Y6">IFERROR(SUMPRODUCT((LOWER(INDEX(Attendance!$E:$ZZ,MATCH($A6,Attendance!$A:$A,0),0))="x")*(TEXT(Attendance!$E$1:$ZZ$1,"mmm")="Dec"))/SUMPRODUCT((Attendance!$E$1:$ZZ$1&lt;&gt;"")*(TEXT(Attendance!$E$1:$ZZ$1,"mmm")="Dec")),0)</f>
        <v>0</v>
      </c>
      <c r="Z6" s="228" cm="1">
        <f t="array" ref="Z6">IFERROR(SUMPRODUCT((LOWER(INDEX(Attendance!$E:$ZZ,MATCH($A6,Attendance!$A:$A,0),0))="x")*(Attendance!$E$2:$ZZ$2=_xlfn.XLOOKUP(E$1,'Point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7" spans="1:26" x14ac:dyDescent="0.25">
      <c r="A7" s="187">
        <f>Attendance!A6</f>
        <v>4</v>
      </c>
      <c r="B7" s="205" t="str">
        <f>IF($A7=0,"",IFERROR(_xlfn.LET(_xlpm.x,INDEX(Attendance!$B:$B,MATCH($A7,Attendance!$A:$A,0)),IF(_xlpm.x=0,"",_xlpm.x)),""))</f>
        <v/>
      </c>
      <c r="C7" s="206" t="str">
        <f>IF($A7=0,"",IFERROR(_xlfn.LET(_xlpm.x,INDEX(Attendance!$C:$C,MATCH($A7,Attendance!$A:$A,0)),IF(_xlpm.x=0,"",_xlpm.x)),""))</f>
        <v/>
      </c>
      <c r="D7" s="205" t="str">
        <f>IF($A7=0,"",IFERROR(_xlfn.LET(_xlpm.x,INDEX(Attendance!$D:$D,MATCH($A7,Attendance!$A:$A,0)),IF(_xlpm.x=0,"",_xlpm.x)),""))</f>
        <v/>
      </c>
      <c r="E7" s="206" cm="1">
        <f t="array" ref="E7">SUMPRODUCT((LOWER(INDEX(Attendance!$D:$ZZ,MATCH($A7,Attendance!$A:$A,0),0))="x")*(Attendance!$D$2:$ZZ$2=_xlfn.XLOOKUP(E$1,'Point System'!$A:$A,'Point System'!$B:$B,""))*(TEXT(Attendance!$D$1:$ZZ$1,"mmm")="Dec"))*_xlfn.XLOOKUP(E$1,'Point System'!$A:$A,'Point System'!$C:$C,0)</f>
        <v>0</v>
      </c>
      <c r="F7" s="206" cm="1">
        <f t="array" ref="F7">SUMPRODUCT((LOWER(INDEX(Attendance!$D:$ZZ,MATCH($A7,Attendance!$A:$A,0),0))="x")*(Attendance!$D$2:$ZZ$2=_xlfn.XLOOKUP(F$1,'Point System'!$A:$A,'Point System'!$B:$B,""))*(TEXT(Attendance!$D$1:$ZZ$1,"mmm")="Dec"))*_xlfn.XLOOKUP(F$1,'Point System'!$A:$A,'Point System'!$C:$C,0)</f>
        <v>0</v>
      </c>
      <c r="G7" s="206" cm="1">
        <f t="array" ref="G7">SUMPRODUCT((LOWER(INDEX(Attendance!$D:$ZZ,MATCH($A7,Attendance!$A:$A,0),0))="x")*(Attendance!$D$2:$ZZ$2=_xlfn.XLOOKUP(G$1,'Point System'!$A:$A,'Point System'!$B:$B,""))*(TEXT(Attendance!$D$1:$ZZ$1,"mmm")="Dec"))*_xlfn.XLOOKUP(G$1,'Point System'!$A:$A,'Point System'!$C:$C,0)</f>
        <v>0</v>
      </c>
      <c r="H7" s="206" cm="1">
        <f t="array" ref="H7">SUMPRODUCT((LOWER(INDEX(Attendance!$D:$ZZ,MATCH($A7,Attendance!$A:$A,0),0))="x")*(Attendance!$D$2:$ZZ$2=_xlfn.XLOOKUP(H$1,'Point System'!$A:$A,'Point System'!$B:$B,""))*(TEXT(Attendance!$D$1:$ZZ$1,"mmm")="Dec"))*_xlfn.XLOOKUP(H$1,'Point System'!$A:$A,'Point System'!$C:$C,0)</f>
        <v>0</v>
      </c>
      <c r="I7" s="206" cm="1">
        <f t="array" ref="I7">SUMPRODUCT((LOWER(INDEX(Attendance!$D:$ZZ,MATCH($A7,Attendance!$A:$A,0),0))="x")*(Attendance!$D$2:$ZZ$2=_xlfn.XLOOKUP(I$1,'Point System'!$A:$A,'Point System'!$B:$B,""))*(TEXT(Attendance!$D$1:$ZZ$1,"mmm")="Dec"))*_xlfn.XLOOKUP(I$1,'Point System'!$A:$A,'Point System'!$C:$C,0)</f>
        <v>0</v>
      </c>
      <c r="J7" s="206" cm="1">
        <f t="array" ref="J7">SUMPRODUCT((LOWER(INDEX(Attendance!$D:$ZZ,MATCH($A7,Attendance!$A:$A,0),0))="x")*(Attendance!$D$2:$ZZ$2=_xlfn.XLOOKUP(J$1,'Point System'!$A:$A,'Point System'!$B:$B,""))*(TEXT(Attendance!$D$1:$ZZ$1,"mmm")="Dec"))*_xlfn.XLOOKUP(J$1,'Point System'!$A:$A,'Point System'!$C:$C,0)</f>
        <v>0</v>
      </c>
      <c r="K7" s="206" cm="1">
        <f t="array" ref="K7">SUMPRODUCT((LOWER(INDEX(Attendance!$D:$ZZ,MATCH($A7,Attendance!$A:$A,0),0))="x")*(Attendance!$D$2:$ZZ$2=_xlfn.XLOOKUP(K$1,'Point System'!$A:$A,'Point System'!$B:$B,""))*(TEXT(Attendance!$D$1:$ZZ$1,"mmm")="Dec"))*_xlfn.XLOOKUP(K$1,'Point System'!$A:$A,'Point System'!$C:$C,0)</f>
        <v>0</v>
      </c>
      <c r="L7" s="188"/>
      <c r="M7" s="188"/>
      <c r="N7" s="188"/>
      <c r="O7" s="188"/>
      <c r="P7" s="214">
        <f t="shared" si="0"/>
        <v>0</v>
      </c>
      <c r="Q7" s="215">
        <f>IFERROR(INDEX(Deduction!$E:$J,MATCH($A7,Deduction!$A:$A,0),MATCH(_xlfn.XLOOKUP(Q$1,'Point System'!$E:$E,'Point System'!$F:$F,""),Deduction!$E$3:$J$3,0))*_xlfn.XLOOKUP(Q$1,'Point System'!$E:$E,'Point System'!$G:$G,0),0)</f>
        <v>0</v>
      </c>
      <c r="R7" s="215">
        <f>IFERROR(INDEX(Deduction!$E:$J,MATCH($A7,Deduction!$A:$A,0),MATCH(_xlfn.XLOOKUP(R$1,'Point System'!$E:$E,'Point System'!$F:$F,""),Deduction!$E$3:$J$3,0))*_xlfn.XLOOKUP(R$1,'Point System'!$E:$E,'Point System'!$G:$G,0),0)</f>
        <v>0</v>
      </c>
      <c r="S7" s="215">
        <f>IFERROR(INDEX(Deduction!$E:$J,MATCH($A7,Deduction!$A:$A,0),MATCH(_xlfn.XLOOKUP(S$1,'Point System'!$E:$E,'Point System'!$F:$F,""),Deduction!$E$3:$J$3,0))*_xlfn.XLOOKUP(S$1,'Point System'!$E:$E,'Point System'!$G:$G,0),0)</f>
        <v>0</v>
      </c>
      <c r="T7" s="215">
        <f>IFERROR(INDEX(Deduction!$E:$J,MATCH($A7,Deduction!$A:$A,0),MATCH(_xlfn.XLOOKUP(T$1,'Point System'!$E:$E,'Point System'!$F:$F,""),Deduction!$E$3:$J$3,0))*_xlfn.XLOOKUP(T$1,'Point System'!$E:$E,'Point System'!$G:$G,0),0)</f>
        <v>0</v>
      </c>
      <c r="U7" s="215">
        <f>IFERROR(INDEX(Deduction!$E:$J,MATCH($A7,Deduction!$A:$A,0),MATCH(_xlfn.XLOOKUP(U$1,'Point System'!$E:$E,'Point System'!$F:$F,""),Deduction!$E$3:$J$3,0))*_xlfn.XLOOKUP(U$1,'Point System'!$E:$E,'Point System'!$G:$G,0),0)</f>
        <v>0</v>
      </c>
      <c r="V7" s="215">
        <f>IFERROR(INDEX(Deduction!$E:$J,MATCH($A7,Deduction!$A:$A,0),MATCH(_xlfn.XLOOKUP(V$1,'Point System'!$E:$E,'Point System'!$F:$F,""),Deduction!$E$3:$J$3,0))*_xlfn.XLOOKUP(V$1,'Point System'!$E:$E,'Point System'!$G:$G,0),0)</f>
        <v>0</v>
      </c>
      <c r="W7" s="214">
        <f t="shared" si="1"/>
        <v>0</v>
      </c>
      <c r="X7" s="216">
        <f t="shared" si="2"/>
        <v>0</v>
      </c>
      <c r="Y7" s="225" cm="1">
        <f t="array" ref="Y7">IFERROR(SUMPRODUCT((LOWER(INDEX(Attendance!$E:$ZZ,MATCH($A7,Attendance!$A:$A,0),0))="x")*(TEXT(Attendance!$E$1:$ZZ$1,"mmm")="Dec"))/SUMPRODUCT((Attendance!$E$1:$ZZ$1&lt;&gt;"")*(TEXT(Attendance!$E$1:$ZZ$1,"mmm")="Dec")),0)</f>
        <v>0</v>
      </c>
      <c r="Z7" s="226" cm="1">
        <f t="array" ref="Z7">IFERROR(SUMPRODUCT((LOWER(INDEX(Attendance!$E:$ZZ,MATCH($A7,Attendance!$A:$A,0),0))="x")*(Attendance!$E$2:$ZZ$2=_xlfn.XLOOKUP(E$1,'Point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8" spans="1:26" x14ac:dyDescent="0.25">
      <c r="A8" s="187">
        <f>Attendance!A7</f>
        <v>7</v>
      </c>
      <c r="B8" s="207" t="str">
        <f>IF($A8=0,"",IFERROR(_xlfn.LET(_xlpm.x,INDEX(Attendance!$B:$B,MATCH($A8,Attendance!$A:$A,0)),IF(_xlpm.x=0,"",_xlpm.x)),""))</f>
        <v/>
      </c>
      <c r="C8" s="207" t="str">
        <f>IF($A8=0,"",IFERROR(_xlfn.LET(_xlpm.x,INDEX(Attendance!$C:$C,MATCH($A8,Attendance!$A:$A,0)),IF(_xlpm.x=0,"",_xlpm.x)),""))</f>
        <v/>
      </c>
      <c r="D8" s="207" t="str">
        <f>IF($A8=0,"",IFERROR(_xlfn.LET(_xlpm.x,INDEX(Attendance!$D:$D,MATCH($A8,Attendance!$A:$A,0)),IF(_xlpm.x=0,"",_xlpm.x)),""))</f>
        <v/>
      </c>
      <c r="E8" s="208" cm="1">
        <f t="array" ref="E8">SUMPRODUCT((LOWER(INDEX(Attendance!$D:$ZZ,MATCH($A8,Attendance!$A:$A,0),0))="x")*(Attendance!$D$2:$ZZ$2=_xlfn.XLOOKUP(E$1,'Point System'!$A:$A,'Point System'!$B:$B,""))*(TEXT(Attendance!$D$1:$ZZ$1,"mmm")="Dec"))*_xlfn.XLOOKUP(E$1,'Point System'!$A:$A,'Point System'!$C:$C,0)</f>
        <v>0</v>
      </c>
      <c r="F8" s="208" cm="1">
        <f t="array" ref="F8">SUMPRODUCT((LOWER(INDEX(Attendance!$D:$ZZ,MATCH($A8,Attendance!$A:$A,0),0))="x")*(Attendance!$D$2:$ZZ$2=_xlfn.XLOOKUP(F$1,'Point System'!$A:$A,'Point System'!$B:$B,""))*(TEXT(Attendance!$D$1:$ZZ$1,"mmm")="Dec"))*_xlfn.XLOOKUP(F$1,'Point System'!$A:$A,'Point System'!$C:$C,0)</f>
        <v>0</v>
      </c>
      <c r="G8" s="208" cm="1">
        <f t="array" ref="G8">SUMPRODUCT((LOWER(INDEX(Attendance!$D:$ZZ,MATCH($A8,Attendance!$A:$A,0),0))="x")*(Attendance!$D$2:$ZZ$2=_xlfn.XLOOKUP(G$1,'Point System'!$A:$A,'Point System'!$B:$B,""))*(TEXT(Attendance!$D$1:$ZZ$1,"mmm")="Dec"))*_xlfn.XLOOKUP(G$1,'Point System'!$A:$A,'Point System'!$C:$C,0)</f>
        <v>0</v>
      </c>
      <c r="H8" s="208" cm="1">
        <f t="array" ref="H8">SUMPRODUCT((LOWER(INDEX(Attendance!$D:$ZZ,MATCH($A8,Attendance!$A:$A,0),0))="x")*(Attendance!$D$2:$ZZ$2=_xlfn.XLOOKUP(H$1,'Point System'!$A:$A,'Point System'!$B:$B,""))*(TEXT(Attendance!$D$1:$ZZ$1,"mmm")="Dec"))*_xlfn.XLOOKUP(H$1,'Point System'!$A:$A,'Point System'!$C:$C,0)</f>
        <v>0</v>
      </c>
      <c r="I8" s="208" cm="1">
        <f t="array" ref="I8">SUMPRODUCT((LOWER(INDEX(Attendance!$D:$ZZ,MATCH($A8,Attendance!$A:$A,0),0))="x")*(Attendance!$D$2:$ZZ$2=_xlfn.XLOOKUP(I$1,'Point System'!$A:$A,'Point System'!$B:$B,""))*(TEXT(Attendance!$D$1:$ZZ$1,"mmm")="Dec"))*_xlfn.XLOOKUP(I$1,'Point System'!$A:$A,'Point System'!$C:$C,0)</f>
        <v>0</v>
      </c>
      <c r="J8" s="208" cm="1">
        <f t="array" ref="J8">SUMPRODUCT((LOWER(INDEX(Attendance!$D:$ZZ,MATCH($A8,Attendance!$A:$A,0),0))="x")*(Attendance!$D$2:$ZZ$2=_xlfn.XLOOKUP(J$1,'Point System'!$A:$A,'Point System'!$B:$B,""))*(TEXT(Attendance!$D$1:$ZZ$1,"mmm")="Dec"))*_xlfn.XLOOKUP(J$1,'Point System'!$A:$A,'Point System'!$C:$C,0)</f>
        <v>0</v>
      </c>
      <c r="K8" s="208" cm="1">
        <f t="array" ref="K8">SUMPRODUCT((LOWER(INDEX(Attendance!$D:$ZZ,MATCH($A8,Attendance!$A:$A,0),0))="x")*(Attendance!$D$2:$ZZ$2=_xlfn.XLOOKUP(K$1,'Point System'!$A:$A,'Point System'!$B:$B,""))*(TEXT(Attendance!$D$1:$ZZ$1,"mmm")="Dec"))*_xlfn.XLOOKUP(K$1,'Point System'!$A:$A,'Point System'!$C:$C,0)</f>
        <v>0</v>
      </c>
      <c r="L8" s="188"/>
      <c r="M8" s="188"/>
      <c r="N8" s="188"/>
      <c r="O8" s="188"/>
      <c r="P8" s="217">
        <f t="shared" si="0"/>
        <v>0</v>
      </c>
      <c r="Q8" s="218">
        <f>IFERROR(INDEX(Deduction!$E:$J,MATCH($A8,Deduction!$A:$A,0),MATCH(_xlfn.XLOOKUP(Q$1,'Point System'!$E:$E,'Point System'!$F:$F,""),Deduction!$E$3:$J$3,0))*_xlfn.XLOOKUP(Q$1,'Point System'!$E:$E,'Point System'!$G:$G,0),0)</f>
        <v>0</v>
      </c>
      <c r="R8" s="218">
        <f>IFERROR(INDEX(Deduction!$E:$J,MATCH($A8,Deduction!$A:$A,0),MATCH(_xlfn.XLOOKUP(R$1,'Point System'!$E:$E,'Point System'!$F:$F,""),Deduction!$E$3:$J$3,0))*_xlfn.XLOOKUP(R$1,'Point System'!$E:$E,'Point System'!$G:$G,0),0)</f>
        <v>0</v>
      </c>
      <c r="S8" s="218">
        <f>IFERROR(INDEX(Deduction!$E:$J,MATCH($A8,Deduction!$A:$A,0),MATCH(_xlfn.XLOOKUP(S$1,'Point System'!$E:$E,'Point System'!$F:$F,""),Deduction!$E$3:$J$3,0))*_xlfn.XLOOKUP(S$1,'Point System'!$E:$E,'Point System'!$G:$G,0),0)</f>
        <v>0</v>
      </c>
      <c r="T8" s="218">
        <f>IFERROR(INDEX(Deduction!$E:$J,MATCH($A8,Deduction!$A:$A,0),MATCH(_xlfn.XLOOKUP(T$1,'Point System'!$E:$E,'Point System'!$F:$F,""),Deduction!$E$3:$J$3,0))*_xlfn.XLOOKUP(T$1,'Point System'!$E:$E,'Point System'!$G:$G,0),0)</f>
        <v>0</v>
      </c>
      <c r="U8" s="218">
        <f>IFERROR(INDEX(Deduction!$E:$J,MATCH($A8,Deduction!$A:$A,0),MATCH(_xlfn.XLOOKUP(U$1,'Point System'!$E:$E,'Point System'!$F:$F,""),Deduction!$E$3:$J$3,0))*_xlfn.XLOOKUP(U$1,'Point System'!$E:$E,'Point System'!$G:$G,0),0)</f>
        <v>0</v>
      </c>
      <c r="V8" s="218">
        <f>IFERROR(INDEX(Deduction!$E:$J,MATCH($A8,Deduction!$A:$A,0),MATCH(_xlfn.XLOOKUP(V$1,'Point System'!$E:$E,'Point System'!$F:$F,""),Deduction!$E$3:$J$3,0))*_xlfn.XLOOKUP(V$1,'Point System'!$E:$E,'Point System'!$G:$G,0),0)</f>
        <v>0</v>
      </c>
      <c r="W8" s="217">
        <f t="shared" si="1"/>
        <v>0</v>
      </c>
      <c r="X8" s="219">
        <f t="shared" si="2"/>
        <v>0</v>
      </c>
      <c r="Y8" s="227" cm="1">
        <f t="array" ref="Y8">IFERROR(SUMPRODUCT((LOWER(INDEX(Attendance!$E:$ZZ,MATCH($A8,Attendance!$A:$A,0),0))="x")*(TEXT(Attendance!$E$1:$ZZ$1,"mmm")="Dec"))/SUMPRODUCT((Attendance!$E$1:$ZZ$1&lt;&gt;"")*(TEXT(Attendance!$E$1:$ZZ$1,"mmm")="Dec")),0)</f>
        <v>0</v>
      </c>
      <c r="Z8" s="228" cm="1">
        <f t="array" ref="Z8">IFERROR(SUMPRODUCT((LOWER(INDEX(Attendance!$E:$ZZ,MATCH($A8,Attendance!$A:$A,0),0))="x")*(Attendance!$E$2:$ZZ$2=_xlfn.XLOOKUP(E$1,'Point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9" spans="1:26" x14ac:dyDescent="0.25">
      <c r="A9" s="187">
        <f>Attendance!A8</f>
        <v>5</v>
      </c>
      <c r="B9" s="205" t="str">
        <f>IF($A9=0,"",IFERROR(_xlfn.LET(_xlpm.x,INDEX(Attendance!$B:$B,MATCH($A9,Attendance!$A:$A,0)),IF(_xlpm.x=0,"",_xlpm.x)),""))</f>
        <v/>
      </c>
      <c r="C9" s="205" t="str">
        <f>IF($A9=0,"",IFERROR(_xlfn.LET(_xlpm.x,INDEX(Attendance!$C:$C,MATCH($A9,Attendance!$A:$A,0)),IF(_xlpm.x=0,"",_xlpm.x)),""))</f>
        <v/>
      </c>
      <c r="D9" s="205" t="str">
        <f>IF($A9=0,"",IFERROR(_xlfn.LET(_xlpm.x,INDEX(Attendance!$D:$D,MATCH($A9,Attendance!$A:$A,0)),IF(_xlpm.x=0,"",_xlpm.x)),""))</f>
        <v/>
      </c>
      <c r="E9" s="206" cm="1">
        <f t="array" ref="E9">SUMPRODUCT((LOWER(INDEX(Attendance!$D:$ZZ,MATCH($A9,Attendance!$A:$A,0),0))="x")*(Attendance!$D$2:$ZZ$2=_xlfn.XLOOKUP(E$1,'Point System'!$A:$A,'Point System'!$B:$B,""))*(TEXT(Attendance!$D$1:$ZZ$1,"mmm")="Dec"))*_xlfn.XLOOKUP(E$1,'Point System'!$A:$A,'Point System'!$C:$C,0)</f>
        <v>0</v>
      </c>
      <c r="F9" s="206" cm="1">
        <f t="array" ref="F9">SUMPRODUCT((LOWER(INDEX(Attendance!$D:$ZZ,MATCH($A9,Attendance!$A:$A,0),0))="x")*(Attendance!$D$2:$ZZ$2=_xlfn.XLOOKUP(F$1,'Point System'!$A:$A,'Point System'!$B:$B,""))*(TEXT(Attendance!$D$1:$ZZ$1,"mmm")="Dec"))*_xlfn.XLOOKUP(F$1,'Point System'!$A:$A,'Point System'!$C:$C,0)</f>
        <v>0</v>
      </c>
      <c r="G9" s="206" cm="1">
        <f t="array" ref="G9">SUMPRODUCT((LOWER(INDEX(Attendance!$D:$ZZ,MATCH($A9,Attendance!$A:$A,0),0))="x")*(Attendance!$D$2:$ZZ$2=_xlfn.XLOOKUP(G$1,'Point System'!$A:$A,'Point System'!$B:$B,""))*(TEXT(Attendance!$D$1:$ZZ$1,"mmm")="Dec"))*_xlfn.XLOOKUP(G$1,'Point System'!$A:$A,'Point System'!$C:$C,0)</f>
        <v>0</v>
      </c>
      <c r="H9" s="206" cm="1">
        <f t="array" ref="H9">SUMPRODUCT((LOWER(INDEX(Attendance!$D:$ZZ,MATCH($A9,Attendance!$A:$A,0),0))="x")*(Attendance!$D$2:$ZZ$2=_xlfn.XLOOKUP(H$1,'Point System'!$A:$A,'Point System'!$B:$B,""))*(TEXT(Attendance!$D$1:$ZZ$1,"mmm")="Dec"))*_xlfn.XLOOKUP(H$1,'Point System'!$A:$A,'Point System'!$C:$C,0)</f>
        <v>0</v>
      </c>
      <c r="I9" s="206" cm="1">
        <f t="array" ref="I9">SUMPRODUCT((LOWER(INDEX(Attendance!$D:$ZZ,MATCH($A9,Attendance!$A:$A,0),0))="x")*(Attendance!$D$2:$ZZ$2=_xlfn.XLOOKUP(I$1,'Point System'!$A:$A,'Point System'!$B:$B,""))*(TEXT(Attendance!$D$1:$ZZ$1,"mmm")="Dec"))*_xlfn.XLOOKUP(I$1,'Point System'!$A:$A,'Point System'!$C:$C,0)</f>
        <v>0</v>
      </c>
      <c r="J9" s="206" cm="1">
        <f t="array" ref="J9">SUMPRODUCT((LOWER(INDEX(Attendance!$D:$ZZ,MATCH($A9,Attendance!$A:$A,0),0))="x")*(Attendance!$D$2:$ZZ$2=_xlfn.XLOOKUP(J$1,'Point System'!$A:$A,'Point System'!$B:$B,""))*(TEXT(Attendance!$D$1:$ZZ$1,"mmm")="Dec"))*_xlfn.XLOOKUP(J$1,'Point System'!$A:$A,'Point System'!$C:$C,0)</f>
        <v>0</v>
      </c>
      <c r="K9" s="206" cm="1">
        <f t="array" ref="K9">SUMPRODUCT((LOWER(INDEX(Attendance!$D:$ZZ,MATCH($A9,Attendance!$A:$A,0),0))="x")*(Attendance!$D$2:$ZZ$2=_xlfn.XLOOKUP(K$1,'Point System'!$A:$A,'Point System'!$B:$B,""))*(TEXT(Attendance!$D$1:$ZZ$1,"mmm")="Dec"))*_xlfn.XLOOKUP(K$1,'Point System'!$A:$A,'Point System'!$C:$C,0)</f>
        <v>0</v>
      </c>
      <c r="L9" s="188"/>
      <c r="M9" s="188"/>
      <c r="N9" s="188"/>
      <c r="O9" s="188"/>
      <c r="P9" s="214">
        <f t="shared" si="0"/>
        <v>0</v>
      </c>
      <c r="Q9" s="215">
        <f>IFERROR(INDEX(Deduction!$E:$J,MATCH($A9,Deduction!$A:$A,0),MATCH(_xlfn.XLOOKUP(Q$1,'Point System'!$E:$E,'Point System'!$F:$F,""),Deduction!$E$3:$J$3,0))*_xlfn.XLOOKUP(Q$1,'Point System'!$E:$E,'Point System'!$G:$G,0),0)</f>
        <v>0</v>
      </c>
      <c r="R9" s="215">
        <f>IFERROR(INDEX(Deduction!$E:$J,MATCH($A9,Deduction!$A:$A,0),MATCH(_xlfn.XLOOKUP(R$1,'Point System'!$E:$E,'Point System'!$F:$F,""),Deduction!$E$3:$J$3,0))*_xlfn.XLOOKUP(R$1,'Point System'!$E:$E,'Point System'!$G:$G,0),0)</f>
        <v>0</v>
      </c>
      <c r="S9" s="215">
        <f>IFERROR(INDEX(Deduction!$E:$J,MATCH($A9,Deduction!$A:$A,0),MATCH(_xlfn.XLOOKUP(S$1,'Point System'!$E:$E,'Point System'!$F:$F,""),Deduction!$E$3:$J$3,0))*_xlfn.XLOOKUP(S$1,'Point System'!$E:$E,'Point System'!$G:$G,0),0)</f>
        <v>0</v>
      </c>
      <c r="T9" s="215">
        <f>IFERROR(INDEX(Deduction!$E:$J,MATCH($A9,Deduction!$A:$A,0),MATCH(_xlfn.XLOOKUP(T$1,'Point System'!$E:$E,'Point System'!$F:$F,""),Deduction!$E$3:$J$3,0))*_xlfn.XLOOKUP(T$1,'Point System'!$E:$E,'Point System'!$G:$G,0),0)</f>
        <v>0</v>
      </c>
      <c r="U9" s="215">
        <f>IFERROR(INDEX(Deduction!$E:$J,MATCH($A9,Deduction!$A:$A,0),MATCH(_xlfn.XLOOKUP(U$1,'Point System'!$E:$E,'Point System'!$F:$F,""),Deduction!$E$3:$J$3,0))*_xlfn.XLOOKUP(U$1,'Point System'!$E:$E,'Point System'!$G:$G,0),0)</f>
        <v>0</v>
      </c>
      <c r="V9" s="215">
        <f>IFERROR(INDEX(Deduction!$E:$J,MATCH($A9,Deduction!$A:$A,0),MATCH(_xlfn.XLOOKUP(V$1,'Point System'!$E:$E,'Point System'!$F:$F,""),Deduction!$E$3:$J$3,0))*_xlfn.XLOOKUP(V$1,'Point System'!$E:$E,'Point System'!$G:$G,0),0)</f>
        <v>0</v>
      </c>
      <c r="W9" s="214">
        <f t="shared" si="1"/>
        <v>0</v>
      </c>
      <c r="X9" s="216">
        <f t="shared" si="2"/>
        <v>0</v>
      </c>
      <c r="Y9" s="225" cm="1">
        <f t="array" ref="Y9">IFERROR(SUMPRODUCT((LOWER(INDEX(Attendance!$E:$ZZ,MATCH($A9,Attendance!$A:$A,0),0))="x")*(TEXT(Attendance!$E$1:$ZZ$1,"mmm")="Dec"))/SUMPRODUCT((Attendance!$E$1:$ZZ$1&lt;&gt;"")*(TEXT(Attendance!$E$1:$ZZ$1,"mmm")="Dec")),0)</f>
        <v>0</v>
      </c>
      <c r="Z9" s="226" cm="1">
        <f t="array" ref="Z9">IFERROR(SUMPRODUCT((LOWER(INDEX(Attendance!$E:$ZZ,MATCH($A9,Attendance!$A:$A,0),0))="x")*(Attendance!$E$2:$ZZ$2=_xlfn.XLOOKUP(E$1,'Point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0" spans="1:26" x14ac:dyDescent="0.25">
      <c r="A10" s="187">
        <f>Attendance!A9</f>
        <v>6</v>
      </c>
      <c r="B10" s="207" t="str">
        <f>IF($A10=0,"",IFERROR(_xlfn.LET(_xlpm.x,INDEX(Attendance!$B:$B,MATCH($A10,Attendance!$A:$A,0)),IF(_xlpm.x=0,"",_xlpm.x)),""))</f>
        <v/>
      </c>
      <c r="C10" s="207" t="str">
        <f>IF($A10=0,"",IFERROR(_xlfn.LET(_xlpm.x,INDEX(Attendance!$C:$C,MATCH($A10,Attendance!$A:$A,0)),IF(_xlpm.x=0,"",_xlpm.x)),""))</f>
        <v/>
      </c>
      <c r="D10" s="207" t="str">
        <f>IF($A10=0,"",IFERROR(_xlfn.LET(_xlpm.x,INDEX(Attendance!$D:$D,MATCH($A10,Attendance!$A:$A,0)),IF(_xlpm.x=0,"",_xlpm.x)),""))</f>
        <v/>
      </c>
      <c r="E10" s="208" cm="1">
        <f t="array" ref="E10">SUMPRODUCT((LOWER(INDEX(Attendance!$D:$ZZ,MATCH($A10,Attendance!$A:$A,0),0))="x")*(Attendance!$D$2:$ZZ$2=_xlfn.XLOOKUP(E$1,'Point System'!$A:$A,'Point System'!$B:$B,""))*(TEXT(Attendance!$D$1:$ZZ$1,"mmm")="Dec"))*_xlfn.XLOOKUP(E$1,'Point System'!$A:$A,'Point System'!$C:$C,0)</f>
        <v>0</v>
      </c>
      <c r="F10" s="208" cm="1">
        <f t="array" ref="F10">SUMPRODUCT((LOWER(INDEX(Attendance!$D:$ZZ,MATCH($A10,Attendance!$A:$A,0),0))="x")*(Attendance!$D$2:$ZZ$2=_xlfn.XLOOKUP(F$1,'Point System'!$A:$A,'Point System'!$B:$B,""))*(TEXT(Attendance!$D$1:$ZZ$1,"mmm")="Dec"))*_xlfn.XLOOKUP(F$1,'Point System'!$A:$A,'Point System'!$C:$C,0)</f>
        <v>0</v>
      </c>
      <c r="G10" s="208" cm="1">
        <f t="array" ref="G10">SUMPRODUCT((LOWER(INDEX(Attendance!$D:$ZZ,MATCH($A10,Attendance!$A:$A,0),0))="x")*(Attendance!$D$2:$ZZ$2=_xlfn.XLOOKUP(G$1,'Point System'!$A:$A,'Point System'!$B:$B,""))*(TEXT(Attendance!$D$1:$ZZ$1,"mmm")="Dec"))*_xlfn.XLOOKUP(G$1,'Point System'!$A:$A,'Point System'!$C:$C,0)</f>
        <v>0</v>
      </c>
      <c r="H10" s="208" cm="1">
        <f t="array" ref="H10">SUMPRODUCT((LOWER(INDEX(Attendance!$D:$ZZ,MATCH($A10,Attendance!$A:$A,0),0))="x")*(Attendance!$D$2:$ZZ$2=_xlfn.XLOOKUP(H$1,'Point System'!$A:$A,'Point System'!$B:$B,""))*(TEXT(Attendance!$D$1:$ZZ$1,"mmm")="Dec"))*_xlfn.XLOOKUP(H$1,'Point System'!$A:$A,'Point System'!$C:$C,0)</f>
        <v>0</v>
      </c>
      <c r="I10" s="208" cm="1">
        <f t="array" ref="I10">SUMPRODUCT((LOWER(INDEX(Attendance!$D:$ZZ,MATCH($A10,Attendance!$A:$A,0),0))="x")*(Attendance!$D$2:$ZZ$2=_xlfn.XLOOKUP(I$1,'Point System'!$A:$A,'Point System'!$B:$B,""))*(TEXT(Attendance!$D$1:$ZZ$1,"mmm")="Dec"))*_xlfn.XLOOKUP(I$1,'Point System'!$A:$A,'Point System'!$C:$C,0)</f>
        <v>0</v>
      </c>
      <c r="J10" s="208" cm="1">
        <f t="array" ref="J10">SUMPRODUCT((LOWER(INDEX(Attendance!$D:$ZZ,MATCH($A10,Attendance!$A:$A,0),0))="x")*(Attendance!$D$2:$ZZ$2=_xlfn.XLOOKUP(J$1,'Point System'!$A:$A,'Point System'!$B:$B,""))*(TEXT(Attendance!$D$1:$ZZ$1,"mmm")="Dec"))*_xlfn.XLOOKUP(J$1,'Point System'!$A:$A,'Point System'!$C:$C,0)</f>
        <v>0</v>
      </c>
      <c r="K10" s="208" cm="1">
        <f t="array" ref="K10">SUMPRODUCT((LOWER(INDEX(Attendance!$D:$ZZ,MATCH($A10,Attendance!$A:$A,0),0))="x")*(Attendance!$D$2:$ZZ$2=_xlfn.XLOOKUP(K$1,'Point System'!$A:$A,'Point System'!$B:$B,""))*(TEXT(Attendance!$D$1:$ZZ$1,"mmm")="Dec"))*_xlfn.XLOOKUP(K$1,'Point System'!$A:$A,'Point System'!$C:$C,0)</f>
        <v>0</v>
      </c>
      <c r="L10" s="188"/>
      <c r="M10" s="188"/>
      <c r="N10" s="188"/>
      <c r="O10" s="188"/>
      <c r="P10" s="217">
        <f t="shared" si="0"/>
        <v>0</v>
      </c>
      <c r="Q10" s="218">
        <f>IFERROR(INDEX(Deduction!$E:$J,MATCH($A10,Deduction!$A:$A,0),MATCH(_xlfn.XLOOKUP(Q$1,'Point System'!$E:$E,'Point System'!$F:$F,""),Deduction!$E$3:$J$3,0))*_xlfn.XLOOKUP(Q$1,'Point System'!$E:$E,'Point System'!$G:$G,0),0)</f>
        <v>0</v>
      </c>
      <c r="R10" s="218">
        <f>IFERROR(INDEX(Deduction!$E:$J,MATCH($A10,Deduction!$A:$A,0),MATCH(_xlfn.XLOOKUP(R$1,'Point System'!$E:$E,'Point System'!$F:$F,""),Deduction!$E$3:$J$3,0))*_xlfn.XLOOKUP(R$1,'Point System'!$E:$E,'Point System'!$G:$G,0),0)</f>
        <v>0</v>
      </c>
      <c r="S10" s="218">
        <f>IFERROR(INDEX(Deduction!$E:$J,MATCH($A10,Deduction!$A:$A,0),MATCH(_xlfn.XLOOKUP(S$1,'Point System'!$E:$E,'Point System'!$F:$F,""),Deduction!$E$3:$J$3,0))*_xlfn.XLOOKUP(S$1,'Point System'!$E:$E,'Point System'!$G:$G,0),0)</f>
        <v>0</v>
      </c>
      <c r="T10" s="218">
        <f>IFERROR(INDEX(Deduction!$E:$J,MATCH($A10,Deduction!$A:$A,0),MATCH(_xlfn.XLOOKUP(T$1,'Point System'!$E:$E,'Point System'!$F:$F,""),Deduction!$E$3:$J$3,0))*_xlfn.XLOOKUP(T$1,'Point System'!$E:$E,'Point System'!$G:$G,0),0)</f>
        <v>0</v>
      </c>
      <c r="U10" s="218">
        <f>IFERROR(INDEX(Deduction!$E:$J,MATCH($A10,Deduction!$A:$A,0),MATCH(_xlfn.XLOOKUP(U$1,'Point System'!$E:$E,'Point System'!$F:$F,""),Deduction!$E$3:$J$3,0))*_xlfn.XLOOKUP(U$1,'Point System'!$E:$E,'Point System'!$G:$G,0),0)</f>
        <v>0</v>
      </c>
      <c r="V10" s="218">
        <f>IFERROR(INDEX(Deduction!$E:$J,MATCH($A10,Deduction!$A:$A,0),MATCH(_xlfn.XLOOKUP(V$1,'Point System'!$E:$E,'Point System'!$F:$F,""),Deduction!$E$3:$J$3,0))*_xlfn.XLOOKUP(V$1,'Point System'!$E:$E,'Point System'!$G:$G,0),0)</f>
        <v>0</v>
      </c>
      <c r="W10" s="217">
        <f t="shared" si="1"/>
        <v>0</v>
      </c>
      <c r="X10" s="219">
        <f t="shared" si="2"/>
        <v>0</v>
      </c>
      <c r="Y10" s="227" cm="1">
        <f t="array" ref="Y10">IFERROR(SUMPRODUCT((LOWER(INDEX(Attendance!$E:$ZZ,MATCH($A10,Attendance!$A:$A,0),0))="x")*(TEXT(Attendance!$E$1:$ZZ$1,"mmm")="Dec"))/SUMPRODUCT((Attendance!$E$1:$ZZ$1&lt;&gt;"")*(TEXT(Attendance!$E$1:$ZZ$1,"mmm")="Dec")),0)</f>
        <v>0</v>
      </c>
      <c r="Z10" s="228" cm="1">
        <f t="array" ref="Z10">IFERROR(SUMPRODUCT((LOWER(INDEX(Attendance!$E:$ZZ,MATCH($A10,Attendance!$A:$A,0),0))="x")*(Attendance!$E$2:$ZZ$2=_xlfn.XLOOKUP(E$1,'Point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1" spans="1:26" x14ac:dyDescent="0.25">
      <c r="A11" s="187">
        <f>Attendance!A10</f>
        <v>8</v>
      </c>
      <c r="B11" s="205" t="str">
        <f>IF($A11=0,"",IFERROR(_xlfn.LET(_xlpm.x,INDEX(Attendance!$B:$B,MATCH($A11,Attendance!$A:$A,0)),IF(_xlpm.x=0,"",_xlpm.x)),""))</f>
        <v/>
      </c>
      <c r="C11" s="205" t="str">
        <f>IF($A11=0,"",IFERROR(_xlfn.LET(_xlpm.x,INDEX(Attendance!$C:$C,MATCH($A11,Attendance!$A:$A,0)),IF(_xlpm.x=0,"",_xlpm.x)),""))</f>
        <v/>
      </c>
      <c r="D11" s="205" t="str">
        <f>IF($A11=0,"",IFERROR(_xlfn.LET(_xlpm.x,INDEX(Attendance!$D:$D,MATCH($A11,Attendance!$A:$A,0)),IF(_xlpm.x=0,"",_xlpm.x)),""))</f>
        <v/>
      </c>
      <c r="E11" s="206" cm="1">
        <f t="array" ref="E11">SUMPRODUCT((LOWER(INDEX(Attendance!$D:$ZZ,MATCH($A11,Attendance!$A:$A,0),0))="x")*(Attendance!$D$2:$ZZ$2=_xlfn.XLOOKUP(E$1,'Point System'!$A:$A,'Point System'!$B:$B,""))*(TEXT(Attendance!$D$1:$ZZ$1,"mmm")="Dec"))*_xlfn.XLOOKUP(E$1,'Point System'!$A:$A,'Point System'!$C:$C,0)</f>
        <v>0</v>
      </c>
      <c r="F11" s="206" cm="1">
        <f t="array" ref="F11">SUMPRODUCT((LOWER(INDEX(Attendance!$D:$ZZ,MATCH($A11,Attendance!$A:$A,0),0))="x")*(Attendance!$D$2:$ZZ$2=_xlfn.XLOOKUP(F$1,'Point System'!$A:$A,'Point System'!$B:$B,""))*(TEXT(Attendance!$D$1:$ZZ$1,"mmm")="Dec"))*_xlfn.XLOOKUP(F$1,'Point System'!$A:$A,'Point System'!$C:$C,0)</f>
        <v>0</v>
      </c>
      <c r="G11" s="206" cm="1">
        <f t="array" ref="G11">SUMPRODUCT((LOWER(INDEX(Attendance!$D:$ZZ,MATCH($A11,Attendance!$A:$A,0),0))="x")*(Attendance!$D$2:$ZZ$2=_xlfn.XLOOKUP(G$1,'Point System'!$A:$A,'Point System'!$B:$B,""))*(TEXT(Attendance!$D$1:$ZZ$1,"mmm")="Dec"))*_xlfn.XLOOKUP(G$1,'Point System'!$A:$A,'Point System'!$C:$C,0)</f>
        <v>0</v>
      </c>
      <c r="H11" s="206" cm="1">
        <f t="array" ref="H11">SUMPRODUCT((LOWER(INDEX(Attendance!$D:$ZZ,MATCH($A11,Attendance!$A:$A,0),0))="x")*(Attendance!$D$2:$ZZ$2=_xlfn.XLOOKUP(H$1,'Point System'!$A:$A,'Point System'!$B:$B,""))*(TEXT(Attendance!$D$1:$ZZ$1,"mmm")="Dec"))*_xlfn.XLOOKUP(H$1,'Point System'!$A:$A,'Point System'!$C:$C,0)</f>
        <v>0</v>
      </c>
      <c r="I11" s="206" cm="1">
        <f t="array" ref="I11">SUMPRODUCT((LOWER(INDEX(Attendance!$D:$ZZ,MATCH($A11,Attendance!$A:$A,0),0))="x")*(Attendance!$D$2:$ZZ$2=_xlfn.XLOOKUP(I$1,'Point System'!$A:$A,'Point System'!$B:$B,""))*(TEXT(Attendance!$D$1:$ZZ$1,"mmm")="Dec"))*_xlfn.XLOOKUP(I$1,'Point System'!$A:$A,'Point System'!$C:$C,0)</f>
        <v>0</v>
      </c>
      <c r="J11" s="206" cm="1">
        <f t="array" ref="J11">SUMPRODUCT((LOWER(INDEX(Attendance!$D:$ZZ,MATCH($A11,Attendance!$A:$A,0),0))="x")*(Attendance!$D$2:$ZZ$2=_xlfn.XLOOKUP(J$1,'Point System'!$A:$A,'Point System'!$B:$B,""))*(TEXT(Attendance!$D$1:$ZZ$1,"mmm")="Dec"))*_xlfn.XLOOKUP(J$1,'Point System'!$A:$A,'Point System'!$C:$C,0)</f>
        <v>0</v>
      </c>
      <c r="K11" s="206" cm="1">
        <f t="array" ref="K11">SUMPRODUCT((LOWER(INDEX(Attendance!$D:$ZZ,MATCH($A11,Attendance!$A:$A,0),0))="x")*(Attendance!$D$2:$ZZ$2=_xlfn.XLOOKUP(K$1,'Point System'!$A:$A,'Point System'!$B:$B,""))*(TEXT(Attendance!$D$1:$ZZ$1,"mmm")="Dec"))*_xlfn.XLOOKUP(K$1,'Point System'!$A:$A,'Point System'!$C:$C,0)</f>
        <v>0</v>
      </c>
      <c r="L11" s="188"/>
      <c r="M11" s="188"/>
      <c r="N11" s="188"/>
      <c r="O11" s="188"/>
      <c r="P11" s="214">
        <f t="shared" si="0"/>
        <v>0</v>
      </c>
      <c r="Q11" s="215">
        <f>IFERROR(INDEX(Deduction!$E:$J,MATCH($A11,Deduction!$A:$A,0),MATCH(_xlfn.XLOOKUP(Q$1,'Point System'!$E:$E,'Point System'!$F:$F,""),Deduction!$E$3:$J$3,0))*_xlfn.XLOOKUP(Q$1,'Point System'!$E:$E,'Point System'!$G:$G,0),0)</f>
        <v>0</v>
      </c>
      <c r="R11" s="215">
        <f>IFERROR(INDEX(Deduction!$E:$J,MATCH($A11,Deduction!$A:$A,0),MATCH(_xlfn.XLOOKUP(R$1,'Point System'!$E:$E,'Point System'!$F:$F,""),Deduction!$E$3:$J$3,0))*_xlfn.XLOOKUP(R$1,'Point System'!$E:$E,'Point System'!$G:$G,0),0)</f>
        <v>0</v>
      </c>
      <c r="S11" s="215">
        <f>IFERROR(INDEX(Deduction!$E:$J,MATCH($A11,Deduction!$A:$A,0),MATCH(_xlfn.XLOOKUP(S$1,'Point System'!$E:$E,'Point System'!$F:$F,""),Deduction!$E$3:$J$3,0))*_xlfn.XLOOKUP(S$1,'Point System'!$E:$E,'Point System'!$G:$G,0),0)</f>
        <v>0</v>
      </c>
      <c r="T11" s="215">
        <f>IFERROR(INDEX(Deduction!$E:$J,MATCH($A11,Deduction!$A:$A,0),MATCH(_xlfn.XLOOKUP(T$1,'Point System'!$E:$E,'Point System'!$F:$F,""),Deduction!$E$3:$J$3,0))*_xlfn.XLOOKUP(T$1,'Point System'!$E:$E,'Point System'!$G:$G,0),0)</f>
        <v>0</v>
      </c>
      <c r="U11" s="215">
        <f>IFERROR(INDEX(Deduction!$E:$J,MATCH($A11,Deduction!$A:$A,0),MATCH(_xlfn.XLOOKUP(U$1,'Point System'!$E:$E,'Point System'!$F:$F,""),Deduction!$E$3:$J$3,0))*_xlfn.XLOOKUP(U$1,'Point System'!$E:$E,'Point System'!$G:$G,0),0)</f>
        <v>0</v>
      </c>
      <c r="V11" s="215">
        <f>IFERROR(INDEX(Deduction!$E:$J,MATCH($A11,Deduction!$A:$A,0),MATCH(_xlfn.XLOOKUP(V$1,'Point System'!$E:$E,'Point System'!$F:$F,""),Deduction!$E$3:$J$3,0))*_xlfn.XLOOKUP(V$1,'Point System'!$E:$E,'Point System'!$G:$G,0),0)</f>
        <v>0</v>
      </c>
      <c r="W11" s="214">
        <f t="shared" si="1"/>
        <v>0</v>
      </c>
      <c r="X11" s="216">
        <f t="shared" si="2"/>
        <v>0</v>
      </c>
      <c r="Y11" s="225" cm="1">
        <f t="array" ref="Y11">IFERROR(SUMPRODUCT((LOWER(INDEX(Attendance!$E:$ZZ,MATCH($A11,Attendance!$A:$A,0),0))="x")*(TEXT(Attendance!$E$1:$ZZ$1,"mmm")="Dec"))/SUMPRODUCT((Attendance!$E$1:$ZZ$1&lt;&gt;"")*(TEXT(Attendance!$E$1:$ZZ$1,"mmm")="Dec")),0)</f>
        <v>0</v>
      </c>
      <c r="Z11" s="226" cm="1">
        <f t="array" ref="Z11">IFERROR(SUMPRODUCT((LOWER(INDEX(Attendance!$E:$ZZ,MATCH($A11,Attendance!$A:$A,0),0))="x")*(Attendance!$E$2:$ZZ$2=_xlfn.XLOOKUP(E$1,'Point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2" spans="1:26" x14ac:dyDescent="0.25">
      <c r="A12" s="187">
        <f>Attendance!A11</f>
        <v>9</v>
      </c>
      <c r="B12" s="207" t="str">
        <f>IF($A12=0,"",IFERROR(_xlfn.LET(_xlpm.x,INDEX(Attendance!$B:$B,MATCH($A12,Attendance!$A:$A,0)),IF(_xlpm.x=0,"",_xlpm.x)),""))</f>
        <v/>
      </c>
      <c r="C12" s="207" t="str">
        <f>IF($A12=0,"",IFERROR(_xlfn.LET(_xlpm.x,INDEX(Attendance!$C:$C,MATCH($A12,Attendance!$A:$A,0)),IF(_xlpm.x=0,"",_xlpm.x)),""))</f>
        <v/>
      </c>
      <c r="D12" s="207" t="str">
        <f>IF($A12=0,"",IFERROR(_xlfn.LET(_xlpm.x,INDEX(Attendance!$D:$D,MATCH($A12,Attendance!$A:$A,0)),IF(_xlpm.x=0,"",_xlpm.x)),""))</f>
        <v/>
      </c>
      <c r="E12" s="208" cm="1">
        <f t="array" ref="E12">SUMPRODUCT((LOWER(INDEX(Attendance!$D:$ZZ,MATCH($A12,Attendance!$A:$A,0),0))="x")*(Attendance!$D$2:$ZZ$2=_xlfn.XLOOKUP(E$1,'Point System'!$A:$A,'Point System'!$B:$B,""))*(TEXT(Attendance!$D$1:$ZZ$1,"mmm")="Dec"))*_xlfn.XLOOKUP(E$1,'Point System'!$A:$A,'Point System'!$C:$C,0)</f>
        <v>0</v>
      </c>
      <c r="F12" s="208" cm="1">
        <f t="array" ref="F12">SUMPRODUCT((LOWER(INDEX(Attendance!$D:$ZZ,MATCH($A12,Attendance!$A:$A,0),0))="x")*(Attendance!$D$2:$ZZ$2=_xlfn.XLOOKUP(F$1,'Point System'!$A:$A,'Point System'!$B:$B,""))*(TEXT(Attendance!$D$1:$ZZ$1,"mmm")="Dec"))*_xlfn.XLOOKUP(F$1,'Point System'!$A:$A,'Point System'!$C:$C,0)</f>
        <v>0</v>
      </c>
      <c r="G12" s="208" cm="1">
        <f t="array" ref="G12">SUMPRODUCT((LOWER(INDEX(Attendance!$D:$ZZ,MATCH($A12,Attendance!$A:$A,0),0))="x")*(Attendance!$D$2:$ZZ$2=_xlfn.XLOOKUP(G$1,'Point System'!$A:$A,'Point System'!$B:$B,""))*(TEXT(Attendance!$D$1:$ZZ$1,"mmm")="Dec"))*_xlfn.XLOOKUP(G$1,'Point System'!$A:$A,'Point System'!$C:$C,0)</f>
        <v>0</v>
      </c>
      <c r="H12" s="208" cm="1">
        <f t="array" ref="H12">SUMPRODUCT((LOWER(INDEX(Attendance!$D:$ZZ,MATCH($A12,Attendance!$A:$A,0),0))="x")*(Attendance!$D$2:$ZZ$2=_xlfn.XLOOKUP(H$1,'Point System'!$A:$A,'Point System'!$B:$B,""))*(TEXT(Attendance!$D$1:$ZZ$1,"mmm")="Dec"))*_xlfn.XLOOKUP(H$1,'Point System'!$A:$A,'Point System'!$C:$C,0)</f>
        <v>0</v>
      </c>
      <c r="I12" s="208" cm="1">
        <f t="array" ref="I12">SUMPRODUCT((LOWER(INDEX(Attendance!$D:$ZZ,MATCH($A12,Attendance!$A:$A,0),0))="x")*(Attendance!$D$2:$ZZ$2=_xlfn.XLOOKUP(I$1,'Point System'!$A:$A,'Point System'!$B:$B,""))*(TEXT(Attendance!$D$1:$ZZ$1,"mmm")="Dec"))*_xlfn.XLOOKUP(I$1,'Point System'!$A:$A,'Point System'!$C:$C,0)</f>
        <v>0</v>
      </c>
      <c r="J12" s="208" cm="1">
        <f t="array" ref="J12">SUMPRODUCT((LOWER(INDEX(Attendance!$D:$ZZ,MATCH($A12,Attendance!$A:$A,0),0))="x")*(Attendance!$D$2:$ZZ$2=_xlfn.XLOOKUP(J$1,'Point System'!$A:$A,'Point System'!$B:$B,""))*(TEXT(Attendance!$D$1:$ZZ$1,"mmm")="Dec"))*_xlfn.XLOOKUP(J$1,'Point System'!$A:$A,'Point System'!$C:$C,0)</f>
        <v>0</v>
      </c>
      <c r="K12" s="208" cm="1">
        <f t="array" ref="K12">SUMPRODUCT((LOWER(INDEX(Attendance!$D:$ZZ,MATCH($A12,Attendance!$A:$A,0),0))="x")*(Attendance!$D$2:$ZZ$2=_xlfn.XLOOKUP(K$1,'Point System'!$A:$A,'Point System'!$B:$B,""))*(TEXT(Attendance!$D$1:$ZZ$1,"mmm")="Dec"))*_xlfn.XLOOKUP(K$1,'Point System'!$A:$A,'Point System'!$C:$C,0)</f>
        <v>0</v>
      </c>
      <c r="L12" s="188"/>
      <c r="M12" s="188"/>
      <c r="N12" s="188"/>
      <c r="O12" s="188"/>
      <c r="P12" s="217">
        <f t="shared" si="0"/>
        <v>0</v>
      </c>
      <c r="Q12" s="218">
        <f>IFERROR(INDEX(Deduction!$E:$J,MATCH($A12,Deduction!$A:$A,0),MATCH(_xlfn.XLOOKUP(Q$1,'Point System'!$E:$E,'Point System'!$F:$F,""),Deduction!$E$3:$J$3,0))*_xlfn.XLOOKUP(Q$1,'Point System'!$E:$E,'Point System'!$G:$G,0),0)</f>
        <v>0</v>
      </c>
      <c r="R12" s="218">
        <f>IFERROR(INDEX(Deduction!$E:$J,MATCH($A12,Deduction!$A:$A,0),MATCH(_xlfn.XLOOKUP(R$1,'Point System'!$E:$E,'Point System'!$F:$F,""),Deduction!$E$3:$J$3,0))*_xlfn.XLOOKUP(R$1,'Point System'!$E:$E,'Point System'!$G:$G,0),0)</f>
        <v>0</v>
      </c>
      <c r="S12" s="218">
        <f>IFERROR(INDEX(Deduction!$E:$J,MATCH($A12,Deduction!$A:$A,0),MATCH(_xlfn.XLOOKUP(S$1,'Point System'!$E:$E,'Point System'!$F:$F,""),Deduction!$E$3:$J$3,0))*_xlfn.XLOOKUP(S$1,'Point System'!$E:$E,'Point System'!$G:$G,0),0)</f>
        <v>0</v>
      </c>
      <c r="T12" s="218">
        <f>IFERROR(INDEX(Deduction!$E:$J,MATCH($A12,Deduction!$A:$A,0),MATCH(_xlfn.XLOOKUP(T$1,'Point System'!$E:$E,'Point System'!$F:$F,""),Deduction!$E$3:$J$3,0))*_xlfn.XLOOKUP(T$1,'Point System'!$E:$E,'Point System'!$G:$G,0),0)</f>
        <v>0</v>
      </c>
      <c r="U12" s="218">
        <f>IFERROR(INDEX(Deduction!$E:$J,MATCH($A12,Deduction!$A:$A,0),MATCH(_xlfn.XLOOKUP(U$1,'Point System'!$E:$E,'Point System'!$F:$F,""),Deduction!$E$3:$J$3,0))*_xlfn.XLOOKUP(U$1,'Point System'!$E:$E,'Point System'!$G:$G,0),0)</f>
        <v>0</v>
      </c>
      <c r="V12" s="218">
        <f>IFERROR(INDEX(Deduction!$E:$J,MATCH($A12,Deduction!$A:$A,0),MATCH(_xlfn.XLOOKUP(V$1,'Point System'!$E:$E,'Point System'!$F:$F,""),Deduction!$E$3:$J$3,0))*_xlfn.XLOOKUP(V$1,'Point System'!$E:$E,'Point System'!$G:$G,0),0)</f>
        <v>0</v>
      </c>
      <c r="W12" s="217">
        <f t="shared" si="1"/>
        <v>0</v>
      </c>
      <c r="X12" s="219">
        <f t="shared" si="2"/>
        <v>0</v>
      </c>
      <c r="Y12" s="227" cm="1">
        <f t="array" ref="Y12">IFERROR(SUMPRODUCT((LOWER(INDEX(Attendance!$E:$ZZ,MATCH($A12,Attendance!$A:$A,0),0))="x")*(TEXT(Attendance!$E$1:$ZZ$1,"mmm")="Dec"))/SUMPRODUCT((Attendance!$E$1:$ZZ$1&lt;&gt;"")*(TEXT(Attendance!$E$1:$ZZ$1,"mmm")="Dec")),0)</f>
        <v>0</v>
      </c>
      <c r="Z12" s="228" cm="1">
        <f t="array" ref="Z12">IFERROR(SUMPRODUCT((LOWER(INDEX(Attendance!$E:$ZZ,MATCH($A12,Attendance!$A:$A,0),0))="x")*(Attendance!$E$2:$ZZ$2=_xlfn.XLOOKUP(E$1,'Point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3" spans="1:26" x14ac:dyDescent="0.25">
      <c r="A13" s="187">
        <f>Attendance!A12</f>
        <v>10</v>
      </c>
      <c r="B13" s="205" t="str">
        <f>IF($A13=0,"",IFERROR(_xlfn.LET(_xlpm.x,INDEX(Attendance!$B:$B,MATCH($A13,Attendance!$A:$A,0)),IF(_xlpm.x=0,"",_xlpm.x)),""))</f>
        <v/>
      </c>
      <c r="C13" s="205" t="str">
        <f>IF($A13=0,"",IFERROR(_xlfn.LET(_xlpm.x,INDEX(Attendance!$C:$C,MATCH($A13,Attendance!$A:$A,0)),IF(_xlpm.x=0,"",_xlpm.x)),""))</f>
        <v/>
      </c>
      <c r="D13" s="205" t="str">
        <f>IF($A13=0,"",IFERROR(_xlfn.LET(_xlpm.x,INDEX(Attendance!$D:$D,MATCH($A13,Attendance!$A:$A,0)),IF(_xlpm.x=0,"",_xlpm.x)),""))</f>
        <v/>
      </c>
      <c r="E13" s="206" cm="1">
        <f t="array" ref="E13">SUMPRODUCT((LOWER(INDEX(Attendance!$D:$ZZ,MATCH($A13,Attendance!$A:$A,0),0))="x")*(Attendance!$D$2:$ZZ$2=_xlfn.XLOOKUP(E$1,'Point System'!$A:$A,'Point System'!$B:$B,""))*(TEXT(Attendance!$D$1:$ZZ$1,"mmm")="Dec"))*_xlfn.XLOOKUP(E$1,'Point System'!$A:$A,'Point System'!$C:$C,0)</f>
        <v>0</v>
      </c>
      <c r="F13" s="206" cm="1">
        <f t="array" ref="F13">SUMPRODUCT((LOWER(INDEX(Attendance!$D:$ZZ,MATCH($A13,Attendance!$A:$A,0),0))="x")*(Attendance!$D$2:$ZZ$2=_xlfn.XLOOKUP(F$1,'Point System'!$A:$A,'Point System'!$B:$B,""))*(TEXT(Attendance!$D$1:$ZZ$1,"mmm")="Dec"))*_xlfn.XLOOKUP(F$1,'Point System'!$A:$A,'Point System'!$C:$C,0)</f>
        <v>0</v>
      </c>
      <c r="G13" s="206" cm="1">
        <f t="array" ref="G13">SUMPRODUCT((LOWER(INDEX(Attendance!$D:$ZZ,MATCH($A13,Attendance!$A:$A,0),0))="x")*(Attendance!$D$2:$ZZ$2=_xlfn.XLOOKUP(G$1,'Point System'!$A:$A,'Point System'!$B:$B,""))*(TEXT(Attendance!$D$1:$ZZ$1,"mmm")="Dec"))*_xlfn.XLOOKUP(G$1,'Point System'!$A:$A,'Point System'!$C:$C,0)</f>
        <v>0</v>
      </c>
      <c r="H13" s="206" cm="1">
        <f t="array" ref="H13">SUMPRODUCT((LOWER(INDEX(Attendance!$D:$ZZ,MATCH($A13,Attendance!$A:$A,0),0))="x")*(Attendance!$D$2:$ZZ$2=_xlfn.XLOOKUP(H$1,'Point System'!$A:$A,'Point System'!$B:$B,""))*(TEXT(Attendance!$D$1:$ZZ$1,"mmm")="Dec"))*_xlfn.XLOOKUP(H$1,'Point System'!$A:$A,'Point System'!$C:$C,0)</f>
        <v>0</v>
      </c>
      <c r="I13" s="206" cm="1">
        <f t="array" ref="I13">SUMPRODUCT((LOWER(INDEX(Attendance!$D:$ZZ,MATCH($A13,Attendance!$A:$A,0),0))="x")*(Attendance!$D$2:$ZZ$2=_xlfn.XLOOKUP(I$1,'Point System'!$A:$A,'Point System'!$B:$B,""))*(TEXT(Attendance!$D$1:$ZZ$1,"mmm")="Dec"))*_xlfn.XLOOKUP(I$1,'Point System'!$A:$A,'Point System'!$C:$C,0)</f>
        <v>0</v>
      </c>
      <c r="J13" s="206" cm="1">
        <f t="array" ref="J13">SUMPRODUCT((LOWER(INDEX(Attendance!$D:$ZZ,MATCH($A13,Attendance!$A:$A,0),0))="x")*(Attendance!$D$2:$ZZ$2=_xlfn.XLOOKUP(J$1,'Point System'!$A:$A,'Point System'!$B:$B,""))*(TEXT(Attendance!$D$1:$ZZ$1,"mmm")="Dec"))*_xlfn.XLOOKUP(J$1,'Point System'!$A:$A,'Point System'!$C:$C,0)</f>
        <v>0</v>
      </c>
      <c r="K13" s="206" cm="1">
        <f t="array" ref="K13">SUMPRODUCT((LOWER(INDEX(Attendance!$D:$ZZ,MATCH($A13,Attendance!$A:$A,0),0))="x")*(Attendance!$D$2:$ZZ$2=_xlfn.XLOOKUP(K$1,'Point System'!$A:$A,'Point System'!$B:$B,""))*(TEXT(Attendance!$D$1:$ZZ$1,"mmm")="Dec"))*_xlfn.XLOOKUP(K$1,'Point System'!$A:$A,'Point System'!$C:$C,0)</f>
        <v>0</v>
      </c>
      <c r="L13" s="188"/>
      <c r="M13" s="188"/>
      <c r="N13" s="188"/>
      <c r="O13" s="188"/>
      <c r="P13" s="214">
        <f t="shared" si="0"/>
        <v>0</v>
      </c>
      <c r="Q13" s="215">
        <f>IFERROR(INDEX(Deduction!$E:$J,MATCH($A13,Deduction!$A:$A,0),MATCH(_xlfn.XLOOKUP(Q$1,'Point System'!$E:$E,'Point System'!$F:$F,""),Deduction!$E$3:$J$3,0))*_xlfn.XLOOKUP(Q$1,'Point System'!$E:$E,'Point System'!$G:$G,0),0)</f>
        <v>0</v>
      </c>
      <c r="R13" s="215">
        <f>IFERROR(INDEX(Deduction!$E:$J,MATCH($A13,Deduction!$A:$A,0),MATCH(_xlfn.XLOOKUP(R$1,'Point System'!$E:$E,'Point System'!$F:$F,""),Deduction!$E$3:$J$3,0))*_xlfn.XLOOKUP(R$1,'Point System'!$E:$E,'Point System'!$G:$G,0),0)</f>
        <v>0</v>
      </c>
      <c r="S13" s="215">
        <f>IFERROR(INDEX(Deduction!$E:$J,MATCH($A13,Deduction!$A:$A,0),MATCH(_xlfn.XLOOKUP(S$1,'Point System'!$E:$E,'Point System'!$F:$F,""),Deduction!$E$3:$J$3,0))*_xlfn.XLOOKUP(S$1,'Point System'!$E:$E,'Point System'!$G:$G,0),0)</f>
        <v>0</v>
      </c>
      <c r="T13" s="215">
        <f>IFERROR(INDEX(Deduction!$E:$J,MATCH($A13,Deduction!$A:$A,0),MATCH(_xlfn.XLOOKUP(T$1,'Point System'!$E:$E,'Point System'!$F:$F,""),Deduction!$E$3:$J$3,0))*_xlfn.XLOOKUP(T$1,'Point System'!$E:$E,'Point System'!$G:$G,0),0)</f>
        <v>0</v>
      </c>
      <c r="U13" s="215">
        <f>IFERROR(INDEX(Deduction!$E:$J,MATCH($A13,Deduction!$A:$A,0),MATCH(_xlfn.XLOOKUP(U$1,'Point System'!$E:$E,'Point System'!$F:$F,""),Deduction!$E$3:$J$3,0))*_xlfn.XLOOKUP(U$1,'Point System'!$E:$E,'Point System'!$G:$G,0),0)</f>
        <v>0</v>
      </c>
      <c r="V13" s="215">
        <f>IFERROR(INDEX(Deduction!$E:$J,MATCH($A13,Deduction!$A:$A,0),MATCH(_xlfn.XLOOKUP(V$1,'Point System'!$E:$E,'Point System'!$F:$F,""),Deduction!$E$3:$J$3,0))*_xlfn.XLOOKUP(V$1,'Point System'!$E:$E,'Point System'!$G:$G,0),0)</f>
        <v>0</v>
      </c>
      <c r="W13" s="214">
        <f t="shared" si="1"/>
        <v>0</v>
      </c>
      <c r="X13" s="216">
        <f t="shared" si="2"/>
        <v>0</v>
      </c>
      <c r="Y13" s="225" cm="1">
        <f t="array" ref="Y13">IFERROR(SUMPRODUCT((LOWER(INDEX(Attendance!$E:$ZZ,MATCH($A13,Attendance!$A:$A,0),0))="x")*(TEXT(Attendance!$E$1:$ZZ$1,"mmm")="Dec"))/SUMPRODUCT((Attendance!$E$1:$ZZ$1&lt;&gt;"")*(TEXT(Attendance!$E$1:$ZZ$1,"mmm")="Dec")),0)</f>
        <v>0</v>
      </c>
      <c r="Z13" s="226" cm="1">
        <f t="array" ref="Z13">IFERROR(SUMPRODUCT((LOWER(INDEX(Attendance!$E:$ZZ,MATCH($A13,Attendance!$A:$A,0),0))="x")*(Attendance!$E$2:$ZZ$2=_xlfn.XLOOKUP(E$1,'Point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4" spans="1:26" x14ac:dyDescent="0.25">
      <c r="A14" s="187">
        <f>Attendance!A13</f>
        <v>11</v>
      </c>
      <c r="B14" s="207" t="str">
        <f>IF($A14=0,"",IFERROR(_xlfn.LET(_xlpm.x,INDEX(Attendance!$B:$B,MATCH($A14,Attendance!$A:$A,0)),IF(_xlpm.x=0,"",_xlpm.x)),""))</f>
        <v/>
      </c>
      <c r="C14" s="207" t="str">
        <f>IF($A14=0,"",IFERROR(_xlfn.LET(_xlpm.x,INDEX(Attendance!$C:$C,MATCH($A14,Attendance!$A:$A,0)),IF(_xlpm.x=0,"",_xlpm.x)),""))</f>
        <v/>
      </c>
      <c r="D14" s="207" t="str">
        <f>IF($A14=0,"",IFERROR(_xlfn.LET(_xlpm.x,INDEX(Attendance!$D:$D,MATCH($A14,Attendance!$A:$A,0)),IF(_xlpm.x=0,"",_xlpm.x)),""))</f>
        <v/>
      </c>
      <c r="E14" s="208" cm="1">
        <f t="array" ref="E14">SUMPRODUCT((LOWER(INDEX(Attendance!$D:$ZZ,MATCH($A14,Attendance!$A:$A,0),0))="x")*(Attendance!$D$2:$ZZ$2=_xlfn.XLOOKUP(E$1,'Point System'!$A:$A,'Point System'!$B:$B,""))*(TEXT(Attendance!$D$1:$ZZ$1,"mmm")="Dec"))*_xlfn.XLOOKUP(E$1,'Point System'!$A:$A,'Point System'!$C:$C,0)</f>
        <v>0</v>
      </c>
      <c r="F14" s="208" cm="1">
        <f t="array" ref="F14">SUMPRODUCT((LOWER(INDEX(Attendance!$D:$ZZ,MATCH($A14,Attendance!$A:$A,0),0))="x")*(Attendance!$D$2:$ZZ$2=_xlfn.XLOOKUP(F$1,'Point System'!$A:$A,'Point System'!$B:$B,""))*(TEXT(Attendance!$D$1:$ZZ$1,"mmm")="Dec"))*_xlfn.XLOOKUP(F$1,'Point System'!$A:$A,'Point System'!$C:$C,0)</f>
        <v>0</v>
      </c>
      <c r="G14" s="208" cm="1">
        <f t="array" ref="G14">SUMPRODUCT((LOWER(INDEX(Attendance!$D:$ZZ,MATCH($A14,Attendance!$A:$A,0),0))="x")*(Attendance!$D$2:$ZZ$2=_xlfn.XLOOKUP(G$1,'Point System'!$A:$A,'Point System'!$B:$B,""))*(TEXT(Attendance!$D$1:$ZZ$1,"mmm")="Dec"))*_xlfn.XLOOKUP(G$1,'Point System'!$A:$A,'Point System'!$C:$C,0)</f>
        <v>0</v>
      </c>
      <c r="H14" s="208" cm="1">
        <f t="array" ref="H14">SUMPRODUCT((LOWER(INDEX(Attendance!$D:$ZZ,MATCH($A14,Attendance!$A:$A,0),0))="x")*(Attendance!$D$2:$ZZ$2=_xlfn.XLOOKUP(H$1,'Point System'!$A:$A,'Point System'!$B:$B,""))*(TEXT(Attendance!$D$1:$ZZ$1,"mmm")="Dec"))*_xlfn.XLOOKUP(H$1,'Point System'!$A:$A,'Point System'!$C:$C,0)</f>
        <v>0</v>
      </c>
      <c r="I14" s="208" cm="1">
        <f t="array" ref="I14">SUMPRODUCT((LOWER(INDEX(Attendance!$D:$ZZ,MATCH($A14,Attendance!$A:$A,0),0))="x")*(Attendance!$D$2:$ZZ$2=_xlfn.XLOOKUP(I$1,'Point System'!$A:$A,'Point System'!$B:$B,""))*(TEXT(Attendance!$D$1:$ZZ$1,"mmm")="Dec"))*_xlfn.XLOOKUP(I$1,'Point System'!$A:$A,'Point System'!$C:$C,0)</f>
        <v>0</v>
      </c>
      <c r="J14" s="208" cm="1">
        <f t="array" ref="J14">SUMPRODUCT((LOWER(INDEX(Attendance!$D:$ZZ,MATCH($A14,Attendance!$A:$A,0),0))="x")*(Attendance!$D$2:$ZZ$2=_xlfn.XLOOKUP(J$1,'Point System'!$A:$A,'Point System'!$B:$B,""))*(TEXT(Attendance!$D$1:$ZZ$1,"mmm")="Dec"))*_xlfn.XLOOKUP(J$1,'Point System'!$A:$A,'Point System'!$C:$C,0)</f>
        <v>0</v>
      </c>
      <c r="K14" s="208" cm="1">
        <f t="array" ref="K14">SUMPRODUCT((LOWER(INDEX(Attendance!$D:$ZZ,MATCH($A14,Attendance!$A:$A,0),0))="x")*(Attendance!$D$2:$ZZ$2=_xlfn.XLOOKUP(K$1,'Point System'!$A:$A,'Point System'!$B:$B,""))*(TEXT(Attendance!$D$1:$ZZ$1,"mmm")="Dec"))*_xlfn.XLOOKUP(K$1,'Point System'!$A:$A,'Point System'!$C:$C,0)</f>
        <v>0</v>
      </c>
      <c r="L14" s="188"/>
      <c r="M14" s="188"/>
      <c r="N14" s="188"/>
      <c r="O14" s="188"/>
      <c r="P14" s="217">
        <f t="shared" si="0"/>
        <v>0</v>
      </c>
      <c r="Q14" s="218">
        <f>IFERROR(INDEX(Deduction!$E:$J,MATCH($A14,Deduction!$A:$A,0),MATCH(_xlfn.XLOOKUP(Q$1,'Point System'!$E:$E,'Point System'!$F:$F,""),Deduction!$E$3:$J$3,0))*_xlfn.XLOOKUP(Q$1,'Point System'!$E:$E,'Point System'!$G:$G,0),0)</f>
        <v>0</v>
      </c>
      <c r="R14" s="218">
        <f>IFERROR(INDEX(Deduction!$E:$J,MATCH($A14,Deduction!$A:$A,0),MATCH(_xlfn.XLOOKUP(R$1,'Point System'!$E:$E,'Point System'!$F:$F,""),Deduction!$E$3:$J$3,0))*_xlfn.XLOOKUP(R$1,'Point System'!$E:$E,'Point System'!$G:$G,0),0)</f>
        <v>0</v>
      </c>
      <c r="S14" s="218">
        <f>IFERROR(INDEX(Deduction!$E:$J,MATCH($A14,Deduction!$A:$A,0),MATCH(_xlfn.XLOOKUP(S$1,'Point System'!$E:$E,'Point System'!$F:$F,""),Deduction!$E$3:$J$3,0))*_xlfn.XLOOKUP(S$1,'Point System'!$E:$E,'Point System'!$G:$G,0),0)</f>
        <v>0</v>
      </c>
      <c r="T14" s="218">
        <f>IFERROR(INDEX(Deduction!$E:$J,MATCH($A14,Deduction!$A:$A,0),MATCH(_xlfn.XLOOKUP(T$1,'Point System'!$E:$E,'Point System'!$F:$F,""),Deduction!$E$3:$J$3,0))*_xlfn.XLOOKUP(T$1,'Point System'!$E:$E,'Point System'!$G:$G,0),0)</f>
        <v>0</v>
      </c>
      <c r="U14" s="218">
        <f>IFERROR(INDEX(Deduction!$E:$J,MATCH($A14,Deduction!$A:$A,0),MATCH(_xlfn.XLOOKUP(U$1,'Point System'!$E:$E,'Point System'!$F:$F,""),Deduction!$E$3:$J$3,0))*_xlfn.XLOOKUP(U$1,'Point System'!$E:$E,'Point System'!$G:$G,0),0)</f>
        <v>0</v>
      </c>
      <c r="V14" s="218">
        <f>IFERROR(INDEX(Deduction!$E:$J,MATCH($A14,Deduction!$A:$A,0),MATCH(_xlfn.XLOOKUP(V$1,'Point System'!$E:$E,'Point System'!$F:$F,""),Deduction!$E$3:$J$3,0))*_xlfn.XLOOKUP(V$1,'Point System'!$E:$E,'Point System'!$G:$G,0),0)</f>
        <v>0</v>
      </c>
      <c r="W14" s="217">
        <f t="shared" si="1"/>
        <v>0</v>
      </c>
      <c r="X14" s="219">
        <f t="shared" si="2"/>
        <v>0</v>
      </c>
      <c r="Y14" s="227" cm="1">
        <f t="array" ref="Y14">IFERROR(SUMPRODUCT((LOWER(INDEX(Attendance!$E:$ZZ,MATCH($A14,Attendance!$A:$A,0),0))="x")*(TEXT(Attendance!$E$1:$ZZ$1,"mmm")="Dec"))/SUMPRODUCT((Attendance!$E$1:$ZZ$1&lt;&gt;"")*(TEXT(Attendance!$E$1:$ZZ$1,"mmm")="Dec")),0)</f>
        <v>0</v>
      </c>
      <c r="Z14" s="228" cm="1">
        <f t="array" ref="Z14">IFERROR(SUMPRODUCT((LOWER(INDEX(Attendance!$E:$ZZ,MATCH($A14,Attendance!$A:$A,0),0))="x")*(Attendance!$E$2:$ZZ$2=_xlfn.XLOOKUP(E$1,'Point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5" spans="1:26" x14ac:dyDescent="0.25">
      <c r="A15" s="187">
        <f>Attendance!A14</f>
        <v>12</v>
      </c>
      <c r="B15" s="205" t="str">
        <f>IF($A15=0,"",IFERROR(_xlfn.LET(_xlpm.x,INDEX(Attendance!$B:$B,MATCH($A15,Attendance!$A:$A,0)),IF(_xlpm.x=0,"",_xlpm.x)),""))</f>
        <v/>
      </c>
      <c r="C15" s="205" t="str">
        <f>IF($A15=0,"",IFERROR(_xlfn.LET(_xlpm.x,INDEX(Attendance!$C:$C,MATCH($A15,Attendance!$A:$A,0)),IF(_xlpm.x=0,"",_xlpm.x)),""))</f>
        <v/>
      </c>
      <c r="D15" s="205" t="str">
        <f>IF($A15=0,"",IFERROR(_xlfn.LET(_xlpm.x,INDEX(Attendance!$D:$D,MATCH($A15,Attendance!$A:$A,0)),IF(_xlpm.x=0,"",_xlpm.x)),""))</f>
        <v/>
      </c>
      <c r="E15" s="206" cm="1">
        <f t="array" ref="E15">SUMPRODUCT((LOWER(INDEX(Attendance!$D:$ZZ,MATCH($A15,Attendance!$A:$A,0),0))="x")*(Attendance!$D$2:$ZZ$2=_xlfn.XLOOKUP(E$1,'Point System'!$A:$A,'Point System'!$B:$B,""))*(TEXT(Attendance!$D$1:$ZZ$1,"mmm")="Dec"))*_xlfn.XLOOKUP(E$1,'Point System'!$A:$A,'Point System'!$C:$C,0)</f>
        <v>0</v>
      </c>
      <c r="F15" s="206" cm="1">
        <f t="array" ref="F15">SUMPRODUCT((LOWER(INDEX(Attendance!$D:$ZZ,MATCH($A15,Attendance!$A:$A,0),0))="x")*(Attendance!$D$2:$ZZ$2=_xlfn.XLOOKUP(F$1,'Point System'!$A:$A,'Point System'!$B:$B,""))*(TEXT(Attendance!$D$1:$ZZ$1,"mmm")="Dec"))*_xlfn.XLOOKUP(F$1,'Point System'!$A:$A,'Point System'!$C:$C,0)</f>
        <v>0</v>
      </c>
      <c r="G15" s="206" cm="1">
        <f t="array" ref="G15">SUMPRODUCT((LOWER(INDEX(Attendance!$D:$ZZ,MATCH($A15,Attendance!$A:$A,0),0))="x")*(Attendance!$D$2:$ZZ$2=_xlfn.XLOOKUP(G$1,'Point System'!$A:$A,'Point System'!$B:$B,""))*(TEXT(Attendance!$D$1:$ZZ$1,"mmm")="Dec"))*_xlfn.XLOOKUP(G$1,'Point System'!$A:$A,'Point System'!$C:$C,0)</f>
        <v>0</v>
      </c>
      <c r="H15" s="206" cm="1">
        <f t="array" ref="H15">SUMPRODUCT((LOWER(INDEX(Attendance!$D:$ZZ,MATCH($A15,Attendance!$A:$A,0),0))="x")*(Attendance!$D$2:$ZZ$2=_xlfn.XLOOKUP(H$1,'Point System'!$A:$A,'Point System'!$B:$B,""))*(TEXT(Attendance!$D$1:$ZZ$1,"mmm")="Dec"))*_xlfn.XLOOKUP(H$1,'Point System'!$A:$A,'Point System'!$C:$C,0)</f>
        <v>0</v>
      </c>
      <c r="I15" s="206" cm="1">
        <f t="array" ref="I15">SUMPRODUCT((LOWER(INDEX(Attendance!$D:$ZZ,MATCH($A15,Attendance!$A:$A,0),0))="x")*(Attendance!$D$2:$ZZ$2=_xlfn.XLOOKUP(I$1,'Point System'!$A:$A,'Point System'!$B:$B,""))*(TEXT(Attendance!$D$1:$ZZ$1,"mmm")="Dec"))*_xlfn.XLOOKUP(I$1,'Point System'!$A:$A,'Point System'!$C:$C,0)</f>
        <v>0</v>
      </c>
      <c r="J15" s="206" cm="1">
        <f t="array" ref="J15">SUMPRODUCT((LOWER(INDEX(Attendance!$D:$ZZ,MATCH($A15,Attendance!$A:$A,0),0))="x")*(Attendance!$D$2:$ZZ$2=_xlfn.XLOOKUP(J$1,'Point System'!$A:$A,'Point System'!$B:$B,""))*(TEXT(Attendance!$D$1:$ZZ$1,"mmm")="Dec"))*_xlfn.XLOOKUP(J$1,'Point System'!$A:$A,'Point System'!$C:$C,0)</f>
        <v>0</v>
      </c>
      <c r="K15" s="206" cm="1">
        <f t="array" ref="K15">SUMPRODUCT((LOWER(INDEX(Attendance!$D:$ZZ,MATCH($A15,Attendance!$A:$A,0),0))="x")*(Attendance!$D$2:$ZZ$2=_xlfn.XLOOKUP(K$1,'Point System'!$A:$A,'Point System'!$B:$B,""))*(TEXT(Attendance!$D$1:$ZZ$1,"mmm")="Dec"))*_xlfn.XLOOKUP(K$1,'Point System'!$A:$A,'Point System'!$C:$C,0)</f>
        <v>0</v>
      </c>
      <c r="L15" s="188"/>
      <c r="M15" s="188"/>
      <c r="N15" s="188"/>
      <c r="O15" s="188"/>
      <c r="P15" s="214">
        <f t="shared" si="0"/>
        <v>0</v>
      </c>
      <c r="Q15" s="215">
        <f>IFERROR(INDEX(Deduction!$E:$J,MATCH($A15,Deduction!$A:$A,0),MATCH(_xlfn.XLOOKUP(Q$1,'Point System'!$E:$E,'Point System'!$F:$F,""),Deduction!$E$3:$J$3,0))*_xlfn.XLOOKUP(Q$1,'Point System'!$E:$E,'Point System'!$G:$G,0),0)</f>
        <v>0</v>
      </c>
      <c r="R15" s="215">
        <f>IFERROR(INDEX(Deduction!$E:$J,MATCH($A15,Deduction!$A:$A,0),MATCH(_xlfn.XLOOKUP(R$1,'Point System'!$E:$E,'Point System'!$F:$F,""),Deduction!$E$3:$J$3,0))*_xlfn.XLOOKUP(R$1,'Point System'!$E:$E,'Point System'!$G:$G,0),0)</f>
        <v>0</v>
      </c>
      <c r="S15" s="215">
        <f>IFERROR(INDEX(Deduction!$E:$J,MATCH($A15,Deduction!$A:$A,0),MATCH(_xlfn.XLOOKUP(S$1,'Point System'!$E:$E,'Point System'!$F:$F,""),Deduction!$E$3:$J$3,0))*_xlfn.XLOOKUP(S$1,'Point System'!$E:$E,'Point System'!$G:$G,0),0)</f>
        <v>0</v>
      </c>
      <c r="T15" s="215">
        <f>IFERROR(INDEX(Deduction!$E:$J,MATCH($A15,Deduction!$A:$A,0),MATCH(_xlfn.XLOOKUP(T$1,'Point System'!$E:$E,'Point System'!$F:$F,""),Deduction!$E$3:$J$3,0))*_xlfn.XLOOKUP(T$1,'Point System'!$E:$E,'Point System'!$G:$G,0),0)</f>
        <v>0</v>
      </c>
      <c r="U15" s="215">
        <f>IFERROR(INDEX(Deduction!$E:$J,MATCH($A15,Deduction!$A:$A,0),MATCH(_xlfn.XLOOKUP(U$1,'Point System'!$E:$E,'Point System'!$F:$F,""),Deduction!$E$3:$J$3,0))*_xlfn.XLOOKUP(U$1,'Point System'!$E:$E,'Point System'!$G:$G,0),0)</f>
        <v>0</v>
      </c>
      <c r="V15" s="215">
        <f>IFERROR(INDEX(Deduction!$E:$J,MATCH($A15,Deduction!$A:$A,0),MATCH(_xlfn.XLOOKUP(V$1,'Point System'!$E:$E,'Point System'!$F:$F,""),Deduction!$E$3:$J$3,0))*_xlfn.XLOOKUP(V$1,'Point System'!$E:$E,'Point System'!$G:$G,0),0)</f>
        <v>0</v>
      </c>
      <c r="W15" s="214">
        <f t="shared" si="1"/>
        <v>0</v>
      </c>
      <c r="X15" s="216">
        <f t="shared" si="2"/>
        <v>0</v>
      </c>
      <c r="Y15" s="225" cm="1">
        <f t="array" ref="Y15">IFERROR(SUMPRODUCT((LOWER(INDEX(Attendance!$E:$ZZ,MATCH($A15,Attendance!$A:$A,0),0))="x")*(TEXT(Attendance!$E$1:$ZZ$1,"mmm")="Dec"))/SUMPRODUCT((Attendance!$E$1:$ZZ$1&lt;&gt;"")*(TEXT(Attendance!$E$1:$ZZ$1,"mmm")="Dec")),0)</f>
        <v>0</v>
      </c>
      <c r="Z15" s="226" cm="1">
        <f t="array" ref="Z15">IFERROR(SUMPRODUCT((LOWER(INDEX(Attendance!$E:$ZZ,MATCH($A15,Attendance!$A:$A,0),0))="x")*(Attendance!$E$2:$ZZ$2=_xlfn.XLOOKUP(E$1,'Point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6" spans="1:26" x14ac:dyDescent="0.25">
      <c r="A16" s="187">
        <f>Attendance!A15</f>
        <v>13</v>
      </c>
      <c r="B16" s="207" t="str">
        <f>IF($A16=0,"",IFERROR(_xlfn.LET(_xlpm.x,INDEX(Attendance!$B:$B,MATCH($A16,Attendance!$A:$A,0)),IF(_xlpm.x=0,"",_xlpm.x)),""))</f>
        <v/>
      </c>
      <c r="C16" s="207" t="str">
        <f>IF($A16=0,"",IFERROR(_xlfn.LET(_xlpm.x,INDEX(Attendance!$C:$C,MATCH($A16,Attendance!$A:$A,0)),IF(_xlpm.x=0,"",_xlpm.x)),""))</f>
        <v/>
      </c>
      <c r="D16" s="207" t="str">
        <f>IF($A16=0,"",IFERROR(_xlfn.LET(_xlpm.x,INDEX(Attendance!$D:$D,MATCH($A16,Attendance!$A:$A,0)),IF(_xlpm.x=0,"",_xlpm.x)),""))</f>
        <v/>
      </c>
      <c r="E16" s="208" cm="1">
        <f t="array" ref="E16">SUMPRODUCT((LOWER(INDEX(Attendance!$D:$ZZ,MATCH($A16,Attendance!$A:$A,0),0))="x")*(Attendance!$D$2:$ZZ$2=_xlfn.XLOOKUP(E$1,'Point System'!$A:$A,'Point System'!$B:$B,""))*(TEXT(Attendance!$D$1:$ZZ$1,"mmm")="Dec"))*_xlfn.XLOOKUP(E$1,'Point System'!$A:$A,'Point System'!$C:$C,0)</f>
        <v>0</v>
      </c>
      <c r="F16" s="208" cm="1">
        <f t="array" ref="F16">SUMPRODUCT((LOWER(INDEX(Attendance!$D:$ZZ,MATCH($A16,Attendance!$A:$A,0),0))="x")*(Attendance!$D$2:$ZZ$2=_xlfn.XLOOKUP(F$1,'Point System'!$A:$A,'Point System'!$B:$B,""))*(TEXT(Attendance!$D$1:$ZZ$1,"mmm")="Dec"))*_xlfn.XLOOKUP(F$1,'Point System'!$A:$A,'Point System'!$C:$C,0)</f>
        <v>0</v>
      </c>
      <c r="G16" s="208" cm="1">
        <f t="array" ref="G16">SUMPRODUCT((LOWER(INDEX(Attendance!$D:$ZZ,MATCH($A16,Attendance!$A:$A,0),0))="x")*(Attendance!$D$2:$ZZ$2=_xlfn.XLOOKUP(G$1,'Point System'!$A:$A,'Point System'!$B:$B,""))*(TEXT(Attendance!$D$1:$ZZ$1,"mmm")="Dec"))*_xlfn.XLOOKUP(G$1,'Point System'!$A:$A,'Point System'!$C:$C,0)</f>
        <v>0</v>
      </c>
      <c r="H16" s="208" cm="1">
        <f t="array" ref="H16">SUMPRODUCT((LOWER(INDEX(Attendance!$D:$ZZ,MATCH($A16,Attendance!$A:$A,0),0))="x")*(Attendance!$D$2:$ZZ$2=_xlfn.XLOOKUP(H$1,'Point System'!$A:$A,'Point System'!$B:$B,""))*(TEXT(Attendance!$D$1:$ZZ$1,"mmm")="Dec"))*_xlfn.XLOOKUP(H$1,'Point System'!$A:$A,'Point System'!$C:$C,0)</f>
        <v>0</v>
      </c>
      <c r="I16" s="208" cm="1">
        <f t="array" ref="I16">SUMPRODUCT((LOWER(INDEX(Attendance!$D:$ZZ,MATCH($A16,Attendance!$A:$A,0),0))="x")*(Attendance!$D$2:$ZZ$2=_xlfn.XLOOKUP(I$1,'Point System'!$A:$A,'Point System'!$B:$B,""))*(TEXT(Attendance!$D$1:$ZZ$1,"mmm")="Dec"))*_xlfn.XLOOKUP(I$1,'Point System'!$A:$A,'Point System'!$C:$C,0)</f>
        <v>0</v>
      </c>
      <c r="J16" s="208" cm="1">
        <f t="array" ref="J16">SUMPRODUCT((LOWER(INDEX(Attendance!$D:$ZZ,MATCH($A16,Attendance!$A:$A,0),0))="x")*(Attendance!$D$2:$ZZ$2=_xlfn.XLOOKUP(J$1,'Point System'!$A:$A,'Point System'!$B:$B,""))*(TEXT(Attendance!$D$1:$ZZ$1,"mmm")="Dec"))*_xlfn.XLOOKUP(J$1,'Point System'!$A:$A,'Point System'!$C:$C,0)</f>
        <v>0</v>
      </c>
      <c r="K16" s="208" cm="1">
        <f t="array" ref="K16">SUMPRODUCT((LOWER(INDEX(Attendance!$D:$ZZ,MATCH($A16,Attendance!$A:$A,0),0))="x")*(Attendance!$D$2:$ZZ$2=_xlfn.XLOOKUP(K$1,'Point System'!$A:$A,'Point System'!$B:$B,""))*(TEXT(Attendance!$D$1:$ZZ$1,"mmm")="Dec"))*_xlfn.XLOOKUP(K$1,'Point System'!$A:$A,'Point System'!$C:$C,0)</f>
        <v>0</v>
      </c>
      <c r="L16" s="188"/>
      <c r="M16" s="188"/>
      <c r="N16" s="188"/>
      <c r="O16" s="188"/>
      <c r="P16" s="217">
        <f t="shared" si="0"/>
        <v>0</v>
      </c>
      <c r="Q16" s="218">
        <f>IFERROR(INDEX(Deduction!$E:$J,MATCH($A16,Deduction!$A:$A,0),MATCH(_xlfn.XLOOKUP(Q$1,'Point System'!$E:$E,'Point System'!$F:$F,""),Deduction!$E$3:$J$3,0))*_xlfn.XLOOKUP(Q$1,'Point System'!$E:$E,'Point System'!$G:$G,0),0)</f>
        <v>0</v>
      </c>
      <c r="R16" s="218">
        <f>IFERROR(INDEX(Deduction!$E:$J,MATCH($A16,Deduction!$A:$A,0),MATCH(_xlfn.XLOOKUP(R$1,'Point System'!$E:$E,'Point System'!$F:$F,""),Deduction!$E$3:$J$3,0))*_xlfn.XLOOKUP(R$1,'Point System'!$E:$E,'Point System'!$G:$G,0),0)</f>
        <v>0</v>
      </c>
      <c r="S16" s="218">
        <f>IFERROR(INDEX(Deduction!$E:$J,MATCH($A16,Deduction!$A:$A,0),MATCH(_xlfn.XLOOKUP(S$1,'Point System'!$E:$E,'Point System'!$F:$F,""),Deduction!$E$3:$J$3,0))*_xlfn.XLOOKUP(S$1,'Point System'!$E:$E,'Point System'!$G:$G,0),0)</f>
        <v>0</v>
      </c>
      <c r="T16" s="218">
        <f>IFERROR(INDEX(Deduction!$E:$J,MATCH($A16,Deduction!$A:$A,0),MATCH(_xlfn.XLOOKUP(T$1,'Point System'!$E:$E,'Point System'!$F:$F,""),Deduction!$E$3:$J$3,0))*_xlfn.XLOOKUP(T$1,'Point System'!$E:$E,'Point System'!$G:$G,0),0)</f>
        <v>0</v>
      </c>
      <c r="U16" s="218">
        <f>IFERROR(INDEX(Deduction!$E:$J,MATCH($A16,Deduction!$A:$A,0),MATCH(_xlfn.XLOOKUP(U$1,'Point System'!$E:$E,'Point System'!$F:$F,""),Deduction!$E$3:$J$3,0))*_xlfn.XLOOKUP(U$1,'Point System'!$E:$E,'Point System'!$G:$G,0),0)</f>
        <v>0</v>
      </c>
      <c r="V16" s="218">
        <f>IFERROR(INDEX(Deduction!$E:$J,MATCH($A16,Deduction!$A:$A,0),MATCH(_xlfn.XLOOKUP(V$1,'Point System'!$E:$E,'Point System'!$F:$F,""),Deduction!$E$3:$J$3,0))*_xlfn.XLOOKUP(V$1,'Point System'!$E:$E,'Point System'!$G:$G,0),0)</f>
        <v>0</v>
      </c>
      <c r="W16" s="217">
        <f t="shared" si="1"/>
        <v>0</v>
      </c>
      <c r="X16" s="219">
        <f t="shared" si="2"/>
        <v>0</v>
      </c>
      <c r="Y16" s="227" cm="1">
        <f t="array" ref="Y16">IFERROR(SUMPRODUCT((LOWER(INDEX(Attendance!$E:$ZZ,MATCH($A16,Attendance!$A:$A,0),0))="x")*(TEXT(Attendance!$E$1:$ZZ$1,"mmm")="Dec"))/SUMPRODUCT((Attendance!$E$1:$ZZ$1&lt;&gt;"")*(TEXT(Attendance!$E$1:$ZZ$1,"mmm")="Dec")),0)</f>
        <v>0</v>
      </c>
      <c r="Z16" s="228" cm="1">
        <f t="array" ref="Z16">IFERROR(SUMPRODUCT((LOWER(INDEX(Attendance!$E:$ZZ,MATCH($A16,Attendance!$A:$A,0),0))="x")*(Attendance!$E$2:$ZZ$2=_xlfn.XLOOKUP(E$1,'Point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7" spans="1:26" x14ac:dyDescent="0.25">
      <c r="A17" s="187">
        <f>Attendance!A16</f>
        <v>14</v>
      </c>
      <c r="B17" s="205" t="str">
        <f>IF($A17=0,"",IFERROR(_xlfn.LET(_xlpm.x,INDEX(Attendance!$B:$B,MATCH($A17,Attendance!$A:$A,0)),IF(_xlpm.x=0,"",_xlpm.x)),""))</f>
        <v/>
      </c>
      <c r="C17" s="205" t="str">
        <f>IF($A17=0,"",IFERROR(_xlfn.LET(_xlpm.x,INDEX(Attendance!$C:$C,MATCH($A17,Attendance!$A:$A,0)),IF(_xlpm.x=0,"",_xlpm.x)),""))</f>
        <v/>
      </c>
      <c r="D17" s="205" t="str">
        <f>IF($A17=0,"",IFERROR(_xlfn.LET(_xlpm.x,INDEX(Attendance!$D:$D,MATCH($A17,Attendance!$A:$A,0)),IF(_xlpm.x=0,"",_xlpm.x)),""))</f>
        <v/>
      </c>
      <c r="E17" s="206" cm="1">
        <f t="array" ref="E17">SUMPRODUCT((LOWER(INDEX(Attendance!$D:$ZZ,MATCH($A17,Attendance!$A:$A,0),0))="x")*(Attendance!$D$2:$ZZ$2=_xlfn.XLOOKUP(E$1,'Point System'!$A:$A,'Point System'!$B:$B,""))*(TEXT(Attendance!$D$1:$ZZ$1,"mmm")="Dec"))*_xlfn.XLOOKUP(E$1,'Point System'!$A:$A,'Point System'!$C:$C,0)</f>
        <v>0</v>
      </c>
      <c r="F17" s="206" cm="1">
        <f t="array" ref="F17">SUMPRODUCT((LOWER(INDEX(Attendance!$D:$ZZ,MATCH($A17,Attendance!$A:$A,0),0))="x")*(Attendance!$D$2:$ZZ$2=_xlfn.XLOOKUP(F$1,'Point System'!$A:$A,'Point System'!$B:$B,""))*(TEXT(Attendance!$D$1:$ZZ$1,"mmm")="Dec"))*_xlfn.XLOOKUP(F$1,'Point System'!$A:$A,'Point System'!$C:$C,0)</f>
        <v>0</v>
      </c>
      <c r="G17" s="206" cm="1">
        <f t="array" ref="G17">SUMPRODUCT((LOWER(INDEX(Attendance!$D:$ZZ,MATCH($A17,Attendance!$A:$A,0),0))="x")*(Attendance!$D$2:$ZZ$2=_xlfn.XLOOKUP(G$1,'Point System'!$A:$A,'Point System'!$B:$B,""))*(TEXT(Attendance!$D$1:$ZZ$1,"mmm")="Dec"))*_xlfn.XLOOKUP(G$1,'Point System'!$A:$A,'Point System'!$C:$C,0)</f>
        <v>0</v>
      </c>
      <c r="H17" s="206" cm="1">
        <f t="array" ref="H17">SUMPRODUCT((LOWER(INDEX(Attendance!$D:$ZZ,MATCH($A17,Attendance!$A:$A,0),0))="x")*(Attendance!$D$2:$ZZ$2=_xlfn.XLOOKUP(H$1,'Point System'!$A:$A,'Point System'!$B:$B,""))*(TEXT(Attendance!$D$1:$ZZ$1,"mmm")="Dec"))*_xlfn.XLOOKUP(H$1,'Point System'!$A:$A,'Point System'!$C:$C,0)</f>
        <v>0</v>
      </c>
      <c r="I17" s="206" cm="1">
        <f t="array" ref="I17">SUMPRODUCT((LOWER(INDEX(Attendance!$D:$ZZ,MATCH($A17,Attendance!$A:$A,0),0))="x")*(Attendance!$D$2:$ZZ$2=_xlfn.XLOOKUP(I$1,'Point System'!$A:$A,'Point System'!$B:$B,""))*(TEXT(Attendance!$D$1:$ZZ$1,"mmm")="Dec"))*_xlfn.XLOOKUP(I$1,'Point System'!$A:$A,'Point System'!$C:$C,0)</f>
        <v>0</v>
      </c>
      <c r="J17" s="206" cm="1">
        <f t="array" ref="J17">SUMPRODUCT((LOWER(INDEX(Attendance!$D:$ZZ,MATCH($A17,Attendance!$A:$A,0),0))="x")*(Attendance!$D$2:$ZZ$2=_xlfn.XLOOKUP(J$1,'Point System'!$A:$A,'Point System'!$B:$B,""))*(TEXT(Attendance!$D$1:$ZZ$1,"mmm")="Dec"))*_xlfn.XLOOKUP(J$1,'Point System'!$A:$A,'Point System'!$C:$C,0)</f>
        <v>0</v>
      </c>
      <c r="K17" s="206" cm="1">
        <f t="array" ref="K17">SUMPRODUCT((LOWER(INDEX(Attendance!$D:$ZZ,MATCH($A17,Attendance!$A:$A,0),0))="x")*(Attendance!$D$2:$ZZ$2=_xlfn.XLOOKUP(K$1,'Point System'!$A:$A,'Point System'!$B:$B,""))*(TEXT(Attendance!$D$1:$ZZ$1,"mmm")="Dec"))*_xlfn.XLOOKUP(K$1,'Point System'!$A:$A,'Point System'!$C:$C,0)</f>
        <v>0</v>
      </c>
      <c r="L17" s="188"/>
      <c r="M17" s="188"/>
      <c r="N17" s="188"/>
      <c r="O17" s="188"/>
      <c r="P17" s="214">
        <f t="shared" si="0"/>
        <v>0</v>
      </c>
      <c r="Q17" s="215">
        <f>IFERROR(INDEX(Deduction!$E:$J,MATCH($A17,Deduction!$A:$A,0),MATCH(_xlfn.XLOOKUP(Q$1,'Point System'!$E:$E,'Point System'!$F:$F,""),Deduction!$E$3:$J$3,0))*_xlfn.XLOOKUP(Q$1,'Point System'!$E:$E,'Point System'!$G:$G,0),0)</f>
        <v>0</v>
      </c>
      <c r="R17" s="215">
        <f>IFERROR(INDEX(Deduction!$E:$J,MATCH($A17,Deduction!$A:$A,0),MATCH(_xlfn.XLOOKUP(R$1,'Point System'!$E:$E,'Point System'!$F:$F,""),Deduction!$E$3:$J$3,0))*_xlfn.XLOOKUP(R$1,'Point System'!$E:$E,'Point System'!$G:$G,0),0)</f>
        <v>0</v>
      </c>
      <c r="S17" s="215">
        <f>IFERROR(INDEX(Deduction!$E:$J,MATCH($A17,Deduction!$A:$A,0),MATCH(_xlfn.XLOOKUP(S$1,'Point System'!$E:$E,'Point System'!$F:$F,""),Deduction!$E$3:$J$3,0))*_xlfn.XLOOKUP(S$1,'Point System'!$E:$E,'Point System'!$G:$G,0),0)</f>
        <v>0</v>
      </c>
      <c r="T17" s="215">
        <f>IFERROR(INDEX(Deduction!$E:$J,MATCH($A17,Deduction!$A:$A,0),MATCH(_xlfn.XLOOKUP(T$1,'Point System'!$E:$E,'Point System'!$F:$F,""),Deduction!$E$3:$J$3,0))*_xlfn.XLOOKUP(T$1,'Point System'!$E:$E,'Point System'!$G:$G,0),0)</f>
        <v>0</v>
      </c>
      <c r="U17" s="215">
        <f>IFERROR(INDEX(Deduction!$E:$J,MATCH($A17,Deduction!$A:$A,0),MATCH(_xlfn.XLOOKUP(U$1,'Point System'!$E:$E,'Point System'!$F:$F,""),Deduction!$E$3:$J$3,0))*_xlfn.XLOOKUP(U$1,'Point System'!$E:$E,'Point System'!$G:$G,0),0)</f>
        <v>0</v>
      </c>
      <c r="V17" s="215">
        <f>IFERROR(INDEX(Deduction!$E:$J,MATCH($A17,Deduction!$A:$A,0),MATCH(_xlfn.XLOOKUP(V$1,'Point System'!$E:$E,'Point System'!$F:$F,""),Deduction!$E$3:$J$3,0))*_xlfn.XLOOKUP(V$1,'Point System'!$E:$E,'Point System'!$G:$G,0),0)</f>
        <v>0</v>
      </c>
      <c r="W17" s="214">
        <f t="shared" si="1"/>
        <v>0</v>
      </c>
      <c r="X17" s="216">
        <f t="shared" si="2"/>
        <v>0</v>
      </c>
      <c r="Y17" s="225" cm="1">
        <f t="array" ref="Y17">IFERROR(SUMPRODUCT((LOWER(INDEX(Attendance!$E:$ZZ,MATCH($A17,Attendance!$A:$A,0),0))="x")*(TEXT(Attendance!$E$1:$ZZ$1,"mmm")="Dec"))/SUMPRODUCT((Attendance!$E$1:$ZZ$1&lt;&gt;"")*(TEXT(Attendance!$E$1:$ZZ$1,"mmm")="Dec")),0)</f>
        <v>0</v>
      </c>
      <c r="Z17" s="226" cm="1">
        <f t="array" ref="Z17">IFERROR(SUMPRODUCT((LOWER(INDEX(Attendance!$E:$ZZ,MATCH($A17,Attendance!$A:$A,0),0))="x")*(Attendance!$E$2:$ZZ$2=_xlfn.XLOOKUP(E$1,'Point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8" spans="1:26" x14ac:dyDescent="0.25">
      <c r="A18" s="187">
        <f>Attendance!A17</f>
        <v>15</v>
      </c>
      <c r="B18" s="207" t="str">
        <f>IF($A18=0,"",IFERROR(_xlfn.LET(_xlpm.x,INDEX(Attendance!$B:$B,MATCH($A18,Attendance!$A:$A,0)),IF(_xlpm.x=0,"",_xlpm.x)),""))</f>
        <v/>
      </c>
      <c r="C18" s="207" t="str">
        <f>IF($A18=0,"",IFERROR(_xlfn.LET(_xlpm.x,INDEX(Attendance!$C:$C,MATCH($A18,Attendance!$A:$A,0)),IF(_xlpm.x=0,"",_xlpm.x)),""))</f>
        <v/>
      </c>
      <c r="D18" s="207" t="str">
        <f>IF($A18=0,"",IFERROR(_xlfn.LET(_xlpm.x,INDEX(Attendance!$D:$D,MATCH($A18,Attendance!$A:$A,0)),IF(_xlpm.x=0,"",_xlpm.x)),""))</f>
        <v/>
      </c>
      <c r="E18" s="208" cm="1">
        <f t="array" ref="E18">SUMPRODUCT((LOWER(INDEX(Attendance!$D:$ZZ,MATCH($A18,Attendance!$A:$A,0),0))="x")*(Attendance!$D$2:$ZZ$2=_xlfn.XLOOKUP(E$1,'Point System'!$A:$A,'Point System'!$B:$B,""))*(TEXT(Attendance!$D$1:$ZZ$1,"mmm")="Dec"))*_xlfn.XLOOKUP(E$1,'Point System'!$A:$A,'Point System'!$C:$C,0)</f>
        <v>0</v>
      </c>
      <c r="F18" s="208" cm="1">
        <f t="array" ref="F18">SUMPRODUCT((LOWER(INDEX(Attendance!$D:$ZZ,MATCH($A18,Attendance!$A:$A,0),0))="x")*(Attendance!$D$2:$ZZ$2=_xlfn.XLOOKUP(F$1,'Point System'!$A:$A,'Point System'!$B:$B,""))*(TEXT(Attendance!$D$1:$ZZ$1,"mmm")="Dec"))*_xlfn.XLOOKUP(F$1,'Point System'!$A:$A,'Point System'!$C:$C,0)</f>
        <v>0</v>
      </c>
      <c r="G18" s="208" cm="1">
        <f t="array" ref="G18">SUMPRODUCT((LOWER(INDEX(Attendance!$D:$ZZ,MATCH($A18,Attendance!$A:$A,0),0))="x")*(Attendance!$D$2:$ZZ$2=_xlfn.XLOOKUP(G$1,'Point System'!$A:$A,'Point System'!$B:$B,""))*(TEXT(Attendance!$D$1:$ZZ$1,"mmm")="Dec"))*_xlfn.XLOOKUP(G$1,'Point System'!$A:$A,'Point System'!$C:$C,0)</f>
        <v>0</v>
      </c>
      <c r="H18" s="208" cm="1">
        <f t="array" ref="H18">SUMPRODUCT((LOWER(INDEX(Attendance!$D:$ZZ,MATCH($A18,Attendance!$A:$A,0),0))="x")*(Attendance!$D$2:$ZZ$2=_xlfn.XLOOKUP(H$1,'Point System'!$A:$A,'Point System'!$B:$B,""))*(TEXT(Attendance!$D$1:$ZZ$1,"mmm")="Dec"))*_xlfn.XLOOKUP(H$1,'Point System'!$A:$A,'Point System'!$C:$C,0)</f>
        <v>0</v>
      </c>
      <c r="I18" s="208" cm="1">
        <f t="array" ref="I18">SUMPRODUCT((LOWER(INDEX(Attendance!$D:$ZZ,MATCH($A18,Attendance!$A:$A,0),0))="x")*(Attendance!$D$2:$ZZ$2=_xlfn.XLOOKUP(I$1,'Point System'!$A:$A,'Point System'!$B:$B,""))*(TEXT(Attendance!$D$1:$ZZ$1,"mmm")="Dec"))*_xlfn.XLOOKUP(I$1,'Point System'!$A:$A,'Point System'!$C:$C,0)</f>
        <v>0</v>
      </c>
      <c r="J18" s="208" cm="1">
        <f t="array" ref="J18">SUMPRODUCT((LOWER(INDEX(Attendance!$D:$ZZ,MATCH($A18,Attendance!$A:$A,0),0))="x")*(Attendance!$D$2:$ZZ$2=_xlfn.XLOOKUP(J$1,'Point System'!$A:$A,'Point System'!$B:$B,""))*(TEXT(Attendance!$D$1:$ZZ$1,"mmm")="Dec"))*_xlfn.XLOOKUP(J$1,'Point System'!$A:$A,'Point System'!$C:$C,0)</f>
        <v>0</v>
      </c>
      <c r="K18" s="208" cm="1">
        <f t="array" ref="K18">SUMPRODUCT((LOWER(INDEX(Attendance!$D:$ZZ,MATCH($A18,Attendance!$A:$A,0),0))="x")*(Attendance!$D$2:$ZZ$2=_xlfn.XLOOKUP(K$1,'Point System'!$A:$A,'Point System'!$B:$B,""))*(TEXT(Attendance!$D$1:$ZZ$1,"mmm")="Dec"))*_xlfn.XLOOKUP(K$1,'Point System'!$A:$A,'Point System'!$C:$C,0)</f>
        <v>0</v>
      </c>
      <c r="L18" s="188"/>
      <c r="M18" s="188"/>
      <c r="N18" s="188"/>
      <c r="O18" s="188"/>
      <c r="P18" s="217">
        <f t="shared" si="0"/>
        <v>0</v>
      </c>
      <c r="Q18" s="218">
        <f>IFERROR(INDEX(Deduction!$E:$J,MATCH($A18,Deduction!$A:$A,0),MATCH(_xlfn.XLOOKUP(Q$1,'Point System'!$E:$E,'Point System'!$F:$F,""),Deduction!$E$3:$J$3,0))*_xlfn.XLOOKUP(Q$1,'Point System'!$E:$E,'Point System'!$G:$G,0),0)</f>
        <v>0</v>
      </c>
      <c r="R18" s="218">
        <f>IFERROR(INDEX(Deduction!$E:$J,MATCH($A18,Deduction!$A:$A,0),MATCH(_xlfn.XLOOKUP(R$1,'Point System'!$E:$E,'Point System'!$F:$F,""),Deduction!$E$3:$J$3,0))*_xlfn.XLOOKUP(R$1,'Point System'!$E:$E,'Point System'!$G:$G,0),0)</f>
        <v>0</v>
      </c>
      <c r="S18" s="218">
        <f>IFERROR(INDEX(Deduction!$E:$J,MATCH($A18,Deduction!$A:$A,0),MATCH(_xlfn.XLOOKUP(S$1,'Point System'!$E:$E,'Point System'!$F:$F,""),Deduction!$E$3:$J$3,0))*_xlfn.XLOOKUP(S$1,'Point System'!$E:$E,'Point System'!$G:$G,0),0)</f>
        <v>0</v>
      </c>
      <c r="T18" s="218">
        <f>IFERROR(INDEX(Deduction!$E:$J,MATCH($A18,Deduction!$A:$A,0),MATCH(_xlfn.XLOOKUP(T$1,'Point System'!$E:$E,'Point System'!$F:$F,""),Deduction!$E$3:$J$3,0))*_xlfn.XLOOKUP(T$1,'Point System'!$E:$E,'Point System'!$G:$G,0),0)</f>
        <v>0</v>
      </c>
      <c r="U18" s="218">
        <f>IFERROR(INDEX(Deduction!$E:$J,MATCH($A18,Deduction!$A:$A,0),MATCH(_xlfn.XLOOKUP(U$1,'Point System'!$E:$E,'Point System'!$F:$F,""),Deduction!$E$3:$J$3,0))*_xlfn.XLOOKUP(U$1,'Point System'!$E:$E,'Point System'!$G:$G,0),0)</f>
        <v>0</v>
      </c>
      <c r="V18" s="218">
        <f>IFERROR(INDEX(Deduction!$E:$J,MATCH($A18,Deduction!$A:$A,0),MATCH(_xlfn.XLOOKUP(V$1,'Point System'!$E:$E,'Point System'!$F:$F,""),Deduction!$E$3:$J$3,0))*_xlfn.XLOOKUP(V$1,'Point System'!$E:$E,'Point System'!$G:$G,0),0)</f>
        <v>0</v>
      </c>
      <c r="W18" s="217">
        <f t="shared" si="1"/>
        <v>0</v>
      </c>
      <c r="X18" s="219">
        <f t="shared" si="2"/>
        <v>0</v>
      </c>
      <c r="Y18" s="227" cm="1">
        <f t="array" ref="Y18">IFERROR(SUMPRODUCT((LOWER(INDEX(Attendance!$E:$ZZ,MATCH($A18,Attendance!$A:$A,0),0))="x")*(TEXT(Attendance!$E$1:$ZZ$1,"mmm")="Dec"))/SUMPRODUCT((Attendance!$E$1:$ZZ$1&lt;&gt;"")*(TEXT(Attendance!$E$1:$ZZ$1,"mmm")="Dec")),0)</f>
        <v>0</v>
      </c>
      <c r="Z18" s="228" cm="1">
        <f t="array" ref="Z18">IFERROR(SUMPRODUCT((LOWER(INDEX(Attendance!$E:$ZZ,MATCH($A18,Attendance!$A:$A,0),0))="x")*(Attendance!$E$2:$ZZ$2=_xlfn.XLOOKUP(E$1,'Point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9" spans="1:26" x14ac:dyDescent="0.25">
      <c r="A19" s="187">
        <f>Attendance!A18</f>
        <v>16</v>
      </c>
      <c r="B19" s="205" t="str">
        <f>IF($A19=0,"",IFERROR(_xlfn.LET(_xlpm.x,INDEX(Attendance!$B:$B,MATCH($A19,Attendance!$A:$A,0)),IF(_xlpm.x=0,"",_xlpm.x)),""))</f>
        <v/>
      </c>
      <c r="C19" s="205" t="str">
        <f>IF($A19=0,"",IFERROR(_xlfn.LET(_xlpm.x,INDEX(Attendance!$C:$C,MATCH($A19,Attendance!$A:$A,0)),IF(_xlpm.x=0,"",_xlpm.x)),""))</f>
        <v/>
      </c>
      <c r="D19" s="205" t="str">
        <f>IF($A19=0,"",IFERROR(_xlfn.LET(_xlpm.x,INDEX(Attendance!$D:$D,MATCH($A19,Attendance!$A:$A,0)),IF(_xlpm.x=0,"",_xlpm.x)),""))</f>
        <v/>
      </c>
      <c r="E19" s="206" cm="1">
        <f t="array" ref="E19">SUMPRODUCT((LOWER(INDEX(Attendance!$D:$ZZ,MATCH($A19,Attendance!$A:$A,0),0))="x")*(Attendance!$D$2:$ZZ$2=_xlfn.XLOOKUP(E$1,'Point System'!$A:$A,'Point System'!$B:$B,""))*(TEXT(Attendance!$D$1:$ZZ$1,"mmm")="Dec"))*_xlfn.XLOOKUP(E$1,'Point System'!$A:$A,'Point System'!$C:$C,0)</f>
        <v>0</v>
      </c>
      <c r="F19" s="206" cm="1">
        <f t="array" ref="F19">SUMPRODUCT((LOWER(INDEX(Attendance!$D:$ZZ,MATCH($A19,Attendance!$A:$A,0),0))="x")*(Attendance!$D$2:$ZZ$2=_xlfn.XLOOKUP(F$1,'Point System'!$A:$A,'Point System'!$B:$B,""))*(TEXT(Attendance!$D$1:$ZZ$1,"mmm")="Dec"))*_xlfn.XLOOKUP(F$1,'Point System'!$A:$A,'Point System'!$C:$C,0)</f>
        <v>0</v>
      </c>
      <c r="G19" s="206" cm="1">
        <f t="array" ref="G19">SUMPRODUCT((LOWER(INDEX(Attendance!$D:$ZZ,MATCH($A19,Attendance!$A:$A,0),0))="x")*(Attendance!$D$2:$ZZ$2=_xlfn.XLOOKUP(G$1,'Point System'!$A:$A,'Point System'!$B:$B,""))*(TEXT(Attendance!$D$1:$ZZ$1,"mmm")="Dec"))*_xlfn.XLOOKUP(G$1,'Point System'!$A:$A,'Point System'!$C:$C,0)</f>
        <v>0</v>
      </c>
      <c r="H19" s="206" cm="1">
        <f t="array" ref="H19">SUMPRODUCT((LOWER(INDEX(Attendance!$D:$ZZ,MATCH($A19,Attendance!$A:$A,0),0))="x")*(Attendance!$D$2:$ZZ$2=_xlfn.XLOOKUP(H$1,'Point System'!$A:$A,'Point System'!$B:$B,""))*(TEXT(Attendance!$D$1:$ZZ$1,"mmm")="Dec"))*_xlfn.XLOOKUP(H$1,'Point System'!$A:$A,'Point System'!$C:$C,0)</f>
        <v>0</v>
      </c>
      <c r="I19" s="206" cm="1">
        <f t="array" ref="I19">SUMPRODUCT((LOWER(INDEX(Attendance!$D:$ZZ,MATCH($A19,Attendance!$A:$A,0),0))="x")*(Attendance!$D$2:$ZZ$2=_xlfn.XLOOKUP(I$1,'Point System'!$A:$A,'Point System'!$B:$B,""))*(TEXT(Attendance!$D$1:$ZZ$1,"mmm")="Dec"))*_xlfn.XLOOKUP(I$1,'Point System'!$A:$A,'Point System'!$C:$C,0)</f>
        <v>0</v>
      </c>
      <c r="J19" s="206" cm="1">
        <f t="array" ref="J19">SUMPRODUCT((LOWER(INDEX(Attendance!$D:$ZZ,MATCH($A19,Attendance!$A:$A,0),0))="x")*(Attendance!$D$2:$ZZ$2=_xlfn.XLOOKUP(J$1,'Point System'!$A:$A,'Point System'!$B:$B,""))*(TEXT(Attendance!$D$1:$ZZ$1,"mmm")="Dec"))*_xlfn.XLOOKUP(J$1,'Point System'!$A:$A,'Point System'!$C:$C,0)</f>
        <v>0</v>
      </c>
      <c r="K19" s="206" cm="1">
        <f t="array" ref="K19">SUMPRODUCT((LOWER(INDEX(Attendance!$D:$ZZ,MATCH($A19,Attendance!$A:$A,0),0))="x")*(Attendance!$D$2:$ZZ$2=_xlfn.XLOOKUP(K$1,'Point System'!$A:$A,'Point System'!$B:$B,""))*(TEXT(Attendance!$D$1:$ZZ$1,"mmm")="Dec"))*_xlfn.XLOOKUP(K$1,'Point System'!$A:$A,'Point System'!$C:$C,0)</f>
        <v>0</v>
      </c>
      <c r="L19" s="188"/>
      <c r="M19" s="188"/>
      <c r="N19" s="188"/>
      <c r="O19" s="188"/>
      <c r="P19" s="214">
        <f t="shared" si="0"/>
        <v>0</v>
      </c>
      <c r="Q19" s="215">
        <f>IFERROR(INDEX(Deduction!$E:$J,MATCH($A19,Deduction!$A:$A,0),MATCH(_xlfn.XLOOKUP(Q$1,'Point System'!$E:$E,'Point System'!$F:$F,""),Deduction!$E$3:$J$3,0))*_xlfn.XLOOKUP(Q$1,'Point System'!$E:$E,'Point System'!$G:$G,0),0)</f>
        <v>0</v>
      </c>
      <c r="R19" s="215">
        <f>IFERROR(INDEX(Deduction!$E:$J,MATCH($A19,Deduction!$A:$A,0),MATCH(_xlfn.XLOOKUP(R$1,'Point System'!$E:$E,'Point System'!$F:$F,""),Deduction!$E$3:$J$3,0))*_xlfn.XLOOKUP(R$1,'Point System'!$E:$E,'Point System'!$G:$G,0),0)</f>
        <v>0</v>
      </c>
      <c r="S19" s="215">
        <f>IFERROR(INDEX(Deduction!$E:$J,MATCH($A19,Deduction!$A:$A,0),MATCH(_xlfn.XLOOKUP(S$1,'Point System'!$E:$E,'Point System'!$F:$F,""),Deduction!$E$3:$J$3,0))*_xlfn.XLOOKUP(S$1,'Point System'!$E:$E,'Point System'!$G:$G,0),0)</f>
        <v>0</v>
      </c>
      <c r="T19" s="215">
        <f>IFERROR(INDEX(Deduction!$E:$J,MATCH($A19,Deduction!$A:$A,0),MATCH(_xlfn.XLOOKUP(T$1,'Point System'!$E:$E,'Point System'!$F:$F,""),Deduction!$E$3:$J$3,0))*_xlfn.XLOOKUP(T$1,'Point System'!$E:$E,'Point System'!$G:$G,0),0)</f>
        <v>0</v>
      </c>
      <c r="U19" s="215">
        <f>IFERROR(INDEX(Deduction!$E:$J,MATCH($A19,Deduction!$A:$A,0),MATCH(_xlfn.XLOOKUP(U$1,'Point System'!$E:$E,'Point System'!$F:$F,""),Deduction!$E$3:$J$3,0))*_xlfn.XLOOKUP(U$1,'Point System'!$E:$E,'Point System'!$G:$G,0),0)</f>
        <v>0</v>
      </c>
      <c r="V19" s="215">
        <f>IFERROR(INDEX(Deduction!$E:$J,MATCH($A19,Deduction!$A:$A,0),MATCH(_xlfn.XLOOKUP(V$1,'Point System'!$E:$E,'Point System'!$F:$F,""),Deduction!$E$3:$J$3,0))*_xlfn.XLOOKUP(V$1,'Point System'!$E:$E,'Point System'!$G:$G,0),0)</f>
        <v>0</v>
      </c>
      <c r="W19" s="214">
        <f t="shared" si="1"/>
        <v>0</v>
      </c>
      <c r="X19" s="216">
        <f t="shared" si="2"/>
        <v>0</v>
      </c>
      <c r="Y19" s="225" cm="1">
        <f t="array" ref="Y19">IFERROR(SUMPRODUCT((LOWER(INDEX(Attendance!$E:$ZZ,MATCH($A19,Attendance!$A:$A,0),0))="x")*(TEXT(Attendance!$E$1:$ZZ$1,"mmm")="Dec"))/SUMPRODUCT((Attendance!$E$1:$ZZ$1&lt;&gt;"")*(TEXT(Attendance!$E$1:$ZZ$1,"mmm")="Dec")),0)</f>
        <v>0</v>
      </c>
      <c r="Z19" s="226" cm="1">
        <f t="array" ref="Z19">IFERROR(SUMPRODUCT((LOWER(INDEX(Attendance!$E:$ZZ,MATCH($A19,Attendance!$A:$A,0),0))="x")*(Attendance!$E$2:$ZZ$2=_xlfn.XLOOKUP(E$1,'Point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20" spans="1:26" x14ac:dyDescent="0.25">
      <c r="A20" s="187">
        <f>Attendance!A19</f>
        <v>17</v>
      </c>
      <c r="B20" s="207" t="str">
        <f>IF($A20=0,"",IFERROR(_xlfn.LET(_xlpm.x,INDEX(Attendance!$B:$B,MATCH($A20,Attendance!$A:$A,0)),IF(_xlpm.x=0,"",_xlpm.x)),""))</f>
        <v/>
      </c>
      <c r="C20" s="207" t="str">
        <f>IF($A20=0,"",IFERROR(_xlfn.LET(_xlpm.x,INDEX(Attendance!$C:$C,MATCH($A20,Attendance!$A:$A,0)),IF(_xlpm.x=0,"",_xlpm.x)),""))</f>
        <v/>
      </c>
      <c r="D20" s="207" t="str">
        <f>IF($A20=0,"",IFERROR(_xlfn.LET(_xlpm.x,INDEX(Attendance!$D:$D,MATCH($A20,Attendance!$A:$A,0)),IF(_xlpm.x=0,"",_xlpm.x)),""))</f>
        <v/>
      </c>
      <c r="E20" s="208" cm="1">
        <f t="array" ref="E20">SUMPRODUCT((LOWER(INDEX(Attendance!$D:$ZZ,MATCH($A20,Attendance!$A:$A,0),0))="x")*(Attendance!$D$2:$ZZ$2=_xlfn.XLOOKUP(E$1,'Point System'!$A:$A,'Point System'!$B:$B,""))*(TEXT(Attendance!$D$1:$ZZ$1,"mmm")="Dec"))*_xlfn.XLOOKUP(E$1,'Point System'!$A:$A,'Point System'!$C:$C,0)</f>
        <v>0</v>
      </c>
      <c r="F20" s="208" cm="1">
        <f t="array" ref="F20">SUMPRODUCT((LOWER(INDEX(Attendance!$D:$ZZ,MATCH($A20,Attendance!$A:$A,0),0))="x")*(Attendance!$D$2:$ZZ$2=_xlfn.XLOOKUP(F$1,'Point System'!$A:$A,'Point System'!$B:$B,""))*(TEXT(Attendance!$D$1:$ZZ$1,"mmm")="Dec"))*_xlfn.XLOOKUP(F$1,'Point System'!$A:$A,'Point System'!$C:$C,0)</f>
        <v>0</v>
      </c>
      <c r="G20" s="208" cm="1">
        <f t="array" ref="G20">SUMPRODUCT((LOWER(INDEX(Attendance!$D:$ZZ,MATCH($A20,Attendance!$A:$A,0),0))="x")*(Attendance!$D$2:$ZZ$2=_xlfn.XLOOKUP(G$1,'Point System'!$A:$A,'Point System'!$B:$B,""))*(TEXT(Attendance!$D$1:$ZZ$1,"mmm")="Dec"))*_xlfn.XLOOKUP(G$1,'Point System'!$A:$A,'Point System'!$C:$C,0)</f>
        <v>0</v>
      </c>
      <c r="H20" s="208" cm="1">
        <f t="array" ref="H20">SUMPRODUCT((LOWER(INDEX(Attendance!$D:$ZZ,MATCH($A20,Attendance!$A:$A,0),0))="x")*(Attendance!$D$2:$ZZ$2=_xlfn.XLOOKUP(H$1,'Point System'!$A:$A,'Point System'!$B:$B,""))*(TEXT(Attendance!$D$1:$ZZ$1,"mmm")="Dec"))*_xlfn.XLOOKUP(H$1,'Point System'!$A:$A,'Point System'!$C:$C,0)</f>
        <v>0</v>
      </c>
      <c r="I20" s="208" cm="1">
        <f t="array" ref="I20">SUMPRODUCT((LOWER(INDEX(Attendance!$D:$ZZ,MATCH($A20,Attendance!$A:$A,0),0))="x")*(Attendance!$D$2:$ZZ$2=_xlfn.XLOOKUP(I$1,'Point System'!$A:$A,'Point System'!$B:$B,""))*(TEXT(Attendance!$D$1:$ZZ$1,"mmm")="Dec"))*_xlfn.XLOOKUP(I$1,'Point System'!$A:$A,'Point System'!$C:$C,0)</f>
        <v>0</v>
      </c>
      <c r="J20" s="208" cm="1">
        <f t="array" ref="J20">SUMPRODUCT((LOWER(INDEX(Attendance!$D:$ZZ,MATCH($A20,Attendance!$A:$A,0),0))="x")*(Attendance!$D$2:$ZZ$2=_xlfn.XLOOKUP(J$1,'Point System'!$A:$A,'Point System'!$B:$B,""))*(TEXT(Attendance!$D$1:$ZZ$1,"mmm")="Dec"))*_xlfn.XLOOKUP(J$1,'Point System'!$A:$A,'Point System'!$C:$C,0)</f>
        <v>0</v>
      </c>
      <c r="K20" s="208" cm="1">
        <f t="array" ref="K20">SUMPRODUCT((LOWER(INDEX(Attendance!$D:$ZZ,MATCH($A20,Attendance!$A:$A,0),0))="x")*(Attendance!$D$2:$ZZ$2=_xlfn.XLOOKUP(K$1,'Point System'!$A:$A,'Point System'!$B:$B,""))*(TEXT(Attendance!$D$1:$ZZ$1,"mmm")="Dec"))*_xlfn.XLOOKUP(K$1,'Point System'!$A:$A,'Point System'!$C:$C,0)</f>
        <v>0</v>
      </c>
      <c r="L20" s="188"/>
      <c r="M20" s="188"/>
      <c r="N20" s="188"/>
      <c r="O20" s="188"/>
      <c r="P20" s="217">
        <f t="shared" si="0"/>
        <v>0</v>
      </c>
      <c r="Q20" s="218">
        <f>IFERROR(INDEX(Deduction!$E:$J,MATCH($A20,Deduction!$A:$A,0),MATCH(_xlfn.XLOOKUP(Q$1,'Point System'!$E:$E,'Point System'!$F:$F,""),Deduction!$E$3:$J$3,0))*_xlfn.XLOOKUP(Q$1,'Point System'!$E:$E,'Point System'!$G:$G,0),0)</f>
        <v>0</v>
      </c>
      <c r="R20" s="218">
        <f>IFERROR(INDEX(Deduction!$E:$J,MATCH($A20,Deduction!$A:$A,0),MATCH(_xlfn.XLOOKUP(R$1,'Point System'!$E:$E,'Point System'!$F:$F,""),Deduction!$E$3:$J$3,0))*_xlfn.XLOOKUP(R$1,'Point System'!$E:$E,'Point System'!$G:$G,0),0)</f>
        <v>0</v>
      </c>
      <c r="S20" s="218">
        <f>IFERROR(INDEX(Deduction!$E:$J,MATCH($A20,Deduction!$A:$A,0),MATCH(_xlfn.XLOOKUP(S$1,'Point System'!$E:$E,'Point System'!$F:$F,""),Deduction!$E$3:$J$3,0))*_xlfn.XLOOKUP(S$1,'Point System'!$E:$E,'Point System'!$G:$G,0),0)</f>
        <v>0</v>
      </c>
      <c r="T20" s="218">
        <f>IFERROR(INDEX(Deduction!$E:$J,MATCH($A20,Deduction!$A:$A,0),MATCH(_xlfn.XLOOKUP(T$1,'Point System'!$E:$E,'Point System'!$F:$F,""),Deduction!$E$3:$J$3,0))*_xlfn.XLOOKUP(T$1,'Point System'!$E:$E,'Point System'!$G:$G,0),0)</f>
        <v>0</v>
      </c>
      <c r="U20" s="218">
        <f>IFERROR(INDEX(Deduction!$E:$J,MATCH($A20,Deduction!$A:$A,0),MATCH(_xlfn.XLOOKUP(U$1,'Point System'!$E:$E,'Point System'!$F:$F,""),Deduction!$E$3:$J$3,0))*_xlfn.XLOOKUP(U$1,'Point System'!$E:$E,'Point System'!$G:$G,0),0)</f>
        <v>0</v>
      </c>
      <c r="V20" s="218">
        <f>IFERROR(INDEX(Deduction!$E:$J,MATCH($A20,Deduction!$A:$A,0),MATCH(_xlfn.XLOOKUP(V$1,'Point System'!$E:$E,'Point System'!$F:$F,""),Deduction!$E$3:$J$3,0))*_xlfn.XLOOKUP(V$1,'Point System'!$E:$E,'Point System'!$G:$G,0),0)</f>
        <v>0</v>
      </c>
      <c r="W20" s="217">
        <f t="shared" si="1"/>
        <v>0</v>
      </c>
      <c r="X20" s="219">
        <f t="shared" si="2"/>
        <v>0</v>
      </c>
      <c r="Y20" s="227" cm="1">
        <f t="array" ref="Y20">IFERROR(SUMPRODUCT((LOWER(INDEX(Attendance!$E:$ZZ,MATCH($A20,Attendance!$A:$A,0),0))="x")*(TEXT(Attendance!$E$1:$ZZ$1,"mmm")="Dec"))/SUMPRODUCT((Attendance!$E$1:$ZZ$1&lt;&gt;"")*(TEXT(Attendance!$E$1:$ZZ$1,"mmm")="Dec")),0)</f>
        <v>0</v>
      </c>
      <c r="Z20" s="228" cm="1">
        <f t="array" ref="Z20">IFERROR(SUMPRODUCT((LOWER(INDEX(Attendance!$E:$ZZ,MATCH($A20,Attendance!$A:$A,0),0))="x")*(Attendance!$E$2:$ZZ$2=_xlfn.XLOOKUP(E$1,'Point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21" spans="1:26" x14ac:dyDescent="0.25">
      <c r="A21" s="187">
        <f>Attendance!A20</f>
        <v>18</v>
      </c>
      <c r="B21" s="205" t="str">
        <f>IF($A21=0,"",IFERROR(_xlfn.LET(_xlpm.x,INDEX(Attendance!$B:$B,MATCH($A21,Attendance!$A:$A,0)),IF(_xlpm.x=0,"",_xlpm.x)),""))</f>
        <v/>
      </c>
      <c r="C21" s="205" t="str">
        <f>IF($A21=0,"",IFERROR(_xlfn.LET(_xlpm.x,INDEX(Attendance!$C:$C,MATCH($A21,Attendance!$A:$A,0)),IF(_xlpm.x=0,"",_xlpm.x)),""))</f>
        <v/>
      </c>
      <c r="D21" s="205" t="str">
        <f>IF($A21=0,"",IFERROR(_xlfn.LET(_xlpm.x,INDEX(Attendance!$D:$D,MATCH($A21,Attendance!$A:$A,0)),IF(_xlpm.x=0,"",_xlpm.x)),""))</f>
        <v/>
      </c>
      <c r="E21" s="206" cm="1">
        <f t="array" ref="E21">SUMPRODUCT((LOWER(INDEX(Attendance!$D:$ZZ,MATCH($A21,Attendance!$A:$A,0),0))="x")*(Attendance!$D$2:$ZZ$2=_xlfn.XLOOKUP(E$1,'Point System'!$A:$A,'Point System'!$B:$B,""))*(TEXT(Attendance!$D$1:$ZZ$1,"mmm")="Dec"))*_xlfn.XLOOKUP(E$1,'Point System'!$A:$A,'Point System'!$C:$C,0)</f>
        <v>0</v>
      </c>
      <c r="F21" s="206" cm="1">
        <f t="array" ref="F21">SUMPRODUCT((LOWER(INDEX(Attendance!$D:$ZZ,MATCH($A21,Attendance!$A:$A,0),0))="x")*(Attendance!$D$2:$ZZ$2=_xlfn.XLOOKUP(F$1,'Point System'!$A:$A,'Point System'!$B:$B,""))*(TEXT(Attendance!$D$1:$ZZ$1,"mmm")="Dec"))*_xlfn.XLOOKUP(F$1,'Point System'!$A:$A,'Point System'!$C:$C,0)</f>
        <v>0</v>
      </c>
      <c r="G21" s="206" cm="1">
        <f t="array" ref="G21">SUMPRODUCT((LOWER(INDEX(Attendance!$D:$ZZ,MATCH($A21,Attendance!$A:$A,0),0))="x")*(Attendance!$D$2:$ZZ$2=_xlfn.XLOOKUP(G$1,'Point System'!$A:$A,'Point System'!$B:$B,""))*(TEXT(Attendance!$D$1:$ZZ$1,"mmm")="Dec"))*_xlfn.XLOOKUP(G$1,'Point System'!$A:$A,'Point System'!$C:$C,0)</f>
        <v>0</v>
      </c>
      <c r="H21" s="206" cm="1">
        <f t="array" ref="H21">SUMPRODUCT((LOWER(INDEX(Attendance!$D:$ZZ,MATCH($A21,Attendance!$A:$A,0),0))="x")*(Attendance!$D$2:$ZZ$2=_xlfn.XLOOKUP(H$1,'Point System'!$A:$A,'Point System'!$B:$B,""))*(TEXT(Attendance!$D$1:$ZZ$1,"mmm")="Dec"))*_xlfn.XLOOKUP(H$1,'Point System'!$A:$A,'Point System'!$C:$C,0)</f>
        <v>0</v>
      </c>
      <c r="I21" s="206" cm="1">
        <f t="array" ref="I21">SUMPRODUCT((LOWER(INDEX(Attendance!$D:$ZZ,MATCH($A21,Attendance!$A:$A,0),0))="x")*(Attendance!$D$2:$ZZ$2=_xlfn.XLOOKUP(I$1,'Point System'!$A:$A,'Point System'!$B:$B,""))*(TEXT(Attendance!$D$1:$ZZ$1,"mmm")="Dec"))*_xlfn.XLOOKUP(I$1,'Point System'!$A:$A,'Point System'!$C:$C,0)</f>
        <v>0</v>
      </c>
      <c r="J21" s="206" cm="1">
        <f t="array" ref="J21">SUMPRODUCT((LOWER(INDEX(Attendance!$D:$ZZ,MATCH($A21,Attendance!$A:$A,0),0))="x")*(Attendance!$D$2:$ZZ$2=_xlfn.XLOOKUP(J$1,'Point System'!$A:$A,'Point System'!$B:$B,""))*(TEXT(Attendance!$D$1:$ZZ$1,"mmm")="Dec"))*_xlfn.XLOOKUP(J$1,'Point System'!$A:$A,'Point System'!$C:$C,0)</f>
        <v>0</v>
      </c>
      <c r="K21" s="206" cm="1">
        <f t="array" ref="K21">SUMPRODUCT((LOWER(INDEX(Attendance!$D:$ZZ,MATCH($A21,Attendance!$A:$A,0),0))="x")*(Attendance!$D$2:$ZZ$2=_xlfn.XLOOKUP(K$1,'Point System'!$A:$A,'Point System'!$B:$B,""))*(TEXT(Attendance!$D$1:$ZZ$1,"mmm")="Dec"))*_xlfn.XLOOKUP(K$1,'Point System'!$A:$A,'Point System'!$C:$C,0)</f>
        <v>0</v>
      </c>
      <c r="L21" s="188"/>
      <c r="M21" s="188"/>
      <c r="N21" s="188"/>
      <c r="O21" s="188"/>
      <c r="P21" s="214">
        <f t="shared" si="0"/>
        <v>0</v>
      </c>
      <c r="Q21" s="215">
        <f>IFERROR(INDEX(Deduction!$E:$J,MATCH($A21,Deduction!$A:$A,0),MATCH(_xlfn.XLOOKUP(Q$1,'Point System'!$E:$E,'Point System'!$F:$F,""),Deduction!$E$3:$J$3,0))*_xlfn.XLOOKUP(Q$1,'Point System'!$E:$E,'Point System'!$G:$G,0),0)</f>
        <v>0</v>
      </c>
      <c r="R21" s="215">
        <f>IFERROR(INDEX(Deduction!$E:$J,MATCH($A21,Deduction!$A:$A,0),MATCH(_xlfn.XLOOKUP(R$1,'Point System'!$E:$E,'Point System'!$F:$F,""),Deduction!$E$3:$J$3,0))*_xlfn.XLOOKUP(R$1,'Point System'!$E:$E,'Point System'!$G:$G,0),0)</f>
        <v>0</v>
      </c>
      <c r="S21" s="215">
        <f>IFERROR(INDEX(Deduction!$E:$J,MATCH($A21,Deduction!$A:$A,0),MATCH(_xlfn.XLOOKUP(S$1,'Point System'!$E:$E,'Point System'!$F:$F,""),Deduction!$E$3:$J$3,0))*_xlfn.XLOOKUP(S$1,'Point System'!$E:$E,'Point System'!$G:$G,0),0)</f>
        <v>0</v>
      </c>
      <c r="T21" s="215">
        <f>IFERROR(INDEX(Deduction!$E:$J,MATCH($A21,Deduction!$A:$A,0),MATCH(_xlfn.XLOOKUP(T$1,'Point System'!$E:$E,'Point System'!$F:$F,""),Deduction!$E$3:$J$3,0))*_xlfn.XLOOKUP(T$1,'Point System'!$E:$E,'Point System'!$G:$G,0),0)</f>
        <v>0</v>
      </c>
      <c r="U21" s="215">
        <f>IFERROR(INDEX(Deduction!$E:$J,MATCH($A21,Deduction!$A:$A,0),MATCH(_xlfn.XLOOKUP(U$1,'Point System'!$E:$E,'Point System'!$F:$F,""),Deduction!$E$3:$J$3,0))*_xlfn.XLOOKUP(U$1,'Point System'!$E:$E,'Point System'!$G:$G,0),0)</f>
        <v>0</v>
      </c>
      <c r="V21" s="215">
        <f>IFERROR(INDEX(Deduction!$E:$J,MATCH($A21,Deduction!$A:$A,0),MATCH(_xlfn.XLOOKUP(V$1,'Point System'!$E:$E,'Point System'!$F:$F,""),Deduction!$E$3:$J$3,0))*_xlfn.XLOOKUP(V$1,'Point System'!$E:$E,'Point System'!$G:$G,0),0)</f>
        <v>0</v>
      </c>
      <c r="W21" s="214">
        <f t="shared" si="1"/>
        <v>0</v>
      </c>
      <c r="X21" s="216">
        <f t="shared" si="2"/>
        <v>0</v>
      </c>
      <c r="Y21" s="225" cm="1">
        <f t="array" ref="Y21">IFERROR(SUMPRODUCT((LOWER(INDEX(Attendance!$E:$ZZ,MATCH($A21,Attendance!$A:$A,0),0))="x")*(TEXT(Attendance!$E$1:$ZZ$1,"mmm")="Dec"))/SUMPRODUCT((Attendance!$E$1:$ZZ$1&lt;&gt;"")*(TEXT(Attendance!$E$1:$ZZ$1,"mmm")="Dec")),0)</f>
        <v>0</v>
      </c>
      <c r="Z21" s="226" cm="1">
        <f t="array" ref="Z21">IFERROR(SUMPRODUCT((LOWER(INDEX(Attendance!$E:$ZZ,MATCH($A21,Attendance!$A:$A,0),0))="x")*(Attendance!$E$2:$ZZ$2=_xlfn.XLOOKUP(E$1,'Point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22" spans="1:26" x14ac:dyDescent="0.25">
      <c r="A22" s="187">
        <f>Attendance!A21</f>
        <v>19</v>
      </c>
      <c r="B22" s="207" t="str">
        <f>IF($A22=0,"",IFERROR(_xlfn.LET(_xlpm.x,INDEX(Attendance!$B:$B,MATCH($A22,Attendance!$A:$A,0)),IF(_xlpm.x=0,"",_xlpm.x)),""))</f>
        <v/>
      </c>
      <c r="C22" s="207" t="str">
        <f>IF($A22=0,"",IFERROR(_xlfn.LET(_xlpm.x,INDEX(Attendance!$C:$C,MATCH($A22,Attendance!$A:$A,0)),IF(_xlpm.x=0,"",_xlpm.x)),""))</f>
        <v/>
      </c>
      <c r="D22" s="207" t="str">
        <f>IF($A22=0,"",IFERROR(_xlfn.LET(_xlpm.x,INDEX(Attendance!$D:$D,MATCH($A22,Attendance!$A:$A,0)),IF(_xlpm.x=0,"",_xlpm.x)),""))</f>
        <v/>
      </c>
      <c r="E22" s="208" cm="1">
        <f t="array" ref="E22">SUMPRODUCT((LOWER(INDEX(Attendance!$D:$ZZ,MATCH($A22,Attendance!$A:$A,0),0))="x")*(Attendance!$D$2:$ZZ$2=_xlfn.XLOOKUP(E$1,'Point System'!$A:$A,'Point System'!$B:$B,""))*(TEXT(Attendance!$D$1:$ZZ$1,"mmm")="Dec"))*_xlfn.XLOOKUP(E$1,'Point System'!$A:$A,'Point System'!$C:$C,0)</f>
        <v>0</v>
      </c>
      <c r="F22" s="208" cm="1">
        <f t="array" ref="F22">SUMPRODUCT((LOWER(INDEX(Attendance!$D:$ZZ,MATCH($A22,Attendance!$A:$A,0),0))="x")*(Attendance!$D$2:$ZZ$2=_xlfn.XLOOKUP(F$1,'Point System'!$A:$A,'Point System'!$B:$B,""))*(TEXT(Attendance!$D$1:$ZZ$1,"mmm")="Dec"))*_xlfn.XLOOKUP(F$1,'Point System'!$A:$A,'Point System'!$C:$C,0)</f>
        <v>0</v>
      </c>
      <c r="G22" s="208" cm="1">
        <f t="array" ref="G22">SUMPRODUCT((LOWER(INDEX(Attendance!$D:$ZZ,MATCH($A22,Attendance!$A:$A,0),0))="x")*(Attendance!$D$2:$ZZ$2=_xlfn.XLOOKUP(G$1,'Point System'!$A:$A,'Point System'!$B:$B,""))*(TEXT(Attendance!$D$1:$ZZ$1,"mmm")="Dec"))*_xlfn.XLOOKUP(G$1,'Point System'!$A:$A,'Point System'!$C:$C,0)</f>
        <v>0</v>
      </c>
      <c r="H22" s="208" cm="1">
        <f t="array" ref="H22">SUMPRODUCT((LOWER(INDEX(Attendance!$D:$ZZ,MATCH($A22,Attendance!$A:$A,0),0))="x")*(Attendance!$D$2:$ZZ$2=_xlfn.XLOOKUP(H$1,'Point System'!$A:$A,'Point System'!$B:$B,""))*(TEXT(Attendance!$D$1:$ZZ$1,"mmm")="Dec"))*_xlfn.XLOOKUP(H$1,'Point System'!$A:$A,'Point System'!$C:$C,0)</f>
        <v>0</v>
      </c>
      <c r="I22" s="208" cm="1">
        <f t="array" ref="I22">SUMPRODUCT((LOWER(INDEX(Attendance!$D:$ZZ,MATCH($A22,Attendance!$A:$A,0),0))="x")*(Attendance!$D$2:$ZZ$2=_xlfn.XLOOKUP(I$1,'Point System'!$A:$A,'Point System'!$B:$B,""))*(TEXT(Attendance!$D$1:$ZZ$1,"mmm")="Dec"))*_xlfn.XLOOKUP(I$1,'Point System'!$A:$A,'Point System'!$C:$C,0)</f>
        <v>0</v>
      </c>
      <c r="J22" s="208" cm="1">
        <f t="array" ref="J22">SUMPRODUCT((LOWER(INDEX(Attendance!$D:$ZZ,MATCH($A22,Attendance!$A:$A,0),0))="x")*(Attendance!$D$2:$ZZ$2=_xlfn.XLOOKUP(J$1,'Point System'!$A:$A,'Point System'!$B:$B,""))*(TEXT(Attendance!$D$1:$ZZ$1,"mmm")="Dec"))*_xlfn.XLOOKUP(J$1,'Point System'!$A:$A,'Point System'!$C:$C,0)</f>
        <v>0</v>
      </c>
      <c r="K22" s="208" cm="1">
        <f t="array" ref="K22">SUMPRODUCT((LOWER(INDEX(Attendance!$D:$ZZ,MATCH($A22,Attendance!$A:$A,0),0))="x")*(Attendance!$D$2:$ZZ$2=_xlfn.XLOOKUP(K$1,'Point System'!$A:$A,'Point System'!$B:$B,""))*(TEXT(Attendance!$D$1:$ZZ$1,"mmm")="Dec"))*_xlfn.XLOOKUP(K$1,'Point System'!$A:$A,'Point System'!$C:$C,0)</f>
        <v>0</v>
      </c>
      <c r="L22" s="188"/>
      <c r="M22" s="188"/>
      <c r="N22" s="188"/>
      <c r="O22" s="188"/>
      <c r="P22" s="217">
        <f t="shared" si="0"/>
        <v>0</v>
      </c>
      <c r="Q22" s="218">
        <f>IFERROR(INDEX(Deduction!$E:$J,MATCH($A22,Deduction!$A:$A,0),MATCH(_xlfn.XLOOKUP(Q$1,'Point System'!$E:$E,'Point System'!$F:$F,""),Deduction!$E$3:$J$3,0))*_xlfn.XLOOKUP(Q$1,'Point System'!$E:$E,'Point System'!$G:$G,0),0)</f>
        <v>0</v>
      </c>
      <c r="R22" s="218">
        <f>IFERROR(INDEX(Deduction!$E:$J,MATCH($A22,Deduction!$A:$A,0),MATCH(_xlfn.XLOOKUP(R$1,'Point System'!$E:$E,'Point System'!$F:$F,""),Deduction!$E$3:$J$3,0))*_xlfn.XLOOKUP(R$1,'Point System'!$E:$E,'Point System'!$G:$G,0),0)</f>
        <v>0</v>
      </c>
      <c r="S22" s="218">
        <f>IFERROR(INDEX(Deduction!$E:$J,MATCH($A22,Deduction!$A:$A,0),MATCH(_xlfn.XLOOKUP(S$1,'Point System'!$E:$E,'Point System'!$F:$F,""),Deduction!$E$3:$J$3,0))*_xlfn.XLOOKUP(S$1,'Point System'!$E:$E,'Point System'!$G:$G,0),0)</f>
        <v>0</v>
      </c>
      <c r="T22" s="218">
        <f>IFERROR(INDEX(Deduction!$E:$J,MATCH($A22,Deduction!$A:$A,0),MATCH(_xlfn.XLOOKUP(T$1,'Point System'!$E:$E,'Point System'!$F:$F,""),Deduction!$E$3:$J$3,0))*_xlfn.XLOOKUP(T$1,'Point System'!$E:$E,'Point System'!$G:$G,0),0)</f>
        <v>0</v>
      </c>
      <c r="U22" s="218">
        <f>IFERROR(INDEX(Deduction!$E:$J,MATCH($A22,Deduction!$A:$A,0),MATCH(_xlfn.XLOOKUP(U$1,'Point System'!$E:$E,'Point System'!$F:$F,""),Deduction!$E$3:$J$3,0))*_xlfn.XLOOKUP(U$1,'Point System'!$E:$E,'Point System'!$G:$G,0),0)</f>
        <v>0</v>
      </c>
      <c r="V22" s="218">
        <f>IFERROR(INDEX(Deduction!$E:$J,MATCH($A22,Deduction!$A:$A,0),MATCH(_xlfn.XLOOKUP(V$1,'Point System'!$E:$E,'Point System'!$F:$F,""),Deduction!$E$3:$J$3,0))*_xlfn.XLOOKUP(V$1,'Point System'!$E:$E,'Point System'!$G:$G,0),0)</f>
        <v>0</v>
      </c>
      <c r="W22" s="217">
        <f t="shared" si="1"/>
        <v>0</v>
      </c>
      <c r="X22" s="219">
        <f t="shared" si="2"/>
        <v>0</v>
      </c>
      <c r="Y22" s="227" cm="1">
        <f t="array" ref="Y22">IFERROR(SUMPRODUCT((LOWER(INDEX(Attendance!$E:$ZZ,MATCH($A22,Attendance!$A:$A,0),0))="x")*(TEXT(Attendance!$E$1:$ZZ$1,"mmm")="Dec"))/SUMPRODUCT((Attendance!$E$1:$ZZ$1&lt;&gt;"")*(TEXT(Attendance!$E$1:$ZZ$1,"mmm")="Dec")),0)</f>
        <v>0</v>
      </c>
      <c r="Z22" s="228" cm="1">
        <f t="array" ref="Z22">IFERROR(SUMPRODUCT((LOWER(INDEX(Attendance!$E:$ZZ,MATCH($A22,Attendance!$A:$A,0),0))="x")*(Attendance!$E$2:$ZZ$2=_xlfn.XLOOKUP(E$1,'Point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23" spans="1:26" x14ac:dyDescent="0.25">
      <c r="A23" s="187">
        <f>Attendance!A22</f>
        <v>20</v>
      </c>
      <c r="B23" s="205" t="str">
        <f>IF($A23=0,"",IFERROR(_xlfn.LET(_xlpm.x,INDEX(Attendance!$B:$B,MATCH($A23,Attendance!$A:$A,0)),IF(_xlpm.x=0,"",_xlpm.x)),""))</f>
        <v/>
      </c>
      <c r="C23" s="205" t="str">
        <f>IF($A23=0,"",IFERROR(_xlfn.LET(_xlpm.x,INDEX(Attendance!$C:$C,MATCH($A23,Attendance!$A:$A,0)),IF(_xlpm.x=0,"",_xlpm.x)),""))</f>
        <v/>
      </c>
      <c r="D23" s="205" t="str">
        <f>IF($A23=0,"",IFERROR(_xlfn.LET(_xlpm.x,INDEX(Attendance!$D:$D,MATCH($A23,Attendance!$A:$A,0)),IF(_xlpm.x=0,"",_xlpm.x)),""))</f>
        <v/>
      </c>
      <c r="E23" s="206" cm="1">
        <f t="array" ref="E23">SUMPRODUCT((LOWER(INDEX(Attendance!$D:$ZZ,MATCH($A23,Attendance!$A:$A,0),0))="x")*(Attendance!$D$2:$ZZ$2=_xlfn.XLOOKUP(E$1,'Point System'!$A:$A,'Point System'!$B:$B,""))*(TEXT(Attendance!$D$1:$ZZ$1,"mmm")="Dec"))*_xlfn.XLOOKUP(E$1,'Point System'!$A:$A,'Point System'!$C:$C,0)</f>
        <v>0</v>
      </c>
      <c r="F23" s="206" cm="1">
        <f t="array" ref="F23">SUMPRODUCT((LOWER(INDEX(Attendance!$D:$ZZ,MATCH($A23,Attendance!$A:$A,0),0))="x")*(Attendance!$D$2:$ZZ$2=_xlfn.XLOOKUP(F$1,'Point System'!$A:$A,'Point System'!$B:$B,""))*(TEXT(Attendance!$D$1:$ZZ$1,"mmm")="Dec"))*_xlfn.XLOOKUP(F$1,'Point System'!$A:$A,'Point System'!$C:$C,0)</f>
        <v>0</v>
      </c>
      <c r="G23" s="206" cm="1">
        <f t="array" ref="G23">SUMPRODUCT((LOWER(INDEX(Attendance!$D:$ZZ,MATCH($A23,Attendance!$A:$A,0),0))="x")*(Attendance!$D$2:$ZZ$2=_xlfn.XLOOKUP(G$1,'Point System'!$A:$A,'Point System'!$B:$B,""))*(TEXT(Attendance!$D$1:$ZZ$1,"mmm")="Dec"))*_xlfn.XLOOKUP(G$1,'Point System'!$A:$A,'Point System'!$C:$C,0)</f>
        <v>0</v>
      </c>
      <c r="H23" s="206" cm="1">
        <f t="array" ref="H23">SUMPRODUCT((LOWER(INDEX(Attendance!$D:$ZZ,MATCH($A23,Attendance!$A:$A,0),0))="x")*(Attendance!$D$2:$ZZ$2=_xlfn.XLOOKUP(H$1,'Point System'!$A:$A,'Point System'!$B:$B,""))*(TEXT(Attendance!$D$1:$ZZ$1,"mmm")="Dec"))*_xlfn.XLOOKUP(H$1,'Point System'!$A:$A,'Point System'!$C:$C,0)</f>
        <v>0</v>
      </c>
      <c r="I23" s="206" cm="1">
        <f t="array" ref="I23">SUMPRODUCT((LOWER(INDEX(Attendance!$D:$ZZ,MATCH($A23,Attendance!$A:$A,0),0))="x")*(Attendance!$D$2:$ZZ$2=_xlfn.XLOOKUP(I$1,'Point System'!$A:$A,'Point System'!$B:$B,""))*(TEXT(Attendance!$D$1:$ZZ$1,"mmm")="Dec"))*_xlfn.XLOOKUP(I$1,'Point System'!$A:$A,'Point System'!$C:$C,0)</f>
        <v>0</v>
      </c>
      <c r="J23" s="206" cm="1">
        <f t="array" ref="J23">SUMPRODUCT((LOWER(INDEX(Attendance!$D:$ZZ,MATCH($A23,Attendance!$A:$A,0),0))="x")*(Attendance!$D$2:$ZZ$2=_xlfn.XLOOKUP(J$1,'Point System'!$A:$A,'Point System'!$B:$B,""))*(TEXT(Attendance!$D$1:$ZZ$1,"mmm")="Dec"))*_xlfn.XLOOKUP(J$1,'Point System'!$A:$A,'Point System'!$C:$C,0)</f>
        <v>0</v>
      </c>
      <c r="K23" s="206" cm="1">
        <f t="array" ref="K23">SUMPRODUCT((LOWER(INDEX(Attendance!$D:$ZZ,MATCH($A23,Attendance!$A:$A,0),0))="x")*(Attendance!$D$2:$ZZ$2=_xlfn.XLOOKUP(K$1,'Point System'!$A:$A,'Point System'!$B:$B,""))*(TEXT(Attendance!$D$1:$ZZ$1,"mmm")="Dec"))*_xlfn.XLOOKUP(K$1,'Point System'!$A:$A,'Point System'!$C:$C,0)</f>
        <v>0</v>
      </c>
      <c r="L23" s="188"/>
      <c r="M23" s="188"/>
      <c r="N23" s="188"/>
      <c r="O23" s="188"/>
      <c r="P23" s="214">
        <f t="shared" si="0"/>
        <v>0</v>
      </c>
      <c r="Q23" s="215">
        <f>IFERROR(INDEX(Deduction!$E:$J,MATCH($A23,Deduction!$A:$A,0),MATCH(_xlfn.XLOOKUP(Q$1,'Point System'!$E:$E,'Point System'!$F:$F,""),Deduction!$E$3:$J$3,0))*_xlfn.XLOOKUP(Q$1,'Point System'!$E:$E,'Point System'!$G:$G,0),0)</f>
        <v>0</v>
      </c>
      <c r="R23" s="215">
        <f>IFERROR(INDEX(Deduction!$E:$J,MATCH($A23,Deduction!$A:$A,0),MATCH(_xlfn.XLOOKUP(R$1,'Point System'!$E:$E,'Point System'!$F:$F,""),Deduction!$E$3:$J$3,0))*_xlfn.XLOOKUP(R$1,'Point System'!$E:$E,'Point System'!$G:$G,0),0)</f>
        <v>0</v>
      </c>
      <c r="S23" s="215">
        <f>IFERROR(INDEX(Deduction!$E:$J,MATCH($A23,Deduction!$A:$A,0),MATCH(_xlfn.XLOOKUP(S$1,'Point System'!$E:$E,'Point System'!$F:$F,""),Deduction!$E$3:$J$3,0))*_xlfn.XLOOKUP(S$1,'Point System'!$E:$E,'Point System'!$G:$G,0),0)</f>
        <v>0</v>
      </c>
      <c r="T23" s="215">
        <f>IFERROR(INDEX(Deduction!$E:$J,MATCH($A23,Deduction!$A:$A,0),MATCH(_xlfn.XLOOKUP(T$1,'Point System'!$E:$E,'Point System'!$F:$F,""),Deduction!$E$3:$J$3,0))*_xlfn.XLOOKUP(T$1,'Point System'!$E:$E,'Point System'!$G:$G,0),0)</f>
        <v>0</v>
      </c>
      <c r="U23" s="215">
        <f>IFERROR(INDEX(Deduction!$E:$J,MATCH($A23,Deduction!$A:$A,0),MATCH(_xlfn.XLOOKUP(U$1,'Point System'!$E:$E,'Point System'!$F:$F,""),Deduction!$E$3:$J$3,0))*_xlfn.XLOOKUP(U$1,'Point System'!$E:$E,'Point System'!$G:$G,0),0)</f>
        <v>0</v>
      </c>
      <c r="V23" s="215">
        <f>IFERROR(INDEX(Deduction!$E:$J,MATCH($A23,Deduction!$A:$A,0),MATCH(_xlfn.XLOOKUP(V$1,'Point System'!$E:$E,'Point System'!$F:$F,""),Deduction!$E$3:$J$3,0))*_xlfn.XLOOKUP(V$1,'Point System'!$E:$E,'Point System'!$G:$G,0),0)</f>
        <v>0</v>
      </c>
      <c r="W23" s="214">
        <f t="shared" si="1"/>
        <v>0</v>
      </c>
      <c r="X23" s="216">
        <f t="shared" si="2"/>
        <v>0</v>
      </c>
      <c r="Y23" s="225" cm="1">
        <f t="array" ref="Y23">IFERROR(SUMPRODUCT((LOWER(INDEX(Attendance!$E:$ZZ,MATCH($A23,Attendance!$A:$A,0),0))="x")*(TEXT(Attendance!$E$1:$ZZ$1,"mmm")="Dec"))/SUMPRODUCT((Attendance!$E$1:$ZZ$1&lt;&gt;"")*(TEXT(Attendance!$E$1:$ZZ$1,"mmm")="Dec")),0)</f>
        <v>0</v>
      </c>
      <c r="Z23" s="226" cm="1">
        <f t="array" ref="Z23">IFERROR(SUMPRODUCT((LOWER(INDEX(Attendance!$E:$ZZ,MATCH($A23,Attendance!$A:$A,0),0))="x")*(Attendance!$E$2:$ZZ$2=_xlfn.XLOOKUP(E$1,'Point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24" spans="1:26" x14ac:dyDescent="0.25">
      <c r="A24" s="187">
        <f>Attendance!A23</f>
        <v>21</v>
      </c>
      <c r="B24" s="207" t="str">
        <f>IF($A24=0,"",IFERROR(_xlfn.LET(_xlpm.x,INDEX(Attendance!$B:$B,MATCH($A24,Attendance!$A:$A,0)),IF(_xlpm.x=0,"",_xlpm.x)),""))</f>
        <v/>
      </c>
      <c r="C24" s="207" t="str">
        <f>IF($A24=0,"",IFERROR(_xlfn.LET(_xlpm.x,INDEX(Attendance!$C:$C,MATCH($A24,Attendance!$A:$A,0)),IF(_xlpm.x=0,"",_xlpm.x)),""))</f>
        <v/>
      </c>
      <c r="D24" s="207" t="str">
        <f>IF($A24=0,"",IFERROR(_xlfn.LET(_xlpm.x,INDEX(Attendance!$D:$D,MATCH($A24,Attendance!$A:$A,0)),IF(_xlpm.x=0,"",_xlpm.x)),""))</f>
        <v/>
      </c>
      <c r="E24" s="208" cm="1">
        <f t="array" ref="E24">SUMPRODUCT((LOWER(INDEX(Attendance!$D:$ZZ,MATCH($A24,Attendance!$A:$A,0),0))="x")*(Attendance!$D$2:$ZZ$2=_xlfn.XLOOKUP(E$1,'Point System'!$A:$A,'Point System'!$B:$B,""))*(TEXT(Attendance!$D$1:$ZZ$1,"mmm")="Dec"))*_xlfn.XLOOKUP(E$1,'Point System'!$A:$A,'Point System'!$C:$C,0)</f>
        <v>0</v>
      </c>
      <c r="F24" s="208" cm="1">
        <f t="array" ref="F24">SUMPRODUCT((LOWER(INDEX(Attendance!$D:$ZZ,MATCH($A24,Attendance!$A:$A,0),0))="x")*(Attendance!$D$2:$ZZ$2=_xlfn.XLOOKUP(F$1,'Point System'!$A:$A,'Point System'!$B:$B,""))*(TEXT(Attendance!$D$1:$ZZ$1,"mmm")="Dec"))*_xlfn.XLOOKUP(F$1,'Point System'!$A:$A,'Point System'!$C:$C,0)</f>
        <v>0</v>
      </c>
      <c r="G24" s="208" cm="1">
        <f t="array" ref="G24">SUMPRODUCT((LOWER(INDEX(Attendance!$D:$ZZ,MATCH($A24,Attendance!$A:$A,0),0))="x")*(Attendance!$D$2:$ZZ$2=_xlfn.XLOOKUP(G$1,'Point System'!$A:$A,'Point System'!$B:$B,""))*(TEXT(Attendance!$D$1:$ZZ$1,"mmm")="Dec"))*_xlfn.XLOOKUP(G$1,'Point System'!$A:$A,'Point System'!$C:$C,0)</f>
        <v>0</v>
      </c>
      <c r="H24" s="208" cm="1">
        <f t="array" ref="H24">SUMPRODUCT((LOWER(INDEX(Attendance!$D:$ZZ,MATCH($A24,Attendance!$A:$A,0),0))="x")*(Attendance!$D$2:$ZZ$2=_xlfn.XLOOKUP(H$1,'Point System'!$A:$A,'Point System'!$B:$B,""))*(TEXT(Attendance!$D$1:$ZZ$1,"mmm")="Dec"))*_xlfn.XLOOKUP(H$1,'Point System'!$A:$A,'Point System'!$C:$C,0)</f>
        <v>0</v>
      </c>
      <c r="I24" s="208" cm="1">
        <f t="array" ref="I24">SUMPRODUCT((LOWER(INDEX(Attendance!$D:$ZZ,MATCH($A24,Attendance!$A:$A,0),0))="x")*(Attendance!$D$2:$ZZ$2=_xlfn.XLOOKUP(I$1,'Point System'!$A:$A,'Point System'!$B:$B,""))*(TEXT(Attendance!$D$1:$ZZ$1,"mmm")="Dec"))*_xlfn.XLOOKUP(I$1,'Point System'!$A:$A,'Point System'!$C:$C,0)</f>
        <v>0</v>
      </c>
      <c r="J24" s="208" cm="1">
        <f t="array" ref="J24">SUMPRODUCT((LOWER(INDEX(Attendance!$D:$ZZ,MATCH($A24,Attendance!$A:$A,0),0))="x")*(Attendance!$D$2:$ZZ$2=_xlfn.XLOOKUP(J$1,'Point System'!$A:$A,'Point System'!$B:$B,""))*(TEXT(Attendance!$D$1:$ZZ$1,"mmm")="Dec"))*_xlfn.XLOOKUP(J$1,'Point System'!$A:$A,'Point System'!$C:$C,0)</f>
        <v>0</v>
      </c>
      <c r="K24" s="208" cm="1">
        <f t="array" ref="K24">SUMPRODUCT((LOWER(INDEX(Attendance!$D:$ZZ,MATCH($A24,Attendance!$A:$A,0),0))="x")*(Attendance!$D$2:$ZZ$2=_xlfn.XLOOKUP(K$1,'Point System'!$A:$A,'Point System'!$B:$B,""))*(TEXT(Attendance!$D$1:$ZZ$1,"mmm")="Dec"))*_xlfn.XLOOKUP(K$1,'Point System'!$A:$A,'Point System'!$C:$C,0)</f>
        <v>0</v>
      </c>
      <c r="L24" s="188"/>
      <c r="M24" s="188"/>
      <c r="N24" s="188"/>
      <c r="O24" s="188"/>
      <c r="P24" s="217">
        <f t="shared" si="0"/>
        <v>0</v>
      </c>
      <c r="Q24" s="218">
        <f>IFERROR(INDEX(Deduction!$E:$J,MATCH($A24,Deduction!$A:$A,0),MATCH(_xlfn.XLOOKUP(Q$1,'Point System'!$E:$E,'Point System'!$F:$F,""),Deduction!$E$3:$J$3,0))*_xlfn.XLOOKUP(Q$1,'Point System'!$E:$E,'Point System'!$G:$G,0),0)</f>
        <v>0</v>
      </c>
      <c r="R24" s="218">
        <f>IFERROR(INDEX(Deduction!$E:$J,MATCH($A24,Deduction!$A:$A,0),MATCH(_xlfn.XLOOKUP(R$1,'Point System'!$E:$E,'Point System'!$F:$F,""),Deduction!$E$3:$J$3,0))*_xlfn.XLOOKUP(R$1,'Point System'!$E:$E,'Point System'!$G:$G,0),0)</f>
        <v>0</v>
      </c>
      <c r="S24" s="218">
        <f>IFERROR(INDEX(Deduction!$E:$J,MATCH($A24,Deduction!$A:$A,0),MATCH(_xlfn.XLOOKUP(S$1,'Point System'!$E:$E,'Point System'!$F:$F,""),Deduction!$E$3:$J$3,0))*_xlfn.XLOOKUP(S$1,'Point System'!$E:$E,'Point System'!$G:$G,0),0)</f>
        <v>0</v>
      </c>
      <c r="T24" s="218">
        <f>IFERROR(INDEX(Deduction!$E:$J,MATCH($A24,Deduction!$A:$A,0),MATCH(_xlfn.XLOOKUP(T$1,'Point System'!$E:$E,'Point System'!$F:$F,""),Deduction!$E$3:$J$3,0))*_xlfn.XLOOKUP(T$1,'Point System'!$E:$E,'Point System'!$G:$G,0),0)</f>
        <v>0</v>
      </c>
      <c r="U24" s="218">
        <f>IFERROR(INDEX(Deduction!$E:$J,MATCH($A24,Deduction!$A:$A,0),MATCH(_xlfn.XLOOKUP(U$1,'Point System'!$E:$E,'Point System'!$F:$F,""),Deduction!$E$3:$J$3,0))*_xlfn.XLOOKUP(U$1,'Point System'!$E:$E,'Point System'!$G:$G,0),0)</f>
        <v>0</v>
      </c>
      <c r="V24" s="218">
        <f>IFERROR(INDEX(Deduction!$E:$J,MATCH($A24,Deduction!$A:$A,0),MATCH(_xlfn.XLOOKUP(V$1,'Point System'!$E:$E,'Point System'!$F:$F,""),Deduction!$E$3:$J$3,0))*_xlfn.XLOOKUP(V$1,'Point System'!$E:$E,'Point System'!$G:$G,0),0)</f>
        <v>0</v>
      </c>
      <c r="W24" s="217">
        <f t="shared" si="1"/>
        <v>0</v>
      </c>
      <c r="X24" s="219">
        <f t="shared" si="2"/>
        <v>0</v>
      </c>
      <c r="Y24" s="227" cm="1">
        <f t="array" ref="Y24">IFERROR(SUMPRODUCT((LOWER(INDEX(Attendance!$E:$ZZ,MATCH($A24,Attendance!$A:$A,0),0))="x")*(TEXT(Attendance!$E$1:$ZZ$1,"mmm")="Dec"))/SUMPRODUCT((Attendance!$E$1:$ZZ$1&lt;&gt;"")*(TEXT(Attendance!$E$1:$ZZ$1,"mmm")="Dec")),0)</f>
        <v>0</v>
      </c>
      <c r="Z24" s="228" cm="1">
        <f t="array" ref="Z24">IFERROR(SUMPRODUCT((LOWER(INDEX(Attendance!$E:$ZZ,MATCH($A24,Attendance!$A:$A,0),0))="x")*(Attendance!$E$2:$ZZ$2=_xlfn.XLOOKUP(E$1,'Point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25" spans="1:26" x14ac:dyDescent="0.25">
      <c r="A25" s="187">
        <f>Attendance!A24</f>
        <v>22</v>
      </c>
      <c r="B25" s="205" t="str">
        <f>IF($A25=0,"",IFERROR(_xlfn.LET(_xlpm.x,INDEX(Attendance!$B:$B,MATCH($A25,Attendance!$A:$A,0)),IF(_xlpm.x=0,"",_xlpm.x)),""))</f>
        <v/>
      </c>
      <c r="C25" s="205" t="str">
        <f>IF($A25=0,"",IFERROR(_xlfn.LET(_xlpm.x,INDEX(Attendance!$C:$C,MATCH($A25,Attendance!$A:$A,0)),IF(_xlpm.x=0,"",_xlpm.x)),""))</f>
        <v/>
      </c>
      <c r="D25" s="205" t="str">
        <f>IF($A25=0,"",IFERROR(_xlfn.LET(_xlpm.x,INDEX(Attendance!$D:$D,MATCH($A25,Attendance!$A:$A,0)),IF(_xlpm.x=0,"",_xlpm.x)),""))</f>
        <v/>
      </c>
      <c r="E25" s="206" cm="1">
        <f t="array" ref="E25">SUMPRODUCT((LOWER(INDEX(Attendance!$D:$ZZ,MATCH($A25,Attendance!$A:$A,0),0))="x")*(Attendance!$D$2:$ZZ$2=_xlfn.XLOOKUP(E$1,'Point System'!$A:$A,'Point System'!$B:$B,""))*(TEXT(Attendance!$D$1:$ZZ$1,"mmm")="Dec"))*_xlfn.XLOOKUP(E$1,'Point System'!$A:$A,'Point System'!$C:$C,0)</f>
        <v>0</v>
      </c>
      <c r="F25" s="206" cm="1">
        <f t="array" ref="F25">SUMPRODUCT((LOWER(INDEX(Attendance!$D:$ZZ,MATCH($A25,Attendance!$A:$A,0),0))="x")*(Attendance!$D$2:$ZZ$2=_xlfn.XLOOKUP(F$1,'Point System'!$A:$A,'Point System'!$B:$B,""))*(TEXT(Attendance!$D$1:$ZZ$1,"mmm")="Dec"))*_xlfn.XLOOKUP(F$1,'Point System'!$A:$A,'Point System'!$C:$C,0)</f>
        <v>0</v>
      </c>
      <c r="G25" s="206" cm="1">
        <f t="array" ref="G25">SUMPRODUCT((LOWER(INDEX(Attendance!$D:$ZZ,MATCH($A25,Attendance!$A:$A,0),0))="x")*(Attendance!$D$2:$ZZ$2=_xlfn.XLOOKUP(G$1,'Point System'!$A:$A,'Point System'!$B:$B,""))*(TEXT(Attendance!$D$1:$ZZ$1,"mmm")="Dec"))*_xlfn.XLOOKUP(G$1,'Point System'!$A:$A,'Point System'!$C:$C,0)</f>
        <v>0</v>
      </c>
      <c r="H25" s="206" cm="1">
        <f t="array" ref="H25">SUMPRODUCT((LOWER(INDEX(Attendance!$D:$ZZ,MATCH($A25,Attendance!$A:$A,0),0))="x")*(Attendance!$D$2:$ZZ$2=_xlfn.XLOOKUP(H$1,'Point System'!$A:$A,'Point System'!$B:$B,""))*(TEXT(Attendance!$D$1:$ZZ$1,"mmm")="Dec"))*_xlfn.XLOOKUP(H$1,'Point System'!$A:$A,'Point System'!$C:$C,0)</f>
        <v>0</v>
      </c>
      <c r="I25" s="206" cm="1">
        <f t="array" ref="I25">SUMPRODUCT((LOWER(INDEX(Attendance!$D:$ZZ,MATCH($A25,Attendance!$A:$A,0),0))="x")*(Attendance!$D$2:$ZZ$2=_xlfn.XLOOKUP(I$1,'Point System'!$A:$A,'Point System'!$B:$B,""))*(TEXT(Attendance!$D$1:$ZZ$1,"mmm")="Dec"))*_xlfn.XLOOKUP(I$1,'Point System'!$A:$A,'Point System'!$C:$C,0)</f>
        <v>0</v>
      </c>
      <c r="J25" s="206" cm="1">
        <f t="array" ref="J25">SUMPRODUCT((LOWER(INDEX(Attendance!$D:$ZZ,MATCH($A25,Attendance!$A:$A,0),0))="x")*(Attendance!$D$2:$ZZ$2=_xlfn.XLOOKUP(J$1,'Point System'!$A:$A,'Point System'!$B:$B,""))*(TEXT(Attendance!$D$1:$ZZ$1,"mmm")="Dec"))*_xlfn.XLOOKUP(J$1,'Point System'!$A:$A,'Point System'!$C:$C,0)</f>
        <v>0</v>
      </c>
      <c r="K25" s="206" cm="1">
        <f t="array" ref="K25">SUMPRODUCT((LOWER(INDEX(Attendance!$D:$ZZ,MATCH($A25,Attendance!$A:$A,0),0))="x")*(Attendance!$D$2:$ZZ$2=_xlfn.XLOOKUP(K$1,'Point System'!$A:$A,'Point System'!$B:$B,""))*(TEXT(Attendance!$D$1:$ZZ$1,"mmm")="Dec"))*_xlfn.XLOOKUP(K$1,'Point System'!$A:$A,'Point System'!$C:$C,0)</f>
        <v>0</v>
      </c>
      <c r="L25" s="188"/>
      <c r="M25" s="188"/>
      <c r="N25" s="188"/>
      <c r="O25" s="188"/>
      <c r="P25" s="214">
        <f t="shared" si="0"/>
        <v>0</v>
      </c>
      <c r="Q25" s="215">
        <f>IFERROR(INDEX(Deduction!$E:$J,MATCH($A25,Deduction!$A:$A,0),MATCH(_xlfn.XLOOKUP(Q$1,'Point System'!$E:$E,'Point System'!$F:$F,""),Deduction!$E$3:$J$3,0))*_xlfn.XLOOKUP(Q$1,'Point System'!$E:$E,'Point System'!$G:$G,0),0)</f>
        <v>0</v>
      </c>
      <c r="R25" s="215">
        <f>IFERROR(INDEX(Deduction!$E:$J,MATCH($A25,Deduction!$A:$A,0),MATCH(_xlfn.XLOOKUP(R$1,'Point System'!$E:$E,'Point System'!$F:$F,""),Deduction!$E$3:$J$3,0))*_xlfn.XLOOKUP(R$1,'Point System'!$E:$E,'Point System'!$G:$G,0),0)</f>
        <v>0</v>
      </c>
      <c r="S25" s="215">
        <f>IFERROR(INDEX(Deduction!$E:$J,MATCH($A25,Deduction!$A:$A,0),MATCH(_xlfn.XLOOKUP(S$1,'Point System'!$E:$E,'Point System'!$F:$F,""),Deduction!$E$3:$J$3,0))*_xlfn.XLOOKUP(S$1,'Point System'!$E:$E,'Point System'!$G:$G,0),0)</f>
        <v>0</v>
      </c>
      <c r="T25" s="215">
        <f>IFERROR(INDEX(Deduction!$E:$J,MATCH($A25,Deduction!$A:$A,0),MATCH(_xlfn.XLOOKUP(T$1,'Point System'!$E:$E,'Point System'!$F:$F,""),Deduction!$E$3:$J$3,0))*_xlfn.XLOOKUP(T$1,'Point System'!$E:$E,'Point System'!$G:$G,0),0)</f>
        <v>0</v>
      </c>
      <c r="U25" s="215">
        <f>IFERROR(INDEX(Deduction!$E:$J,MATCH($A25,Deduction!$A:$A,0),MATCH(_xlfn.XLOOKUP(U$1,'Point System'!$E:$E,'Point System'!$F:$F,""),Deduction!$E$3:$J$3,0))*_xlfn.XLOOKUP(U$1,'Point System'!$E:$E,'Point System'!$G:$G,0),0)</f>
        <v>0</v>
      </c>
      <c r="V25" s="215">
        <f>IFERROR(INDEX(Deduction!$E:$J,MATCH($A25,Deduction!$A:$A,0),MATCH(_xlfn.XLOOKUP(V$1,'Point System'!$E:$E,'Point System'!$F:$F,""),Deduction!$E$3:$J$3,0))*_xlfn.XLOOKUP(V$1,'Point System'!$E:$E,'Point System'!$G:$G,0),0)</f>
        <v>0</v>
      </c>
      <c r="W25" s="214">
        <f t="shared" si="1"/>
        <v>0</v>
      </c>
      <c r="X25" s="216">
        <f t="shared" si="2"/>
        <v>0</v>
      </c>
      <c r="Y25" s="225" cm="1">
        <f t="array" ref="Y25">IFERROR(SUMPRODUCT((LOWER(INDEX(Attendance!$E:$ZZ,MATCH($A25,Attendance!$A:$A,0),0))="x")*(TEXT(Attendance!$E$1:$ZZ$1,"mmm")="Dec"))/SUMPRODUCT((Attendance!$E$1:$ZZ$1&lt;&gt;"")*(TEXT(Attendance!$E$1:$ZZ$1,"mmm")="Dec")),0)</f>
        <v>0</v>
      </c>
      <c r="Z25" s="226" cm="1">
        <f t="array" ref="Z25">IFERROR(SUMPRODUCT((LOWER(INDEX(Attendance!$E:$ZZ,MATCH($A25,Attendance!$A:$A,0),0))="x")*(Attendance!$E$2:$ZZ$2=_xlfn.XLOOKUP(E$1,'Point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26" spans="1:26" x14ac:dyDescent="0.25">
      <c r="A26" s="187">
        <f>Attendance!A25</f>
        <v>23</v>
      </c>
      <c r="B26" s="207" t="str">
        <f>IF($A26=0,"",IFERROR(_xlfn.LET(_xlpm.x,INDEX(Attendance!$B:$B,MATCH($A26,Attendance!$A:$A,0)),IF(_xlpm.x=0,"",_xlpm.x)),""))</f>
        <v/>
      </c>
      <c r="C26" s="207" t="str">
        <f>IF($A26=0,"",IFERROR(_xlfn.LET(_xlpm.x,INDEX(Attendance!$C:$C,MATCH($A26,Attendance!$A:$A,0)),IF(_xlpm.x=0,"",_xlpm.x)),""))</f>
        <v/>
      </c>
      <c r="D26" s="207" t="str">
        <f>IF($A26=0,"",IFERROR(_xlfn.LET(_xlpm.x,INDEX(Attendance!$D:$D,MATCH($A26,Attendance!$A:$A,0)),IF(_xlpm.x=0,"",_xlpm.x)),""))</f>
        <v/>
      </c>
      <c r="E26" s="208" cm="1">
        <f t="array" ref="E26">SUMPRODUCT((LOWER(INDEX(Attendance!$D:$ZZ,MATCH($A26,Attendance!$A:$A,0),0))="x")*(Attendance!$D$2:$ZZ$2=_xlfn.XLOOKUP(E$1,'Point System'!$A:$A,'Point System'!$B:$B,""))*(TEXT(Attendance!$D$1:$ZZ$1,"mmm")="Dec"))*_xlfn.XLOOKUP(E$1,'Point System'!$A:$A,'Point System'!$C:$C,0)</f>
        <v>0</v>
      </c>
      <c r="F26" s="208" cm="1">
        <f t="array" ref="F26">SUMPRODUCT((LOWER(INDEX(Attendance!$D:$ZZ,MATCH($A26,Attendance!$A:$A,0),0))="x")*(Attendance!$D$2:$ZZ$2=_xlfn.XLOOKUP(F$1,'Point System'!$A:$A,'Point System'!$B:$B,""))*(TEXT(Attendance!$D$1:$ZZ$1,"mmm")="Dec"))*_xlfn.XLOOKUP(F$1,'Point System'!$A:$A,'Point System'!$C:$C,0)</f>
        <v>0</v>
      </c>
      <c r="G26" s="208" cm="1">
        <f t="array" ref="G26">SUMPRODUCT((LOWER(INDEX(Attendance!$D:$ZZ,MATCH($A26,Attendance!$A:$A,0),0))="x")*(Attendance!$D$2:$ZZ$2=_xlfn.XLOOKUP(G$1,'Point System'!$A:$A,'Point System'!$B:$B,""))*(TEXT(Attendance!$D$1:$ZZ$1,"mmm")="Dec"))*_xlfn.XLOOKUP(G$1,'Point System'!$A:$A,'Point System'!$C:$C,0)</f>
        <v>0</v>
      </c>
      <c r="H26" s="208" cm="1">
        <f t="array" ref="H26">SUMPRODUCT((LOWER(INDEX(Attendance!$D:$ZZ,MATCH($A26,Attendance!$A:$A,0),0))="x")*(Attendance!$D$2:$ZZ$2=_xlfn.XLOOKUP(H$1,'Point System'!$A:$A,'Point System'!$B:$B,""))*(TEXT(Attendance!$D$1:$ZZ$1,"mmm")="Dec"))*_xlfn.XLOOKUP(H$1,'Point System'!$A:$A,'Point System'!$C:$C,0)</f>
        <v>0</v>
      </c>
      <c r="I26" s="208" cm="1">
        <f t="array" ref="I26">SUMPRODUCT((LOWER(INDEX(Attendance!$D:$ZZ,MATCH($A26,Attendance!$A:$A,0),0))="x")*(Attendance!$D$2:$ZZ$2=_xlfn.XLOOKUP(I$1,'Point System'!$A:$A,'Point System'!$B:$B,""))*(TEXT(Attendance!$D$1:$ZZ$1,"mmm")="Dec"))*_xlfn.XLOOKUP(I$1,'Point System'!$A:$A,'Point System'!$C:$C,0)</f>
        <v>0</v>
      </c>
      <c r="J26" s="208" cm="1">
        <f t="array" ref="J26">SUMPRODUCT((LOWER(INDEX(Attendance!$D:$ZZ,MATCH($A26,Attendance!$A:$A,0),0))="x")*(Attendance!$D$2:$ZZ$2=_xlfn.XLOOKUP(J$1,'Point System'!$A:$A,'Point System'!$B:$B,""))*(TEXT(Attendance!$D$1:$ZZ$1,"mmm")="Dec"))*_xlfn.XLOOKUP(J$1,'Point System'!$A:$A,'Point System'!$C:$C,0)</f>
        <v>0</v>
      </c>
      <c r="K26" s="208" cm="1">
        <f t="array" ref="K26">SUMPRODUCT((LOWER(INDEX(Attendance!$D:$ZZ,MATCH($A26,Attendance!$A:$A,0),0))="x")*(Attendance!$D$2:$ZZ$2=_xlfn.XLOOKUP(K$1,'Point System'!$A:$A,'Point System'!$B:$B,""))*(TEXT(Attendance!$D$1:$ZZ$1,"mmm")="Dec"))*_xlfn.XLOOKUP(K$1,'Point System'!$A:$A,'Point System'!$C:$C,0)</f>
        <v>0</v>
      </c>
      <c r="L26" s="188"/>
      <c r="M26" s="188"/>
      <c r="N26" s="188"/>
      <c r="O26" s="188"/>
      <c r="P26" s="217">
        <f t="shared" si="0"/>
        <v>0</v>
      </c>
      <c r="Q26" s="218">
        <f>IFERROR(INDEX(Deduction!$E:$J,MATCH($A26,Deduction!$A:$A,0),MATCH(_xlfn.XLOOKUP(Q$1,'Point System'!$E:$E,'Point System'!$F:$F,""),Deduction!$E$3:$J$3,0))*_xlfn.XLOOKUP(Q$1,'Point System'!$E:$E,'Point System'!$G:$G,0),0)</f>
        <v>0</v>
      </c>
      <c r="R26" s="218">
        <f>IFERROR(INDEX(Deduction!$E:$J,MATCH($A26,Deduction!$A:$A,0),MATCH(_xlfn.XLOOKUP(R$1,'Point System'!$E:$E,'Point System'!$F:$F,""),Deduction!$E$3:$J$3,0))*_xlfn.XLOOKUP(R$1,'Point System'!$E:$E,'Point System'!$G:$G,0),0)</f>
        <v>0</v>
      </c>
      <c r="S26" s="218">
        <f>IFERROR(INDEX(Deduction!$E:$J,MATCH($A26,Deduction!$A:$A,0),MATCH(_xlfn.XLOOKUP(S$1,'Point System'!$E:$E,'Point System'!$F:$F,""),Deduction!$E$3:$J$3,0))*_xlfn.XLOOKUP(S$1,'Point System'!$E:$E,'Point System'!$G:$G,0),0)</f>
        <v>0</v>
      </c>
      <c r="T26" s="218">
        <f>IFERROR(INDEX(Deduction!$E:$J,MATCH($A26,Deduction!$A:$A,0),MATCH(_xlfn.XLOOKUP(T$1,'Point System'!$E:$E,'Point System'!$F:$F,""),Deduction!$E$3:$J$3,0))*_xlfn.XLOOKUP(T$1,'Point System'!$E:$E,'Point System'!$G:$G,0),0)</f>
        <v>0</v>
      </c>
      <c r="U26" s="218">
        <f>IFERROR(INDEX(Deduction!$E:$J,MATCH($A26,Deduction!$A:$A,0),MATCH(_xlfn.XLOOKUP(U$1,'Point System'!$E:$E,'Point System'!$F:$F,""),Deduction!$E$3:$J$3,0))*_xlfn.XLOOKUP(U$1,'Point System'!$E:$E,'Point System'!$G:$G,0),0)</f>
        <v>0</v>
      </c>
      <c r="V26" s="218">
        <f>IFERROR(INDEX(Deduction!$E:$J,MATCH($A26,Deduction!$A:$A,0),MATCH(_xlfn.XLOOKUP(V$1,'Point System'!$E:$E,'Point System'!$F:$F,""),Deduction!$E$3:$J$3,0))*_xlfn.XLOOKUP(V$1,'Point System'!$E:$E,'Point System'!$G:$G,0),0)</f>
        <v>0</v>
      </c>
      <c r="W26" s="217">
        <f t="shared" si="1"/>
        <v>0</v>
      </c>
      <c r="X26" s="219">
        <f t="shared" si="2"/>
        <v>0</v>
      </c>
      <c r="Y26" s="227" cm="1">
        <f t="array" ref="Y26">IFERROR(SUMPRODUCT((LOWER(INDEX(Attendance!$E:$ZZ,MATCH($A26,Attendance!$A:$A,0),0))="x")*(TEXT(Attendance!$E$1:$ZZ$1,"mmm")="Dec"))/SUMPRODUCT((Attendance!$E$1:$ZZ$1&lt;&gt;"")*(TEXT(Attendance!$E$1:$ZZ$1,"mmm")="Dec")),0)</f>
        <v>0</v>
      </c>
      <c r="Z26" s="228" cm="1">
        <f t="array" ref="Z26">IFERROR(SUMPRODUCT((LOWER(INDEX(Attendance!$E:$ZZ,MATCH($A26,Attendance!$A:$A,0),0))="x")*(Attendance!$E$2:$ZZ$2=_xlfn.XLOOKUP(E$1,'Point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27" spans="1:26" x14ac:dyDescent="0.25">
      <c r="A27" s="187">
        <f>Attendance!A26</f>
        <v>24</v>
      </c>
      <c r="B27" s="205" t="str">
        <f>IF($A27=0,"",IFERROR(_xlfn.LET(_xlpm.x,INDEX(Attendance!$B:$B,MATCH($A27,Attendance!$A:$A,0)),IF(_xlpm.x=0,"",_xlpm.x)),""))</f>
        <v/>
      </c>
      <c r="C27" s="205" t="str">
        <f>IF($A27=0,"",IFERROR(_xlfn.LET(_xlpm.x,INDEX(Attendance!$C:$C,MATCH($A27,Attendance!$A:$A,0)),IF(_xlpm.x=0,"",_xlpm.x)),""))</f>
        <v/>
      </c>
      <c r="D27" s="205" t="str">
        <f>IF($A27=0,"",IFERROR(_xlfn.LET(_xlpm.x,INDEX(Attendance!$D:$D,MATCH($A27,Attendance!$A:$A,0)),IF(_xlpm.x=0,"",_xlpm.x)),""))</f>
        <v/>
      </c>
      <c r="E27" s="206" cm="1">
        <f t="array" ref="E27">SUMPRODUCT((LOWER(INDEX(Attendance!$D:$ZZ,MATCH($A27,Attendance!$A:$A,0),0))="x")*(Attendance!$D$2:$ZZ$2=_xlfn.XLOOKUP(E$1,'Point System'!$A:$A,'Point System'!$B:$B,""))*(TEXT(Attendance!$D$1:$ZZ$1,"mmm")="Dec"))*_xlfn.XLOOKUP(E$1,'Point System'!$A:$A,'Point System'!$C:$C,0)</f>
        <v>0</v>
      </c>
      <c r="F27" s="206" cm="1">
        <f t="array" ref="F27">SUMPRODUCT((LOWER(INDEX(Attendance!$D:$ZZ,MATCH($A27,Attendance!$A:$A,0),0))="x")*(Attendance!$D$2:$ZZ$2=_xlfn.XLOOKUP(F$1,'Point System'!$A:$A,'Point System'!$B:$B,""))*(TEXT(Attendance!$D$1:$ZZ$1,"mmm")="Dec"))*_xlfn.XLOOKUP(F$1,'Point System'!$A:$A,'Point System'!$C:$C,0)</f>
        <v>0</v>
      </c>
      <c r="G27" s="206" cm="1">
        <f t="array" ref="G27">SUMPRODUCT((LOWER(INDEX(Attendance!$D:$ZZ,MATCH($A27,Attendance!$A:$A,0),0))="x")*(Attendance!$D$2:$ZZ$2=_xlfn.XLOOKUP(G$1,'Point System'!$A:$A,'Point System'!$B:$B,""))*(TEXT(Attendance!$D$1:$ZZ$1,"mmm")="Dec"))*_xlfn.XLOOKUP(G$1,'Point System'!$A:$A,'Point System'!$C:$C,0)</f>
        <v>0</v>
      </c>
      <c r="H27" s="206" cm="1">
        <f t="array" ref="H27">SUMPRODUCT((LOWER(INDEX(Attendance!$D:$ZZ,MATCH($A27,Attendance!$A:$A,0),0))="x")*(Attendance!$D$2:$ZZ$2=_xlfn.XLOOKUP(H$1,'Point System'!$A:$A,'Point System'!$B:$B,""))*(TEXT(Attendance!$D$1:$ZZ$1,"mmm")="Dec"))*_xlfn.XLOOKUP(H$1,'Point System'!$A:$A,'Point System'!$C:$C,0)</f>
        <v>0</v>
      </c>
      <c r="I27" s="206" cm="1">
        <f t="array" ref="I27">SUMPRODUCT((LOWER(INDEX(Attendance!$D:$ZZ,MATCH($A27,Attendance!$A:$A,0),0))="x")*(Attendance!$D$2:$ZZ$2=_xlfn.XLOOKUP(I$1,'Point System'!$A:$A,'Point System'!$B:$B,""))*(TEXT(Attendance!$D$1:$ZZ$1,"mmm")="Dec"))*_xlfn.XLOOKUP(I$1,'Point System'!$A:$A,'Point System'!$C:$C,0)</f>
        <v>0</v>
      </c>
      <c r="J27" s="206" cm="1">
        <f t="array" ref="J27">SUMPRODUCT((LOWER(INDEX(Attendance!$D:$ZZ,MATCH($A27,Attendance!$A:$A,0),0))="x")*(Attendance!$D$2:$ZZ$2=_xlfn.XLOOKUP(J$1,'Point System'!$A:$A,'Point System'!$B:$B,""))*(TEXT(Attendance!$D$1:$ZZ$1,"mmm")="Dec"))*_xlfn.XLOOKUP(J$1,'Point System'!$A:$A,'Point System'!$C:$C,0)</f>
        <v>0</v>
      </c>
      <c r="K27" s="206" cm="1">
        <f t="array" ref="K27">SUMPRODUCT((LOWER(INDEX(Attendance!$D:$ZZ,MATCH($A27,Attendance!$A:$A,0),0))="x")*(Attendance!$D$2:$ZZ$2=_xlfn.XLOOKUP(K$1,'Point System'!$A:$A,'Point System'!$B:$B,""))*(TEXT(Attendance!$D$1:$ZZ$1,"mmm")="Dec"))*_xlfn.XLOOKUP(K$1,'Point System'!$A:$A,'Point System'!$C:$C,0)</f>
        <v>0</v>
      </c>
      <c r="L27" s="188"/>
      <c r="M27" s="188"/>
      <c r="N27" s="188"/>
      <c r="O27" s="188"/>
      <c r="P27" s="214">
        <f t="shared" si="0"/>
        <v>0</v>
      </c>
      <c r="Q27" s="215">
        <f>IFERROR(INDEX(Deduction!$E:$J,MATCH($A27,Deduction!$A:$A,0),MATCH(_xlfn.XLOOKUP(Q$1,'Point System'!$E:$E,'Point System'!$F:$F,""),Deduction!$E$3:$J$3,0))*_xlfn.XLOOKUP(Q$1,'Point System'!$E:$E,'Point System'!$G:$G,0),0)</f>
        <v>0</v>
      </c>
      <c r="R27" s="215">
        <f>IFERROR(INDEX(Deduction!$E:$J,MATCH($A27,Deduction!$A:$A,0),MATCH(_xlfn.XLOOKUP(R$1,'Point System'!$E:$E,'Point System'!$F:$F,""),Deduction!$E$3:$J$3,0))*_xlfn.XLOOKUP(R$1,'Point System'!$E:$E,'Point System'!$G:$G,0),0)</f>
        <v>0</v>
      </c>
      <c r="S27" s="215">
        <f>IFERROR(INDEX(Deduction!$E:$J,MATCH($A27,Deduction!$A:$A,0),MATCH(_xlfn.XLOOKUP(S$1,'Point System'!$E:$E,'Point System'!$F:$F,""),Deduction!$E$3:$J$3,0))*_xlfn.XLOOKUP(S$1,'Point System'!$E:$E,'Point System'!$G:$G,0),0)</f>
        <v>0</v>
      </c>
      <c r="T27" s="215">
        <f>IFERROR(INDEX(Deduction!$E:$J,MATCH($A27,Deduction!$A:$A,0),MATCH(_xlfn.XLOOKUP(T$1,'Point System'!$E:$E,'Point System'!$F:$F,""),Deduction!$E$3:$J$3,0))*_xlfn.XLOOKUP(T$1,'Point System'!$E:$E,'Point System'!$G:$G,0),0)</f>
        <v>0</v>
      </c>
      <c r="U27" s="215">
        <f>IFERROR(INDEX(Deduction!$E:$J,MATCH($A27,Deduction!$A:$A,0),MATCH(_xlfn.XLOOKUP(U$1,'Point System'!$E:$E,'Point System'!$F:$F,""),Deduction!$E$3:$J$3,0))*_xlfn.XLOOKUP(U$1,'Point System'!$E:$E,'Point System'!$G:$G,0),0)</f>
        <v>0</v>
      </c>
      <c r="V27" s="215">
        <f>IFERROR(INDEX(Deduction!$E:$J,MATCH($A27,Deduction!$A:$A,0),MATCH(_xlfn.XLOOKUP(V$1,'Point System'!$E:$E,'Point System'!$F:$F,""),Deduction!$E$3:$J$3,0))*_xlfn.XLOOKUP(V$1,'Point System'!$E:$E,'Point System'!$G:$G,0),0)</f>
        <v>0</v>
      </c>
      <c r="W27" s="214">
        <f t="shared" si="1"/>
        <v>0</v>
      </c>
      <c r="X27" s="216">
        <f t="shared" si="2"/>
        <v>0</v>
      </c>
      <c r="Y27" s="225" cm="1">
        <f t="array" ref="Y27">IFERROR(SUMPRODUCT((LOWER(INDEX(Attendance!$E:$ZZ,MATCH($A27,Attendance!$A:$A,0),0))="x")*(TEXT(Attendance!$E$1:$ZZ$1,"mmm")="Dec"))/SUMPRODUCT((Attendance!$E$1:$ZZ$1&lt;&gt;"")*(TEXT(Attendance!$E$1:$ZZ$1,"mmm")="Dec")),0)</f>
        <v>0</v>
      </c>
      <c r="Z27" s="226" cm="1">
        <f t="array" ref="Z27">IFERROR(SUMPRODUCT((LOWER(INDEX(Attendance!$E:$ZZ,MATCH($A27,Attendance!$A:$A,0),0))="x")*(Attendance!$E$2:$ZZ$2=_xlfn.XLOOKUP(E$1,'Point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28" spans="1:26" x14ac:dyDescent="0.25">
      <c r="A28" s="187">
        <f>Attendance!A27</f>
        <v>25</v>
      </c>
      <c r="B28" s="207" t="str">
        <f>IF($A28=0,"",IFERROR(_xlfn.LET(_xlpm.x,INDEX(Attendance!$B:$B,MATCH($A28,Attendance!$A:$A,0)),IF(_xlpm.x=0,"",_xlpm.x)),""))</f>
        <v/>
      </c>
      <c r="C28" s="207" t="str">
        <f>IF($A28=0,"",IFERROR(_xlfn.LET(_xlpm.x,INDEX(Attendance!$C:$C,MATCH($A28,Attendance!$A:$A,0)),IF(_xlpm.x=0,"",_xlpm.x)),""))</f>
        <v/>
      </c>
      <c r="D28" s="207" t="str">
        <f>IF($A28=0,"",IFERROR(_xlfn.LET(_xlpm.x,INDEX(Attendance!$D:$D,MATCH($A28,Attendance!$A:$A,0)),IF(_xlpm.x=0,"",_xlpm.x)),""))</f>
        <v/>
      </c>
      <c r="E28" s="208" cm="1">
        <f t="array" ref="E28">SUMPRODUCT((LOWER(INDEX(Attendance!$D:$ZZ,MATCH($A28,Attendance!$A:$A,0),0))="x")*(Attendance!$D$2:$ZZ$2=_xlfn.XLOOKUP(E$1,'Point System'!$A:$A,'Point System'!$B:$B,""))*(TEXT(Attendance!$D$1:$ZZ$1,"mmm")="Dec"))*_xlfn.XLOOKUP(E$1,'Point System'!$A:$A,'Point System'!$C:$C,0)</f>
        <v>0</v>
      </c>
      <c r="F28" s="208" cm="1">
        <f t="array" ref="F28">SUMPRODUCT((LOWER(INDEX(Attendance!$D:$ZZ,MATCH($A28,Attendance!$A:$A,0),0))="x")*(Attendance!$D$2:$ZZ$2=_xlfn.XLOOKUP(F$1,'Point System'!$A:$A,'Point System'!$B:$B,""))*(TEXT(Attendance!$D$1:$ZZ$1,"mmm")="Dec"))*_xlfn.XLOOKUP(F$1,'Point System'!$A:$A,'Point System'!$C:$C,0)</f>
        <v>0</v>
      </c>
      <c r="G28" s="208" cm="1">
        <f t="array" ref="G28">SUMPRODUCT((LOWER(INDEX(Attendance!$D:$ZZ,MATCH($A28,Attendance!$A:$A,0),0))="x")*(Attendance!$D$2:$ZZ$2=_xlfn.XLOOKUP(G$1,'Point System'!$A:$A,'Point System'!$B:$B,""))*(TEXT(Attendance!$D$1:$ZZ$1,"mmm")="Dec"))*_xlfn.XLOOKUP(G$1,'Point System'!$A:$A,'Point System'!$C:$C,0)</f>
        <v>0</v>
      </c>
      <c r="H28" s="208" cm="1">
        <f t="array" ref="H28">SUMPRODUCT((LOWER(INDEX(Attendance!$D:$ZZ,MATCH($A28,Attendance!$A:$A,0),0))="x")*(Attendance!$D$2:$ZZ$2=_xlfn.XLOOKUP(H$1,'Point System'!$A:$A,'Point System'!$B:$B,""))*(TEXT(Attendance!$D$1:$ZZ$1,"mmm")="Dec"))*_xlfn.XLOOKUP(H$1,'Point System'!$A:$A,'Point System'!$C:$C,0)</f>
        <v>0</v>
      </c>
      <c r="I28" s="208" cm="1">
        <f t="array" ref="I28">SUMPRODUCT((LOWER(INDEX(Attendance!$D:$ZZ,MATCH($A28,Attendance!$A:$A,0),0))="x")*(Attendance!$D$2:$ZZ$2=_xlfn.XLOOKUP(I$1,'Point System'!$A:$A,'Point System'!$B:$B,""))*(TEXT(Attendance!$D$1:$ZZ$1,"mmm")="Dec"))*_xlfn.XLOOKUP(I$1,'Point System'!$A:$A,'Point System'!$C:$C,0)</f>
        <v>0</v>
      </c>
      <c r="J28" s="208" cm="1">
        <f t="array" ref="J28">SUMPRODUCT((LOWER(INDEX(Attendance!$D:$ZZ,MATCH($A28,Attendance!$A:$A,0),0))="x")*(Attendance!$D$2:$ZZ$2=_xlfn.XLOOKUP(J$1,'Point System'!$A:$A,'Point System'!$B:$B,""))*(TEXT(Attendance!$D$1:$ZZ$1,"mmm")="Dec"))*_xlfn.XLOOKUP(J$1,'Point System'!$A:$A,'Point System'!$C:$C,0)</f>
        <v>0</v>
      </c>
      <c r="K28" s="208" cm="1">
        <f t="array" ref="K28">SUMPRODUCT((LOWER(INDEX(Attendance!$D:$ZZ,MATCH($A28,Attendance!$A:$A,0),0))="x")*(Attendance!$D$2:$ZZ$2=_xlfn.XLOOKUP(K$1,'Point System'!$A:$A,'Point System'!$B:$B,""))*(TEXT(Attendance!$D$1:$ZZ$1,"mmm")="Dec"))*_xlfn.XLOOKUP(K$1,'Point System'!$A:$A,'Point System'!$C:$C,0)</f>
        <v>0</v>
      </c>
      <c r="L28" s="188"/>
      <c r="M28" s="188"/>
      <c r="N28" s="188"/>
      <c r="O28" s="188"/>
      <c r="P28" s="217">
        <f t="shared" si="0"/>
        <v>0</v>
      </c>
      <c r="Q28" s="218">
        <f>IFERROR(INDEX(Deduction!$E:$J,MATCH($A28,Deduction!$A:$A,0),MATCH(_xlfn.XLOOKUP(Q$1,'Point System'!$E:$E,'Point System'!$F:$F,""),Deduction!$E$3:$J$3,0))*_xlfn.XLOOKUP(Q$1,'Point System'!$E:$E,'Point System'!$G:$G,0),0)</f>
        <v>0</v>
      </c>
      <c r="R28" s="218">
        <f>IFERROR(INDEX(Deduction!$E:$J,MATCH($A28,Deduction!$A:$A,0),MATCH(_xlfn.XLOOKUP(R$1,'Point System'!$E:$E,'Point System'!$F:$F,""),Deduction!$E$3:$J$3,0))*_xlfn.XLOOKUP(R$1,'Point System'!$E:$E,'Point System'!$G:$G,0),0)</f>
        <v>0</v>
      </c>
      <c r="S28" s="218">
        <f>IFERROR(INDEX(Deduction!$E:$J,MATCH($A28,Deduction!$A:$A,0),MATCH(_xlfn.XLOOKUP(S$1,'Point System'!$E:$E,'Point System'!$F:$F,""),Deduction!$E$3:$J$3,0))*_xlfn.XLOOKUP(S$1,'Point System'!$E:$E,'Point System'!$G:$G,0),0)</f>
        <v>0</v>
      </c>
      <c r="T28" s="218">
        <f>IFERROR(INDEX(Deduction!$E:$J,MATCH($A28,Deduction!$A:$A,0),MATCH(_xlfn.XLOOKUP(T$1,'Point System'!$E:$E,'Point System'!$F:$F,""),Deduction!$E$3:$J$3,0))*_xlfn.XLOOKUP(T$1,'Point System'!$E:$E,'Point System'!$G:$G,0),0)</f>
        <v>0</v>
      </c>
      <c r="U28" s="218">
        <f>IFERROR(INDEX(Deduction!$E:$J,MATCH($A28,Deduction!$A:$A,0),MATCH(_xlfn.XLOOKUP(U$1,'Point System'!$E:$E,'Point System'!$F:$F,""),Deduction!$E$3:$J$3,0))*_xlfn.XLOOKUP(U$1,'Point System'!$E:$E,'Point System'!$G:$G,0),0)</f>
        <v>0</v>
      </c>
      <c r="V28" s="218">
        <f>IFERROR(INDEX(Deduction!$E:$J,MATCH($A28,Deduction!$A:$A,0),MATCH(_xlfn.XLOOKUP(V$1,'Point System'!$E:$E,'Point System'!$F:$F,""),Deduction!$E$3:$J$3,0))*_xlfn.XLOOKUP(V$1,'Point System'!$E:$E,'Point System'!$G:$G,0),0)</f>
        <v>0</v>
      </c>
      <c r="W28" s="217">
        <f t="shared" si="1"/>
        <v>0</v>
      </c>
      <c r="X28" s="219">
        <f t="shared" si="2"/>
        <v>0</v>
      </c>
      <c r="Y28" s="227" cm="1">
        <f t="array" ref="Y28">IFERROR(SUMPRODUCT((LOWER(INDEX(Attendance!$E:$ZZ,MATCH($A28,Attendance!$A:$A,0),0))="x")*(TEXT(Attendance!$E$1:$ZZ$1,"mmm")="Dec"))/SUMPRODUCT((Attendance!$E$1:$ZZ$1&lt;&gt;"")*(TEXT(Attendance!$E$1:$ZZ$1,"mmm")="Dec")),0)</f>
        <v>0</v>
      </c>
      <c r="Z28" s="228" cm="1">
        <f t="array" ref="Z28">IFERROR(SUMPRODUCT((LOWER(INDEX(Attendance!$E:$ZZ,MATCH($A28,Attendance!$A:$A,0),0))="x")*(Attendance!$E$2:$ZZ$2=_xlfn.XLOOKUP(E$1,'Point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29" spans="1:26" x14ac:dyDescent="0.25">
      <c r="A29" s="187">
        <f>Attendance!A28</f>
        <v>26</v>
      </c>
      <c r="B29" s="205" t="str">
        <f>IF($A29=0,"",IFERROR(_xlfn.LET(_xlpm.x,INDEX(Attendance!$B:$B,MATCH($A29,Attendance!$A:$A,0)),IF(_xlpm.x=0,"",_xlpm.x)),""))</f>
        <v/>
      </c>
      <c r="C29" s="205" t="str">
        <f>IF($A29=0,"",IFERROR(_xlfn.LET(_xlpm.x,INDEX(Attendance!$C:$C,MATCH($A29,Attendance!$A:$A,0)),IF(_xlpm.x=0,"",_xlpm.x)),""))</f>
        <v/>
      </c>
      <c r="D29" s="205" t="str">
        <f>IF($A29=0,"",IFERROR(_xlfn.LET(_xlpm.x,INDEX(Attendance!$D:$D,MATCH($A29,Attendance!$A:$A,0)),IF(_xlpm.x=0,"",_xlpm.x)),""))</f>
        <v/>
      </c>
      <c r="E29" s="206" cm="1">
        <f t="array" ref="E29">SUMPRODUCT((LOWER(INDEX(Attendance!$D:$ZZ,MATCH($A29,Attendance!$A:$A,0),0))="x")*(Attendance!$D$2:$ZZ$2=_xlfn.XLOOKUP(E$1,'Point System'!$A:$A,'Point System'!$B:$B,""))*(TEXT(Attendance!$D$1:$ZZ$1,"mmm")="Dec"))*_xlfn.XLOOKUP(E$1,'Point System'!$A:$A,'Point System'!$C:$C,0)</f>
        <v>0</v>
      </c>
      <c r="F29" s="206" cm="1">
        <f t="array" ref="F29">SUMPRODUCT((LOWER(INDEX(Attendance!$D:$ZZ,MATCH($A29,Attendance!$A:$A,0),0))="x")*(Attendance!$D$2:$ZZ$2=_xlfn.XLOOKUP(F$1,'Point System'!$A:$A,'Point System'!$B:$B,""))*(TEXT(Attendance!$D$1:$ZZ$1,"mmm")="Dec"))*_xlfn.XLOOKUP(F$1,'Point System'!$A:$A,'Point System'!$C:$C,0)</f>
        <v>0</v>
      </c>
      <c r="G29" s="206" cm="1">
        <f t="array" ref="G29">SUMPRODUCT((LOWER(INDEX(Attendance!$D:$ZZ,MATCH($A29,Attendance!$A:$A,0),0))="x")*(Attendance!$D$2:$ZZ$2=_xlfn.XLOOKUP(G$1,'Point System'!$A:$A,'Point System'!$B:$B,""))*(TEXT(Attendance!$D$1:$ZZ$1,"mmm")="Dec"))*_xlfn.XLOOKUP(G$1,'Point System'!$A:$A,'Point System'!$C:$C,0)</f>
        <v>0</v>
      </c>
      <c r="H29" s="206" cm="1">
        <f t="array" ref="H29">SUMPRODUCT((LOWER(INDEX(Attendance!$D:$ZZ,MATCH($A29,Attendance!$A:$A,0),0))="x")*(Attendance!$D$2:$ZZ$2=_xlfn.XLOOKUP(H$1,'Point System'!$A:$A,'Point System'!$B:$B,""))*(TEXT(Attendance!$D$1:$ZZ$1,"mmm")="Dec"))*_xlfn.XLOOKUP(H$1,'Point System'!$A:$A,'Point System'!$C:$C,0)</f>
        <v>0</v>
      </c>
      <c r="I29" s="206" cm="1">
        <f t="array" ref="I29">SUMPRODUCT((LOWER(INDEX(Attendance!$D:$ZZ,MATCH($A29,Attendance!$A:$A,0),0))="x")*(Attendance!$D$2:$ZZ$2=_xlfn.XLOOKUP(I$1,'Point System'!$A:$A,'Point System'!$B:$B,""))*(TEXT(Attendance!$D$1:$ZZ$1,"mmm")="Dec"))*_xlfn.XLOOKUP(I$1,'Point System'!$A:$A,'Point System'!$C:$C,0)</f>
        <v>0</v>
      </c>
      <c r="J29" s="206" cm="1">
        <f t="array" ref="J29">SUMPRODUCT((LOWER(INDEX(Attendance!$D:$ZZ,MATCH($A29,Attendance!$A:$A,0),0))="x")*(Attendance!$D$2:$ZZ$2=_xlfn.XLOOKUP(J$1,'Point System'!$A:$A,'Point System'!$B:$B,""))*(TEXT(Attendance!$D$1:$ZZ$1,"mmm")="Dec"))*_xlfn.XLOOKUP(J$1,'Point System'!$A:$A,'Point System'!$C:$C,0)</f>
        <v>0</v>
      </c>
      <c r="K29" s="206" cm="1">
        <f t="array" ref="K29">SUMPRODUCT((LOWER(INDEX(Attendance!$D:$ZZ,MATCH($A29,Attendance!$A:$A,0),0))="x")*(Attendance!$D$2:$ZZ$2=_xlfn.XLOOKUP(K$1,'Point System'!$A:$A,'Point System'!$B:$B,""))*(TEXT(Attendance!$D$1:$ZZ$1,"mmm")="Dec"))*_xlfn.XLOOKUP(K$1,'Point System'!$A:$A,'Point System'!$C:$C,0)</f>
        <v>0</v>
      </c>
      <c r="L29" s="188"/>
      <c r="M29" s="188"/>
      <c r="N29" s="188"/>
      <c r="O29" s="188"/>
      <c r="P29" s="214">
        <f t="shared" si="0"/>
        <v>0</v>
      </c>
      <c r="Q29" s="215">
        <f>IFERROR(INDEX(Deduction!$E:$J,MATCH($A29,Deduction!$A:$A,0),MATCH(_xlfn.XLOOKUP(Q$1,'Point System'!$E:$E,'Point System'!$F:$F,""),Deduction!$E$3:$J$3,0))*_xlfn.XLOOKUP(Q$1,'Point System'!$E:$E,'Point System'!$G:$G,0),0)</f>
        <v>0</v>
      </c>
      <c r="R29" s="215">
        <f>IFERROR(INDEX(Deduction!$E:$J,MATCH($A29,Deduction!$A:$A,0),MATCH(_xlfn.XLOOKUP(R$1,'Point System'!$E:$E,'Point System'!$F:$F,""),Deduction!$E$3:$J$3,0))*_xlfn.XLOOKUP(R$1,'Point System'!$E:$E,'Point System'!$G:$G,0),0)</f>
        <v>0</v>
      </c>
      <c r="S29" s="215">
        <f>IFERROR(INDEX(Deduction!$E:$J,MATCH($A29,Deduction!$A:$A,0),MATCH(_xlfn.XLOOKUP(S$1,'Point System'!$E:$E,'Point System'!$F:$F,""),Deduction!$E$3:$J$3,0))*_xlfn.XLOOKUP(S$1,'Point System'!$E:$E,'Point System'!$G:$G,0),0)</f>
        <v>0</v>
      </c>
      <c r="T29" s="215">
        <f>IFERROR(INDEX(Deduction!$E:$J,MATCH($A29,Deduction!$A:$A,0),MATCH(_xlfn.XLOOKUP(T$1,'Point System'!$E:$E,'Point System'!$F:$F,""),Deduction!$E$3:$J$3,0))*_xlfn.XLOOKUP(T$1,'Point System'!$E:$E,'Point System'!$G:$G,0),0)</f>
        <v>0</v>
      </c>
      <c r="U29" s="215">
        <f>IFERROR(INDEX(Deduction!$E:$J,MATCH($A29,Deduction!$A:$A,0),MATCH(_xlfn.XLOOKUP(U$1,'Point System'!$E:$E,'Point System'!$F:$F,""),Deduction!$E$3:$J$3,0))*_xlfn.XLOOKUP(U$1,'Point System'!$E:$E,'Point System'!$G:$G,0),0)</f>
        <v>0</v>
      </c>
      <c r="V29" s="215">
        <f>IFERROR(INDEX(Deduction!$E:$J,MATCH($A29,Deduction!$A:$A,0),MATCH(_xlfn.XLOOKUP(V$1,'Point System'!$E:$E,'Point System'!$F:$F,""),Deduction!$E$3:$J$3,0))*_xlfn.XLOOKUP(V$1,'Point System'!$E:$E,'Point System'!$G:$G,0),0)</f>
        <v>0</v>
      </c>
      <c r="W29" s="214">
        <f t="shared" si="1"/>
        <v>0</v>
      </c>
      <c r="X29" s="216">
        <f t="shared" si="2"/>
        <v>0</v>
      </c>
      <c r="Y29" s="225" cm="1">
        <f t="array" ref="Y29">IFERROR(SUMPRODUCT((LOWER(INDEX(Attendance!$E:$ZZ,MATCH($A29,Attendance!$A:$A,0),0))="x")*(TEXT(Attendance!$E$1:$ZZ$1,"mmm")="Dec"))/SUMPRODUCT((Attendance!$E$1:$ZZ$1&lt;&gt;"")*(TEXT(Attendance!$E$1:$ZZ$1,"mmm")="Dec")),0)</f>
        <v>0</v>
      </c>
      <c r="Z29" s="226" cm="1">
        <f t="array" ref="Z29">IFERROR(SUMPRODUCT((LOWER(INDEX(Attendance!$E:$ZZ,MATCH($A29,Attendance!$A:$A,0),0))="x")*(Attendance!$E$2:$ZZ$2=_xlfn.XLOOKUP(E$1,'Point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30" spans="1:26" x14ac:dyDescent="0.25">
      <c r="A30" s="187">
        <f>Attendance!A29</f>
        <v>27</v>
      </c>
      <c r="B30" s="207" t="str">
        <f>IF($A30=0,"",IFERROR(_xlfn.LET(_xlpm.x,INDEX(Attendance!$B:$B,MATCH($A30,Attendance!$A:$A,0)),IF(_xlpm.x=0,"",_xlpm.x)),""))</f>
        <v/>
      </c>
      <c r="C30" s="207" t="str">
        <f>IF($A30=0,"",IFERROR(_xlfn.LET(_xlpm.x,INDEX(Attendance!$C:$C,MATCH($A30,Attendance!$A:$A,0)),IF(_xlpm.x=0,"",_xlpm.x)),""))</f>
        <v/>
      </c>
      <c r="D30" s="207" t="str">
        <f>IF($A30=0,"",IFERROR(_xlfn.LET(_xlpm.x,INDEX(Attendance!$D:$D,MATCH($A30,Attendance!$A:$A,0)),IF(_xlpm.x=0,"",_xlpm.x)),""))</f>
        <v/>
      </c>
      <c r="E30" s="208" cm="1">
        <f t="array" ref="E30">SUMPRODUCT((LOWER(INDEX(Attendance!$D:$ZZ,MATCH($A30,Attendance!$A:$A,0),0))="x")*(Attendance!$D$2:$ZZ$2=_xlfn.XLOOKUP(E$1,'Point System'!$A:$A,'Point System'!$B:$B,""))*(TEXT(Attendance!$D$1:$ZZ$1,"mmm")="Dec"))*_xlfn.XLOOKUP(E$1,'Point System'!$A:$A,'Point System'!$C:$C,0)</f>
        <v>0</v>
      </c>
      <c r="F30" s="208" cm="1">
        <f t="array" ref="F30">SUMPRODUCT((LOWER(INDEX(Attendance!$D:$ZZ,MATCH($A30,Attendance!$A:$A,0),0))="x")*(Attendance!$D$2:$ZZ$2=_xlfn.XLOOKUP(F$1,'Point System'!$A:$A,'Point System'!$B:$B,""))*(TEXT(Attendance!$D$1:$ZZ$1,"mmm")="Dec"))*_xlfn.XLOOKUP(F$1,'Point System'!$A:$A,'Point System'!$C:$C,0)</f>
        <v>0</v>
      </c>
      <c r="G30" s="208" cm="1">
        <f t="array" ref="G30">SUMPRODUCT((LOWER(INDEX(Attendance!$D:$ZZ,MATCH($A30,Attendance!$A:$A,0),0))="x")*(Attendance!$D$2:$ZZ$2=_xlfn.XLOOKUP(G$1,'Point System'!$A:$A,'Point System'!$B:$B,""))*(TEXT(Attendance!$D$1:$ZZ$1,"mmm")="Dec"))*_xlfn.XLOOKUP(G$1,'Point System'!$A:$A,'Point System'!$C:$C,0)</f>
        <v>0</v>
      </c>
      <c r="H30" s="208" cm="1">
        <f t="array" ref="H30">SUMPRODUCT((LOWER(INDEX(Attendance!$D:$ZZ,MATCH($A30,Attendance!$A:$A,0),0))="x")*(Attendance!$D$2:$ZZ$2=_xlfn.XLOOKUP(H$1,'Point System'!$A:$A,'Point System'!$B:$B,""))*(TEXT(Attendance!$D$1:$ZZ$1,"mmm")="Dec"))*_xlfn.XLOOKUP(H$1,'Point System'!$A:$A,'Point System'!$C:$C,0)</f>
        <v>0</v>
      </c>
      <c r="I30" s="208" cm="1">
        <f t="array" ref="I30">SUMPRODUCT((LOWER(INDEX(Attendance!$D:$ZZ,MATCH($A30,Attendance!$A:$A,0),0))="x")*(Attendance!$D$2:$ZZ$2=_xlfn.XLOOKUP(I$1,'Point System'!$A:$A,'Point System'!$B:$B,""))*(TEXT(Attendance!$D$1:$ZZ$1,"mmm")="Dec"))*_xlfn.XLOOKUP(I$1,'Point System'!$A:$A,'Point System'!$C:$C,0)</f>
        <v>0</v>
      </c>
      <c r="J30" s="208" cm="1">
        <f t="array" ref="J30">SUMPRODUCT((LOWER(INDEX(Attendance!$D:$ZZ,MATCH($A30,Attendance!$A:$A,0),0))="x")*(Attendance!$D$2:$ZZ$2=_xlfn.XLOOKUP(J$1,'Point System'!$A:$A,'Point System'!$B:$B,""))*(TEXT(Attendance!$D$1:$ZZ$1,"mmm")="Dec"))*_xlfn.XLOOKUP(J$1,'Point System'!$A:$A,'Point System'!$C:$C,0)</f>
        <v>0</v>
      </c>
      <c r="K30" s="208" cm="1">
        <f t="array" ref="K30">SUMPRODUCT((LOWER(INDEX(Attendance!$D:$ZZ,MATCH($A30,Attendance!$A:$A,0),0))="x")*(Attendance!$D$2:$ZZ$2=_xlfn.XLOOKUP(K$1,'Point System'!$A:$A,'Point System'!$B:$B,""))*(TEXT(Attendance!$D$1:$ZZ$1,"mmm")="Dec"))*_xlfn.XLOOKUP(K$1,'Point System'!$A:$A,'Point System'!$C:$C,0)</f>
        <v>0</v>
      </c>
      <c r="L30" s="188"/>
      <c r="M30" s="188"/>
      <c r="N30" s="188"/>
      <c r="O30" s="188"/>
      <c r="P30" s="217">
        <f t="shared" si="0"/>
        <v>0</v>
      </c>
      <c r="Q30" s="218">
        <f>IFERROR(INDEX(Deduction!$E:$J,MATCH($A30,Deduction!$A:$A,0),MATCH(_xlfn.XLOOKUP(Q$1,'Point System'!$E:$E,'Point System'!$F:$F,""),Deduction!$E$3:$J$3,0))*_xlfn.XLOOKUP(Q$1,'Point System'!$E:$E,'Point System'!$G:$G,0),0)</f>
        <v>0</v>
      </c>
      <c r="R30" s="218">
        <f>IFERROR(INDEX(Deduction!$E:$J,MATCH($A30,Deduction!$A:$A,0),MATCH(_xlfn.XLOOKUP(R$1,'Point System'!$E:$E,'Point System'!$F:$F,""),Deduction!$E$3:$J$3,0))*_xlfn.XLOOKUP(R$1,'Point System'!$E:$E,'Point System'!$G:$G,0),0)</f>
        <v>0</v>
      </c>
      <c r="S30" s="218">
        <f>IFERROR(INDEX(Deduction!$E:$J,MATCH($A30,Deduction!$A:$A,0),MATCH(_xlfn.XLOOKUP(S$1,'Point System'!$E:$E,'Point System'!$F:$F,""),Deduction!$E$3:$J$3,0))*_xlfn.XLOOKUP(S$1,'Point System'!$E:$E,'Point System'!$G:$G,0),0)</f>
        <v>0</v>
      </c>
      <c r="T30" s="218">
        <f>IFERROR(INDEX(Deduction!$E:$J,MATCH($A30,Deduction!$A:$A,0),MATCH(_xlfn.XLOOKUP(T$1,'Point System'!$E:$E,'Point System'!$F:$F,""),Deduction!$E$3:$J$3,0))*_xlfn.XLOOKUP(T$1,'Point System'!$E:$E,'Point System'!$G:$G,0),0)</f>
        <v>0</v>
      </c>
      <c r="U30" s="218">
        <f>IFERROR(INDEX(Deduction!$E:$J,MATCH($A30,Deduction!$A:$A,0),MATCH(_xlfn.XLOOKUP(U$1,'Point System'!$E:$E,'Point System'!$F:$F,""),Deduction!$E$3:$J$3,0))*_xlfn.XLOOKUP(U$1,'Point System'!$E:$E,'Point System'!$G:$G,0),0)</f>
        <v>0</v>
      </c>
      <c r="V30" s="218">
        <f>IFERROR(INDEX(Deduction!$E:$J,MATCH($A30,Deduction!$A:$A,0),MATCH(_xlfn.XLOOKUP(V$1,'Point System'!$E:$E,'Point System'!$F:$F,""),Deduction!$E$3:$J$3,0))*_xlfn.XLOOKUP(V$1,'Point System'!$E:$E,'Point System'!$G:$G,0),0)</f>
        <v>0</v>
      </c>
      <c r="W30" s="217">
        <f t="shared" si="1"/>
        <v>0</v>
      </c>
      <c r="X30" s="219">
        <f t="shared" si="2"/>
        <v>0</v>
      </c>
      <c r="Y30" s="227" cm="1">
        <f t="array" ref="Y30">IFERROR(SUMPRODUCT((LOWER(INDEX(Attendance!$E:$ZZ,MATCH($A30,Attendance!$A:$A,0),0))="x")*(TEXT(Attendance!$E$1:$ZZ$1,"mmm")="Dec"))/SUMPRODUCT((Attendance!$E$1:$ZZ$1&lt;&gt;"")*(TEXT(Attendance!$E$1:$ZZ$1,"mmm")="Dec")),0)</f>
        <v>0</v>
      </c>
      <c r="Z30" s="228" cm="1">
        <f t="array" ref="Z30">IFERROR(SUMPRODUCT((LOWER(INDEX(Attendance!$E:$ZZ,MATCH($A30,Attendance!$A:$A,0),0))="x")*(Attendance!$E$2:$ZZ$2=_xlfn.XLOOKUP(E$1,'Point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31" spans="1:26" x14ac:dyDescent="0.25">
      <c r="A31" s="187">
        <f>Attendance!A30</f>
        <v>28</v>
      </c>
      <c r="B31" s="205" t="str">
        <f>IF($A31=0,"",IFERROR(_xlfn.LET(_xlpm.x,INDEX(Attendance!$B:$B,MATCH($A31,Attendance!$A:$A,0)),IF(_xlpm.x=0,"",_xlpm.x)),""))</f>
        <v/>
      </c>
      <c r="C31" s="205" t="str">
        <f>IF($A31=0,"",IFERROR(_xlfn.LET(_xlpm.x,INDEX(Attendance!$C:$C,MATCH($A31,Attendance!$A:$A,0)),IF(_xlpm.x=0,"",_xlpm.x)),""))</f>
        <v/>
      </c>
      <c r="D31" s="205" t="str">
        <f>IF($A31=0,"",IFERROR(_xlfn.LET(_xlpm.x,INDEX(Attendance!$D:$D,MATCH($A31,Attendance!$A:$A,0)),IF(_xlpm.x=0,"",_xlpm.x)),""))</f>
        <v/>
      </c>
      <c r="E31" s="206" cm="1">
        <f t="array" ref="E31">SUMPRODUCT((LOWER(INDEX(Attendance!$D:$ZZ,MATCH($A31,Attendance!$A:$A,0),0))="x")*(Attendance!$D$2:$ZZ$2=_xlfn.XLOOKUP(E$1,'Point System'!$A:$A,'Point System'!$B:$B,""))*(TEXT(Attendance!$D$1:$ZZ$1,"mmm")="Dec"))*_xlfn.XLOOKUP(E$1,'Point System'!$A:$A,'Point System'!$C:$C,0)</f>
        <v>0</v>
      </c>
      <c r="F31" s="206" cm="1">
        <f t="array" ref="F31">SUMPRODUCT((LOWER(INDEX(Attendance!$D:$ZZ,MATCH($A31,Attendance!$A:$A,0),0))="x")*(Attendance!$D$2:$ZZ$2=_xlfn.XLOOKUP(F$1,'Point System'!$A:$A,'Point System'!$B:$B,""))*(TEXT(Attendance!$D$1:$ZZ$1,"mmm")="Dec"))*_xlfn.XLOOKUP(F$1,'Point System'!$A:$A,'Point System'!$C:$C,0)</f>
        <v>0</v>
      </c>
      <c r="G31" s="206" cm="1">
        <f t="array" ref="G31">SUMPRODUCT((LOWER(INDEX(Attendance!$D:$ZZ,MATCH($A31,Attendance!$A:$A,0),0))="x")*(Attendance!$D$2:$ZZ$2=_xlfn.XLOOKUP(G$1,'Point System'!$A:$A,'Point System'!$B:$B,""))*(TEXT(Attendance!$D$1:$ZZ$1,"mmm")="Dec"))*_xlfn.XLOOKUP(G$1,'Point System'!$A:$A,'Point System'!$C:$C,0)</f>
        <v>0</v>
      </c>
      <c r="H31" s="206" cm="1">
        <f t="array" ref="H31">SUMPRODUCT((LOWER(INDEX(Attendance!$D:$ZZ,MATCH($A31,Attendance!$A:$A,0),0))="x")*(Attendance!$D$2:$ZZ$2=_xlfn.XLOOKUP(H$1,'Point System'!$A:$A,'Point System'!$B:$B,""))*(TEXT(Attendance!$D$1:$ZZ$1,"mmm")="Dec"))*_xlfn.XLOOKUP(H$1,'Point System'!$A:$A,'Point System'!$C:$C,0)</f>
        <v>0</v>
      </c>
      <c r="I31" s="206" cm="1">
        <f t="array" ref="I31">SUMPRODUCT((LOWER(INDEX(Attendance!$D:$ZZ,MATCH($A31,Attendance!$A:$A,0),0))="x")*(Attendance!$D$2:$ZZ$2=_xlfn.XLOOKUP(I$1,'Point System'!$A:$A,'Point System'!$B:$B,""))*(TEXT(Attendance!$D$1:$ZZ$1,"mmm")="Dec"))*_xlfn.XLOOKUP(I$1,'Point System'!$A:$A,'Point System'!$C:$C,0)</f>
        <v>0</v>
      </c>
      <c r="J31" s="206" cm="1">
        <f t="array" ref="J31">SUMPRODUCT((LOWER(INDEX(Attendance!$D:$ZZ,MATCH($A31,Attendance!$A:$A,0),0))="x")*(Attendance!$D$2:$ZZ$2=_xlfn.XLOOKUP(J$1,'Point System'!$A:$A,'Point System'!$B:$B,""))*(TEXT(Attendance!$D$1:$ZZ$1,"mmm")="Dec"))*_xlfn.XLOOKUP(J$1,'Point System'!$A:$A,'Point System'!$C:$C,0)</f>
        <v>0</v>
      </c>
      <c r="K31" s="206" cm="1">
        <f t="array" ref="K31">SUMPRODUCT((LOWER(INDEX(Attendance!$D:$ZZ,MATCH($A31,Attendance!$A:$A,0),0))="x")*(Attendance!$D$2:$ZZ$2=_xlfn.XLOOKUP(K$1,'Point System'!$A:$A,'Point System'!$B:$B,""))*(TEXT(Attendance!$D$1:$ZZ$1,"mmm")="Dec"))*_xlfn.XLOOKUP(K$1,'Point System'!$A:$A,'Point System'!$C:$C,0)</f>
        <v>0</v>
      </c>
      <c r="L31" s="188"/>
      <c r="M31" s="188"/>
      <c r="N31" s="188"/>
      <c r="O31" s="188"/>
      <c r="P31" s="214">
        <f t="shared" si="0"/>
        <v>0</v>
      </c>
      <c r="Q31" s="215">
        <f>IFERROR(INDEX(Deduction!$E:$J,MATCH($A31,Deduction!$A:$A,0),MATCH(_xlfn.XLOOKUP(Q$1,'Point System'!$E:$E,'Point System'!$F:$F,""),Deduction!$E$3:$J$3,0))*_xlfn.XLOOKUP(Q$1,'Point System'!$E:$E,'Point System'!$G:$G,0),0)</f>
        <v>0</v>
      </c>
      <c r="R31" s="215">
        <f>IFERROR(INDEX(Deduction!$E:$J,MATCH($A31,Deduction!$A:$A,0),MATCH(_xlfn.XLOOKUP(R$1,'Point System'!$E:$E,'Point System'!$F:$F,""),Deduction!$E$3:$J$3,0))*_xlfn.XLOOKUP(R$1,'Point System'!$E:$E,'Point System'!$G:$G,0),0)</f>
        <v>0</v>
      </c>
      <c r="S31" s="215">
        <f>IFERROR(INDEX(Deduction!$E:$J,MATCH($A31,Deduction!$A:$A,0),MATCH(_xlfn.XLOOKUP(S$1,'Point System'!$E:$E,'Point System'!$F:$F,""),Deduction!$E$3:$J$3,0))*_xlfn.XLOOKUP(S$1,'Point System'!$E:$E,'Point System'!$G:$G,0),0)</f>
        <v>0</v>
      </c>
      <c r="T31" s="215">
        <f>IFERROR(INDEX(Deduction!$E:$J,MATCH($A31,Deduction!$A:$A,0),MATCH(_xlfn.XLOOKUP(T$1,'Point System'!$E:$E,'Point System'!$F:$F,""),Deduction!$E$3:$J$3,0))*_xlfn.XLOOKUP(T$1,'Point System'!$E:$E,'Point System'!$G:$G,0),0)</f>
        <v>0</v>
      </c>
      <c r="U31" s="215">
        <f>IFERROR(INDEX(Deduction!$E:$J,MATCH($A31,Deduction!$A:$A,0),MATCH(_xlfn.XLOOKUP(U$1,'Point System'!$E:$E,'Point System'!$F:$F,""),Deduction!$E$3:$J$3,0))*_xlfn.XLOOKUP(U$1,'Point System'!$E:$E,'Point System'!$G:$G,0),0)</f>
        <v>0</v>
      </c>
      <c r="V31" s="215">
        <f>IFERROR(INDEX(Deduction!$E:$J,MATCH($A31,Deduction!$A:$A,0),MATCH(_xlfn.XLOOKUP(V$1,'Point System'!$E:$E,'Point System'!$F:$F,""),Deduction!$E$3:$J$3,0))*_xlfn.XLOOKUP(V$1,'Point System'!$E:$E,'Point System'!$G:$G,0),0)</f>
        <v>0</v>
      </c>
      <c r="W31" s="214">
        <f t="shared" si="1"/>
        <v>0</v>
      </c>
      <c r="X31" s="216">
        <f t="shared" si="2"/>
        <v>0</v>
      </c>
      <c r="Y31" s="225" cm="1">
        <f t="array" ref="Y31">IFERROR(SUMPRODUCT((LOWER(INDEX(Attendance!$E:$ZZ,MATCH($A31,Attendance!$A:$A,0),0))="x")*(TEXT(Attendance!$E$1:$ZZ$1,"mmm")="Dec"))/SUMPRODUCT((Attendance!$E$1:$ZZ$1&lt;&gt;"")*(TEXT(Attendance!$E$1:$ZZ$1,"mmm")="Dec")),0)</f>
        <v>0</v>
      </c>
      <c r="Z31" s="226" cm="1">
        <f t="array" ref="Z31">IFERROR(SUMPRODUCT((LOWER(INDEX(Attendance!$E:$ZZ,MATCH($A31,Attendance!$A:$A,0),0))="x")*(Attendance!$E$2:$ZZ$2=_xlfn.XLOOKUP(E$1,'Point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32" spans="1:26" x14ac:dyDescent="0.25">
      <c r="A32" s="187">
        <f>Attendance!A31</f>
        <v>29</v>
      </c>
      <c r="B32" s="207" t="str">
        <f>IF($A32=0,"",IFERROR(_xlfn.LET(_xlpm.x,INDEX(Attendance!$B:$B,MATCH($A32,Attendance!$A:$A,0)),IF(_xlpm.x=0,"",_xlpm.x)),""))</f>
        <v/>
      </c>
      <c r="C32" s="207" t="str">
        <f>IF($A32=0,"",IFERROR(_xlfn.LET(_xlpm.x,INDEX(Attendance!$C:$C,MATCH($A32,Attendance!$A:$A,0)),IF(_xlpm.x=0,"",_xlpm.x)),""))</f>
        <v/>
      </c>
      <c r="D32" s="207" t="str">
        <f>IF($A32=0,"",IFERROR(_xlfn.LET(_xlpm.x,INDEX(Attendance!$D:$D,MATCH($A32,Attendance!$A:$A,0)),IF(_xlpm.x=0,"",_xlpm.x)),""))</f>
        <v/>
      </c>
      <c r="E32" s="208" cm="1">
        <f t="array" ref="E32">SUMPRODUCT((LOWER(INDEX(Attendance!$D:$ZZ,MATCH($A32,Attendance!$A:$A,0),0))="x")*(Attendance!$D$2:$ZZ$2=_xlfn.XLOOKUP(E$1,'Point System'!$A:$A,'Point System'!$B:$B,""))*(TEXT(Attendance!$D$1:$ZZ$1,"mmm")="Dec"))*_xlfn.XLOOKUP(E$1,'Point System'!$A:$A,'Point System'!$C:$C,0)</f>
        <v>0</v>
      </c>
      <c r="F32" s="208" cm="1">
        <f t="array" ref="F32">SUMPRODUCT((LOWER(INDEX(Attendance!$D:$ZZ,MATCH($A32,Attendance!$A:$A,0),0))="x")*(Attendance!$D$2:$ZZ$2=_xlfn.XLOOKUP(F$1,'Point System'!$A:$A,'Point System'!$B:$B,""))*(TEXT(Attendance!$D$1:$ZZ$1,"mmm")="Dec"))*_xlfn.XLOOKUP(F$1,'Point System'!$A:$A,'Point System'!$C:$C,0)</f>
        <v>0</v>
      </c>
      <c r="G32" s="208" cm="1">
        <f t="array" ref="G32">SUMPRODUCT((LOWER(INDEX(Attendance!$D:$ZZ,MATCH($A32,Attendance!$A:$A,0),0))="x")*(Attendance!$D$2:$ZZ$2=_xlfn.XLOOKUP(G$1,'Point System'!$A:$A,'Point System'!$B:$B,""))*(TEXT(Attendance!$D$1:$ZZ$1,"mmm")="Dec"))*_xlfn.XLOOKUP(G$1,'Point System'!$A:$A,'Point System'!$C:$C,0)</f>
        <v>0</v>
      </c>
      <c r="H32" s="208" cm="1">
        <f t="array" ref="H32">SUMPRODUCT((LOWER(INDEX(Attendance!$D:$ZZ,MATCH($A32,Attendance!$A:$A,0),0))="x")*(Attendance!$D$2:$ZZ$2=_xlfn.XLOOKUP(H$1,'Point System'!$A:$A,'Point System'!$B:$B,""))*(TEXT(Attendance!$D$1:$ZZ$1,"mmm")="Dec"))*_xlfn.XLOOKUP(H$1,'Point System'!$A:$A,'Point System'!$C:$C,0)</f>
        <v>0</v>
      </c>
      <c r="I32" s="208" cm="1">
        <f t="array" ref="I32">SUMPRODUCT((LOWER(INDEX(Attendance!$D:$ZZ,MATCH($A32,Attendance!$A:$A,0),0))="x")*(Attendance!$D$2:$ZZ$2=_xlfn.XLOOKUP(I$1,'Point System'!$A:$A,'Point System'!$B:$B,""))*(TEXT(Attendance!$D$1:$ZZ$1,"mmm")="Dec"))*_xlfn.XLOOKUP(I$1,'Point System'!$A:$A,'Point System'!$C:$C,0)</f>
        <v>0</v>
      </c>
      <c r="J32" s="208" cm="1">
        <f t="array" ref="J32">SUMPRODUCT((LOWER(INDEX(Attendance!$D:$ZZ,MATCH($A32,Attendance!$A:$A,0),0))="x")*(Attendance!$D$2:$ZZ$2=_xlfn.XLOOKUP(J$1,'Point System'!$A:$A,'Point System'!$B:$B,""))*(TEXT(Attendance!$D$1:$ZZ$1,"mmm")="Dec"))*_xlfn.XLOOKUP(J$1,'Point System'!$A:$A,'Point System'!$C:$C,0)</f>
        <v>0</v>
      </c>
      <c r="K32" s="208" cm="1">
        <f t="array" ref="K32">SUMPRODUCT((LOWER(INDEX(Attendance!$D:$ZZ,MATCH($A32,Attendance!$A:$A,0),0))="x")*(Attendance!$D$2:$ZZ$2=_xlfn.XLOOKUP(K$1,'Point System'!$A:$A,'Point System'!$B:$B,""))*(TEXT(Attendance!$D$1:$ZZ$1,"mmm")="Dec"))*_xlfn.XLOOKUP(K$1,'Point System'!$A:$A,'Point System'!$C:$C,0)</f>
        <v>0</v>
      </c>
      <c r="L32" s="188"/>
      <c r="M32" s="188"/>
      <c r="N32" s="188"/>
      <c r="O32" s="188"/>
      <c r="P32" s="217">
        <f t="shared" si="0"/>
        <v>0</v>
      </c>
      <c r="Q32" s="218">
        <f>IFERROR(INDEX(Deduction!$E:$J,MATCH($A32,Deduction!$A:$A,0),MATCH(_xlfn.XLOOKUP(Q$1,'Point System'!$E:$E,'Point System'!$F:$F,""),Deduction!$E$3:$J$3,0))*_xlfn.XLOOKUP(Q$1,'Point System'!$E:$E,'Point System'!$G:$G,0),0)</f>
        <v>0</v>
      </c>
      <c r="R32" s="218">
        <f>IFERROR(INDEX(Deduction!$E:$J,MATCH($A32,Deduction!$A:$A,0),MATCH(_xlfn.XLOOKUP(R$1,'Point System'!$E:$E,'Point System'!$F:$F,""),Deduction!$E$3:$J$3,0))*_xlfn.XLOOKUP(R$1,'Point System'!$E:$E,'Point System'!$G:$G,0),0)</f>
        <v>0</v>
      </c>
      <c r="S32" s="218">
        <f>IFERROR(INDEX(Deduction!$E:$J,MATCH($A32,Deduction!$A:$A,0),MATCH(_xlfn.XLOOKUP(S$1,'Point System'!$E:$E,'Point System'!$F:$F,""),Deduction!$E$3:$J$3,0))*_xlfn.XLOOKUP(S$1,'Point System'!$E:$E,'Point System'!$G:$G,0),0)</f>
        <v>0</v>
      </c>
      <c r="T32" s="218">
        <f>IFERROR(INDEX(Deduction!$E:$J,MATCH($A32,Deduction!$A:$A,0),MATCH(_xlfn.XLOOKUP(T$1,'Point System'!$E:$E,'Point System'!$F:$F,""),Deduction!$E$3:$J$3,0))*_xlfn.XLOOKUP(T$1,'Point System'!$E:$E,'Point System'!$G:$G,0),0)</f>
        <v>0</v>
      </c>
      <c r="U32" s="218">
        <f>IFERROR(INDEX(Deduction!$E:$J,MATCH($A32,Deduction!$A:$A,0),MATCH(_xlfn.XLOOKUP(U$1,'Point System'!$E:$E,'Point System'!$F:$F,""),Deduction!$E$3:$J$3,0))*_xlfn.XLOOKUP(U$1,'Point System'!$E:$E,'Point System'!$G:$G,0),0)</f>
        <v>0</v>
      </c>
      <c r="V32" s="218">
        <f>IFERROR(INDEX(Deduction!$E:$J,MATCH($A32,Deduction!$A:$A,0),MATCH(_xlfn.XLOOKUP(V$1,'Point System'!$E:$E,'Point System'!$F:$F,""),Deduction!$E$3:$J$3,0))*_xlfn.XLOOKUP(V$1,'Point System'!$E:$E,'Point System'!$G:$G,0),0)</f>
        <v>0</v>
      </c>
      <c r="W32" s="217">
        <f t="shared" si="1"/>
        <v>0</v>
      </c>
      <c r="X32" s="219">
        <f t="shared" si="2"/>
        <v>0</v>
      </c>
      <c r="Y32" s="227" cm="1">
        <f t="array" ref="Y32">IFERROR(SUMPRODUCT((LOWER(INDEX(Attendance!$E:$ZZ,MATCH($A32,Attendance!$A:$A,0),0))="x")*(TEXT(Attendance!$E$1:$ZZ$1,"mmm")="Dec"))/SUMPRODUCT((Attendance!$E$1:$ZZ$1&lt;&gt;"")*(TEXT(Attendance!$E$1:$ZZ$1,"mmm")="Dec")),0)</f>
        <v>0</v>
      </c>
      <c r="Z32" s="228" cm="1">
        <f t="array" ref="Z32">IFERROR(SUMPRODUCT((LOWER(INDEX(Attendance!$E:$ZZ,MATCH($A32,Attendance!$A:$A,0),0))="x")*(Attendance!$E$2:$ZZ$2=_xlfn.XLOOKUP(E$1,'Point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33" spans="1:26" x14ac:dyDescent="0.25">
      <c r="A33" s="187">
        <f>Attendance!A32</f>
        <v>30</v>
      </c>
      <c r="B33" s="205" t="str">
        <f>IF($A33=0,"",IFERROR(_xlfn.LET(_xlpm.x,INDEX(Attendance!$B:$B,MATCH($A33,Attendance!$A:$A,0)),IF(_xlpm.x=0,"",_xlpm.x)),""))</f>
        <v/>
      </c>
      <c r="C33" s="205" t="str">
        <f>IF($A33=0,"",IFERROR(_xlfn.LET(_xlpm.x,INDEX(Attendance!$C:$C,MATCH($A33,Attendance!$A:$A,0)),IF(_xlpm.x=0,"",_xlpm.x)),""))</f>
        <v/>
      </c>
      <c r="D33" s="205" t="str">
        <f>IF($A33=0,"",IFERROR(_xlfn.LET(_xlpm.x,INDEX(Attendance!$D:$D,MATCH($A33,Attendance!$A:$A,0)),IF(_xlpm.x=0,"",_xlpm.x)),""))</f>
        <v/>
      </c>
      <c r="E33" s="206" cm="1">
        <f t="array" ref="E33">SUMPRODUCT((LOWER(INDEX(Attendance!$D:$ZZ,MATCH($A33,Attendance!$A:$A,0),0))="x")*(Attendance!$D$2:$ZZ$2=_xlfn.XLOOKUP(E$1,'Point System'!$A:$A,'Point System'!$B:$B,""))*(TEXT(Attendance!$D$1:$ZZ$1,"mmm")="Dec"))*_xlfn.XLOOKUP(E$1,'Point System'!$A:$A,'Point System'!$C:$C,0)</f>
        <v>0</v>
      </c>
      <c r="F33" s="206" cm="1">
        <f t="array" ref="F33">SUMPRODUCT((LOWER(INDEX(Attendance!$D:$ZZ,MATCH($A33,Attendance!$A:$A,0),0))="x")*(Attendance!$D$2:$ZZ$2=_xlfn.XLOOKUP(F$1,'Point System'!$A:$A,'Point System'!$B:$B,""))*(TEXT(Attendance!$D$1:$ZZ$1,"mmm")="Dec"))*_xlfn.XLOOKUP(F$1,'Point System'!$A:$A,'Point System'!$C:$C,0)</f>
        <v>0</v>
      </c>
      <c r="G33" s="206" cm="1">
        <f t="array" ref="G33">SUMPRODUCT((LOWER(INDEX(Attendance!$D:$ZZ,MATCH($A33,Attendance!$A:$A,0),0))="x")*(Attendance!$D$2:$ZZ$2=_xlfn.XLOOKUP(G$1,'Point System'!$A:$A,'Point System'!$B:$B,""))*(TEXT(Attendance!$D$1:$ZZ$1,"mmm")="Dec"))*_xlfn.XLOOKUP(G$1,'Point System'!$A:$A,'Point System'!$C:$C,0)</f>
        <v>0</v>
      </c>
      <c r="H33" s="206" cm="1">
        <f t="array" ref="H33">SUMPRODUCT((LOWER(INDEX(Attendance!$D:$ZZ,MATCH($A33,Attendance!$A:$A,0),0))="x")*(Attendance!$D$2:$ZZ$2=_xlfn.XLOOKUP(H$1,'Point System'!$A:$A,'Point System'!$B:$B,""))*(TEXT(Attendance!$D$1:$ZZ$1,"mmm")="Dec"))*_xlfn.XLOOKUP(H$1,'Point System'!$A:$A,'Point System'!$C:$C,0)</f>
        <v>0</v>
      </c>
      <c r="I33" s="206" cm="1">
        <f t="array" ref="I33">SUMPRODUCT((LOWER(INDEX(Attendance!$D:$ZZ,MATCH($A33,Attendance!$A:$A,0),0))="x")*(Attendance!$D$2:$ZZ$2=_xlfn.XLOOKUP(I$1,'Point System'!$A:$A,'Point System'!$B:$B,""))*(TEXT(Attendance!$D$1:$ZZ$1,"mmm")="Dec"))*_xlfn.XLOOKUP(I$1,'Point System'!$A:$A,'Point System'!$C:$C,0)</f>
        <v>0</v>
      </c>
      <c r="J33" s="206" cm="1">
        <f t="array" ref="J33">SUMPRODUCT((LOWER(INDEX(Attendance!$D:$ZZ,MATCH($A33,Attendance!$A:$A,0),0))="x")*(Attendance!$D$2:$ZZ$2=_xlfn.XLOOKUP(J$1,'Point System'!$A:$A,'Point System'!$B:$B,""))*(TEXT(Attendance!$D$1:$ZZ$1,"mmm")="Dec"))*_xlfn.XLOOKUP(J$1,'Point System'!$A:$A,'Point System'!$C:$C,0)</f>
        <v>0</v>
      </c>
      <c r="K33" s="206" cm="1">
        <f t="array" ref="K33">SUMPRODUCT((LOWER(INDEX(Attendance!$D:$ZZ,MATCH($A33,Attendance!$A:$A,0),0))="x")*(Attendance!$D$2:$ZZ$2=_xlfn.XLOOKUP(K$1,'Point System'!$A:$A,'Point System'!$B:$B,""))*(TEXT(Attendance!$D$1:$ZZ$1,"mmm")="Dec"))*_xlfn.XLOOKUP(K$1,'Point System'!$A:$A,'Point System'!$C:$C,0)</f>
        <v>0</v>
      </c>
      <c r="L33" s="188"/>
      <c r="M33" s="188"/>
      <c r="N33" s="188"/>
      <c r="O33" s="188"/>
      <c r="P33" s="214">
        <f t="shared" si="0"/>
        <v>0</v>
      </c>
      <c r="Q33" s="215">
        <f>IFERROR(INDEX(Deduction!$E:$J,MATCH($A33,Deduction!$A:$A,0),MATCH(_xlfn.XLOOKUP(Q$1,'Point System'!$E:$E,'Point System'!$F:$F,""),Deduction!$E$3:$J$3,0))*_xlfn.XLOOKUP(Q$1,'Point System'!$E:$E,'Point System'!$G:$G,0),0)</f>
        <v>0</v>
      </c>
      <c r="R33" s="215">
        <f>IFERROR(INDEX(Deduction!$E:$J,MATCH($A33,Deduction!$A:$A,0),MATCH(_xlfn.XLOOKUP(R$1,'Point System'!$E:$E,'Point System'!$F:$F,""),Deduction!$E$3:$J$3,0))*_xlfn.XLOOKUP(R$1,'Point System'!$E:$E,'Point System'!$G:$G,0),0)</f>
        <v>0</v>
      </c>
      <c r="S33" s="215">
        <f>IFERROR(INDEX(Deduction!$E:$J,MATCH($A33,Deduction!$A:$A,0),MATCH(_xlfn.XLOOKUP(S$1,'Point System'!$E:$E,'Point System'!$F:$F,""),Deduction!$E$3:$J$3,0))*_xlfn.XLOOKUP(S$1,'Point System'!$E:$E,'Point System'!$G:$G,0),0)</f>
        <v>0</v>
      </c>
      <c r="T33" s="215">
        <f>IFERROR(INDEX(Deduction!$E:$J,MATCH($A33,Deduction!$A:$A,0),MATCH(_xlfn.XLOOKUP(T$1,'Point System'!$E:$E,'Point System'!$F:$F,""),Deduction!$E$3:$J$3,0))*_xlfn.XLOOKUP(T$1,'Point System'!$E:$E,'Point System'!$G:$G,0),0)</f>
        <v>0</v>
      </c>
      <c r="U33" s="215">
        <f>IFERROR(INDEX(Deduction!$E:$J,MATCH($A33,Deduction!$A:$A,0),MATCH(_xlfn.XLOOKUP(U$1,'Point System'!$E:$E,'Point System'!$F:$F,""),Deduction!$E$3:$J$3,0))*_xlfn.XLOOKUP(U$1,'Point System'!$E:$E,'Point System'!$G:$G,0),0)</f>
        <v>0</v>
      </c>
      <c r="V33" s="215">
        <f>IFERROR(INDEX(Deduction!$E:$J,MATCH($A33,Deduction!$A:$A,0),MATCH(_xlfn.XLOOKUP(V$1,'Point System'!$E:$E,'Point System'!$F:$F,""),Deduction!$E$3:$J$3,0))*_xlfn.XLOOKUP(V$1,'Point System'!$E:$E,'Point System'!$G:$G,0),0)</f>
        <v>0</v>
      </c>
      <c r="W33" s="214">
        <f t="shared" si="1"/>
        <v>0</v>
      </c>
      <c r="X33" s="216">
        <f t="shared" si="2"/>
        <v>0</v>
      </c>
      <c r="Y33" s="225" cm="1">
        <f t="array" ref="Y33">IFERROR(SUMPRODUCT((LOWER(INDEX(Attendance!$E:$ZZ,MATCH($A33,Attendance!$A:$A,0),0))="x")*(TEXT(Attendance!$E$1:$ZZ$1,"mmm")="Dec"))/SUMPRODUCT((Attendance!$E$1:$ZZ$1&lt;&gt;"")*(TEXT(Attendance!$E$1:$ZZ$1,"mmm")="Dec")),0)</f>
        <v>0</v>
      </c>
      <c r="Z33" s="226" cm="1">
        <f t="array" ref="Z33">IFERROR(SUMPRODUCT((LOWER(INDEX(Attendance!$E:$ZZ,MATCH($A33,Attendance!$A:$A,0),0))="x")*(Attendance!$E$2:$ZZ$2=_xlfn.XLOOKUP(E$1,'Point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34" spans="1:26" x14ac:dyDescent="0.25">
      <c r="A34" s="187">
        <f>Attendance!A33</f>
        <v>31</v>
      </c>
      <c r="B34" s="207" t="str">
        <f>IF($A34=0,"",IFERROR(_xlfn.LET(_xlpm.x,INDEX(Attendance!$B:$B,MATCH($A34,Attendance!$A:$A,0)),IF(_xlpm.x=0,"",_xlpm.x)),""))</f>
        <v/>
      </c>
      <c r="C34" s="207" t="str">
        <f>IF($A34=0,"",IFERROR(_xlfn.LET(_xlpm.x,INDEX(Attendance!$C:$C,MATCH($A34,Attendance!$A:$A,0)),IF(_xlpm.x=0,"",_xlpm.x)),""))</f>
        <v/>
      </c>
      <c r="D34" s="207" t="str">
        <f>IF($A34=0,"",IFERROR(_xlfn.LET(_xlpm.x,INDEX(Attendance!$D:$D,MATCH($A34,Attendance!$A:$A,0)),IF(_xlpm.x=0,"",_xlpm.x)),""))</f>
        <v/>
      </c>
      <c r="E34" s="208" cm="1">
        <f t="array" ref="E34">SUMPRODUCT((LOWER(INDEX(Attendance!$D:$ZZ,MATCH($A34,Attendance!$A:$A,0),0))="x")*(Attendance!$D$2:$ZZ$2=_xlfn.XLOOKUP(E$1,'Point System'!$A:$A,'Point System'!$B:$B,""))*(TEXT(Attendance!$D$1:$ZZ$1,"mmm")="Dec"))*_xlfn.XLOOKUP(E$1,'Point System'!$A:$A,'Point System'!$C:$C,0)</f>
        <v>0</v>
      </c>
      <c r="F34" s="208" cm="1">
        <f t="array" ref="F34">SUMPRODUCT((LOWER(INDEX(Attendance!$D:$ZZ,MATCH($A34,Attendance!$A:$A,0),0))="x")*(Attendance!$D$2:$ZZ$2=_xlfn.XLOOKUP(F$1,'Point System'!$A:$A,'Point System'!$B:$B,""))*(TEXT(Attendance!$D$1:$ZZ$1,"mmm")="Dec"))*_xlfn.XLOOKUP(F$1,'Point System'!$A:$A,'Point System'!$C:$C,0)</f>
        <v>0</v>
      </c>
      <c r="G34" s="208" cm="1">
        <f t="array" ref="G34">SUMPRODUCT((LOWER(INDEX(Attendance!$D:$ZZ,MATCH($A34,Attendance!$A:$A,0),0))="x")*(Attendance!$D$2:$ZZ$2=_xlfn.XLOOKUP(G$1,'Point System'!$A:$A,'Point System'!$B:$B,""))*(TEXT(Attendance!$D$1:$ZZ$1,"mmm")="Dec"))*_xlfn.XLOOKUP(G$1,'Point System'!$A:$A,'Point System'!$C:$C,0)</f>
        <v>0</v>
      </c>
      <c r="H34" s="208" cm="1">
        <f t="array" ref="H34">SUMPRODUCT((LOWER(INDEX(Attendance!$D:$ZZ,MATCH($A34,Attendance!$A:$A,0),0))="x")*(Attendance!$D$2:$ZZ$2=_xlfn.XLOOKUP(H$1,'Point System'!$A:$A,'Point System'!$B:$B,""))*(TEXT(Attendance!$D$1:$ZZ$1,"mmm")="Dec"))*_xlfn.XLOOKUP(H$1,'Point System'!$A:$A,'Point System'!$C:$C,0)</f>
        <v>0</v>
      </c>
      <c r="I34" s="208" cm="1">
        <f t="array" ref="I34">SUMPRODUCT((LOWER(INDEX(Attendance!$D:$ZZ,MATCH($A34,Attendance!$A:$A,0),0))="x")*(Attendance!$D$2:$ZZ$2=_xlfn.XLOOKUP(I$1,'Point System'!$A:$A,'Point System'!$B:$B,""))*(TEXT(Attendance!$D$1:$ZZ$1,"mmm")="Dec"))*_xlfn.XLOOKUP(I$1,'Point System'!$A:$A,'Point System'!$C:$C,0)</f>
        <v>0</v>
      </c>
      <c r="J34" s="208" cm="1">
        <f t="array" ref="J34">SUMPRODUCT((LOWER(INDEX(Attendance!$D:$ZZ,MATCH($A34,Attendance!$A:$A,0),0))="x")*(Attendance!$D$2:$ZZ$2=_xlfn.XLOOKUP(J$1,'Point System'!$A:$A,'Point System'!$B:$B,""))*(TEXT(Attendance!$D$1:$ZZ$1,"mmm")="Dec"))*_xlfn.XLOOKUP(J$1,'Point System'!$A:$A,'Point System'!$C:$C,0)</f>
        <v>0</v>
      </c>
      <c r="K34" s="208" cm="1">
        <f t="array" ref="K34">SUMPRODUCT((LOWER(INDEX(Attendance!$D:$ZZ,MATCH($A34,Attendance!$A:$A,0),0))="x")*(Attendance!$D$2:$ZZ$2=_xlfn.XLOOKUP(K$1,'Point System'!$A:$A,'Point System'!$B:$B,""))*(TEXT(Attendance!$D$1:$ZZ$1,"mmm")="Dec"))*_xlfn.XLOOKUP(K$1,'Point System'!$A:$A,'Point System'!$C:$C,0)</f>
        <v>0</v>
      </c>
      <c r="L34" s="188"/>
      <c r="M34" s="188"/>
      <c r="N34" s="188"/>
      <c r="O34" s="188"/>
      <c r="P34" s="217">
        <f t="shared" si="0"/>
        <v>0</v>
      </c>
      <c r="Q34" s="218">
        <f>IFERROR(INDEX(Deduction!$E:$J,MATCH($A34,Deduction!$A:$A,0),MATCH(_xlfn.XLOOKUP(Q$1,'Point System'!$E:$E,'Point System'!$F:$F,""),Deduction!$E$3:$J$3,0))*_xlfn.XLOOKUP(Q$1,'Point System'!$E:$E,'Point System'!$G:$G,0),0)</f>
        <v>0</v>
      </c>
      <c r="R34" s="218">
        <f>IFERROR(INDEX(Deduction!$E:$J,MATCH($A34,Deduction!$A:$A,0),MATCH(_xlfn.XLOOKUP(R$1,'Point System'!$E:$E,'Point System'!$F:$F,""),Deduction!$E$3:$J$3,0))*_xlfn.XLOOKUP(R$1,'Point System'!$E:$E,'Point System'!$G:$G,0),0)</f>
        <v>0</v>
      </c>
      <c r="S34" s="218">
        <f>IFERROR(INDEX(Deduction!$E:$J,MATCH($A34,Deduction!$A:$A,0),MATCH(_xlfn.XLOOKUP(S$1,'Point System'!$E:$E,'Point System'!$F:$F,""),Deduction!$E$3:$J$3,0))*_xlfn.XLOOKUP(S$1,'Point System'!$E:$E,'Point System'!$G:$G,0),0)</f>
        <v>0</v>
      </c>
      <c r="T34" s="218">
        <f>IFERROR(INDEX(Deduction!$E:$J,MATCH($A34,Deduction!$A:$A,0),MATCH(_xlfn.XLOOKUP(T$1,'Point System'!$E:$E,'Point System'!$F:$F,""),Deduction!$E$3:$J$3,0))*_xlfn.XLOOKUP(T$1,'Point System'!$E:$E,'Point System'!$G:$G,0),0)</f>
        <v>0</v>
      </c>
      <c r="U34" s="218">
        <f>IFERROR(INDEX(Deduction!$E:$J,MATCH($A34,Deduction!$A:$A,0),MATCH(_xlfn.XLOOKUP(U$1,'Point System'!$E:$E,'Point System'!$F:$F,""),Deduction!$E$3:$J$3,0))*_xlfn.XLOOKUP(U$1,'Point System'!$E:$E,'Point System'!$G:$G,0),0)</f>
        <v>0</v>
      </c>
      <c r="V34" s="218">
        <f>IFERROR(INDEX(Deduction!$E:$J,MATCH($A34,Deduction!$A:$A,0),MATCH(_xlfn.XLOOKUP(V$1,'Point System'!$E:$E,'Point System'!$F:$F,""),Deduction!$E$3:$J$3,0))*_xlfn.XLOOKUP(V$1,'Point System'!$E:$E,'Point System'!$G:$G,0),0)</f>
        <v>0</v>
      </c>
      <c r="W34" s="217">
        <f t="shared" si="1"/>
        <v>0</v>
      </c>
      <c r="X34" s="219">
        <f t="shared" si="2"/>
        <v>0</v>
      </c>
      <c r="Y34" s="227" cm="1">
        <f t="array" ref="Y34">IFERROR(SUMPRODUCT((LOWER(INDEX(Attendance!$E:$ZZ,MATCH($A34,Attendance!$A:$A,0),0))="x")*(TEXT(Attendance!$E$1:$ZZ$1,"mmm")="Dec"))/SUMPRODUCT((Attendance!$E$1:$ZZ$1&lt;&gt;"")*(TEXT(Attendance!$E$1:$ZZ$1,"mmm")="Dec")),0)</f>
        <v>0</v>
      </c>
      <c r="Z34" s="228" cm="1">
        <f t="array" ref="Z34">IFERROR(SUMPRODUCT((LOWER(INDEX(Attendance!$E:$ZZ,MATCH($A34,Attendance!$A:$A,0),0))="x")*(Attendance!$E$2:$ZZ$2=_xlfn.XLOOKUP(E$1,'Point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35" spans="1:26" x14ac:dyDescent="0.25">
      <c r="A35" s="187">
        <f>Attendance!A34</f>
        <v>32</v>
      </c>
      <c r="B35" s="205" t="str">
        <f>IF($A35=0,"",IFERROR(_xlfn.LET(_xlpm.x,INDEX(Attendance!$B:$B,MATCH($A35,Attendance!$A:$A,0)),IF(_xlpm.x=0,"",_xlpm.x)),""))</f>
        <v/>
      </c>
      <c r="C35" s="205" t="str">
        <f>IF($A35=0,"",IFERROR(_xlfn.LET(_xlpm.x,INDEX(Attendance!$C:$C,MATCH($A35,Attendance!$A:$A,0)),IF(_xlpm.x=0,"",_xlpm.x)),""))</f>
        <v/>
      </c>
      <c r="D35" s="205" t="str">
        <f>IF($A35=0,"",IFERROR(_xlfn.LET(_xlpm.x,INDEX(Attendance!$D:$D,MATCH($A35,Attendance!$A:$A,0)),IF(_xlpm.x=0,"",_xlpm.x)),""))</f>
        <v/>
      </c>
      <c r="E35" s="206" cm="1">
        <f t="array" ref="E35">SUMPRODUCT((LOWER(INDEX(Attendance!$D:$ZZ,MATCH($A35,Attendance!$A:$A,0),0))="x")*(Attendance!$D$2:$ZZ$2=_xlfn.XLOOKUP(E$1,'Point System'!$A:$A,'Point System'!$B:$B,""))*(TEXT(Attendance!$D$1:$ZZ$1,"mmm")="Dec"))*_xlfn.XLOOKUP(E$1,'Point System'!$A:$A,'Point System'!$C:$C,0)</f>
        <v>0</v>
      </c>
      <c r="F35" s="206" cm="1">
        <f t="array" ref="F35">SUMPRODUCT((LOWER(INDEX(Attendance!$D:$ZZ,MATCH($A35,Attendance!$A:$A,0),0))="x")*(Attendance!$D$2:$ZZ$2=_xlfn.XLOOKUP(F$1,'Point System'!$A:$A,'Point System'!$B:$B,""))*(TEXT(Attendance!$D$1:$ZZ$1,"mmm")="Dec"))*_xlfn.XLOOKUP(F$1,'Point System'!$A:$A,'Point System'!$C:$C,0)</f>
        <v>0</v>
      </c>
      <c r="G35" s="206" cm="1">
        <f t="array" ref="G35">SUMPRODUCT((LOWER(INDEX(Attendance!$D:$ZZ,MATCH($A35,Attendance!$A:$A,0),0))="x")*(Attendance!$D$2:$ZZ$2=_xlfn.XLOOKUP(G$1,'Point System'!$A:$A,'Point System'!$B:$B,""))*(TEXT(Attendance!$D$1:$ZZ$1,"mmm")="Dec"))*_xlfn.XLOOKUP(G$1,'Point System'!$A:$A,'Point System'!$C:$C,0)</f>
        <v>0</v>
      </c>
      <c r="H35" s="206" cm="1">
        <f t="array" ref="H35">SUMPRODUCT((LOWER(INDEX(Attendance!$D:$ZZ,MATCH($A35,Attendance!$A:$A,0),0))="x")*(Attendance!$D$2:$ZZ$2=_xlfn.XLOOKUP(H$1,'Point System'!$A:$A,'Point System'!$B:$B,""))*(TEXT(Attendance!$D$1:$ZZ$1,"mmm")="Dec"))*_xlfn.XLOOKUP(H$1,'Point System'!$A:$A,'Point System'!$C:$C,0)</f>
        <v>0</v>
      </c>
      <c r="I35" s="206" cm="1">
        <f t="array" ref="I35">SUMPRODUCT((LOWER(INDEX(Attendance!$D:$ZZ,MATCH($A35,Attendance!$A:$A,0),0))="x")*(Attendance!$D$2:$ZZ$2=_xlfn.XLOOKUP(I$1,'Point System'!$A:$A,'Point System'!$B:$B,""))*(TEXT(Attendance!$D$1:$ZZ$1,"mmm")="Dec"))*_xlfn.XLOOKUP(I$1,'Point System'!$A:$A,'Point System'!$C:$C,0)</f>
        <v>0</v>
      </c>
      <c r="J35" s="206" cm="1">
        <f t="array" ref="J35">SUMPRODUCT((LOWER(INDEX(Attendance!$D:$ZZ,MATCH($A35,Attendance!$A:$A,0),0))="x")*(Attendance!$D$2:$ZZ$2=_xlfn.XLOOKUP(J$1,'Point System'!$A:$A,'Point System'!$B:$B,""))*(TEXT(Attendance!$D$1:$ZZ$1,"mmm")="Dec"))*_xlfn.XLOOKUP(J$1,'Point System'!$A:$A,'Point System'!$C:$C,0)</f>
        <v>0</v>
      </c>
      <c r="K35" s="206" cm="1">
        <f t="array" ref="K35">SUMPRODUCT((LOWER(INDEX(Attendance!$D:$ZZ,MATCH($A35,Attendance!$A:$A,0),0))="x")*(Attendance!$D$2:$ZZ$2=_xlfn.XLOOKUP(K$1,'Point System'!$A:$A,'Point System'!$B:$B,""))*(TEXT(Attendance!$D$1:$ZZ$1,"mmm")="Dec"))*_xlfn.XLOOKUP(K$1,'Point System'!$A:$A,'Point System'!$C:$C,0)</f>
        <v>0</v>
      </c>
      <c r="L35" s="188"/>
      <c r="M35" s="188"/>
      <c r="N35" s="188"/>
      <c r="O35" s="188"/>
      <c r="P35" s="214">
        <f t="shared" si="0"/>
        <v>0</v>
      </c>
      <c r="Q35" s="215">
        <f>IFERROR(INDEX(Deduction!$E:$J,MATCH($A35,Deduction!$A:$A,0),MATCH(_xlfn.XLOOKUP(Q$1,'Point System'!$E:$E,'Point System'!$F:$F,""),Deduction!$E$3:$J$3,0))*_xlfn.XLOOKUP(Q$1,'Point System'!$E:$E,'Point System'!$G:$G,0),0)</f>
        <v>0</v>
      </c>
      <c r="R35" s="215">
        <f>IFERROR(INDEX(Deduction!$E:$J,MATCH($A35,Deduction!$A:$A,0),MATCH(_xlfn.XLOOKUP(R$1,'Point System'!$E:$E,'Point System'!$F:$F,""),Deduction!$E$3:$J$3,0))*_xlfn.XLOOKUP(R$1,'Point System'!$E:$E,'Point System'!$G:$G,0),0)</f>
        <v>0</v>
      </c>
      <c r="S35" s="215">
        <f>IFERROR(INDEX(Deduction!$E:$J,MATCH($A35,Deduction!$A:$A,0),MATCH(_xlfn.XLOOKUP(S$1,'Point System'!$E:$E,'Point System'!$F:$F,""),Deduction!$E$3:$J$3,0))*_xlfn.XLOOKUP(S$1,'Point System'!$E:$E,'Point System'!$G:$G,0),0)</f>
        <v>0</v>
      </c>
      <c r="T35" s="215">
        <f>IFERROR(INDEX(Deduction!$E:$J,MATCH($A35,Deduction!$A:$A,0),MATCH(_xlfn.XLOOKUP(T$1,'Point System'!$E:$E,'Point System'!$F:$F,""),Deduction!$E$3:$J$3,0))*_xlfn.XLOOKUP(T$1,'Point System'!$E:$E,'Point System'!$G:$G,0),0)</f>
        <v>0</v>
      </c>
      <c r="U35" s="215">
        <f>IFERROR(INDEX(Deduction!$E:$J,MATCH($A35,Deduction!$A:$A,0),MATCH(_xlfn.XLOOKUP(U$1,'Point System'!$E:$E,'Point System'!$F:$F,""),Deduction!$E$3:$J$3,0))*_xlfn.XLOOKUP(U$1,'Point System'!$E:$E,'Point System'!$G:$G,0),0)</f>
        <v>0</v>
      </c>
      <c r="V35" s="215">
        <f>IFERROR(INDEX(Deduction!$E:$J,MATCH($A35,Deduction!$A:$A,0),MATCH(_xlfn.XLOOKUP(V$1,'Point System'!$E:$E,'Point System'!$F:$F,""),Deduction!$E$3:$J$3,0))*_xlfn.XLOOKUP(V$1,'Point System'!$E:$E,'Point System'!$G:$G,0),0)</f>
        <v>0</v>
      </c>
      <c r="W35" s="214">
        <f t="shared" si="1"/>
        <v>0</v>
      </c>
      <c r="X35" s="216">
        <f t="shared" si="2"/>
        <v>0</v>
      </c>
      <c r="Y35" s="225" cm="1">
        <f t="array" ref="Y35">IFERROR(SUMPRODUCT((LOWER(INDEX(Attendance!$E:$ZZ,MATCH($A35,Attendance!$A:$A,0),0))="x")*(TEXT(Attendance!$E$1:$ZZ$1,"mmm")="Dec"))/SUMPRODUCT((Attendance!$E$1:$ZZ$1&lt;&gt;"")*(TEXT(Attendance!$E$1:$ZZ$1,"mmm")="Dec")),0)</f>
        <v>0</v>
      </c>
      <c r="Z35" s="226" cm="1">
        <f t="array" ref="Z35">IFERROR(SUMPRODUCT((LOWER(INDEX(Attendance!$E:$ZZ,MATCH($A35,Attendance!$A:$A,0),0))="x")*(Attendance!$E$2:$ZZ$2=_xlfn.XLOOKUP(E$1,'Point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36" spans="1:26" x14ac:dyDescent="0.25">
      <c r="A36" s="187">
        <f>Attendance!A35</f>
        <v>33</v>
      </c>
      <c r="B36" s="207" t="str">
        <f>IF($A36=0,"",IFERROR(_xlfn.LET(_xlpm.x,INDEX(Attendance!$B:$B,MATCH($A36,Attendance!$A:$A,0)),IF(_xlpm.x=0,"",_xlpm.x)),""))</f>
        <v/>
      </c>
      <c r="C36" s="207" t="str">
        <f>IF($A36=0,"",IFERROR(_xlfn.LET(_xlpm.x,INDEX(Attendance!$C:$C,MATCH($A36,Attendance!$A:$A,0)),IF(_xlpm.x=0,"",_xlpm.x)),""))</f>
        <v/>
      </c>
      <c r="D36" s="207" t="str">
        <f>IF($A36=0,"",IFERROR(_xlfn.LET(_xlpm.x,INDEX(Attendance!$D:$D,MATCH($A36,Attendance!$A:$A,0)),IF(_xlpm.x=0,"",_xlpm.x)),""))</f>
        <v/>
      </c>
      <c r="E36" s="208" cm="1">
        <f t="array" ref="E36">SUMPRODUCT((LOWER(INDEX(Attendance!$D:$ZZ,MATCH($A36,Attendance!$A:$A,0),0))="x")*(Attendance!$D$2:$ZZ$2=_xlfn.XLOOKUP(E$1,'Point System'!$A:$A,'Point System'!$B:$B,""))*(TEXT(Attendance!$D$1:$ZZ$1,"mmm")="Dec"))*_xlfn.XLOOKUP(E$1,'Point System'!$A:$A,'Point System'!$C:$C,0)</f>
        <v>0</v>
      </c>
      <c r="F36" s="208" cm="1">
        <f t="array" ref="F36">SUMPRODUCT((LOWER(INDEX(Attendance!$D:$ZZ,MATCH($A36,Attendance!$A:$A,0),0))="x")*(Attendance!$D$2:$ZZ$2=_xlfn.XLOOKUP(F$1,'Point System'!$A:$A,'Point System'!$B:$B,""))*(TEXT(Attendance!$D$1:$ZZ$1,"mmm")="Dec"))*_xlfn.XLOOKUP(F$1,'Point System'!$A:$A,'Point System'!$C:$C,0)</f>
        <v>0</v>
      </c>
      <c r="G36" s="208" cm="1">
        <f t="array" ref="G36">SUMPRODUCT((LOWER(INDEX(Attendance!$D:$ZZ,MATCH($A36,Attendance!$A:$A,0),0))="x")*(Attendance!$D$2:$ZZ$2=_xlfn.XLOOKUP(G$1,'Point System'!$A:$A,'Point System'!$B:$B,""))*(TEXT(Attendance!$D$1:$ZZ$1,"mmm")="Dec"))*_xlfn.XLOOKUP(G$1,'Point System'!$A:$A,'Point System'!$C:$C,0)</f>
        <v>0</v>
      </c>
      <c r="H36" s="208" cm="1">
        <f t="array" ref="H36">SUMPRODUCT((LOWER(INDEX(Attendance!$D:$ZZ,MATCH($A36,Attendance!$A:$A,0),0))="x")*(Attendance!$D$2:$ZZ$2=_xlfn.XLOOKUP(H$1,'Point System'!$A:$A,'Point System'!$B:$B,""))*(TEXT(Attendance!$D$1:$ZZ$1,"mmm")="Dec"))*_xlfn.XLOOKUP(H$1,'Point System'!$A:$A,'Point System'!$C:$C,0)</f>
        <v>0</v>
      </c>
      <c r="I36" s="208" cm="1">
        <f t="array" ref="I36">SUMPRODUCT((LOWER(INDEX(Attendance!$D:$ZZ,MATCH($A36,Attendance!$A:$A,0),0))="x")*(Attendance!$D$2:$ZZ$2=_xlfn.XLOOKUP(I$1,'Point System'!$A:$A,'Point System'!$B:$B,""))*(TEXT(Attendance!$D$1:$ZZ$1,"mmm")="Dec"))*_xlfn.XLOOKUP(I$1,'Point System'!$A:$A,'Point System'!$C:$C,0)</f>
        <v>0</v>
      </c>
      <c r="J36" s="208" cm="1">
        <f t="array" ref="J36">SUMPRODUCT((LOWER(INDEX(Attendance!$D:$ZZ,MATCH($A36,Attendance!$A:$A,0),0))="x")*(Attendance!$D$2:$ZZ$2=_xlfn.XLOOKUP(J$1,'Point System'!$A:$A,'Point System'!$B:$B,""))*(TEXT(Attendance!$D$1:$ZZ$1,"mmm")="Dec"))*_xlfn.XLOOKUP(J$1,'Point System'!$A:$A,'Point System'!$C:$C,0)</f>
        <v>0</v>
      </c>
      <c r="K36" s="208" cm="1">
        <f t="array" ref="K36">SUMPRODUCT((LOWER(INDEX(Attendance!$D:$ZZ,MATCH($A36,Attendance!$A:$A,0),0))="x")*(Attendance!$D$2:$ZZ$2=_xlfn.XLOOKUP(K$1,'Point System'!$A:$A,'Point System'!$B:$B,""))*(TEXT(Attendance!$D$1:$ZZ$1,"mmm")="Dec"))*_xlfn.XLOOKUP(K$1,'Point System'!$A:$A,'Point System'!$C:$C,0)</f>
        <v>0</v>
      </c>
      <c r="L36" s="188"/>
      <c r="M36" s="188"/>
      <c r="N36" s="188"/>
      <c r="O36" s="188"/>
      <c r="P36" s="217">
        <f t="shared" si="0"/>
        <v>0</v>
      </c>
      <c r="Q36" s="218">
        <f>IFERROR(INDEX(Deduction!$E:$J,MATCH($A36,Deduction!$A:$A,0),MATCH(_xlfn.XLOOKUP(Q$1,'Point System'!$E:$E,'Point System'!$F:$F,""),Deduction!$E$3:$J$3,0))*_xlfn.XLOOKUP(Q$1,'Point System'!$E:$E,'Point System'!$G:$G,0),0)</f>
        <v>0</v>
      </c>
      <c r="R36" s="218">
        <f>IFERROR(INDEX(Deduction!$E:$J,MATCH($A36,Deduction!$A:$A,0),MATCH(_xlfn.XLOOKUP(R$1,'Point System'!$E:$E,'Point System'!$F:$F,""),Deduction!$E$3:$J$3,0))*_xlfn.XLOOKUP(R$1,'Point System'!$E:$E,'Point System'!$G:$G,0),0)</f>
        <v>0</v>
      </c>
      <c r="S36" s="218">
        <f>IFERROR(INDEX(Deduction!$E:$J,MATCH($A36,Deduction!$A:$A,0),MATCH(_xlfn.XLOOKUP(S$1,'Point System'!$E:$E,'Point System'!$F:$F,""),Deduction!$E$3:$J$3,0))*_xlfn.XLOOKUP(S$1,'Point System'!$E:$E,'Point System'!$G:$G,0),0)</f>
        <v>0</v>
      </c>
      <c r="T36" s="218">
        <f>IFERROR(INDEX(Deduction!$E:$J,MATCH($A36,Deduction!$A:$A,0),MATCH(_xlfn.XLOOKUP(T$1,'Point System'!$E:$E,'Point System'!$F:$F,""),Deduction!$E$3:$J$3,0))*_xlfn.XLOOKUP(T$1,'Point System'!$E:$E,'Point System'!$G:$G,0),0)</f>
        <v>0</v>
      </c>
      <c r="U36" s="218">
        <f>IFERROR(INDEX(Deduction!$E:$J,MATCH($A36,Deduction!$A:$A,0),MATCH(_xlfn.XLOOKUP(U$1,'Point System'!$E:$E,'Point System'!$F:$F,""),Deduction!$E$3:$J$3,0))*_xlfn.XLOOKUP(U$1,'Point System'!$E:$E,'Point System'!$G:$G,0),0)</f>
        <v>0</v>
      </c>
      <c r="V36" s="218">
        <f>IFERROR(INDEX(Deduction!$E:$J,MATCH($A36,Deduction!$A:$A,0),MATCH(_xlfn.XLOOKUP(V$1,'Point System'!$E:$E,'Point System'!$F:$F,""),Deduction!$E$3:$J$3,0))*_xlfn.XLOOKUP(V$1,'Point System'!$E:$E,'Point System'!$G:$G,0),0)</f>
        <v>0</v>
      </c>
      <c r="W36" s="217">
        <f t="shared" si="1"/>
        <v>0</v>
      </c>
      <c r="X36" s="219">
        <f t="shared" si="2"/>
        <v>0</v>
      </c>
      <c r="Y36" s="227" cm="1">
        <f t="array" ref="Y36">IFERROR(SUMPRODUCT((LOWER(INDEX(Attendance!$E:$ZZ,MATCH($A36,Attendance!$A:$A,0),0))="x")*(TEXT(Attendance!$E$1:$ZZ$1,"mmm")="Dec"))/SUMPRODUCT((Attendance!$E$1:$ZZ$1&lt;&gt;"")*(TEXT(Attendance!$E$1:$ZZ$1,"mmm")="Dec")),0)</f>
        <v>0</v>
      </c>
      <c r="Z36" s="228" cm="1">
        <f t="array" ref="Z36">IFERROR(SUMPRODUCT((LOWER(INDEX(Attendance!$E:$ZZ,MATCH($A36,Attendance!$A:$A,0),0))="x")*(Attendance!$E$2:$ZZ$2=_xlfn.XLOOKUP(E$1,'Point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37" spans="1:26" x14ac:dyDescent="0.25">
      <c r="A37" s="187">
        <f>Attendance!A36</f>
        <v>34</v>
      </c>
      <c r="B37" s="205" t="str">
        <f>IF($A37=0,"",IFERROR(_xlfn.LET(_xlpm.x,INDEX(Attendance!$B:$B,MATCH($A37,Attendance!$A:$A,0)),IF(_xlpm.x=0,"",_xlpm.x)),""))</f>
        <v/>
      </c>
      <c r="C37" s="205" t="str">
        <f>IF($A37=0,"",IFERROR(_xlfn.LET(_xlpm.x,INDEX(Attendance!$C:$C,MATCH($A37,Attendance!$A:$A,0)),IF(_xlpm.x=0,"",_xlpm.x)),""))</f>
        <v/>
      </c>
      <c r="D37" s="205" t="str">
        <f>IF($A37=0,"",IFERROR(_xlfn.LET(_xlpm.x,INDEX(Attendance!$D:$D,MATCH($A37,Attendance!$A:$A,0)),IF(_xlpm.x=0,"",_xlpm.x)),""))</f>
        <v/>
      </c>
      <c r="E37" s="206" cm="1">
        <f t="array" ref="E37">SUMPRODUCT((LOWER(INDEX(Attendance!$D:$ZZ,MATCH($A37,Attendance!$A:$A,0),0))="x")*(Attendance!$D$2:$ZZ$2=_xlfn.XLOOKUP(E$1,'Point System'!$A:$A,'Point System'!$B:$B,""))*(TEXT(Attendance!$D$1:$ZZ$1,"mmm")="Dec"))*_xlfn.XLOOKUP(E$1,'Point System'!$A:$A,'Point System'!$C:$C,0)</f>
        <v>0</v>
      </c>
      <c r="F37" s="206" cm="1">
        <f t="array" ref="F37">SUMPRODUCT((LOWER(INDEX(Attendance!$D:$ZZ,MATCH($A37,Attendance!$A:$A,0),0))="x")*(Attendance!$D$2:$ZZ$2=_xlfn.XLOOKUP(F$1,'Point System'!$A:$A,'Point System'!$B:$B,""))*(TEXT(Attendance!$D$1:$ZZ$1,"mmm")="Dec"))*_xlfn.XLOOKUP(F$1,'Point System'!$A:$A,'Point System'!$C:$C,0)</f>
        <v>0</v>
      </c>
      <c r="G37" s="206" cm="1">
        <f t="array" ref="G37">SUMPRODUCT((LOWER(INDEX(Attendance!$D:$ZZ,MATCH($A37,Attendance!$A:$A,0),0))="x")*(Attendance!$D$2:$ZZ$2=_xlfn.XLOOKUP(G$1,'Point System'!$A:$A,'Point System'!$B:$B,""))*(TEXT(Attendance!$D$1:$ZZ$1,"mmm")="Dec"))*_xlfn.XLOOKUP(G$1,'Point System'!$A:$A,'Point System'!$C:$C,0)</f>
        <v>0</v>
      </c>
      <c r="H37" s="206" cm="1">
        <f t="array" ref="H37">SUMPRODUCT((LOWER(INDEX(Attendance!$D:$ZZ,MATCH($A37,Attendance!$A:$A,0),0))="x")*(Attendance!$D$2:$ZZ$2=_xlfn.XLOOKUP(H$1,'Point System'!$A:$A,'Point System'!$B:$B,""))*(TEXT(Attendance!$D$1:$ZZ$1,"mmm")="Dec"))*_xlfn.XLOOKUP(H$1,'Point System'!$A:$A,'Point System'!$C:$C,0)</f>
        <v>0</v>
      </c>
      <c r="I37" s="206" cm="1">
        <f t="array" ref="I37">SUMPRODUCT((LOWER(INDEX(Attendance!$D:$ZZ,MATCH($A37,Attendance!$A:$A,0),0))="x")*(Attendance!$D$2:$ZZ$2=_xlfn.XLOOKUP(I$1,'Point System'!$A:$A,'Point System'!$B:$B,""))*(TEXT(Attendance!$D$1:$ZZ$1,"mmm")="Dec"))*_xlfn.XLOOKUP(I$1,'Point System'!$A:$A,'Point System'!$C:$C,0)</f>
        <v>0</v>
      </c>
      <c r="J37" s="206" cm="1">
        <f t="array" ref="J37">SUMPRODUCT((LOWER(INDEX(Attendance!$D:$ZZ,MATCH($A37,Attendance!$A:$A,0),0))="x")*(Attendance!$D$2:$ZZ$2=_xlfn.XLOOKUP(J$1,'Point System'!$A:$A,'Point System'!$B:$B,""))*(TEXT(Attendance!$D$1:$ZZ$1,"mmm")="Dec"))*_xlfn.XLOOKUP(J$1,'Point System'!$A:$A,'Point System'!$C:$C,0)</f>
        <v>0</v>
      </c>
      <c r="K37" s="206" cm="1">
        <f t="array" ref="K37">SUMPRODUCT((LOWER(INDEX(Attendance!$D:$ZZ,MATCH($A37,Attendance!$A:$A,0),0))="x")*(Attendance!$D$2:$ZZ$2=_xlfn.XLOOKUP(K$1,'Point System'!$A:$A,'Point System'!$B:$B,""))*(TEXT(Attendance!$D$1:$ZZ$1,"mmm")="Dec"))*_xlfn.XLOOKUP(K$1,'Point System'!$A:$A,'Point System'!$C:$C,0)</f>
        <v>0</v>
      </c>
      <c r="L37" s="188"/>
      <c r="M37" s="188"/>
      <c r="N37" s="188"/>
      <c r="O37" s="188"/>
      <c r="P37" s="214">
        <f t="shared" si="0"/>
        <v>0</v>
      </c>
      <c r="Q37" s="215">
        <f>IFERROR(INDEX(Deduction!$E:$J,MATCH($A37,Deduction!$A:$A,0),MATCH(_xlfn.XLOOKUP(Q$1,'Point System'!$E:$E,'Point System'!$F:$F,""),Deduction!$E$3:$J$3,0))*_xlfn.XLOOKUP(Q$1,'Point System'!$E:$E,'Point System'!$G:$G,0),0)</f>
        <v>0</v>
      </c>
      <c r="R37" s="215">
        <f>IFERROR(INDEX(Deduction!$E:$J,MATCH($A37,Deduction!$A:$A,0),MATCH(_xlfn.XLOOKUP(R$1,'Point System'!$E:$E,'Point System'!$F:$F,""),Deduction!$E$3:$J$3,0))*_xlfn.XLOOKUP(R$1,'Point System'!$E:$E,'Point System'!$G:$G,0),0)</f>
        <v>0</v>
      </c>
      <c r="S37" s="215">
        <f>IFERROR(INDEX(Deduction!$E:$J,MATCH($A37,Deduction!$A:$A,0),MATCH(_xlfn.XLOOKUP(S$1,'Point System'!$E:$E,'Point System'!$F:$F,""),Deduction!$E$3:$J$3,0))*_xlfn.XLOOKUP(S$1,'Point System'!$E:$E,'Point System'!$G:$G,0),0)</f>
        <v>0</v>
      </c>
      <c r="T37" s="215">
        <f>IFERROR(INDEX(Deduction!$E:$J,MATCH($A37,Deduction!$A:$A,0),MATCH(_xlfn.XLOOKUP(T$1,'Point System'!$E:$E,'Point System'!$F:$F,""),Deduction!$E$3:$J$3,0))*_xlfn.XLOOKUP(T$1,'Point System'!$E:$E,'Point System'!$G:$G,0),0)</f>
        <v>0</v>
      </c>
      <c r="U37" s="215">
        <f>IFERROR(INDEX(Deduction!$E:$J,MATCH($A37,Deduction!$A:$A,0),MATCH(_xlfn.XLOOKUP(U$1,'Point System'!$E:$E,'Point System'!$F:$F,""),Deduction!$E$3:$J$3,0))*_xlfn.XLOOKUP(U$1,'Point System'!$E:$E,'Point System'!$G:$G,0),0)</f>
        <v>0</v>
      </c>
      <c r="V37" s="215">
        <f>IFERROR(INDEX(Deduction!$E:$J,MATCH($A37,Deduction!$A:$A,0),MATCH(_xlfn.XLOOKUP(V$1,'Point System'!$E:$E,'Point System'!$F:$F,""),Deduction!$E$3:$J$3,0))*_xlfn.XLOOKUP(V$1,'Point System'!$E:$E,'Point System'!$G:$G,0),0)</f>
        <v>0</v>
      </c>
      <c r="W37" s="214">
        <f t="shared" si="1"/>
        <v>0</v>
      </c>
      <c r="X37" s="216">
        <f t="shared" si="2"/>
        <v>0</v>
      </c>
      <c r="Y37" s="225" cm="1">
        <f t="array" ref="Y37">IFERROR(SUMPRODUCT((LOWER(INDEX(Attendance!$E:$ZZ,MATCH($A37,Attendance!$A:$A,0),0))="x")*(TEXT(Attendance!$E$1:$ZZ$1,"mmm")="Dec"))/SUMPRODUCT((Attendance!$E$1:$ZZ$1&lt;&gt;"")*(TEXT(Attendance!$E$1:$ZZ$1,"mmm")="Dec")),0)</f>
        <v>0</v>
      </c>
      <c r="Z37" s="226" cm="1">
        <f t="array" ref="Z37">IFERROR(SUMPRODUCT((LOWER(INDEX(Attendance!$E:$ZZ,MATCH($A37,Attendance!$A:$A,0),0))="x")*(Attendance!$E$2:$ZZ$2=_xlfn.XLOOKUP(E$1,'Point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38" spans="1:26" x14ac:dyDescent="0.25">
      <c r="A38" s="187">
        <f>Attendance!A37</f>
        <v>35</v>
      </c>
      <c r="B38" s="207" t="str">
        <f>IF($A38=0,"",IFERROR(_xlfn.LET(_xlpm.x,INDEX(Attendance!$B:$B,MATCH($A38,Attendance!$A:$A,0)),IF(_xlpm.x=0,"",_xlpm.x)),""))</f>
        <v/>
      </c>
      <c r="C38" s="207" t="str">
        <f>IF($A38=0,"",IFERROR(_xlfn.LET(_xlpm.x,INDEX(Attendance!$C:$C,MATCH($A38,Attendance!$A:$A,0)),IF(_xlpm.x=0,"",_xlpm.x)),""))</f>
        <v/>
      </c>
      <c r="D38" s="207" t="str">
        <f>IF($A38=0,"",IFERROR(_xlfn.LET(_xlpm.x,INDEX(Attendance!$D:$D,MATCH($A38,Attendance!$A:$A,0)),IF(_xlpm.x=0,"",_xlpm.x)),""))</f>
        <v/>
      </c>
      <c r="E38" s="208" cm="1">
        <f t="array" ref="E38">SUMPRODUCT((LOWER(INDEX(Attendance!$D:$ZZ,MATCH($A38,Attendance!$A:$A,0),0))="x")*(Attendance!$D$2:$ZZ$2=_xlfn.XLOOKUP(E$1,'Point System'!$A:$A,'Point System'!$B:$B,""))*(TEXT(Attendance!$D$1:$ZZ$1,"mmm")="Dec"))*_xlfn.XLOOKUP(E$1,'Point System'!$A:$A,'Point System'!$C:$C,0)</f>
        <v>0</v>
      </c>
      <c r="F38" s="208" cm="1">
        <f t="array" ref="F38">SUMPRODUCT((LOWER(INDEX(Attendance!$D:$ZZ,MATCH($A38,Attendance!$A:$A,0),0))="x")*(Attendance!$D$2:$ZZ$2=_xlfn.XLOOKUP(F$1,'Point System'!$A:$A,'Point System'!$B:$B,""))*(TEXT(Attendance!$D$1:$ZZ$1,"mmm")="Dec"))*_xlfn.XLOOKUP(F$1,'Point System'!$A:$A,'Point System'!$C:$C,0)</f>
        <v>0</v>
      </c>
      <c r="G38" s="208" cm="1">
        <f t="array" ref="G38">SUMPRODUCT((LOWER(INDEX(Attendance!$D:$ZZ,MATCH($A38,Attendance!$A:$A,0),0))="x")*(Attendance!$D$2:$ZZ$2=_xlfn.XLOOKUP(G$1,'Point System'!$A:$A,'Point System'!$B:$B,""))*(TEXT(Attendance!$D$1:$ZZ$1,"mmm")="Dec"))*_xlfn.XLOOKUP(G$1,'Point System'!$A:$A,'Point System'!$C:$C,0)</f>
        <v>0</v>
      </c>
      <c r="H38" s="208" cm="1">
        <f t="array" ref="H38">SUMPRODUCT((LOWER(INDEX(Attendance!$D:$ZZ,MATCH($A38,Attendance!$A:$A,0),0))="x")*(Attendance!$D$2:$ZZ$2=_xlfn.XLOOKUP(H$1,'Point System'!$A:$A,'Point System'!$B:$B,""))*(TEXT(Attendance!$D$1:$ZZ$1,"mmm")="Dec"))*_xlfn.XLOOKUP(H$1,'Point System'!$A:$A,'Point System'!$C:$C,0)</f>
        <v>0</v>
      </c>
      <c r="I38" s="208" cm="1">
        <f t="array" ref="I38">SUMPRODUCT((LOWER(INDEX(Attendance!$D:$ZZ,MATCH($A38,Attendance!$A:$A,0),0))="x")*(Attendance!$D$2:$ZZ$2=_xlfn.XLOOKUP(I$1,'Point System'!$A:$A,'Point System'!$B:$B,""))*(TEXT(Attendance!$D$1:$ZZ$1,"mmm")="Dec"))*_xlfn.XLOOKUP(I$1,'Point System'!$A:$A,'Point System'!$C:$C,0)</f>
        <v>0</v>
      </c>
      <c r="J38" s="208" cm="1">
        <f t="array" ref="J38">SUMPRODUCT((LOWER(INDEX(Attendance!$D:$ZZ,MATCH($A38,Attendance!$A:$A,0),0))="x")*(Attendance!$D$2:$ZZ$2=_xlfn.XLOOKUP(J$1,'Point System'!$A:$A,'Point System'!$B:$B,""))*(TEXT(Attendance!$D$1:$ZZ$1,"mmm")="Dec"))*_xlfn.XLOOKUP(J$1,'Point System'!$A:$A,'Point System'!$C:$C,0)</f>
        <v>0</v>
      </c>
      <c r="K38" s="208" cm="1">
        <f t="array" ref="K38">SUMPRODUCT((LOWER(INDEX(Attendance!$D:$ZZ,MATCH($A38,Attendance!$A:$A,0),0))="x")*(Attendance!$D$2:$ZZ$2=_xlfn.XLOOKUP(K$1,'Point System'!$A:$A,'Point System'!$B:$B,""))*(TEXT(Attendance!$D$1:$ZZ$1,"mmm")="Dec"))*_xlfn.XLOOKUP(K$1,'Point System'!$A:$A,'Point System'!$C:$C,0)</f>
        <v>0</v>
      </c>
      <c r="L38" s="188"/>
      <c r="M38" s="188"/>
      <c r="N38" s="188"/>
      <c r="O38" s="188"/>
      <c r="P38" s="217">
        <f t="shared" si="0"/>
        <v>0</v>
      </c>
      <c r="Q38" s="218">
        <f>IFERROR(INDEX(Deduction!$E:$J,MATCH($A38,Deduction!$A:$A,0),MATCH(_xlfn.XLOOKUP(Q$1,'Point System'!$E:$E,'Point System'!$F:$F,""),Deduction!$E$3:$J$3,0))*_xlfn.XLOOKUP(Q$1,'Point System'!$E:$E,'Point System'!$G:$G,0),0)</f>
        <v>0</v>
      </c>
      <c r="R38" s="218">
        <f>IFERROR(INDEX(Deduction!$E:$J,MATCH($A38,Deduction!$A:$A,0),MATCH(_xlfn.XLOOKUP(R$1,'Point System'!$E:$E,'Point System'!$F:$F,""),Deduction!$E$3:$J$3,0))*_xlfn.XLOOKUP(R$1,'Point System'!$E:$E,'Point System'!$G:$G,0),0)</f>
        <v>0</v>
      </c>
      <c r="S38" s="218">
        <f>IFERROR(INDEX(Deduction!$E:$J,MATCH($A38,Deduction!$A:$A,0),MATCH(_xlfn.XLOOKUP(S$1,'Point System'!$E:$E,'Point System'!$F:$F,""),Deduction!$E$3:$J$3,0))*_xlfn.XLOOKUP(S$1,'Point System'!$E:$E,'Point System'!$G:$G,0),0)</f>
        <v>0</v>
      </c>
      <c r="T38" s="218">
        <f>IFERROR(INDEX(Deduction!$E:$J,MATCH($A38,Deduction!$A:$A,0),MATCH(_xlfn.XLOOKUP(T$1,'Point System'!$E:$E,'Point System'!$F:$F,""),Deduction!$E$3:$J$3,0))*_xlfn.XLOOKUP(T$1,'Point System'!$E:$E,'Point System'!$G:$G,0),0)</f>
        <v>0</v>
      </c>
      <c r="U38" s="218">
        <f>IFERROR(INDEX(Deduction!$E:$J,MATCH($A38,Deduction!$A:$A,0),MATCH(_xlfn.XLOOKUP(U$1,'Point System'!$E:$E,'Point System'!$F:$F,""),Deduction!$E$3:$J$3,0))*_xlfn.XLOOKUP(U$1,'Point System'!$E:$E,'Point System'!$G:$G,0),0)</f>
        <v>0</v>
      </c>
      <c r="V38" s="218">
        <f>IFERROR(INDEX(Deduction!$E:$J,MATCH($A38,Deduction!$A:$A,0),MATCH(_xlfn.XLOOKUP(V$1,'Point System'!$E:$E,'Point System'!$F:$F,""),Deduction!$E$3:$J$3,0))*_xlfn.XLOOKUP(V$1,'Point System'!$E:$E,'Point System'!$G:$G,0),0)</f>
        <v>0</v>
      </c>
      <c r="W38" s="217">
        <f t="shared" si="1"/>
        <v>0</v>
      </c>
      <c r="X38" s="219">
        <f t="shared" si="2"/>
        <v>0</v>
      </c>
      <c r="Y38" s="227" cm="1">
        <f t="array" ref="Y38">IFERROR(SUMPRODUCT((LOWER(INDEX(Attendance!$E:$ZZ,MATCH($A38,Attendance!$A:$A,0),0))="x")*(TEXT(Attendance!$E$1:$ZZ$1,"mmm")="Dec"))/SUMPRODUCT((Attendance!$E$1:$ZZ$1&lt;&gt;"")*(TEXT(Attendance!$E$1:$ZZ$1,"mmm")="Dec")),0)</f>
        <v>0</v>
      </c>
      <c r="Z38" s="228" cm="1">
        <f t="array" ref="Z38">IFERROR(SUMPRODUCT((LOWER(INDEX(Attendance!$E:$ZZ,MATCH($A38,Attendance!$A:$A,0),0))="x")*(Attendance!$E$2:$ZZ$2=_xlfn.XLOOKUP(E$1,'Point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39" spans="1:26" x14ac:dyDescent="0.25">
      <c r="A39" s="187">
        <f>Attendance!A38</f>
        <v>36</v>
      </c>
      <c r="B39" s="205" t="str">
        <f>IF($A39=0,"",IFERROR(_xlfn.LET(_xlpm.x,INDEX(Attendance!$B:$B,MATCH($A39,Attendance!$A:$A,0)),IF(_xlpm.x=0,"",_xlpm.x)),""))</f>
        <v/>
      </c>
      <c r="C39" s="205" t="str">
        <f>IF($A39=0,"",IFERROR(_xlfn.LET(_xlpm.x,INDEX(Attendance!$C:$C,MATCH($A39,Attendance!$A:$A,0)),IF(_xlpm.x=0,"",_xlpm.x)),""))</f>
        <v/>
      </c>
      <c r="D39" s="205" t="str">
        <f>IF($A39=0,"",IFERROR(_xlfn.LET(_xlpm.x,INDEX(Attendance!$D:$D,MATCH($A39,Attendance!$A:$A,0)),IF(_xlpm.x=0,"",_xlpm.x)),""))</f>
        <v/>
      </c>
      <c r="E39" s="206" cm="1">
        <f t="array" ref="E39">SUMPRODUCT((LOWER(INDEX(Attendance!$D:$ZZ,MATCH($A39,Attendance!$A:$A,0),0))="x")*(Attendance!$D$2:$ZZ$2=_xlfn.XLOOKUP(E$1,'Point System'!$A:$A,'Point System'!$B:$B,""))*(TEXT(Attendance!$D$1:$ZZ$1,"mmm")="Dec"))*_xlfn.XLOOKUP(E$1,'Point System'!$A:$A,'Point System'!$C:$C,0)</f>
        <v>0</v>
      </c>
      <c r="F39" s="206" cm="1">
        <f t="array" ref="F39">SUMPRODUCT((LOWER(INDEX(Attendance!$D:$ZZ,MATCH($A39,Attendance!$A:$A,0),0))="x")*(Attendance!$D$2:$ZZ$2=_xlfn.XLOOKUP(F$1,'Point System'!$A:$A,'Point System'!$B:$B,""))*(TEXT(Attendance!$D$1:$ZZ$1,"mmm")="Dec"))*_xlfn.XLOOKUP(F$1,'Point System'!$A:$A,'Point System'!$C:$C,0)</f>
        <v>0</v>
      </c>
      <c r="G39" s="206" cm="1">
        <f t="array" ref="G39">SUMPRODUCT((LOWER(INDEX(Attendance!$D:$ZZ,MATCH($A39,Attendance!$A:$A,0),0))="x")*(Attendance!$D$2:$ZZ$2=_xlfn.XLOOKUP(G$1,'Point System'!$A:$A,'Point System'!$B:$B,""))*(TEXT(Attendance!$D$1:$ZZ$1,"mmm")="Dec"))*_xlfn.XLOOKUP(G$1,'Point System'!$A:$A,'Point System'!$C:$C,0)</f>
        <v>0</v>
      </c>
      <c r="H39" s="206" cm="1">
        <f t="array" ref="H39">SUMPRODUCT((LOWER(INDEX(Attendance!$D:$ZZ,MATCH($A39,Attendance!$A:$A,0),0))="x")*(Attendance!$D$2:$ZZ$2=_xlfn.XLOOKUP(H$1,'Point System'!$A:$A,'Point System'!$B:$B,""))*(TEXT(Attendance!$D$1:$ZZ$1,"mmm")="Dec"))*_xlfn.XLOOKUP(H$1,'Point System'!$A:$A,'Point System'!$C:$C,0)</f>
        <v>0</v>
      </c>
      <c r="I39" s="206" cm="1">
        <f t="array" ref="I39">SUMPRODUCT((LOWER(INDEX(Attendance!$D:$ZZ,MATCH($A39,Attendance!$A:$A,0),0))="x")*(Attendance!$D$2:$ZZ$2=_xlfn.XLOOKUP(I$1,'Point System'!$A:$A,'Point System'!$B:$B,""))*(TEXT(Attendance!$D$1:$ZZ$1,"mmm")="Dec"))*_xlfn.XLOOKUP(I$1,'Point System'!$A:$A,'Point System'!$C:$C,0)</f>
        <v>0</v>
      </c>
      <c r="J39" s="206" cm="1">
        <f t="array" ref="J39">SUMPRODUCT((LOWER(INDEX(Attendance!$D:$ZZ,MATCH($A39,Attendance!$A:$A,0),0))="x")*(Attendance!$D$2:$ZZ$2=_xlfn.XLOOKUP(J$1,'Point System'!$A:$A,'Point System'!$B:$B,""))*(TEXT(Attendance!$D$1:$ZZ$1,"mmm")="Dec"))*_xlfn.XLOOKUP(J$1,'Point System'!$A:$A,'Point System'!$C:$C,0)</f>
        <v>0</v>
      </c>
      <c r="K39" s="206" cm="1">
        <f t="array" ref="K39">SUMPRODUCT((LOWER(INDEX(Attendance!$D:$ZZ,MATCH($A39,Attendance!$A:$A,0),0))="x")*(Attendance!$D$2:$ZZ$2=_xlfn.XLOOKUP(K$1,'Point System'!$A:$A,'Point System'!$B:$B,""))*(TEXT(Attendance!$D$1:$ZZ$1,"mmm")="Dec"))*_xlfn.XLOOKUP(K$1,'Point System'!$A:$A,'Point System'!$C:$C,0)</f>
        <v>0</v>
      </c>
      <c r="L39" s="188"/>
      <c r="M39" s="188"/>
      <c r="N39" s="188"/>
      <c r="O39" s="188"/>
      <c r="P39" s="214">
        <f t="shared" si="0"/>
        <v>0</v>
      </c>
      <c r="Q39" s="215">
        <f>IFERROR(INDEX(Deduction!$E:$J,MATCH($A39,Deduction!$A:$A,0),MATCH(_xlfn.XLOOKUP(Q$1,'Point System'!$E:$E,'Point System'!$F:$F,""),Deduction!$E$3:$J$3,0))*_xlfn.XLOOKUP(Q$1,'Point System'!$E:$E,'Point System'!$G:$G,0),0)</f>
        <v>0</v>
      </c>
      <c r="R39" s="215">
        <f>IFERROR(INDEX(Deduction!$E:$J,MATCH($A39,Deduction!$A:$A,0),MATCH(_xlfn.XLOOKUP(R$1,'Point System'!$E:$E,'Point System'!$F:$F,""),Deduction!$E$3:$J$3,0))*_xlfn.XLOOKUP(R$1,'Point System'!$E:$E,'Point System'!$G:$G,0),0)</f>
        <v>0</v>
      </c>
      <c r="S39" s="215">
        <f>IFERROR(INDEX(Deduction!$E:$J,MATCH($A39,Deduction!$A:$A,0),MATCH(_xlfn.XLOOKUP(S$1,'Point System'!$E:$E,'Point System'!$F:$F,""),Deduction!$E$3:$J$3,0))*_xlfn.XLOOKUP(S$1,'Point System'!$E:$E,'Point System'!$G:$G,0),0)</f>
        <v>0</v>
      </c>
      <c r="T39" s="215">
        <f>IFERROR(INDEX(Deduction!$E:$J,MATCH($A39,Deduction!$A:$A,0),MATCH(_xlfn.XLOOKUP(T$1,'Point System'!$E:$E,'Point System'!$F:$F,""),Deduction!$E$3:$J$3,0))*_xlfn.XLOOKUP(T$1,'Point System'!$E:$E,'Point System'!$G:$G,0),0)</f>
        <v>0</v>
      </c>
      <c r="U39" s="215">
        <f>IFERROR(INDEX(Deduction!$E:$J,MATCH($A39,Deduction!$A:$A,0),MATCH(_xlfn.XLOOKUP(U$1,'Point System'!$E:$E,'Point System'!$F:$F,""),Deduction!$E$3:$J$3,0))*_xlfn.XLOOKUP(U$1,'Point System'!$E:$E,'Point System'!$G:$G,0),0)</f>
        <v>0</v>
      </c>
      <c r="V39" s="215">
        <f>IFERROR(INDEX(Deduction!$E:$J,MATCH($A39,Deduction!$A:$A,0),MATCH(_xlfn.XLOOKUP(V$1,'Point System'!$E:$E,'Point System'!$F:$F,""),Deduction!$E$3:$J$3,0))*_xlfn.XLOOKUP(V$1,'Point System'!$E:$E,'Point System'!$G:$G,0),0)</f>
        <v>0</v>
      </c>
      <c r="W39" s="214">
        <f t="shared" si="1"/>
        <v>0</v>
      </c>
      <c r="X39" s="216">
        <f t="shared" si="2"/>
        <v>0</v>
      </c>
      <c r="Y39" s="225" cm="1">
        <f t="array" ref="Y39">IFERROR(SUMPRODUCT((LOWER(INDEX(Attendance!$E:$ZZ,MATCH($A39,Attendance!$A:$A,0),0))="x")*(TEXT(Attendance!$E$1:$ZZ$1,"mmm")="Dec"))/SUMPRODUCT((Attendance!$E$1:$ZZ$1&lt;&gt;"")*(TEXT(Attendance!$E$1:$ZZ$1,"mmm")="Dec")),0)</f>
        <v>0</v>
      </c>
      <c r="Z39" s="226" cm="1">
        <f t="array" ref="Z39">IFERROR(SUMPRODUCT((LOWER(INDEX(Attendance!$E:$ZZ,MATCH($A39,Attendance!$A:$A,0),0))="x")*(Attendance!$E$2:$ZZ$2=_xlfn.XLOOKUP(E$1,'Point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40" spans="1:26" x14ac:dyDescent="0.25">
      <c r="A40" s="187">
        <f>Attendance!A39</f>
        <v>37</v>
      </c>
      <c r="B40" s="207" t="str">
        <f>IF($A40=0,"",IFERROR(_xlfn.LET(_xlpm.x,INDEX(Attendance!$B:$B,MATCH($A40,Attendance!$A:$A,0)),IF(_xlpm.x=0,"",_xlpm.x)),""))</f>
        <v/>
      </c>
      <c r="C40" s="207" t="str">
        <f>IF($A40=0,"",IFERROR(_xlfn.LET(_xlpm.x,INDEX(Attendance!$C:$C,MATCH($A40,Attendance!$A:$A,0)),IF(_xlpm.x=0,"",_xlpm.x)),""))</f>
        <v/>
      </c>
      <c r="D40" s="207" t="str">
        <f>IF($A40=0,"",IFERROR(_xlfn.LET(_xlpm.x,INDEX(Attendance!$D:$D,MATCH($A40,Attendance!$A:$A,0)),IF(_xlpm.x=0,"",_xlpm.x)),""))</f>
        <v/>
      </c>
      <c r="E40" s="208" cm="1">
        <f t="array" ref="E40">SUMPRODUCT((LOWER(INDEX(Attendance!$D:$ZZ,MATCH($A40,Attendance!$A:$A,0),0))="x")*(Attendance!$D$2:$ZZ$2=_xlfn.XLOOKUP(E$1,'Point System'!$A:$A,'Point System'!$B:$B,""))*(TEXT(Attendance!$D$1:$ZZ$1,"mmm")="Dec"))*_xlfn.XLOOKUP(E$1,'Point System'!$A:$A,'Point System'!$C:$C,0)</f>
        <v>0</v>
      </c>
      <c r="F40" s="208" cm="1">
        <f t="array" ref="F40">SUMPRODUCT((LOWER(INDEX(Attendance!$D:$ZZ,MATCH($A40,Attendance!$A:$A,0),0))="x")*(Attendance!$D$2:$ZZ$2=_xlfn.XLOOKUP(F$1,'Point System'!$A:$A,'Point System'!$B:$B,""))*(TEXT(Attendance!$D$1:$ZZ$1,"mmm")="Dec"))*_xlfn.XLOOKUP(F$1,'Point System'!$A:$A,'Point System'!$C:$C,0)</f>
        <v>0</v>
      </c>
      <c r="G40" s="208" cm="1">
        <f t="array" ref="G40">SUMPRODUCT((LOWER(INDEX(Attendance!$D:$ZZ,MATCH($A40,Attendance!$A:$A,0),0))="x")*(Attendance!$D$2:$ZZ$2=_xlfn.XLOOKUP(G$1,'Point System'!$A:$A,'Point System'!$B:$B,""))*(TEXT(Attendance!$D$1:$ZZ$1,"mmm")="Dec"))*_xlfn.XLOOKUP(G$1,'Point System'!$A:$A,'Point System'!$C:$C,0)</f>
        <v>0</v>
      </c>
      <c r="H40" s="208" cm="1">
        <f t="array" ref="H40">SUMPRODUCT((LOWER(INDEX(Attendance!$D:$ZZ,MATCH($A40,Attendance!$A:$A,0),0))="x")*(Attendance!$D$2:$ZZ$2=_xlfn.XLOOKUP(H$1,'Point System'!$A:$A,'Point System'!$B:$B,""))*(TEXT(Attendance!$D$1:$ZZ$1,"mmm")="Dec"))*_xlfn.XLOOKUP(H$1,'Point System'!$A:$A,'Point System'!$C:$C,0)</f>
        <v>0</v>
      </c>
      <c r="I40" s="208" cm="1">
        <f t="array" ref="I40">SUMPRODUCT((LOWER(INDEX(Attendance!$D:$ZZ,MATCH($A40,Attendance!$A:$A,0),0))="x")*(Attendance!$D$2:$ZZ$2=_xlfn.XLOOKUP(I$1,'Point System'!$A:$A,'Point System'!$B:$B,""))*(TEXT(Attendance!$D$1:$ZZ$1,"mmm")="Dec"))*_xlfn.XLOOKUP(I$1,'Point System'!$A:$A,'Point System'!$C:$C,0)</f>
        <v>0</v>
      </c>
      <c r="J40" s="208" cm="1">
        <f t="array" ref="J40">SUMPRODUCT((LOWER(INDEX(Attendance!$D:$ZZ,MATCH($A40,Attendance!$A:$A,0),0))="x")*(Attendance!$D$2:$ZZ$2=_xlfn.XLOOKUP(J$1,'Point System'!$A:$A,'Point System'!$B:$B,""))*(TEXT(Attendance!$D$1:$ZZ$1,"mmm")="Dec"))*_xlfn.XLOOKUP(J$1,'Point System'!$A:$A,'Point System'!$C:$C,0)</f>
        <v>0</v>
      </c>
      <c r="K40" s="208" cm="1">
        <f t="array" ref="K40">SUMPRODUCT((LOWER(INDEX(Attendance!$D:$ZZ,MATCH($A40,Attendance!$A:$A,0),0))="x")*(Attendance!$D$2:$ZZ$2=_xlfn.XLOOKUP(K$1,'Point System'!$A:$A,'Point System'!$B:$B,""))*(TEXT(Attendance!$D$1:$ZZ$1,"mmm")="Dec"))*_xlfn.XLOOKUP(K$1,'Point System'!$A:$A,'Point System'!$C:$C,0)</f>
        <v>0</v>
      </c>
      <c r="L40" s="188"/>
      <c r="M40" s="188"/>
      <c r="N40" s="188"/>
      <c r="O40" s="188"/>
      <c r="P40" s="217">
        <f t="shared" si="0"/>
        <v>0</v>
      </c>
      <c r="Q40" s="218">
        <f>IFERROR(INDEX(Deduction!$E:$J,MATCH($A40,Deduction!$A:$A,0),MATCH(_xlfn.XLOOKUP(Q$1,'Point System'!$E:$E,'Point System'!$F:$F,""),Deduction!$E$3:$J$3,0))*_xlfn.XLOOKUP(Q$1,'Point System'!$E:$E,'Point System'!$G:$G,0),0)</f>
        <v>0</v>
      </c>
      <c r="R40" s="218">
        <f>IFERROR(INDEX(Deduction!$E:$J,MATCH($A40,Deduction!$A:$A,0),MATCH(_xlfn.XLOOKUP(R$1,'Point System'!$E:$E,'Point System'!$F:$F,""),Deduction!$E$3:$J$3,0))*_xlfn.XLOOKUP(R$1,'Point System'!$E:$E,'Point System'!$G:$G,0),0)</f>
        <v>0</v>
      </c>
      <c r="S40" s="218">
        <f>IFERROR(INDEX(Deduction!$E:$J,MATCH($A40,Deduction!$A:$A,0),MATCH(_xlfn.XLOOKUP(S$1,'Point System'!$E:$E,'Point System'!$F:$F,""),Deduction!$E$3:$J$3,0))*_xlfn.XLOOKUP(S$1,'Point System'!$E:$E,'Point System'!$G:$G,0),0)</f>
        <v>0</v>
      </c>
      <c r="T40" s="218">
        <f>IFERROR(INDEX(Deduction!$E:$J,MATCH($A40,Deduction!$A:$A,0),MATCH(_xlfn.XLOOKUP(T$1,'Point System'!$E:$E,'Point System'!$F:$F,""),Deduction!$E$3:$J$3,0))*_xlfn.XLOOKUP(T$1,'Point System'!$E:$E,'Point System'!$G:$G,0),0)</f>
        <v>0</v>
      </c>
      <c r="U40" s="218">
        <f>IFERROR(INDEX(Deduction!$E:$J,MATCH($A40,Deduction!$A:$A,0),MATCH(_xlfn.XLOOKUP(U$1,'Point System'!$E:$E,'Point System'!$F:$F,""),Deduction!$E$3:$J$3,0))*_xlfn.XLOOKUP(U$1,'Point System'!$E:$E,'Point System'!$G:$G,0),0)</f>
        <v>0</v>
      </c>
      <c r="V40" s="218">
        <f>IFERROR(INDEX(Deduction!$E:$J,MATCH($A40,Deduction!$A:$A,0),MATCH(_xlfn.XLOOKUP(V$1,'Point System'!$E:$E,'Point System'!$F:$F,""),Deduction!$E$3:$J$3,0))*_xlfn.XLOOKUP(V$1,'Point System'!$E:$E,'Point System'!$G:$G,0),0)</f>
        <v>0</v>
      </c>
      <c r="W40" s="217">
        <f t="shared" si="1"/>
        <v>0</v>
      </c>
      <c r="X40" s="219">
        <f t="shared" si="2"/>
        <v>0</v>
      </c>
      <c r="Y40" s="227" cm="1">
        <f t="array" ref="Y40">IFERROR(SUMPRODUCT((LOWER(INDEX(Attendance!$E:$ZZ,MATCH($A40,Attendance!$A:$A,0),0))="x")*(TEXT(Attendance!$E$1:$ZZ$1,"mmm")="Dec"))/SUMPRODUCT((Attendance!$E$1:$ZZ$1&lt;&gt;"")*(TEXT(Attendance!$E$1:$ZZ$1,"mmm")="Dec")),0)</f>
        <v>0</v>
      </c>
      <c r="Z40" s="228" cm="1">
        <f t="array" ref="Z40">IFERROR(SUMPRODUCT((LOWER(INDEX(Attendance!$E:$ZZ,MATCH($A40,Attendance!$A:$A,0),0))="x")*(Attendance!$E$2:$ZZ$2=_xlfn.XLOOKUP(E$1,'Point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41" spans="1:26" x14ac:dyDescent="0.25">
      <c r="A41" s="187">
        <f>Attendance!A40</f>
        <v>38</v>
      </c>
      <c r="B41" s="205" t="str">
        <f>IF($A41=0,"",IFERROR(_xlfn.LET(_xlpm.x,INDEX(Attendance!$B:$B,MATCH($A41,Attendance!$A:$A,0)),IF(_xlpm.x=0,"",_xlpm.x)),""))</f>
        <v/>
      </c>
      <c r="C41" s="205" t="str">
        <f>IF($A41=0,"",IFERROR(_xlfn.LET(_xlpm.x,INDEX(Attendance!$C:$C,MATCH($A41,Attendance!$A:$A,0)),IF(_xlpm.x=0,"",_xlpm.x)),""))</f>
        <v/>
      </c>
      <c r="D41" s="205" t="str">
        <f>IF($A41=0,"",IFERROR(_xlfn.LET(_xlpm.x,INDEX(Attendance!$D:$D,MATCH($A41,Attendance!$A:$A,0)),IF(_xlpm.x=0,"",_xlpm.x)),""))</f>
        <v/>
      </c>
      <c r="E41" s="206" cm="1">
        <f t="array" ref="E41">SUMPRODUCT((LOWER(INDEX(Attendance!$D:$ZZ,MATCH($A41,Attendance!$A:$A,0),0))="x")*(Attendance!$D$2:$ZZ$2=_xlfn.XLOOKUP(E$1,'Point System'!$A:$A,'Point System'!$B:$B,""))*(TEXT(Attendance!$D$1:$ZZ$1,"mmm")="Dec"))*_xlfn.XLOOKUP(E$1,'Point System'!$A:$A,'Point System'!$C:$C,0)</f>
        <v>0</v>
      </c>
      <c r="F41" s="206" cm="1">
        <f t="array" ref="F41">SUMPRODUCT((LOWER(INDEX(Attendance!$D:$ZZ,MATCH($A41,Attendance!$A:$A,0),0))="x")*(Attendance!$D$2:$ZZ$2=_xlfn.XLOOKUP(F$1,'Point System'!$A:$A,'Point System'!$B:$B,""))*(TEXT(Attendance!$D$1:$ZZ$1,"mmm")="Dec"))*_xlfn.XLOOKUP(F$1,'Point System'!$A:$A,'Point System'!$C:$C,0)</f>
        <v>0</v>
      </c>
      <c r="G41" s="206" cm="1">
        <f t="array" ref="G41">SUMPRODUCT((LOWER(INDEX(Attendance!$D:$ZZ,MATCH($A41,Attendance!$A:$A,0),0))="x")*(Attendance!$D$2:$ZZ$2=_xlfn.XLOOKUP(G$1,'Point System'!$A:$A,'Point System'!$B:$B,""))*(TEXT(Attendance!$D$1:$ZZ$1,"mmm")="Dec"))*_xlfn.XLOOKUP(G$1,'Point System'!$A:$A,'Point System'!$C:$C,0)</f>
        <v>0</v>
      </c>
      <c r="H41" s="206" cm="1">
        <f t="array" ref="H41">SUMPRODUCT((LOWER(INDEX(Attendance!$D:$ZZ,MATCH($A41,Attendance!$A:$A,0),0))="x")*(Attendance!$D$2:$ZZ$2=_xlfn.XLOOKUP(H$1,'Point System'!$A:$A,'Point System'!$B:$B,""))*(TEXT(Attendance!$D$1:$ZZ$1,"mmm")="Dec"))*_xlfn.XLOOKUP(H$1,'Point System'!$A:$A,'Point System'!$C:$C,0)</f>
        <v>0</v>
      </c>
      <c r="I41" s="206" cm="1">
        <f t="array" ref="I41">SUMPRODUCT((LOWER(INDEX(Attendance!$D:$ZZ,MATCH($A41,Attendance!$A:$A,0),0))="x")*(Attendance!$D$2:$ZZ$2=_xlfn.XLOOKUP(I$1,'Point System'!$A:$A,'Point System'!$B:$B,""))*(TEXT(Attendance!$D$1:$ZZ$1,"mmm")="Dec"))*_xlfn.XLOOKUP(I$1,'Point System'!$A:$A,'Point System'!$C:$C,0)</f>
        <v>0</v>
      </c>
      <c r="J41" s="206" cm="1">
        <f t="array" ref="J41">SUMPRODUCT((LOWER(INDEX(Attendance!$D:$ZZ,MATCH($A41,Attendance!$A:$A,0),0))="x")*(Attendance!$D$2:$ZZ$2=_xlfn.XLOOKUP(J$1,'Point System'!$A:$A,'Point System'!$B:$B,""))*(TEXT(Attendance!$D$1:$ZZ$1,"mmm")="Dec"))*_xlfn.XLOOKUP(J$1,'Point System'!$A:$A,'Point System'!$C:$C,0)</f>
        <v>0</v>
      </c>
      <c r="K41" s="206" cm="1">
        <f t="array" ref="K41">SUMPRODUCT((LOWER(INDEX(Attendance!$D:$ZZ,MATCH($A41,Attendance!$A:$A,0),0))="x")*(Attendance!$D$2:$ZZ$2=_xlfn.XLOOKUP(K$1,'Point System'!$A:$A,'Point System'!$B:$B,""))*(TEXT(Attendance!$D$1:$ZZ$1,"mmm")="Dec"))*_xlfn.XLOOKUP(K$1,'Point System'!$A:$A,'Point System'!$C:$C,0)</f>
        <v>0</v>
      </c>
      <c r="L41" s="188"/>
      <c r="M41" s="188"/>
      <c r="N41" s="188"/>
      <c r="O41" s="188"/>
      <c r="P41" s="214">
        <f t="shared" si="0"/>
        <v>0</v>
      </c>
      <c r="Q41" s="215">
        <f>IFERROR(INDEX(Deduction!$E:$J,MATCH($A41,Deduction!$A:$A,0),MATCH(_xlfn.XLOOKUP(Q$1,'Point System'!$E:$E,'Point System'!$F:$F,""),Deduction!$E$3:$J$3,0))*_xlfn.XLOOKUP(Q$1,'Point System'!$E:$E,'Point System'!$G:$G,0),0)</f>
        <v>0</v>
      </c>
      <c r="R41" s="215">
        <f>IFERROR(INDEX(Deduction!$E:$J,MATCH($A41,Deduction!$A:$A,0),MATCH(_xlfn.XLOOKUP(R$1,'Point System'!$E:$E,'Point System'!$F:$F,""),Deduction!$E$3:$J$3,0))*_xlfn.XLOOKUP(R$1,'Point System'!$E:$E,'Point System'!$G:$G,0),0)</f>
        <v>0</v>
      </c>
      <c r="S41" s="215">
        <f>IFERROR(INDEX(Deduction!$E:$J,MATCH($A41,Deduction!$A:$A,0),MATCH(_xlfn.XLOOKUP(S$1,'Point System'!$E:$E,'Point System'!$F:$F,""),Deduction!$E$3:$J$3,0))*_xlfn.XLOOKUP(S$1,'Point System'!$E:$E,'Point System'!$G:$G,0),0)</f>
        <v>0</v>
      </c>
      <c r="T41" s="215">
        <f>IFERROR(INDEX(Deduction!$E:$J,MATCH($A41,Deduction!$A:$A,0),MATCH(_xlfn.XLOOKUP(T$1,'Point System'!$E:$E,'Point System'!$F:$F,""),Deduction!$E$3:$J$3,0))*_xlfn.XLOOKUP(T$1,'Point System'!$E:$E,'Point System'!$G:$G,0),0)</f>
        <v>0</v>
      </c>
      <c r="U41" s="215">
        <f>IFERROR(INDEX(Deduction!$E:$J,MATCH($A41,Deduction!$A:$A,0),MATCH(_xlfn.XLOOKUP(U$1,'Point System'!$E:$E,'Point System'!$F:$F,""),Deduction!$E$3:$J$3,0))*_xlfn.XLOOKUP(U$1,'Point System'!$E:$E,'Point System'!$G:$G,0),0)</f>
        <v>0</v>
      </c>
      <c r="V41" s="215">
        <f>IFERROR(INDEX(Deduction!$E:$J,MATCH($A41,Deduction!$A:$A,0),MATCH(_xlfn.XLOOKUP(V$1,'Point System'!$E:$E,'Point System'!$F:$F,""),Deduction!$E$3:$J$3,0))*_xlfn.XLOOKUP(V$1,'Point System'!$E:$E,'Point System'!$G:$G,0),0)</f>
        <v>0</v>
      </c>
      <c r="W41" s="214">
        <f t="shared" si="1"/>
        <v>0</v>
      </c>
      <c r="X41" s="216">
        <f t="shared" si="2"/>
        <v>0</v>
      </c>
      <c r="Y41" s="225" cm="1">
        <f t="array" ref="Y41">IFERROR(SUMPRODUCT((LOWER(INDEX(Attendance!$E:$ZZ,MATCH($A41,Attendance!$A:$A,0),0))="x")*(TEXT(Attendance!$E$1:$ZZ$1,"mmm")="Dec"))/SUMPRODUCT((Attendance!$E$1:$ZZ$1&lt;&gt;"")*(TEXT(Attendance!$E$1:$ZZ$1,"mmm")="Dec")),0)</f>
        <v>0</v>
      </c>
      <c r="Z41" s="226" cm="1">
        <f t="array" ref="Z41">IFERROR(SUMPRODUCT((LOWER(INDEX(Attendance!$E:$ZZ,MATCH($A41,Attendance!$A:$A,0),0))="x")*(Attendance!$E$2:$ZZ$2=_xlfn.XLOOKUP(E$1,'Point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42" spans="1:26" x14ac:dyDescent="0.25">
      <c r="A42" s="187">
        <f>Attendance!A41</f>
        <v>39</v>
      </c>
      <c r="B42" s="207" t="str">
        <f>IF($A42=0,"",IFERROR(_xlfn.LET(_xlpm.x,INDEX(Attendance!$B:$B,MATCH($A42,Attendance!$A:$A,0)),IF(_xlpm.x=0,"",_xlpm.x)),""))</f>
        <v/>
      </c>
      <c r="C42" s="207" t="str">
        <f>IF($A42=0,"",IFERROR(_xlfn.LET(_xlpm.x,INDEX(Attendance!$C:$C,MATCH($A42,Attendance!$A:$A,0)),IF(_xlpm.x=0,"",_xlpm.x)),""))</f>
        <v/>
      </c>
      <c r="D42" s="207" t="str">
        <f>IF($A42=0,"",IFERROR(_xlfn.LET(_xlpm.x,INDEX(Attendance!$D:$D,MATCH($A42,Attendance!$A:$A,0)),IF(_xlpm.x=0,"",_xlpm.x)),""))</f>
        <v/>
      </c>
      <c r="E42" s="208" cm="1">
        <f t="array" ref="E42">SUMPRODUCT((LOWER(INDEX(Attendance!$D:$ZZ,MATCH($A42,Attendance!$A:$A,0),0))="x")*(Attendance!$D$2:$ZZ$2=_xlfn.XLOOKUP(E$1,'Point System'!$A:$A,'Point System'!$B:$B,""))*(TEXT(Attendance!$D$1:$ZZ$1,"mmm")="Dec"))*_xlfn.XLOOKUP(E$1,'Point System'!$A:$A,'Point System'!$C:$C,0)</f>
        <v>0</v>
      </c>
      <c r="F42" s="208" cm="1">
        <f t="array" ref="F42">SUMPRODUCT((LOWER(INDEX(Attendance!$D:$ZZ,MATCH($A42,Attendance!$A:$A,0),0))="x")*(Attendance!$D$2:$ZZ$2=_xlfn.XLOOKUP(F$1,'Point System'!$A:$A,'Point System'!$B:$B,""))*(TEXT(Attendance!$D$1:$ZZ$1,"mmm")="Dec"))*_xlfn.XLOOKUP(F$1,'Point System'!$A:$A,'Point System'!$C:$C,0)</f>
        <v>0</v>
      </c>
      <c r="G42" s="208" cm="1">
        <f t="array" ref="G42">SUMPRODUCT((LOWER(INDEX(Attendance!$D:$ZZ,MATCH($A42,Attendance!$A:$A,0),0))="x")*(Attendance!$D$2:$ZZ$2=_xlfn.XLOOKUP(G$1,'Point System'!$A:$A,'Point System'!$B:$B,""))*(TEXT(Attendance!$D$1:$ZZ$1,"mmm")="Dec"))*_xlfn.XLOOKUP(G$1,'Point System'!$A:$A,'Point System'!$C:$C,0)</f>
        <v>0</v>
      </c>
      <c r="H42" s="208" cm="1">
        <f t="array" ref="H42">SUMPRODUCT((LOWER(INDEX(Attendance!$D:$ZZ,MATCH($A42,Attendance!$A:$A,0),0))="x")*(Attendance!$D$2:$ZZ$2=_xlfn.XLOOKUP(H$1,'Point System'!$A:$A,'Point System'!$B:$B,""))*(TEXT(Attendance!$D$1:$ZZ$1,"mmm")="Dec"))*_xlfn.XLOOKUP(H$1,'Point System'!$A:$A,'Point System'!$C:$C,0)</f>
        <v>0</v>
      </c>
      <c r="I42" s="208" cm="1">
        <f t="array" ref="I42">SUMPRODUCT((LOWER(INDEX(Attendance!$D:$ZZ,MATCH($A42,Attendance!$A:$A,0),0))="x")*(Attendance!$D$2:$ZZ$2=_xlfn.XLOOKUP(I$1,'Point System'!$A:$A,'Point System'!$B:$B,""))*(TEXT(Attendance!$D$1:$ZZ$1,"mmm")="Dec"))*_xlfn.XLOOKUP(I$1,'Point System'!$A:$A,'Point System'!$C:$C,0)</f>
        <v>0</v>
      </c>
      <c r="J42" s="208" cm="1">
        <f t="array" ref="J42">SUMPRODUCT((LOWER(INDEX(Attendance!$D:$ZZ,MATCH($A42,Attendance!$A:$A,0),0))="x")*(Attendance!$D$2:$ZZ$2=_xlfn.XLOOKUP(J$1,'Point System'!$A:$A,'Point System'!$B:$B,""))*(TEXT(Attendance!$D$1:$ZZ$1,"mmm")="Dec"))*_xlfn.XLOOKUP(J$1,'Point System'!$A:$A,'Point System'!$C:$C,0)</f>
        <v>0</v>
      </c>
      <c r="K42" s="208" cm="1">
        <f t="array" ref="K42">SUMPRODUCT((LOWER(INDEX(Attendance!$D:$ZZ,MATCH($A42,Attendance!$A:$A,0),0))="x")*(Attendance!$D$2:$ZZ$2=_xlfn.XLOOKUP(K$1,'Point System'!$A:$A,'Point System'!$B:$B,""))*(TEXT(Attendance!$D$1:$ZZ$1,"mmm")="Dec"))*_xlfn.XLOOKUP(K$1,'Point System'!$A:$A,'Point System'!$C:$C,0)</f>
        <v>0</v>
      </c>
      <c r="L42" s="188"/>
      <c r="M42" s="188"/>
      <c r="N42" s="188"/>
      <c r="O42" s="188"/>
      <c r="P42" s="217">
        <f t="shared" si="0"/>
        <v>0</v>
      </c>
      <c r="Q42" s="218">
        <f>IFERROR(INDEX(Deduction!$E:$J,MATCH($A42,Deduction!$A:$A,0),MATCH(_xlfn.XLOOKUP(Q$1,'Point System'!$E:$E,'Point System'!$F:$F,""),Deduction!$E$3:$J$3,0))*_xlfn.XLOOKUP(Q$1,'Point System'!$E:$E,'Point System'!$G:$G,0),0)</f>
        <v>0</v>
      </c>
      <c r="R42" s="218">
        <f>IFERROR(INDEX(Deduction!$E:$J,MATCH($A42,Deduction!$A:$A,0),MATCH(_xlfn.XLOOKUP(R$1,'Point System'!$E:$E,'Point System'!$F:$F,""),Deduction!$E$3:$J$3,0))*_xlfn.XLOOKUP(R$1,'Point System'!$E:$E,'Point System'!$G:$G,0),0)</f>
        <v>0</v>
      </c>
      <c r="S42" s="218">
        <f>IFERROR(INDEX(Deduction!$E:$J,MATCH($A42,Deduction!$A:$A,0),MATCH(_xlfn.XLOOKUP(S$1,'Point System'!$E:$E,'Point System'!$F:$F,""),Deduction!$E$3:$J$3,0))*_xlfn.XLOOKUP(S$1,'Point System'!$E:$E,'Point System'!$G:$G,0),0)</f>
        <v>0</v>
      </c>
      <c r="T42" s="218">
        <f>IFERROR(INDEX(Deduction!$E:$J,MATCH($A42,Deduction!$A:$A,0),MATCH(_xlfn.XLOOKUP(T$1,'Point System'!$E:$E,'Point System'!$F:$F,""),Deduction!$E$3:$J$3,0))*_xlfn.XLOOKUP(T$1,'Point System'!$E:$E,'Point System'!$G:$G,0),0)</f>
        <v>0</v>
      </c>
      <c r="U42" s="218">
        <f>IFERROR(INDEX(Deduction!$E:$J,MATCH($A42,Deduction!$A:$A,0),MATCH(_xlfn.XLOOKUP(U$1,'Point System'!$E:$E,'Point System'!$F:$F,""),Deduction!$E$3:$J$3,0))*_xlfn.XLOOKUP(U$1,'Point System'!$E:$E,'Point System'!$G:$G,0),0)</f>
        <v>0</v>
      </c>
      <c r="V42" s="218">
        <f>IFERROR(INDEX(Deduction!$E:$J,MATCH($A42,Deduction!$A:$A,0),MATCH(_xlfn.XLOOKUP(V$1,'Point System'!$E:$E,'Point System'!$F:$F,""),Deduction!$E$3:$J$3,0))*_xlfn.XLOOKUP(V$1,'Point System'!$E:$E,'Point System'!$G:$G,0),0)</f>
        <v>0</v>
      </c>
      <c r="W42" s="217">
        <f t="shared" si="1"/>
        <v>0</v>
      </c>
      <c r="X42" s="219">
        <f t="shared" si="2"/>
        <v>0</v>
      </c>
      <c r="Y42" s="227" cm="1">
        <f t="array" ref="Y42">IFERROR(SUMPRODUCT((LOWER(INDEX(Attendance!$E:$ZZ,MATCH($A42,Attendance!$A:$A,0),0))="x")*(TEXT(Attendance!$E$1:$ZZ$1,"mmm")="Dec"))/SUMPRODUCT((Attendance!$E$1:$ZZ$1&lt;&gt;"")*(TEXT(Attendance!$E$1:$ZZ$1,"mmm")="Dec")),0)</f>
        <v>0</v>
      </c>
      <c r="Z42" s="228" cm="1">
        <f t="array" ref="Z42">IFERROR(SUMPRODUCT((LOWER(INDEX(Attendance!$E:$ZZ,MATCH($A42,Attendance!$A:$A,0),0))="x")*(Attendance!$E$2:$ZZ$2=_xlfn.XLOOKUP(E$1,'Point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43" spans="1:26" x14ac:dyDescent="0.25">
      <c r="A43" s="187">
        <f>Attendance!A42</f>
        <v>40</v>
      </c>
      <c r="B43" s="205" t="str">
        <f>IF($A43=0,"",IFERROR(_xlfn.LET(_xlpm.x,INDEX(Attendance!$B:$B,MATCH($A43,Attendance!$A:$A,0)),IF(_xlpm.x=0,"",_xlpm.x)),""))</f>
        <v/>
      </c>
      <c r="C43" s="205" t="str">
        <f>IF($A43=0,"",IFERROR(_xlfn.LET(_xlpm.x,INDEX(Attendance!$C:$C,MATCH($A43,Attendance!$A:$A,0)),IF(_xlpm.x=0,"",_xlpm.x)),""))</f>
        <v/>
      </c>
      <c r="D43" s="205" t="str">
        <f>IF($A43=0,"",IFERROR(_xlfn.LET(_xlpm.x,INDEX(Attendance!$D:$D,MATCH($A43,Attendance!$A:$A,0)),IF(_xlpm.x=0,"",_xlpm.x)),""))</f>
        <v/>
      </c>
      <c r="E43" s="206" cm="1">
        <f t="array" ref="E43">SUMPRODUCT((LOWER(INDEX(Attendance!$D:$ZZ,MATCH($A43,Attendance!$A:$A,0),0))="x")*(Attendance!$D$2:$ZZ$2=_xlfn.XLOOKUP(E$1,'Point System'!$A:$A,'Point System'!$B:$B,""))*(TEXT(Attendance!$D$1:$ZZ$1,"mmm")="Dec"))*_xlfn.XLOOKUP(E$1,'Point System'!$A:$A,'Point System'!$C:$C,0)</f>
        <v>0</v>
      </c>
      <c r="F43" s="206" cm="1">
        <f t="array" ref="F43">SUMPRODUCT((LOWER(INDEX(Attendance!$D:$ZZ,MATCH($A43,Attendance!$A:$A,0),0))="x")*(Attendance!$D$2:$ZZ$2=_xlfn.XLOOKUP(F$1,'Point System'!$A:$A,'Point System'!$B:$B,""))*(TEXT(Attendance!$D$1:$ZZ$1,"mmm")="Dec"))*_xlfn.XLOOKUP(F$1,'Point System'!$A:$A,'Point System'!$C:$C,0)</f>
        <v>0</v>
      </c>
      <c r="G43" s="206" cm="1">
        <f t="array" ref="G43">SUMPRODUCT((LOWER(INDEX(Attendance!$D:$ZZ,MATCH($A43,Attendance!$A:$A,0),0))="x")*(Attendance!$D$2:$ZZ$2=_xlfn.XLOOKUP(G$1,'Point System'!$A:$A,'Point System'!$B:$B,""))*(TEXT(Attendance!$D$1:$ZZ$1,"mmm")="Dec"))*_xlfn.XLOOKUP(G$1,'Point System'!$A:$A,'Point System'!$C:$C,0)</f>
        <v>0</v>
      </c>
      <c r="H43" s="206" cm="1">
        <f t="array" ref="H43">SUMPRODUCT((LOWER(INDEX(Attendance!$D:$ZZ,MATCH($A43,Attendance!$A:$A,0),0))="x")*(Attendance!$D$2:$ZZ$2=_xlfn.XLOOKUP(H$1,'Point System'!$A:$A,'Point System'!$B:$B,""))*(TEXT(Attendance!$D$1:$ZZ$1,"mmm")="Dec"))*_xlfn.XLOOKUP(H$1,'Point System'!$A:$A,'Point System'!$C:$C,0)</f>
        <v>0</v>
      </c>
      <c r="I43" s="206" cm="1">
        <f t="array" ref="I43">SUMPRODUCT((LOWER(INDEX(Attendance!$D:$ZZ,MATCH($A43,Attendance!$A:$A,0),0))="x")*(Attendance!$D$2:$ZZ$2=_xlfn.XLOOKUP(I$1,'Point System'!$A:$A,'Point System'!$B:$B,""))*(TEXT(Attendance!$D$1:$ZZ$1,"mmm")="Dec"))*_xlfn.XLOOKUP(I$1,'Point System'!$A:$A,'Point System'!$C:$C,0)</f>
        <v>0</v>
      </c>
      <c r="J43" s="206" cm="1">
        <f t="array" ref="J43">SUMPRODUCT((LOWER(INDEX(Attendance!$D:$ZZ,MATCH($A43,Attendance!$A:$A,0),0))="x")*(Attendance!$D$2:$ZZ$2=_xlfn.XLOOKUP(J$1,'Point System'!$A:$A,'Point System'!$B:$B,""))*(TEXT(Attendance!$D$1:$ZZ$1,"mmm")="Dec"))*_xlfn.XLOOKUP(J$1,'Point System'!$A:$A,'Point System'!$C:$C,0)</f>
        <v>0</v>
      </c>
      <c r="K43" s="206" cm="1">
        <f t="array" ref="K43">SUMPRODUCT((LOWER(INDEX(Attendance!$D:$ZZ,MATCH($A43,Attendance!$A:$A,0),0))="x")*(Attendance!$D$2:$ZZ$2=_xlfn.XLOOKUP(K$1,'Point System'!$A:$A,'Point System'!$B:$B,""))*(TEXT(Attendance!$D$1:$ZZ$1,"mmm")="Dec"))*_xlfn.XLOOKUP(K$1,'Point System'!$A:$A,'Point System'!$C:$C,0)</f>
        <v>0</v>
      </c>
      <c r="L43" s="188"/>
      <c r="M43" s="188"/>
      <c r="N43" s="188"/>
      <c r="O43" s="188"/>
      <c r="P43" s="214">
        <f t="shared" si="0"/>
        <v>0</v>
      </c>
      <c r="Q43" s="215">
        <f>IFERROR(INDEX(Deduction!$E:$J,MATCH($A43,Deduction!$A:$A,0),MATCH(_xlfn.XLOOKUP(Q$1,'Point System'!$E:$E,'Point System'!$F:$F,""),Deduction!$E$3:$J$3,0))*_xlfn.XLOOKUP(Q$1,'Point System'!$E:$E,'Point System'!$G:$G,0),0)</f>
        <v>0</v>
      </c>
      <c r="R43" s="215">
        <f>IFERROR(INDEX(Deduction!$E:$J,MATCH($A43,Deduction!$A:$A,0),MATCH(_xlfn.XLOOKUP(R$1,'Point System'!$E:$E,'Point System'!$F:$F,""),Deduction!$E$3:$J$3,0))*_xlfn.XLOOKUP(R$1,'Point System'!$E:$E,'Point System'!$G:$G,0),0)</f>
        <v>0</v>
      </c>
      <c r="S43" s="215">
        <f>IFERROR(INDEX(Deduction!$E:$J,MATCH($A43,Deduction!$A:$A,0),MATCH(_xlfn.XLOOKUP(S$1,'Point System'!$E:$E,'Point System'!$F:$F,""),Deduction!$E$3:$J$3,0))*_xlfn.XLOOKUP(S$1,'Point System'!$E:$E,'Point System'!$G:$G,0),0)</f>
        <v>0</v>
      </c>
      <c r="T43" s="215">
        <f>IFERROR(INDEX(Deduction!$E:$J,MATCH($A43,Deduction!$A:$A,0),MATCH(_xlfn.XLOOKUP(T$1,'Point System'!$E:$E,'Point System'!$F:$F,""),Deduction!$E$3:$J$3,0))*_xlfn.XLOOKUP(T$1,'Point System'!$E:$E,'Point System'!$G:$G,0),0)</f>
        <v>0</v>
      </c>
      <c r="U43" s="215">
        <f>IFERROR(INDEX(Deduction!$E:$J,MATCH($A43,Deduction!$A:$A,0),MATCH(_xlfn.XLOOKUP(U$1,'Point System'!$E:$E,'Point System'!$F:$F,""),Deduction!$E$3:$J$3,0))*_xlfn.XLOOKUP(U$1,'Point System'!$E:$E,'Point System'!$G:$G,0),0)</f>
        <v>0</v>
      </c>
      <c r="V43" s="215">
        <f>IFERROR(INDEX(Deduction!$E:$J,MATCH($A43,Deduction!$A:$A,0),MATCH(_xlfn.XLOOKUP(V$1,'Point System'!$E:$E,'Point System'!$F:$F,""),Deduction!$E$3:$J$3,0))*_xlfn.XLOOKUP(V$1,'Point System'!$E:$E,'Point System'!$G:$G,0),0)</f>
        <v>0</v>
      </c>
      <c r="W43" s="214">
        <f t="shared" si="1"/>
        <v>0</v>
      </c>
      <c r="X43" s="216">
        <f t="shared" si="2"/>
        <v>0</v>
      </c>
      <c r="Y43" s="225" cm="1">
        <f t="array" ref="Y43">IFERROR(SUMPRODUCT((LOWER(INDEX(Attendance!$E:$ZZ,MATCH($A43,Attendance!$A:$A,0),0))="x")*(TEXT(Attendance!$E$1:$ZZ$1,"mmm")="Dec"))/SUMPRODUCT((Attendance!$E$1:$ZZ$1&lt;&gt;"")*(TEXT(Attendance!$E$1:$ZZ$1,"mmm")="Dec")),0)</f>
        <v>0</v>
      </c>
      <c r="Z43" s="226" cm="1">
        <f t="array" ref="Z43">IFERROR(SUMPRODUCT((LOWER(INDEX(Attendance!$E:$ZZ,MATCH($A43,Attendance!$A:$A,0),0))="x")*(Attendance!$E$2:$ZZ$2=_xlfn.XLOOKUP(E$1,'Point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44" spans="1:26" x14ac:dyDescent="0.25">
      <c r="A44" s="187">
        <f>Attendance!A43</f>
        <v>41</v>
      </c>
      <c r="B44" s="207" t="str">
        <f>IF($A44=0,"",IFERROR(_xlfn.LET(_xlpm.x,INDEX(Attendance!$B:$B,MATCH($A44,Attendance!$A:$A,0)),IF(_xlpm.x=0,"",_xlpm.x)),""))</f>
        <v/>
      </c>
      <c r="C44" s="207" t="str">
        <f>IF($A44=0,"",IFERROR(_xlfn.LET(_xlpm.x,INDEX(Attendance!$C:$C,MATCH($A44,Attendance!$A:$A,0)),IF(_xlpm.x=0,"",_xlpm.x)),""))</f>
        <v/>
      </c>
      <c r="D44" s="207" t="str">
        <f>IF($A44=0,"",IFERROR(_xlfn.LET(_xlpm.x,INDEX(Attendance!$D:$D,MATCH($A44,Attendance!$A:$A,0)),IF(_xlpm.x=0,"",_xlpm.x)),""))</f>
        <v/>
      </c>
      <c r="E44" s="208" cm="1">
        <f t="array" ref="E44">SUMPRODUCT((LOWER(INDEX(Attendance!$D:$ZZ,MATCH($A44,Attendance!$A:$A,0),0))="x")*(Attendance!$D$2:$ZZ$2=_xlfn.XLOOKUP(E$1,'Point System'!$A:$A,'Point System'!$B:$B,""))*(TEXT(Attendance!$D$1:$ZZ$1,"mmm")="Dec"))*_xlfn.XLOOKUP(E$1,'Point System'!$A:$A,'Point System'!$C:$C,0)</f>
        <v>0</v>
      </c>
      <c r="F44" s="208" cm="1">
        <f t="array" ref="F44">SUMPRODUCT((LOWER(INDEX(Attendance!$D:$ZZ,MATCH($A44,Attendance!$A:$A,0),0))="x")*(Attendance!$D$2:$ZZ$2=_xlfn.XLOOKUP(F$1,'Point System'!$A:$A,'Point System'!$B:$B,""))*(TEXT(Attendance!$D$1:$ZZ$1,"mmm")="Dec"))*_xlfn.XLOOKUP(F$1,'Point System'!$A:$A,'Point System'!$C:$C,0)</f>
        <v>0</v>
      </c>
      <c r="G44" s="208" cm="1">
        <f t="array" ref="G44">SUMPRODUCT((LOWER(INDEX(Attendance!$D:$ZZ,MATCH($A44,Attendance!$A:$A,0),0))="x")*(Attendance!$D$2:$ZZ$2=_xlfn.XLOOKUP(G$1,'Point System'!$A:$A,'Point System'!$B:$B,""))*(TEXT(Attendance!$D$1:$ZZ$1,"mmm")="Dec"))*_xlfn.XLOOKUP(G$1,'Point System'!$A:$A,'Point System'!$C:$C,0)</f>
        <v>0</v>
      </c>
      <c r="H44" s="208" cm="1">
        <f t="array" ref="H44">SUMPRODUCT((LOWER(INDEX(Attendance!$D:$ZZ,MATCH($A44,Attendance!$A:$A,0),0))="x")*(Attendance!$D$2:$ZZ$2=_xlfn.XLOOKUP(H$1,'Point System'!$A:$A,'Point System'!$B:$B,""))*(TEXT(Attendance!$D$1:$ZZ$1,"mmm")="Dec"))*_xlfn.XLOOKUP(H$1,'Point System'!$A:$A,'Point System'!$C:$C,0)</f>
        <v>0</v>
      </c>
      <c r="I44" s="208" cm="1">
        <f t="array" ref="I44">SUMPRODUCT((LOWER(INDEX(Attendance!$D:$ZZ,MATCH($A44,Attendance!$A:$A,0),0))="x")*(Attendance!$D$2:$ZZ$2=_xlfn.XLOOKUP(I$1,'Point System'!$A:$A,'Point System'!$B:$B,""))*(TEXT(Attendance!$D$1:$ZZ$1,"mmm")="Dec"))*_xlfn.XLOOKUP(I$1,'Point System'!$A:$A,'Point System'!$C:$C,0)</f>
        <v>0</v>
      </c>
      <c r="J44" s="208" cm="1">
        <f t="array" ref="J44">SUMPRODUCT((LOWER(INDEX(Attendance!$D:$ZZ,MATCH($A44,Attendance!$A:$A,0),0))="x")*(Attendance!$D$2:$ZZ$2=_xlfn.XLOOKUP(J$1,'Point System'!$A:$A,'Point System'!$B:$B,""))*(TEXT(Attendance!$D$1:$ZZ$1,"mmm")="Dec"))*_xlfn.XLOOKUP(J$1,'Point System'!$A:$A,'Point System'!$C:$C,0)</f>
        <v>0</v>
      </c>
      <c r="K44" s="208" cm="1">
        <f t="array" ref="K44">SUMPRODUCT((LOWER(INDEX(Attendance!$D:$ZZ,MATCH($A44,Attendance!$A:$A,0),0))="x")*(Attendance!$D$2:$ZZ$2=_xlfn.XLOOKUP(K$1,'Point System'!$A:$A,'Point System'!$B:$B,""))*(TEXT(Attendance!$D$1:$ZZ$1,"mmm")="Dec"))*_xlfn.XLOOKUP(K$1,'Point System'!$A:$A,'Point System'!$C:$C,0)</f>
        <v>0</v>
      </c>
      <c r="L44" s="188"/>
      <c r="M44" s="188"/>
      <c r="N44" s="188"/>
      <c r="O44" s="188"/>
      <c r="P44" s="217">
        <f t="shared" si="0"/>
        <v>0</v>
      </c>
      <c r="Q44" s="218">
        <f>IFERROR(INDEX(Deduction!$E:$J,MATCH($A44,Deduction!$A:$A,0),MATCH(_xlfn.XLOOKUP(Q$1,'Point System'!$E:$E,'Point System'!$F:$F,""),Deduction!$E$3:$J$3,0))*_xlfn.XLOOKUP(Q$1,'Point System'!$E:$E,'Point System'!$G:$G,0),0)</f>
        <v>0</v>
      </c>
      <c r="R44" s="218">
        <f>IFERROR(INDEX(Deduction!$E:$J,MATCH($A44,Deduction!$A:$A,0),MATCH(_xlfn.XLOOKUP(R$1,'Point System'!$E:$E,'Point System'!$F:$F,""),Deduction!$E$3:$J$3,0))*_xlfn.XLOOKUP(R$1,'Point System'!$E:$E,'Point System'!$G:$G,0),0)</f>
        <v>0</v>
      </c>
      <c r="S44" s="218">
        <f>IFERROR(INDEX(Deduction!$E:$J,MATCH($A44,Deduction!$A:$A,0),MATCH(_xlfn.XLOOKUP(S$1,'Point System'!$E:$E,'Point System'!$F:$F,""),Deduction!$E$3:$J$3,0))*_xlfn.XLOOKUP(S$1,'Point System'!$E:$E,'Point System'!$G:$G,0),0)</f>
        <v>0</v>
      </c>
      <c r="T44" s="218">
        <f>IFERROR(INDEX(Deduction!$E:$J,MATCH($A44,Deduction!$A:$A,0),MATCH(_xlfn.XLOOKUP(T$1,'Point System'!$E:$E,'Point System'!$F:$F,""),Deduction!$E$3:$J$3,0))*_xlfn.XLOOKUP(T$1,'Point System'!$E:$E,'Point System'!$G:$G,0),0)</f>
        <v>0</v>
      </c>
      <c r="U44" s="218">
        <f>IFERROR(INDEX(Deduction!$E:$J,MATCH($A44,Deduction!$A:$A,0),MATCH(_xlfn.XLOOKUP(U$1,'Point System'!$E:$E,'Point System'!$F:$F,""),Deduction!$E$3:$J$3,0))*_xlfn.XLOOKUP(U$1,'Point System'!$E:$E,'Point System'!$G:$G,0),0)</f>
        <v>0</v>
      </c>
      <c r="V44" s="218">
        <f>IFERROR(INDEX(Deduction!$E:$J,MATCH($A44,Deduction!$A:$A,0),MATCH(_xlfn.XLOOKUP(V$1,'Point System'!$E:$E,'Point System'!$F:$F,""),Deduction!$E$3:$J$3,0))*_xlfn.XLOOKUP(V$1,'Point System'!$E:$E,'Point System'!$G:$G,0),0)</f>
        <v>0</v>
      </c>
      <c r="W44" s="217">
        <f t="shared" si="1"/>
        <v>0</v>
      </c>
      <c r="X44" s="219">
        <f t="shared" si="2"/>
        <v>0</v>
      </c>
      <c r="Y44" s="227" cm="1">
        <f t="array" ref="Y44">IFERROR(SUMPRODUCT((LOWER(INDEX(Attendance!$E:$ZZ,MATCH($A44,Attendance!$A:$A,0),0))="x")*(TEXT(Attendance!$E$1:$ZZ$1,"mmm")="Dec"))/SUMPRODUCT((Attendance!$E$1:$ZZ$1&lt;&gt;"")*(TEXT(Attendance!$E$1:$ZZ$1,"mmm")="Dec")),0)</f>
        <v>0</v>
      </c>
      <c r="Z44" s="228" cm="1">
        <f t="array" ref="Z44">IFERROR(SUMPRODUCT((LOWER(INDEX(Attendance!$E:$ZZ,MATCH($A44,Attendance!$A:$A,0),0))="x")*(Attendance!$E$2:$ZZ$2=_xlfn.XLOOKUP(E$1,'Point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45" spans="1:26" x14ac:dyDescent="0.25">
      <c r="A45" s="187">
        <f>Attendance!A44</f>
        <v>42</v>
      </c>
      <c r="B45" s="205" t="str">
        <f>IF($A45=0,"",IFERROR(_xlfn.LET(_xlpm.x,INDEX(Attendance!$B:$B,MATCH($A45,Attendance!$A:$A,0)),IF(_xlpm.x=0,"",_xlpm.x)),""))</f>
        <v/>
      </c>
      <c r="C45" s="205" t="str">
        <f>IF($A45=0,"",IFERROR(_xlfn.LET(_xlpm.x,INDEX(Attendance!$C:$C,MATCH($A45,Attendance!$A:$A,0)),IF(_xlpm.x=0,"",_xlpm.x)),""))</f>
        <v/>
      </c>
      <c r="D45" s="205" t="str">
        <f>IF($A45=0,"",IFERROR(_xlfn.LET(_xlpm.x,INDEX(Attendance!$D:$D,MATCH($A45,Attendance!$A:$A,0)),IF(_xlpm.x=0,"",_xlpm.x)),""))</f>
        <v/>
      </c>
      <c r="E45" s="206" cm="1">
        <f t="array" ref="E45">SUMPRODUCT((LOWER(INDEX(Attendance!$D:$ZZ,MATCH($A45,Attendance!$A:$A,0),0))="x")*(Attendance!$D$2:$ZZ$2=_xlfn.XLOOKUP(E$1,'Point System'!$A:$A,'Point System'!$B:$B,""))*(TEXT(Attendance!$D$1:$ZZ$1,"mmm")="Dec"))*_xlfn.XLOOKUP(E$1,'Point System'!$A:$A,'Point System'!$C:$C,0)</f>
        <v>0</v>
      </c>
      <c r="F45" s="206" cm="1">
        <f t="array" ref="F45">SUMPRODUCT((LOWER(INDEX(Attendance!$D:$ZZ,MATCH($A45,Attendance!$A:$A,0),0))="x")*(Attendance!$D$2:$ZZ$2=_xlfn.XLOOKUP(F$1,'Point System'!$A:$A,'Point System'!$B:$B,""))*(TEXT(Attendance!$D$1:$ZZ$1,"mmm")="Dec"))*_xlfn.XLOOKUP(F$1,'Point System'!$A:$A,'Point System'!$C:$C,0)</f>
        <v>0</v>
      </c>
      <c r="G45" s="206" cm="1">
        <f t="array" ref="G45">SUMPRODUCT((LOWER(INDEX(Attendance!$D:$ZZ,MATCH($A45,Attendance!$A:$A,0),0))="x")*(Attendance!$D$2:$ZZ$2=_xlfn.XLOOKUP(G$1,'Point System'!$A:$A,'Point System'!$B:$B,""))*(TEXT(Attendance!$D$1:$ZZ$1,"mmm")="Dec"))*_xlfn.XLOOKUP(G$1,'Point System'!$A:$A,'Point System'!$C:$C,0)</f>
        <v>0</v>
      </c>
      <c r="H45" s="206" cm="1">
        <f t="array" ref="H45">SUMPRODUCT((LOWER(INDEX(Attendance!$D:$ZZ,MATCH($A45,Attendance!$A:$A,0),0))="x")*(Attendance!$D$2:$ZZ$2=_xlfn.XLOOKUP(H$1,'Point System'!$A:$A,'Point System'!$B:$B,""))*(TEXT(Attendance!$D$1:$ZZ$1,"mmm")="Dec"))*_xlfn.XLOOKUP(H$1,'Point System'!$A:$A,'Point System'!$C:$C,0)</f>
        <v>0</v>
      </c>
      <c r="I45" s="206" cm="1">
        <f t="array" ref="I45">SUMPRODUCT((LOWER(INDEX(Attendance!$D:$ZZ,MATCH($A45,Attendance!$A:$A,0),0))="x")*(Attendance!$D$2:$ZZ$2=_xlfn.XLOOKUP(I$1,'Point System'!$A:$A,'Point System'!$B:$B,""))*(TEXT(Attendance!$D$1:$ZZ$1,"mmm")="Dec"))*_xlfn.XLOOKUP(I$1,'Point System'!$A:$A,'Point System'!$C:$C,0)</f>
        <v>0</v>
      </c>
      <c r="J45" s="206" cm="1">
        <f t="array" ref="J45">SUMPRODUCT((LOWER(INDEX(Attendance!$D:$ZZ,MATCH($A45,Attendance!$A:$A,0),0))="x")*(Attendance!$D$2:$ZZ$2=_xlfn.XLOOKUP(J$1,'Point System'!$A:$A,'Point System'!$B:$B,""))*(TEXT(Attendance!$D$1:$ZZ$1,"mmm")="Dec"))*_xlfn.XLOOKUP(J$1,'Point System'!$A:$A,'Point System'!$C:$C,0)</f>
        <v>0</v>
      </c>
      <c r="K45" s="206" cm="1">
        <f t="array" ref="K45">SUMPRODUCT((LOWER(INDEX(Attendance!$D:$ZZ,MATCH($A45,Attendance!$A:$A,0),0))="x")*(Attendance!$D$2:$ZZ$2=_xlfn.XLOOKUP(K$1,'Point System'!$A:$A,'Point System'!$B:$B,""))*(TEXT(Attendance!$D$1:$ZZ$1,"mmm")="Dec"))*_xlfn.XLOOKUP(K$1,'Point System'!$A:$A,'Point System'!$C:$C,0)</f>
        <v>0</v>
      </c>
      <c r="L45" s="188"/>
      <c r="M45" s="188"/>
      <c r="N45" s="188"/>
      <c r="O45" s="188"/>
      <c r="P45" s="214">
        <f t="shared" si="0"/>
        <v>0</v>
      </c>
      <c r="Q45" s="215">
        <f>IFERROR(INDEX(Deduction!$E:$J,MATCH($A45,Deduction!$A:$A,0),MATCH(_xlfn.XLOOKUP(Q$1,'Point System'!$E:$E,'Point System'!$F:$F,""),Deduction!$E$3:$J$3,0))*_xlfn.XLOOKUP(Q$1,'Point System'!$E:$E,'Point System'!$G:$G,0),0)</f>
        <v>0</v>
      </c>
      <c r="R45" s="215">
        <f>IFERROR(INDEX(Deduction!$E:$J,MATCH($A45,Deduction!$A:$A,0),MATCH(_xlfn.XLOOKUP(R$1,'Point System'!$E:$E,'Point System'!$F:$F,""),Deduction!$E$3:$J$3,0))*_xlfn.XLOOKUP(R$1,'Point System'!$E:$E,'Point System'!$G:$G,0),0)</f>
        <v>0</v>
      </c>
      <c r="S45" s="215">
        <f>IFERROR(INDEX(Deduction!$E:$J,MATCH($A45,Deduction!$A:$A,0),MATCH(_xlfn.XLOOKUP(S$1,'Point System'!$E:$E,'Point System'!$F:$F,""),Deduction!$E$3:$J$3,0))*_xlfn.XLOOKUP(S$1,'Point System'!$E:$E,'Point System'!$G:$G,0),0)</f>
        <v>0</v>
      </c>
      <c r="T45" s="215">
        <f>IFERROR(INDEX(Deduction!$E:$J,MATCH($A45,Deduction!$A:$A,0),MATCH(_xlfn.XLOOKUP(T$1,'Point System'!$E:$E,'Point System'!$F:$F,""),Deduction!$E$3:$J$3,0))*_xlfn.XLOOKUP(T$1,'Point System'!$E:$E,'Point System'!$G:$G,0),0)</f>
        <v>0</v>
      </c>
      <c r="U45" s="215">
        <f>IFERROR(INDEX(Deduction!$E:$J,MATCH($A45,Deduction!$A:$A,0),MATCH(_xlfn.XLOOKUP(U$1,'Point System'!$E:$E,'Point System'!$F:$F,""),Deduction!$E$3:$J$3,0))*_xlfn.XLOOKUP(U$1,'Point System'!$E:$E,'Point System'!$G:$G,0),0)</f>
        <v>0</v>
      </c>
      <c r="V45" s="215">
        <f>IFERROR(INDEX(Deduction!$E:$J,MATCH($A45,Deduction!$A:$A,0),MATCH(_xlfn.XLOOKUP(V$1,'Point System'!$E:$E,'Point System'!$F:$F,""),Deduction!$E$3:$J$3,0))*_xlfn.XLOOKUP(V$1,'Point System'!$E:$E,'Point System'!$G:$G,0),0)</f>
        <v>0</v>
      </c>
      <c r="W45" s="214">
        <f t="shared" si="1"/>
        <v>0</v>
      </c>
      <c r="X45" s="216">
        <f t="shared" si="2"/>
        <v>0</v>
      </c>
      <c r="Y45" s="225" cm="1">
        <f t="array" ref="Y45">IFERROR(SUMPRODUCT((LOWER(INDEX(Attendance!$E:$ZZ,MATCH($A45,Attendance!$A:$A,0),0))="x")*(TEXT(Attendance!$E$1:$ZZ$1,"mmm")="Dec"))/SUMPRODUCT((Attendance!$E$1:$ZZ$1&lt;&gt;"")*(TEXT(Attendance!$E$1:$ZZ$1,"mmm")="Dec")),0)</f>
        <v>0</v>
      </c>
      <c r="Z45" s="226" cm="1">
        <f t="array" ref="Z45">IFERROR(SUMPRODUCT((LOWER(INDEX(Attendance!$E:$ZZ,MATCH($A45,Attendance!$A:$A,0),0))="x")*(Attendance!$E$2:$ZZ$2=_xlfn.XLOOKUP(E$1,'Point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46" spans="1:26" x14ac:dyDescent="0.25">
      <c r="A46" s="187">
        <f>Attendance!A45</f>
        <v>43</v>
      </c>
      <c r="B46" s="207" t="str">
        <f>IF($A46=0,"",IFERROR(_xlfn.LET(_xlpm.x,INDEX(Attendance!$B:$B,MATCH($A46,Attendance!$A:$A,0)),IF(_xlpm.x=0,"",_xlpm.x)),""))</f>
        <v/>
      </c>
      <c r="C46" s="207" t="str">
        <f>IF($A46=0,"",IFERROR(_xlfn.LET(_xlpm.x,INDEX(Attendance!$C:$C,MATCH($A46,Attendance!$A:$A,0)),IF(_xlpm.x=0,"",_xlpm.x)),""))</f>
        <v/>
      </c>
      <c r="D46" s="207" t="str">
        <f>IF($A46=0,"",IFERROR(_xlfn.LET(_xlpm.x,INDEX(Attendance!$D:$D,MATCH($A46,Attendance!$A:$A,0)),IF(_xlpm.x=0,"",_xlpm.x)),""))</f>
        <v/>
      </c>
      <c r="E46" s="208" cm="1">
        <f t="array" ref="E46">SUMPRODUCT((LOWER(INDEX(Attendance!$D:$ZZ,MATCH($A46,Attendance!$A:$A,0),0))="x")*(Attendance!$D$2:$ZZ$2=_xlfn.XLOOKUP(E$1,'Point System'!$A:$A,'Point System'!$B:$B,""))*(TEXT(Attendance!$D$1:$ZZ$1,"mmm")="Dec"))*_xlfn.XLOOKUP(E$1,'Point System'!$A:$A,'Point System'!$C:$C,0)</f>
        <v>0</v>
      </c>
      <c r="F46" s="208" cm="1">
        <f t="array" ref="F46">SUMPRODUCT((LOWER(INDEX(Attendance!$D:$ZZ,MATCH($A46,Attendance!$A:$A,0),0))="x")*(Attendance!$D$2:$ZZ$2=_xlfn.XLOOKUP(F$1,'Point System'!$A:$A,'Point System'!$B:$B,""))*(TEXT(Attendance!$D$1:$ZZ$1,"mmm")="Dec"))*_xlfn.XLOOKUP(F$1,'Point System'!$A:$A,'Point System'!$C:$C,0)</f>
        <v>0</v>
      </c>
      <c r="G46" s="208" cm="1">
        <f t="array" ref="G46">SUMPRODUCT((LOWER(INDEX(Attendance!$D:$ZZ,MATCH($A46,Attendance!$A:$A,0),0))="x")*(Attendance!$D$2:$ZZ$2=_xlfn.XLOOKUP(G$1,'Point System'!$A:$A,'Point System'!$B:$B,""))*(TEXT(Attendance!$D$1:$ZZ$1,"mmm")="Dec"))*_xlfn.XLOOKUP(G$1,'Point System'!$A:$A,'Point System'!$C:$C,0)</f>
        <v>0</v>
      </c>
      <c r="H46" s="208" cm="1">
        <f t="array" ref="H46">SUMPRODUCT((LOWER(INDEX(Attendance!$D:$ZZ,MATCH($A46,Attendance!$A:$A,0),0))="x")*(Attendance!$D$2:$ZZ$2=_xlfn.XLOOKUP(H$1,'Point System'!$A:$A,'Point System'!$B:$B,""))*(TEXT(Attendance!$D$1:$ZZ$1,"mmm")="Dec"))*_xlfn.XLOOKUP(H$1,'Point System'!$A:$A,'Point System'!$C:$C,0)</f>
        <v>0</v>
      </c>
      <c r="I46" s="208" cm="1">
        <f t="array" ref="I46">SUMPRODUCT((LOWER(INDEX(Attendance!$D:$ZZ,MATCH($A46,Attendance!$A:$A,0),0))="x")*(Attendance!$D$2:$ZZ$2=_xlfn.XLOOKUP(I$1,'Point System'!$A:$A,'Point System'!$B:$B,""))*(TEXT(Attendance!$D$1:$ZZ$1,"mmm")="Dec"))*_xlfn.XLOOKUP(I$1,'Point System'!$A:$A,'Point System'!$C:$C,0)</f>
        <v>0</v>
      </c>
      <c r="J46" s="208" cm="1">
        <f t="array" ref="J46">SUMPRODUCT((LOWER(INDEX(Attendance!$D:$ZZ,MATCH($A46,Attendance!$A:$A,0),0))="x")*(Attendance!$D$2:$ZZ$2=_xlfn.XLOOKUP(J$1,'Point System'!$A:$A,'Point System'!$B:$B,""))*(TEXT(Attendance!$D$1:$ZZ$1,"mmm")="Dec"))*_xlfn.XLOOKUP(J$1,'Point System'!$A:$A,'Point System'!$C:$C,0)</f>
        <v>0</v>
      </c>
      <c r="K46" s="208" cm="1">
        <f t="array" ref="K46">SUMPRODUCT((LOWER(INDEX(Attendance!$D:$ZZ,MATCH($A46,Attendance!$A:$A,0),0))="x")*(Attendance!$D$2:$ZZ$2=_xlfn.XLOOKUP(K$1,'Point System'!$A:$A,'Point System'!$B:$B,""))*(TEXT(Attendance!$D$1:$ZZ$1,"mmm")="Dec"))*_xlfn.XLOOKUP(K$1,'Point System'!$A:$A,'Point System'!$C:$C,0)</f>
        <v>0</v>
      </c>
      <c r="L46" s="188"/>
      <c r="M46" s="188"/>
      <c r="N46" s="188"/>
      <c r="O46" s="188"/>
      <c r="P46" s="217">
        <f t="shared" si="0"/>
        <v>0</v>
      </c>
      <c r="Q46" s="218">
        <f>IFERROR(INDEX(Deduction!$E:$J,MATCH($A46,Deduction!$A:$A,0),MATCH(_xlfn.XLOOKUP(Q$1,'Point System'!$E:$E,'Point System'!$F:$F,""),Deduction!$E$3:$J$3,0))*_xlfn.XLOOKUP(Q$1,'Point System'!$E:$E,'Point System'!$G:$G,0),0)</f>
        <v>0</v>
      </c>
      <c r="R46" s="218">
        <f>IFERROR(INDEX(Deduction!$E:$J,MATCH($A46,Deduction!$A:$A,0),MATCH(_xlfn.XLOOKUP(R$1,'Point System'!$E:$E,'Point System'!$F:$F,""),Deduction!$E$3:$J$3,0))*_xlfn.XLOOKUP(R$1,'Point System'!$E:$E,'Point System'!$G:$G,0),0)</f>
        <v>0</v>
      </c>
      <c r="S46" s="218">
        <f>IFERROR(INDEX(Deduction!$E:$J,MATCH($A46,Deduction!$A:$A,0),MATCH(_xlfn.XLOOKUP(S$1,'Point System'!$E:$E,'Point System'!$F:$F,""),Deduction!$E$3:$J$3,0))*_xlfn.XLOOKUP(S$1,'Point System'!$E:$E,'Point System'!$G:$G,0),0)</f>
        <v>0</v>
      </c>
      <c r="T46" s="218">
        <f>IFERROR(INDEX(Deduction!$E:$J,MATCH($A46,Deduction!$A:$A,0),MATCH(_xlfn.XLOOKUP(T$1,'Point System'!$E:$E,'Point System'!$F:$F,""),Deduction!$E$3:$J$3,0))*_xlfn.XLOOKUP(T$1,'Point System'!$E:$E,'Point System'!$G:$G,0),0)</f>
        <v>0</v>
      </c>
      <c r="U46" s="218">
        <f>IFERROR(INDEX(Deduction!$E:$J,MATCH($A46,Deduction!$A:$A,0),MATCH(_xlfn.XLOOKUP(U$1,'Point System'!$E:$E,'Point System'!$F:$F,""),Deduction!$E$3:$J$3,0))*_xlfn.XLOOKUP(U$1,'Point System'!$E:$E,'Point System'!$G:$G,0),0)</f>
        <v>0</v>
      </c>
      <c r="V46" s="218">
        <f>IFERROR(INDEX(Deduction!$E:$J,MATCH($A46,Deduction!$A:$A,0),MATCH(_xlfn.XLOOKUP(V$1,'Point System'!$E:$E,'Point System'!$F:$F,""),Deduction!$E$3:$J$3,0))*_xlfn.XLOOKUP(V$1,'Point System'!$E:$E,'Point System'!$G:$G,0),0)</f>
        <v>0</v>
      </c>
      <c r="W46" s="217">
        <f t="shared" si="1"/>
        <v>0</v>
      </c>
      <c r="X46" s="219">
        <f t="shared" si="2"/>
        <v>0</v>
      </c>
      <c r="Y46" s="227" cm="1">
        <f t="array" ref="Y46">IFERROR(SUMPRODUCT((LOWER(INDEX(Attendance!$E:$ZZ,MATCH($A46,Attendance!$A:$A,0),0))="x")*(TEXT(Attendance!$E$1:$ZZ$1,"mmm")="Dec"))/SUMPRODUCT((Attendance!$E$1:$ZZ$1&lt;&gt;"")*(TEXT(Attendance!$E$1:$ZZ$1,"mmm")="Dec")),0)</f>
        <v>0</v>
      </c>
      <c r="Z46" s="228" cm="1">
        <f t="array" ref="Z46">IFERROR(SUMPRODUCT((LOWER(INDEX(Attendance!$E:$ZZ,MATCH($A46,Attendance!$A:$A,0),0))="x")*(Attendance!$E$2:$ZZ$2=_xlfn.XLOOKUP(E$1,'Point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47" spans="1:26" x14ac:dyDescent="0.25">
      <c r="A47" s="187">
        <f>Attendance!A46</f>
        <v>44</v>
      </c>
      <c r="B47" s="205" t="str">
        <f>IF($A47=0,"",IFERROR(_xlfn.LET(_xlpm.x,INDEX(Attendance!$B:$B,MATCH($A47,Attendance!$A:$A,0)),IF(_xlpm.x=0,"",_xlpm.x)),""))</f>
        <v/>
      </c>
      <c r="C47" s="205" t="str">
        <f>IF($A47=0,"",IFERROR(_xlfn.LET(_xlpm.x,INDEX(Attendance!$C:$C,MATCH($A47,Attendance!$A:$A,0)),IF(_xlpm.x=0,"",_xlpm.x)),""))</f>
        <v/>
      </c>
      <c r="D47" s="205" t="str">
        <f>IF($A47=0,"",IFERROR(_xlfn.LET(_xlpm.x,INDEX(Attendance!$D:$D,MATCH($A47,Attendance!$A:$A,0)),IF(_xlpm.x=0,"",_xlpm.x)),""))</f>
        <v/>
      </c>
      <c r="E47" s="206" cm="1">
        <f t="array" ref="E47">SUMPRODUCT((LOWER(INDEX(Attendance!$D:$ZZ,MATCH($A47,Attendance!$A:$A,0),0))="x")*(Attendance!$D$2:$ZZ$2=_xlfn.XLOOKUP(E$1,'Point System'!$A:$A,'Point System'!$B:$B,""))*(TEXT(Attendance!$D$1:$ZZ$1,"mmm")="Dec"))*_xlfn.XLOOKUP(E$1,'Point System'!$A:$A,'Point System'!$C:$C,0)</f>
        <v>0</v>
      </c>
      <c r="F47" s="206" cm="1">
        <f t="array" ref="F47">SUMPRODUCT((LOWER(INDEX(Attendance!$D:$ZZ,MATCH($A47,Attendance!$A:$A,0),0))="x")*(Attendance!$D$2:$ZZ$2=_xlfn.XLOOKUP(F$1,'Point System'!$A:$A,'Point System'!$B:$B,""))*(TEXT(Attendance!$D$1:$ZZ$1,"mmm")="Dec"))*_xlfn.XLOOKUP(F$1,'Point System'!$A:$A,'Point System'!$C:$C,0)</f>
        <v>0</v>
      </c>
      <c r="G47" s="206" cm="1">
        <f t="array" ref="G47">SUMPRODUCT((LOWER(INDEX(Attendance!$D:$ZZ,MATCH($A47,Attendance!$A:$A,0),0))="x")*(Attendance!$D$2:$ZZ$2=_xlfn.XLOOKUP(G$1,'Point System'!$A:$A,'Point System'!$B:$B,""))*(TEXT(Attendance!$D$1:$ZZ$1,"mmm")="Dec"))*_xlfn.XLOOKUP(G$1,'Point System'!$A:$A,'Point System'!$C:$C,0)</f>
        <v>0</v>
      </c>
      <c r="H47" s="206" cm="1">
        <f t="array" ref="H47">SUMPRODUCT((LOWER(INDEX(Attendance!$D:$ZZ,MATCH($A47,Attendance!$A:$A,0),0))="x")*(Attendance!$D$2:$ZZ$2=_xlfn.XLOOKUP(H$1,'Point System'!$A:$A,'Point System'!$B:$B,""))*(TEXT(Attendance!$D$1:$ZZ$1,"mmm")="Dec"))*_xlfn.XLOOKUP(H$1,'Point System'!$A:$A,'Point System'!$C:$C,0)</f>
        <v>0</v>
      </c>
      <c r="I47" s="206" cm="1">
        <f t="array" ref="I47">SUMPRODUCT((LOWER(INDEX(Attendance!$D:$ZZ,MATCH($A47,Attendance!$A:$A,0),0))="x")*(Attendance!$D$2:$ZZ$2=_xlfn.XLOOKUP(I$1,'Point System'!$A:$A,'Point System'!$B:$B,""))*(TEXT(Attendance!$D$1:$ZZ$1,"mmm")="Dec"))*_xlfn.XLOOKUP(I$1,'Point System'!$A:$A,'Point System'!$C:$C,0)</f>
        <v>0</v>
      </c>
      <c r="J47" s="206" cm="1">
        <f t="array" ref="J47">SUMPRODUCT((LOWER(INDEX(Attendance!$D:$ZZ,MATCH($A47,Attendance!$A:$A,0),0))="x")*(Attendance!$D$2:$ZZ$2=_xlfn.XLOOKUP(J$1,'Point System'!$A:$A,'Point System'!$B:$B,""))*(TEXT(Attendance!$D$1:$ZZ$1,"mmm")="Dec"))*_xlfn.XLOOKUP(J$1,'Point System'!$A:$A,'Point System'!$C:$C,0)</f>
        <v>0</v>
      </c>
      <c r="K47" s="206" cm="1">
        <f t="array" ref="K47">SUMPRODUCT((LOWER(INDEX(Attendance!$D:$ZZ,MATCH($A47,Attendance!$A:$A,0),0))="x")*(Attendance!$D$2:$ZZ$2=_xlfn.XLOOKUP(K$1,'Point System'!$A:$A,'Point System'!$B:$B,""))*(TEXT(Attendance!$D$1:$ZZ$1,"mmm")="Dec"))*_xlfn.XLOOKUP(K$1,'Point System'!$A:$A,'Point System'!$C:$C,0)</f>
        <v>0</v>
      </c>
      <c r="L47" s="188"/>
      <c r="M47" s="188"/>
      <c r="N47" s="188"/>
      <c r="O47" s="188"/>
      <c r="P47" s="214">
        <f t="shared" si="0"/>
        <v>0</v>
      </c>
      <c r="Q47" s="215">
        <f>IFERROR(INDEX(Deduction!$E:$J,MATCH($A47,Deduction!$A:$A,0),MATCH(_xlfn.XLOOKUP(Q$1,'Point System'!$E:$E,'Point System'!$F:$F,""),Deduction!$E$3:$J$3,0))*_xlfn.XLOOKUP(Q$1,'Point System'!$E:$E,'Point System'!$G:$G,0),0)</f>
        <v>0</v>
      </c>
      <c r="R47" s="215">
        <f>IFERROR(INDEX(Deduction!$E:$J,MATCH($A47,Deduction!$A:$A,0),MATCH(_xlfn.XLOOKUP(R$1,'Point System'!$E:$E,'Point System'!$F:$F,""),Deduction!$E$3:$J$3,0))*_xlfn.XLOOKUP(R$1,'Point System'!$E:$E,'Point System'!$G:$G,0),0)</f>
        <v>0</v>
      </c>
      <c r="S47" s="215">
        <f>IFERROR(INDEX(Deduction!$E:$J,MATCH($A47,Deduction!$A:$A,0),MATCH(_xlfn.XLOOKUP(S$1,'Point System'!$E:$E,'Point System'!$F:$F,""),Deduction!$E$3:$J$3,0))*_xlfn.XLOOKUP(S$1,'Point System'!$E:$E,'Point System'!$G:$G,0),0)</f>
        <v>0</v>
      </c>
      <c r="T47" s="215">
        <f>IFERROR(INDEX(Deduction!$E:$J,MATCH($A47,Deduction!$A:$A,0),MATCH(_xlfn.XLOOKUP(T$1,'Point System'!$E:$E,'Point System'!$F:$F,""),Deduction!$E$3:$J$3,0))*_xlfn.XLOOKUP(T$1,'Point System'!$E:$E,'Point System'!$G:$G,0),0)</f>
        <v>0</v>
      </c>
      <c r="U47" s="215">
        <f>IFERROR(INDEX(Deduction!$E:$J,MATCH($A47,Deduction!$A:$A,0),MATCH(_xlfn.XLOOKUP(U$1,'Point System'!$E:$E,'Point System'!$F:$F,""),Deduction!$E$3:$J$3,0))*_xlfn.XLOOKUP(U$1,'Point System'!$E:$E,'Point System'!$G:$G,0),0)</f>
        <v>0</v>
      </c>
      <c r="V47" s="215">
        <f>IFERROR(INDEX(Deduction!$E:$J,MATCH($A47,Deduction!$A:$A,0),MATCH(_xlfn.XLOOKUP(V$1,'Point System'!$E:$E,'Point System'!$F:$F,""),Deduction!$E$3:$J$3,0))*_xlfn.XLOOKUP(V$1,'Point System'!$E:$E,'Point System'!$G:$G,0),0)</f>
        <v>0</v>
      </c>
      <c r="W47" s="214">
        <f t="shared" si="1"/>
        <v>0</v>
      </c>
      <c r="X47" s="216">
        <f t="shared" si="2"/>
        <v>0</v>
      </c>
      <c r="Y47" s="225" cm="1">
        <f t="array" ref="Y47">IFERROR(SUMPRODUCT((LOWER(INDEX(Attendance!$E:$ZZ,MATCH($A47,Attendance!$A:$A,0),0))="x")*(TEXT(Attendance!$E$1:$ZZ$1,"mmm")="Dec"))/SUMPRODUCT((Attendance!$E$1:$ZZ$1&lt;&gt;"")*(TEXT(Attendance!$E$1:$ZZ$1,"mmm")="Dec")),0)</f>
        <v>0</v>
      </c>
      <c r="Z47" s="226" cm="1">
        <f t="array" ref="Z47">IFERROR(SUMPRODUCT((LOWER(INDEX(Attendance!$E:$ZZ,MATCH($A47,Attendance!$A:$A,0),0))="x")*(Attendance!$E$2:$ZZ$2=_xlfn.XLOOKUP(E$1,'Point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48" spans="1:26" x14ac:dyDescent="0.25">
      <c r="A48" s="187">
        <f>Attendance!A47</f>
        <v>45</v>
      </c>
      <c r="B48" s="207" t="str">
        <f>IF($A48=0,"",IFERROR(_xlfn.LET(_xlpm.x,INDEX(Attendance!$B:$B,MATCH($A48,Attendance!$A:$A,0)),IF(_xlpm.x=0,"",_xlpm.x)),""))</f>
        <v/>
      </c>
      <c r="C48" s="207" t="str">
        <f>IF($A48=0,"",IFERROR(_xlfn.LET(_xlpm.x,INDEX(Attendance!$C:$C,MATCH($A48,Attendance!$A:$A,0)),IF(_xlpm.x=0,"",_xlpm.x)),""))</f>
        <v/>
      </c>
      <c r="D48" s="207" t="str">
        <f>IF($A48=0,"",IFERROR(_xlfn.LET(_xlpm.x,INDEX(Attendance!$D:$D,MATCH($A48,Attendance!$A:$A,0)),IF(_xlpm.x=0,"",_xlpm.x)),""))</f>
        <v/>
      </c>
      <c r="E48" s="208" cm="1">
        <f t="array" ref="E48">SUMPRODUCT((LOWER(INDEX(Attendance!$D:$ZZ,MATCH($A48,Attendance!$A:$A,0),0))="x")*(Attendance!$D$2:$ZZ$2=_xlfn.XLOOKUP(E$1,'Point System'!$A:$A,'Point System'!$B:$B,""))*(TEXT(Attendance!$D$1:$ZZ$1,"mmm")="Dec"))*_xlfn.XLOOKUP(E$1,'Point System'!$A:$A,'Point System'!$C:$C,0)</f>
        <v>0</v>
      </c>
      <c r="F48" s="208" cm="1">
        <f t="array" ref="F48">SUMPRODUCT((LOWER(INDEX(Attendance!$D:$ZZ,MATCH($A48,Attendance!$A:$A,0),0))="x")*(Attendance!$D$2:$ZZ$2=_xlfn.XLOOKUP(F$1,'Point System'!$A:$A,'Point System'!$B:$B,""))*(TEXT(Attendance!$D$1:$ZZ$1,"mmm")="Dec"))*_xlfn.XLOOKUP(F$1,'Point System'!$A:$A,'Point System'!$C:$C,0)</f>
        <v>0</v>
      </c>
      <c r="G48" s="208" cm="1">
        <f t="array" ref="G48">SUMPRODUCT((LOWER(INDEX(Attendance!$D:$ZZ,MATCH($A48,Attendance!$A:$A,0),0))="x")*(Attendance!$D$2:$ZZ$2=_xlfn.XLOOKUP(G$1,'Point System'!$A:$A,'Point System'!$B:$B,""))*(TEXT(Attendance!$D$1:$ZZ$1,"mmm")="Dec"))*_xlfn.XLOOKUP(G$1,'Point System'!$A:$A,'Point System'!$C:$C,0)</f>
        <v>0</v>
      </c>
      <c r="H48" s="208" cm="1">
        <f t="array" ref="H48">SUMPRODUCT((LOWER(INDEX(Attendance!$D:$ZZ,MATCH($A48,Attendance!$A:$A,0),0))="x")*(Attendance!$D$2:$ZZ$2=_xlfn.XLOOKUP(H$1,'Point System'!$A:$A,'Point System'!$B:$B,""))*(TEXT(Attendance!$D$1:$ZZ$1,"mmm")="Dec"))*_xlfn.XLOOKUP(H$1,'Point System'!$A:$A,'Point System'!$C:$C,0)</f>
        <v>0</v>
      </c>
      <c r="I48" s="208" cm="1">
        <f t="array" ref="I48">SUMPRODUCT((LOWER(INDEX(Attendance!$D:$ZZ,MATCH($A48,Attendance!$A:$A,0),0))="x")*(Attendance!$D$2:$ZZ$2=_xlfn.XLOOKUP(I$1,'Point System'!$A:$A,'Point System'!$B:$B,""))*(TEXT(Attendance!$D$1:$ZZ$1,"mmm")="Dec"))*_xlfn.XLOOKUP(I$1,'Point System'!$A:$A,'Point System'!$C:$C,0)</f>
        <v>0</v>
      </c>
      <c r="J48" s="208" cm="1">
        <f t="array" ref="J48">SUMPRODUCT((LOWER(INDEX(Attendance!$D:$ZZ,MATCH($A48,Attendance!$A:$A,0),0))="x")*(Attendance!$D$2:$ZZ$2=_xlfn.XLOOKUP(J$1,'Point System'!$A:$A,'Point System'!$B:$B,""))*(TEXT(Attendance!$D$1:$ZZ$1,"mmm")="Dec"))*_xlfn.XLOOKUP(J$1,'Point System'!$A:$A,'Point System'!$C:$C,0)</f>
        <v>0</v>
      </c>
      <c r="K48" s="208" cm="1">
        <f t="array" ref="K48">SUMPRODUCT((LOWER(INDEX(Attendance!$D:$ZZ,MATCH($A48,Attendance!$A:$A,0),0))="x")*(Attendance!$D$2:$ZZ$2=_xlfn.XLOOKUP(K$1,'Point System'!$A:$A,'Point System'!$B:$B,""))*(TEXT(Attendance!$D$1:$ZZ$1,"mmm")="Dec"))*_xlfn.XLOOKUP(K$1,'Point System'!$A:$A,'Point System'!$C:$C,0)</f>
        <v>0</v>
      </c>
      <c r="L48" s="188"/>
      <c r="M48" s="188"/>
      <c r="N48" s="188"/>
      <c r="O48" s="188"/>
      <c r="P48" s="217">
        <f t="shared" si="0"/>
        <v>0</v>
      </c>
      <c r="Q48" s="218">
        <f>IFERROR(INDEX(Deduction!$E:$J,MATCH($A48,Deduction!$A:$A,0),MATCH(_xlfn.XLOOKUP(Q$1,'Point System'!$E:$E,'Point System'!$F:$F,""),Deduction!$E$3:$J$3,0))*_xlfn.XLOOKUP(Q$1,'Point System'!$E:$E,'Point System'!$G:$G,0),0)</f>
        <v>0</v>
      </c>
      <c r="R48" s="218">
        <f>IFERROR(INDEX(Deduction!$E:$J,MATCH($A48,Deduction!$A:$A,0),MATCH(_xlfn.XLOOKUP(R$1,'Point System'!$E:$E,'Point System'!$F:$F,""),Deduction!$E$3:$J$3,0))*_xlfn.XLOOKUP(R$1,'Point System'!$E:$E,'Point System'!$G:$G,0),0)</f>
        <v>0</v>
      </c>
      <c r="S48" s="218">
        <f>IFERROR(INDEX(Deduction!$E:$J,MATCH($A48,Deduction!$A:$A,0),MATCH(_xlfn.XLOOKUP(S$1,'Point System'!$E:$E,'Point System'!$F:$F,""),Deduction!$E$3:$J$3,0))*_xlfn.XLOOKUP(S$1,'Point System'!$E:$E,'Point System'!$G:$G,0),0)</f>
        <v>0</v>
      </c>
      <c r="T48" s="218">
        <f>IFERROR(INDEX(Deduction!$E:$J,MATCH($A48,Deduction!$A:$A,0),MATCH(_xlfn.XLOOKUP(T$1,'Point System'!$E:$E,'Point System'!$F:$F,""),Deduction!$E$3:$J$3,0))*_xlfn.XLOOKUP(T$1,'Point System'!$E:$E,'Point System'!$G:$G,0),0)</f>
        <v>0</v>
      </c>
      <c r="U48" s="218">
        <f>IFERROR(INDEX(Deduction!$E:$J,MATCH($A48,Deduction!$A:$A,0),MATCH(_xlfn.XLOOKUP(U$1,'Point System'!$E:$E,'Point System'!$F:$F,""),Deduction!$E$3:$J$3,0))*_xlfn.XLOOKUP(U$1,'Point System'!$E:$E,'Point System'!$G:$G,0),0)</f>
        <v>0</v>
      </c>
      <c r="V48" s="218">
        <f>IFERROR(INDEX(Deduction!$E:$J,MATCH($A48,Deduction!$A:$A,0),MATCH(_xlfn.XLOOKUP(V$1,'Point System'!$E:$E,'Point System'!$F:$F,""),Deduction!$E$3:$J$3,0))*_xlfn.XLOOKUP(V$1,'Point System'!$E:$E,'Point System'!$G:$G,0),0)</f>
        <v>0</v>
      </c>
      <c r="W48" s="217">
        <f t="shared" si="1"/>
        <v>0</v>
      </c>
      <c r="X48" s="219">
        <f t="shared" si="2"/>
        <v>0</v>
      </c>
      <c r="Y48" s="227" cm="1">
        <f t="array" ref="Y48">IFERROR(SUMPRODUCT((LOWER(INDEX(Attendance!$E:$ZZ,MATCH($A48,Attendance!$A:$A,0),0))="x")*(TEXT(Attendance!$E$1:$ZZ$1,"mmm")="Dec"))/SUMPRODUCT((Attendance!$E$1:$ZZ$1&lt;&gt;"")*(TEXT(Attendance!$E$1:$ZZ$1,"mmm")="Dec")),0)</f>
        <v>0</v>
      </c>
      <c r="Z48" s="228" cm="1">
        <f t="array" ref="Z48">IFERROR(SUMPRODUCT((LOWER(INDEX(Attendance!$E:$ZZ,MATCH($A48,Attendance!$A:$A,0),0))="x")*(Attendance!$E$2:$ZZ$2=_xlfn.XLOOKUP(E$1,'Point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49" spans="1:26" x14ac:dyDescent="0.25">
      <c r="A49" s="187">
        <f>Attendance!A48</f>
        <v>46</v>
      </c>
      <c r="B49" s="205" t="str">
        <f>IF($A49=0,"",IFERROR(_xlfn.LET(_xlpm.x,INDEX(Attendance!$B:$B,MATCH($A49,Attendance!$A:$A,0)),IF(_xlpm.x=0,"",_xlpm.x)),""))</f>
        <v/>
      </c>
      <c r="C49" s="205" t="str">
        <f>IF($A49=0,"",IFERROR(_xlfn.LET(_xlpm.x,INDEX(Attendance!$C:$C,MATCH($A49,Attendance!$A:$A,0)),IF(_xlpm.x=0,"",_xlpm.x)),""))</f>
        <v/>
      </c>
      <c r="D49" s="205" t="str">
        <f>IF($A49=0,"",IFERROR(_xlfn.LET(_xlpm.x,INDEX(Attendance!$D:$D,MATCH($A49,Attendance!$A:$A,0)),IF(_xlpm.x=0,"",_xlpm.x)),""))</f>
        <v/>
      </c>
      <c r="E49" s="206" cm="1">
        <f t="array" ref="E49">SUMPRODUCT((LOWER(INDEX(Attendance!$D:$ZZ,MATCH($A49,Attendance!$A:$A,0),0))="x")*(Attendance!$D$2:$ZZ$2=_xlfn.XLOOKUP(E$1,'Point System'!$A:$A,'Point System'!$B:$B,""))*(TEXT(Attendance!$D$1:$ZZ$1,"mmm")="Dec"))*_xlfn.XLOOKUP(E$1,'Point System'!$A:$A,'Point System'!$C:$C,0)</f>
        <v>0</v>
      </c>
      <c r="F49" s="206" cm="1">
        <f t="array" ref="F49">SUMPRODUCT((LOWER(INDEX(Attendance!$D:$ZZ,MATCH($A49,Attendance!$A:$A,0),0))="x")*(Attendance!$D$2:$ZZ$2=_xlfn.XLOOKUP(F$1,'Point System'!$A:$A,'Point System'!$B:$B,""))*(TEXT(Attendance!$D$1:$ZZ$1,"mmm")="Dec"))*_xlfn.XLOOKUP(F$1,'Point System'!$A:$A,'Point System'!$C:$C,0)</f>
        <v>0</v>
      </c>
      <c r="G49" s="206" cm="1">
        <f t="array" ref="G49">SUMPRODUCT((LOWER(INDEX(Attendance!$D:$ZZ,MATCH($A49,Attendance!$A:$A,0),0))="x")*(Attendance!$D$2:$ZZ$2=_xlfn.XLOOKUP(G$1,'Point System'!$A:$A,'Point System'!$B:$B,""))*(TEXT(Attendance!$D$1:$ZZ$1,"mmm")="Dec"))*_xlfn.XLOOKUP(G$1,'Point System'!$A:$A,'Point System'!$C:$C,0)</f>
        <v>0</v>
      </c>
      <c r="H49" s="206" cm="1">
        <f t="array" ref="H49">SUMPRODUCT((LOWER(INDEX(Attendance!$D:$ZZ,MATCH($A49,Attendance!$A:$A,0),0))="x")*(Attendance!$D$2:$ZZ$2=_xlfn.XLOOKUP(H$1,'Point System'!$A:$A,'Point System'!$B:$B,""))*(TEXT(Attendance!$D$1:$ZZ$1,"mmm")="Dec"))*_xlfn.XLOOKUP(H$1,'Point System'!$A:$A,'Point System'!$C:$C,0)</f>
        <v>0</v>
      </c>
      <c r="I49" s="206" cm="1">
        <f t="array" ref="I49">SUMPRODUCT((LOWER(INDEX(Attendance!$D:$ZZ,MATCH($A49,Attendance!$A:$A,0),0))="x")*(Attendance!$D$2:$ZZ$2=_xlfn.XLOOKUP(I$1,'Point System'!$A:$A,'Point System'!$B:$B,""))*(TEXT(Attendance!$D$1:$ZZ$1,"mmm")="Dec"))*_xlfn.XLOOKUP(I$1,'Point System'!$A:$A,'Point System'!$C:$C,0)</f>
        <v>0</v>
      </c>
      <c r="J49" s="206" cm="1">
        <f t="array" ref="J49">SUMPRODUCT((LOWER(INDEX(Attendance!$D:$ZZ,MATCH($A49,Attendance!$A:$A,0),0))="x")*(Attendance!$D$2:$ZZ$2=_xlfn.XLOOKUP(J$1,'Point System'!$A:$A,'Point System'!$B:$B,""))*(TEXT(Attendance!$D$1:$ZZ$1,"mmm")="Dec"))*_xlfn.XLOOKUP(J$1,'Point System'!$A:$A,'Point System'!$C:$C,0)</f>
        <v>0</v>
      </c>
      <c r="K49" s="206" cm="1">
        <f t="array" ref="K49">SUMPRODUCT((LOWER(INDEX(Attendance!$D:$ZZ,MATCH($A49,Attendance!$A:$A,0),0))="x")*(Attendance!$D$2:$ZZ$2=_xlfn.XLOOKUP(K$1,'Point System'!$A:$A,'Point System'!$B:$B,""))*(TEXT(Attendance!$D$1:$ZZ$1,"mmm")="Dec"))*_xlfn.XLOOKUP(K$1,'Point System'!$A:$A,'Point System'!$C:$C,0)</f>
        <v>0</v>
      </c>
      <c r="L49" s="188"/>
      <c r="M49" s="188"/>
      <c r="N49" s="188"/>
      <c r="O49" s="188"/>
      <c r="P49" s="214">
        <f t="shared" si="0"/>
        <v>0</v>
      </c>
      <c r="Q49" s="215">
        <f>IFERROR(INDEX(Deduction!$E:$J,MATCH($A49,Deduction!$A:$A,0),MATCH(_xlfn.XLOOKUP(Q$1,'Point System'!$E:$E,'Point System'!$F:$F,""),Deduction!$E$3:$J$3,0))*_xlfn.XLOOKUP(Q$1,'Point System'!$E:$E,'Point System'!$G:$G,0),0)</f>
        <v>0</v>
      </c>
      <c r="R49" s="215">
        <f>IFERROR(INDEX(Deduction!$E:$J,MATCH($A49,Deduction!$A:$A,0),MATCH(_xlfn.XLOOKUP(R$1,'Point System'!$E:$E,'Point System'!$F:$F,""),Deduction!$E$3:$J$3,0))*_xlfn.XLOOKUP(R$1,'Point System'!$E:$E,'Point System'!$G:$G,0),0)</f>
        <v>0</v>
      </c>
      <c r="S49" s="215">
        <f>IFERROR(INDEX(Deduction!$E:$J,MATCH($A49,Deduction!$A:$A,0),MATCH(_xlfn.XLOOKUP(S$1,'Point System'!$E:$E,'Point System'!$F:$F,""),Deduction!$E$3:$J$3,0))*_xlfn.XLOOKUP(S$1,'Point System'!$E:$E,'Point System'!$G:$G,0),0)</f>
        <v>0</v>
      </c>
      <c r="T49" s="215">
        <f>IFERROR(INDEX(Deduction!$E:$J,MATCH($A49,Deduction!$A:$A,0),MATCH(_xlfn.XLOOKUP(T$1,'Point System'!$E:$E,'Point System'!$F:$F,""),Deduction!$E$3:$J$3,0))*_xlfn.XLOOKUP(T$1,'Point System'!$E:$E,'Point System'!$G:$G,0),0)</f>
        <v>0</v>
      </c>
      <c r="U49" s="215">
        <f>IFERROR(INDEX(Deduction!$E:$J,MATCH($A49,Deduction!$A:$A,0),MATCH(_xlfn.XLOOKUP(U$1,'Point System'!$E:$E,'Point System'!$F:$F,""),Deduction!$E$3:$J$3,0))*_xlfn.XLOOKUP(U$1,'Point System'!$E:$E,'Point System'!$G:$G,0),0)</f>
        <v>0</v>
      </c>
      <c r="V49" s="215">
        <f>IFERROR(INDEX(Deduction!$E:$J,MATCH($A49,Deduction!$A:$A,0),MATCH(_xlfn.XLOOKUP(V$1,'Point System'!$E:$E,'Point System'!$F:$F,""),Deduction!$E$3:$J$3,0))*_xlfn.XLOOKUP(V$1,'Point System'!$E:$E,'Point System'!$G:$G,0),0)</f>
        <v>0</v>
      </c>
      <c r="W49" s="214">
        <f t="shared" si="1"/>
        <v>0</v>
      </c>
      <c r="X49" s="216">
        <f t="shared" si="2"/>
        <v>0</v>
      </c>
      <c r="Y49" s="225" cm="1">
        <f t="array" ref="Y49">IFERROR(SUMPRODUCT((LOWER(INDEX(Attendance!$E:$ZZ,MATCH($A49,Attendance!$A:$A,0),0))="x")*(TEXT(Attendance!$E$1:$ZZ$1,"mmm")="Dec"))/SUMPRODUCT((Attendance!$E$1:$ZZ$1&lt;&gt;"")*(TEXT(Attendance!$E$1:$ZZ$1,"mmm")="Dec")),0)</f>
        <v>0</v>
      </c>
      <c r="Z49" s="226" cm="1">
        <f t="array" ref="Z49">IFERROR(SUMPRODUCT((LOWER(INDEX(Attendance!$E:$ZZ,MATCH($A49,Attendance!$A:$A,0),0))="x")*(Attendance!$E$2:$ZZ$2=_xlfn.XLOOKUP(E$1,'Point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50" spans="1:26" x14ac:dyDescent="0.25">
      <c r="A50" s="187">
        <f>Attendance!A49</f>
        <v>47</v>
      </c>
      <c r="B50" s="207" t="str">
        <f>IF($A50=0,"",IFERROR(_xlfn.LET(_xlpm.x,INDEX(Attendance!$B:$B,MATCH($A50,Attendance!$A:$A,0)),IF(_xlpm.x=0,"",_xlpm.x)),""))</f>
        <v/>
      </c>
      <c r="C50" s="207" t="str">
        <f>IF($A50=0,"",IFERROR(_xlfn.LET(_xlpm.x,INDEX(Attendance!$C:$C,MATCH($A50,Attendance!$A:$A,0)),IF(_xlpm.x=0,"",_xlpm.x)),""))</f>
        <v/>
      </c>
      <c r="D50" s="207" t="str">
        <f>IF($A50=0,"",IFERROR(_xlfn.LET(_xlpm.x,INDEX(Attendance!$D:$D,MATCH($A50,Attendance!$A:$A,0)),IF(_xlpm.x=0,"",_xlpm.x)),""))</f>
        <v/>
      </c>
      <c r="E50" s="208" cm="1">
        <f t="array" ref="E50">SUMPRODUCT((LOWER(INDEX(Attendance!$D:$ZZ,MATCH($A50,Attendance!$A:$A,0),0))="x")*(Attendance!$D$2:$ZZ$2=_xlfn.XLOOKUP(E$1,'Point System'!$A:$A,'Point System'!$B:$B,""))*(TEXT(Attendance!$D$1:$ZZ$1,"mmm")="Dec"))*_xlfn.XLOOKUP(E$1,'Point System'!$A:$A,'Point System'!$C:$C,0)</f>
        <v>0</v>
      </c>
      <c r="F50" s="208" cm="1">
        <f t="array" ref="F50">SUMPRODUCT((LOWER(INDEX(Attendance!$D:$ZZ,MATCH($A50,Attendance!$A:$A,0),0))="x")*(Attendance!$D$2:$ZZ$2=_xlfn.XLOOKUP(F$1,'Point System'!$A:$A,'Point System'!$B:$B,""))*(TEXT(Attendance!$D$1:$ZZ$1,"mmm")="Dec"))*_xlfn.XLOOKUP(F$1,'Point System'!$A:$A,'Point System'!$C:$C,0)</f>
        <v>0</v>
      </c>
      <c r="G50" s="208" cm="1">
        <f t="array" ref="G50">SUMPRODUCT((LOWER(INDEX(Attendance!$D:$ZZ,MATCH($A50,Attendance!$A:$A,0),0))="x")*(Attendance!$D$2:$ZZ$2=_xlfn.XLOOKUP(G$1,'Point System'!$A:$A,'Point System'!$B:$B,""))*(TEXT(Attendance!$D$1:$ZZ$1,"mmm")="Dec"))*_xlfn.XLOOKUP(G$1,'Point System'!$A:$A,'Point System'!$C:$C,0)</f>
        <v>0</v>
      </c>
      <c r="H50" s="208" cm="1">
        <f t="array" ref="H50">SUMPRODUCT((LOWER(INDEX(Attendance!$D:$ZZ,MATCH($A50,Attendance!$A:$A,0),0))="x")*(Attendance!$D$2:$ZZ$2=_xlfn.XLOOKUP(H$1,'Point System'!$A:$A,'Point System'!$B:$B,""))*(TEXT(Attendance!$D$1:$ZZ$1,"mmm")="Dec"))*_xlfn.XLOOKUP(H$1,'Point System'!$A:$A,'Point System'!$C:$C,0)</f>
        <v>0</v>
      </c>
      <c r="I50" s="208" cm="1">
        <f t="array" ref="I50">SUMPRODUCT((LOWER(INDEX(Attendance!$D:$ZZ,MATCH($A50,Attendance!$A:$A,0),0))="x")*(Attendance!$D$2:$ZZ$2=_xlfn.XLOOKUP(I$1,'Point System'!$A:$A,'Point System'!$B:$B,""))*(TEXT(Attendance!$D$1:$ZZ$1,"mmm")="Dec"))*_xlfn.XLOOKUP(I$1,'Point System'!$A:$A,'Point System'!$C:$C,0)</f>
        <v>0</v>
      </c>
      <c r="J50" s="208" cm="1">
        <f t="array" ref="J50">SUMPRODUCT((LOWER(INDEX(Attendance!$D:$ZZ,MATCH($A50,Attendance!$A:$A,0),0))="x")*(Attendance!$D$2:$ZZ$2=_xlfn.XLOOKUP(J$1,'Point System'!$A:$A,'Point System'!$B:$B,""))*(TEXT(Attendance!$D$1:$ZZ$1,"mmm")="Dec"))*_xlfn.XLOOKUP(J$1,'Point System'!$A:$A,'Point System'!$C:$C,0)</f>
        <v>0</v>
      </c>
      <c r="K50" s="208" cm="1">
        <f t="array" ref="K50">SUMPRODUCT((LOWER(INDEX(Attendance!$D:$ZZ,MATCH($A50,Attendance!$A:$A,0),0))="x")*(Attendance!$D$2:$ZZ$2=_xlfn.XLOOKUP(K$1,'Point System'!$A:$A,'Point System'!$B:$B,""))*(TEXT(Attendance!$D$1:$ZZ$1,"mmm")="Dec"))*_xlfn.XLOOKUP(K$1,'Point System'!$A:$A,'Point System'!$C:$C,0)</f>
        <v>0</v>
      </c>
      <c r="L50" s="188"/>
      <c r="M50" s="188"/>
      <c r="N50" s="188"/>
      <c r="O50" s="188"/>
      <c r="P50" s="217">
        <f t="shared" si="0"/>
        <v>0</v>
      </c>
      <c r="Q50" s="218">
        <f>IFERROR(INDEX(Deduction!$E:$J,MATCH($A50,Deduction!$A:$A,0),MATCH(_xlfn.XLOOKUP(Q$1,'Point System'!$E:$E,'Point System'!$F:$F,""),Deduction!$E$3:$J$3,0))*_xlfn.XLOOKUP(Q$1,'Point System'!$E:$E,'Point System'!$G:$G,0),0)</f>
        <v>0</v>
      </c>
      <c r="R50" s="218">
        <f>IFERROR(INDEX(Deduction!$E:$J,MATCH($A50,Deduction!$A:$A,0),MATCH(_xlfn.XLOOKUP(R$1,'Point System'!$E:$E,'Point System'!$F:$F,""),Deduction!$E$3:$J$3,0))*_xlfn.XLOOKUP(R$1,'Point System'!$E:$E,'Point System'!$G:$G,0),0)</f>
        <v>0</v>
      </c>
      <c r="S50" s="218">
        <f>IFERROR(INDEX(Deduction!$E:$J,MATCH($A50,Deduction!$A:$A,0),MATCH(_xlfn.XLOOKUP(S$1,'Point System'!$E:$E,'Point System'!$F:$F,""),Deduction!$E$3:$J$3,0))*_xlfn.XLOOKUP(S$1,'Point System'!$E:$E,'Point System'!$G:$G,0),0)</f>
        <v>0</v>
      </c>
      <c r="T50" s="218">
        <f>IFERROR(INDEX(Deduction!$E:$J,MATCH($A50,Deduction!$A:$A,0),MATCH(_xlfn.XLOOKUP(T$1,'Point System'!$E:$E,'Point System'!$F:$F,""),Deduction!$E$3:$J$3,0))*_xlfn.XLOOKUP(T$1,'Point System'!$E:$E,'Point System'!$G:$G,0),0)</f>
        <v>0</v>
      </c>
      <c r="U50" s="218">
        <f>IFERROR(INDEX(Deduction!$E:$J,MATCH($A50,Deduction!$A:$A,0),MATCH(_xlfn.XLOOKUP(U$1,'Point System'!$E:$E,'Point System'!$F:$F,""),Deduction!$E$3:$J$3,0))*_xlfn.XLOOKUP(U$1,'Point System'!$E:$E,'Point System'!$G:$G,0),0)</f>
        <v>0</v>
      </c>
      <c r="V50" s="218">
        <f>IFERROR(INDEX(Deduction!$E:$J,MATCH($A50,Deduction!$A:$A,0),MATCH(_xlfn.XLOOKUP(V$1,'Point System'!$E:$E,'Point System'!$F:$F,""),Deduction!$E$3:$J$3,0))*_xlfn.XLOOKUP(V$1,'Point System'!$E:$E,'Point System'!$G:$G,0),0)</f>
        <v>0</v>
      </c>
      <c r="W50" s="217">
        <f t="shared" si="1"/>
        <v>0</v>
      </c>
      <c r="X50" s="219">
        <f t="shared" si="2"/>
        <v>0</v>
      </c>
      <c r="Y50" s="227" cm="1">
        <f t="array" ref="Y50">IFERROR(SUMPRODUCT((LOWER(INDEX(Attendance!$E:$ZZ,MATCH($A50,Attendance!$A:$A,0),0))="x")*(TEXT(Attendance!$E$1:$ZZ$1,"mmm")="Dec"))/SUMPRODUCT((Attendance!$E$1:$ZZ$1&lt;&gt;"")*(TEXT(Attendance!$E$1:$ZZ$1,"mmm")="Dec")),0)</f>
        <v>0</v>
      </c>
      <c r="Z50" s="228" cm="1">
        <f t="array" ref="Z50">IFERROR(SUMPRODUCT((LOWER(INDEX(Attendance!$E:$ZZ,MATCH($A50,Attendance!$A:$A,0),0))="x")*(Attendance!$E$2:$ZZ$2=_xlfn.XLOOKUP(E$1,'Point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51" spans="1:26" x14ac:dyDescent="0.25">
      <c r="A51" s="187">
        <f>Attendance!A50</f>
        <v>48</v>
      </c>
      <c r="B51" s="205" t="str">
        <f>IF($A51=0,"",IFERROR(_xlfn.LET(_xlpm.x,INDEX(Attendance!$B:$B,MATCH($A51,Attendance!$A:$A,0)),IF(_xlpm.x=0,"",_xlpm.x)),""))</f>
        <v/>
      </c>
      <c r="C51" s="205" t="str">
        <f>IF($A51=0,"",IFERROR(_xlfn.LET(_xlpm.x,INDEX(Attendance!$C:$C,MATCH($A51,Attendance!$A:$A,0)),IF(_xlpm.x=0,"",_xlpm.x)),""))</f>
        <v/>
      </c>
      <c r="D51" s="205" t="str">
        <f>IF($A51=0,"",IFERROR(_xlfn.LET(_xlpm.x,INDEX(Attendance!$D:$D,MATCH($A51,Attendance!$A:$A,0)),IF(_xlpm.x=0,"",_xlpm.x)),""))</f>
        <v/>
      </c>
      <c r="E51" s="206" cm="1">
        <f t="array" ref="E51">SUMPRODUCT((LOWER(INDEX(Attendance!$D:$ZZ,MATCH($A51,Attendance!$A:$A,0),0))="x")*(Attendance!$D$2:$ZZ$2=_xlfn.XLOOKUP(E$1,'Point System'!$A:$A,'Point System'!$B:$B,""))*(TEXT(Attendance!$D$1:$ZZ$1,"mmm")="Dec"))*_xlfn.XLOOKUP(E$1,'Point System'!$A:$A,'Point System'!$C:$C,0)</f>
        <v>0</v>
      </c>
      <c r="F51" s="206" cm="1">
        <f t="array" ref="F51">SUMPRODUCT((LOWER(INDEX(Attendance!$D:$ZZ,MATCH($A51,Attendance!$A:$A,0),0))="x")*(Attendance!$D$2:$ZZ$2=_xlfn.XLOOKUP(F$1,'Point System'!$A:$A,'Point System'!$B:$B,""))*(TEXT(Attendance!$D$1:$ZZ$1,"mmm")="Dec"))*_xlfn.XLOOKUP(F$1,'Point System'!$A:$A,'Point System'!$C:$C,0)</f>
        <v>0</v>
      </c>
      <c r="G51" s="206" cm="1">
        <f t="array" ref="G51">SUMPRODUCT((LOWER(INDEX(Attendance!$D:$ZZ,MATCH($A51,Attendance!$A:$A,0),0))="x")*(Attendance!$D$2:$ZZ$2=_xlfn.XLOOKUP(G$1,'Point System'!$A:$A,'Point System'!$B:$B,""))*(TEXT(Attendance!$D$1:$ZZ$1,"mmm")="Dec"))*_xlfn.XLOOKUP(G$1,'Point System'!$A:$A,'Point System'!$C:$C,0)</f>
        <v>0</v>
      </c>
      <c r="H51" s="206" cm="1">
        <f t="array" ref="H51">SUMPRODUCT((LOWER(INDEX(Attendance!$D:$ZZ,MATCH($A51,Attendance!$A:$A,0),0))="x")*(Attendance!$D$2:$ZZ$2=_xlfn.XLOOKUP(H$1,'Point System'!$A:$A,'Point System'!$B:$B,""))*(TEXT(Attendance!$D$1:$ZZ$1,"mmm")="Dec"))*_xlfn.XLOOKUP(H$1,'Point System'!$A:$A,'Point System'!$C:$C,0)</f>
        <v>0</v>
      </c>
      <c r="I51" s="206" cm="1">
        <f t="array" ref="I51">SUMPRODUCT((LOWER(INDEX(Attendance!$D:$ZZ,MATCH($A51,Attendance!$A:$A,0),0))="x")*(Attendance!$D$2:$ZZ$2=_xlfn.XLOOKUP(I$1,'Point System'!$A:$A,'Point System'!$B:$B,""))*(TEXT(Attendance!$D$1:$ZZ$1,"mmm")="Dec"))*_xlfn.XLOOKUP(I$1,'Point System'!$A:$A,'Point System'!$C:$C,0)</f>
        <v>0</v>
      </c>
      <c r="J51" s="206" cm="1">
        <f t="array" ref="J51">SUMPRODUCT((LOWER(INDEX(Attendance!$D:$ZZ,MATCH($A51,Attendance!$A:$A,0),0))="x")*(Attendance!$D$2:$ZZ$2=_xlfn.XLOOKUP(J$1,'Point System'!$A:$A,'Point System'!$B:$B,""))*(TEXT(Attendance!$D$1:$ZZ$1,"mmm")="Dec"))*_xlfn.XLOOKUP(J$1,'Point System'!$A:$A,'Point System'!$C:$C,0)</f>
        <v>0</v>
      </c>
      <c r="K51" s="206" cm="1">
        <f t="array" ref="K51">SUMPRODUCT((LOWER(INDEX(Attendance!$D:$ZZ,MATCH($A51,Attendance!$A:$A,0),0))="x")*(Attendance!$D$2:$ZZ$2=_xlfn.XLOOKUP(K$1,'Point System'!$A:$A,'Point System'!$B:$B,""))*(TEXT(Attendance!$D$1:$ZZ$1,"mmm")="Dec"))*_xlfn.XLOOKUP(K$1,'Point System'!$A:$A,'Point System'!$C:$C,0)</f>
        <v>0</v>
      </c>
      <c r="L51" s="188"/>
      <c r="M51" s="188"/>
      <c r="N51" s="188"/>
      <c r="O51" s="188"/>
      <c r="P51" s="214">
        <f t="shared" si="0"/>
        <v>0</v>
      </c>
      <c r="Q51" s="215">
        <f>IFERROR(INDEX(Deduction!$E:$J,MATCH($A51,Deduction!$A:$A,0),MATCH(_xlfn.XLOOKUP(Q$1,'Point System'!$E:$E,'Point System'!$F:$F,""),Deduction!$E$3:$J$3,0))*_xlfn.XLOOKUP(Q$1,'Point System'!$E:$E,'Point System'!$G:$G,0),0)</f>
        <v>0</v>
      </c>
      <c r="R51" s="215">
        <f>IFERROR(INDEX(Deduction!$E:$J,MATCH($A51,Deduction!$A:$A,0),MATCH(_xlfn.XLOOKUP(R$1,'Point System'!$E:$E,'Point System'!$F:$F,""),Deduction!$E$3:$J$3,0))*_xlfn.XLOOKUP(R$1,'Point System'!$E:$E,'Point System'!$G:$G,0),0)</f>
        <v>0</v>
      </c>
      <c r="S51" s="215">
        <f>IFERROR(INDEX(Deduction!$E:$J,MATCH($A51,Deduction!$A:$A,0),MATCH(_xlfn.XLOOKUP(S$1,'Point System'!$E:$E,'Point System'!$F:$F,""),Deduction!$E$3:$J$3,0))*_xlfn.XLOOKUP(S$1,'Point System'!$E:$E,'Point System'!$G:$G,0),0)</f>
        <v>0</v>
      </c>
      <c r="T51" s="215">
        <f>IFERROR(INDEX(Deduction!$E:$J,MATCH($A51,Deduction!$A:$A,0),MATCH(_xlfn.XLOOKUP(T$1,'Point System'!$E:$E,'Point System'!$F:$F,""),Deduction!$E$3:$J$3,0))*_xlfn.XLOOKUP(T$1,'Point System'!$E:$E,'Point System'!$G:$G,0),0)</f>
        <v>0</v>
      </c>
      <c r="U51" s="215">
        <f>IFERROR(INDEX(Deduction!$E:$J,MATCH($A51,Deduction!$A:$A,0),MATCH(_xlfn.XLOOKUP(U$1,'Point System'!$E:$E,'Point System'!$F:$F,""),Deduction!$E$3:$J$3,0))*_xlfn.XLOOKUP(U$1,'Point System'!$E:$E,'Point System'!$G:$G,0),0)</f>
        <v>0</v>
      </c>
      <c r="V51" s="215">
        <f>IFERROR(INDEX(Deduction!$E:$J,MATCH($A51,Deduction!$A:$A,0),MATCH(_xlfn.XLOOKUP(V$1,'Point System'!$E:$E,'Point System'!$F:$F,""),Deduction!$E$3:$J$3,0))*_xlfn.XLOOKUP(V$1,'Point System'!$E:$E,'Point System'!$G:$G,0),0)</f>
        <v>0</v>
      </c>
      <c r="W51" s="214">
        <f t="shared" si="1"/>
        <v>0</v>
      </c>
      <c r="X51" s="216">
        <f t="shared" si="2"/>
        <v>0</v>
      </c>
      <c r="Y51" s="225" cm="1">
        <f t="array" ref="Y51">IFERROR(SUMPRODUCT((LOWER(INDEX(Attendance!$E:$ZZ,MATCH($A51,Attendance!$A:$A,0),0))="x")*(TEXT(Attendance!$E$1:$ZZ$1,"mmm")="Dec"))/SUMPRODUCT((Attendance!$E$1:$ZZ$1&lt;&gt;"")*(TEXT(Attendance!$E$1:$ZZ$1,"mmm")="Dec")),0)</f>
        <v>0</v>
      </c>
      <c r="Z51" s="226" cm="1">
        <f t="array" ref="Z51">IFERROR(SUMPRODUCT((LOWER(INDEX(Attendance!$E:$ZZ,MATCH($A51,Attendance!$A:$A,0),0))="x")*(Attendance!$E$2:$ZZ$2=_xlfn.XLOOKUP(E$1,'Point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52" spans="1:26" x14ac:dyDescent="0.25">
      <c r="A52" s="187">
        <f>Attendance!A51</f>
        <v>49</v>
      </c>
      <c r="B52" s="207" t="str">
        <f>IF($A52=0,"",IFERROR(_xlfn.LET(_xlpm.x,INDEX(Attendance!$B:$B,MATCH($A52,Attendance!$A:$A,0)),IF(_xlpm.x=0,"",_xlpm.x)),""))</f>
        <v/>
      </c>
      <c r="C52" s="207" t="str">
        <f>IF($A52=0,"",IFERROR(_xlfn.LET(_xlpm.x,INDEX(Attendance!$C:$C,MATCH($A52,Attendance!$A:$A,0)),IF(_xlpm.x=0,"",_xlpm.x)),""))</f>
        <v/>
      </c>
      <c r="D52" s="207" t="str">
        <f>IF($A52=0,"",IFERROR(_xlfn.LET(_xlpm.x,INDEX(Attendance!$D:$D,MATCH($A52,Attendance!$A:$A,0)),IF(_xlpm.x=0,"",_xlpm.x)),""))</f>
        <v/>
      </c>
      <c r="E52" s="208" cm="1">
        <f t="array" ref="E52">SUMPRODUCT((LOWER(INDEX(Attendance!$D:$ZZ,MATCH($A52,Attendance!$A:$A,0),0))="x")*(Attendance!$D$2:$ZZ$2=_xlfn.XLOOKUP(E$1,'Point System'!$A:$A,'Point System'!$B:$B,""))*(TEXT(Attendance!$D$1:$ZZ$1,"mmm")="Dec"))*_xlfn.XLOOKUP(E$1,'Point System'!$A:$A,'Point System'!$C:$C,0)</f>
        <v>0</v>
      </c>
      <c r="F52" s="208" cm="1">
        <f t="array" ref="F52">SUMPRODUCT((LOWER(INDEX(Attendance!$D:$ZZ,MATCH($A52,Attendance!$A:$A,0),0))="x")*(Attendance!$D$2:$ZZ$2=_xlfn.XLOOKUP(F$1,'Point System'!$A:$A,'Point System'!$B:$B,""))*(TEXT(Attendance!$D$1:$ZZ$1,"mmm")="Dec"))*_xlfn.XLOOKUP(F$1,'Point System'!$A:$A,'Point System'!$C:$C,0)</f>
        <v>0</v>
      </c>
      <c r="G52" s="208" cm="1">
        <f t="array" ref="G52">SUMPRODUCT((LOWER(INDEX(Attendance!$D:$ZZ,MATCH($A52,Attendance!$A:$A,0),0))="x")*(Attendance!$D$2:$ZZ$2=_xlfn.XLOOKUP(G$1,'Point System'!$A:$A,'Point System'!$B:$B,""))*(TEXT(Attendance!$D$1:$ZZ$1,"mmm")="Dec"))*_xlfn.XLOOKUP(G$1,'Point System'!$A:$A,'Point System'!$C:$C,0)</f>
        <v>0</v>
      </c>
      <c r="H52" s="208" cm="1">
        <f t="array" ref="H52">SUMPRODUCT((LOWER(INDEX(Attendance!$D:$ZZ,MATCH($A52,Attendance!$A:$A,0),0))="x")*(Attendance!$D$2:$ZZ$2=_xlfn.XLOOKUP(H$1,'Point System'!$A:$A,'Point System'!$B:$B,""))*(TEXT(Attendance!$D$1:$ZZ$1,"mmm")="Dec"))*_xlfn.XLOOKUP(H$1,'Point System'!$A:$A,'Point System'!$C:$C,0)</f>
        <v>0</v>
      </c>
      <c r="I52" s="208" cm="1">
        <f t="array" ref="I52">SUMPRODUCT((LOWER(INDEX(Attendance!$D:$ZZ,MATCH($A52,Attendance!$A:$A,0),0))="x")*(Attendance!$D$2:$ZZ$2=_xlfn.XLOOKUP(I$1,'Point System'!$A:$A,'Point System'!$B:$B,""))*(TEXT(Attendance!$D$1:$ZZ$1,"mmm")="Dec"))*_xlfn.XLOOKUP(I$1,'Point System'!$A:$A,'Point System'!$C:$C,0)</f>
        <v>0</v>
      </c>
      <c r="J52" s="208" cm="1">
        <f t="array" ref="J52">SUMPRODUCT((LOWER(INDEX(Attendance!$D:$ZZ,MATCH($A52,Attendance!$A:$A,0),0))="x")*(Attendance!$D$2:$ZZ$2=_xlfn.XLOOKUP(J$1,'Point System'!$A:$A,'Point System'!$B:$B,""))*(TEXT(Attendance!$D$1:$ZZ$1,"mmm")="Dec"))*_xlfn.XLOOKUP(J$1,'Point System'!$A:$A,'Point System'!$C:$C,0)</f>
        <v>0</v>
      </c>
      <c r="K52" s="208" cm="1">
        <f t="array" ref="K52">SUMPRODUCT((LOWER(INDEX(Attendance!$D:$ZZ,MATCH($A52,Attendance!$A:$A,0),0))="x")*(Attendance!$D$2:$ZZ$2=_xlfn.XLOOKUP(K$1,'Point System'!$A:$A,'Point System'!$B:$B,""))*(TEXT(Attendance!$D$1:$ZZ$1,"mmm")="Dec"))*_xlfn.XLOOKUP(K$1,'Point System'!$A:$A,'Point System'!$C:$C,0)</f>
        <v>0</v>
      </c>
      <c r="L52" s="188"/>
      <c r="M52" s="188"/>
      <c r="N52" s="188"/>
      <c r="O52" s="188"/>
      <c r="P52" s="217">
        <f t="shared" si="0"/>
        <v>0</v>
      </c>
      <c r="Q52" s="218">
        <f>IFERROR(INDEX(Deduction!$E:$J,MATCH($A52,Deduction!$A:$A,0),MATCH(_xlfn.XLOOKUP(Q$1,'Point System'!$E:$E,'Point System'!$F:$F,""),Deduction!$E$3:$J$3,0))*_xlfn.XLOOKUP(Q$1,'Point System'!$E:$E,'Point System'!$G:$G,0),0)</f>
        <v>0</v>
      </c>
      <c r="R52" s="218">
        <f>IFERROR(INDEX(Deduction!$E:$J,MATCH($A52,Deduction!$A:$A,0),MATCH(_xlfn.XLOOKUP(R$1,'Point System'!$E:$E,'Point System'!$F:$F,""),Deduction!$E$3:$J$3,0))*_xlfn.XLOOKUP(R$1,'Point System'!$E:$E,'Point System'!$G:$G,0),0)</f>
        <v>0</v>
      </c>
      <c r="S52" s="218">
        <f>IFERROR(INDEX(Deduction!$E:$J,MATCH($A52,Deduction!$A:$A,0),MATCH(_xlfn.XLOOKUP(S$1,'Point System'!$E:$E,'Point System'!$F:$F,""),Deduction!$E$3:$J$3,0))*_xlfn.XLOOKUP(S$1,'Point System'!$E:$E,'Point System'!$G:$G,0),0)</f>
        <v>0</v>
      </c>
      <c r="T52" s="218">
        <f>IFERROR(INDEX(Deduction!$E:$J,MATCH($A52,Deduction!$A:$A,0),MATCH(_xlfn.XLOOKUP(T$1,'Point System'!$E:$E,'Point System'!$F:$F,""),Deduction!$E$3:$J$3,0))*_xlfn.XLOOKUP(T$1,'Point System'!$E:$E,'Point System'!$G:$G,0),0)</f>
        <v>0</v>
      </c>
      <c r="U52" s="218">
        <f>IFERROR(INDEX(Deduction!$E:$J,MATCH($A52,Deduction!$A:$A,0),MATCH(_xlfn.XLOOKUP(U$1,'Point System'!$E:$E,'Point System'!$F:$F,""),Deduction!$E$3:$J$3,0))*_xlfn.XLOOKUP(U$1,'Point System'!$E:$E,'Point System'!$G:$G,0),0)</f>
        <v>0</v>
      </c>
      <c r="V52" s="218">
        <f>IFERROR(INDEX(Deduction!$E:$J,MATCH($A52,Deduction!$A:$A,0),MATCH(_xlfn.XLOOKUP(V$1,'Point System'!$E:$E,'Point System'!$F:$F,""),Deduction!$E$3:$J$3,0))*_xlfn.XLOOKUP(V$1,'Point System'!$E:$E,'Point System'!$G:$G,0),0)</f>
        <v>0</v>
      </c>
      <c r="W52" s="217">
        <f t="shared" si="1"/>
        <v>0</v>
      </c>
      <c r="X52" s="219">
        <f t="shared" si="2"/>
        <v>0</v>
      </c>
      <c r="Y52" s="227" cm="1">
        <f t="array" ref="Y52">IFERROR(SUMPRODUCT((LOWER(INDEX(Attendance!$E:$ZZ,MATCH($A52,Attendance!$A:$A,0),0))="x")*(TEXT(Attendance!$E$1:$ZZ$1,"mmm")="Dec"))/SUMPRODUCT((Attendance!$E$1:$ZZ$1&lt;&gt;"")*(TEXT(Attendance!$E$1:$ZZ$1,"mmm")="Dec")),0)</f>
        <v>0</v>
      </c>
      <c r="Z52" s="228" cm="1">
        <f t="array" ref="Z52">IFERROR(SUMPRODUCT((LOWER(INDEX(Attendance!$E:$ZZ,MATCH($A52,Attendance!$A:$A,0),0))="x")*(Attendance!$E$2:$ZZ$2=_xlfn.XLOOKUP(E$1,'Point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53" spans="1:26" x14ac:dyDescent="0.25">
      <c r="A53" s="187">
        <f>Attendance!A52</f>
        <v>50</v>
      </c>
      <c r="B53" s="205" t="str">
        <f>IF($A53=0,"",IFERROR(_xlfn.LET(_xlpm.x,INDEX(Attendance!$B:$B,MATCH($A53,Attendance!$A:$A,0)),IF(_xlpm.x=0,"",_xlpm.x)),""))</f>
        <v/>
      </c>
      <c r="C53" s="205" t="str">
        <f>IF($A53=0,"",IFERROR(_xlfn.LET(_xlpm.x,INDEX(Attendance!$C:$C,MATCH($A53,Attendance!$A:$A,0)),IF(_xlpm.x=0,"",_xlpm.x)),""))</f>
        <v/>
      </c>
      <c r="D53" s="205" t="str">
        <f>IF($A53=0,"",IFERROR(_xlfn.LET(_xlpm.x,INDEX(Attendance!$D:$D,MATCH($A53,Attendance!$A:$A,0)),IF(_xlpm.x=0,"",_xlpm.x)),""))</f>
        <v/>
      </c>
      <c r="E53" s="206" cm="1">
        <f t="array" ref="E53">SUMPRODUCT((LOWER(INDEX(Attendance!$D:$ZZ,MATCH($A53,Attendance!$A:$A,0),0))="x")*(Attendance!$D$2:$ZZ$2=_xlfn.XLOOKUP(E$1,'Point System'!$A:$A,'Point System'!$B:$B,""))*(TEXT(Attendance!$D$1:$ZZ$1,"mmm")="Dec"))*_xlfn.XLOOKUP(E$1,'Point System'!$A:$A,'Point System'!$C:$C,0)</f>
        <v>0</v>
      </c>
      <c r="F53" s="206" cm="1">
        <f t="array" ref="F53">SUMPRODUCT((LOWER(INDEX(Attendance!$D:$ZZ,MATCH($A53,Attendance!$A:$A,0),0))="x")*(Attendance!$D$2:$ZZ$2=_xlfn.XLOOKUP(F$1,'Point System'!$A:$A,'Point System'!$B:$B,""))*(TEXT(Attendance!$D$1:$ZZ$1,"mmm")="Dec"))*_xlfn.XLOOKUP(F$1,'Point System'!$A:$A,'Point System'!$C:$C,0)</f>
        <v>0</v>
      </c>
      <c r="G53" s="206" cm="1">
        <f t="array" ref="G53">SUMPRODUCT((LOWER(INDEX(Attendance!$D:$ZZ,MATCH($A53,Attendance!$A:$A,0),0))="x")*(Attendance!$D$2:$ZZ$2=_xlfn.XLOOKUP(G$1,'Point System'!$A:$A,'Point System'!$B:$B,""))*(TEXT(Attendance!$D$1:$ZZ$1,"mmm")="Dec"))*_xlfn.XLOOKUP(G$1,'Point System'!$A:$A,'Point System'!$C:$C,0)</f>
        <v>0</v>
      </c>
      <c r="H53" s="206" cm="1">
        <f t="array" ref="H53">SUMPRODUCT((LOWER(INDEX(Attendance!$D:$ZZ,MATCH($A53,Attendance!$A:$A,0),0))="x")*(Attendance!$D$2:$ZZ$2=_xlfn.XLOOKUP(H$1,'Point System'!$A:$A,'Point System'!$B:$B,""))*(TEXT(Attendance!$D$1:$ZZ$1,"mmm")="Dec"))*_xlfn.XLOOKUP(H$1,'Point System'!$A:$A,'Point System'!$C:$C,0)</f>
        <v>0</v>
      </c>
      <c r="I53" s="206" cm="1">
        <f t="array" ref="I53">SUMPRODUCT((LOWER(INDEX(Attendance!$D:$ZZ,MATCH($A53,Attendance!$A:$A,0),0))="x")*(Attendance!$D$2:$ZZ$2=_xlfn.XLOOKUP(I$1,'Point System'!$A:$A,'Point System'!$B:$B,""))*(TEXT(Attendance!$D$1:$ZZ$1,"mmm")="Dec"))*_xlfn.XLOOKUP(I$1,'Point System'!$A:$A,'Point System'!$C:$C,0)</f>
        <v>0</v>
      </c>
      <c r="J53" s="206" cm="1">
        <f t="array" ref="J53">SUMPRODUCT((LOWER(INDEX(Attendance!$D:$ZZ,MATCH($A53,Attendance!$A:$A,0),0))="x")*(Attendance!$D$2:$ZZ$2=_xlfn.XLOOKUP(J$1,'Point System'!$A:$A,'Point System'!$B:$B,""))*(TEXT(Attendance!$D$1:$ZZ$1,"mmm")="Dec"))*_xlfn.XLOOKUP(J$1,'Point System'!$A:$A,'Point System'!$C:$C,0)</f>
        <v>0</v>
      </c>
      <c r="K53" s="206" cm="1">
        <f t="array" ref="K53">SUMPRODUCT((LOWER(INDEX(Attendance!$D:$ZZ,MATCH($A53,Attendance!$A:$A,0),0))="x")*(Attendance!$D$2:$ZZ$2=_xlfn.XLOOKUP(K$1,'Point System'!$A:$A,'Point System'!$B:$B,""))*(TEXT(Attendance!$D$1:$ZZ$1,"mmm")="Dec"))*_xlfn.XLOOKUP(K$1,'Point System'!$A:$A,'Point System'!$C:$C,0)</f>
        <v>0</v>
      </c>
      <c r="L53" s="188"/>
      <c r="M53" s="188"/>
      <c r="N53" s="188"/>
      <c r="O53" s="188"/>
      <c r="P53" s="214">
        <f t="shared" si="0"/>
        <v>0</v>
      </c>
      <c r="Q53" s="215">
        <f>IFERROR(INDEX(Deduction!$E:$J,MATCH($A53,Deduction!$A:$A,0),MATCH(_xlfn.XLOOKUP(Q$1,'Point System'!$E:$E,'Point System'!$F:$F,""),Deduction!$E$3:$J$3,0))*_xlfn.XLOOKUP(Q$1,'Point System'!$E:$E,'Point System'!$G:$G,0),0)</f>
        <v>0</v>
      </c>
      <c r="R53" s="215">
        <f>IFERROR(INDEX(Deduction!$E:$J,MATCH($A53,Deduction!$A:$A,0),MATCH(_xlfn.XLOOKUP(R$1,'Point System'!$E:$E,'Point System'!$F:$F,""),Deduction!$E$3:$J$3,0))*_xlfn.XLOOKUP(R$1,'Point System'!$E:$E,'Point System'!$G:$G,0),0)</f>
        <v>0</v>
      </c>
      <c r="S53" s="215">
        <f>IFERROR(INDEX(Deduction!$E:$J,MATCH($A53,Deduction!$A:$A,0),MATCH(_xlfn.XLOOKUP(S$1,'Point System'!$E:$E,'Point System'!$F:$F,""),Deduction!$E$3:$J$3,0))*_xlfn.XLOOKUP(S$1,'Point System'!$E:$E,'Point System'!$G:$G,0),0)</f>
        <v>0</v>
      </c>
      <c r="T53" s="215">
        <f>IFERROR(INDEX(Deduction!$E:$J,MATCH($A53,Deduction!$A:$A,0),MATCH(_xlfn.XLOOKUP(T$1,'Point System'!$E:$E,'Point System'!$F:$F,""),Deduction!$E$3:$J$3,0))*_xlfn.XLOOKUP(T$1,'Point System'!$E:$E,'Point System'!$G:$G,0),0)</f>
        <v>0</v>
      </c>
      <c r="U53" s="215">
        <f>IFERROR(INDEX(Deduction!$E:$J,MATCH($A53,Deduction!$A:$A,0),MATCH(_xlfn.XLOOKUP(U$1,'Point System'!$E:$E,'Point System'!$F:$F,""),Deduction!$E$3:$J$3,0))*_xlfn.XLOOKUP(U$1,'Point System'!$E:$E,'Point System'!$G:$G,0),0)</f>
        <v>0</v>
      </c>
      <c r="V53" s="215">
        <f>IFERROR(INDEX(Deduction!$E:$J,MATCH($A53,Deduction!$A:$A,0),MATCH(_xlfn.XLOOKUP(V$1,'Point System'!$E:$E,'Point System'!$F:$F,""),Deduction!$E$3:$J$3,0))*_xlfn.XLOOKUP(V$1,'Point System'!$E:$E,'Point System'!$G:$G,0),0)</f>
        <v>0</v>
      </c>
      <c r="W53" s="214">
        <f t="shared" si="1"/>
        <v>0</v>
      </c>
      <c r="X53" s="216">
        <f t="shared" si="2"/>
        <v>0</v>
      </c>
      <c r="Y53" s="225" cm="1">
        <f t="array" ref="Y53">IFERROR(SUMPRODUCT((LOWER(INDEX(Attendance!$E:$ZZ,MATCH($A53,Attendance!$A:$A,0),0))="x")*(TEXT(Attendance!$E$1:$ZZ$1,"mmm")="Dec"))/SUMPRODUCT((Attendance!$E$1:$ZZ$1&lt;&gt;"")*(TEXT(Attendance!$E$1:$ZZ$1,"mmm")="Dec")),0)</f>
        <v>0</v>
      </c>
      <c r="Z53" s="226" cm="1">
        <f t="array" ref="Z53">IFERROR(SUMPRODUCT((LOWER(INDEX(Attendance!$E:$ZZ,MATCH($A53,Attendance!$A:$A,0),0))="x")*(Attendance!$E$2:$ZZ$2=_xlfn.XLOOKUP(E$1,'Point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54" spans="1:26" x14ac:dyDescent="0.25">
      <c r="A54" s="187">
        <f>Attendance!A53</f>
        <v>51</v>
      </c>
      <c r="B54" s="207" t="str">
        <f>IF($A54=0,"",IFERROR(_xlfn.LET(_xlpm.x,INDEX(Attendance!$B:$B,MATCH($A54,Attendance!$A:$A,0)),IF(_xlpm.x=0,"",_xlpm.x)),""))</f>
        <v/>
      </c>
      <c r="C54" s="207" t="str">
        <f>IF($A54=0,"",IFERROR(_xlfn.LET(_xlpm.x,INDEX(Attendance!$C:$C,MATCH($A54,Attendance!$A:$A,0)),IF(_xlpm.x=0,"",_xlpm.x)),""))</f>
        <v/>
      </c>
      <c r="D54" s="207" t="str">
        <f>IF($A54=0,"",IFERROR(_xlfn.LET(_xlpm.x,INDEX(Attendance!$D:$D,MATCH($A54,Attendance!$A:$A,0)),IF(_xlpm.x=0,"",_xlpm.x)),""))</f>
        <v/>
      </c>
      <c r="E54" s="208" cm="1">
        <f t="array" ref="E54">SUMPRODUCT((LOWER(INDEX(Attendance!$D:$ZZ,MATCH($A54,Attendance!$A:$A,0),0))="x")*(Attendance!$D$2:$ZZ$2=_xlfn.XLOOKUP(E$1,'Point System'!$A:$A,'Point System'!$B:$B,""))*(TEXT(Attendance!$D$1:$ZZ$1,"mmm")="Dec"))*_xlfn.XLOOKUP(E$1,'Point System'!$A:$A,'Point System'!$C:$C,0)</f>
        <v>0</v>
      </c>
      <c r="F54" s="208" cm="1">
        <f t="array" ref="F54">SUMPRODUCT((LOWER(INDEX(Attendance!$D:$ZZ,MATCH($A54,Attendance!$A:$A,0),0))="x")*(Attendance!$D$2:$ZZ$2=_xlfn.XLOOKUP(F$1,'Point System'!$A:$A,'Point System'!$B:$B,""))*(TEXT(Attendance!$D$1:$ZZ$1,"mmm")="Dec"))*_xlfn.XLOOKUP(F$1,'Point System'!$A:$A,'Point System'!$C:$C,0)</f>
        <v>0</v>
      </c>
      <c r="G54" s="208" cm="1">
        <f t="array" ref="G54">SUMPRODUCT((LOWER(INDEX(Attendance!$D:$ZZ,MATCH($A54,Attendance!$A:$A,0),0))="x")*(Attendance!$D$2:$ZZ$2=_xlfn.XLOOKUP(G$1,'Point System'!$A:$A,'Point System'!$B:$B,""))*(TEXT(Attendance!$D$1:$ZZ$1,"mmm")="Dec"))*_xlfn.XLOOKUP(G$1,'Point System'!$A:$A,'Point System'!$C:$C,0)</f>
        <v>0</v>
      </c>
      <c r="H54" s="208" cm="1">
        <f t="array" ref="H54">SUMPRODUCT((LOWER(INDEX(Attendance!$D:$ZZ,MATCH($A54,Attendance!$A:$A,0),0))="x")*(Attendance!$D$2:$ZZ$2=_xlfn.XLOOKUP(H$1,'Point System'!$A:$A,'Point System'!$B:$B,""))*(TEXT(Attendance!$D$1:$ZZ$1,"mmm")="Dec"))*_xlfn.XLOOKUP(H$1,'Point System'!$A:$A,'Point System'!$C:$C,0)</f>
        <v>0</v>
      </c>
      <c r="I54" s="208" cm="1">
        <f t="array" ref="I54">SUMPRODUCT((LOWER(INDEX(Attendance!$D:$ZZ,MATCH($A54,Attendance!$A:$A,0),0))="x")*(Attendance!$D$2:$ZZ$2=_xlfn.XLOOKUP(I$1,'Point System'!$A:$A,'Point System'!$B:$B,""))*(TEXT(Attendance!$D$1:$ZZ$1,"mmm")="Dec"))*_xlfn.XLOOKUP(I$1,'Point System'!$A:$A,'Point System'!$C:$C,0)</f>
        <v>0</v>
      </c>
      <c r="J54" s="208" cm="1">
        <f t="array" ref="J54">SUMPRODUCT((LOWER(INDEX(Attendance!$D:$ZZ,MATCH($A54,Attendance!$A:$A,0),0))="x")*(Attendance!$D$2:$ZZ$2=_xlfn.XLOOKUP(J$1,'Point System'!$A:$A,'Point System'!$B:$B,""))*(TEXT(Attendance!$D$1:$ZZ$1,"mmm")="Dec"))*_xlfn.XLOOKUP(J$1,'Point System'!$A:$A,'Point System'!$C:$C,0)</f>
        <v>0</v>
      </c>
      <c r="K54" s="208" cm="1">
        <f t="array" ref="K54">SUMPRODUCT((LOWER(INDEX(Attendance!$D:$ZZ,MATCH($A54,Attendance!$A:$A,0),0))="x")*(Attendance!$D$2:$ZZ$2=_xlfn.XLOOKUP(K$1,'Point System'!$A:$A,'Point System'!$B:$B,""))*(TEXT(Attendance!$D$1:$ZZ$1,"mmm")="Dec"))*_xlfn.XLOOKUP(K$1,'Point System'!$A:$A,'Point System'!$C:$C,0)</f>
        <v>0</v>
      </c>
      <c r="L54" s="188"/>
      <c r="M54" s="188"/>
      <c r="N54" s="188"/>
      <c r="O54" s="188"/>
      <c r="P54" s="217">
        <f t="shared" si="0"/>
        <v>0</v>
      </c>
      <c r="Q54" s="218">
        <f>IFERROR(INDEX(Deduction!$E:$J,MATCH($A54,Deduction!$A:$A,0),MATCH(_xlfn.XLOOKUP(Q$1,'Point System'!$E:$E,'Point System'!$F:$F,""),Deduction!$E$3:$J$3,0))*_xlfn.XLOOKUP(Q$1,'Point System'!$E:$E,'Point System'!$G:$G,0),0)</f>
        <v>0</v>
      </c>
      <c r="R54" s="218">
        <f>IFERROR(INDEX(Deduction!$E:$J,MATCH($A54,Deduction!$A:$A,0),MATCH(_xlfn.XLOOKUP(R$1,'Point System'!$E:$E,'Point System'!$F:$F,""),Deduction!$E$3:$J$3,0))*_xlfn.XLOOKUP(R$1,'Point System'!$E:$E,'Point System'!$G:$G,0),0)</f>
        <v>0</v>
      </c>
      <c r="S54" s="218">
        <f>IFERROR(INDEX(Deduction!$E:$J,MATCH($A54,Deduction!$A:$A,0),MATCH(_xlfn.XLOOKUP(S$1,'Point System'!$E:$E,'Point System'!$F:$F,""),Deduction!$E$3:$J$3,0))*_xlfn.XLOOKUP(S$1,'Point System'!$E:$E,'Point System'!$G:$G,0),0)</f>
        <v>0</v>
      </c>
      <c r="T54" s="218">
        <f>IFERROR(INDEX(Deduction!$E:$J,MATCH($A54,Deduction!$A:$A,0),MATCH(_xlfn.XLOOKUP(T$1,'Point System'!$E:$E,'Point System'!$F:$F,""),Deduction!$E$3:$J$3,0))*_xlfn.XLOOKUP(T$1,'Point System'!$E:$E,'Point System'!$G:$G,0),0)</f>
        <v>0</v>
      </c>
      <c r="U54" s="218">
        <f>IFERROR(INDEX(Deduction!$E:$J,MATCH($A54,Deduction!$A:$A,0),MATCH(_xlfn.XLOOKUP(U$1,'Point System'!$E:$E,'Point System'!$F:$F,""),Deduction!$E$3:$J$3,0))*_xlfn.XLOOKUP(U$1,'Point System'!$E:$E,'Point System'!$G:$G,0),0)</f>
        <v>0</v>
      </c>
      <c r="V54" s="218">
        <f>IFERROR(INDEX(Deduction!$E:$J,MATCH($A54,Deduction!$A:$A,0),MATCH(_xlfn.XLOOKUP(V$1,'Point System'!$E:$E,'Point System'!$F:$F,""),Deduction!$E$3:$J$3,0))*_xlfn.XLOOKUP(V$1,'Point System'!$E:$E,'Point System'!$G:$G,0),0)</f>
        <v>0</v>
      </c>
      <c r="W54" s="217">
        <f t="shared" si="1"/>
        <v>0</v>
      </c>
      <c r="X54" s="219">
        <f t="shared" si="2"/>
        <v>0</v>
      </c>
      <c r="Y54" s="227" cm="1">
        <f t="array" ref="Y54">IFERROR(SUMPRODUCT((LOWER(INDEX(Attendance!$E:$ZZ,MATCH($A54,Attendance!$A:$A,0),0))="x")*(TEXT(Attendance!$E$1:$ZZ$1,"mmm")="Dec"))/SUMPRODUCT((Attendance!$E$1:$ZZ$1&lt;&gt;"")*(TEXT(Attendance!$E$1:$ZZ$1,"mmm")="Dec")),0)</f>
        <v>0</v>
      </c>
      <c r="Z54" s="228" cm="1">
        <f t="array" ref="Z54">IFERROR(SUMPRODUCT((LOWER(INDEX(Attendance!$E:$ZZ,MATCH($A54,Attendance!$A:$A,0),0))="x")*(Attendance!$E$2:$ZZ$2=_xlfn.XLOOKUP(E$1,'Point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55" spans="1:26" x14ac:dyDescent="0.25">
      <c r="A55" s="187">
        <f>Attendance!A54</f>
        <v>52</v>
      </c>
      <c r="B55" s="205" t="str">
        <f>IF($A55=0,"",IFERROR(_xlfn.LET(_xlpm.x,INDEX(Attendance!$B:$B,MATCH($A55,Attendance!$A:$A,0)),IF(_xlpm.x=0,"",_xlpm.x)),""))</f>
        <v/>
      </c>
      <c r="C55" s="205" t="str">
        <f>IF($A55=0,"",IFERROR(_xlfn.LET(_xlpm.x,INDEX(Attendance!$C:$C,MATCH($A55,Attendance!$A:$A,0)),IF(_xlpm.x=0,"",_xlpm.x)),""))</f>
        <v/>
      </c>
      <c r="D55" s="205" t="str">
        <f>IF($A55=0,"",IFERROR(_xlfn.LET(_xlpm.x,INDEX(Attendance!$D:$D,MATCH($A55,Attendance!$A:$A,0)),IF(_xlpm.x=0,"",_xlpm.x)),""))</f>
        <v/>
      </c>
      <c r="E55" s="206" cm="1">
        <f t="array" ref="E55">SUMPRODUCT((LOWER(INDEX(Attendance!$D:$ZZ,MATCH($A55,Attendance!$A:$A,0),0))="x")*(Attendance!$D$2:$ZZ$2=_xlfn.XLOOKUP(E$1,'Point System'!$A:$A,'Point System'!$B:$B,""))*(TEXT(Attendance!$D$1:$ZZ$1,"mmm")="Dec"))*_xlfn.XLOOKUP(E$1,'Point System'!$A:$A,'Point System'!$C:$C,0)</f>
        <v>0</v>
      </c>
      <c r="F55" s="206" cm="1">
        <f t="array" ref="F55">SUMPRODUCT((LOWER(INDEX(Attendance!$D:$ZZ,MATCH($A55,Attendance!$A:$A,0),0))="x")*(Attendance!$D$2:$ZZ$2=_xlfn.XLOOKUP(F$1,'Point System'!$A:$A,'Point System'!$B:$B,""))*(TEXT(Attendance!$D$1:$ZZ$1,"mmm")="Dec"))*_xlfn.XLOOKUP(F$1,'Point System'!$A:$A,'Point System'!$C:$C,0)</f>
        <v>0</v>
      </c>
      <c r="G55" s="206" cm="1">
        <f t="array" ref="G55">SUMPRODUCT((LOWER(INDEX(Attendance!$D:$ZZ,MATCH($A55,Attendance!$A:$A,0),0))="x")*(Attendance!$D$2:$ZZ$2=_xlfn.XLOOKUP(G$1,'Point System'!$A:$A,'Point System'!$B:$B,""))*(TEXT(Attendance!$D$1:$ZZ$1,"mmm")="Dec"))*_xlfn.XLOOKUP(G$1,'Point System'!$A:$A,'Point System'!$C:$C,0)</f>
        <v>0</v>
      </c>
      <c r="H55" s="206" cm="1">
        <f t="array" ref="H55">SUMPRODUCT((LOWER(INDEX(Attendance!$D:$ZZ,MATCH($A55,Attendance!$A:$A,0),0))="x")*(Attendance!$D$2:$ZZ$2=_xlfn.XLOOKUP(H$1,'Point System'!$A:$A,'Point System'!$B:$B,""))*(TEXT(Attendance!$D$1:$ZZ$1,"mmm")="Dec"))*_xlfn.XLOOKUP(H$1,'Point System'!$A:$A,'Point System'!$C:$C,0)</f>
        <v>0</v>
      </c>
      <c r="I55" s="206" cm="1">
        <f t="array" ref="I55">SUMPRODUCT((LOWER(INDEX(Attendance!$D:$ZZ,MATCH($A55,Attendance!$A:$A,0),0))="x")*(Attendance!$D$2:$ZZ$2=_xlfn.XLOOKUP(I$1,'Point System'!$A:$A,'Point System'!$B:$B,""))*(TEXT(Attendance!$D$1:$ZZ$1,"mmm")="Dec"))*_xlfn.XLOOKUP(I$1,'Point System'!$A:$A,'Point System'!$C:$C,0)</f>
        <v>0</v>
      </c>
      <c r="J55" s="206" cm="1">
        <f t="array" ref="J55">SUMPRODUCT((LOWER(INDEX(Attendance!$D:$ZZ,MATCH($A55,Attendance!$A:$A,0),0))="x")*(Attendance!$D$2:$ZZ$2=_xlfn.XLOOKUP(J$1,'Point System'!$A:$A,'Point System'!$B:$B,""))*(TEXT(Attendance!$D$1:$ZZ$1,"mmm")="Dec"))*_xlfn.XLOOKUP(J$1,'Point System'!$A:$A,'Point System'!$C:$C,0)</f>
        <v>0</v>
      </c>
      <c r="K55" s="206" cm="1">
        <f t="array" ref="K55">SUMPRODUCT((LOWER(INDEX(Attendance!$D:$ZZ,MATCH($A55,Attendance!$A:$A,0),0))="x")*(Attendance!$D$2:$ZZ$2=_xlfn.XLOOKUP(K$1,'Point System'!$A:$A,'Point System'!$B:$B,""))*(TEXT(Attendance!$D$1:$ZZ$1,"mmm")="Dec"))*_xlfn.XLOOKUP(K$1,'Point System'!$A:$A,'Point System'!$C:$C,0)</f>
        <v>0</v>
      </c>
      <c r="L55" s="188"/>
      <c r="M55" s="188"/>
      <c r="N55" s="188"/>
      <c r="O55" s="188"/>
      <c r="P55" s="214">
        <f t="shared" si="0"/>
        <v>0</v>
      </c>
      <c r="Q55" s="215">
        <f>IFERROR(INDEX(Deduction!$E:$J,MATCH($A55,Deduction!$A:$A,0),MATCH(_xlfn.XLOOKUP(Q$1,'Point System'!$E:$E,'Point System'!$F:$F,""),Deduction!$E$3:$J$3,0))*_xlfn.XLOOKUP(Q$1,'Point System'!$E:$E,'Point System'!$G:$G,0),0)</f>
        <v>0</v>
      </c>
      <c r="R55" s="215">
        <f>IFERROR(INDEX(Deduction!$E:$J,MATCH($A55,Deduction!$A:$A,0),MATCH(_xlfn.XLOOKUP(R$1,'Point System'!$E:$E,'Point System'!$F:$F,""),Deduction!$E$3:$J$3,0))*_xlfn.XLOOKUP(R$1,'Point System'!$E:$E,'Point System'!$G:$G,0),0)</f>
        <v>0</v>
      </c>
      <c r="S55" s="215">
        <f>IFERROR(INDEX(Deduction!$E:$J,MATCH($A55,Deduction!$A:$A,0),MATCH(_xlfn.XLOOKUP(S$1,'Point System'!$E:$E,'Point System'!$F:$F,""),Deduction!$E$3:$J$3,0))*_xlfn.XLOOKUP(S$1,'Point System'!$E:$E,'Point System'!$G:$G,0),0)</f>
        <v>0</v>
      </c>
      <c r="T55" s="215">
        <f>IFERROR(INDEX(Deduction!$E:$J,MATCH($A55,Deduction!$A:$A,0),MATCH(_xlfn.XLOOKUP(T$1,'Point System'!$E:$E,'Point System'!$F:$F,""),Deduction!$E$3:$J$3,0))*_xlfn.XLOOKUP(T$1,'Point System'!$E:$E,'Point System'!$G:$G,0),0)</f>
        <v>0</v>
      </c>
      <c r="U55" s="215">
        <f>IFERROR(INDEX(Deduction!$E:$J,MATCH($A55,Deduction!$A:$A,0),MATCH(_xlfn.XLOOKUP(U$1,'Point System'!$E:$E,'Point System'!$F:$F,""),Deduction!$E$3:$J$3,0))*_xlfn.XLOOKUP(U$1,'Point System'!$E:$E,'Point System'!$G:$G,0),0)</f>
        <v>0</v>
      </c>
      <c r="V55" s="215">
        <f>IFERROR(INDEX(Deduction!$E:$J,MATCH($A55,Deduction!$A:$A,0),MATCH(_xlfn.XLOOKUP(V$1,'Point System'!$E:$E,'Point System'!$F:$F,""),Deduction!$E$3:$J$3,0))*_xlfn.XLOOKUP(V$1,'Point System'!$E:$E,'Point System'!$G:$G,0),0)</f>
        <v>0</v>
      </c>
      <c r="W55" s="214">
        <f t="shared" si="1"/>
        <v>0</v>
      </c>
      <c r="X55" s="216">
        <f t="shared" si="2"/>
        <v>0</v>
      </c>
      <c r="Y55" s="225" cm="1">
        <f t="array" ref="Y55">IFERROR(SUMPRODUCT((LOWER(INDEX(Attendance!$E:$ZZ,MATCH($A55,Attendance!$A:$A,0),0))="x")*(TEXT(Attendance!$E$1:$ZZ$1,"mmm")="Dec"))/SUMPRODUCT((Attendance!$E$1:$ZZ$1&lt;&gt;"")*(TEXT(Attendance!$E$1:$ZZ$1,"mmm")="Dec")),0)</f>
        <v>0</v>
      </c>
      <c r="Z55" s="226" cm="1">
        <f t="array" ref="Z55">IFERROR(SUMPRODUCT((LOWER(INDEX(Attendance!$E:$ZZ,MATCH($A55,Attendance!$A:$A,0),0))="x")*(Attendance!$E$2:$ZZ$2=_xlfn.XLOOKUP(E$1,'Point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56" spans="1:26" x14ac:dyDescent="0.25">
      <c r="A56" s="187">
        <f>Attendance!A55</f>
        <v>53</v>
      </c>
      <c r="B56" s="207" t="str">
        <f>IF($A56=0,"",IFERROR(_xlfn.LET(_xlpm.x,INDEX(Attendance!$B:$B,MATCH($A56,Attendance!$A:$A,0)),IF(_xlpm.x=0,"",_xlpm.x)),""))</f>
        <v/>
      </c>
      <c r="C56" s="207" t="str">
        <f>IF($A56=0,"",IFERROR(_xlfn.LET(_xlpm.x,INDEX(Attendance!$C:$C,MATCH($A56,Attendance!$A:$A,0)),IF(_xlpm.x=0,"",_xlpm.x)),""))</f>
        <v/>
      </c>
      <c r="D56" s="207" t="str">
        <f>IF($A56=0,"",IFERROR(_xlfn.LET(_xlpm.x,INDEX(Attendance!$D:$D,MATCH($A56,Attendance!$A:$A,0)),IF(_xlpm.x=0,"",_xlpm.x)),""))</f>
        <v/>
      </c>
      <c r="E56" s="208" cm="1">
        <f t="array" ref="E56">SUMPRODUCT((LOWER(INDEX(Attendance!$D:$ZZ,MATCH($A56,Attendance!$A:$A,0),0))="x")*(Attendance!$D$2:$ZZ$2=_xlfn.XLOOKUP(E$1,'Point System'!$A:$A,'Point System'!$B:$B,""))*(TEXT(Attendance!$D$1:$ZZ$1,"mmm")="Dec"))*_xlfn.XLOOKUP(E$1,'Point System'!$A:$A,'Point System'!$C:$C,0)</f>
        <v>0</v>
      </c>
      <c r="F56" s="208" cm="1">
        <f t="array" ref="F56">SUMPRODUCT((LOWER(INDEX(Attendance!$D:$ZZ,MATCH($A56,Attendance!$A:$A,0),0))="x")*(Attendance!$D$2:$ZZ$2=_xlfn.XLOOKUP(F$1,'Point System'!$A:$A,'Point System'!$B:$B,""))*(TEXT(Attendance!$D$1:$ZZ$1,"mmm")="Dec"))*_xlfn.XLOOKUP(F$1,'Point System'!$A:$A,'Point System'!$C:$C,0)</f>
        <v>0</v>
      </c>
      <c r="G56" s="208" cm="1">
        <f t="array" ref="G56">SUMPRODUCT((LOWER(INDEX(Attendance!$D:$ZZ,MATCH($A56,Attendance!$A:$A,0),0))="x")*(Attendance!$D$2:$ZZ$2=_xlfn.XLOOKUP(G$1,'Point System'!$A:$A,'Point System'!$B:$B,""))*(TEXT(Attendance!$D$1:$ZZ$1,"mmm")="Dec"))*_xlfn.XLOOKUP(G$1,'Point System'!$A:$A,'Point System'!$C:$C,0)</f>
        <v>0</v>
      </c>
      <c r="H56" s="208" cm="1">
        <f t="array" ref="H56">SUMPRODUCT((LOWER(INDEX(Attendance!$D:$ZZ,MATCH($A56,Attendance!$A:$A,0),0))="x")*(Attendance!$D$2:$ZZ$2=_xlfn.XLOOKUP(H$1,'Point System'!$A:$A,'Point System'!$B:$B,""))*(TEXT(Attendance!$D$1:$ZZ$1,"mmm")="Dec"))*_xlfn.XLOOKUP(H$1,'Point System'!$A:$A,'Point System'!$C:$C,0)</f>
        <v>0</v>
      </c>
      <c r="I56" s="208" cm="1">
        <f t="array" ref="I56">SUMPRODUCT((LOWER(INDEX(Attendance!$D:$ZZ,MATCH($A56,Attendance!$A:$A,0),0))="x")*(Attendance!$D$2:$ZZ$2=_xlfn.XLOOKUP(I$1,'Point System'!$A:$A,'Point System'!$B:$B,""))*(TEXT(Attendance!$D$1:$ZZ$1,"mmm")="Dec"))*_xlfn.XLOOKUP(I$1,'Point System'!$A:$A,'Point System'!$C:$C,0)</f>
        <v>0</v>
      </c>
      <c r="J56" s="208" cm="1">
        <f t="array" ref="J56">SUMPRODUCT((LOWER(INDEX(Attendance!$D:$ZZ,MATCH($A56,Attendance!$A:$A,0),0))="x")*(Attendance!$D$2:$ZZ$2=_xlfn.XLOOKUP(J$1,'Point System'!$A:$A,'Point System'!$B:$B,""))*(TEXT(Attendance!$D$1:$ZZ$1,"mmm")="Dec"))*_xlfn.XLOOKUP(J$1,'Point System'!$A:$A,'Point System'!$C:$C,0)</f>
        <v>0</v>
      </c>
      <c r="K56" s="208" cm="1">
        <f t="array" ref="K56">SUMPRODUCT((LOWER(INDEX(Attendance!$D:$ZZ,MATCH($A56,Attendance!$A:$A,0),0))="x")*(Attendance!$D$2:$ZZ$2=_xlfn.XLOOKUP(K$1,'Point System'!$A:$A,'Point System'!$B:$B,""))*(TEXT(Attendance!$D$1:$ZZ$1,"mmm")="Dec"))*_xlfn.XLOOKUP(K$1,'Point System'!$A:$A,'Point System'!$C:$C,0)</f>
        <v>0</v>
      </c>
      <c r="L56" s="188"/>
      <c r="M56" s="188"/>
      <c r="N56" s="188"/>
      <c r="O56" s="188"/>
      <c r="P56" s="217">
        <f t="shared" si="0"/>
        <v>0</v>
      </c>
      <c r="Q56" s="218">
        <f>IFERROR(INDEX(Deduction!$E:$J,MATCH($A56,Deduction!$A:$A,0),MATCH(_xlfn.XLOOKUP(Q$1,'Point System'!$E:$E,'Point System'!$F:$F,""),Deduction!$E$3:$J$3,0))*_xlfn.XLOOKUP(Q$1,'Point System'!$E:$E,'Point System'!$G:$G,0),0)</f>
        <v>0</v>
      </c>
      <c r="R56" s="218">
        <f>IFERROR(INDEX(Deduction!$E:$J,MATCH($A56,Deduction!$A:$A,0),MATCH(_xlfn.XLOOKUP(R$1,'Point System'!$E:$E,'Point System'!$F:$F,""),Deduction!$E$3:$J$3,0))*_xlfn.XLOOKUP(R$1,'Point System'!$E:$E,'Point System'!$G:$G,0),0)</f>
        <v>0</v>
      </c>
      <c r="S56" s="218">
        <f>IFERROR(INDEX(Deduction!$E:$J,MATCH($A56,Deduction!$A:$A,0),MATCH(_xlfn.XLOOKUP(S$1,'Point System'!$E:$E,'Point System'!$F:$F,""),Deduction!$E$3:$J$3,0))*_xlfn.XLOOKUP(S$1,'Point System'!$E:$E,'Point System'!$G:$G,0),0)</f>
        <v>0</v>
      </c>
      <c r="T56" s="218">
        <f>IFERROR(INDEX(Deduction!$E:$J,MATCH($A56,Deduction!$A:$A,0),MATCH(_xlfn.XLOOKUP(T$1,'Point System'!$E:$E,'Point System'!$F:$F,""),Deduction!$E$3:$J$3,0))*_xlfn.XLOOKUP(T$1,'Point System'!$E:$E,'Point System'!$G:$G,0),0)</f>
        <v>0</v>
      </c>
      <c r="U56" s="218">
        <f>IFERROR(INDEX(Deduction!$E:$J,MATCH($A56,Deduction!$A:$A,0),MATCH(_xlfn.XLOOKUP(U$1,'Point System'!$E:$E,'Point System'!$F:$F,""),Deduction!$E$3:$J$3,0))*_xlfn.XLOOKUP(U$1,'Point System'!$E:$E,'Point System'!$G:$G,0),0)</f>
        <v>0</v>
      </c>
      <c r="V56" s="218">
        <f>IFERROR(INDEX(Deduction!$E:$J,MATCH($A56,Deduction!$A:$A,0),MATCH(_xlfn.XLOOKUP(V$1,'Point System'!$E:$E,'Point System'!$F:$F,""),Deduction!$E$3:$J$3,0))*_xlfn.XLOOKUP(V$1,'Point System'!$E:$E,'Point System'!$G:$G,0),0)</f>
        <v>0</v>
      </c>
      <c r="W56" s="217">
        <f t="shared" si="1"/>
        <v>0</v>
      </c>
      <c r="X56" s="219">
        <f t="shared" si="2"/>
        <v>0</v>
      </c>
      <c r="Y56" s="227" cm="1">
        <f t="array" ref="Y56">IFERROR(SUMPRODUCT((LOWER(INDEX(Attendance!$E:$ZZ,MATCH($A56,Attendance!$A:$A,0),0))="x")*(TEXT(Attendance!$E$1:$ZZ$1,"mmm")="Dec"))/SUMPRODUCT((Attendance!$E$1:$ZZ$1&lt;&gt;"")*(TEXT(Attendance!$E$1:$ZZ$1,"mmm")="Dec")),0)</f>
        <v>0</v>
      </c>
      <c r="Z56" s="228" cm="1">
        <f t="array" ref="Z56">IFERROR(SUMPRODUCT((LOWER(INDEX(Attendance!$E:$ZZ,MATCH($A56,Attendance!$A:$A,0),0))="x")*(Attendance!$E$2:$ZZ$2=_xlfn.XLOOKUP(E$1,'Point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57" spans="1:26" x14ac:dyDescent="0.25">
      <c r="A57" s="187">
        <f>Attendance!A56</f>
        <v>54</v>
      </c>
      <c r="B57" s="205" t="str">
        <f>IF($A57=0,"",IFERROR(_xlfn.LET(_xlpm.x,INDEX(Attendance!$B:$B,MATCH($A57,Attendance!$A:$A,0)),IF(_xlpm.x=0,"",_xlpm.x)),""))</f>
        <v/>
      </c>
      <c r="C57" s="205" t="str">
        <f>IF($A57=0,"",IFERROR(_xlfn.LET(_xlpm.x,INDEX(Attendance!$C:$C,MATCH($A57,Attendance!$A:$A,0)),IF(_xlpm.x=0,"",_xlpm.x)),""))</f>
        <v/>
      </c>
      <c r="D57" s="205" t="str">
        <f>IF($A57=0,"",IFERROR(_xlfn.LET(_xlpm.x,INDEX(Attendance!$D:$D,MATCH($A57,Attendance!$A:$A,0)),IF(_xlpm.x=0,"",_xlpm.x)),""))</f>
        <v/>
      </c>
      <c r="E57" s="206" cm="1">
        <f t="array" ref="E57">SUMPRODUCT((LOWER(INDEX(Attendance!$D:$ZZ,MATCH($A57,Attendance!$A:$A,0),0))="x")*(Attendance!$D$2:$ZZ$2=_xlfn.XLOOKUP(E$1,'Point System'!$A:$A,'Point System'!$B:$B,""))*(TEXT(Attendance!$D$1:$ZZ$1,"mmm")="Dec"))*_xlfn.XLOOKUP(E$1,'Point System'!$A:$A,'Point System'!$C:$C,0)</f>
        <v>0</v>
      </c>
      <c r="F57" s="206" cm="1">
        <f t="array" ref="F57">SUMPRODUCT((LOWER(INDEX(Attendance!$D:$ZZ,MATCH($A57,Attendance!$A:$A,0),0))="x")*(Attendance!$D$2:$ZZ$2=_xlfn.XLOOKUP(F$1,'Point System'!$A:$A,'Point System'!$B:$B,""))*(TEXT(Attendance!$D$1:$ZZ$1,"mmm")="Dec"))*_xlfn.XLOOKUP(F$1,'Point System'!$A:$A,'Point System'!$C:$C,0)</f>
        <v>0</v>
      </c>
      <c r="G57" s="206" cm="1">
        <f t="array" ref="G57">SUMPRODUCT((LOWER(INDEX(Attendance!$D:$ZZ,MATCH($A57,Attendance!$A:$A,0),0))="x")*(Attendance!$D$2:$ZZ$2=_xlfn.XLOOKUP(G$1,'Point System'!$A:$A,'Point System'!$B:$B,""))*(TEXT(Attendance!$D$1:$ZZ$1,"mmm")="Dec"))*_xlfn.XLOOKUP(G$1,'Point System'!$A:$A,'Point System'!$C:$C,0)</f>
        <v>0</v>
      </c>
      <c r="H57" s="206" cm="1">
        <f t="array" ref="H57">SUMPRODUCT((LOWER(INDEX(Attendance!$D:$ZZ,MATCH($A57,Attendance!$A:$A,0),0))="x")*(Attendance!$D$2:$ZZ$2=_xlfn.XLOOKUP(H$1,'Point System'!$A:$A,'Point System'!$B:$B,""))*(TEXT(Attendance!$D$1:$ZZ$1,"mmm")="Dec"))*_xlfn.XLOOKUP(H$1,'Point System'!$A:$A,'Point System'!$C:$C,0)</f>
        <v>0</v>
      </c>
      <c r="I57" s="206" cm="1">
        <f t="array" ref="I57">SUMPRODUCT((LOWER(INDEX(Attendance!$D:$ZZ,MATCH($A57,Attendance!$A:$A,0),0))="x")*(Attendance!$D$2:$ZZ$2=_xlfn.XLOOKUP(I$1,'Point System'!$A:$A,'Point System'!$B:$B,""))*(TEXT(Attendance!$D$1:$ZZ$1,"mmm")="Dec"))*_xlfn.XLOOKUP(I$1,'Point System'!$A:$A,'Point System'!$C:$C,0)</f>
        <v>0</v>
      </c>
      <c r="J57" s="206" cm="1">
        <f t="array" ref="J57">SUMPRODUCT((LOWER(INDEX(Attendance!$D:$ZZ,MATCH($A57,Attendance!$A:$A,0),0))="x")*(Attendance!$D$2:$ZZ$2=_xlfn.XLOOKUP(J$1,'Point System'!$A:$A,'Point System'!$B:$B,""))*(TEXT(Attendance!$D$1:$ZZ$1,"mmm")="Dec"))*_xlfn.XLOOKUP(J$1,'Point System'!$A:$A,'Point System'!$C:$C,0)</f>
        <v>0</v>
      </c>
      <c r="K57" s="206" cm="1">
        <f t="array" ref="K57">SUMPRODUCT((LOWER(INDEX(Attendance!$D:$ZZ,MATCH($A57,Attendance!$A:$A,0),0))="x")*(Attendance!$D$2:$ZZ$2=_xlfn.XLOOKUP(K$1,'Point System'!$A:$A,'Point System'!$B:$B,""))*(TEXT(Attendance!$D$1:$ZZ$1,"mmm")="Dec"))*_xlfn.XLOOKUP(K$1,'Point System'!$A:$A,'Point System'!$C:$C,0)</f>
        <v>0</v>
      </c>
      <c r="L57" s="188"/>
      <c r="M57" s="188"/>
      <c r="N57" s="188"/>
      <c r="O57" s="188"/>
      <c r="P57" s="214">
        <f t="shared" si="0"/>
        <v>0</v>
      </c>
      <c r="Q57" s="215">
        <f>IFERROR(INDEX(Deduction!$E:$J,MATCH($A57,Deduction!$A:$A,0),MATCH(_xlfn.XLOOKUP(Q$1,'Point System'!$E:$E,'Point System'!$F:$F,""),Deduction!$E$3:$J$3,0))*_xlfn.XLOOKUP(Q$1,'Point System'!$E:$E,'Point System'!$G:$G,0),0)</f>
        <v>0</v>
      </c>
      <c r="R57" s="215">
        <f>IFERROR(INDEX(Deduction!$E:$J,MATCH($A57,Deduction!$A:$A,0),MATCH(_xlfn.XLOOKUP(R$1,'Point System'!$E:$E,'Point System'!$F:$F,""),Deduction!$E$3:$J$3,0))*_xlfn.XLOOKUP(R$1,'Point System'!$E:$E,'Point System'!$G:$G,0),0)</f>
        <v>0</v>
      </c>
      <c r="S57" s="215">
        <f>IFERROR(INDEX(Deduction!$E:$J,MATCH($A57,Deduction!$A:$A,0),MATCH(_xlfn.XLOOKUP(S$1,'Point System'!$E:$E,'Point System'!$F:$F,""),Deduction!$E$3:$J$3,0))*_xlfn.XLOOKUP(S$1,'Point System'!$E:$E,'Point System'!$G:$G,0),0)</f>
        <v>0</v>
      </c>
      <c r="T57" s="215">
        <f>IFERROR(INDEX(Deduction!$E:$J,MATCH($A57,Deduction!$A:$A,0),MATCH(_xlfn.XLOOKUP(T$1,'Point System'!$E:$E,'Point System'!$F:$F,""),Deduction!$E$3:$J$3,0))*_xlfn.XLOOKUP(T$1,'Point System'!$E:$E,'Point System'!$G:$G,0),0)</f>
        <v>0</v>
      </c>
      <c r="U57" s="215">
        <f>IFERROR(INDEX(Deduction!$E:$J,MATCH($A57,Deduction!$A:$A,0),MATCH(_xlfn.XLOOKUP(U$1,'Point System'!$E:$E,'Point System'!$F:$F,""),Deduction!$E$3:$J$3,0))*_xlfn.XLOOKUP(U$1,'Point System'!$E:$E,'Point System'!$G:$G,0),0)</f>
        <v>0</v>
      </c>
      <c r="V57" s="215">
        <f>IFERROR(INDEX(Deduction!$E:$J,MATCH($A57,Deduction!$A:$A,0),MATCH(_xlfn.XLOOKUP(V$1,'Point System'!$E:$E,'Point System'!$F:$F,""),Deduction!$E$3:$J$3,0))*_xlfn.XLOOKUP(V$1,'Point System'!$E:$E,'Point System'!$G:$G,0),0)</f>
        <v>0</v>
      </c>
      <c r="W57" s="214">
        <f t="shared" si="1"/>
        <v>0</v>
      </c>
      <c r="X57" s="216">
        <f t="shared" si="2"/>
        <v>0</v>
      </c>
      <c r="Y57" s="225" cm="1">
        <f t="array" ref="Y57">IFERROR(SUMPRODUCT((LOWER(INDEX(Attendance!$E:$ZZ,MATCH($A57,Attendance!$A:$A,0),0))="x")*(TEXT(Attendance!$E$1:$ZZ$1,"mmm")="Dec"))/SUMPRODUCT((Attendance!$E$1:$ZZ$1&lt;&gt;"")*(TEXT(Attendance!$E$1:$ZZ$1,"mmm")="Dec")),0)</f>
        <v>0</v>
      </c>
      <c r="Z57" s="226" cm="1">
        <f t="array" ref="Z57">IFERROR(SUMPRODUCT((LOWER(INDEX(Attendance!$E:$ZZ,MATCH($A57,Attendance!$A:$A,0),0))="x")*(Attendance!$E$2:$ZZ$2=_xlfn.XLOOKUP(E$1,'Point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58" spans="1:26" x14ac:dyDescent="0.25">
      <c r="A58" s="187">
        <f>Attendance!A57</f>
        <v>55</v>
      </c>
      <c r="B58" s="207" t="str">
        <f>IF($A58=0,"",IFERROR(_xlfn.LET(_xlpm.x,INDEX(Attendance!$B:$B,MATCH($A58,Attendance!$A:$A,0)),IF(_xlpm.x=0,"",_xlpm.x)),""))</f>
        <v/>
      </c>
      <c r="C58" s="207" t="str">
        <f>IF($A58=0,"",IFERROR(_xlfn.LET(_xlpm.x,INDEX(Attendance!$C:$C,MATCH($A58,Attendance!$A:$A,0)),IF(_xlpm.x=0,"",_xlpm.x)),""))</f>
        <v/>
      </c>
      <c r="D58" s="207" t="str">
        <f>IF($A58=0,"",IFERROR(_xlfn.LET(_xlpm.x,INDEX(Attendance!$D:$D,MATCH($A58,Attendance!$A:$A,0)),IF(_xlpm.x=0,"",_xlpm.x)),""))</f>
        <v/>
      </c>
      <c r="E58" s="208" cm="1">
        <f t="array" ref="E58">SUMPRODUCT((LOWER(INDEX(Attendance!$D:$ZZ,MATCH($A58,Attendance!$A:$A,0),0))="x")*(Attendance!$D$2:$ZZ$2=_xlfn.XLOOKUP(E$1,'Point System'!$A:$A,'Point System'!$B:$B,""))*(TEXT(Attendance!$D$1:$ZZ$1,"mmm")="Dec"))*_xlfn.XLOOKUP(E$1,'Point System'!$A:$A,'Point System'!$C:$C,0)</f>
        <v>0</v>
      </c>
      <c r="F58" s="208" cm="1">
        <f t="array" ref="F58">SUMPRODUCT((LOWER(INDEX(Attendance!$D:$ZZ,MATCH($A58,Attendance!$A:$A,0),0))="x")*(Attendance!$D$2:$ZZ$2=_xlfn.XLOOKUP(F$1,'Point System'!$A:$A,'Point System'!$B:$B,""))*(TEXT(Attendance!$D$1:$ZZ$1,"mmm")="Dec"))*_xlfn.XLOOKUP(F$1,'Point System'!$A:$A,'Point System'!$C:$C,0)</f>
        <v>0</v>
      </c>
      <c r="G58" s="208" cm="1">
        <f t="array" ref="G58">SUMPRODUCT((LOWER(INDEX(Attendance!$D:$ZZ,MATCH($A58,Attendance!$A:$A,0),0))="x")*(Attendance!$D$2:$ZZ$2=_xlfn.XLOOKUP(G$1,'Point System'!$A:$A,'Point System'!$B:$B,""))*(TEXT(Attendance!$D$1:$ZZ$1,"mmm")="Dec"))*_xlfn.XLOOKUP(G$1,'Point System'!$A:$A,'Point System'!$C:$C,0)</f>
        <v>0</v>
      </c>
      <c r="H58" s="208" cm="1">
        <f t="array" ref="H58">SUMPRODUCT((LOWER(INDEX(Attendance!$D:$ZZ,MATCH($A58,Attendance!$A:$A,0),0))="x")*(Attendance!$D$2:$ZZ$2=_xlfn.XLOOKUP(H$1,'Point System'!$A:$A,'Point System'!$B:$B,""))*(TEXT(Attendance!$D$1:$ZZ$1,"mmm")="Dec"))*_xlfn.XLOOKUP(H$1,'Point System'!$A:$A,'Point System'!$C:$C,0)</f>
        <v>0</v>
      </c>
      <c r="I58" s="208" cm="1">
        <f t="array" ref="I58">SUMPRODUCT((LOWER(INDEX(Attendance!$D:$ZZ,MATCH($A58,Attendance!$A:$A,0),0))="x")*(Attendance!$D$2:$ZZ$2=_xlfn.XLOOKUP(I$1,'Point System'!$A:$A,'Point System'!$B:$B,""))*(TEXT(Attendance!$D$1:$ZZ$1,"mmm")="Dec"))*_xlfn.XLOOKUP(I$1,'Point System'!$A:$A,'Point System'!$C:$C,0)</f>
        <v>0</v>
      </c>
      <c r="J58" s="208" cm="1">
        <f t="array" ref="J58">SUMPRODUCT((LOWER(INDEX(Attendance!$D:$ZZ,MATCH($A58,Attendance!$A:$A,0),0))="x")*(Attendance!$D$2:$ZZ$2=_xlfn.XLOOKUP(J$1,'Point System'!$A:$A,'Point System'!$B:$B,""))*(TEXT(Attendance!$D$1:$ZZ$1,"mmm")="Dec"))*_xlfn.XLOOKUP(J$1,'Point System'!$A:$A,'Point System'!$C:$C,0)</f>
        <v>0</v>
      </c>
      <c r="K58" s="208" cm="1">
        <f t="array" ref="K58">SUMPRODUCT((LOWER(INDEX(Attendance!$D:$ZZ,MATCH($A58,Attendance!$A:$A,0),0))="x")*(Attendance!$D$2:$ZZ$2=_xlfn.XLOOKUP(K$1,'Point System'!$A:$A,'Point System'!$B:$B,""))*(TEXT(Attendance!$D$1:$ZZ$1,"mmm")="Dec"))*_xlfn.XLOOKUP(K$1,'Point System'!$A:$A,'Point System'!$C:$C,0)</f>
        <v>0</v>
      </c>
      <c r="L58" s="188"/>
      <c r="M58" s="188"/>
      <c r="N58" s="188"/>
      <c r="O58" s="188"/>
      <c r="P58" s="217">
        <f t="shared" si="0"/>
        <v>0</v>
      </c>
      <c r="Q58" s="218">
        <f>IFERROR(INDEX(Deduction!$E:$J,MATCH($A58,Deduction!$A:$A,0),MATCH(_xlfn.XLOOKUP(Q$1,'Point System'!$E:$E,'Point System'!$F:$F,""),Deduction!$E$3:$J$3,0))*_xlfn.XLOOKUP(Q$1,'Point System'!$E:$E,'Point System'!$G:$G,0),0)</f>
        <v>0</v>
      </c>
      <c r="R58" s="218">
        <f>IFERROR(INDEX(Deduction!$E:$J,MATCH($A58,Deduction!$A:$A,0),MATCH(_xlfn.XLOOKUP(R$1,'Point System'!$E:$E,'Point System'!$F:$F,""),Deduction!$E$3:$J$3,0))*_xlfn.XLOOKUP(R$1,'Point System'!$E:$E,'Point System'!$G:$G,0),0)</f>
        <v>0</v>
      </c>
      <c r="S58" s="218">
        <f>IFERROR(INDEX(Deduction!$E:$J,MATCH($A58,Deduction!$A:$A,0),MATCH(_xlfn.XLOOKUP(S$1,'Point System'!$E:$E,'Point System'!$F:$F,""),Deduction!$E$3:$J$3,0))*_xlfn.XLOOKUP(S$1,'Point System'!$E:$E,'Point System'!$G:$G,0),0)</f>
        <v>0</v>
      </c>
      <c r="T58" s="218">
        <f>IFERROR(INDEX(Deduction!$E:$J,MATCH($A58,Deduction!$A:$A,0),MATCH(_xlfn.XLOOKUP(T$1,'Point System'!$E:$E,'Point System'!$F:$F,""),Deduction!$E$3:$J$3,0))*_xlfn.XLOOKUP(T$1,'Point System'!$E:$E,'Point System'!$G:$G,0),0)</f>
        <v>0</v>
      </c>
      <c r="U58" s="218">
        <f>IFERROR(INDEX(Deduction!$E:$J,MATCH($A58,Deduction!$A:$A,0),MATCH(_xlfn.XLOOKUP(U$1,'Point System'!$E:$E,'Point System'!$F:$F,""),Deduction!$E$3:$J$3,0))*_xlfn.XLOOKUP(U$1,'Point System'!$E:$E,'Point System'!$G:$G,0),0)</f>
        <v>0</v>
      </c>
      <c r="V58" s="218">
        <f>IFERROR(INDEX(Deduction!$E:$J,MATCH($A58,Deduction!$A:$A,0),MATCH(_xlfn.XLOOKUP(V$1,'Point System'!$E:$E,'Point System'!$F:$F,""),Deduction!$E$3:$J$3,0))*_xlfn.XLOOKUP(V$1,'Point System'!$E:$E,'Point System'!$G:$G,0),0)</f>
        <v>0</v>
      </c>
      <c r="W58" s="217">
        <f t="shared" si="1"/>
        <v>0</v>
      </c>
      <c r="X58" s="219">
        <f t="shared" si="2"/>
        <v>0</v>
      </c>
      <c r="Y58" s="227" cm="1">
        <f t="array" ref="Y58">IFERROR(SUMPRODUCT((LOWER(INDEX(Attendance!$E:$ZZ,MATCH($A58,Attendance!$A:$A,0),0))="x")*(TEXT(Attendance!$E$1:$ZZ$1,"mmm")="Dec"))/SUMPRODUCT((Attendance!$E$1:$ZZ$1&lt;&gt;"")*(TEXT(Attendance!$E$1:$ZZ$1,"mmm")="Dec")),0)</f>
        <v>0</v>
      </c>
      <c r="Z58" s="228" cm="1">
        <f t="array" ref="Z58">IFERROR(SUMPRODUCT((LOWER(INDEX(Attendance!$E:$ZZ,MATCH($A58,Attendance!$A:$A,0),0))="x")*(Attendance!$E$2:$ZZ$2=_xlfn.XLOOKUP(E$1,'Point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59" spans="1:26" x14ac:dyDescent="0.25">
      <c r="A59" s="187">
        <f>Attendance!A58</f>
        <v>56</v>
      </c>
      <c r="B59" s="205" t="str">
        <f>IF($A59=0,"",IFERROR(_xlfn.LET(_xlpm.x,INDEX(Attendance!$B:$B,MATCH($A59,Attendance!$A:$A,0)),IF(_xlpm.x=0,"",_xlpm.x)),""))</f>
        <v/>
      </c>
      <c r="C59" s="205" t="str">
        <f>IF($A59=0,"",IFERROR(_xlfn.LET(_xlpm.x,INDEX(Attendance!$C:$C,MATCH($A59,Attendance!$A:$A,0)),IF(_xlpm.x=0,"",_xlpm.x)),""))</f>
        <v/>
      </c>
      <c r="D59" s="205" t="str">
        <f>IF($A59=0,"",IFERROR(_xlfn.LET(_xlpm.x,INDEX(Attendance!$D:$D,MATCH($A59,Attendance!$A:$A,0)),IF(_xlpm.x=0,"",_xlpm.x)),""))</f>
        <v/>
      </c>
      <c r="E59" s="206" cm="1">
        <f t="array" ref="E59">SUMPRODUCT((LOWER(INDEX(Attendance!$D:$ZZ,MATCH($A59,Attendance!$A:$A,0),0))="x")*(Attendance!$D$2:$ZZ$2=_xlfn.XLOOKUP(E$1,'Point System'!$A:$A,'Point System'!$B:$B,""))*(TEXT(Attendance!$D$1:$ZZ$1,"mmm")="Dec"))*_xlfn.XLOOKUP(E$1,'Point System'!$A:$A,'Point System'!$C:$C,0)</f>
        <v>0</v>
      </c>
      <c r="F59" s="206" cm="1">
        <f t="array" ref="F59">SUMPRODUCT((LOWER(INDEX(Attendance!$D:$ZZ,MATCH($A59,Attendance!$A:$A,0),0))="x")*(Attendance!$D$2:$ZZ$2=_xlfn.XLOOKUP(F$1,'Point System'!$A:$A,'Point System'!$B:$B,""))*(TEXT(Attendance!$D$1:$ZZ$1,"mmm")="Dec"))*_xlfn.XLOOKUP(F$1,'Point System'!$A:$A,'Point System'!$C:$C,0)</f>
        <v>0</v>
      </c>
      <c r="G59" s="206" cm="1">
        <f t="array" ref="G59">SUMPRODUCT((LOWER(INDEX(Attendance!$D:$ZZ,MATCH($A59,Attendance!$A:$A,0),0))="x")*(Attendance!$D$2:$ZZ$2=_xlfn.XLOOKUP(G$1,'Point System'!$A:$A,'Point System'!$B:$B,""))*(TEXT(Attendance!$D$1:$ZZ$1,"mmm")="Dec"))*_xlfn.XLOOKUP(G$1,'Point System'!$A:$A,'Point System'!$C:$C,0)</f>
        <v>0</v>
      </c>
      <c r="H59" s="206" cm="1">
        <f t="array" ref="H59">SUMPRODUCT((LOWER(INDEX(Attendance!$D:$ZZ,MATCH($A59,Attendance!$A:$A,0),0))="x")*(Attendance!$D$2:$ZZ$2=_xlfn.XLOOKUP(H$1,'Point System'!$A:$A,'Point System'!$B:$B,""))*(TEXT(Attendance!$D$1:$ZZ$1,"mmm")="Dec"))*_xlfn.XLOOKUP(H$1,'Point System'!$A:$A,'Point System'!$C:$C,0)</f>
        <v>0</v>
      </c>
      <c r="I59" s="206" cm="1">
        <f t="array" ref="I59">SUMPRODUCT((LOWER(INDEX(Attendance!$D:$ZZ,MATCH($A59,Attendance!$A:$A,0),0))="x")*(Attendance!$D$2:$ZZ$2=_xlfn.XLOOKUP(I$1,'Point System'!$A:$A,'Point System'!$B:$B,""))*(TEXT(Attendance!$D$1:$ZZ$1,"mmm")="Dec"))*_xlfn.XLOOKUP(I$1,'Point System'!$A:$A,'Point System'!$C:$C,0)</f>
        <v>0</v>
      </c>
      <c r="J59" s="206" cm="1">
        <f t="array" ref="J59">SUMPRODUCT((LOWER(INDEX(Attendance!$D:$ZZ,MATCH($A59,Attendance!$A:$A,0),0))="x")*(Attendance!$D$2:$ZZ$2=_xlfn.XLOOKUP(J$1,'Point System'!$A:$A,'Point System'!$B:$B,""))*(TEXT(Attendance!$D$1:$ZZ$1,"mmm")="Dec"))*_xlfn.XLOOKUP(J$1,'Point System'!$A:$A,'Point System'!$C:$C,0)</f>
        <v>0</v>
      </c>
      <c r="K59" s="206" cm="1">
        <f t="array" ref="K59">SUMPRODUCT((LOWER(INDEX(Attendance!$D:$ZZ,MATCH($A59,Attendance!$A:$A,0),0))="x")*(Attendance!$D$2:$ZZ$2=_xlfn.XLOOKUP(K$1,'Point System'!$A:$A,'Point System'!$B:$B,""))*(TEXT(Attendance!$D$1:$ZZ$1,"mmm")="Dec"))*_xlfn.XLOOKUP(K$1,'Point System'!$A:$A,'Point System'!$C:$C,0)</f>
        <v>0</v>
      </c>
      <c r="L59" s="188"/>
      <c r="M59" s="188"/>
      <c r="N59" s="188"/>
      <c r="O59" s="188"/>
      <c r="P59" s="214">
        <f t="shared" si="0"/>
        <v>0</v>
      </c>
      <c r="Q59" s="215">
        <f>IFERROR(INDEX(Deduction!$E:$J,MATCH($A59,Deduction!$A:$A,0),MATCH(_xlfn.XLOOKUP(Q$1,'Point System'!$E:$E,'Point System'!$F:$F,""),Deduction!$E$3:$J$3,0))*_xlfn.XLOOKUP(Q$1,'Point System'!$E:$E,'Point System'!$G:$G,0),0)</f>
        <v>0</v>
      </c>
      <c r="R59" s="215">
        <f>IFERROR(INDEX(Deduction!$E:$J,MATCH($A59,Deduction!$A:$A,0),MATCH(_xlfn.XLOOKUP(R$1,'Point System'!$E:$E,'Point System'!$F:$F,""),Deduction!$E$3:$J$3,0))*_xlfn.XLOOKUP(R$1,'Point System'!$E:$E,'Point System'!$G:$G,0),0)</f>
        <v>0</v>
      </c>
      <c r="S59" s="215">
        <f>IFERROR(INDEX(Deduction!$E:$J,MATCH($A59,Deduction!$A:$A,0),MATCH(_xlfn.XLOOKUP(S$1,'Point System'!$E:$E,'Point System'!$F:$F,""),Deduction!$E$3:$J$3,0))*_xlfn.XLOOKUP(S$1,'Point System'!$E:$E,'Point System'!$G:$G,0),0)</f>
        <v>0</v>
      </c>
      <c r="T59" s="215">
        <f>IFERROR(INDEX(Deduction!$E:$J,MATCH($A59,Deduction!$A:$A,0),MATCH(_xlfn.XLOOKUP(T$1,'Point System'!$E:$E,'Point System'!$F:$F,""),Deduction!$E$3:$J$3,0))*_xlfn.XLOOKUP(T$1,'Point System'!$E:$E,'Point System'!$G:$G,0),0)</f>
        <v>0</v>
      </c>
      <c r="U59" s="215">
        <f>IFERROR(INDEX(Deduction!$E:$J,MATCH($A59,Deduction!$A:$A,0),MATCH(_xlfn.XLOOKUP(U$1,'Point System'!$E:$E,'Point System'!$F:$F,""),Deduction!$E$3:$J$3,0))*_xlfn.XLOOKUP(U$1,'Point System'!$E:$E,'Point System'!$G:$G,0),0)</f>
        <v>0</v>
      </c>
      <c r="V59" s="215">
        <f>IFERROR(INDEX(Deduction!$E:$J,MATCH($A59,Deduction!$A:$A,0),MATCH(_xlfn.XLOOKUP(V$1,'Point System'!$E:$E,'Point System'!$F:$F,""),Deduction!$E$3:$J$3,0))*_xlfn.XLOOKUP(V$1,'Point System'!$E:$E,'Point System'!$G:$G,0),0)</f>
        <v>0</v>
      </c>
      <c r="W59" s="214">
        <f t="shared" si="1"/>
        <v>0</v>
      </c>
      <c r="X59" s="216">
        <f t="shared" si="2"/>
        <v>0</v>
      </c>
      <c r="Y59" s="225" cm="1">
        <f t="array" ref="Y59">IFERROR(SUMPRODUCT((LOWER(INDEX(Attendance!$E:$ZZ,MATCH($A59,Attendance!$A:$A,0),0))="x")*(TEXT(Attendance!$E$1:$ZZ$1,"mmm")="Dec"))/SUMPRODUCT((Attendance!$E$1:$ZZ$1&lt;&gt;"")*(TEXT(Attendance!$E$1:$ZZ$1,"mmm")="Dec")),0)</f>
        <v>0</v>
      </c>
      <c r="Z59" s="226" cm="1">
        <f t="array" ref="Z59">IFERROR(SUMPRODUCT((LOWER(INDEX(Attendance!$E:$ZZ,MATCH($A59,Attendance!$A:$A,0),0))="x")*(Attendance!$E$2:$ZZ$2=_xlfn.XLOOKUP(E$1,'Point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60" spans="1:26" x14ac:dyDescent="0.25">
      <c r="A60" s="187">
        <f>Attendance!A59</f>
        <v>57</v>
      </c>
      <c r="B60" s="207" t="str">
        <f>IF($A60=0,"",IFERROR(_xlfn.LET(_xlpm.x,INDEX(Attendance!$B:$B,MATCH($A60,Attendance!$A:$A,0)),IF(_xlpm.x=0,"",_xlpm.x)),""))</f>
        <v/>
      </c>
      <c r="C60" s="207" t="str">
        <f>IF($A60=0,"",IFERROR(_xlfn.LET(_xlpm.x,INDEX(Attendance!$C:$C,MATCH($A60,Attendance!$A:$A,0)),IF(_xlpm.x=0,"",_xlpm.x)),""))</f>
        <v/>
      </c>
      <c r="D60" s="207" t="str">
        <f>IF($A60=0,"",IFERROR(_xlfn.LET(_xlpm.x,INDEX(Attendance!$D:$D,MATCH($A60,Attendance!$A:$A,0)),IF(_xlpm.x=0,"",_xlpm.x)),""))</f>
        <v/>
      </c>
      <c r="E60" s="208" cm="1">
        <f t="array" ref="E60">SUMPRODUCT((LOWER(INDEX(Attendance!$D:$ZZ,MATCH($A60,Attendance!$A:$A,0),0))="x")*(Attendance!$D$2:$ZZ$2=_xlfn.XLOOKUP(E$1,'Point System'!$A:$A,'Point System'!$B:$B,""))*(TEXT(Attendance!$D$1:$ZZ$1,"mmm")="Dec"))*_xlfn.XLOOKUP(E$1,'Point System'!$A:$A,'Point System'!$C:$C,0)</f>
        <v>0</v>
      </c>
      <c r="F60" s="208" cm="1">
        <f t="array" ref="F60">SUMPRODUCT((LOWER(INDEX(Attendance!$D:$ZZ,MATCH($A60,Attendance!$A:$A,0),0))="x")*(Attendance!$D$2:$ZZ$2=_xlfn.XLOOKUP(F$1,'Point System'!$A:$A,'Point System'!$B:$B,""))*(TEXT(Attendance!$D$1:$ZZ$1,"mmm")="Dec"))*_xlfn.XLOOKUP(F$1,'Point System'!$A:$A,'Point System'!$C:$C,0)</f>
        <v>0</v>
      </c>
      <c r="G60" s="208" cm="1">
        <f t="array" ref="G60">SUMPRODUCT((LOWER(INDEX(Attendance!$D:$ZZ,MATCH($A60,Attendance!$A:$A,0),0))="x")*(Attendance!$D$2:$ZZ$2=_xlfn.XLOOKUP(G$1,'Point System'!$A:$A,'Point System'!$B:$B,""))*(TEXT(Attendance!$D$1:$ZZ$1,"mmm")="Dec"))*_xlfn.XLOOKUP(G$1,'Point System'!$A:$A,'Point System'!$C:$C,0)</f>
        <v>0</v>
      </c>
      <c r="H60" s="208" cm="1">
        <f t="array" ref="H60">SUMPRODUCT((LOWER(INDEX(Attendance!$D:$ZZ,MATCH($A60,Attendance!$A:$A,0),0))="x")*(Attendance!$D$2:$ZZ$2=_xlfn.XLOOKUP(H$1,'Point System'!$A:$A,'Point System'!$B:$B,""))*(TEXT(Attendance!$D$1:$ZZ$1,"mmm")="Dec"))*_xlfn.XLOOKUP(H$1,'Point System'!$A:$A,'Point System'!$C:$C,0)</f>
        <v>0</v>
      </c>
      <c r="I60" s="208" cm="1">
        <f t="array" ref="I60">SUMPRODUCT((LOWER(INDEX(Attendance!$D:$ZZ,MATCH($A60,Attendance!$A:$A,0),0))="x")*(Attendance!$D$2:$ZZ$2=_xlfn.XLOOKUP(I$1,'Point System'!$A:$A,'Point System'!$B:$B,""))*(TEXT(Attendance!$D$1:$ZZ$1,"mmm")="Dec"))*_xlfn.XLOOKUP(I$1,'Point System'!$A:$A,'Point System'!$C:$C,0)</f>
        <v>0</v>
      </c>
      <c r="J60" s="208" cm="1">
        <f t="array" ref="J60">SUMPRODUCT((LOWER(INDEX(Attendance!$D:$ZZ,MATCH($A60,Attendance!$A:$A,0),0))="x")*(Attendance!$D$2:$ZZ$2=_xlfn.XLOOKUP(J$1,'Point System'!$A:$A,'Point System'!$B:$B,""))*(TEXT(Attendance!$D$1:$ZZ$1,"mmm")="Dec"))*_xlfn.XLOOKUP(J$1,'Point System'!$A:$A,'Point System'!$C:$C,0)</f>
        <v>0</v>
      </c>
      <c r="K60" s="208" cm="1">
        <f t="array" ref="K60">SUMPRODUCT((LOWER(INDEX(Attendance!$D:$ZZ,MATCH($A60,Attendance!$A:$A,0),0))="x")*(Attendance!$D$2:$ZZ$2=_xlfn.XLOOKUP(K$1,'Point System'!$A:$A,'Point System'!$B:$B,""))*(TEXT(Attendance!$D$1:$ZZ$1,"mmm")="Dec"))*_xlfn.XLOOKUP(K$1,'Point System'!$A:$A,'Point System'!$C:$C,0)</f>
        <v>0</v>
      </c>
      <c r="L60" s="188"/>
      <c r="M60" s="188"/>
      <c r="N60" s="188"/>
      <c r="O60" s="188"/>
      <c r="P60" s="217">
        <f t="shared" si="0"/>
        <v>0</v>
      </c>
      <c r="Q60" s="218">
        <f>IFERROR(INDEX(Deduction!$E:$J,MATCH($A60,Deduction!$A:$A,0),MATCH(_xlfn.XLOOKUP(Q$1,'Point System'!$E:$E,'Point System'!$F:$F,""),Deduction!$E$3:$J$3,0))*_xlfn.XLOOKUP(Q$1,'Point System'!$E:$E,'Point System'!$G:$G,0),0)</f>
        <v>0</v>
      </c>
      <c r="R60" s="218">
        <f>IFERROR(INDEX(Deduction!$E:$J,MATCH($A60,Deduction!$A:$A,0),MATCH(_xlfn.XLOOKUP(R$1,'Point System'!$E:$E,'Point System'!$F:$F,""),Deduction!$E$3:$J$3,0))*_xlfn.XLOOKUP(R$1,'Point System'!$E:$E,'Point System'!$G:$G,0),0)</f>
        <v>0</v>
      </c>
      <c r="S60" s="218">
        <f>IFERROR(INDEX(Deduction!$E:$J,MATCH($A60,Deduction!$A:$A,0),MATCH(_xlfn.XLOOKUP(S$1,'Point System'!$E:$E,'Point System'!$F:$F,""),Deduction!$E$3:$J$3,0))*_xlfn.XLOOKUP(S$1,'Point System'!$E:$E,'Point System'!$G:$G,0),0)</f>
        <v>0</v>
      </c>
      <c r="T60" s="218">
        <f>IFERROR(INDEX(Deduction!$E:$J,MATCH($A60,Deduction!$A:$A,0),MATCH(_xlfn.XLOOKUP(T$1,'Point System'!$E:$E,'Point System'!$F:$F,""),Deduction!$E$3:$J$3,0))*_xlfn.XLOOKUP(T$1,'Point System'!$E:$E,'Point System'!$G:$G,0),0)</f>
        <v>0</v>
      </c>
      <c r="U60" s="218">
        <f>IFERROR(INDEX(Deduction!$E:$J,MATCH($A60,Deduction!$A:$A,0),MATCH(_xlfn.XLOOKUP(U$1,'Point System'!$E:$E,'Point System'!$F:$F,""),Deduction!$E$3:$J$3,0))*_xlfn.XLOOKUP(U$1,'Point System'!$E:$E,'Point System'!$G:$G,0),0)</f>
        <v>0</v>
      </c>
      <c r="V60" s="218">
        <f>IFERROR(INDEX(Deduction!$E:$J,MATCH($A60,Deduction!$A:$A,0),MATCH(_xlfn.XLOOKUP(V$1,'Point System'!$E:$E,'Point System'!$F:$F,""),Deduction!$E$3:$J$3,0))*_xlfn.XLOOKUP(V$1,'Point System'!$E:$E,'Point System'!$G:$G,0),0)</f>
        <v>0</v>
      </c>
      <c r="W60" s="217">
        <f t="shared" si="1"/>
        <v>0</v>
      </c>
      <c r="X60" s="219">
        <f t="shared" si="2"/>
        <v>0</v>
      </c>
      <c r="Y60" s="227" cm="1">
        <f t="array" ref="Y60">IFERROR(SUMPRODUCT((LOWER(INDEX(Attendance!$E:$ZZ,MATCH($A60,Attendance!$A:$A,0),0))="x")*(TEXT(Attendance!$E$1:$ZZ$1,"mmm")="Dec"))/SUMPRODUCT((Attendance!$E$1:$ZZ$1&lt;&gt;"")*(TEXT(Attendance!$E$1:$ZZ$1,"mmm")="Dec")),0)</f>
        <v>0</v>
      </c>
      <c r="Z60" s="228" cm="1">
        <f t="array" ref="Z60">IFERROR(SUMPRODUCT((LOWER(INDEX(Attendance!$E:$ZZ,MATCH($A60,Attendance!$A:$A,0),0))="x")*(Attendance!$E$2:$ZZ$2=_xlfn.XLOOKUP(E$1,'Point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61" spans="1:26" x14ac:dyDescent="0.25">
      <c r="A61" s="187">
        <f>Attendance!A60</f>
        <v>58</v>
      </c>
      <c r="B61" s="205" t="str">
        <f>IF($A61=0,"",IFERROR(_xlfn.LET(_xlpm.x,INDEX(Attendance!$B:$B,MATCH($A61,Attendance!$A:$A,0)),IF(_xlpm.x=0,"",_xlpm.x)),""))</f>
        <v/>
      </c>
      <c r="C61" s="205" t="str">
        <f>IF($A61=0,"",IFERROR(_xlfn.LET(_xlpm.x,INDEX(Attendance!$C:$C,MATCH($A61,Attendance!$A:$A,0)),IF(_xlpm.x=0,"",_xlpm.x)),""))</f>
        <v/>
      </c>
      <c r="D61" s="205" t="str">
        <f>IF($A61=0,"",IFERROR(_xlfn.LET(_xlpm.x,INDEX(Attendance!$D:$D,MATCH($A61,Attendance!$A:$A,0)),IF(_xlpm.x=0,"",_xlpm.x)),""))</f>
        <v/>
      </c>
      <c r="E61" s="206" cm="1">
        <f t="array" ref="E61">SUMPRODUCT((LOWER(INDEX(Attendance!$D:$ZZ,MATCH($A61,Attendance!$A:$A,0),0))="x")*(Attendance!$D$2:$ZZ$2=_xlfn.XLOOKUP(E$1,'Point System'!$A:$A,'Point System'!$B:$B,""))*(TEXT(Attendance!$D$1:$ZZ$1,"mmm")="Dec"))*_xlfn.XLOOKUP(E$1,'Point System'!$A:$A,'Point System'!$C:$C,0)</f>
        <v>0</v>
      </c>
      <c r="F61" s="206" cm="1">
        <f t="array" ref="F61">SUMPRODUCT((LOWER(INDEX(Attendance!$D:$ZZ,MATCH($A61,Attendance!$A:$A,0),0))="x")*(Attendance!$D$2:$ZZ$2=_xlfn.XLOOKUP(F$1,'Point System'!$A:$A,'Point System'!$B:$B,""))*(TEXT(Attendance!$D$1:$ZZ$1,"mmm")="Dec"))*_xlfn.XLOOKUP(F$1,'Point System'!$A:$A,'Point System'!$C:$C,0)</f>
        <v>0</v>
      </c>
      <c r="G61" s="206" cm="1">
        <f t="array" ref="G61">SUMPRODUCT((LOWER(INDEX(Attendance!$D:$ZZ,MATCH($A61,Attendance!$A:$A,0),0))="x")*(Attendance!$D$2:$ZZ$2=_xlfn.XLOOKUP(G$1,'Point System'!$A:$A,'Point System'!$B:$B,""))*(TEXT(Attendance!$D$1:$ZZ$1,"mmm")="Dec"))*_xlfn.XLOOKUP(G$1,'Point System'!$A:$A,'Point System'!$C:$C,0)</f>
        <v>0</v>
      </c>
      <c r="H61" s="206" cm="1">
        <f t="array" ref="H61">SUMPRODUCT((LOWER(INDEX(Attendance!$D:$ZZ,MATCH($A61,Attendance!$A:$A,0),0))="x")*(Attendance!$D$2:$ZZ$2=_xlfn.XLOOKUP(H$1,'Point System'!$A:$A,'Point System'!$B:$B,""))*(TEXT(Attendance!$D$1:$ZZ$1,"mmm")="Dec"))*_xlfn.XLOOKUP(H$1,'Point System'!$A:$A,'Point System'!$C:$C,0)</f>
        <v>0</v>
      </c>
      <c r="I61" s="206" cm="1">
        <f t="array" ref="I61">SUMPRODUCT((LOWER(INDEX(Attendance!$D:$ZZ,MATCH($A61,Attendance!$A:$A,0),0))="x")*(Attendance!$D$2:$ZZ$2=_xlfn.XLOOKUP(I$1,'Point System'!$A:$A,'Point System'!$B:$B,""))*(TEXT(Attendance!$D$1:$ZZ$1,"mmm")="Dec"))*_xlfn.XLOOKUP(I$1,'Point System'!$A:$A,'Point System'!$C:$C,0)</f>
        <v>0</v>
      </c>
      <c r="J61" s="206" cm="1">
        <f t="array" ref="J61">SUMPRODUCT((LOWER(INDEX(Attendance!$D:$ZZ,MATCH($A61,Attendance!$A:$A,0),0))="x")*(Attendance!$D$2:$ZZ$2=_xlfn.XLOOKUP(J$1,'Point System'!$A:$A,'Point System'!$B:$B,""))*(TEXT(Attendance!$D$1:$ZZ$1,"mmm")="Dec"))*_xlfn.XLOOKUP(J$1,'Point System'!$A:$A,'Point System'!$C:$C,0)</f>
        <v>0</v>
      </c>
      <c r="K61" s="206" cm="1">
        <f t="array" ref="K61">SUMPRODUCT((LOWER(INDEX(Attendance!$D:$ZZ,MATCH($A61,Attendance!$A:$A,0),0))="x")*(Attendance!$D$2:$ZZ$2=_xlfn.XLOOKUP(K$1,'Point System'!$A:$A,'Point System'!$B:$B,""))*(TEXT(Attendance!$D$1:$ZZ$1,"mmm")="Dec"))*_xlfn.XLOOKUP(K$1,'Point System'!$A:$A,'Point System'!$C:$C,0)</f>
        <v>0</v>
      </c>
      <c r="L61" s="188"/>
      <c r="M61" s="188"/>
      <c r="N61" s="188"/>
      <c r="O61" s="188"/>
      <c r="P61" s="214">
        <f t="shared" si="0"/>
        <v>0</v>
      </c>
      <c r="Q61" s="215">
        <f>IFERROR(INDEX(Deduction!$E:$J,MATCH($A61,Deduction!$A:$A,0),MATCH(_xlfn.XLOOKUP(Q$1,'Point System'!$E:$E,'Point System'!$F:$F,""),Deduction!$E$3:$J$3,0))*_xlfn.XLOOKUP(Q$1,'Point System'!$E:$E,'Point System'!$G:$G,0),0)</f>
        <v>0</v>
      </c>
      <c r="R61" s="215">
        <f>IFERROR(INDEX(Deduction!$E:$J,MATCH($A61,Deduction!$A:$A,0),MATCH(_xlfn.XLOOKUP(R$1,'Point System'!$E:$E,'Point System'!$F:$F,""),Deduction!$E$3:$J$3,0))*_xlfn.XLOOKUP(R$1,'Point System'!$E:$E,'Point System'!$G:$G,0),0)</f>
        <v>0</v>
      </c>
      <c r="S61" s="215">
        <f>IFERROR(INDEX(Deduction!$E:$J,MATCH($A61,Deduction!$A:$A,0),MATCH(_xlfn.XLOOKUP(S$1,'Point System'!$E:$E,'Point System'!$F:$F,""),Deduction!$E$3:$J$3,0))*_xlfn.XLOOKUP(S$1,'Point System'!$E:$E,'Point System'!$G:$G,0),0)</f>
        <v>0</v>
      </c>
      <c r="T61" s="215">
        <f>IFERROR(INDEX(Deduction!$E:$J,MATCH($A61,Deduction!$A:$A,0),MATCH(_xlfn.XLOOKUP(T$1,'Point System'!$E:$E,'Point System'!$F:$F,""),Deduction!$E$3:$J$3,0))*_xlfn.XLOOKUP(T$1,'Point System'!$E:$E,'Point System'!$G:$G,0),0)</f>
        <v>0</v>
      </c>
      <c r="U61" s="215">
        <f>IFERROR(INDEX(Deduction!$E:$J,MATCH($A61,Deduction!$A:$A,0),MATCH(_xlfn.XLOOKUP(U$1,'Point System'!$E:$E,'Point System'!$F:$F,""),Deduction!$E$3:$J$3,0))*_xlfn.XLOOKUP(U$1,'Point System'!$E:$E,'Point System'!$G:$G,0),0)</f>
        <v>0</v>
      </c>
      <c r="V61" s="215">
        <f>IFERROR(INDEX(Deduction!$E:$J,MATCH($A61,Deduction!$A:$A,0),MATCH(_xlfn.XLOOKUP(V$1,'Point System'!$E:$E,'Point System'!$F:$F,""),Deduction!$E$3:$J$3,0))*_xlfn.XLOOKUP(V$1,'Point System'!$E:$E,'Point System'!$G:$G,0),0)</f>
        <v>0</v>
      </c>
      <c r="W61" s="214">
        <f t="shared" si="1"/>
        <v>0</v>
      </c>
      <c r="X61" s="216">
        <f t="shared" si="2"/>
        <v>0</v>
      </c>
      <c r="Y61" s="225" cm="1">
        <f t="array" ref="Y61">IFERROR(SUMPRODUCT((LOWER(INDEX(Attendance!$E:$ZZ,MATCH($A61,Attendance!$A:$A,0),0))="x")*(TEXT(Attendance!$E$1:$ZZ$1,"mmm")="Dec"))/SUMPRODUCT((Attendance!$E$1:$ZZ$1&lt;&gt;"")*(TEXT(Attendance!$E$1:$ZZ$1,"mmm")="Dec")),0)</f>
        <v>0</v>
      </c>
      <c r="Z61" s="226" cm="1">
        <f t="array" ref="Z61">IFERROR(SUMPRODUCT((LOWER(INDEX(Attendance!$E:$ZZ,MATCH($A61,Attendance!$A:$A,0),0))="x")*(Attendance!$E$2:$ZZ$2=_xlfn.XLOOKUP(E$1,'Point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62" spans="1:26" x14ac:dyDescent="0.25">
      <c r="A62" s="187">
        <f>Attendance!A61</f>
        <v>59</v>
      </c>
      <c r="B62" s="207" t="str">
        <f>IF($A62=0,"",IFERROR(_xlfn.LET(_xlpm.x,INDEX(Attendance!$B:$B,MATCH($A62,Attendance!$A:$A,0)),IF(_xlpm.x=0,"",_xlpm.x)),""))</f>
        <v/>
      </c>
      <c r="C62" s="207" t="str">
        <f>IF($A62=0,"",IFERROR(_xlfn.LET(_xlpm.x,INDEX(Attendance!$C:$C,MATCH($A62,Attendance!$A:$A,0)),IF(_xlpm.x=0,"",_xlpm.x)),""))</f>
        <v/>
      </c>
      <c r="D62" s="207" t="str">
        <f>IF($A62=0,"",IFERROR(_xlfn.LET(_xlpm.x,INDEX(Attendance!$D:$D,MATCH($A62,Attendance!$A:$A,0)),IF(_xlpm.x=0,"",_xlpm.x)),""))</f>
        <v/>
      </c>
      <c r="E62" s="208" cm="1">
        <f t="array" ref="E62">SUMPRODUCT((LOWER(INDEX(Attendance!$D:$ZZ,MATCH($A62,Attendance!$A:$A,0),0))="x")*(Attendance!$D$2:$ZZ$2=_xlfn.XLOOKUP(E$1,'Point System'!$A:$A,'Point System'!$B:$B,""))*(TEXT(Attendance!$D$1:$ZZ$1,"mmm")="Dec"))*_xlfn.XLOOKUP(E$1,'Point System'!$A:$A,'Point System'!$C:$C,0)</f>
        <v>0</v>
      </c>
      <c r="F62" s="208" cm="1">
        <f t="array" ref="F62">SUMPRODUCT((LOWER(INDEX(Attendance!$D:$ZZ,MATCH($A62,Attendance!$A:$A,0),0))="x")*(Attendance!$D$2:$ZZ$2=_xlfn.XLOOKUP(F$1,'Point System'!$A:$A,'Point System'!$B:$B,""))*(TEXT(Attendance!$D$1:$ZZ$1,"mmm")="Dec"))*_xlfn.XLOOKUP(F$1,'Point System'!$A:$A,'Point System'!$C:$C,0)</f>
        <v>0</v>
      </c>
      <c r="G62" s="208" cm="1">
        <f t="array" ref="G62">SUMPRODUCT((LOWER(INDEX(Attendance!$D:$ZZ,MATCH($A62,Attendance!$A:$A,0),0))="x")*(Attendance!$D$2:$ZZ$2=_xlfn.XLOOKUP(G$1,'Point System'!$A:$A,'Point System'!$B:$B,""))*(TEXT(Attendance!$D$1:$ZZ$1,"mmm")="Dec"))*_xlfn.XLOOKUP(G$1,'Point System'!$A:$A,'Point System'!$C:$C,0)</f>
        <v>0</v>
      </c>
      <c r="H62" s="208" cm="1">
        <f t="array" ref="H62">SUMPRODUCT((LOWER(INDEX(Attendance!$D:$ZZ,MATCH($A62,Attendance!$A:$A,0),0))="x")*(Attendance!$D$2:$ZZ$2=_xlfn.XLOOKUP(H$1,'Point System'!$A:$A,'Point System'!$B:$B,""))*(TEXT(Attendance!$D$1:$ZZ$1,"mmm")="Dec"))*_xlfn.XLOOKUP(H$1,'Point System'!$A:$A,'Point System'!$C:$C,0)</f>
        <v>0</v>
      </c>
      <c r="I62" s="208" cm="1">
        <f t="array" ref="I62">SUMPRODUCT((LOWER(INDEX(Attendance!$D:$ZZ,MATCH($A62,Attendance!$A:$A,0),0))="x")*(Attendance!$D$2:$ZZ$2=_xlfn.XLOOKUP(I$1,'Point System'!$A:$A,'Point System'!$B:$B,""))*(TEXT(Attendance!$D$1:$ZZ$1,"mmm")="Dec"))*_xlfn.XLOOKUP(I$1,'Point System'!$A:$A,'Point System'!$C:$C,0)</f>
        <v>0</v>
      </c>
      <c r="J62" s="208" cm="1">
        <f t="array" ref="J62">SUMPRODUCT((LOWER(INDEX(Attendance!$D:$ZZ,MATCH($A62,Attendance!$A:$A,0),0))="x")*(Attendance!$D$2:$ZZ$2=_xlfn.XLOOKUP(J$1,'Point System'!$A:$A,'Point System'!$B:$B,""))*(TEXT(Attendance!$D$1:$ZZ$1,"mmm")="Dec"))*_xlfn.XLOOKUP(J$1,'Point System'!$A:$A,'Point System'!$C:$C,0)</f>
        <v>0</v>
      </c>
      <c r="K62" s="208" cm="1">
        <f t="array" ref="K62">SUMPRODUCT((LOWER(INDEX(Attendance!$D:$ZZ,MATCH($A62,Attendance!$A:$A,0),0))="x")*(Attendance!$D$2:$ZZ$2=_xlfn.XLOOKUP(K$1,'Point System'!$A:$A,'Point System'!$B:$B,""))*(TEXT(Attendance!$D$1:$ZZ$1,"mmm")="Dec"))*_xlfn.XLOOKUP(K$1,'Point System'!$A:$A,'Point System'!$C:$C,0)</f>
        <v>0</v>
      </c>
      <c r="L62" s="188"/>
      <c r="M62" s="188"/>
      <c r="N62" s="188"/>
      <c r="O62" s="188"/>
      <c r="P62" s="217">
        <f t="shared" si="0"/>
        <v>0</v>
      </c>
      <c r="Q62" s="218">
        <f>IFERROR(INDEX(Deduction!$E:$J,MATCH($A62,Deduction!$A:$A,0),MATCH(_xlfn.XLOOKUP(Q$1,'Point System'!$E:$E,'Point System'!$F:$F,""),Deduction!$E$3:$J$3,0))*_xlfn.XLOOKUP(Q$1,'Point System'!$E:$E,'Point System'!$G:$G,0),0)</f>
        <v>0</v>
      </c>
      <c r="R62" s="218">
        <f>IFERROR(INDEX(Deduction!$E:$J,MATCH($A62,Deduction!$A:$A,0),MATCH(_xlfn.XLOOKUP(R$1,'Point System'!$E:$E,'Point System'!$F:$F,""),Deduction!$E$3:$J$3,0))*_xlfn.XLOOKUP(R$1,'Point System'!$E:$E,'Point System'!$G:$G,0),0)</f>
        <v>0</v>
      </c>
      <c r="S62" s="218">
        <f>IFERROR(INDEX(Deduction!$E:$J,MATCH($A62,Deduction!$A:$A,0),MATCH(_xlfn.XLOOKUP(S$1,'Point System'!$E:$E,'Point System'!$F:$F,""),Deduction!$E$3:$J$3,0))*_xlfn.XLOOKUP(S$1,'Point System'!$E:$E,'Point System'!$G:$G,0),0)</f>
        <v>0</v>
      </c>
      <c r="T62" s="218">
        <f>IFERROR(INDEX(Deduction!$E:$J,MATCH($A62,Deduction!$A:$A,0),MATCH(_xlfn.XLOOKUP(T$1,'Point System'!$E:$E,'Point System'!$F:$F,""),Deduction!$E$3:$J$3,0))*_xlfn.XLOOKUP(T$1,'Point System'!$E:$E,'Point System'!$G:$G,0),0)</f>
        <v>0</v>
      </c>
      <c r="U62" s="218">
        <f>IFERROR(INDEX(Deduction!$E:$J,MATCH($A62,Deduction!$A:$A,0),MATCH(_xlfn.XLOOKUP(U$1,'Point System'!$E:$E,'Point System'!$F:$F,""),Deduction!$E$3:$J$3,0))*_xlfn.XLOOKUP(U$1,'Point System'!$E:$E,'Point System'!$G:$G,0),0)</f>
        <v>0</v>
      </c>
      <c r="V62" s="218">
        <f>IFERROR(INDEX(Deduction!$E:$J,MATCH($A62,Deduction!$A:$A,0),MATCH(_xlfn.XLOOKUP(V$1,'Point System'!$E:$E,'Point System'!$F:$F,""),Deduction!$E$3:$J$3,0))*_xlfn.XLOOKUP(V$1,'Point System'!$E:$E,'Point System'!$G:$G,0),0)</f>
        <v>0</v>
      </c>
      <c r="W62" s="217">
        <f t="shared" si="1"/>
        <v>0</v>
      </c>
      <c r="X62" s="219">
        <f t="shared" si="2"/>
        <v>0</v>
      </c>
      <c r="Y62" s="227" cm="1">
        <f t="array" ref="Y62">IFERROR(SUMPRODUCT((LOWER(INDEX(Attendance!$E:$ZZ,MATCH($A62,Attendance!$A:$A,0),0))="x")*(TEXT(Attendance!$E$1:$ZZ$1,"mmm")="Dec"))/SUMPRODUCT((Attendance!$E$1:$ZZ$1&lt;&gt;"")*(TEXT(Attendance!$E$1:$ZZ$1,"mmm")="Dec")),0)</f>
        <v>0</v>
      </c>
      <c r="Z62" s="228" cm="1">
        <f t="array" ref="Z62">IFERROR(SUMPRODUCT((LOWER(INDEX(Attendance!$E:$ZZ,MATCH($A62,Attendance!$A:$A,0),0))="x")*(Attendance!$E$2:$ZZ$2=_xlfn.XLOOKUP(E$1,'Point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63" spans="1:26" x14ac:dyDescent="0.25">
      <c r="A63" s="187">
        <f>Attendance!A62</f>
        <v>60</v>
      </c>
      <c r="B63" s="205" t="str">
        <f>IF($A63=0,"",IFERROR(_xlfn.LET(_xlpm.x,INDEX(Attendance!$B:$B,MATCH($A63,Attendance!$A:$A,0)),IF(_xlpm.x=0,"",_xlpm.x)),""))</f>
        <v/>
      </c>
      <c r="C63" s="205" t="str">
        <f>IF($A63=0,"",IFERROR(_xlfn.LET(_xlpm.x,INDEX(Attendance!$C:$C,MATCH($A63,Attendance!$A:$A,0)),IF(_xlpm.x=0,"",_xlpm.x)),""))</f>
        <v/>
      </c>
      <c r="D63" s="205" t="str">
        <f>IF($A63=0,"",IFERROR(_xlfn.LET(_xlpm.x,INDEX(Attendance!$D:$D,MATCH($A63,Attendance!$A:$A,0)),IF(_xlpm.x=0,"",_xlpm.x)),""))</f>
        <v/>
      </c>
      <c r="E63" s="206" cm="1">
        <f t="array" ref="E63">SUMPRODUCT((LOWER(INDEX(Attendance!$D:$ZZ,MATCH($A63,Attendance!$A:$A,0),0))="x")*(Attendance!$D$2:$ZZ$2=_xlfn.XLOOKUP(E$1,'Point System'!$A:$A,'Point System'!$B:$B,""))*(TEXT(Attendance!$D$1:$ZZ$1,"mmm")="Dec"))*_xlfn.XLOOKUP(E$1,'Point System'!$A:$A,'Point System'!$C:$C,0)</f>
        <v>0</v>
      </c>
      <c r="F63" s="206" cm="1">
        <f t="array" ref="F63">SUMPRODUCT((LOWER(INDEX(Attendance!$D:$ZZ,MATCH($A63,Attendance!$A:$A,0),0))="x")*(Attendance!$D$2:$ZZ$2=_xlfn.XLOOKUP(F$1,'Point System'!$A:$A,'Point System'!$B:$B,""))*(TEXT(Attendance!$D$1:$ZZ$1,"mmm")="Dec"))*_xlfn.XLOOKUP(F$1,'Point System'!$A:$A,'Point System'!$C:$C,0)</f>
        <v>0</v>
      </c>
      <c r="G63" s="206" cm="1">
        <f t="array" ref="G63">SUMPRODUCT((LOWER(INDEX(Attendance!$D:$ZZ,MATCH($A63,Attendance!$A:$A,0),0))="x")*(Attendance!$D$2:$ZZ$2=_xlfn.XLOOKUP(G$1,'Point System'!$A:$A,'Point System'!$B:$B,""))*(TEXT(Attendance!$D$1:$ZZ$1,"mmm")="Dec"))*_xlfn.XLOOKUP(G$1,'Point System'!$A:$A,'Point System'!$C:$C,0)</f>
        <v>0</v>
      </c>
      <c r="H63" s="206" cm="1">
        <f t="array" ref="H63">SUMPRODUCT((LOWER(INDEX(Attendance!$D:$ZZ,MATCH($A63,Attendance!$A:$A,0),0))="x")*(Attendance!$D$2:$ZZ$2=_xlfn.XLOOKUP(H$1,'Point System'!$A:$A,'Point System'!$B:$B,""))*(TEXT(Attendance!$D$1:$ZZ$1,"mmm")="Dec"))*_xlfn.XLOOKUP(H$1,'Point System'!$A:$A,'Point System'!$C:$C,0)</f>
        <v>0</v>
      </c>
      <c r="I63" s="206" cm="1">
        <f t="array" ref="I63">SUMPRODUCT((LOWER(INDEX(Attendance!$D:$ZZ,MATCH($A63,Attendance!$A:$A,0),0))="x")*(Attendance!$D$2:$ZZ$2=_xlfn.XLOOKUP(I$1,'Point System'!$A:$A,'Point System'!$B:$B,""))*(TEXT(Attendance!$D$1:$ZZ$1,"mmm")="Dec"))*_xlfn.XLOOKUP(I$1,'Point System'!$A:$A,'Point System'!$C:$C,0)</f>
        <v>0</v>
      </c>
      <c r="J63" s="206" cm="1">
        <f t="array" ref="J63">SUMPRODUCT((LOWER(INDEX(Attendance!$D:$ZZ,MATCH($A63,Attendance!$A:$A,0),0))="x")*(Attendance!$D$2:$ZZ$2=_xlfn.XLOOKUP(J$1,'Point System'!$A:$A,'Point System'!$B:$B,""))*(TEXT(Attendance!$D$1:$ZZ$1,"mmm")="Dec"))*_xlfn.XLOOKUP(J$1,'Point System'!$A:$A,'Point System'!$C:$C,0)</f>
        <v>0</v>
      </c>
      <c r="K63" s="206" cm="1">
        <f t="array" ref="K63">SUMPRODUCT((LOWER(INDEX(Attendance!$D:$ZZ,MATCH($A63,Attendance!$A:$A,0),0))="x")*(Attendance!$D$2:$ZZ$2=_xlfn.XLOOKUP(K$1,'Point System'!$A:$A,'Point System'!$B:$B,""))*(TEXT(Attendance!$D$1:$ZZ$1,"mmm")="Dec"))*_xlfn.XLOOKUP(K$1,'Point System'!$A:$A,'Point System'!$C:$C,0)</f>
        <v>0</v>
      </c>
      <c r="L63" s="188"/>
      <c r="M63" s="188"/>
      <c r="N63" s="188"/>
      <c r="O63" s="188"/>
      <c r="P63" s="214">
        <f t="shared" si="0"/>
        <v>0</v>
      </c>
      <c r="Q63" s="215">
        <f>IFERROR(INDEX(Deduction!$E:$J,MATCH($A63,Deduction!$A:$A,0),MATCH(_xlfn.XLOOKUP(Q$1,'Point System'!$E:$E,'Point System'!$F:$F,""),Deduction!$E$3:$J$3,0))*_xlfn.XLOOKUP(Q$1,'Point System'!$E:$E,'Point System'!$G:$G,0),0)</f>
        <v>0</v>
      </c>
      <c r="R63" s="215">
        <f>IFERROR(INDEX(Deduction!$E:$J,MATCH($A63,Deduction!$A:$A,0),MATCH(_xlfn.XLOOKUP(R$1,'Point System'!$E:$E,'Point System'!$F:$F,""),Deduction!$E$3:$J$3,0))*_xlfn.XLOOKUP(R$1,'Point System'!$E:$E,'Point System'!$G:$G,0),0)</f>
        <v>0</v>
      </c>
      <c r="S63" s="215">
        <f>IFERROR(INDEX(Deduction!$E:$J,MATCH($A63,Deduction!$A:$A,0),MATCH(_xlfn.XLOOKUP(S$1,'Point System'!$E:$E,'Point System'!$F:$F,""),Deduction!$E$3:$J$3,0))*_xlfn.XLOOKUP(S$1,'Point System'!$E:$E,'Point System'!$G:$G,0),0)</f>
        <v>0</v>
      </c>
      <c r="T63" s="215">
        <f>IFERROR(INDEX(Deduction!$E:$J,MATCH($A63,Deduction!$A:$A,0),MATCH(_xlfn.XLOOKUP(T$1,'Point System'!$E:$E,'Point System'!$F:$F,""),Deduction!$E$3:$J$3,0))*_xlfn.XLOOKUP(T$1,'Point System'!$E:$E,'Point System'!$G:$G,0),0)</f>
        <v>0</v>
      </c>
      <c r="U63" s="215">
        <f>IFERROR(INDEX(Deduction!$E:$J,MATCH($A63,Deduction!$A:$A,0),MATCH(_xlfn.XLOOKUP(U$1,'Point System'!$E:$E,'Point System'!$F:$F,""),Deduction!$E$3:$J$3,0))*_xlfn.XLOOKUP(U$1,'Point System'!$E:$E,'Point System'!$G:$G,0),0)</f>
        <v>0</v>
      </c>
      <c r="V63" s="215">
        <f>IFERROR(INDEX(Deduction!$E:$J,MATCH($A63,Deduction!$A:$A,0),MATCH(_xlfn.XLOOKUP(V$1,'Point System'!$E:$E,'Point System'!$F:$F,""),Deduction!$E$3:$J$3,0))*_xlfn.XLOOKUP(V$1,'Point System'!$E:$E,'Point System'!$G:$G,0),0)</f>
        <v>0</v>
      </c>
      <c r="W63" s="214">
        <f t="shared" si="1"/>
        <v>0</v>
      </c>
      <c r="X63" s="216">
        <f t="shared" si="2"/>
        <v>0</v>
      </c>
      <c r="Y63" s="225" cm="1">
        <f t="array" ref="Y63">IFERROR(SUMPRODUCT((LOWER(INDEX(Attendance!$E:$ZZ,MATCH($A63,Attendance!$A:$A,0),0))="x")*(TEXT(Attendance!$E$1:$ZZ$1,"mmm")="Dec"))/SUMPRODUCT((Attendance!$E$1:$ZZ$1&lt;&gt;"")*(TEXT(Attendance!$E$1:$ZZ$1,"mmm")="Dec")),0)</f>
        <v>0</v>
      </c>
      <c r="Z63" s="226" cm="1">
        <f t="array" ref="Z63">IFERROR(SUMPRODUCT((LOWER(INDEX(Attendance!$E:$ZZ,MATCH($A63,Attendance!$A:$A,0),0))="x")*(Attendance!$E$2:$ZZ$2=_xlfn.XLOOKUP(E$1,'Point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64" spans="1:26" x14ac:dyDescent="0.25">
      <c r="A64" s="187">
        <f>Attendance!A63</f>
        <v>61</v>
      </c>
      <c r="B64" s="207" t="str">
        <f>IF($A64=0,"",IFERROR(_xlfn.LET(_xlpm.x,INDEX(Attendance!$B:$B,MATCH($A64,Attendance!$A:$A,0)),IF(_xlpm.x=0,"",_xlpm.x)),""))</f>
        <v/>
      </c>
      <c r="C64" s="207" t="str">
        <f>IF($A64=0,"",IFERROR(_xlfn.LET(_xlpm.x,INDEX(Attendance!$C:$C,MATCH($A64,Attendance!$A:$A,0)),IF(_xlpm.x=0,"",_xlpm.x)),""))</f>
        <v/>
      </c>
      <c r="D64" s="207" t="str">
        <f>IF($A64=0,"",IFERROR(_xlfn.LET(_xlpm.x,INDEX(Attendance!$D:$D,MATCH($A64,Attendance!$A:$A,0)),IF(_xlpm.x=0,"",_xlpm.x)),""))</f>
        <v/>
      </c>
      <c r="E64" s="208" cm="1">
        <f t="array" ref="E64">SUMPRODUCT((LOWER(INDEX(Attendance!$D:$ZZ,MATCH($A64,Attendance!$A:$A,0),0))="x")*(Attendance!$D$2:$ZZ$2=_xlfn.XLOOKUP(E$1,'Point System'!$A:$A,'Point System'!$B:$B,""))*(TEXT(Attendance!$D$1:$ZZ$1,"mmm")="Dec"))*_xlfn.XLOOKUP(E$1,'Point System'!$A:$A,'Point System'!$C:$C,0)</f>
        <v>0</v>
      </c>
      <c r="F64" s="208" cm="1">
        <f t="array" ref="F64">SUMPRODUCT((LOWER(INDEX(Attendance!$D:$ZZ,MATCH($A64,Attendance!$A:$A,0),0))="x")*(Attendance!$D$2:$ZZ$2=_xlfn.XLOOKUP(F$1,'Point System'!$A:$A,'Point System'!$B:$B,""))*(TEXT(Attendance!$D$1:$ZZ$1,"mmm")="Dec"))*_xlfn.XLOOKUP(F$1,'Point System'!$A:$A,'Point System'!$C:$C,0)</f>
        <v>0</v>
      </c>
      <c r="G64" s="208" cm="1">
        <f t="array" ref="G64">SUMPRODUCT((LOWER(INDEX(Attendance!$D:$ZZ,MATCH($A64,Attendance!$A:$A,0),0))="x")*(Attendance!$D$2:$ZZ$2=_xlfn.XLOOKUP(G$1,'Point System'!$A:$A,'Point System'!$B:$B,""))*(TEXT(Attendance!$D$1:$ZZ$1,"mmm")="Dec"))*_xlfn.XLOOKUP(G$1,'Point System'!$A:$A,'Point System'!$C:$C,0)</f>
        <v>0</v>
      </c>
      <c r="H64" s="208" cm="1">
        <f t="array" ref="H64">SUMPRODUCT((LOWER(INDEX(Attendance!$D:$ZZ,MATCH($A64,Attendance!$A:$A,0),0))="x")*(Attendance!$D$2:$ZZ$2=_xlfn.XLOOKUP(H$1,'Point System'!$A:$A,'Point System'!$B:$B,""))*(TEXT(Attendance!$D$1:$ZZ$1,"mmm")="Dec"))*_xlfn.XLOOKUP(H$1,'Point System'!$A:$A,'Point System'!$C:$C,0)</f>
        <v>0</v>
      </c>
      <c r="I64" s="208" cm="1">
        <f t="array" ref="I64">SUMPRODUCT((LOWER(INDEX(Attendance!$D:$ZZ,MATCH($A64,Attendance!$A:$A,0),0))="x")*(Attendance!$D$2:$ZZ$2=_xlfn.XLOOKUP(I$1,'Point System'!$A:$A,'Point System'!$B:$B,""))*(TEXT(Attendance!$D$1:$ZZ$1,"mmm")="Dec"))*_xlfn.XLOOKUP(I$1,'Point System'!$A:$A,'Point System'!$C:$C,0)</f>
        <v>0</v>
      </c>
      <c r="J64" s="208" cm="1">
        <f t="array" ref="J64">SUMPRODUCT((LOWER(INDEX(Attendance!$D:$ZZ,MATCH($A64,Attendance!$A:$A,0),0))="x")*(Attendance!$D$2:$ZZ$2=_xlfn.XLOOKUP(J$1,'Point System'!$A:$A,'Point System'!$B:$B,""))*(TEXT(Attendance!$D$1:$ZZ$1,"mmm")="Dec"))*_xlfn.XLOOKUP(J$1,'Point System'!$A:$A,'Point System'!$C:$C,0)</f>
        <v>0</v>
      </c>
      <c r="K64" s="208" cm="1">
        <f t="array" ref="K64">SUMPRODUCT((LOWER(INDEX(Attendance!$D:$ZZ,MATCH($A64,Attendance!$A:$A,0),0))="x")*(Attendance!$D$2:$ZZ$2=_xlfn.XLOOKUP(K$1,'Point System'!$A:$A,'Point System'!$B:$B,""))*(TEXT(Attendance!$D$1:$ZZ$1,"mmm")="Dec"))*_xlfn.XLOOKUP(K$1,'Point System'!$A:$A,'Point System'!$C:$C,0)</f>
        <v>0</v>
      </c>
      <c r="L64" s="188"/>
      <c r="M64" s="188"/>
      <c r="N64" s="188"/>
      <c r="O64" s="188"/>
      <c r="P64" s="217">
        <f t="shared" si="0"/>
        <v>0</v>
      </c>
      <c r="Q64" s="218">
        <f>IFERROR(INDEX(Deduction!$E:$J,MATCH($A64,Deduction!$A:$A,0),MATCH(_xlfn.XLOOKUP(Q$1,'Point System'!$E:$E,'Point System'!$F:$F,""),Deduction!$E$3:$J$3,0))*_xlfn.XLOOKUP(Q$1,'Point System'!$E:$E,'Point System'!$G:$G,0),0)</f>
        <v>0</v>
      </c>
      <c r="R64" s="218">
        <f>IFERROR(INDEX(Deduction!$E:$J,MATCH($A64,Deduction!$A:$A,0),MATCH(_xlfn.XLOOKUP(R$1,'Point System'!$E:$E,'Point System'!$F:$F,""),Deduction!$E$3:$J$3,0))*_xlfn.XLOOKUP(R$1,'Point System'!$E:$E,'Point System'!$G:$G,0),0)</f>
        <v>0</v>
      </c>
      <c r="S64" s="218">
        <f>IFERROR(INDEX(Deduction!$E:$J,MATCH($A64,Deduction!$A:$A,0),MATCH(_xlfn.XLOOKUP(S$1,'Point System'!$E:$E,'Point System'!$F:$F,""),Deduction!$E$3:$J$3,0))*_xlfn.XLOOKUP(S$1,'Point System'!$E:$E,'Point System'!$G:$G,0),0)</f>
        <v>0</v>
      </c>
      <c r="T64" s="218">
        <f>IFERROR(INDEX(Deduction!$E:$J,MATCH($A64,Deduction!$A:$A,0),MATCH(_xlfn.XLOOKUP(T$1,'Point System'!$E:$E,'Point System'!$F:$F,""),Deduction!$E$3:$J$3,0))*_xlfn.XLOOKUP(T$1,'Point System'!$E:$E,'Point System'!$G:$G,0),0)</f>
        <v>0</v>
      </c>
      <c r="U64" s="218">
        <f>IFERROR(INDEX(Deduction!$E:$J,MATCH($A64,Deduction!$A:$A,0),MATCH(_xlfn.XLOOKUP(U$1,'Point System'!$E:$E,'Point System'!$F:$F,""),Deduction!$E$3:$J$3,0))*_xlfn.XLOOKUP(U$1,'Point System'!$E:$E,'Point System'!$G:$G,0),0)</f>
        <v>0</v>
      </c>
      <c r="V64" s="218">
        <f>IFERROR(INDEX(Deduction!$E:$J,MATCH($A64,Deduction!$A:$A,0),MATCH(_xlfn.XLOOKUP(V$1,'Point System'!$E:$E,'Point System'!$F:$F,""),Deduction!$E$3:$J$3,0))*_xlfn.XLOOKUP(V$1,'Point System'!$E:$E,'Point System'!$G:$G,0),0)</f>
        <v>0</v>
      </c>
      <c r="W64" s="217">
        <f t="shared" si="1"/>
        <v>0</v>
      </c>
      <c r="X64" s="219">
        <f t="shared" si="2"/>
        <v>0</v>
      </c>
      <c r="Y64" s="227" cm="1">
        <f t="array" ref="Y64">IFERROR(SUMPRODUCT((LOWER(INDEX(Attendance!$E:$ZZ,MATCH($A64,Attendance!$A:$A,0),0))="x")*(TEXT(Attendance!$E$1:$ZZ$1,"mmm")="Dec"))/SUMPRODUCT((Attendance!$E$1:$ZZ$1&lt;&gt;"")*(TEXT(Attendance!$E$1:$ZZ$1,"mmm")="Dec")),0)</f>
        <v>0</v>
      </c>
      <c r="Z64" s="228" cm="1">
        <f t="array" ref="Z64">IFERROR(SUMPRODUCT((LOWER(INDEX(Attendance!$E:$ZZ,MATCH($A64,Attendance!$A:$A,0),0))="x")*(Attendance!$E$2:$ZZ$2=_xlfn.XLOOKUP(E$1,'Point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65" spans="1:26" x14ac:dyDescent="0.25">
      <c r="A65" s="187">
        <f>Attendance!A64</f>
        <v>62</v>
      </c>
      <c r="B65" s="205" t="str">
        <f>IF($A65=0,"",IFERROR(_xlfn.LET(_xlpm.x,INDEX(Attendance!$B:$B,MATCH($A65,Attendance!$A:$A,0)),IF(_xlpm.x=0,"",_xlpm.x)),""))</f>
        <v/>
      </c>
      <c r="C65" s="205" t="str">
        <f>IF($A65=0,"",IFERROR(_xlfn.LET(_xlpm.x,INDEX(Attendance!$C:$C,MATCH($A65,Attendance!$A:$A,0)),IF(_xlpm.x=0,"",_xlpm.x)),""))</f>
        <v/>
      </c>
      <c r="D65" s="205" t="str">
        <f>IF($A65=0,"",IFERROR(_xlfn.LET(_xlpm.x,INDEX(Attendance!$D:$D,MATCH($A65,Attendance!$A:$A,0)),IF(_xlpm.x=0,"",_xlpm.x)),""))</f>
        <v/>
      </c>
      <c r="E65" s="206" cm="1">
        <f t="array" ref="E65">SUMPRODUCT((LOWER(INDEX(Attendance!$D:$ZZ,MATCH($A65,Attendance!$A:$A,0),0))="x")*(Attendance!$D$2:$ZZ$2=_xlfn.XLOOKUP(E$1,'Point System'!$A:$A,'Point System'!$B:$B,""))*(TEXT(Attendance!$D$1:$ZZ$1,"mmm")="Dec"))*_xlfn.XLOOKUP(E$1,'Point System'!$A:$A,'Point System'!$C:$C,0)</f>
        <v>0</v>
      </c>
      <c r="F65" s="206" cm="1">
        <f t="array" ref="F65">SUMPRODUCT((LOWER(INDEX(Attendance!$D:$ZZ,MATCH($A65,Attendance!$A:$A,0),0))="x")*(Attendance!$D$2:$ZZ$2=_xlfn.XLOOKUP(F$1,'Point System'!$A:$A,'Point System'!$B:$B,""))*(TEXT(Attendance!$D$1:$ZZ$1,"mmm")="Dec"))*_xlfn.XLOOKUP(F$1,'Point System'!$A:$A,'Point System'!$C:$C,0)</f>
        <v>0</v>
      </c>
      <c r="G65" s="206" cm="1">
        <f t="array" ref="G65">SUMPRODUCT((LOWER(INDEX(Attendance!$D:$ZZ,MATCH($A65,Attendance!$A:$A,0),0))="x")*(Attendance!$D$2:$ZZ$2=_xlfn.XLOOKUP(G$1,'Point System'!$A:$A,'Point System'!$B:$B,""))*(TEXT(Attendance!$D$1:$ZZ$1,"mmm")="Dec"))*_xlfn.XLOOKUP(G$1,'Point System'!$A:$A,'Point System'!$C:$C,0)</f>
        <v>0</v>
      </c>
      <c r="H65" s="206" cm="1">
        <f t="array" ref="H65">SUMPRODUCT((LOWER(INDEX(Attendance!$D:$ZZ,MATCH($A65,Attendance!$A:$A,0),0))="x")*(Attendance!$D$2:$ZZ$2=_xlfn.XLOOKUP(H$1,'Point System'!$A:$A,'Point System'!$B:$B,""))*(TEXT(Attendance!$D$1:$ZZ$1,"mmm")="Dec"))*_xlfn.XLOOKUP(H$1,'Point System'!$A:$A,'Point System'!$C:$C,0)</f>
        <v>0</v>
      </c>
      <c r="I65" s="206" cm="1">
        <f t="array" ref="I65">SUMPRODUCT((LOWER(INDEX(Attendance!$D:$ZZ,MATCH($A65,Attendance!$A:$A,0),0))="x")*(Attendance!$D$2:$ZZ$2=_xlfn.XLOOKUP(I$1,'Point System'!$A:$A,'Point System'!$B:$B,""))*(TEXT(Attendance!$D$1:$ZZ$1,"mmm")="Dec"))*_xlfn.XLOOKUP(I$1,'Point System'!$A:$A,'Point System'!$C:$C,0)</f>
        <v>0</v>
      </c>
      <c r="J65" s="206" cm="1">
        <f t="array" ref="J65">SUMPRODUCT((LOWER(INDEX(Attendance!$D:$ZZ,MATCH($A65,Attendance!$A:$A,0),0))="x")*(Attendance!$D$2:$ZZ$2=_xlfn.XLOOKUP(J$1,'Point System'!$A:$A,'Point System'!$B:$B,""))*(TEXT(Attendance!$D$1:$ZZ$1,"mmm")="Dec"))*_xlfn.XLOOKUP(J$1,'Point System'!$A:$A,'Point System'!$C:$C,0)</f>
        <v>0</v>
      </c>
      <c r="K65" s="206" cm="1">
        <f t="array" ref="K65">SUMPRODUCT((LOWER(INDEX(Attendance!$D:$ZZ,MATCH($A65,Attendance!$A:$A,0),0))="x")*(Attendance!$D$2:$ZZ$2=_xlfn.XLOOKUP(K$1,'Point System'!$A:$A,'Point System'!$B:$B,""))*(TEXT(Attendance!$D$1:$ZZ$1,"mmm")="Dec"))*_xlfn.XLOOKUP(K$1,'Point System'!$A:$A,'Point System'!$C:$C,0)</f>
        <v>0</v>
      </c>
      <c r="L65" s="188"/>
      <c r="M65" s="188"/>
      <c r="N65" s="188"/>
      <c r="O65" s="188"/>
      <c r="P65" s="214">
        <f t="shared" si="0"/>
        <v>0</v>
      </c>
      <c r="Q65" s="215">
        <f>IFERROR(INDEX(Deduction!$E:$J,MATCH($A65,Deduction!$A:$A,0),MATCH(_xlfn.XLOOKUP(Q$1,'Point System'!$E:$E,'Point System'!$F:$F,""),Deduction!$E$3:$J$3,0))*_xlfn.XLOOKUP(Q$1,'Point System'!$E:$E,'Point System'!$G:$G,0),0)</f>
        <v>0</v>
      </c>
      <c r="R65" s="215">
        <f>IFERROR(INDEX(Deduction!$E:$J,MATCH($A65,Deduction!$A:$A,0),MATCH(_xlfn.XLOOKUP(R$1,'Point System'!$E:$E,'Point System'!$F:$F,""),Deduction!$E$3:$J$3,0))*_xlfn.XLOOKUP(R$1,'Point System'!$E:$E,'Point System'!$G:$G,0),0)</f>
        <v>0</v>
      </c>
      <c r="S65" s="215">
        <f>IFERROR(INDEX(Deduction!$E:$J,MATCH($A65,Deduction!$A:$A,0),MATCH(_xlfn.XLOOKUP(S$1,'Point System'!$E:$E,'Point System'!$F:$F,""),Deduction!$E$3:$J$3,0))*_xlfn.XLOOKUP(S$1,'Point System'!$E:$E,'Point System'!$G:$G,0),0)</f>
        <v>0</v>
      </c>
      <c r="T65" s="215">
        <f>IFERROR(INDEX(Deduction!$E:$J,MATCH($A65,Deduction!$A:$A,0),MATCH(_xlfn.XLOOKUP(T$1,'Point System'!$E:$E,'Point System'!$F:$F,""),Deduction!$E$3:$J$3,0))*_xlfn.XLOOKUP(T$1,'Point System'!$E:$E,'Point System'!$G:$G,0),0)</f>
        <v>0</v>
      </c>
      <c r="U65" s="215">
        <f>IFERROR(INDEX(Deduction!$E:$J,MATCH($A65,Deduction!$A:$A,0),MATCH(_xlfn.XLOOKUP(U$1,'Point System'!$E:$E,'Point System'!$F:$F,""),Deduction!$E$3:$J$3,0))*_xlfn.XLOOKUP(U$1,'Point System'!$E:$E,'Point System'!$G:$G,0),0)</f>
        <v>0</v>
      </c>
      <c r="V65" s="215">
        <f>IFERROR(INDEX(Deduction!$E:$J,MATCH($A65,Deduction!$A:$A,0),MATCH(_xlfn.XLOOKUP(V$1,'Point System'!$E:$E,'Point System'!$F:$F,""),Deduction!$E$3:$J$3,0))*_xlfn.XLOOKUP(V$1,'Point System'!$E:$E,'Point System'!$G:$G,0),0)</f>
        <v>0</v>
      </c>
      <c r="W65" s="214">
        <f t="shared" si="1"/>
        <v>0</v>
      </c>
      <c r="X65" s="216">
        <f t="shared" si="2"/>
        <v>0</v>
      </c>
      <c r="Y65" s="225" cm="1">
        <f t="array" ref="Y65">IFERROR(SUMPRODUCT((LOWER(INDEX(Attendance!$E:$ZZ,MATCH($A65,Attendance!$A:$A,0),0))="x")*(TEXT(Attendance!$E$1:$ZZ$1,"mmm")="Dec"))/SUMPRODUCT((Attendance!$E$1:$ZZ$1&lt;&gt;"")*(TEXT(Attendance!$E$1:$ZZ$1,"mmm")="Dec")),0)</f>
        <v>0</v>
      </c>
      <c r="Z65" s="226" cm="1">
        <f t="array" ref="Z65">IFERROR(SUMPRODUCT((LOWER(INDEX(Attendance!$E:$ZZ,MATCH($A65,Attendance!$A:$A,0),0))="x")*(Attendance!$E$2:$ZZ$2=_xlfn.XLOOKUP(E$1,'Point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66" spans="1:26" x14ac:dyDescent="0.25">
      <c r="A66" s="187">
        <f>Attendance!A65</f>
        <v>63</v>
      </c>
      <c r="B66" s="207" t="str">
        <f>IF($A66=0,"",IFERROR(_xlfn.LET(_xlpm.x,INDEX(Attendance!$B:$B,MATCH($A66,Attendance!$A:$A,0)),IF(_xlpm.x=0,"",_xlpm.x)),""))</f>
        <v/>
      </c>
      <c r="C66" s="207" t="str">
        <f>IF($A66=0,"",IFERROR(_xlfn.LET(_xlpm.x,INDEX(Attendance!$C:$C,MATCH($A66,Attendance!$A:$A,0)),IF(_xlpm.x=0,"",_xlpm.x)),""))</f>
        <v/>
      </c>
      <c r="D66" s="207" t="str">
        <f>IF($A66=0,"",IFERROR(_xlfn.LET(_xlpm.x,INDEX(Attendance!$D:$D,MATCH($A66,Attendance!$A:$A,0)),IF(_xlpm.x=0,"",_xlpm.x)),""))</f>
        <v/>
      </c>
      <c r="E66" s="208" cm="1">
        <f t="array" ref="E66">SUMPRODUCT((LOWER(INDEX(Attendance!$D:$ZZ,MATCH($A66,Attendance!$A:$A,0),0))="x")*(Attendance!$D$2:$ZZ$2=_xlfn.XLOOKUP(E$1,'Point System'!$A:$A,'Point System'!$B:$B,""))*(TEXT(Attendance!$D$1:$ZZ$1,"mmm")="Dec"))*_xlfn.XLOOKUP(E$1,'Point System'!$A:$A,'Point System'!$C:$C,0)</f>
        <v>0</v>
      </c>
      <c r="F66" s="208" cm="1">
        <f t="array" ref="F66">SUMPRODUCT((LOWER(INDEX(Attendance!$D:$ZZ,MATCH($A66,Attendance!$A:$A,0),0))="x")*(Attendance!$D$2:$ZZ$2=_xlfn.XLOOKUP(F$1,'Point System'!$A:$A,'Point System'!$B:$B,""))*(TEXT(Attendance!$D$1:$ZZ$1,"mmm")="Dec"))*_xlfn.XLOOKUP(F$1,'Point System'!$A:$A,'Point System'!$C:$C,0)</f>
        <v>0</v>
      </c>
      <c r="G66" s="208" cm="1">
        <f t="array" ref="G66">SUMPRODUCT((LOWER(INDEX(Attendance!$D:$ZZ,MATCH($A66,Attendance!$A:$A,0),0))="x")*(Attendance!$D$2:$ZZ$2=_xlfn.XLOOKUP(G$1,'Point System'!$A:$A,'Point System'!$B:$B,""))*(TEXT(Attendance!$D$1:$ZZ$1,"mmm")="Dec"))*_xlfn.XLOOKUP(G$1,'Point System'!$A:$A,'Point System'!$C:$C,0)</f>
        <v>0</v>
      </c>
      <c r="H66" s="208" cm="1">
        <f t="array" ref="H66">SUMPRODUCT((LOWER(INDEX(Attendance!$D:$ZZ,MATCH($A66,Attendance!$A:$A,0),0))="x")*(Attendance!$D$2:$ZZ$2=_xlfn.XLOOKUP(H$1,'Point System'!$A:$A,'Point System'!$B:$B,""))*(TEXT(Attendance!$D$1:$ZZ$1,"mmm")="Dec"))*_xlfn.XLOOKUP(H$1,'Point System'!$A:$A,'Point System'!$C:$C,0)</f>
        <v>0</v>
      </c>
      <c r="I66" s="208" cm="1">
        <f t="array" ref="I66">SUMPRODUCT((LOWER(INDEX(Attendance!$D:$ZZ,MATCH($A66,Attendance!$A:$A,0),0))="x")*(Attendance!$D$2:$ZZ$2=_xlfn.XLOOKUP(I$1,'Point System'!$A:$A,'Point System'!$B:$B,""))*(TEXT(Attendance!$D$1:$ZZ$1,"mmm")="Dec"))*_xlfn.XLOOKUP(I$1,'Point System'!$A:$A,'Point System'!$C:$C,0)</f>
        <v>0</v>
      </c>
      <c r="J66" s="208" cm="1">
        <f t="array" ref="J66">SUMPRODUCT((LOWER(INDEX(Attendance!$D:$ZZ,MATCH($A66,Attendance!$A:$A,0),0))="x")*(Attendance!$D$2:$ZZ$2=_xlfn.XLOOKUP(J$1,'Point System'!$A:$A,'Point System'!$B:$B,""))*(TEXT(Attendance!$D$1:$ZZ$1,"mmm")="Dec"))*_xlfn.XLOOKUP(J$1,'Point System'!$A:$A,'Point System'!$C:$C,0)</f>
        <v>0</v>
      </c>
      <c r="K66" s="208" cm="1">
        <f t="array" ref="K66">SUMPRODUCT((LOWER(INDEX(Attendance!$D:$ZZ,MATCH($A66,Attendance!$A:$A,0),0))="x")*(Attendance!$D$2:$ZZ$2=_xlfn.XLOOKUP(K$1,'Point System'!$A:$A,'Point System'!$B:$B,""))*(TEXT(Attendance!$D$1:$ZZ$1,"mmm")="Dec"))*_xlfn.XLOOKUP(K$1,'Point System'!$A:$A,'Point System'!$C:$C,0)</f>
        <v>0</v>
      </c>
      <c r="L66" s="188"/>
      <c r="M66" s="188"/>
      <c r="N66" s="188"/>
      <c r="O66" s="188"/>
      <c r="P66" s="217">
        <f t="shared" si="0"/>
        <v>0</v>
      </c>
      <c r="Q66" s="218">
        <f>IFERROR(INDEX(Deduction!$E:$J,MATCH($A66,Deduction!$A:$A,0),MATCH(_xlfn.XLOOKUP(Q$1,'Point System'!$E:$E,'Point System'!$F:$F,""),Deduction!$E$3:$J$3,0))*_xlfn.XLOOKUP(Q$1,'Point System'!$E:$E,'Point System'!$G:$G,0),0)</f>
        <v>0</v>
      </c>
      <c r="R66" s="218">
        <f>IFERROR(INDEX(Deduction!$E:$J,MATCH($A66,Deduction!$A:$A,0),MATCH(_xlfn.XLOOKUP(R$1,'Point System'!$E:$E,'Point System'!$F:$F,""),Deduction!$E$3:$J$3,0))*_xlfn.XLOOKUP(R$1,'Point System'!$E:$E,'Point System'!$G:$G,0),0)</f>
        <v>0</v>
      </c>
      <c r="S66" s="218">
        <f>IFERROR(INDEX(Deduction!$E:$J,MATCH($A66,Deduction!$A:$A,0),MATCH(_xlfn.XLOOKUP(S$1,'Point System'!$E:$E,'Point System'!$F:$F,""),Deduction!$E$3:$J$3,0))*_xlfn.XLOOKUP(S$1,'Point System'!$E:$E,'Point System'!$G:$G,0),0)</f>
        <v>0</v>
      </c>
      <c r="T66" s="218">
        <f>IFERROR(INDEX(Deduction!$E:$J,MATCH($A66,Deduction!$A:$A,0),MATCH(_xlfn.XLOOKUP(T$1,'Point System'!$E:$E,'Point System'!$F:$F,""),Deduction!$E$3:$J$3,0))*_xlfn.XLOOKUP(T$1,'Point System'!$E:$E,'Point System'!$G:$G,0),0)</f>
        <v>0</v>
      </c>
      <c r="U66" s="218">
        <f>IFERROR(INDEX(Deduction!$E:$J,MATCH($A66,Deduction!$A:$A,0),MATCH(_xlfn.XLOOKUP(U$1,'Point System'!$E:$E,'Point System'!$F:$F,""),Deduction!$E$3:$J$3,0))*_xlfn.XLOOKUP(U$1,'Point System'!$E:$E,'Point System'!$G:$G,0),0)</f>
        <v>0</v>
      </c>
      <c r="V66" s="218">
        <f>IFERROR(INDEX(Deduction!$E:$J,MATCH($A66,Deduction!$A:$A,0),MATCH(_xlfn.XLOOKUP(V$1,'Point System'!$E:$E,'Point System'!$F:$F,""),Deduction!$E$3:$J$3,0))*_xlfn.XLOOKUP(V$1,'Point System'!$E:$E,'Point System'!$G:$G,0),0)</f>
        <v>0</v>
      </c>
      <c r="W66" s="217">
        <f t="shared" si="1"/>
        <v>0</v>
      </c>
      <c r="X66" s="219">
        <f t="shared" si="2"/>
        <v>0</v>
      </c>
      <c r="Y66" s="227" cm="1">
        <f t="array" ref="Y66">IFERROR(SUMPRODUCT((LOWER(INDEX(Attendance!$E:$ZZ,MATCH($A66,Attendance!$A:$A,0),0))="x")*(TEXT(Attendance!$E$1:$ZZ$1,"mmm")="Dec"))/SUMPRODUCT((Attendance!$E$1:$ZZ$1&lt;&gt;"")*(TEXT(Attendance!$E$1:$ZZ$1,"mmm")="Dec")),0)</f>
        <v>0</v>
      </c>
      <c r="Z66" s="228" cm="1">
        <f t="array" ref="Z66">IFERROR(SUMPRODUCT((LOWER(INDEX(Attendance!$E:$ZZ,MATCH($A66,Attendance!$A:$A,0),0))="x")*(Attendance!$E$2:$ZZ$2=_xlfn.XLOOKUP(E$1,'Point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67" spans="1:26" x14ac:dyDescent="0.25">
      <c r="A67" s="187">
        <f>Attendance!A66</f>
        <v>64</v>
      </c>
      <c r="B67" s="205" t="str">
        <f>IF($A67=0,"",IFERROR(_xlfn.LET(_xlpm.x,INDEX(Attendance!$B:$B,MATCH($A67,Attendance!$A:$A,0)),IF(_xlpm.x=0,"",_xlpm.x)),""))</f>
        <v/>
      </c>
      <c r="C67" s="205" t="str">
        <f>IF($A67=0,"",IFERROR(_xlfn.LET(_xlpm.x,INDEX(Attendance!$C:$C,MATCH($A67,Attendance!$A:$A,0)),IF(_xlpm.x=0,"",_xlpm.x)),""))</f>
        <v/>
      </c>
      <c r="D67" s="205" t="str">
        <f>IF($A67=0,"",IFERROR(_xlfn.LET(_xlpm.x,INDEX(Attendance!$D:$D,MATCH($A67,Attendance!$A:$A,0)),IF(_xlpm.x=0,"",_xlpm.x)),""))</f>
        <v/>
      </c>
      <c r="E67" s="206" cm="1">
        <f t="array" ref="E67">SUMPRODUCT((LOWER(INDEX(Attendance!$D:$ZZ,MATCH($A67,Attendance!$A:$A,0),0))="x")*(Attendance!$D$2:$ZZ$2=_xlfn.XLOOKUP(E$1,'Point System'!$A:$A,'Point System'!$B:$B,""))*(TEXT(Attendance!$D$1:$ZZ$1,"mmm")="Dec"))*_xlfn.XLOOKUP(E$1,'Point System'!$A:$A,'Point System'!$C:$C,0)</f>
        <v>0</v>
      </c>
      <c r="F67" s="206" cm="1">
        <f t="array" ref="F67">SUMPRODUCT((LOWER(INDEX(Attendance!$D:$ZZ,MATCH($A67,Attendance!$A:$A,0),0))="x")*(Attendance!$D$2:$ZZ$2=_xlfn.XLOOKUP(F$1,'Point System'!$A:$A,'Point System'!$B:$B,""))*(TEXT(Attendance!$D$1:$ZZ$1,"mmm")="Dec"))*_xlfn.XLOOKUP(F$1,'Point System'!$A:$A,'Point System'!$C:$C,0)</f>
        <v>0</v>
      </c>
      <c r="G67" s="206" cm="1">
        <f t="array" ref="G67">SUMPRODUCT((LOWER(INDEX(Attendance!$D:$ZZ,MATCH($A67,Attendance!$A:$A,0),0))="x")*(Attendance!$D$2:$ZZ$2=_xlfn.XLOOKUP(G$1,'Point System'!$A:$A,'Point System'!$B:$B,""))*(TEXT(Attendance!$D$1:$ZZ$1,"mmm")="Dec"))*_xlfn.XLOOKUP(G$1,'Point System'!$A:$A,'Point System'!$C:$C,0)</f>
        <v>0</v>
      </c>
      <c r="H67" s="206" cm="1">
        <f t="array" ref="H67">SUMPRODUCT((LOWER(INDEX(Attendance!$D:$ZZ,MATCH($A67,Attendance!$A:$A,0),0))="x")*(Attendance!$D$2:$ZZ$2=_xlfn.XLOOKUP(H$1,'Point System'!$A:$A,'Point System'!$B:$B,""))*(TEXT(Attendance!$D$1:$ZZ$1,"mmm")="Dec"))*_xlfn.XLOOKUP(H$1,'Point System'!$A:$A,'Point System'!$C:$C,0)</f>
        <v>0</v>
      </c>
      <c r="I67" s="206" cm="1">
        <f t="array" ref="I67">SUMPRODUCT((LOWER(INDEX(Attendance!$D:$ZZ,MATCH($A67,Attendance!$A:$A,0),0))="x")*(Attendance!$D$2:$ZZ$2=_xlfn.XLOOKUP(I$1,'Point System'!$A:$A,'Point System'!$B:$B,""))*(TEXT(Attendance!$D$1:$ZZ$1,"mmm")="Dec"))*_xlfn.XLOOKUP(I$1,'Point System'!$A:$A,'Point System'!$C:$C,0)</f>
        <v>0</v>
      </c>
      <c r="J67" s="206" cm="1">
        <f t="array" ref="J67">SUMPRODUCT((LOWER(INDEX(Attendance!$D:$ZZ,MATCH($A67,Attendance!$A:$A,0),0))="x")*(Attendance!$D$2:$ZZ$2=_xlfn.XLOOKUP(J$1,'Point System'!$A:$A,'Point System'!$B:$B,""))*(TEXT(Attendance!$D$1:$ZZ$1,"mmm")="Dec"))*_xlfn.XLOOKUP(J$1,'Point System'!$A:$A,'Point System'!$C:$C,0)</f>
        <v>0</v>
      </c>
      <c r="K67" s="206" cm="1">
        <f t="array" ref="K67">SUMPRODUCT((LOWER(INDEX(Attendance!$D:$ZZ,MATCH($A67,Attendance!$A:$A,0),0))="x")*(Attendance!$D$2:$ZZ$2=_xlfn.XLOOKUP(K$1,'Point System'!$A:$A,'Point System'!$B:$B,""))*(TEXT(Attendance!$D$1:$ZZ$1,"mmm")="Dec"))*_xlfn.XLOOKUP(K$1,'Point System'!$A:$A,'Point System'!$C:$C,0)</f>
        <v>0</v>
      </c>
      <c r="L67" s="188"/>
      <c r="M67" s="188"/>
      <c r="N67" s="188"/>
      <c r="O67" s="188"/>
      <c r="P67" s="214">
        <f t="shared" si="0"/>
        <v>0</v>
      </c>
      <c r="Q67" s="215">
        <f>IFERROR(INDEX(Deduction!$E:$J,MATCH($A67,Deduction!$A:$A,0),MATCH(_xlfn.XLOOKUP(Q$1,'Point System'!$E:$E,'Point System'!$F:$F,""),Deduction!$E$3:$J$3,0))*_xlfn.XLOOKUP(Q$1,'Point System'!$E:$E,'Point System'!$G:$G,0),0)</f>
        <v>0</v>
      </c>
      <c r="R67" s="215">
        <f>IFERROR(INDEX(Deduction!$E:$J,MATCH($A67,Deduction!$A:$A,0),MATCH(_xlfn.XLOOKUP(R$1,'Point System'!$E:$E,'Point System'!$F:$F,""),Deduction!$E$3:$J$3,0))*_xlfn.XLOOKUP(R$1,'Point System'!$E:$E,'Point System'!$G:$G,0),0)</f>
        <v>0</v>
      </c>
      <c r="S67" s="215">
        <f>IFERROR(INDEX(Deduction!$E:$J,MATCH($A67,Deduction!$A:$A,0),MATCH(_xlfn.XLOOKUP(S$1,'Point System'!$E:$E,'Point System'!$F:$F,""),Deduction!$E$3:$J$3,0))*_xlfn.XLOOKUP(S$1,'Point System'!$E:$E,'Point System'!$G:$G,0),0)</f>
        <v>0</v>
      </c>
      <c r="T67" s="215">
        <f>IFERROR(INDEX(Deduction!$E:$J,MATCH($A67,Deduction!$A:$A,0),MATCH(_xlfn.XLOOKUP(T$1,'Point System'!$E:$E,'Point System'!$F:$F,""),Deduction!$E$3:$J$3,0))*_xlfn.XLOOKUP(T$1,'Point System'!$E:$E,'Point System'!$G:$G,0),0)</f>
        <v>0</v>
      </c>
      <c r="U67" s="215">
        <f>IFERROR(INDEX(Deduction!$E:$J,MATCH($A67,Deduction!$A:$A,0),MATCH(_xlfn.XLOOKUP(U$1,'Point System'!$E:$E,'Point System'!$F:$F,""),Deduction!$E$3:$J$3,0))*_xlfn.XLOOKUP(U$1,'Point System'!$E:$E,'Point System'!$G:$G,0),0)</f>
        <v>0</v>
      </c>
      <c r="V67" s="215">
        <f>IFERROR(INDEX(Deduction!$E:$J,MATCH($A67,Deduction!$A:$A,0),MATCH(_xlfn.XLOOKUP(V$1,'Point System'!$E:$E,'Point System'!$F:$F,""),Deduction!$E$3:$J$3,0))*_xlfn.XLOOKUP(V$1,'Point System'!$E:$E,'Point System'!$G:$G,0),0)</f>
        <v>0</v>
      </c>
      <c r="W67" s="214">
        <f t="shared" si="1"/>
        <v>0</v>
      </c>
      <c r="X67" s="216">
        <f t="shared" si="2"/>
        <v>0</v>
      </c>
      <c r="Y67" s="225" cm="1">
        <f t="array" ref="Y67">IFERROR(SUMPRODUCT((LOWER(INDEX(Attendance!$E:$ZZ,MATCH($A67,Attendance!$A:$A,0),0))="x")*(TEXT(Attendance!$E$1:$ZZ$1,"mmm")="Dec"))/SUMPRODUCT((Attendance!$E$1:$ZZ$1&lt;&gt;"")*(TEXT(Attendance!$E$1:$ZZ$1,"mmm")="Dec")),0)</f>
        <v>0</v>
      </c>
      <c r="Z67" s="226" cm="1">
        <f t="array" ref="Z67">IFERROR(SUMPRODUCT((LOWER(INDEX(Attendance!$E:$ZZ,MATCH($A67,Attendance!$A:$A,0),0))="x")*(Attendance!$E$2:$ZZ$2=_xlfn.XLOOKUP(E$1,'Point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68" spans="1:26" x14ac:dyDescent="0.25">
      <c r="A68" s="187">
        <f>Attendance!A67</f>
        <v>65</v>
      </c>
      <c r="B68" s="207" t="str">
        <f>IF($A68=0,"",IFERROR(_xlfn.LET(_xlpm.x,INDEX(Attendance!$B:$B,MATCH($A68,Attendance!$A:$A,0)),IF(_xlpm.x=0,"",_xlpm.x)),""))</f>
        <v/>
      </c>
      <c r="C68" s="207" t="str">
        <f>IF($A68=0,"",IFERROR(_xlfn.LET(_xlpm.x,INDEX(Attendance!$C:$C,MATCH($A68,Attendance!$A:$A,0)),IF(_xlpm.x=0,"",_xlpm.x)),""))</f>
        <v/>
      </c>
      <c r="D68" s="207" t="str">
        <f>IF($A68=0,"",IFERROR(_xlfn.LET(_xlpm.x,INDEX(Attendance!$D:$D,MATCH($A68,Attendance!$A:$A,0)),IF(_xlpm.x=0,"",_xlpm.x)),""))</f>
        <v/>
      </c>
      <c r="E68" s="208" cm="1">
        <f t="array" ref="E68">SUMPRODUCT((LOWER(INDEX(Attendance!$D:$ZZ,MATCH($A68,Attendance!$A:$A,0),0))="x")*(Attendance!$D$2:$ZZ$2=_xlfn.XLOOKUP(E$1,'Point System'!$A:$A,'Point System'!$B:$B,""))*(TEXT(Attendance!$D$1:$ZZ$1,"mmm")="Dec"))*_xlfn.XLOOKUP(E$1,'Point System'!$A:$A,'Point System'!$C:$C,0)</f>
        <v>0</v>
      </c>
      <c r="F68" s="208" cm="1">
        <f t="array" ref="F68">SUMPRODUCT((LOWER(INDEX(Attendance!$D:$ZZ,MATCH($A68,Attendance!$A:$A,0),0))="x")*(Attendance!$D$2:$ZZ$2=_xlfn.XLOOKUP(F$1,'Point System'!$A:$A,'Point System'!$B:$B,""))*(TEXT(Attendance!$D$1:$ZZ$1,"mmm")="Dec"))*_xlfn.XLOOKUP(F$1,'Point System'!$A:$A,'Point System'!$C:$C,0)</f>
        <v>0</v>
      </c>
      <c r="G68" s="208" cm="1">
        <f t="array" ref="G68">SUMPRODUCT((LOWER(INDEX(Attendance!$D:$ZZ,MATCH($A68,Attendance!$A:$A,0),0))="x")*(Attendance!$D$2:$ZZ$2=_xlfn.XLOOKUP(G$1,'Point System'!$A:$A,'Point System'!$B:$B,""))*(TEXT(Attendance!$D$1:$ZZ$1,"mmm")="Dec"))*_xlfn.XLOOKUP(G$1,'Point System'!$A:$A,'Point System'!$C:$C,0)</f>
        <v>0</v>
      </c>
      <c r="H68" s="208" cm="1">
        <f t="array" ref="H68">SUMPRODUCT((LOWER(INDEX(Attendance!$D:$ZZ,MATCH($A68,Attendance!$A:$A,0),0))="x")*(Attendance!$D$2:$ZZ$2=_xlfn.XLOOKUP(H$1,'Point System'!$A:$A,'Point System'!$B:$B,""))*(TEXT(Attendance!$D$1:$ZZ$1,"mmm")="Dec"))*_xlfn.XLOOKUP(H$1,'Point System'!$A:$A,'Point System'!$C:$C,0)</f>
        <v>0</v>
      </c>
      <c r="I68" s="208" cm="1">
        <f t="array" ref="I68">SUMPRODUCT((LOWER(INDEX(Attendance!$D:$ZZ,MATCH($A68,Attendance!$A:$A,0),0))="x")*(Attendance!$D$2:$ZZ$2=_xlfn.XLOOKUP(I$1,'Point System'!$A:$A,'Point System'!$B:$B,""))*(TEXT(Attendance!$D$1:$ZZ$1,"mmm")="Dec"))*_xlfn.XLOOKUP(I$1,'Point System'!$A:$A,'Point System'!$C:$C,0)</f>
        <v>0</v>
      </c>
      <c r="J68" s="208" cm="1">
        <f t="array" ref="J68">SUMPRODUCT((LOWER(INDEX(Attendance!$D:$ZZ,MATCH($A68,Attendance!$A:$A,0),0))="x")*(Attendance!$D$2:$ZZ$2=_xlfn.XLOOKUP(J$1,'Point System'!$A:$A,'Point System'!$B:$B,""))*(TEXT(Attendance!$D$1:$ZZ$1,"mmm")="Dec"))*_xlfn.XLOOKUP(J$1,'Point System'!$A:$A,'Point System'!$C:$C,0)</f>
        <v>0</v>
      </c>
      <c r="K68" s="208" cm="1">
        <f t="array" ref="K68">SUMPRODUCT((LOWER(INDEX(Attendance!$D:$ZZ,MATCH($A68,Attendance!$A:$A,0),0))="x")*(Attendance!$D$2:$ZZ$2=_xlfn.XLOOKUP(K$1,'Point System'!$A:$A,'Point System'!$B:$B,""))*(TEXT(Attendance!$D$1:$ZZ$1,"mmm")="Dec"))*_xlfn.XLOOKUP(K$1,'Point System'!$A:$A,'Point System'!$C:$C,0)</f>
        <v>0</v>
      </c>
      <c r="L68" s="188"/>
      <c r="M68" s="188"/>
      <c r="N68" s="188"/>
      <c r="O68" s="188"/>
      <c r="P68" s="217">
        <f t="shared" ref="P68:P131" si="3">SUM(E68:O68)</f>
        <v>0</v>
      </c>
      <c r="Q68" s="218">
        <f>IFERROR(INDEX(Deduction!$E:$J,MATCH($A68,Deduction!$A:$A,0),MATCH(_xlfn.XLOOKUP(Q$1,'Point System'!$E:$E,'Point System'!$F:$F,""),Deduction!$E$3:$J$3,0))*_xlfn.XLOOKUP(Q$1,'Point System'!$E:$E,'Point System'!$G:$G,0),0)</f>
        <v>0</v>
      </c>
      <c r="R68" s="218">
        <f>IFERROR(INDEX(Deduction!$E:$J,MATCH($A68,Deduction!$A:$A,0),MATCH(_xlfn.XLOOKUP(R$1,'Point System'!$E:$E,'Point System'!$F:$F,""),Deduction!$E$3:$J$3,0))*_xlfn.XLOOKUP(R$1,'Point System'!$E:$E,'Point System'!$G:$G,0),0)</f>
        <v>0</v>
      </c>
      <c r="S68" s="218">
        <f>IFERROR(INDEX(Deduction!$E:$J,MATCH($A68,Deduction!$A:$A,0),MATCH(_xlfn.XLOOKUP(S$1,'Point System'!$E:$E,'Point System'!$F:$F,""),Deduction!$E$3:$J$3,0))*_xlfn.XLOOKUP(S$1,'Point System'!$E:$E,'Point System'!$G:$G,0),0)</f>
        <v>0</v>
      </c>
      <c r="T68" s="218">
        <f>IFERROR(INDEX(Deduction!$E:$J,MATCH($A68,Deduction!$A:$A,0),MATCH(_xlfn.XLOOKUP(T$1,'Point System'!$E:$E,'Point System'!$F:$F,""),Deduction!$E$3:$J$3,0))*_xlfn.XLOOKUP(T$1,'Point System'!$E:$E,'Point System'!$G:$G,0),0)</f>
        <v>0</v>
      </c>
      <c r="U68" s="218">
        <f>IFERROR(INDEX(Deduction!$E:$J,MATCH($A68,Deduction!$A:$A,0),MATCH(_xlfn.XLOOKUP(U$1,'Point System'!$E:$E,'Point System'!$F:$F,""),Deduction!$E$3:$J$3,0))*_xlfn.XLOOKUP(U$1,'Point System'!$E:$E,'Point System'!$G:$G,0),0)</f>
        <v>0</v>
      </c>
      <c r="V68" s="218">
        <f>IFERROR(INDEX(Deduction!$E:$J,MATCH($A68,Deduction!$A:$A,0),MATCH(_xlfn.XLOOKUP(V$1,'Point System'!$E:$E,'Point System'!$F:$F,""),Deduction!$E$3:$J$3,0))*_xlfn.XLOOKUP(V$1,'Point System'!$E:$E,'Point System'!$G:$G,0),0)</f>
        <v>0</v>
      </c>
      <c r="W68" s="217">
        <f t="shared" ref="W68:W131" si="4">SUM(Q68:V68)</f>
        <v>0</v>
      </c>
      <c r="X68" s="219">
        <f t="shared" ref="X68:X131" si="5">P68-W68</f>
        <v>0</v>
      </c>
      <c r="Y68" s="227" cm="1">
        <f t="array" ref="Y68">IFERROR(SUMPRODUCT((LOWER(INDEX(Attendance!$E:$ZZ,MATCH($A68,Attendance!$A:$A,0),0))="x")*(TEXT(Attendance!$E$1:$ZZ$1,"mmm")="Dec"))/SUMPRODUCT((Attendance!$E$1:$ZZ$1&lt;&gt;"")*(TEXT(Attendance!$E$1:$ZZ$1,"mmm")="Dec")),0)</f>
        <v>0</v>
      </c>
      <c r="Z68" s="228" cm="1">
        <f t="array" ref="Z68">IFERROR(SUMPRODUCT((LOWER(INDEX(Attendance!$E:$ZZ,MATCH($A68,Attendance!$A:$A,0),0))="x")*(Attendance!$E$2:$ZZ$2=_xlfn.XLOOKUP(E$1,'Point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69" spans="1:26" x14ac:dyDescent="0.25">
      <c r="A69" s="187">
        <f>Attendance!A68</f>
        <v>66</v>
      </c>
      <c r="B69" s="205" t="str">
        <f>IF($A69=0,"",IFERROR(_xlfn.LET(_xlpm.x,INDEX(Attendance!$B:$B,MATCH($A69,Attendance!$A:$A,0)),IF(_xlpm.x=0,"",_xlpm.x)),""))</f>
        <v/>
      </c>
      <c r="C69" s="205" t="str">
        <f>IF($A69=0,"",IFERROR(_xlfn.LET(_xlpm.x,INDEX(Attendance!$C:$C,MATCH($A69,Attendance!$A:$A,0)),IF(_xlpm.x=0,"",_xlpm.x)),""))</f>
        <v/>
      </c>
      <c r="D69" s="205" t="str">
        <f>IF($A69=0,"",IFERROR(_xlfn.LET(_xlpm.x,INDEX(Attendance!$D:$D,MATCH($A69,Attendance!$A:$A,0)),IF(_xlpm.x=0,"",_xlpm.x)),""))</f>
        <v/>
      </c>
      <c r="E69" s="206" cm="1">
        <f t="array" ref="E69">SUMPRODUCT((LOWER(INDEX(Attendance!$D:$ZZ,MATCH($A69,Attendance!$A:$A,0),0))="x")*(Attendance!$D$2:$ZZ$2=_xlfn.XLOOKUP(E$1,'Point System'!$A:$A,'Point System'!$B:$B,""))*(TEXT(Attendance!$D$1:$ZZ$1,"mmm")="Dec"))*_xlfn.XLOOKUP(E$1,'Point System'!$A:$A,'Point System'!$C:$C,0)</f>
        <v>0</v>
      </c>
      <c r="F69" s="206" cm="1">
        <f t="array" ref="F69">SUMPRODUCT((LOWER(INDEX(Attendance!$D:$ZZ,MATCH($A69,Attendance!$A:$A,0),0))="x")*(Attendance!$D$2:$ZZ$2=_xlfn.XLOOKUP(F$1,'Point System'!$A:$A,'Point System'!$B:$B,""))*(TEXT(Attendance!$D$1:$ZZ$1,"mmm")="Dec"))*_xlfn.XLOOKUP(F$1,'Point System'!$A:$A,'Point System'!$C:$C,0)</f>
        <v>0</v>
      </c>
      <c r="G69" s="206" cm="1">
        <f t="array" ref="G69">SUMPRODUCT((LOWER(INDEX(Attendance!$D:$ZZ,MATCH($A69,Attendance!$A:$A,0),0))="x")*(Attendance!$D$2:$ZZ$2=_xlfn.XLOOKUP(G$1,'Point System'!$A:$A,'Point System'!$B:$B,""))*(TEXT(Attendance!$D$1:$ZZ$1,"mmm")="Dec"))*_xlfn.XLOOKUP(G$1,'Point System'!$A:$A,'Point System'!$C:$C,0)</f>
        <v>0</v>
      </c>
      <c r="H69" s="206" cm="1">
        <f t="array" ref="H69">SUMPRODUCT((LOWER(INDEX(Attendance!$D:$ZZ,MATCH($A69,Attendance!$A:$A,0),0))="x")*(Attendance!$D$2:$ZZ$2=_xlfn.XLOOKUP(H$1,'Point System'!$A:$A,'Point System'!$B:$B,""))*(TEXT(Attendance!$D$1:$ZZ$1,"mmm")="Dec"))*_xlfn.XLOOKUP(H$1,'Point System'!$A:$A,'Point System'!$C:$C,0)</f>
        <v>0</v>
      </c>
      <c r="I69" s="206" cm="1">
        <f t="array" ref="I69">SUMPRODUCT((LOWER(INDEX(Attendance!$D:$ZZ,MATCH($A69,Attendance!$A:$A,0),0))="x")*(Attendance!$D$2:$ZZ$2=_xlfn.XLOOKUP(I$1,'Point System'!$A:$A,'Point System'!$B:$B,""))*(TEXT(Attendance!$D$1:$ZZ$1,"mmm")="Dec"))*_xlfn.XLOOKUP(I$1,'Point System'!$A:$A,'Point System'!$C:$C,0)</f>
        <v>0</v>
      </c>
      <c r="J69" s="206" cm="1">
        <f t="array" ref="J69">SUMPRODUCT((LOWER(INDEX(Attendance!$D:$ZZ,MATCH($A69,Attendance!$A:$A,0),0))="x")*(Attendance!$D$2:$ZZ$2=_xlfn.XLOOKUP(J$1,'Point System'!$A:$A,'Point System'!$B:$B,""))*(TEXT(Attendance!$D$1:$ZZ$1,"mmm")="Dec"))*_xlfn.XLOOKUP(J$1,'Point System'!$A:$A,'Point System'!$C:$C,0)</f>
        <v>0</v>
      </c>
      <c r="K69" s="206" cm="1">
        <f t="array" ref="K69">SUMPRODUCT((LOWER(INDEX(Attendance!$D:$ZZ,MATCH($A69,Attendance!$A:$A,0),0))="x")*(Attendance!$D$2:$ZZ$2=_xlfn.XLOOKUP(K$1,'Point System'!$A:$A,'Point System'!$B:$B,""))*(TEXT(Attendance!$D$1:$ZZ$1,"mmm")="Dec"))*_xlfn.XLOOKUP(K$1,'Point System'!$A:$A,'Point System'!$C:$C,0)</f>
        <v>0</v>
      </c>
      <c r="L69" s="188"/>
      <c r="M69" s="188"/>
      <c r="N69" s="188"/>
      <c r="O69" s="188"/>
      <c r="P69" s="214">
        <f t="shared" si="3"/>
        <v>0</v>
      </c>
      <c r="Q69" s="215">
        <f>IFERROR(INDEX(Deduction!$E:$J,MATCH($A69,Deduction!$A:$A,0),MATCH(_xlfn.XLOOKUP(Q$1,'Point System'!$E:$E,'Point System'!$F:$F,""),Deduction!$E$3:$J$3,0))*_xlfn.XLOOKUP(Q$1,'Point System'!$E:$E,'Point System'!$G:$G,0),0)</f>
        <v>0</v>
      </c>
      <c r="R69" s="215">
        <f>IFERROR(INDEX(Deduction!$E:$J,MATCH($A69,Deduction!$A:$A,0),MATCH(_xlfn.XLOOKUP(R$1,'Point System'!$E:$E,'Point System'!$F:$F,""),Deduction!$E$3:$J$3,0))*_xlfn.XLOOKUP(R$1,'Point System'!$E:$E,'Point System'!$G:$G,0),0)</f>
        <v>0</v>
      </c>
      <c r="S69" s="215">
        <f>IFERROR(INDEX(Deduction!$E:$J,MATCH($A69,Deduction!$A:$A,0),MATCH(_xlfn.XLOOKUP(S$1,'Point System'!$E:$E,'Point System'!$F:$F,""),Deduction!$E$3:$J$3,0))*_xlfn.XLOOKUP(S$1,'Point System'!$E:$E,'Point System'!$G:$G,0),0)</f>
        <v>0</v>
      </c>
      <c r="T69" s="215">
        <f>IFERROR(INDEX(Deduction!$E:$J,MATCH($A69,Deduction!$A:$A,0),MATCH(_xlfn.XLOOKUP(T$1,'Point System'!$E:$E,'Point System'!$F:$F,""),Deduction!$E$3:$J$3,0))*_xlfn.XLOOKUP(T$1,'Point System'!$E:$E,'Point System'!$G:$G,0),0)</f>
        <v>0</v>
      </c>
      <c r="U69" s="215">
        <f>IFERROR(INDEX(Deduction!$E:$J,MATCH($A69,Deduction!$A:$A,0),MATCH(_xlfn.XLOOKUP(U$1,'Point System'!$E:$E,'Point System'!$F:$F,""),Deduction!$E$3:$J$3,0))*_xlfn.XLOOKUP(U$1,'Point System'!$E:$E,'Point System'!$G:$G,0),0)</f>
        <v>0</v>
      </c>
      <c r="V69" s="215">
        <f>IFERROR(INDEX(Deduction!$E:$J,MATCH($A69,Deduction!$A:$A,0),MATCH(_xlfn.XLOOKUP(V$1,'Point System'!$E:$E,'Point System'!$F:$F,""),Deduction!$E$3:$J$3,0))*_xlfn.XLOOKUP(V$1,'Point System'!$E:$E,'Point System'!$G:$G,0),0)</f>
        <v>0</v>
      </c>
      <c r="W69" s="214">
        <f t="shared" si="4"/>
        <v>0</v>
      </c>
      <c r="X69" s="216">
        <f t="shared" si="5"/>
        <v>0</v>
      </c>
      <c r="Y69" s="225" cm="1">
        <f t="array" ref="Y69">IFERROR(SUMPRODUCT((LOWER(INDEX(Attendance!$E:$ZZ,MATCH($A69,Attendance!$A:$A,0),0))="x")*(TEXT(Attendance!$E$1:$ZZ$1,"mmm")="Dec"))/SUMPRODUCT((Attendance!$E$1:$ZZ$1&lt;&gt;"")*(TEXT(Attendance!$E$1:$ZZ$1,"mmm")="Dec")),0)</f>
        <v>0</v>
      </c>
      <c r="Z69" s="226" cm="1">
        <f t="array" ref="Z69">IFERROR(SUMPRODUCT((LOWER(INDEX(Attendance!$E:$ZZ,MATCH($A69,Attendance!$A:$A,0),0))="x")*(Attendance!$E$2:$ZZ$2=_xlfn.XLOOKUP(E$1,'Point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70" spans="1:26" x14ac:dyDescent="0.25">
      <c r="A70" s="187">
        <f>Attendance!A69</f>
        <v>67</v>
      </c>
      <c r="B70" s="207" t="str">
        <f>IF($A70=0,"",IFERROR(_xlfn.LET(_xlpm.x,INDEX(Attendance!$B:$B,MATCH($A70,Attendance!$A:$A,0)),IF(_xlpm.x=0,"",_xlpm.x)),""))</f>
        <v/>
      </c>
      <c r="C70" s="207" t="str">
        <f>IF($A70=0,"",IFERROR(_xlfn.LET(_xlpm.x,INDEX(Attendance!$C:$C,MATCH($A70,Attendance!$A:$A,0)),IF(_xlpm.x=0,"",_xlpm.x)),""))</f>
        <v/>
      </c>
      <c r="D70" s="207" t="str">
        <f>IF($A70=0,"",IFERROR(_xlfn.LET(_xlpm.x,INDEX(Attendance!$D:$D,MATCH($A70,Attendance!$A:$A,0)),IF(_xlpm.x=0,"",_xlpm.x)),""))</f>
        <v/>
      </c>
      <c r="E70" s="208" cm="1">
        <f t="array" ref="E70">SUMPRODUCT((LOWER(INDEX(Attendance!$D:$ZZ,MATCH($A70,Attendance!$A:$A,0),0))="x")*(Attendance!$D$2:$ZZ$2=_xlfn.XLOOKUP(E$1,'Point System'!$A:$A,'Point System'!$B:$B,""))*(TEXT(Attendance!$D$1:$ZZ$1,"mmm")="Dec"))*_xlfn.XLOOKUP(E$1,'Point System'!$A:$A,'Point System'!$C:$C,0)</f>
        <v>0</v>
      </c>
      <c r="F70" s="208" cm="1">
        <f t="array" ref="F70">SUMPRODUCT((LOWER(INDEX(Attendance!$D:$ZZ,MATCH($A70,Attendance!$A:$A,0),0))="x")*(Attendance!$D$2:$ZZ$2=_xlfn.XLOOKUP(F$1,'Point System'!$A:$A,'Point System'!$B:$B,""))*(TEXT(Attendance!$D$1:$ZZ$1,"mmm")="Dec"))*_xlfn.XLOOKUP(F$1,'Point System'!$A:$A,'Point System'!$C:$C,0)</f>
        <v>0</v>
      </c>
      <c r="G70" s="208" cm="1">
        <f t="array" ref="G70">SUMPRODUCT((LOWER(INDEX(Attendance!$D:$ZZ,MATCH($A70,Attendance!$A:$A,0),0))="x")*(Attendance!$D$2:$ZZ$2=_xlfn.XLOOKUP(G$1,'Point System'!$A:$A,'Point System'!$B:$B,""))*(TEXT(Attendance!$D$1:$ZZ$1,"mmm")="Dec"))*_xlfn.XLOOKUP(G$1,'Point System'!$A:$A,'Point System'!$C:$C,0)</f>
        <v>0</v>
      </c>
      <c r="H70" s="208" cm="1">
        <f t="array" ref="H70">SUMPRODUCT((LOWER(INDEX(Attendance!$D:$ZZ,MATCH($A70,Attendance!$A:$A,0),0))="x")*(Attendance!$D$2:$ZZ$2=_xlfn.XLOOKUP(H$1,'Point System'!$A:$A,'Point System'!$B:$B,""))*(TEXT(Attendance!$D$1:$ZZ$1,"mmm")="Dec"))*_xlfn.XLOOKUP(H$1,'Point System'!$A:$A,'Point System'!$C:$C,0)</f>
        <v>0</v>
      </c>
      <c r="I70" s="208" cm="1">
        <f t="array" ref="I70">SUMPRODUCT((LOWER(INDEX(Attendance!$D:$ZZ,MATCH($A70,Attendance!$A:$A,0),0))="x")*(Attendance!$D$2:$ZZ$2=_xlfn.XLOOKUP(I$1,'Point System'!$A:$A,'Point System'!$B:$B,""))*(TEXT(Attendance!$D$1:$ZZ$1,"mmm")="Dec"))*_xlfn.XLOOKUP(I$1,'Point System'!$A:$A,'Point System'!$C:$C,0)</f>
        <v>0</v>
      </c>
      <c r="J70" s="208" cm="1">
        <f t="array" ref="J70">SUMPRODUCT((LOWER(INDEX(Attendance!$D:$ZZ,MATCH($A70,Attendance!$A:$A,0),0))="x")*(Attendance!$D$2:$ZZ$2=_xlfn.XLOOKUP(J$1,'Point System'!$A:$A,'Point System'!$B:$B,""))*(TEXT(Attendance!$D$1:$ZZ$1,"mmm")="Dec"))*_xlfn.XLOOKUP(J$1,'Point System'!$A:$A,'Point System'!$C:$C,0)</f>
        <v>0</v>
      </c>
      <c r="K70" s="208" cm="1">
        <f t="array" ref="K70">SUMPRODUCT((LOWER(INDEX(Attendance!$D:$ZZ,MATCH($A70,Attendance!$A:$A,0),0))="x")*(Attendance!$D$2:$ZZ$2=_xlfn.XLOOKUP(K$1,'Point System'!$A:$A,'Point System'!$B:$B,""))*(TEXT(Attendance!$D$1:$ZZ$1,"mmm")="Dec"))*_xlfn.XLOOKUP(K$1,'Point System'!$A:$A,'Point System'!$C:$C,0)</f>
        <v>0</v>
      </c>
      <c r="L70" s="188"/>
      <c r="M70" s="188"/>
      <c r="N70" s="188"/>
      <c r="O70" s="188"/>
      <c r="P70" s="217">
        <f t="shared" si="3"/>
        <v>0</v>
      </c>
      <c r="Q70" s="218">
        <f>IFERROR(INDEX(Deduction!$E:$J,MATCH($A70,Deduction!$A:$A,0),MATCH(_xlfn.XLOOKUP(Q$1,'Point System'!$E:$E,'Point System'!$F:$F,""),Deduction!$E$3:$J$3,0))*_xlfn.XLOOKUP(Q$1,'Point System'!$E:$E,'Point System'!$G:$G,0),0)</f>
        <v>0</v>
      </c>
      <c r="R70" s="218">
        <f>IFERROR(INDEX(Deduction!$E:$J,MATCH($A70,Deduction!$A:$A,0),MATCH(_xlfn.XLOOKUP(R$1,'Point System'!$E:$E,'Point System'!$F:$F,""),Deduction!$E$3:$J$3,0))*_xlfn.XLOOKUP(R$1,'Point System'!$E:$E,'Point System'!$G:$G,0),0)</f>
        <v>0</v>
      </c>
      <c r="S70" s="218">
        <f>IFERROR(INDEX(Deduction!$E:$J,MATCH($A70,Deduction!$A:$A,0),MATCH(_xlfn.XLOOKUP(S$1,'Point System'!$E:$E,'Point System'!$F:$F,""),Deduction!$E$3:$J$3,0))*_xlfn.XLOOKUP(S$1,'Point System'!$E:$E,'Point System'!$G:$G,0),0)</f>
        <v>0</v>
      </c>
      <c r="T70" s="218">
        <f>IFERROR(INDEX(Deduction!$E:$J,MATCH($A70,Deduction!$A:$A,0),MATCH(_xlfn.XLOOKUP(T$1,'Point System'!$E:$E,'Point System'!$F:$F,""),Deduction!$E$3:$J$3,0))*_xlfn.XLOOKUP(T$1,'Point System'!$E:$E,'Point System'!$G:$G,0),0)</f>
        <v>0</v>
      </c>
      <c r="U70" s="218">
        <f>IFERROR(INDEX(Deduction!$E:$J,MATCH($A70,Deduction!$A:$A,0),MATCH(_xlfn.XLOOKUP(U$1,'Point System'!$E:$E,'Point System'!$F:$F,""),Deduction!$E$3:$J$3,0))*_xlfn.XLOOKUP(U$1,'Point System'!$E:$E,'Point System'!$G:$G,0),0)</f>
        <v>0</v>
      </c>
      <c r="V70" s="218">
        <f>IFERROR(INDEX(Deduction!$E:$J,MATCH($A70,Deduction!$A:$A,0),MATCH(_xlfn.XLOOKUP(V$1,'Point System'!$E:$E,'Point System'!$F:$F,""),Deduction!$E$3:$J$3,0))*_xlfn.XLOOKUP(V$1,'Point System'!$E:$E,'Point System'!$G:$G,0),0)</f>
        <v>0</v>
      </c>
      <c r="W70" s="217">
        <f t="shared" si="4"/>
        <v>0</v>
      </c>
      <c r="X70" s="219">
        <f t="shared" si="5"/>
        <v>0</v>
      </c>
      <c r="Y70" s="227" cm="1">
        <f t="array" ref="Y70">IFERROR(SUMPRODUCT((LOWER(INDEX(Attendance!$E:$ZZ,MATCH($A70,Attendance!$A:$A,0),0))="x")*(TEXT(Attendance!$E$1:$ZZ$1,"mmm")="Dec"))/SUMPRODUCT((Attendance!$E$1:$ZZ$1&lt;&gt;"")*(TEXT(Attendance!$E$1:$ZZ$1,"mmm")="Dec")),0)</f>
        <v>0</v>
      </c>
      <c r="Z70" s="228" cm="1">
        <f t="array" ref="Z70">IFERROR(SUMPRODUCT((LOWER(INDEX(Attendance!$E:$ZZ,MATCH($A70,Attendance!$A:$A,0),0))="x")*(Attendance!$E$2:$ZZ$2=_xlfn.XLOOKUP(E$1,'Point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71" spans="1:26" x14ac:dyDescent="0.25">
      <c r="A71" s="187">
        <f>Attendance!A70</f>
        <v>68</v>
      </c>
      <c r="B71" s="205" t="str">
        <f>IF($A71=0,"",IFERROR(_xlfn.LET(_xlpm.x,INDEX(Attendance!$B:$B,MATCH($A71,Attendance!$A:$A,0)),IF(_xlpm.x=0,"",_xlpm.x)),""))</f>
        <v/>
      </c>
      <c r="C71" s="205" t="str">
        <f>IF($A71=0,"",IFERROR(_xlfn.LET(_xlpm.x,INDEX(Attendance!$C:$C,MATCH($A71,Attendance!$A:$A,0)),IF(_xlpm.x=0,"",_xlpm.x)),""))</f>
        <v/>
      </c>
      <c r="D71" s="205" t="str">
        <f>IF($A71=0,"",IFERROR(_xlfn.LET(_xlpm.x,INDEX(Attendance!$D:$D,MATCH($A71,Attendance!$A:$A,0)),IF(_xlpm.x=0,"",_xlpm.x)),""))</f>
        <v/>
      </c>
      <c r="E71" s="206" cm="1">
        <f t="array" ref="E71">SUMPRODUCT((LOWER(INDEX(Attendance!$D:$ZZ,MATCH($A71,Attendance!$A:$A,0),0))="x")*(Attendance!$D$2:$ZZ$2=_xlfn.XLOOKUP(E$1,'Point System'!$A:$A,'Point System'!$B:$B,""))*(TEXT(Attendance!$D$1:$ZZ$1,"mmm")="Dec"))*_xlfn.XLOOKUP(E$1,'Point System'!$A:$A,'Point System'!$C:$C,0)</f>
        <v>0</v>
      </c>
      <c r="F71" s="206" cm="1">
        <f t="array" ref="F71">SUMPRODUCT((LOWER(INDEX(Attendance!$D:$ZZ,MATCH($A71,Attendance!$A:$A,0),0))="x")*(Attendance!$D$2:$ZZ$2=_xlfn.XLOOKUP(F$1,'Point System'!$A:$A,'Point System'!$B:$B,""))*(TEXT(Attendance!$D$1:$ZZ$1,"mmm")="Dec"))*_xlfn.XLOOKUP(F$1,'Point System'!$A:$A,'Point System'!$C:$C,0)</f>
        <v>0</v>
      </c>
      <c r="G71" s="206" cm="1">
        <f t="array" ref="G71">SUMPRODUCT((LOWER(INDEX(Attendance!$D:$ZZ,MATCH($A71,Attendance!$A:$A,0),0))="x")*(Attendance!$D$2:$ZZ$2=_xlfn.XLOOKUP(G$1,'Point System'!$A:$A,'Point System'!$B:$B,""))*(TEXT(Attendance!$D$1:$ZZ$1,"mmm")="Dec"))*_xlfn.XLOOKUP(G$1,'Point System'!$A:$A,'Point System'!$C:$C,0)</f>
        <v>0</v>
      </c>
      <c r="H71" s="206" cm="1">
        <f t="array" ref="H71">SUMPRODUCT((LOWER(INDEX(Attendance!$D:$ZZ,MATCH($A71,Attendance!$A:$A,0),0))="x")*(Attendance!$D$2:$ZZ$2=_xlfn.XLOOKUP(H$1,'Point System'!$A:$A,'Point System'!$B:$B,""))*(TEXT(Attendance!$D$1:$ZZ$1,"mmm")="Dec"))*_xlfn.XLOOKUP(H$1,'Point System'!$A:$A,'Point System'!$C:$C,0)</f>
        <v>0</v>
      </c>
      <c r="I71" s="206" cm="1">
        <f t="array" ref="I71">SUMPRODUCT((LOWER(INDEX(Attendance!$D:$ZZ,MATCH($A71,Attendance!$A:$A,0),0))="x")*(Attendance!$D$2:$ZZ$2=_xlfn.XLOOKUP(I$1,'Point System'!$A:$A,'Point System'!$B:$B,""))*(TEXT(Attendance!$D$1:$ZZ$1,"mmm")="Dec"))*_xlfn.XLOOKUP(I$1,'Point System'!$A:$A,'Point System'!$C:$C,0)</f>
        <v>0</v>
      </c>
      <c r="J71" s="206" cm="1">
        <f t="array" ref="J71">SUMPRODUCT((LOWER(INDEX(Attendance!$D:$ZZ,MATCH($A71,Attendance!$A:$A,0),0))="x")*(Attendance!$D$2:$ZZ$2=_xlfn.XLOOKUP(J$1,'Point System'!$A:$A,'Point System'!$B:$B,""))*(TEXT(Attendance!$D$1:$ZZ$1,"mmm")="Dec"))*_xlfn.XLOOKUP(J$1,'Point System'!$A:$A,'Point System'!$C:$C,0)</f>
        <v>0</v>
      </c>
      <c r="K71" s="206" cm="1">
        <f t="array" ref="K71">SUMPRODUCT((LOWER(INDEX(Attendance!$D:$ZZ,MATCH($A71,Attendance!$A:$A,0),0))="x")*(Attendance!$D$2:$ZZ$2=_xlfn.XLOOKUP(K$1,'Point System'!$A:$A,'Point System'!$B:$B,""))*(TEXT(Attendance!$D$1:$ZZ$1,"mmm")="Dec"))*_xlfn.XLOOKUP(K$1,'Point System'!$A:$A,'Point System'!$C:$C,0)</f>
        <v>0</v>
      </c>
      <c r="L71" s="188"/>
      <c r="M71" s="188"/>
      <c r="N71" s="188"/>
      <c r="O71" s="188"/>
      <c r="P71" s="214">
        <f t="shared" si="3"/>
        <v>0</v>
      </c>
      <c r="Q71" s="215">
        <f>IFERROR(INDEX(Deduction!$E:$J,MATCH($A71,Deduction!$A:$A,0),MATCH(_xlfn.XLOOKUP(Q$1,'Point System'!$E:$E,'Point System'!$F:$F,""),Deduction!$E$3:$J$3,0))*_xlfn.XLOOKUP(Q$1,'Point System'!$E:$E,'Point System'!$G:$G,0),0)</f>
        <v>0</v>
      </c>
      <c r="R71" s="215">
        <f>IFERROR(INDEX(Deduction!$E:$J,MATCH($A71,Deduction!$A:$A,0),MATCH(_xlfn.XLOOKUP(R$1,'Point System'!$E:$E,'Point System'!$F:$F,""),Deduction!$E$3:$J$3,0))*_xlfn.XLOOKUP(R$1,'Point System'!$E:$E,'Point System'!$G:$G,0),0)</f>
        <v>0</v>
      </c>
      <c r="S71" s="215">
        <f>IFERROR(INDEX(Deduction!$E:$J,MATCH($A71,Deduction!$A:$A,0),MATCH(_xlfn.XLOOKUP(S$1,'Point System'!$E:$E,'Point System'!$F:$F,""),Deduction!$E$3:$J$3,0))*_xlfn.XLOOKUP(S$1,'Point System'!$E:$E,'Point System'!$G:$G,0),0)</f>
        <v>0</v>
      </c>
      <c r="T71" s="215">
        <f>IFERROR(INDEX(Deduction!$E:$J,MATCH($A71,Deduction!$A:$A,0),MATCH(_xlfn.XLOOKUP(T$1,'Point System'!$E:$E,'Point System'!$F:$F,""),Deduction!$E$3:$J$3,0))*_xlfn.XLOOKUP(T$1,'Point System'!$E:$E,'Point System'!$G:$G,0),0)</f>
        <v>0</v>
      </c>
      <c r="U71" s="215">
        <f>IFERROR(INDEX(Deduction!$E:$J,MATCH($A71,Deduction!$A:$A,0),MATCH(_xlfn.XLOOKUP(U$1,'Point System'!$E:$E,'Point System'!$F:$F,""),Deduction!$E$3:$J$3,0))*_xlfn.XLOOKUP(U$1,'Point System'!$E:$E,'Point System'!$G:$G,0),0)</f>
        <v>0</v>
      </c>
      <c r="V71" s="215">
        <f>IFERROR(INDEX(Deduction!$E:$J,MATCH($A71,Deduction!$A:$A,0),MATCH(_xlfn.XLOOKUP(V$1,'Point System'!$E:$E,'Point System'!$F:$F,""),Deduction!$E$3:$J$3,0))*_xlfn.XLOOKUP(V$1,'Point System'!$E:$E,'Point System'!$G:$G,0),0)</f>
        <v>0</v>
      </c>
      <c r="W71" s="214">
        <f t="shared" si="4"/>
        <v>0</v>
      </c>
      <c r="X71" s="216">
        <f t="shared" si="5"/>
        <v>0</v>
      </c>
      <c r="Y71" s="225" cm="1">
        <f t="array" ref="Y71">IFERROR(SUMPRODUCT((LOWER(INDEX(Attendance!$E:$ZZ,MATCH($A71,Attendance!$A:$A,0),0))="x")*(TEXT(Attendance!$E$1:$ZZ$1,"mmm")="Dec"))/SUMPRODUCT((Attendance!$E$1:$ZZ$1&lt;&gt;"")*(TEXT(Attendance!$E$1:$ZZ$1,"mmm")="Dec")),0)</f>
        <v>0</v>
      </c>
      <c r="Z71" s="226" cm="1">
        <f t="array" ref="Z71">IFERROR(SUMPRODUCT((LOWER(INDEX(Attendance!$E:$ZZ,MATCH($A71,Attendance!$A:$A,0),0))="x")*(Attendance!$E$2:$ZZ$2=_xlfn.XLOOKUP(E$1,'Point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72" spans="1:26" x14ac:dyDescent="0.25">
      <c r="A72" s="187">
        <f>Attendance!A71</f>
        <v>69</v>
      </c>
      <c r="B72" s="207" t="str">
        <f>IF($A72=0,"",IFERROR(_xlfn.LET(_xlpm.x,INDEX(Attendance!$B:$B,MATCH($A72,Attendance!$A:$A,0)),IF(_xlpm.x=0,"",_xlpm.x)),""))</f>
        <v/>
      </c>
      <c r="C72" s="207" t="str">
        <f>IF($A72=0,"",IFERROR(_xlfn.LET(_xlpm.x,INDEX(Attendance!$C:$C,MATCH($A72,Attendance!$A:$A,0)),IF(_xlpm.x=0,"",_xlpm.x)),""))</f>
        <v/>
      </c>
      <c r="D72" s="207" t="str">
        <f>IF($A72=0,"",IFERROR(_xlfn.LET(_xlpm.x,INDEX(Attendance!$D:$D,MATCH($A72,Attendance!$A:$A,0)),IF(_xlpm.x=0,"",_xlpm.x)),""))</f>
        <v/>
      </c>
      <c r="E72" s="208" cm="1">
        <f t="array" ref="E72">SUMPRODUCT((LOWER(INDEX(Attendance!$D:$ZZ,MATCH($A72,Attendance!$A:$A,0),0))="x")*(Attendance!$D$2:$ZZ$2=_xlfn.XLOOKUP(E$1,'Point System'!$A:$A,'Point System'!$B:$B,""))*(TEXT(Attendance!$D$1:$ZZ$1,"mmm")="Dec"))*_xlfn.XLOOKUP(E$1,'Point System'!$A:$A,'Point System'!$C:$C,0)</f>
        <v>0</v>
      </c>
      <c r="F72" s="208" cm="1">
        <f t="array" ref="F72">SUMPRODUCT((LOWER(INDEX(Attendance!$D:$ZZ,MATCH($A72,Attendance!$A:$A,0),0))="x")*(Attendance!$D$2:$ZZ$2=_xlfn.XLOOKUP(F$1,'Point System'!$A:$A,'Point System'!$B:$B,""))*(TEXT(Attendance!$D$1:$ZZ$1,"mmm")="Dec"))*_xlfn.XLOOKUP(F$1,'Point System'!$A:$A,'Point System'!$C:$C,0)</f>
        <v>0</v>
      </c>
      <c r="G72" s="208" cm="1">
        <f t="array" ref="G72">SUMPRODUCT((LOWER(INDEX(Attendance!$D:$ZZ,MATCH($A72,Attendance!$A:$A,0),0))="x")*(Attendance!$D$2:$ZZ$2=_xlfn.XLOOKUP(G$1,'Point System'!$A:$A,'Point System'!$B:$B,""))*(TEXT(Attendance!$D$1:$ZZ$1,"mmm")="Dec"))*_xlfn.XLOOKUP(G$1,'Point System'!$A:$A,'Point System'!$C:$C,0)</f>
        <v>0</v>
      </c>
      <c r="H72" s="208" cm="1">
        <f t="array" ref="H72">SUMPRODUCT((LOWER(INDEX(Attendance!$D:$ZZ,MATCH($A72,Attendance!$A:$A,0),0))="x")*(Attendance!$D$2:$ZZ$2=_xlfn.XLOOKUP(H$1,'Point System'!$A:$A,'Point System'!$B:$B,""))*(TEXT(Attendance!$D$1:$ZZ$1,"mmm")="Dec"))*_xlfn.XLOOKUP(H$1,'Point System'!$A:$A,'Point System'!$C:$C,0)</f>
        <v>0</v>
      </c>
      <c r="I72" s="208" cm="1">
        <f t="array" ref="I72">SUMPRODUCT((LOWER(INDEX(Attendance!$D:$ZZ,MATCH($A72,Attendance!$A:$A,0),0))="x")*(Attendance!$D$2:$ZZ$2=_xlfn.XLOOKUP(I$1,'Point System'!$A:$A,'Point System'!$B:$B,""))*(TEXT(Attendance!$D$1:$ZZ$1,"mmm")="Dec"))*_xlfn.XLOOKUP(I$1,'Point System'!$A:$A,'Point System'!$C:$C,0)</f>
        <v>0</v>
      </c>
      <c r="J72" s="208" cm="1">
        <f t="array" ref="J72">SUMPRODUCT((LOWER(INDEX(Attendance!$D:$ZZ,MATCH($A72,Attendance!$A:$A,0),0))="x")*(Attendance!$D$2:$ZZ$2=_xlfn.XLOOKUP(J$1,'Point System'!$A:$A,'Point System'!$B:$B,""))*(TEXT(Attendance!$D$1:$ZZ$1,"mmm")="Dec"))*_xlfn.XLOOKUP(J$1,'Point System'!$A:$A,'Point System'!$C:$C,0)</f>
        <v>0</v>
      </c>
      <c r="K72" s="208" cm="1">
        <f t="array" ref="K72">SUMPRODUCT((LOWER(INDEX(Attendance!$D:$ZZ,MATCH($A72,Attendance!$A:$A,0),0))="x")*(Attendance!$D$2:$ZZ$2=_xlfn.XLOOKUP(K$1,'Point System'!$A:$A,'Point System'!$B:$B,""))*(TEXT(Attendance!$D$1:$ZZ$1,"mmm")="Dec"))*_xlfn.XLOOKUP(K$1,'Point System'!$A:$A,'Point System'!$C:$C,0)</f>
        <v>0</v>
      </c>
      <c r="L72" s="188"/>
      <c r="M72" s="188"/>
      <c r="N72" s="188"/>
      <c r="O72" s="188"/>
      <c r="P72" s="217">
        <f t="shared" si="3"/>
        <v>0</v>
      </c>
      <c r="Q72" s="218">
        <f>IFERROR(INDEX(Deduction!$E:$J,MATCH($A72,Deduction!$A:$A,0),MATCH(_xlfn.XLOOKUP(Q$1,'Point System'!$E:$E,'Point System'!$F:$F,""),Deduction!$E$3:$J$3,0))*_xlfn.XLOOKUP(Q$1,'Point System'!$E:$E,'Point System'!$G:$G,0),0)</f>
        <v>0</v>
      </c>
      <c r="R72" s="218">
        <f>IFERROR(INDEX(Deduction!$E:$J,MATCH($A72,Deduction!$A:$A,0),MATCH(_xlfn.XLOOKUP(R$1,'Point System'!$E:$E,'Point System'!$F:$F,""),Deduction!$E$3:$J$3,0))*_xlfn.XLOOKUP(R$1,'Point System'!$E:$E,'Point System'!$G:$G,0),0)</f>
        <v>0</v>
      </c>
      <c r="S72" s="218">
        <f>IFERROR(INDEX(Deduction!$E:$J,MATCH($A72,Deduction!$A:$A,0),MATCH(_xlfn.XLOOKUP(S$1,'Point System'!$E:$E,'Point System'!$F:$F,""),Deduction!$E$3:$J$3,0))*_xlfn.XLOOKUP(S$1,'Point System'!$E:$E,'Point System'!$G:$G,0),0)</f>
        <v>0</v>
      </c>
      <c r="T72" s="218">
        <f>IFERROR(INDEX(Deduction!$E:$J,MATCH($A72,Deduction!$A:$A,0),MATCH(_xlfn.XLOOKUP(T$1,'Point System'!$E:$E,'Point System'!$F:$F,""),Deduction!$E$3:$J$3,0))*_xlfn.XLOOKUP(T$1,'Point System'!$E:$E,'Point System'!$G:$G,0),0)</f>
        <v>0</v>
      </c>
      <c r="U72" s="218">
        <f>IFERROR(INDEX(Deduction!$E:$J,MATCH($A72,Deduction!$A:$A,0),MATCH(_xlfn.XLOOKUP(U$1,'Point System'!$E:$E,'Point System'!$F:$F,""),Deduction!$E$3:$J$3,0))*_xlfn.XLOOKUP(U$1,'Point System'!$E:$E,'Point System'!$G:$G,0),0)</f>
        <v>0</v>
      </c>
      <c r="V72" s="218">
        <f>IFERROR(INDEX(Deduction!$E:$J,MATCH($A72,Deduction!$A:$A,0),MATCH(_xlfn.XLOOKUP(V$1,'Point System'!$E:$E,'Point System'!$F:$F,""),Deduction!$E$3:$J$3,0))*_xlfn.XLOOKUP(V$1,'Point System'!$E:$E,'Point System'!$G:$G,0),0)</f>
        <v>0</v>
      </c>
      <c r="W72" s="217">
        <f t="shared" si="4"/>
        <v>0</v>
      </c>
      <c r="X72" s="219">
        <f t="shared" si="5"/>
        <v>0</v>
      </c>
      <c r="Y72" s="227" cm="1">
        <f t="array" ref="Y72">IFERROR(SUMPRODUCT((LOWER(INDEX(Attendance!$E:$ZZ,MATCH($A72,Attendance!$A:$A,0),0))="x")*(TEXT(Attendance!$E$1:$ZZ$1,"mmm")="Dec"))/SUMPRODUCT((Attendance!$E$1:$ZZ$1&lt;&gt;"")*(TEXT(Attendance!$E$1:$ZZ$1,"mmm")="Dec")),0)</f>
        <v>0</v>
      </c>
      <c r="Z72" s="228" cm="1">
        <f t="array" ref="Z72">IFERROR(SUMPRODUCT((LOWER(INDEX(Attendance!$E:$ZZ,MATCH($A72,Attendance!$A:$A,0),0))="x")*(Attendance!$E$2:$ZZ$2=_xlfn.XLOOKUP(E$1,'Point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73" spans="1:26" x14ac:dyDescent="0.25">
      <c r="A73" s="187">
        <f>Attendance!A72</f>
        <v>70</v>
      </c>
      <c r="B73" s="205" t="str">
        <f>IF($A73=0,"",IFERROR(_xlfn.LET(_xlpm.x,INDEX(Attendance!$B:$B,MATCH($A73,Attendance!$A:$A,0)),IF(_xlpm.x=0,"",_xlpm.x)),""))</f>
        <v/>
      </c>
      <c r="C73" s="205" t="str">
        <f>IF($A73=0,"",IFERROR(_xlfn.LET(_xlpm.x,INDEX(Attendance!$C:$C,MATCH($A73,Attendance!$A:$A,0)),IF(_xlpm.x=0,"",_xlpm.x)),""))</f>
        <v/>
      </c>
      <c r="D73" s="205" t="str">
        <f>IF($A73=0,"",IFERROR(_xlfn.LET(_xlpm.x,INDEX(Attendance!$D:$D,MATCH($A73,Attendance!$A:$A,0)),IF(_xlpm.x=0,"",_xlpm.x)),""))</f>
        <v/>
      </c>
      <c r="E73" s="206" cm="1">
        <f t="array" ref="E73">SUMPRODUCT((LOWER(INDEX(Attendance!$D:$ZZ,MATCH($A73,Attendance!$A:$A,0),0))="x")*(Attendance!$D$2:$ZZ$2=_xlfn.XLOOKUP(E$1,'Point System'!$A:$A,'Point System'!$B:$B,""))*(TEXT(Attendance!$D$1:$ZZ$1,"mmm")="Dec"))*_xlfn.XLOOKUP(E$1,'Point System'!$A:$A,'Point System'!$C:$C,0)</f>
        <v>0</v>
      </c>
      <c r="F73" s="206" cm="1">
        <f t="array" ref="F73">SUMPRODUCT((LOWER(INDEX(Attendance!$D:$ZZ,MATCH($A73,Attendance!$A:$A,0),0))="x")*(Attendance!$D$2:$ZZ$2=_xlfn.XLOOKUP(F$1,'Point System'!$A:$A,'Point System'!$B:$B,""))*(TEXT(Attendance!$D$1:$ZZ$1,"mmm")="Dec"))*_xlfn.XLOOKUP(F$1,'Point System'!$A:$A,'Point System'!$C:$C,0)</f>
        <v>0</v>
      </c>
      <c r="G73" s="206" cm="1">
        <f t="array" ref="G73">SUMPRODUCT((LOWER(INDEX(Attendance!$D:$ZZ,MATCH($A73,Attendance!$A:$A,0),0))="x")*(Attendance!$D$2:$ZZ$2=_xlfn.XLOOKUP(G$1,'Point System'!$A:$A,'Point System'!$B:$B,""))*(TEXT(Attendance!$D$1:$ZZ$1,"mmm")="Dec"))*_xlfn.XLOOKUP(G$1,'Point System'!$A:$A,'Point System'!$C:$C,0)</f>
        <v>0</v>
      </c>
      <c r="H73" s="206" cm="1">
        <f t="array" ref="H73">SUMPRODUCT((LOWER(INDEX(Attendance!$D:$ZZ,MATCH($A73,Attendance!$A:$A,0),0))="x")*(Attendance!$D$2:$ZZ$2=_xlfn.XLOOKUP(H$1,'Point System'!$A:$A,'Point System'!$B:$B,""))*(TEXT(Attendance!$D$1:$ZZ$1,"mmm")="Dec"))*_xlfn.XLOOKUP(H$1,'Point System'!$A:$A,'Point System'!$C:$C,0)</f>
        <v>0</v>
      </c>
      <c r="I73" s="206" cm="1">
        <f t="array" ref="I73">SUMPRODUCT((LOWER(INDEX(Attendance!$D:$ZZ,MATCH($A73,Attendance!$A:$A,0),0))="x")*(Attendance!$D$2:$ZZ$2=_xlfn.XLOOKUP(I$1,'Point System'!$A:$A,'Point System'!$B:$B,""))*(TEXT(Attendance!$D$1:$ZZ$1,"mmm")="Dec"))*_xlfn.XLOOKUP(I$1,'Point System'!$A:$A,'Point System'!$C:$C,0)</f>
        <v>0</v>
      </c>
      <c r="J73" s="206" cm="1">
        <f t="array" ref="J73">SUMPRODUCT((LOWER(INDEX(Attendance!$D:$ZZ,MATCH($A73,Attendance!$A:$A,0),0))="x")*(Attendance!$D$2:$ZZ$2=_xlfn.XLOOKUP(J$1,'Point System'!$A:$A,'Point System'!$B:$B,""))*(TEXT(Attendance!$D$1:$ZZ$1,"mmm")="Dec"))*_xlfn.XLOOKUP(J$1,'Point System'!$A:$A,'Point System'!$C:$C,0)</f>
        <v>0</v>
      </c>
      <c r="K73" s="206" cm="1">
        <f t="array" ref="K73">SUMPRODUCT((LOWER(INDEX(Attendance!$D:$ZZ,MATCH($A73,Attendance!$A:$A,0),0))="x")*(Attendance!$D$2:$ZZ$2=_xlfn.XLOOKUP(K$1,'Point System'!$A:$A,'Point System'!$B:$B,""))*(TEXT(Attendance!$D$1:$ZZ$1,"mmm")="Dec"))*_xlfn.XLOOKUP(K$1,'Point System'!$A:$A,'Point System'!$C:$C,0)</f>
        <v>0</v>
      </c>
      <c r="L73" s="188"/>
      <c r="M73" s="188"/>
      <c r="N73" s="188"/>
      <c r="O73" s="188"/>
      <c r="P73" s="214">
        <f t="shared" si="3"/>
        <v>0</v>
      </c>
      <c r="Q73" s="215">
        <f>IFERROR(INDEX(Deduction!$E:$J,MATCH($A73,Deduction!$A:$A,0),MATCH(_xlfn.XLOOKUP(Q$1,'Point System'!$E:$E,'Point System'!$F:$F,""),Deduction!$E$3:$J$3,0))*_xlfn.XLOOKUP(Q$1,'Point System'!$E:$E,'Point System'!$G:$G,0),0)</f>
        <v>0</v>
      </c>
      <c r="R73" s="215">
        <f>IFERROR(INDEX(Deduction!$E:$J,MATCH($A73,Deduction!$A:$A,0),MATCH(_xlfn.XLOOKUP(R$1,'Point System'!$E:$E,'Point System'!$F:$F,""),Deduction!$E$3:$J$3,0))*_xlfn.XLOOKUP(R$1,'Point System'!$E:$E,'Point System'!$G:$G,0),0)</f>
        <v>0</v>
      </c>
      <c r="S73" s="215">
        <f>IFERROR(INDEX(Deduction!$E:$J,MATCH($A73,Deduction!$A:$A,0),MATCH(_xlfn.XLOOKUP(S$1,'Point System'!$E:$E,'Point System'!$F:$F,""),Deduction!$E$3:$J$3,0))*_xlfn.XLOOKUP(S$1,'Point System'!$E:$E,'Point System'!$G:$G,0),0)</f>
        <v>0</v>
      </c>
      <c r="T73" s="215">
        <f>IFERROR(INDEX(Deduction!$E:$J,MATCH($A73,Deduction!$A:$A,0),MATCH(_xlfn.XLOOKUP(T$1,'Point System'!$E:$E,'Point System'!$F:$F,""),Deduction!$E$3:$J$3,0))*_xlfn.XLOOKUP(T$1,'Point System'!$E:$E,'Point System'!$G:$G,0),0)</f>
        <v>0</v>
      </c>
      <c r="U73" s="215">
        <f>IFERROR(INDEX(Deduction!$E:$J,MATCH($A73,Deduction!$A:$A,0),MATCH(_xlfn.XLOOKUP(U$1,'Point System'!$E:$E,'Point System'!$F:$F,""),Deduction!$E$3:$J$3,0))*_xlfn.XLOOKUP(U$1,'Point System'!$E:$E,'Point System'!$G:$G,0),0)</f>
        <v>0</v>
      </c>
      <c r="V73" s="215">
        <f>IFERROR(INDEX(Deduction!$E:$J,MATCH($A73,Deduction!$A:$A,0),MATCH(_xlfn.XLOOKUP(V$1,'Point System'!$E:$E,'Point System'!$F:$F,""),Deduction!$E$3:$J$3,0))*_xlfn.XLOOKUP(V$1,'Point System'!$E:$E,'Point System'!$G:$G,0),0)</f>
        <v>0</v>
      </c>
      <c r="W73" s="214">
        <f t="shared" si="4"/>
        <v>0</v>
      </c>
      <c r="X73" s="216">
        <f t="shared" si="5"/>
        <v>0</v>
      </c>
      <c r="Y73" s="225" cm="1">
        <f t="array" ref="Y73">IFERROR(SUMPRODUCT((LOWER(INDEX(Attendance!$E:$ZZ,MATCH($A73,Attendance!$A:$A,0),0))="x")*(TEXT(Attendance!$E$1:$ZZ$1,"mmm")="Dec"))/SUMPRODUCT((Attendance!$E$1:$ZZ$1&lt;&gt;"")*(TEXT(Attendance!$E$1:$ZZ$1,"mmm")="Dec")),0)</f>
        <v>0</v>
      </c>
      <c r="Z73" s="226" cm="1">
        <f t="array" ref="Z73">IFERROR(SUMPRODUCT((LOWER(INDEX(Attendance!$E:$ZZ,MATCH($A73,Attendance!$A:$A,0),0))="x")*(Attendance!$E$2:$ZZ$2=_xlfn.XLOOKUP(E$1,'Point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74" spans="1:26" x14ac:dyDescent="0.25">
      <c r="A74" s="187">
        <f>Attendance!A73</f>
        <v>71</v>
      </c>
      <c r="B74" s="207" t="str">
        <f>IF($A74=0,"",IFERROR(_xlfn.LET(_xlpm.x,INDEX(Attendance!$B:$B,MATCH($A74,Attendance!$A:$A,0)),IF(_xlpm.x=0,"",_xlpm.x)),""))</f>
        <v/>
      </c>
      <c r="C74" s="207" t="str">
        <f>IF($A74=0,"",IFERROR(_xlfn.LET(_xlpm.x,INDEX(Attendance!$C:$C,MATCH($A74,Attendance!$A:$A,0)),IF(_xlpm.x=0,"",_xlpm.x)),""))</f>
        <v/>
      </c>
      <c r="D74" s="207" t="str">
        <f>IF($A74=0,"",IFERROR(_xlfn.LET(_xlpm.x,INDEX(Attendance!$D:$D,MATCH($A74,Attendance!$A:$A,0)),IF(_xlpm.x=0,"",_xlpm.x)),""))</f>
        <v/>
      </c>
      <c r="E74" s="208" cm="1">
        <f t="array" ref="E74">SUMPRODUCT((LOWER(INDEX(Attendance!$D:$ZZ,MATCH($A74,Attendance!$A:$A,0),0))="x")*(Attendance!$D$2:$ZZ$2=_xlfn.XLOOKUP(E$1,'Point System'!$A:$A,'Point System'!$B:$B,""))*(TEXT(Attendance!$D$1:$ZZ$1,"mmm")="Dec"))*_xlfn.XLOOKUP(E$1,'Point System'!$A:$A,'Point System'!$C:$C,0)</f>
        <v>0</v>
      </c>
      <c r="F74" s="208" cm="1">
        <f t="array" ref="F74">SUMPRODUCT((LOWER(INDEX(Attendance!$D:$ZZ,MATCH($A74,Attendance!$A:$A,0),0))="x")*(Attendance!$D$2:$ZZ$2=_xlfn.XLOOKUP(F$1,'Point System'!$A:$A,'Point System'!$B:$B,""))*(TEXT(Attendance!$D$1:$ZZ$1,"mmm")="Dec"))*_xlfn.XLOOKUP(F$1,'Point System'!$A:$A,'Point System'!$C:$C,0)</f>
        <v>0</v>
      </c>
      <c r="G74" s="208" cm="1">
        <f t="array" ref="G74">SUMPRODUCT((LOWER(INDEX(Attendance!$D:$ZZ,MATCH($A74,Attendance!$A:$A,0),0))="x")*(Attendance!$D$2:$ZZ$2=_xlfn.XLOOKUP(G$1,'Point System'!$A:$A,'Point System'!$B:$B,""))*(TEXT(Attendance!$D$1:$ZZ$1,"mmm")="Dec"))*_xlfn.XLOOKUP(G$1,'Point System'!$A:$A,'Point System'!$C:$C,0)</f>
        <v>0</v>
      </c>
      <c r="H74" s="208" cm="1">
        <f t="array" ref="H74">SUMPRODUCT((LOWER(INDEX(Attendance!$D:$ZZ,MATCH($A74,Attendance!$A:$A,0),0))="x")*(Attendance!$D$2:$ZZ$2=_xlfn.XLOOKUP(H$1,'Point System'!$A:$A,'Point System'!$B:$B,""))*(TEXT(Attendance!$D$1:$ZZ$1,"mmm")="Dec"))*_xlfn.XLOOKUP(H$1,'Point System'!$A:$A,'Point System'!$C:$C,0)</f>
        <v>0</v>
      </c>
      <c r="I74" s="208" cm="1">
        <f t="array" ref="I74">SUMPRODUCT((LOWER(INDEX(Attendance!$D:$ZZ,MATCH($A74,Attendance!$A:$A,0),0))="x")*(Attendance!$D$2:$ZZ$2=_xlfn.XLOOKUP(I$1,'Point System'!$A:$A,'Point System'!$B:$B,""))*(TEXT(Attendance!$D$1:$ZZ$1,"mmm")="Dec"))*_xlfn.XLOOKUP(I$1,'Point System'!$A:$A,'Point System'!$C:$C,0)</f>
        <v>0</v>
      </c>
      <c r="J74" s="208" cm="1">
        <f t="array" ref="J74">SUMPRODUCT((LOWER(INDEX(Attendance!$D:$ZZ,MATCH($A74,Attendance!$A:$A,0),0))="x")*(Attendance!$D$2:$ZZ$2=_xlfn.XLOOKUP(J$1,'Point System'!$A:$A,'Point System'!$B:$B,""))*(TEXT(Attendance!$D$1:$ZZ$1,"mmm")="Dec"))*_xlfn.XLOOKUP(J$1,'Point System'!$A:$A,'Point System'!$C:$C,0)</f>
        <v>0</v>
      </c>
      <c r="K74" s="208" cm="1">
        <f t="array" ref="K74">SUMPRODUCT((LOWER(INDEX(Attendance!$D:$ZZ,MATCH($A74,Attendance!$A:$A,0),0))="x")*(Attendance!$D$2:$ZZ$2=_xlfn.XLOOKUP(K$1,'Point System'!$A:$A,'Point System'!$B:$B,""))*(TEXT(Attendance!$D$1:$ZZ$1,"mmm")="Dec"))*_xlfn.XLOOKUP(K$1,'Point System'!$A:$A,'Point System'!$C:$C,0)</f>
        <v>0</v>
      </c>
      <c r="L74" s="188"/>
      <c r="M74" s="188"/>
      <c r="N74" s="188"/>
      <c r="O74" s="188"/>
      <c r="P74" s="217">
        <f t="shared" si="3"/>
        <v>0</v>
      </c>
      <c r="Q74" s="218">
        <f>IFERROR(INDEX(Deduction!$E:$J,MATCH($A74,Deduction!$A:$A,0),MATCH(_xlfn.XLOOKUP(Q$1,'Point System'!$E:$E,'Point System'!$F:$F,""),Deduction!$E$3:$J$3,0))*_xlfn.XLOOKUP(Q$1,'Point System'!$E:$E,'Point System'!$G:$G,0),0)</f>
        <v>0</v>
      </c>
      <c r="R74" s="218">
        <f>IFERROR(INDEX(Deduction!$E:$J,MATCH($A74,Deduction!$A:$A,0),MATCH(_xlfn.XLOOKUP(R$1,'Point System'!$E:$E,'Point System'!$F:$F,""),Deduction!$E$3:$J$3,0))*_xlfn.XLOOKUP(R$1,'Point System'!$E:$E,'Point System'!$G:$G,0),0)</f>
        <v>0</v>
      </c>
      <c r="S74" s="218">
        <f>IFERROR(INDEX(Deduction!$E:$J,MATCH($A74,Deduction!$A:$A,0),MATCH(_xlfn.XLOOKUP(S$1,'Point System'!$E:$E,'Point System'!$F:$F,""),Deduction!$E$3:$J$3,0))*_xlfn.XLOOKUP(S$1,'Point System'!$E:$E,'Point System'!$G:$G,0),0)</f>
        <v>0</v>
      </c>
      <c r="T74" s="218">
        <f>IFERROR(INDEX(Deduction!$E:$J,MATCH($A74,Deduction!$A:$A,0),MATCH(_xlfn.XLOOKUP(T$1,'Point System'!$E:$E,'Point System'!$F:$F,""),Deduction!$E$3:$J$3,0))*_xlfn.XLOOKUP(T$1,'Point System'!$E:$E,'Point System'!$G:$G,0),0)</f>
        <v>0</v>
      </c>
      <c r="U74" s="218">
        <f>IFERROR(INDEX(Deduction!$E:$J,MATCH($A74,Deduction!$A:$A,0),MATCH(_xlfn.XLOOKUP(U$1,'Point System'!$E:$E,'Point System'!$F:$F,""),Deduction!$E$3:$J$3,0))*_xlfn.XLOOKUP(U$1,'Point System'!$E:$E,'Point System'!$G:$G,0),0)</f>
        <v>0</v>
      </c>
      <c r="V74" s="218">
        <f>IFERROR(INDEX(Deduction!$E:$J,MATCH($A74,Deduction!$A:$A,0),MATCH(_xlfn.XLOOKUP(V$1,'Point System'!$E:$E,'Point System'!$F:$F,""),Deduction!$E$3:$J$3,0))*_xlfn.XLOOKUP(V$1,'Point System'!$E:$E,'Point System'!$G:$G,0),0)</f>
        <v>0</v>
      </c>
      <c r="W74" s="217">
        <f t="shared" si="4"/>
        <v>0</v>
      </c>
      <c r="X74" s="219">
        <f t="shared" si="5"/>
        <v>0</v>
      </c>
      <c r="Y74" s="227" cm="1">
        <f t="array" ref="Y74">IFERROR(SUMPRODUCT((LOWER(INDEX(Attendance!$E:$ZZ,MATCH($A74,Attendance!$A:$A,0),0))="x")*(TEXT(Attendance!$E$1:$ZZ$1,"mmm")="Dec"))/SUMPRODUCT((Attendance!$E$1:$ZZ$1&lt;&gt;"")*(TEXT(Attendance!$E$1:$ZZ$1,"mmm")="Dec")),0)</f>
        <v>0</v>
      </c>
      <c r="Z74" s="228" cm="1">
        <f t="array" ref="Z74">IFERROR(SUMPRODUCT((LOWER(INDEX(Attendance!$E:$ZZ,MATCH($A74,Attendance!$A:$A,0),0))="x")*(Attendance!$E$2:$ZZ$2=_xlfn.XLOOKUP(E$1,'Point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75" spans="1:26" x14ac:dyDescent="0.25">
      <c r="A75" s="187">
        <f>Attendance!A74</f>
        <v>72</v>
      </c>
      <c r="B75" s="205" t="str">
        <f>IF($A75=0,"",IFERROR(_xlfn.LET(_xlpm.x,INDEX(Attendance!$B:$B,MATCH($A75,Attendance!$A:$A,0)),IF(_xlpm.x=0,"",_xlpm.x)),""))</f>
        <v/>
      </c>
      <c r="C75" s="205" t="str">
        <f>IF($A75=0,"",IFERROR(_xlfn.LET(_xlpm.x,INDEX(Attendance!$C:$C,MATCH($A75,Attendance!$A:$A,0)),IF(_xlpm.x=0,"",_xlpm.x)),""))</f>
        <v/>
      </c>
      <c r="D75" s="205" t="str">
        <f>IF($A75=0,"",IFERROR(_xlfn.LET(_xlpm.x,INDEX(Attendance!$D:$D,MATCH($A75,Attendance!$A:$A,0)),IF(_xlpm.x=0,"",_xlpm.x)),""))</f>
        <v/>
      </c>
      <c r="E75" s="206" cm="1">
        <f t="array" ref="E75">SUMPRODUCT((LOWER(INDEX(Attendance!$D:$ZZ,MATCH($A75,Attendance!$A:$A,0),0))="x")*(Attendance!$D$2:$ZZ$2=_xlfn.XLOOKUP(E$1,'Point System'!$A:$A,'Point System'!$B:$B,""))*(TEXT(Attendance!$D$1:$ZZ$1,"mmm")="Dec"))*_xlfn.XLOOKUP(E$1,'Point System'!$A:$A,'Point System'!$C:$C,0)</f>
        <v>0</v>
      </c>
      <c r="F75" s="206" cm="1">
        <f t="array" ref="F75">SUMPRODUCT((LOWER(INDEX(Attendance!$D:$ZZ,MATCH($A75,Attendance!$A:$A,0),0))="x")*(Attendance!$D$2:$ZZ$2=_xlfn.XLOOKUP(F$1,'Point System'!$A:$A,'Point System'!$B:$B,""))*(TEXT(Attendance!$D$1:$ZZ$1,"mmm")="Dec"))*_xlfn.XLOOKUP(F$1,'Point System'!$A:$A,'Point System'!$C:$C,0)</f>
        <v>0</v>
      </c>
      <c r="G75" s="206" cm="1">
        <f t="array" ref="G75">SUMPRODUCT((LOWER(INDEX(Attendance!$D:$ZZ,MATCH($A75,Attendance!$A:$A,0),0))="x")*(Attendance!$D$2:$ZZ$2=_xlfn.XLOOKUP(G$1,'Point System'!$A:$A,'Point System'!$B:$B,""))*(TEXT(Attendance!$D$1:$ZZ$1,"mmm")="Dec"))*_xlfn.XLOOKUP(G$1,'Point System'!$A:$A,'Point System'!$C:$C,0)</f>
        <v>0</v>
      </c>
      <c r="H75" s="206" cm="1">
        <f t="array" ref="H75">SUMPRODUCT((LOWER(INDEX(Attendance!$D:$ZZ,MATCH($A75,Attendance!$A:$A,0),0))="x")*(Attendance!$D$2:$ZZ$2=_xlfn.XLOOKUP(H$1,'Point System'!$A:$A,'Point System'!$B:$B,""))*(TEXT(Attendance!$D$1:$ZZ$1,"mmm")="Dec"))*_xlfn.XLOOKUP(H$1,'Point System'!$A:$A,'Point System'!$C:$C,0)</f>
        <v>0</v>
      </c>
      <c r="I75" s="206" cm="1">
        <f t="array" ref="I75">SUMPRODUCT((LOWER(INDEX(Attendance!$D:$ZZ,MATCH($A75,Attendance!$A:$A,0),0))="x")*(Attendance!$D$2:$ZZ$2=_xlfn.XLOOKUP(I$1,'Point System'!$A:$A,'Point System'!$B:$B,""))*(TEXT(Attendance!$D$1:$ZZ$1,"mmm")="Dec"))*_xlfn.XLOOKUP(I$1,'Point System'!$A:$A,'Point System'!$C:$C,0)</f>
        <v>0</v>
      </c>
      <c r="J75" s="206" cm="1">
        <f t="array" ref="J75">SUMPRODUCT((LOWER(INDEX(Attendance!$D:$ZZ,MATCH($A75,Attendance!$A:$A,0),0))="x")*(Attendance!$D$2:$ZZ$2=_xlfn.XLOOKUP(J$1,'Point System'!$A:$A,'Point System'!$B:$B,""))*(TEXT(Attendance!$D$1:$ZZ$1,"mmm")="Dec"))*_xlfn.XLOOKUP(J$1,'Point System'!$A:$A,'Point System'!$C:$C,0)</f>
        <v>0</v>
      </c>
      <c r="K75" s="206" cm="1">
        <f t="array" ref="K75">SUMPRODUCT((LOWER(INDEX(Attendance!$D:$ZZ,MATCH($A75,Attendance!$A:$A,0),0))="x")*(Attendance!$D$2:$ZZ$2=_xlfn.XLOOKUP(K$1,'Point System'!$A:$A,'Point System'!$B:$B,""))*(TEXT(Attendance!$D$1:$ZZ$1,"mmm")="Dec"))*_xlfn.XLOOKUP(K$1,'Point System'!$A:$A,'Point System'!$C:$C,0)</f>
        <v>0</v>
      </c>
      <c r="L75" s="188"/>
      <c r="M75" s="188"/>
      <c r="N75" s="188"/>
      <c r="O75" s="188"/>
      <c r="P75" s="214">
        <f t="shared" si="3"/>
        <v>0</v>
      </c>
      <c r="Q75" s="215">
        <f>IFERROR(INDEX(Deduction!$E:$J,MATCH($A75,Deduction!$A:$A,0),MATCH(_xlfn.XLOOKUP(Q$1,'Point System'!$E:$E,'Point System'!$F:$F,""),Deduction!$E$3:$J$3,0))*_xlfn.XLOOKUP(Q$1,'Point System'!$E:$E,'Point System'!$G:$G,0),0)</f>
        <v>0</v>
      </c>
      <c r="R75" s="215">
        <f>IFERROR(INDEX(Deduction!$E:$J,MATCH($A75,Deduction!$A:$A,0),MATCH(_xlfn.XLOOKUP(R$1,'Point System'!$E:$E,'Point System'!$F:$F,""),Deduction!$E$3:$J$3,0))*_xlfn.XLOOKUP(R$1,'Point System'!$E:$E,'Point System'!$G:$G,0),0)</f>
        <v>0</v>
      </c>
      <c r="S75" s="215">
        <f>IFERROR(INDEX(Deduction!$E:$J,MATCH($A75,Deduction!$A:$A,0),MATCH(_xlfn.XLOOKUP(S$1,'Point System'!$E:$E,'Point System'!$F:$F,""),Deduction!$E$3:$J$3,0))*_xlfn.XLOOKUP(S$1,'Point System'!$E:$E,'Point System'!$G:$G,0),0)</f>
        <v>0</v>
      </c>
      <c r="T75" s="215">
        <f>IFERROR(INDEX(Deduction!$E:$J,MATCH($A75,Deduction!$A:$A,0),MATCH(_xlfn.XLOOKUP(T$1,'Point System'!$E:$E,'Point System'!$F:$F,""),Deduction!$E$3:$J$3,0))*_xlfn.XLOOKUP(T$1,'Point System'!$E:$E,'Point System'!$G:$G,0),0)</f>
        <v>0</v>
      </c>
      <c r="U75" s="215">
        <f>IFERROR(INDEX(Deduction!$E:$J,MATCH($A75,Deduction!$A:$A,0),MATCH(_xlfn.XLOOKUP(U$1,'Point System'!$E:$E,'Point System'!$F:$F,""),Deduction!$E$3:$J$3,0))*_xlfn.XLOOKUP(U$1,'Point System'!$E:$E,'Point System'!$G:$G,0),0)</f>
        <v>0</v>
      </c>
      <c r="V75" s="215">
        <f>IFERROR(INDEX(Deduction!$E:$J,MATCH($A75,Deduction!$A:$A,0),MATCH(_xlfn.XLOOKUP(V$1,'Point System'!$E:$E,'Point System'!$F:$F,""),Deduction!$E$3:$J$3,0))*_xlfn.XLOOKUP(V$1,'Point System'!$E:$E,'Point System'!$G:$G,0),0)</f>
        <v>0</v>
      </c>
      <c r="W75" s="214">
        <f t="shared" si="4"/>
        <v>0</v>
      </c>
      <c r="X75" s="216">
        <f t="shared" si="5"/>
        <v>0</v>
      </c>
      <c r="Y75" s="225" cm="1">
        <f t="array" ref="Y75">IFERROR(SUMPRODUCT((LOWER(INDEX(Attendance!$E:$ZZ,MATCH($A75,Attendance!$A:$A,0),0))="x")*(TEXT(Attendance!$E$1:$ZZ$1,"mmm")="Dec"))/SUMPRODUCT((Attendance!$E$1:$ZZ$1&lt;&gt;"")*(TEXT(Attendance!$E$1:$ZZ$1,"mmm")="Dec")),0)</f>
        <v>0</v>
      </c>
      <c r="Z75" s="226" cm="1">
        <f t="array" ref="Z75">IFERROR(SUMPRODUCT((LOWER(INDEX(Attendance!$E:$ZZ,MATCH($A75,Attendance!$A:$A,0),0))="x")*(Attendance!$E$2:$ZZ$2=_xlfn.XLOOKUP(E$1,'Point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76" spans="1:26" x14ac:dyDescent="0.25">
      <c r="A76" s="187">
        <f>Attendance!A75</f>
        <v>73</v>
      </c>
      <c r="B76" s="207" t="str">
        <f>IF($A76=0,"",IFERROR(_xlfn.LET(_xlpm.x,INDEX(Attendance!$B:$B,MATCH($A76,Attendance!$A:$A,0)),IF(_xlpm.x=0,"",_xlpm.x)),""))</f>
        <v/>
      </c>
      <c r="C76" s="207" t="str">
        <f>IF($A76=0,"",IFERROR(_xlfn.LET(_xlpm.x,INDEX(Attendance!$C:$C,MATCH($A76,Attendance!$A:$A,0)),IF(_xlpm.x=0,"",_xlpm.x)),""))</f>
        <v/>
      </c>
      <c r="D76" s="207" t="str">
        <f>IF($A76=0,"",IFERROR(_xlfn.LET(_xlpm.x,INDEX(Attendance!$D:$D,MATCH($A76,Attendance!$A:$A,0)),IF(_xlpm.x=0,"",_xlpm.x)),""))</f>
        <v/>
      </c>
      <c r="E76" s="208" cm="1">
        <f t="array" ref="E76">SUMPRODUCT((LOWER(INDEX(Attendance!$D:$ZZ,MATCH($A76,Attendance!$A:$A,0),0))="x")*(Attendance!$D$2:$ZZ$2=_xlfn.XLOOKUP(E$1,'Point System'!$A:$A,'Point System'!$B:$B,""))*(TEXT(Attendance!$D$1:$ZZ$1,"mmm")="Dec"))*_xlfn.XLOOKUP(E$1,'Point System'!$A:$A,'Point System'!$C:$C,0)</f>
        <v>0</v>
      </c>
      <c r="F76" s="208" cm="1">
        <f t="array" ref="F76">SUMPRODUCT((LOWER(INDEX(Attendance!$D:$ZZ,MATCH($A76,Attendance!$A:$A,0),0))="x")*(Attendance!$D$2:$ZZ$2=_xlfn.XLOOKUP(F$1,'Point System'!$A:$A,'Point System'!$B:$B,""))*(TEXT(Attendance!$D$1:$ZZ$1,"mmm")="Dec"))*_xlfn.XLOOKUP(F$1,'Point System'!$A:$A,'Point System'!$C:$C,0)</f>
        <v>0</v>
      </c>
      <c r="G76" s="208" cm="1">
        <f t="array" ref="G76">SUMPRODUCT((LOWER(INDEX(Attendance!$D:$ZZ,MATCH($A76,Attendance!$A:$A,0),0))="x")*(Attendance!$D$2:$ZZ$2=_xlfn.XLOOKUP(G$1,'Point System'!$A:$A,'Point System'!$B:$B,""))*(TEXT(Attendance!$D$1:$ZZ$1,"mmm")="Dec"))*_xlfn.XLOOKUP(G$1,'Point System'!$A:$A,'Point System'!$C:$C,0)</f>
        <v>0</v>
      </c>
      <c r="H76" s="208" cm="1">
        <f t="array" ref="H76">SUMPRODUCT((LOWER(INDEX(Attendance!$D:$ZZ,MATCH($A76,Attendance!$A:$A,0),0))="x")*(Attendance!$D$2:$ZZ$2=_xlfn.XLOOKUP(H$1,'Point System'!$A:$A,'Point System'!$B:$B,""))*(TEXT(Attendance!$D$1:$ZZ$1,"mmm")="Dec"))*_xlfn.XLOOKUP(H$1,'Point System'!$A:$A,'Point System'!$C:$C,0)</f>
        <v>0</v>
      </c>
      <c r="I76" s="208" cm="1">
        <f t="array" ref="I76">SUMPRODUCT((LOWER(INDEX(Attendance!$D:$ZZ,MATCH($A76,Attendance!$A:$A,0),0))="x")*(Attendance!$D$2:$ZZ$2=_xlfn.XLOOKUP(I$1,'Point System'!$A:$A,'Point System'!$B:$B,""))*(TEXT(Attendance!$D$1:$ZZ$1,"mmm")="Dec"))*_xlfn.XLOOKUP(I$1,'Point System'!$A:$A,'Point System'!$C:$C,0)</f>
        <v>0</v>
      </c>
      <c r="J76" s="208" cm="1">
        <f t="array" ref="J76">SUMPRODUCT((LOWER(INDEX(Attendance!$D:$ZZ,MATCH($A76,Attendance!$A:$A,0),0))="x")*(Attendance!$D$2:$ZZ$2=_xlfn.XLOOKUP(J$1,'Point System'!$A:$A,'Point System'!$B:$B,""))*(TEXT(Attendance!$D$1:$ZZ$1,"mmm")="Dec"))*_xlfn.XLOOKUP(J$1,'Point System'!$A:$A,'Point System'!$C:$C,0)</f>
        <v>0</v>
      </c>
      <c r="K76" s="208" cm="1">
        <f t="array" ref="K76">SUMPRODUCT((LOWER(INDEX(Attendance!$D:$ZZ,MATCH($A76,Attendance!$A:$A,0),0))="x")*(Attendance!$D$2:$ZZ$2=_xlfn.XLOOKUP(K$1,'Point System'!$A:$A,'Point System'!$B:$B,""))*(TEXT(Attendance!$D$1:$ZZ$1,"mmm")="Dec"))*_xlfn.XLOOKUP(K$1,'Point System'!$A:$A,'Point System'!$C:$C,0)</f>
        <v>0</v>
      </c>
      <c r="L76" s="188"/>
      <c r="M76" s="188"/>
      <c r="N76" s="188"/>
      <c r="O76" s="188"/>
      <c r="P76" s="217">
        <f t="shared" si="3"/>
        <v>0</v>
      </c>
      <c r="Q76" s="218">
        <f>IFERROR(INDEX(Deduction!$E:$J,MATCH($A76,Deduction!$A:$A,0),MATCH(_xlfn.XLOOKUP(Q$1,'Point System'!$E:$E,'Point System'!$F:$F,""),Deduction!$E$3:$J$3,0))*_xlfn.XLOOKUP(Q$1,'Point System'!$E:$E,'Point System'!$G:$G,0),0)</f>
        <v>0</v>
      </c>
      <c r="R76" s="218">
        <f>IFERROR(INDEX(Deduction!$E:$J,MATCH($A76,Deduction!$A:$A,0),MATCH(_xlfn.XLOOKUP(R$1,'Point System'!$E:$E,'Point System'!$F:$F,""),Deduction!$E$3:$J$3,0))*_xlfn.XLOOKUP(R$1,'Point System'!$E:$E,'Point System'!$G:$G,0),0)</f>
        <v>0</v>
      </c>
      <c r="S76" s="218">
        <f>IFERROR(INDEX(Deduction!$E:$J,MATCH($A76,Deduction!$A:$A,0),MATCH(_xlfn.XLOOKUP(S$1,'Point System'!$E:$E,'Point System'!$F:$F,""),Deduction!$E$3:$J$3,0))*_xlfn.XLOOKUP(S$1,'Point System'!$E:$E,'Point System'!$G:$G,0),0)</f>
        <v>0</v>
      </c>
      <c r="T76" s="218">
        <f>IFERROR(INDEX(Deduction!$E:$J,MATCH($A76,Deduction!$A:$A,0),MATCH(_xlfn.XLOOKUP(T$1,'Point System'!$E:$E,'Point System'!$F:$F,""),Deduction!$E$3:$J$3,0))*_xlfn.XLOOKUP(T$1,'Point System'!$E:$E,'Point System'!$G:$G,0),0)</f>
        <v>0</v>
      </c>
      <c r="U76" s="218">
        <f>IFERROR(INDEX(Deduction!$E:$J,MATCH($A76,Deduction!$A:$A,0),MATCH(_xlfn.XLOOKUP(U$1,'Point System'!$E:$E,'Point System'!$F:$F,""),Deduction!$E$3:$J$3,0))*_xlfn.XLOOKUP(U$1,'Point System'!$E:$E,'Point System'!$G:$G,0),0)</f>
        <v>0</v>
      </c>
      <c r="V76" s="218">
        <f>IFERROR(INDEX(Deduction!$E:$J,MATCH($A76,Deduction!$A:$A,0),MATCH(_xlfn.XLOOKUP(V$1,'Point System'!$E:$E,'Point System'!$F:$F,""),Deduction!$E$3:$J$3,0))*_xlfn.XLOOKUP(V$1,'Point System'!$E:$E,'Point System'!$G:$G,0),0)</f>
        <v>0</v>
      </c>
      <c r="W76" s="217">
        <f t="shared" si="4"/>
        <v>0</v>
      </c>
      <c r="X76" s="219">
        <f t="shared" si="5"/>
        <v>0</v>
      </c>
      <c r="Y76" s="227" cm="1">
        <f t="array" ref="Y76">IFERROR(SUMPRODUCT((LOWER(INDEX(Attendance!$E:$ZZ,MATCH($A76,Attendance!$A:$A,0),0))="x")*(TEXT(Attendance!$E$1:$ZZ$1,"mmm")="Dec"))/SUMPRODUCT((Attendance!$E$1:$ZZ$1&lt;&gt;"")*(TEXT(Attendance!$E$1:$ZZ$1,"mmm")="Dec")),0)</f>
        <v>0</v>
      </c>
      <c r="Z76" s="228" cm="1">
        <f t="array" ref="Z76">IFERROR(SUMPRODUCT((LOWER(INDEX(Attendance!$E:$ZZ,MATCH($A76,Attendance!$A:$A,0),0))="x")*(Attendance!$E$2:$ZZ$2=_xlfn.XLOOKUP(E$1,'Point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77" spans="1:26" x14ac:dyDescent="0.25">
      <c r="A77" s="187">
        <f>Attendance!A76</f>
        <v>74</v>
      </c>
      <c r="B77" s="205" t="str">
        <f>IF($A77=0,"",IFERROR(_xlfn.LET(_xlpm.x,INDEX(Attendance!$B:$B,MATCH($A77,Attendance!$A:$A,0)),IF(_xlpm.x=0,"",_xlpm.x)),""))</f>
        <v/>
      </c>
      <c r="C77" s="205" t="str">
        <f>IF($A77=0,"",IFERROR(_xlfn.LET(_xlpm.x,INDEX(Attendance!$C:$C,MATCH($A77,Attendance!$A:$A,0)),IF(_xlpm.x=0,"",_xlpm.x)),""))</f>
        <v/>
      </c>
      <c r="D77" s="205" t="str">
        <f>IF($A77=0,"",IFERROR(_xlfn.LET(_xlpm.x,INDEX(Attendance!$D:$D,MATCH($A77,Attendance!$A:$A,0)),IF(_xlpm.x=0,"",_xlpm.x)),""))</f>
        <v/>
      </c>
      <c r="E77" s="206" cm="1">
        <f t="array" ref="E77">SUMPRODUCT((LOWER(INDEX(Attendance!$D:$ZZ,MATCH($A77,Attendance!$A:$A,0),0))="x")*(Attendance!$D$2:$ZZ$2=_xlfn.XLOOKUP(E$1,'Point System'!$A:$A,'Point System'!$B:$B,""))*(TEXT(Attendance!$D$1:$ZZ$1,"mmm")="Dec"))*_xlfn.XLOOKUP(E$1,'Point System'!$A:$A,'Point System'!$C:$C,0)</f>
        <v>0</v>
      </c>
      <c r="F77" s="206" cm="1">
        <f t="array" ref="F77">SUMPRODUCT((LOWER(INDEX(Attendance!$D:$ZZ,MATCH($A77,Attendance!$A:$A,0),0))="x")*(Attendance!$D$2:$ZZ$2=_xlfn.XLOOKUP(F$1,'Point System'!$A:$A,'Point System'!$B:$B,""))*(TEXT(Attendance!$D$1:$ZZ$1,"mmm")="Dec"))*_xlfn.XLOOKUP(F$1,'Point System'!$A:$A,'Point System'!$C:$C,0)</f>
        <v>0</v>
      </c>
      <c r="G77" s="206" cm="1">
        <f t="array" ref="G77">SUMPRODUCT((LOWER(INDEX(Attendance!$D:$ZZ,MATCH($A77,Attendance!$A:$A,0),0))="x")*(Attendance!$D$2:$ZZ$2=_xlfn.XLOOKUP(G$1,'Point System'!$A:$A,'Point System'!$B:$B,""))*(TEXT(Attendance!$D$1:$ZZ$1,"mmm")="Dec"))*_xlfn.XLOOKUP(G$1,'Point System'!$A:$A,'Point System'!$C:$C,0)</f>
        <v>0</v>
      </c>
      <c r="H77" s="206" cm="1">
        <f t="array" ref="H77">SUMPRODUCT((LOWER(INDEX(Attendance!$D:$ZZ,MATCH($A77,Attendance!$A:$A,0),0))="x")*(Attendance!$D$2:$ZZ$2=_xlfn.XLOOKUP(H$1,'Point System'!$A:$A,'Point System'!$B:$B,""))*(TEXT(Attendance!$D$1:$ZZ$1,"mmm")="Dec"))*_xlfn.XLOOKUP(H$1,'Point System'!$A:$A,'Point System'!$C:$C,0)</f>
        <v>0</v>
      </c>
      <c r="I77" s="206" cm="1">
        <f t="array" ref="I77">SUMPRODUCT((LOWER(INDEX(Attendance!$D:$ZZ,MATCH($A77,Attendance!$A:$A,0),0))="x")*(Attendance!$D$2:$ZZ$2=_xlfn.XLOOKUP(I$1,'Point System'!$A:$A,'Point System'!$B:$B,""))*(TEXT(Attendance!$D$1:$ZZ$1,"mmm")="Dec"))*_xlfn.XLOOKUP(I$1,'Point System'!$A:$A,'Point System'!$C:$C,0)</f>
        <v>0</v>
      </c>
      <c r="J77" s="206" cm="1">
        <f t="array" ref="J77">SUMPRODUCT((LOWER(INDEX(Attendance!$D:$ZZ,MATCH($A77,Attendance!$A:$A,0),0))="x")*(Attendance!$D$2:$ZZ$2=_xlfn.XLOOKUP(J$1,'Point System'!$A:$A,'Point System'!$B:$B,""))*(TEXT(Attendance!$D$1:$ZZ$1,"mmm")="Dec"))*_xlfn.XLOOKUP(J$1,'Point System'!$A:$A,'Point System'!$C:$C,0)</f>
        <v>0</v>
      </c>
      <c r="K77" s="206" cm="1">
        <f t="array" ref="K77">SUMPRODUCT((LOWER(INDEX(Attendance!$D:$ZZ,MATCH($A77,Attendance!$A:$A,0),0))="x")*(Attendance!$D$2:$ZZ$2=_xlfn.XLOOKUP(K$1,'Point System'!$A:$A,'Point System'!$B:$B,""))*(TEXT(Attendance!$D$1:$ZZ$1,"mmm")="Dec"))*_xlfn.XLOOKUP(K$1,'Point System'!$A:$A,'Point System'!$C:$C,0)</f>
        <v>0</v>
      </c>
      <c r="L77" s="188"/>
      <c r="M77" s="188"/>
      <c r="N77" s="188"/>
      <c r="O77" s="188"/>
      <c r="P77" s="214">
        <f t="shared" si="3"/>
        <v>0</v>
      </c>
      <c r="Q77" s="215">
        <f>IFERROR(INDEX(Deduction!$E:$J,MATCH($A77,Deduction!$A:$A,0),MATCH(_xlfn.XLOOKUP(Q$1,'Point System'!$E:$E,'Point System'!$F:$F,""),Deduction!$E$3:$J$3,0))*_xlfn.XLOOKUP(Q$1,'Point System'!$E:$E,'Point System'!$G:$G,0),0)</f>
        <v>0</v>
      </c>
      <c r="R77" s="215">
        <f>IFERROR(INDEX(Deduction!$E:$J,MATCH($A77,Deduction!$A:$A,0),MATCH(_xlfn.XLOOKUP(R$1,'Point System'!$E:$E,'Point System'!$F:$F,""),Deduction!$E$3:$J$3,0))*_xlfn.XLOOKUP(R$1,'Point System'!$E:$E,'Point System'!$G:$G,0),0)</f>
        <v>0</v>
      </c>
      <c r="S77" s="215">
        <f>IFERROR(INDEX(Deduction!$E:$J,MATCH($A77,Deduction!$A:$A,0),MATCH(_xlfn.XLOOKUP(S$1,'Point System'!$E:$E,'Point System'!$F:$F,""),Deduction!$E$3:$J$3,0))*_xlfn.XLOOKUP(S$1,'Point System'!$E:$E,'Point System'!$G:$G,0),0)</f>
        <v>0</v>
      </c>
      <c r="T77" s="215">
        <f>IFERROR(INDEX(Deduction!$E:$J,MATCH($A77,Deduction!$A:$A,0),MATCH(_xlfn.XLOOKUP(T$1,'Point System'!$E:$E,'Point System'!$F:$F,""),Deduction!$E$3:$J$3,0))*_xlfn.XLOOKUP(T$1,'Point System'!$E:$E,'Point System'!$G:$G,0),0)</f>
        <v>0</v>
      </c>
      <c r="U77" s="215">
        <f>IFERROR(INDEX(Deduction!$E:$J,MATCH($A77,Deduction!$A:$A,0),MATCH(_xlfn.XLOOKUP(U$1,'Point System'!$E:$E,'Point System'!$F:$F,""),Deduction!$E$3:$J$3,0))*_xlfn.XLOOKUP(U$1,'Point System'!$E:$E,'Point System'!$G:$G,0),0)</f>
        <v>0</v>
      </c>
      <c r="V77" s="215">
        <f>IFERROR(INDEX(Deduction!$E:$J,MATCH($A77,Deduction!$A:$A,0),MATCH(_xlfn.XLOOKUP(V$1,'Point System'!$E:$E,'Point System'!$F:$F,""),Deduction!$E$3:$J$3,0))*_xlfn.XLOOKUP(V$1,'Point System'!$E:$E,'Point System'!$G:$G,0),0)</f>
        <v>0</v>
      </c>
      <c r="W77" s="214">
        <f t="shared" si="4"/>
        <v>0</v>
      </c>
      <c r="X77" s="216">
        <f t="shared" si="5"/>
        <v>0</v>
      </c>
      <c r="Y77" s="225" cm="1">
        <f t="array" ref="Y77">IFERROR(SUMPRODUCT((LOWER(INDEX(Attendance!$E:$ZZ,MATCH($A77,Attendance!$A:$A,0),0))="x")*(TEXT(Attendance!$E$1:$ZZ$1,"mmm")="Dec"))/SUMPRODUCT((Attendance!$E$1:$ZZ$1&lt;&gt;"")*(TEXT(Attendance!$E$1:$ZZ$1,"mmm")="Dec")),0)</f>
        <v>0</v>
      </c>
      <c r="Z77" s="226" cm="1">
        <f t="array" ref="Z77">IFERROR(SUMPRODUCT((LOWER(INDEX(Attendance!$E:$ZZ,MATCH($A77,Attendance!$A:$A,0),0))="x")*(Attendance!$E$2:$ZZ$2=_xlfn.XLOOKUP(E$1,'Point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78" spans="1:26" x14ac:dyDescent="0.25">
      <c r="A78" s="187">
        <f>Attendance!A77</f>
        <v>75</v>
      </c>
      <c r="B78" s="207" t="str">
        <f>IF($A78=0,"",IFERROR(_xlfn.LET(_xlpm.x,INDEX(Attendance!$B:$B,MATCH($A78,Attendance!$A:$A,0)),IF(_xlpm.x=0,"",_xlpm.x)),""))</f>
        <v/>
      </c>
      <c r="C78" s="207" t="str">
        <f>IF($A78=0,"",IFERROR(_xlfn.LET(_xlpm.x,INDEX(Attendance!$C:$C,MATCH($A78,Attendance!$A:$A,0)),IF(_xlpm.x=0,"",_xlpm.x)),""))</f>
        <v/>
      </c>
      <c r="D78" s="207" t="str">
        <f>IF($A78=0,"",IFERROR(_xlfn.LET(_xlpm.x,INDEX(Attendance!$D:$D,MATCH($A78,Attendance!$A:$A,0)),IF(_xlpm.x=0,"",_xlpm.x)),""))</f>
        <v/>
      </c>
      <c r="E78" s="208" cm="1">
        <f t="array" ref="E78">SUMPRODUCT((LOWER(INDEX(Attendance!$D:$ZZ,MATCH($A78,Attendance!$A:$A,0),0))="x")*(Attendance!$D$2:$ZZ$2=_xlfn.XLOOKUP(E$1,'Point System'!$A:$A,'Point System'!$B:$B,""))*(TEXT(Attendance!$D$1:$ZZ$1,"mmm")="Dec"))*_xlfn.XLOOKUP(E$1,'Point System'!$A:$A,'Point System'!$C:$C,0)</f>
        <v>0</v>
      </c>
      <c r="F78" s="208" cm="1">
        <f t="array" ref="F78">SUMPRODUCT((LOWER(INDEX(Attendance!$D:$ZZ,MATCH($A78,Attendance!$A:$A,0),0))="x")*(Attendance!$D$2:$ZZ$2=_xlfn.XLOOKUP(F$1,'Point System'!$A:$A,'Point System'!$B:$B,""))*(TEXT(Attendance!$D$1:$ZZ$1,"mmm")="Dec"))*_xlfn.XLOOKUP(F$1,'Point System'!$A:$A,'Point System'!$C:$C,0)</f>
        <v>0</v>
      </c>
      <c r="G78" s="208" cm="1">
        <f t="array" ref="G78">SUMPRODUCT((LOWER(INDEX(Attendance!$D:$ZZ,MATCH($A78,Attendance!$A:$A,0),0))="x")*(Attendance!$D$2:$ZZ$2=_xlfn.XLOOKUP(G$1,'Point System'!$A:$A,'Point System'!$B:$B,""))*(TEXT(Attendance!$D$1:$ZZ$1,"mmm")="Dec"))*_xlfn.XLOOKUP(G$1,'Point System'!$A:$A,'Point System'!$C:$C,0)</f>
        <v>0</v>
      </c>
      <c r="H78" s="208" cm="1">
        <f t="array" ref="H78">SUMPRODUCT((LOWER(INDEX(Attendance!$D:$ZZ,MATCH($A78,Attendance!$A:$A,0),0))="x")*(Attendance!$D$2:$ZZ$2=_xlfn.XLOOKUP(H$1,'Point System'!$A:$A,'Point System'!$B:$B,""))*(TEXT(Attendance!$D$1:$ZZ$1,"mmm")="Dec"))*_xlfn.XLOOKUP(H$1,'Point System'!$A:$A,'Point System'!$C:$C,0)</f>
        <v>0</v>
      </c>
      <c r="I78" s="208" cm="1">
        <f t="array" ref="I78">SUMPRODUCT((LOWER(INDEX(Attendance!$D:$ZZ,MATCH($A78,Attendance!$A:$A,0),0))="x")*(Attendance!$D$2:$ZZ$2=_xlfn.XLOOKUP(I$1,'Point System'!$A:$A,'Point System'!$B:$B,""))*(TEXT(Attendance!$D$1:$ZZ$1,"mmm")="Dec"))*_xlfn.XLOOKUP(I$1,'Point System'!$A:$A,'Point System'!$C:$C,0)</f>
        <v>0</v>
      </c>
      <c r="J78" s="208" cm="1">
        <f t="array" ref="J78">SUMPRODUCT((LOWER(INDEX(Attendance!$D:$ZZ,MATCH($A78,Attendance!$A:$A,0),0))="x")*(Attendance!$D$2:$ZZ$2=_xlfn.XLOOKUP(J$1,'Point System'!$A:$A,'Point System'!$B:$B,""))*(TEXT(Attendance!$D$1:$ZZ$1,"mmm")="Dec"))*_xlfn.XLOOKUP(J$1,'Point System'!$A:$A,'Point System'!$C:$C,0)</f>
        <v>0</v>
      </c>
      <c r="K78" s="208" cm="1">
        <f t="array" ref="K78">SUMPRODUCT((LOWER(INDEX(Attendance!$D:$ZZ,MATCH($A78,Attendance!$A:$A,0),0))="x")*(Attendance!$D$2:$ZZ$2=_xlfn.XLOOKUP(K$1,'Point System'!$A:$A,'Point System'!$B:$B,""))*(TEXT(Attendance!$D$1:$ZZ$1,"mmm")="Dec"))*_xlfn.XLOOKUP(K$1,'Point System'!$A:$A,'Point System'!$C:$C,0)</f>
        <v>0</v>
      </c>
      <c r="L78" s="188"/>
      <c r="M78" s="188"/>
      <c r="N78" s="188"/>
      <c r="O78" s="188"/>
      <c r="P78" s="217">
        <f t="shared" si="3"/>
        <v>0</v>
      </c>
      <c r="Q78" s="218">
        <f>IFERROR(INDEX(Deduction!$E:$J,MATCH($A78,Deduction!$A:$A,0),MATCH(_xlfn.XLOOKUP(Q$1,'Point System'!$E:$E,'Point System'!$F:$F,""),Deduction!$E$3:$J$3,0))*_xlfn.XLOOKUP(Q$1,'Point System'!$E:$E,'Point System'!$G:$G,0),0)</f>
        <v>0</v>
      </c>
      <c r="R78" s="218">
        <f>IFERROR(INDEX(Deduction!$E:$J,MATCH($A78,Deduction!$A:$A,0),MATCH(_xlfn.XLOOKUP(R$1,'Point System'!$E:$E,'Point System'!$F:$F,""),Deduction!$E$3:$J$3,0))*_xlfn.XLOOKUP(R$1,'Point System'!$E:$E,'Point System'!$G:$G,0),0)</f>
        <v>0</v>
      </c>
      <c r="S78" s="218">
        <f>IFERROR(INDEX(Deduction!$E:$J,MATCH($A78,Deduction!$A:$A,0),MATCH(_xlfn.XLOOKUP(S$1,'Point System'!$E:$E,'Point System'!$F:$F,""),Deduction!$E$3:$J$3,0))*_xlfn.XLOOKUP(S$1,'Point System'!$E:$E,'Point System'!$G:$G,0),0)</f>
        <v>0</v>
      </c>
      <c r="T78" s="218">
        <f>IFERROR(INDEX(Deduction!$E:$J,MATCH($A78,Deduction!$A:$A,0),MATCH(_xlfn.XLOOKUP(T$1,'Point System'!$E:$E,'Point System'!$F:$F,""),Deduction!$E$3:$J$3,0))*_xlfn.XLOOKUP(T$1,'Point System'!$E:$E,'Point System'!$G:$G,0),0)</f>
        <v>0</v>
      </c>
      <c r="U78" s="218">
        <f>IFERROR(INDEX(Deduction!$E:$J,MATCH($A78,Deduction!$A:$A,0),MATCH(_xlfn.XLOOKUP(U$1,'Point System'!$E:$E,'Point System'!$F:$F,""),Deduction!$E$3:$J$3,0))*_xlfn.XLOOKUP(U$1,'Point System'!$E:$E,'Point System'!$G:$G,0),0)</f>
        <v>0</v>
      </c>
      <c r="V78" s="218">
        <f>IFERROR(INDEX(Deduction!$E:$J,MATCH($A78,Deduction!$A:$A,0),MATCH(_xlfn.XLOOKUP(V$1,'Point System'!$E:$E,'Point System'!$F:$F,""),Deduction!$E$3:$J$3,0))*_xlfn.XLOOKUP(V$1,'Point System'!$E:$E,'Point System'!$G:$G,0),0)</f>
        <v>0</v>
      </c>
      <c r="W78" s="217">
        <f t="shared" si="4"/>
        <v>0</v>
      </c>
      <c r="X78" s="219">
        <f t="shared" si="5"/>
        <v>0</v>
      </c>
      <c r="Y78" s="227" cm="1">
        <f t="array" ref="Y78">IFERROR(SUMPRODUCT((LOWER(INDEX(Attendance!$E:$ZZ,MATCH($A78,Attendance!$A:$A,0),0))="x")*(TEXT(Attendance!$E$1:$ZZ$1,"mmm")="Dec"))/SUMPRODUCT((Attendance!$E$1:$ZZ$1&lt;&gt;"")*(TEXT(Attendance!$E$1:$ZZ$1,"mmm")="Dec")),0)</f>
        <v>0</v>
      </c>
      <c r="Z78" s="228" cm="1">
        <f t="array" ref="Z78">IFERROR(SUMPRODUCT((LOWER(INDEX(Attendance!$E:$ZZ,MATCH($A78,Attendance!$A:$A,0),0))="x")*(Attendance!$E$2:$ZZ$2=_xlfn.XLOOKUP(E$1,'Point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79" spans="1:26" x14ac:dyDescent="0.25">
      <c r="A79" s="187">
        <f>Attendance!A78</f>
        <v>76</v>
      </c>
      <c r="B79" s="205" t="str">
        <f>IF($A79=0,"",IFERROR(_xlfn.LET(_xlpm.x,INDEX(Attendance!$B:$B,MATCH($A79,Attendance!$A:$A,0)),IF(_xlpm.x=0,"",_xlpm.x)),""))</f>
        <v/>
      </c>
      <c r="C79" s="205" t="str">
        <f>IF($A79=0,"",IFERROR(_xlfn.LET(_xlpm.x,INDEX(Attendance!$C:$C,MATCH($A79,Attendance!$A:$A,0)),IF(_xlpm.x=0,"",_xlpm.x)),""))</f>
        <v/>
      </c>
      <c r="D79" s="205" t="str">
        <f>IF($A79=0,"",IFERROR(_xlfn.LET(_xlpm.x,INDEX(Attendance!$D:$D,MATCH($A79,Attendance!$A:$A,0)),IF(_xlpm.x=0,"",_xlpm.x)),""))</f>
        <v/>
      </c>
      <c r="E79" s="206" cm="1">
        <f t="array" ref="E79">SUMPRODUCT((LOWER(INDEX(Attendance!$D:$ZZ,MATCH($A79,Attendance!$A:$A,0),0))="x")*(Attendance!$D$2:$ZZ$2=_xlfn.XLOOKUP(E$1,'Point System'!$A:$A,'Point System'!$B:$B,""))*(TEXT(Attendance!$D$1:$ZZ$1,"mmm")="Dec"))*_xlfn.XLOOKUP(E$1,'Point System'!$A:$A,'Point System'!$C:$C,0)</f>
        <v>0</v>
      </c>
      <c r="F79" s="206" cm="1">
        <f t="array" ref="F79">SUMPRODUCT((LOWER(INDEX(Attendance!$D:$ZZ,MATCH($A79,Attendance!$A:$A,0),0))="x")*(Attendance!$D$2:$ZZ$2=_xlfn.XLOOKUP(F$1,'Point System'!$A:$A,'Point System'!$B:$B,""))*(TEXT(Attendance!$D$1:$ZZ$1,"mmm")="Dec"))*_xlfn.XLOOKUP(F$1,'Point System'!$A:$A,'Point System'!$C:$C,0)</f>
        <v>0</v>
      </c>
      <c r="G79" s="206" cm="1">
        <f t="array" ref="G79">SUMPRODUCT((LOWER(INDEX(Attendance!$D:$ZZ,MATCH($A79,Attendance!$A:$A,0),0))="x")*(Attendance!$D$2:$ZZ$2=_xlfn.XLOOKUP(G$1,'Point System'!$A:$A,'Point System'!$B:$B,""))*(TEXT(Attendance!$D$1:$ZZ$1,"mmm")="Dec"))*_xlfn.XLOOKUP(G$1,'Point System'!$A:$A,'Point System'!$C:$C,0)</f>
        <v>0</v>
      </c>
      <c r="H79" s="206" cm="1">
        <f t="array" ref="H79">SUMPRODUCT((LOWER(INDEX(Attendance!$D:$ZZ,MATCH($A79,Attendance!$A:$A,0),0))="x")*(Attendance!$D$2:$ZZ$2=_xlfn.XLOOKUP(H$1,'Point System'!$A:$A,'Point System'!$B:$B,""))*(TEXT(Attendance!$D$1:$ZZ$1,"mmm")="Dec"))*_xlfn.XLOOKUP(H$1,'Point System'!$A:$A,'Point System'!$C:$C,0)</f>
        <v>0</v>
      </c>
      <c r="I79" s="206" cm="1">
        <f t="array" ref="I79">SUMPRODUCT((LOWER(INDEX(Attendance!$D:$ZZ,MATCH($A79,Attendance!$A:$A,0),0))="x")*(Attendance!$D$2:$ZZ$2=_xlfn.XLOOKUP(I$1,'Point System'!$A:$A,'Point System'!$B:$B,""))*(TEXT(Attendance!$D$1:$ZZ$1,"mmm")="Dec"))*_xlfn.XLOOKUP(I$1,'Point System'!$A:$A,'Point System'!$C:$C,0)</f>
        <v>0</v>
      </c>
      <c r="J79" s="206" cm="1">
        <f t="array" ref="J79">SUMPRODUCT((LOWER(INDEX(Attendance!$D:$ZZ,MATCH($A79,Attendance!$A:$A,0),0))="x")*(Attendance!$D$2:$ZZ$2=_xlfn.XLOOKUP(J$1,'Point System'!$A:$A,'Point System'!$B:$B,""))*(TEXT(Attendance!$D$1:$ZZ$1,"mmm")="Dec"))*_xlfn.XLOOKUP(J$1,'Point System'!$A:$A,'Point System'!$C:$C,0)</f>
        <v>0</v>
      </c>
      <c r="K79" s="206" cm="1">
        <f t="array" ref="K79">SUMPRODUCT((LOWER(INDEX(Attendance!$D:$ZZ,MATCH($A79,Attendance!$A:$A,0),0))="x")*(Attendance!$D$2:$ZZ$2=_xlfn.XLOOKUP(K$1,'Point System'!$A:$A,'Point System'!$B:$B,""))*(TEXT(Attendance!$D$1:$ZZ$1,"mmm")="Dec"))*_xlfn.XLOOKUP(K$1,'Point System'!$A:$A,'Point System'!$C:$C,0)</f>
        <v>0</v>
      </c>
      <c r="L79" s="188"/>
      <c r="M79" s="188"/>
      <c r="N79" s="188"/>
      <c r="O79" s="188"/>
      <c r="P79" s="214">
        <f t="shared" si="3"/>
        <v>0</v>
      </c>
      <c r="Q79" s="215">
        <f>IFERROR(INDEX(Deduction!$E:$J,MATCH($A79,Deduction!$A:$A,0),MATCH(_xlfn.XLOOKUP(Q$1,'Point System'!$E:$E,'Point System'!$F:$F,""),Deduction!$E$3:$J$3,0))*_xlfn.XLOOKUP(Q$1,'Point System'!$E:$E,'Point System'!$G:$G,0),0)</f>
        <v>0</v>
      </c>
      <c r="R79" s="215">
        <f>IFERROR(INDEX(Deduction!$E:$J,MATCH($A79,Deduction!$A:$A,0),MATCH(_xlfn.XLOOKUP(R$1,'Point System'!$E:$E,'Point System'!$F:$F,""),Deduction!$E$3:$J$3,0))*_xlfn.XLOOKUP(R$1,'Point System'!$E:$E,'Point System'!$G:$G,0),0)</f>
        <v>0</v>
      </c>
      <c r="S79" s="215">
        <f>IFERROR(INDEX(Deduction!$E:$J,MATCH($A79,Deduction!$A:$A,0),MATCH(_xlfn.XLOOKUP(S$1,'Point System'!$E:$E,'Point System'!$F:$F,""),Deduction!$E$3:$J$3,0))*_xlfn.XLOOKUP(S$1,'Point System'!$E:$E,'Point System'!$G:$G,0),0)</f>
        <v>0</v>
      </c>
      <c r="T79" s="215">
        <f>IFERROR(INDEX(Deduction!$E:$J,MATCH($A79,Deduction!$A:$A,0),MATCH(_xlfn.XLOOKUP(T$1,'Point System'!$E:$E,'Point System'!$F:$F,""),Deduction!$E$3:$J$3,0))*_xlfn.XLOOKUP(T$1,'Point System'!$E:$E,'Point System'!$G:$G,0),0)</f>
        <v>0</v>
      </c>
      <c r="U79" s="215">
        <f>IFERROR(INDEX(Deduction!$E:$J,MATCH($A79,Deduction!$A:$A,0),MATCH(_xlfn.XLOOKUP(U$1,'Point System'!$E:$E,'Point System'!$F:$F,""),Deduction!$E$3:$J$3,0))*_xlfn.XLOOKUP(U$1,'Point System'!$E:$E,'Point System'!$G:$G,0),0)</f>
        <v>0</v>
      </c>
      <c r="V79" s="215">
        <f>IFERROR(INDEX(Deduction!$E:$J,MATCH($A79,Deduction!$A:$A,0),MATCH(_xlfn.XLOOKUP(V$1,'Point System'!$E:$E,'Point System'!$F:$F,""),Deduction!$E$3:$J$3,0))*_xlfn.XLOOKUP(V$1,'Point System'!$E:$E,'Point System'!$G:$G,0),0)</f>
        <v>0</v>
      </c>
      <c r="W79" s="214">
        <f t="shared" si="4"/>
        <v>0</v>
      </c>
      <c r="X79" s="216">
        <f t="shared" si="5"/>
        <v>0</v>
      </c>
      <c r="Y79" s="225" cm="1">
        <f t="array" ref="Y79">IFERROR(SUMPRODUCT((LOWER(INDEX(Attendance!$E:$ZZ,MATCH($A79,Attendance!$A:$A,0),0))="x")*(TEXT(Attendance!$E$1:$ZZ$1,"mmm")="Dec"))/SUMPRODUCT((Attendance!$E$1:$ZZ$1&lt;&gt;"")*(TEXT(Attendance!$E$1:$ZZ$1,"mmm")="Dec")),0)</f>
        <v>0</v>
      </c>
      <c r="Z79" s="226" cm="1">
        <f t="array" ref="Z79">IFERROR(SUMPRODUCT((LOWER(INDEX(Attendance!$E:$ZZ,MATCH($A79,Attendance!$A:$A,0),0))="x")*(Attendance!$E$2:$ZZ$2=_xlfn.XLOOKUP(E$1,'Point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80" spans="1:26" x14ac:dyDescent="0.25">
      <c r="A80" s="187">
        <f>Attendance!A79</f>
        <v>77</v>
      </c>
      <c r="B80" s="207" t="str">
        <f>IF($A80=0,"",IFERROR(_xlfn.LET(_xlpm.x,INDEX(Attendance!$B:$B,MATCH($A80,Attendance!$A:$A,0)),IF(_xlpm.x=0,"",_xlpm.x)),""))</f>
        <v/>
      </c>
      <c r="C80" s="207" t="str">
        <f>IF($A80=0,"",IFERROR(_xlfn.LET(_xlpm.x,INDEX(Attendance!$C:$C,MATCH($A80,Attendance!$A:$A,0)),IF(_xlpm.x=0,"",_xlpm.x)),""))</f>
        <v/>
      </c>
      <c r="D80" s="207" t="str">
        <f>IF($A80=0,"",IFERROR(_xlfn.LET(_xlpm.x,INDEX(Attendance!$D:$D,MATCH($A80,Attendance!$A:$A,0)),IF(_xlpm.x=0,"",_xlpm.x)),""))</f>
        <v/>
      </c>
      <c r="E80" s="208" cm="1">
        <f t="array" ref="E80">SUMPRODUCT((LOWER(INDEX(Attendance!$D:$ZZ,MATCH($A80,Attendance!$A:$A,0),0))="x")*(Attendance!$D$2:$ZZ$2=_xlfn.XLOOKUP(E$1,'Point System'!$A:$A,'Point System'!$B:$B,""))*(TEXT(Attendance!$D$1:$ZZ$1,"mmm")="Dec"))*_xlfn.XLOOKUP(E$1,'Point System'!$A:$A,'Point System'!$C:$C,0)</f>
        <v>0</v>
      </c>
      <c r="F80" s="208" cm="1">
        <f t="array" ref="F80">SUMPRODUCT((LOWER(INDEX(Attendance!$D:$ZZ,MATCH($A80,Attendance!$A:$A,0),0))="x")*(Attendance!$D$2:$ZZ$2=_xlfn.XLOOKUP(F$1,'Point System'!$A:$A,'Point System'!$B:$B,""))*(TEXT(Attendance!$D$1:$ZZ$1,"mmm")="Dec"))*_xlfn.XLOOKUP(F$1,'Point System'!$A:$A,'Point System'!$C:$C,0)</f>
        <v>0</v>
      </c>
      <c r="G80" s="208" cm="1">
        <f t="array" ref="G80">SUMPRODUCT((LOWER(INDEX(Attendance!$D:$ZZ,MATCH($A80,Attendance!$A:$A,0),0))="x")*(Attendance!$D$2:$ZZ$2=_xlfn.XLOOKUP(G$1,'Point System'!$A:$A,'Point System'!$B:$B,""))*(TEXT(Attendance!$D$1:$ZZ$1,"mmm")="Dec"))*_xlfn.XLOOKUP(G$1,'Point System'!$A:$A,'Point System'!$C:$C,0)</f>
        <v>0</v>
      </c>
      <c r="H80" s="208" cm="1">
        <f t="array" ref="H80">SUMPRODUCT((LOWER(INDEX(Attendance!$D:$ZZ,MATCH($A80,Attendance!$A:$A,0),0))="x")*(Attendance!$D$2:$ZZ$2=_xlfn.XLOOKUP(H$1,'Point System'!$A:$A,'Point System'!$B:$B,""))*(TEXT(Attendance!$D$1:$ZZ$1,"mmm")="Dec"))*_xlfn.XLOOKUP(H$1,'Point System'!$A:$A,'Point System'!$C:$C,0)</f>
        <v>0</v>
      </c>
      <c r="I80" s="208" cm="1">
        <f t="array" ref="I80">SUMPRODUCT((LOWER(INDEX(Attendance!$D:$ZZ,MATCH($A80,Attendance!$A:$A,0),0))="x")*(Attendance!$D$2:$ZZ$2=_xlfn.XLOOKUP(I$1,'Point System'!$A:$A,'Point System'!$B:$B,""))*(TEXT(Attendance!$D$1:$ZZ$1,"mmm")="Dec"))*_xlfn.XLOOKUP(I$1,'Point System'!$A:$A,'Point System'!$C:$C,0)</f>
        <v>0</v>
      </c>
      <c r="J80" s="208" cm="1">
        <f t="array" ref="J80">SUMPRODUCT((LOWER(INDEX(Attendance!$D:$ZZ,MATCH($A80,Attendance!$A:$A,0),0))="x")*(Attendance!$D$2:$ZZ$2=_xlfn.XLOOKUP(J$1,'Point System'!$A:$A,'Point System'!$B:$B,""))*(TEXT(Attendance!$D$1:$ZZ$1,"mmm")="Dec"))*_xlfn.XLOOKUP(J$1,'Point System'!$A:$A,'Point System'!$C:$C,0)</f>
        <v>0</v>
      </c>
      <c r="K80" s="208" cm="1">
        <f t="array" ref="K80">SUMPRODUCT((LOWER(INDEX(Attendance!$D:$ZZ,MATCH($A80,Attendance!$A:$A,0),0))="x")*(Attendance!$D$2:$ZZ$2=_xlfn.XLOOKUP(K$1,'Point System'!$A:$A,'Point System'!$B:$B,""))*(TEXT(Attendance!$D$1:$ZZ$1,"mmm")="Dec"))*_xlfn.XLOOKUP(K$1,'Point System'!$A:$A,'Point System'!$C:$C,0)</f>
        <v>0</v>
      </c>
      <c r="L80" s="188"/>
      <c r="M80" s="188"/>
      <c r="N80" s="188"/>
      <c r="O80" s="188"/>
      <c r="P80" s="217">
        <f t="shared" si="3"/>
        <v>0</v>
      </c>
      <c r="Q80" s="218">
        <f>IFERROR(INDEX(Deduction!$E:$J,MATCH($A80,Deduction!$A:$A,0),MATCH(_xlfn.XLOOKUP(Q$1,'Point System'!$E:$E,'Point System'!$F:$F,""),Deduction!$E$3:$J$3,0))*_xlfn.XLOOKUP(Q$1,'Point System'!$E:$E,'Point System'!$G:$G,0),0)</f>
        <v>0</v>
      </c>
      <c r="R80" s="218">
        <f>IFERROR(INDEX(Deduction!$E:$J,MATCH($A80,Deduction!$A:$A,0),MATCH(_xlfn.XLOOKUP(R$1,'Point System'!$E:$E,'Point System'!$F:$F,""),Deduction!$E$3:$J$3,0))*_xlfn.XLOOKUP(R$1,'Point System'!$E:$E,'Point System'!$G:$G,0),0)</f>
        <v>0</v>
      </c>
      <c r="S80" s="218">
        <f>IFERROR(INDEX(Deduction!$E:$J,MATCH($A80,Deduction!$A:$A,0),MATCH(_xlfn.XLOOKUP(S$1,'Point System'!$E:$E,'Point System'!$F:$F,""),Deduction!$E$3:$J$3,0))*_xlfn.XLOOKUP(S$1,'Point System'!$E:$E,'Point System'!$G:$G,0),0)</f>
        <v>0</v>
      </c>
      <c r="T80" s="218">
        <f>IFERROR(INDEX(Deduction!$E:$J,MATCH($A80,Deduction!$A:$A,0),MATCH(_xlfn.XLOOKUP(T$1,'Point System'!$E:$E,'Point System'!$F:$F,""),Deduction!$E$3:$J$3,0))*_xlfn.XLOOKUP(T$1,'Point System'!$E:$E,'Point System'!$G:$G,0),0)</f>
        <v>0</v>
      </c>
      <c r="U80" s="218">
        <f>IFERROR(INDEX(Deduction!$E:$J,MATCH($A80,Deduction!$A:$A,0),MATCH(_xlfn.XLOOKUP(U$1,'Point System'!$E:$E,'Point System'!$F:$F,""),Deduction!$E$3:$J$3,0))*_xlfn.XLOOKUP(U$1,'Point System'!$E:$E,'Point System'!$G:$G,0),0)</f>
        <v>0</v>
      </c>
      <c r="V80" s="218">
        <f>IFERROR(INDEX(Deduction!$E:$J,MATCH($A80,Deduction!$A:$A,0),MATCH(_xlfn.XLOOKUP(V$1,'Point System'!$E:$E,'Point System'!$F:$F,""),Deduction!$E$3:$J$3,0))*_xlfn.XLOOKUP(V$1,'Point System'!$E:$E,'Point System'!$G:$G,0),0)</f>
        <v>0</v>
      </c>
      <c r="W80" s="217">
        <f t="shared" si="4"/>
        <v>0</v>
      </c>
      <c r="X80" s="219">
        <f t="shared" si="5"/>
        <v>0</v>
      </c>
      <c r="Y80" s="227" cm="1">
        <f t="array" ref="Y80">IFERROR(SUMPRODUCT((LOWER(INDEX(Attendance!$E:$ZZ,MATCH($A80,Attendance!$A:$A,0),0))="x")*(TEXT(Attendance!$E$1:$ZZ$1,"mmm")="Dec"))/SUMPRODUCT((Attendance!$E$1:$ZZ$1&lt;&gt;"")*(TEXT(Attendance!$E$1:$ZZ$1,"mmm")="Dec")),0)</f>
        <v>0</v>
      </c>
      <c r="Z80" s="228" cm="1">
        <f t="array" ref="Z80">IFERROR(SUMPRODUCT((LOWER(INDEX(Attendance!$E:$ZZ,MATCH($A80,Attendance!$A:$A,0),0))="x")*(Attendance!$E$2:$ZZ$2=_xlfn.XLOOKUP(E$1,'Point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81" spans="1:26" x14ac:dyDescent="0.25">
      <c r="A81" s="187">
        <f>Attendance!A80</f>
        <v>78</v>
      </c>
      <c r="B81" s="205" t="str">
        <f>IF($A81=0,"",IFERROR(_xlfn.LET(_xlpm.x,INDEX(Attendance!$B:$B,MATCH($A81,Attendance!$A:$A,0)),IF(_xlpm.x=0,"",_xlpm.x)),""))</f>
        <v/>
      </c>
      <c r="C81" s="205" t="str">
        <f>IF($A81=0,"",IFERROR(_xlfn.LET(_xlpm.x,INDEX(Attendance!$C:$C,MATCH($A81,Attendance!$A:$A,0)),IF(_xlpm.x=0,"",_xlpm.x)),""))</f>
        <v/>
      </c>
      <c r="D81" s="205" t="str">
        <f>IF($A81=0,"",IFERROR(_xlfn.LET(_xlpm.x,INDEX(Attendance!$D:$D,MATCH($A81,Attendance!$A:$A,0)),IF(_xlpm.x=0,"",_xlpm.x)),""))</f>
        <v/>
      </c>
      <c r="E81" s="206" cm="1">
        <f t="array" ref="E81">SUMPRODUCT((LOWER(INDEX(Attendance!$D:$ZZ,MATCH($A81,Attendance!$A:$A,0),0))="x")*(Attendance!$D$2:$ZZ$2=_xlfn.XLOOKUP(E$1,'Point System'!$A:$A,'Point System'!$B:$B,""))*(TEXT(Attendance!$D$1:$ZZ$1,"mmm")="Dec"))*_xlfn.XLOOKUP(E$1,'Point System'!$A:$A,'Point System'!$C:$C,0)</f>
        <v>0</v>
      </c>
      <c r="F81" s="206" cm="1">
        <f t="array" ref="F81">SUMPRODUCT((LOWER(INDEX(Attendance!$D:$ZZ,MATCH($A81,Attendance!$A:$A,0),0))="x")*(Attendance!$D$2:$ZZ$2=_xlfn.XLOOKUP(F$1,'Point System'!$A:$A,'Point System'!$B:$B,""))*(TEXT(Attendance!$D$1:$ZZ$1,"mmm")="Dec"))*_xlfn.XLOOKUP(F$1,'Point System'!$A:$A,'Point System'!$C:$C,0)</f>
        <v>0</v>
      </c>
      <c r="G81" s="206" cm="1">
        <f t="array" ref="G81">SUMPRODUCT((LOWER(INDEX(Attendance!$D:$ZZ,MATCH($A81,Attendance!$A:$A,0),0))="x")*(Attendance!$D$2:$ZZ$2=_xlfn.XLOOKUP(G$1,'Point System'!$A:$A,'Point System'!$B:$B,""))*(TEXT(Attendance!$D$1:$ZZ$1,"mmm")="Dec"))*_xlfn.XLOOKUP(G$1,'Point System'!$A:$A,'Point System'!$C:$C,0)</f>
        <v>0</v>
      </c>
      <c r="H81" s="206" cm="1">
        <f t="array" ref="H81">SUMPRODUCT((LOWER(INDEX(Attendance!$D:$ZZ,MATCH($A81,Attendance!$A:$A,0),0))="x")*(Attendance!$D$2:$ZZ$2=_xlfn.XLOOKUP(H$1,'Point System'!$A:$A,'Point System'!$B:$B,""))*(TEXT(Attendance!$D$1:$ZZ$1,"mmm")="Dec"))*_xlfn.XLOOKUP(H$1,'Point System'!$A:$A,'Point System'!$C:$C,0)</f>
        <v>0</v>
      </c>
      <c r="I81" s="206" cm="1">
        <f t="array" ref="I81">SUMPRODUCT((LOWER(INDEX(Attendance!$D:$ZZ,MATCH($A81,Attendance!$A:$A,0),0))="x")*(Attendance!$D$2:$ZZ$2=_xlfn.XLOOKUP(I$1,'Point System'!$A:$A,'Point System'!$B:$B,""))*(TEXT(Attendance!$D$1:$ZZ$1,"mmm")="Dec"))*_xlfn.XLOOKUP(I$1,'Point System'!$A:$A,'Point System'!$C:$C,0)</f>
        <v>0</v>
      </c>
      <c r="J81" s="206" cm="1">
        <f t="array" ref="J81">SUMPRODUCT((LOWER(INDEX(Attendance!$D:$ZZ,MATCH($A81,Attendance!$A:$A,0),0))="x")*(Attendance!$D$2:$ZZ$2=_xlfn.XLOOKUP(J$1,'Point System'!$A:$A,'Point System'!$B:$B,""))*(TEXT(Attendance!$D$1:$ZZ$1,"mmm")="Dec"))*_xlfn.XLOOKUP(J$1,'Point System'!$A:$A,'Point System'!$C:$C,0)</f>
        <v>0</v>
      </c>
      <c r="K81" s="206" cm="1">
        <f t="array" ref="K81">SUMPRODUCT((LOWER(INDEX(Attendance!$D:$ZZ,MATCH($A81,Attendance!$A:$A,0),0))="x")*(Attendance!$D$2:$ZZ$2=_xlfn.XLOOKUP(K$1,'Point System'!$A:$A,'Point System'!$B:$B,""))*(TEXT(Attendance!$D$1:$ZZ$1,"mmm")="Dec"))*_xlfn.XLOOKUP(K$1,'Point System'!$A:$A,'Point System'!$C:$C,0)</f>
        <v>0</v>
      </c>
      <c r="L81" s="188"/>
      <c r="M81" s="188"/>
      <c r="N81" s="188"/>
      <c r="O81" s="188"/>
      <c r="P81" s="214">
        <f t="shared" si="3"/>
        <v>0</v>
      </c>
      <c r="Q81" s="215">
        <f>IFERROR(INDEX(Deduction!$E:$J,MATCH($A81,Deduction!$A:$A,0),MATCH(_xlfn.XLOOKUP(Q$1,'Point System'!$E:$E,'Point System'!$F:$F,""),Deduction!$E$3:$J$3,0))*_xlfn.XLOOKUP(Q$1,'Point System'!$E:$E,'Point System'!$G:$G,0),0)</f>
        <v>0</v>
      </c>
      <c r="R81" s="215">
        <f>IFERROR(INDEX(Deduction!$E:$J,MATCH($A81,Deduction!$A:$A,0),MATCH(_xlfn.XLOOKUP(R$1,'Point System'!$E:$E,'Point System'!$F:$F,""),Deduction!$E$3:$J$3,0))*_xlfn.XLOOKUP(R$1,'Point System'!$E:$E,'Point System'!$G:$G,0),0)</f>
        <v>0</v>
      </c>
      <c r="S81" s="215">
        <f>IFERROR(INDEX(Deduction!$E:$J,MATCH($A81,Deduction!$A:$A,0),MATCH(_xlfn.XLOOKUP(S$1,'Point System'!$E:$E,'Point System'!$F:$F,""),Deduction!$E$3:$J$3,0))*_xlfn.XLOOKUP(S$1,'Point System'!$E:$E,'Point System'!$G:$G,0),0)</f>
        <v>0</v>
      </c>
      <c r="T81" s="215">
        <f>IFERROR(INDEX(Deduction!$E:$J,MATCH($A81,Deduction!$A:$A,0),MATCH(_xlfn.XLOOKUP(T$1,'Point System'!$E:$E,'Point System'!$F:$F,""),Deduction!$E$3:$J$3,0))*_xlfn.XLOOKUP(T$1,'Point System'!$E:$E,'Point System'!$G:$G,0),0)</f>
        <v>0</v>
      </c>
      <c r="U81" s="215">
        <f>IFERROR(INDEX(Deduction!$E:$J,MATCH($A81,Deduction!$A:$A,0),MATCH(_xlfn.XLOOKUP(U$1,'Point System'!$E:$E,'Point System'!$F:$F,""),Deduction!$E$3:$J$3,0))*_xlfn.XLOOKUP(U$1,'Point System'!$E:$E,'Point System'!$G:$G,0),0)</f>
        <v>0</v>
      </c>
      <c r="V81" s="215">
        <f>IFERROR(INDEX(Deduction!$E:$J,MATCH($A81,Deduction!$A:$A,0),MATCH(_xlfn.XLOOKUP(V$1,'Point System'!$E:$E,'Point System'!$F:$F,""),Deduction!$E$3:$J$3,0))*_xlfn.XLOOKUP(V$1,'Point System'!$E:$E,'Point System'!$G:$G,0),0)</f>
        <v>0</v>
      </c>
      <c r="W81" s="214">
        <f t="shared" si="4"/>
        <v>0</v>
      </c>
      <c r="X81" s="216">
        <f t="shared" si="5"/>
        <v>0</v>
      </c>
      <c r="Y81" s="225" cm="1">
        <f t="array" ref="Y81">IFERROR(SUMPRODUCT((LOWER(INDEX(Attendance!$E:$ZZ,MATCH($A81,Attendance!$A:$A,0),0))="x")*(TEXT(Attendance!$E$1:$ZZ$1,"mmm")="Dec"))/SUMPRODUCT((Attendance!$E$1:$ZZ$1&lt;&gt;"")*(TEXT(Attendance!$E$1:$ZZ$1,"mmm")="Dec")),0)</f>
        <v>0</v>
      </c>
      <c r="Z81" s="226" cm="1">
        <f t="array" ref="Z81">IFERROR(SUMPRODUCT((LOWER(INDEX(Attendance!$E:$ZZ,MATCH($A81,Attendance!$A:$A,0),0))="x")*(Attendance!$E$2:$ZZ$2=_xlfn.XLOOKUP(E$1,'Point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82" spans="1:26" x14ac:dyDescent="0.25">
      <c r="A82" s="187">
        <f>Attendance!A81</f>
        <v>79</v>
      </c>
      <c r="B82" s="207" t="str">
        <f>IF($A82=0,"",IFERROR(_xlfn.LET(_xlpm.x,INDEX(Attendance!$B:$B,MATCH($A82,Attendance!$A:$A,0)),IF(_xlpm.x=0,"",_xlpm.x)),""))</f>
        <v/>
      </c>
      <c r="C82" s="207" t="str">
        <f>IF($A82=0,"",IFERROR(_xlfn.LET(_xlpm.x,INDEX(Attendance!$C:$C,MATCH($A82,Attendance!$A:$A,0)),IF(_xlpm.x=0,"",_xlpm.x)),""))</f>
        <v/>
      </c>
      <c r="D82" s="207" t="str">
        <f>IF($A82=0,"",IFERROR(_xlfn.LET(_xlpm.x,INDEX(Attendance!$D:$D,MATCH($A82,Attendance!$A:$A,0)),IF(_xlpm.x=0,"",_xlpm.x)),""))</f>
        <v/>
      </c>
      <c r="E82" s="208" cm="1">
        <f t="array" ref="E82">SUMPRODUCT((LOWER(INDEX(Attendance!$D:$ZZ,MATCH($A82,Attendance!$A:$A,0),0))="x")*(Attendance!$D$2:$ZZ$2=_xlfn.XLOOKUP(E$1,'Point System'!$A:$A,'Point System'!$B:$B,""))*(TEXT(Attendance!$D$1:$ZZ$1,"mmm")="Dec"))*_xlfn.XLOOKUP(E$1,'Point System'!$A:$A,'Point System'!$C:$C,0)</f>
        <v>0</v>
      </c>
      <c r="F82" s="208" cm="1">
        <f t="array" ref="F82">SUMPRODUCT((LOWER(INDEX(Attendance!$D:$ZZ,MATCH($A82,Attendance!$A:$A,0),0))="x")*(Attendance!$D$2:$ZZ$2=_xlfn.XLOOKUP(F$1,'Point System'!$A:$A,'Point System'!$B:$B,""))*(TEXT(Attendance!$D$1:$ZZ$1,"mmm")="Dec"))*_xlfn.XLOOKUP(F$1,'Point System'!$A:$A,'Point System'!$C:$C,0)</f>
        <v>0</v>
      </c>
      <c r="G82" s="208" cm="1">
        <f t="array" ref="G82">SUMPRODUCT((LOWER(INDEX(Attendance!$D:$ZZ,MATCH($A82,Attendance!$A:$A,0),0))="x")*(Attendance!$D$2:$ZZ$2=_xlfn.XLOOKUP(G$1,'Point System'!$A:$A,'Point System'!$B:$B,""))*(TEXT(Attendance!$D$1:$ZZ$1,"mmm")="Dec"))*_xlfn.XLOOKUP(G$1,'Point System'!$A:$A,'Point System'!$C:$C,0)</f>
        <v>0</v>
      </c>
      <c r="H82" s="208" cm="1">
        <f t="array" ref="H82">SUMPRODUCT((LOWER(INDEX(Attendance!$D:$ZZ,MATCH($A82,Attendance!$A:$A,0),0))="x")*(Attendance!$D$2:$ZZ$2=_xlfn.XLOOKUP(H$1,'Point System'!$A:$A,'Point System'!$B:$B,""))*(TEXT(Attendance!$D$1:$ZZ$1,"mmm")="Dec"))*_xlfn.XLOOKUP(H$1,'Point System'!$A:$A,'Point System'!$C:$C,0)</f>
        <v>0</v>
      </c>
      <c r="I82" s="208" cm="1">
        <f t="array" ref="I82">SUMPRODUCT((LOWER(INDEX(Attendance!$D:$ZZ,MATCH($A82,Attendance!$A:$A,0),0))="x")*(Attendance!$D$2:$ZZ$2=_xlfn.XLOOKUP(I$1,'Point System'!$A:$A,'Point System'!$B:$B,""))*(TEXT(Attendance!$D$1:$ZZ$1,"mmm")="Dec"))*_xlfn.XLOOKUP(I$1,'Point System'!$A:$A,'Point System'!$C:$C,0)</f>
        <v>0</v>
      </c>
      <c r="J82" s="208" cm="1">
        <f t="array" ref="J82">SUMPRODUCT((LOWER(INDEX(Attendance!$D:$ZZ,MATCH($A82,Attendance!$A:$A,0),0))="x")*(Attendance!$D$2:$ZZ$2=_xlfn.XLOOKUP(J$1,'Point System'!$A:$A,'Point System'!$B:$B,""))*(TEXT(Attendance!$D$1:$ZZ$1,"mmm")="Dec"))*_xlfn.XLOOKUP(J$1,'Point System'!$A:$A,'Point System'!$C:$C,0)</f>
        <v>0</v>
      </c>
      <c r="K82" s="208" cm="1">
        <f t="array" ref="K82">SUMPRODUCT((LOWER(INDEX(Attendance!$D:$ZZ,MATCH($A82,Attendance!$A:$A,0),0))="x")*(Attendance!$D$2:$ZZ$2=_xlfn.XLOOKUP(K$1,'Point System'!$A:$A,'Point System'!$B:$B,""))*(TEXT(Attendance!$D$1:$ZZ$1,"mmm")="Dec"))*_xlfn.XLOOKUP(K$1,'Point System'!$A:$A,'Point System'!$C:$C,0)</f>
        <v>0</v>
      </c>
      <c r="L82" s="188"/>
      <c r="M82" s="188"/>
      <c r="N82" s="188"/>
      <c r="O82" s="188"/>
      <c r="P82" s="217">
        <f t="shared" si="3"/>
        <v>0</v>
      </c>
      <c r="Q82" s="218">
        <f>IFERROR(INDEX(Deduction!$E:$J,MATCH($A82,Deduction!$A:$A,0),MATCH(_xlfn.XLOOKUP(Q$1,'Point System'!$E:$E,'Point System'!$F:$F,""),Deduction!$E$3:$J$3,0))*_xlfn.XLOOKUP(Q$1,'Point System'!$E:$E,'Point System'!$G:$G,0),0)</f>
        <v>0</v>
      </c>
      <c r="R82" s="218">
        <f>IFERROR(INDEX(Deduction!$E:$J,MATCH($A82,Deduction!$A:$A,0),MATCH(_xlfn.XLOOKUP(R$1,'Point System'!$E:$E,'Point System'!$F:$F,""),Deduction!$E$3:$J$3,0))*_xlfn.XLOOKUP(R$1,'Point System'!$E:$E,'Point System'!$G:$G,0),0)</f>
        <v>0</v>
      </c>
      <c r="S82" s="218">
        <f>IFERROR(INDEX(Deduction!$E:$J,MATCH($A82,Deduction!$A:$A,0),MATCH(_xlfn.XLOOKUP(S$1,'Point System'!$E:$E,'Point System'!$F:$F,""),Deduction!$E$3:$J$3,0))*_xlfn.XLOOKUP(S$1,'Point System'!$E:$E,'Point System'!$G:$G,0),0)</f>
        <v>0</v>
      </c>
      <c r="T82" s="218">
        <f>IFERROR(INDEX(Deduction!$E:$J,MATCH($A82,Deduction!$A:$A,0),MATCH(_xlfn.XLOOKUP(T$1,'Point System'!$E:$E,'Point System'!$F:$F,""),Deduction!$E$3:$J$3,0))*_xlfn.XLOOKUP(T$1,'Point System'!$E:$E,'Point System'!$G:$G,0),0)</f>
        <v>0</v>
      </c>
      <c r="U82" s="218">
        <f>IFERROR(INDEX(Deduction!$E:$J,MATCH($A82,Deduction!$A:$A,0),MATCH(_xlfn.XLOOKUP(U$1,'Point System'!$E:$E,'Point System'!$F:$F,""),Deduction!$E$3:$J$3,0))*_xlfn.XLOOKUP(U$1,'Point System'!$E:$E,'Point System'!$G:$G,0),0)</f>
        <v>0</v>
      </c>
      <c r="V82" s="218">
        <f>IFERROR(INDEX(Deduction!$E:$J,MATCH($A82,Deduction!$A:$A,0),MATCH(_xlfn.XLOOKUP(V$1,'Point System'!$E:$E,'Point System'!$F:$F,""),Deduction!$E$3:$J$3,0))*_xlfn.XLOOKUP(V$1,'Point System'!$E:$E,'Point System'!$G:$G,0),0)</f>
        <v>0</v>
      </c>
      <c r="W82" s="217">
        <f t="shared" si="4"/>
        <v>0</v>
      </c>
      <c r="X82" s="219">
        <f t="shared" si="5"/>
        <v>0</v>
      </c>
      <c r="Y82" s="227" cm="1">
        <f t="array" ref="Y82">IFERROR(SUMPRODUCT((LOWER(INDEX(Attendance!$E:$ZZ,MATCH($A82,Attendance!$A:$A,0),0))="x")*(TEXT(Attendance!$E$1:$ZZ$1,"mmm")="Dec"))/SUMPRODUCT((Attendance!$E$1:$ZZ$1&lt;&gt;"")*(TEXT(Attendance!$E$1:$ZZ$1,"mmm")="Dec")),0)</f>
        <v>0</v>
      </c>
      <c r="Z82" s="228" cm="1">
        <f t="array" ref="Z82">IFERROR(SUMPRODUCT((LOWER(INDEX(Attendance!$E:$ZZ,MATCH($A82,Attendance!$A:$A,0),0))="x")*(Attendance!$E$2:$ZZ$2=_xlfn.XLOOKUP(E$1,'Point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83" spans="1:26" x14ac:dyDescent="0.25">
      <c r="A83" s="187">
        <f>Attendance!A82</f>
        <v>80</v>
      </c>
      <c r="B83" s="205" t="str">
        <f>IF($A83=0,"",IFERROR(_xlfn.LET(_xlpm.x,INDEX(Attendance!$B:$B,MATCH($A83,Attendance!$A:$A,0)),IF(_xlpm.x=0,"",_xlpm.x)),""))</f>
        <v/>
      </c>
      <c r="C83" s="205" t="str">
        <f>IF($A83=0,"",IFERROR(_xlfn.LET(_xlpm.x,INDEX(Attendance!$C:$C,MATCH($A83,Attendance!$A:$A,0)),IF(_xlpm.x=0,"",_xlpm.x)),""))</f>
        <v/>
      </c>
      <c r="D83" s="205" t="str">
        <f>IF($A83=0,"",IFERROR(_xlfn.LET(_xlpm.x,INDEX(Attendance!$D:$D,MATCH($A83,Attendance!$A:$A,0)),IF(_xlpm.x=0,"",_xlpm.x)),""))</f>
        <v/>
      </c>
      <c r="E83" s="206" cm="1">
        <f t="array" ref="E83">SUMPRODUCT((LOWER(INDEX(Attendance!$D:$ZZ,MATCH($A83,Attendance!$A:$A,0),0))="x")*(Attendance!$D$2:$ZZ$2=_xlfn.XLOOKUP(E$1,'Point System'!$A:$A,'Point System'!$B:$B,""))*(TEXT(Attendance!$D$1:$ZZ$1,"mmm")="Dec"))*_xlfn.XLOOKUP(E$1,'Point System'!$A:$A,'Point System'!$C:$C,0)</f>
        <v>0</v>
      </c>
      <c r="F83" s="206" cm="1">
        <f t="array" ref="F83">SUMPRODUCT((LOWER(INDEX(Attendance!$D:$ZZ,MATCH($A83,Attendance!$A:$A,0),0))="x")*(Attendance!$D$2:$ZZ$2=_xlfn.XLOOKUP(F$1,'Point System'!$A:$A,'Point System'!$B:$B,""))*(TEXT(Attendance!$D$1:$ZZ$1,"mmm")="Dec"))*_xlfn.XLOOKUP(F$1,'Point System'!$A:$A,'Point System'!$C:$C,0)</f>
        <v>0</v>
      </c>
      <c r="G83" s="206" cm="1">
        <f t="array" ref="G83">SUMPRODUCT((LOWER(INDEX(Attendance!$D:$ZZ,MATCH($A83,Attendance!$A:$A,0),0))="x")*(Attendance!$D$2:$ZZ$2=_xlfn.XLOOKUP(G$1,'Point System'!$A:$A,'Point System'!$B:$B,""))*(TEXT(Attendance!$D$1:$ZZ$1,"mmm")="Dec"))*_xlfn.XLOOKUP(G$1,'Point System'!$A:$A,'Point System'!$C:$C,0)</f>
        <v>0</v>
      </c>
      <c r="H83" s="206" cm="1">
        <f t="array" ref="H83">SUMPRODUCT((LOWER(INDEX(Attendance!$D:$ZZ,MATCH($A83,Attendance!$A:$A,0),0))="x")*(Attendance!$D$2:$ZZ$2=_xlfn.XLOOKUP(H$1,'Point System'!$A:$A,'Point System'!$B:$B,""))*(TEXT(Attendance!$D$1:$ZZ$1,"mmm")="Dec"))*_xlfn.XLOOKUP(H$1,'Point System'!$A:$A,'Point System'!$C:$C,0)</f>
        <v>0</v>
      </c>
      <c r="I83" s="206" cm="1">
        <f t="array" ref="I83">SUMPRODUCT((LOWER(INDEX(Attendance!$D:$ZZ,MATCH($A83,Attendance!$A:$A,0),0))="x")*(Attendance!$D$2:$ZZ$2=_xlfn.XLOOKUP(I$1,'Point System'!$A:$A,'Point System'!$B:$B,""))*(TEXT(Attendance!$D$1:$ZZ$1,"mmm")="Dec"))*_xlfn.XLOOKUP(I$1,'Point System'!$A:$A,'Point System'!$C:$C,0)</f>
        <v>0</v>
      </c>
      <c r="J83" s="206" cm="1">
        <f t="array" ref="J83">SUMPRODUCT((LOWER(INDEX(Attendance!$D:$ZZ,MATCH($A83,Attendance!$A:$A,0),0))="x")*(Attendance!$D$2:$ZZ$2=_xlfn.XLOOKUP(J$1,'Point System'!$A:$A,'Point System'!$B:$B,""))*(TEXT(Attendance!$D$1:$ZZ$1,"mmm")="Dec"))*_xlfn.XLOOKUP(J$1,'Point System'!$A:$A,'Point System'!$C:$C,0)</f>
        <v>0</v>
      </c>
      <c r="K83" s="206" cm="1">
        <f t="array" ref="K83">SUMPRODUCT((LOWER(INDEX(Attendance!$D:$ZZ,MATCH($A83,Attendance!$A:$A,0),0))="x")*(Attendance!$D$2:$ZZ$2=_xlfn.XLOOKUP(K$1,'Point System'!$A:$A,'Point System'!$B:$B,""))*(TEXT(Attendance!$D$1:$ZZ$1,"mmm")="Dec"))*_xlfn.XLOOKUP(K$1,'Point System'!$A:$A,'Point System'!$C:$C,0)</f>
        <v>0</v>
      </c>
      <c r="L83" s="188"/>
      <c r="M83" s="188"/>
      <c r="N83" s="188"/>
      <c r="O83" s="188"/>
      <c r="P83" s="214">
        <f t="shared" si="3"/>
        <v>0</v>
      </c>
      <c r="Q83" s="215">
        <f>IFERROR(INDEX(Deduction!$E:$J,MATCH($A83,Deduction!$A:$A,0),MATCH(_xlfn.XLOOKUP(Q$1,'Point System'!$E:$E,'Point System'!$F:$F,""),Deduction!$E$3:$J$3,0))*_xlfn.XLOOKUP(Q$1,'Point System'!$E:$E,'Point System'!$G:$G,0),0)</f>
        <v>0</v>
      </c>
      <c r="R83" s="215">
        <f>IFERROR(INDEX(Deduction!$E:$J,MATCH($A83,Deduction!$A:$A,0),MATCH(_xlfn.XLOOKUP(R$1,'Point System'!$E:$E,'Point System'!$F:$F,""),Deduction!$E$3:$J$3,0))*_xlfn.XLOOKUP(R$1,'Point System'!$E:$E,'Point System'!$G:$G,0),0)</f>
        <v>0</v>
      </c>
      <c r="S83" s="215">
        <f>IFERROR(INDEX(Deduction!$E:$J,MATCH($A83,Deduction!$A:$A,0),MATCH(_xlfn.XLOOKUP(S$1,'Point System'!$E:$E,'Point System'!$F:$F,""),Deduction!$E$3:$J$3,0))*_xlfn.XLOOKUP(S$1,'Point System'!$E:$E,'Point System'!$G:$G,0),0)</f>
        <v>0</v>
      </c>
      <c r="T83" s="215">
        <f>IFERROR(INDEX(Deduction!$E:$J,MATCH($A83,Deduction!$A:$A,0),MATCH(_xlfn.XLOOKUP(T$1,'Point System'!$E:$E,'Point System'!$F:$F,""),Deduction!$E$3:$J$3,0))*_xlfn.XLOOKUP(T$1,'Point System'!$E:$E,'Point System'!$G:$G,0),0)</f>
        <v>0</v>
      </c>
      <c r="U83" s="215">
        <f>IFERROR(INDEX(Deduction!$E:$J,MATCH($A83,Deduction!$A:$A,0),MATCH(_xlfn.XLOOKUP(U$1,'Point System'!$E:$E,'Point System'!$F:$F,""),Deduction!$E$3:$J$3,0))*_xlfn.XLOOKUP(U$1,'Point System'!$E:$E,'Point System'!$G:$G,0),0)</f>
        <v>0</v>
      </c>
      <c r="V83" s="215">
        <f>IFERROR(INDEX(Deduction!$E:$J,MATCH($A83,Deduction!$A:$A,0),MATCH(_xlfn.XLOOKUP(V$1,'Point System'!$E:$E,'Point System'!$F:$F,""),Deduction!$E$3:$J$3,0))*_xlfn.XLOOKUP(V$1,'Point System'!$E:$E,'Point System'!$G:$G,0),0)</f>
        <v>0</v>
      </c>
      <c r="W83" s="214">
        <f t="shared" si="4"/>
        <v>0</v>
      </c>
      <c r="X83" s="216">
        <f t="shared" si="5"/>
        <v>0</v>
      </c>
      <c r="Y83" s="225" cm="1">
        <f t="array" ref="Y83">IFERROR(SUMPRODUCT((LOWER(INDEX(Attendance!$E:$ZZ,MATCH($A83,Attendance!$A:$A,0),0))="x")*(TEXT(Attendance!$E$1:$ZZ$1,"mmm")="Dec"))/SUMPRODUCT((Attendance!$E$1:$ZZ$1&lt;&gt;"")*(TEXT(Attendance!$E$1:$ZZ$1,"mmm")="Dec")),0)</f>
        <v>0</v>
      </c>
      <c r="Z83" s="226" cm="1">
        <f t="array" ref="Z83">IFERROR(SUMPRODUCT((LOWER(INDEX(Attendance!$E:$ZZ,MATCH($A83,Attendance!$A:$A,0),0))="x")*(Attendance!$E$2:$ZZ$2=_xlfn.XLOOKUP(E$1,'Point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84" spans="1:26" x14ac:dyDescent="0.25">
      <c r="A84" s="187">
        <f>Attendance!A83</f>
        <v>81</v>
      </c>
      <c r="B84" s="207" t="str">
        <f>IF($A84=0,"",IFERROR(_xlfn.LET(_xlpm.x,INDEX(Attendance!$B:$B,MATCH($A84,Attendance!$A:$A,0)),IF(_xlpm.x=0,"",_xlpm.x)),""))</f>
        <v/>
      </c>
      <c r="C84" s="207" t="str">
        <f>IF($A84=0,"",IFERROR(_xlfn.LET(_xlpm.x,INDEX(Attendance!$C:$C,MATCH($A84,Attendance!$A:$A,0)),IF(_xlpm.x=0,"",_xlpm.x)),""))</f>
        <v/>
      </c>
      <c r="D84" s="207" t="str">
        <f>IF($A84=0,"",IFERROR(_xlfn.LET(_xlpm.x,INDEX(Attendance!$D:$D,MATCH($A84,Attendance!$A:$A,0)),IF(_xlpm.x=0,"",_xlpm.x)),""))</f>
        <v/>
      </c>
      <c r="E84" s="208" cm="1">
        <f t="array" ref="E84">SUMPRODUCT((LOWER(INDEX(Attendance!$D:$ZZ,MATCH($A84,Attendance!$A:$A,0),0))="x")*(Attendance!$D$2:$ZZ$2=_xlfn.XLOOKUP(E$1,'Point System'!$A:$A,'Point System'!$B:$B,""))*(TEXT(Attendance!$D$1:$ZZ$1,"mmm")="Dec"))*_xlfn.XLOOKUP(E$1,'Point System'!$A:$A,'Point System'!$C:$C,0)</f>
        <v>0</v>
      </c>
      <c r="F84" s="208" cm="1">
        <f t="array" ref="F84">SUMPRODUCT((LOWER(INDEX(Attendance!$D:$ZZ,MATCH($A84,Attendance!$A:$A,0),0))="x")*(Attendance!$D$2:$ZZ$2=_xlfn.XLOOKUP(F$1,'Point System'!$A:$A,'Point System'!$B:$B,""))*(TEXT(Attendance!$D$1:$ZZ$1,"mmm")="Dec"))*_xlfn.XLOOKUP(F$1,'Point System'!$A:$A,'Point System'!$C:$C,0)</f>
        <v>0</v>
      </c>
      <c r="G84" s="208" cm="1">
        <f t="array" ref="G84">SUMPRODUCT((LOWER(INDEX(Attendance!$D:$ZZ,MATCH($A84,Attendance!$A:$A,0),0))="x")*(Attendance!$D$2:$ZZ$2=_xlfn.XLOOKUP(G$1,'Point System'!$A:$A,'Point System'!$B:$B,""))*(TEXT(Attendance!$D$1:$ZZ$1,"mmm")="Dec"))*_xlfn.XLOOKUP(G$1,'Point System'!$A:$A,'Point System'!$C:$C,0)</f>
        <v>0</v>
      </c>
      <c r="H84" s="208" cm="1">
        <f t="array" ref="H84">SUMPRODUCT((LOWER(INDEX(Attendance!$D:$ZZ,MATCH($A84,Attendance!$A:$A,0),0))="x")*(Attendance!$D$2:$ZZ$2=_xlfn.XLOOKUP(H$1,'Point System'!$A:$A,'Point System'!$B:$B,""))*(TEXT(Attendance!$D$1:$ZZ$1,"mmm")="Dec"))*_xlfn.XLOOKUP(H$1,'Point System'!$A:$A,'Point System'!$C:$C,0)</f>
        <v>0</v>
      </c>
      <c r="I84" s="208" cm="1">
        <f t="array" ref="I84">SUMPRODUCT((LOWER(INDEX(Attendance!$D:$ZZ,MATCH($A84,Attendance!$A:$A,0),0))="x")*(Attendance!$D$2:$ZZ$2=_xlfn.XLOOKUP(I$1,'Point System'!$A:$A,'Point System'!$B:$B,""))*(TEXT(Attendance!$D$1:$ZZ$1,"mmm")="Dec"))*_xlfn.XLOOKUP(I$1,'Point System'!$A:$A,'Point System'!$C:$C,0)</f>
        <v>0</v>
      </c>
      <c r="J84" s="208" cm="1">
        <f t="array" ref="J84">SUMPRODUCT((LOWER(INDEX(Attendance!$D:$ZZ,MATCH($A84,Attendance!$A:$A,0),0))="x")*(Attendance!$D$2:$ZZ$2=_xlfn.XLOOKUP(J$1,'Point System'!$A:$A,'Point System'!$B:$B,""))*(TEXT(Attendance!$D$1:$ZZ$1,"mmm")="Dec"))*_xlfn.XLOOKUP(J$1,'Point System'!$A:$A,'Point System'!$C:$C,0)</f>
        <v>0</v>
      </c>
      <c r="K84" s="208" cm="1">
        <f t="array" ref="K84">SUMPRODUCT((LOWER(INDEX(Attendance!$D:$ZZ,MATCH($A84,Attendance!$A:$A,0),0))="x")*(Attendance!$D$2:$ZZ$2=_xlfn.XLOOKUP(K$1,'Point System'!$A:$A,'Point System'!$B:$B,""))*(TEXT(Attendance!$D$1:$ZZ$1,"mmm")="Dec"))*_xlfn.XLOOKUP(K$1,'Point System'!$A:$A,'Point System'!$C:$C,0)</f>
        <v>0</v>
      </c>
      <c r="L84" s="188"/>
      <c r="M84" s="188"/>
      <c r="N84" s="188"/>
      <c r="O84" s="188"/>
      <c r="P84" s="217">
        <f t="shared" si="3"/>
        <v>0</v>
      </c>
      <c r="Q84" s="218">
        <f>IFERROR(INDEX(Deduction!$E:$J,MATCH($A84,Deduction!$A:$A,0),MATCH(_xlfn.XLOOKUP(Q$1,'Point System'!$E:$E,'Point System'!$F:$F,""),Deduction!$E$3:$J$3,0))*_xlfn.XLOOKUP(Q$1,'Point System'!$E:$E,'Point System'!$G:$G,0),0)</f>
        <v>0</v>
      </c>
      <c r="R84" s="218">
        <f>IFERROR(INDEX(Deduction!$E:$J,MATCH($A84,Deduction!$A:$A,0),MATCH(_xlfn.XLOOKUP(R$1,'Point System'!$E:$E,'Point System'!$F:$F,""),Deduction!$E$3:$J$3,0))*_xlfn.XLOOKUP(R$1,'Point System'!$E:$E,'Point System'!$G:$G,0),0)</f>
        <v>0</v>
      </c>
      <c r="S84" s="218">
        <f>IFERROR(INDEX(Deduction!$E:$J,MATCH($A84,Deduction!$A:$A,0),MATCH(_xlfn.XLOOKUP(S$1,'Point System'!$E:$E,'Point System'!$F:$F,""),Deduction!$E$3:$J$3,0))*_xlfn.XLOOKUP(S$1,'Point System'!$E:$E,'Point System'!$G:$G,0),0)</f>
        <v>0</v>
      </c>
      <c r="T84" s="218">
        <f>IFERROR(INDEX(Deduction!$E:$J,MATCH($A84,Deduction!$A:$A,0),MATCH(_xlfn.XLOOKUP(T$1,'Point System'!$E:$E,'Point System'!$F:$F,""),Deduction!$E$3:$J$3,0))*_xlfn.XLOOKUP(T$1,'Point System'!$E:$E,'Point System'!$G:$G,0),0)</f>
        <v>0</v>
      </c>
      <c r="U84" s="218">
        <f>IFERROR(INDEX(Deduction!$E:$J,MATCH($A84,Deduction!$A:$A,0),MATCH(_xlfn.XLOOKUP(U$1,'Point System'!$E:$E,'Point System'!$F:$F,""),Deduction!$E$3:$J$3,0))*_xlfn.XLOOKUP(U$1,'Point System'!$E:$E,'Point System'!$G:$G,0),0)</f>
        <v>0</v>
      </c>
      <c r="V84" s="218">
        <f>IFERROR(INDEX(Deduction!$E:$J,MATCH($A84,Deduction!$A:$A,0),MATCH(_xlfn.XLOOKUP(V$1,'Point System'!$E:$E,'Point System'!$F:$F,""),Deduction!$E$3:$J$3,0))*_xlfn.XLOOKUP(V$1,'Point System'!$E:$E,'Point System'!$G:$G,0),0)</f>
        <v>0</v>
      </c>
      <c r="W84" s="217">
        <f t="shared" si="4"/>
        <v>0</v>
      </c>
      <c r="X84" s="219">
        <f t="shared" si="5"/>
        <v>0</v>
      </c>
      <c r="Y84" s="227" cm="1">
        <f t="array" ref="Y84">IFERROR(SUMPRODUCT((LOWER(INDEX(Attendance!$E:$ZZ,MATCH($A84,Attendance!$A:$A,0),0))="x")*(TEXT(Attendance!$E$1:$ZZ$1,"mmm")="Dec"))/SUMPRODUCT((Attendance!$E$1:$ZZ$1&lt;&gt;"")*(TEXT(Attendance!$E$1:$ZZ$1,"mmm")="Dec")),0)</f>
        <v>0</v>
      </c>
      <c r="Z84" s="228" cm="1">
        <f t="array" ref="Z84">IFERROR(SUMPRODUCT((LOWER(INDEX(Attendance!$E:$ZZ,MATCH($A84,Attendance!$A:$A,0),0))="x")*(Attendance!$E$2:$ZZ$2=_xlfn.XLOOKUP(E$1,'Point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85" spans="1:26" x14ac:dyDescent="0.25">
      <c r="A85" s="187">
        <f>Attendance!A84</f>
        <v>82</v>
      </c>
      <c r="B85" s="205" t="str">
        <f>IF($A85=0,"",IFERROR(_xlfn.LET(_xlpm.x,INDEX(Attendance!$B:$B,MATCH($A85,Attendance!$A:$A,0)),IF(_xlpm.x=0,"",_xlpm.x)),""))</f>
        <v/>
      </c>
      <c r="C85" s="205" t="str">
        <f>IF($A85=0,"",IFERROR(_xlfn.LET(_xlpm.x,INDEX(Attendance!$C:$C,MATCH($A85,Attendance!$A:$A,0)),IF(_xlpm.x=0,"",_xlpm.x)),""))</f>
        <v/>
      </c>
      <c r="D85" s="205" t="str">
        <f>IF($A85=0,"",IFERROR(_xlfn.LET(_xlpm.x,INDEX(Attendance!$D:$D,MATCH($A85,Attendance!$A:$A,0)),IF(_xlpm.x=0,"",_xlpm.x)),""))</f>
        <v/>
      </c>
      <c r="E85" s="206" cm="1">
        <f t="array" ref="E85">SUMPRODUCT((LOWER(INDEX(Attendance!$D:$ZZ,MATCH($A85,Attendance!$A:$A,0),0))="x")*(Attendance!$D$2:$ZZ$2=_xlfn.XLOOKUP(E$1,'Point System'!$A:$A,'Point System'!$B:$B,""))*(TEXT(Attendance!$D$1:$ZZ$1,"mmm")="Dec"))*_xlfn.XLOOKUP(E$1,'Point System'!$A:$A,'Point System'!$C:$C,0)</f>
        <v>0</v>
      </c>
      <c r="F85" s="206" cm="1">
        <f t="array" ref="F85">SUMPRODUCT((LOWER(INDEX(Attendance!$D:$ZZ,MATCH($A85,Attendance!$A:$A,0),0))="x")*(Attendance!$D$2:$ZZ$2=_xlfn.XLOOKUP(F$1,'Point System'!$A:$A,'Point System'!$B:$B,""))*(TEXT(Attendance!$D$1:$ZZ$1,"mmm")="Dec"))*_xlfn.XLOOKUP(F$1,'Point System'!$A:$A,'Point System'!$C:$C,0)</f>
        <v>0</v>
      </c>
      <c r="G85" s="206" cm="1">
        <f t="array" ref="G85">SUMPRODUCT((LOWER(INDEX(Attendance!$D:$ZZ,MATCH($A85,Attendance!$A:$A,0),0))="x")*(Attendance!$D$2:$ZZ$2=_xlfn.XLOOKUP(G$1,'Point System'!$A:$A,'Point System'!$B:$B,""))*(TEXT(Attendance!$D$1:$ZZ$1,"mmm")="Dec"))*_xlfn.XLOOKUP(G$1,'Point System'!$A:$A,'Point System'!$C:$C,0)</f>
        <v>0</v>
      </c>
      <c r="H85" s="206" cm="1">
        <f t="array" ref="H85">SUMPRODUCT((LOWER(INDEX(Attendance!$D:$ZZ,MATCH($A85,Attendance!$A:$A,0),0))="x")*(Attendance!$D$2:$ZZ$2=_xlfn.XLOOKUP(H$1,'Point System'!$A:$A,'Point System'!$B:$B,""))*(TEXT(Attendance!$D$1:$ZZ$1,"mmm")="Dec"))*_xlfn.XLOOKUP(H$1,'Point System'!$A:$A,'Point System'!$C:$C,0)</f>
        <v>0</v>
      </c>
      <c r="I85" s="206" cm="1">
        <f t="array" ref="I85">SUMPRODUCT((LOWER(INDEX(Attendance!$D:$ZZ,MATCH($A85,Attendance!$A:$A,0),0))="x")*(Attendance!$D$2:$ZZ$2=_xlfn.XLOOKUP(I$1,'Point System'!$A:$A,'Point System'!$B:$B,""))*(TEXT(Attendance!$D$1:$ZZ$1,"mmm")="Dec"))*_xlfn.XLOOKUP(I$1,'Point System'!$A:$A,'Point System'!$C:$C,0)</f>
        <v>0</v>
      </c>
      <c r="J85" s="206" cm="1">
        <f t="array" ref="J85">SUMPRODUCT((LOWER(INDEX(Attendance!$D:$ZZ,MATCH($A85,Attendance!$A:$A,0),0))="x")*(Attendance!$D$2:$ZZ$2=_xlfn.XLOOKUP(J$1,'Point System'!$A:$A,'Point System'!$B:$B,""))*(TEXT(Attendance!$D$1:$ZZ$1,"mmm")="Dec"))*_xlfn.XLOOKUP(J$1,'Point System'!$A:$A,'Point System'!$C:$C,0)</f>
        <v>0</v>
      </c>
      <c r="K85" s="206" cm="1">
        <f t="array" ref="K85">SUMPRODUCT((LOWER(INDEX(Attendance!$D:$ZZ,MATCH($A85,Attendance!$A:$A,0),0))="x")*(Attendance!$D$2:$ZZ$2=_xlfn.XLOOKUP(K$1,'Point System'!$A:$A,'Point System'!$B:$B,""))*(TEXT(Attendance!$D$1:$ZZ$1,"mmm")="Dec"))*_xlfn.XLOOKUP(K$1,'Point System'!$A:$A,'Point System'!$C:$C,0)</f>
        <v>0</v>
      </c>
      <c r="L85" s="188"/>
      <c r="M85" s="188"/>
      <c r="N85" s="188"/>
      <c r="O85" s="188"/>
      <c r="P85" s="214">
        <f t="shared" si="3"/>
        <v>0</v>
      </c>
      <c r="Q85" s="215">
        <f>IFERROR(INDEX(Deduction!$E:$J,MATCH($A85,Deduction!$A:$A,0),MATCH(_xlfn.XLOOKUP(Q$1,'Point System'!$E:$E,'Point System'!$F:$F,""),Deduction!$E$3:$J$3,0))*_xlfn.XLOOKUP(Q$1,'Point System'!$E:$E,'Point System'!$G:$G,0),0)</f>
        <v>0</v>
      </c>
      <c r="R85" s="215">
        <f>IFERROR(INDEX(Deduction!$E:$J,MATCH($A85,Deduction!$A:$A,0),MATCH(_xlfn.XLOOKUP(R$1,'Point System'!$E:$E,'Point System'!$F:$F,""),Deduction!$E$3:$J$3,0))*_xlfn.XLOOKUP(R$1,'Point System'!$E:$E,'Point System'!$G:$G,0),0)</f>
        <v>0</v>
      </c>
      <c r="S85" s="215">
        <f>IFERROR(INDEX(Deduction!$E:$J,MATCH($A85,Deduction!$A:$A,0),MATCH(_xlfn.XLOOKUP(S$1,'Point System'!$E:$E,'Point System'!$F:$F,""),Deduction!$E$3:$J$3,0))*_xlfn.XLOOKUP(S$1,'Point System'!$E:$E,'Point System'!$G:$G,0),0)</f>
        <v>0</v>
      </c>
      <c r="T85" s="215">
        <f>IFERROR(INDEX(Deduction!$E:$J,MATCH($A85,Deduction!$A:$A,0),MATCH(_xlfn.XLOOKUP(T$1,'Point System'!$E:$E,'Point System'!$F:$F,""),Deduction!$E$3:$J$3,0))*_xlfn.XLOOKUP(T$1,'Point System'!$E:$E,'Point System'!$G:$G,0),0)</f>
        <v>0</v>
      </c>
      <c r="U85" s="215">
        <f>IFERROR(INDEX(Deduction!$E:$J,MATCH($A85,Deduction!$A:$A,0),MATCH(_xlfn.XLOOKUP(U$1,'Point System'!$E:$E,'Point System'!$F:$F,""),Deduction!$E$3:$J$3,0))*_xlfn.XLOOKUP(U$1,'Point System'!$E:$E,'Point System'!$G:$G,0),0)</f>
        <v>0</v>
      </c>
      <c r="V85" s="215">
        <f>IFERROR(INDEX(Deduction!$E:$J,MATCH($A85,Deduction!$A:$A,0),MATCH(_xlfn.XLOOKUP(V$1,'Point System'!$E:$E,'Point System'!$F:$F,""),Deduction!$E$3:$J$3,0))*_xlfn.XLOOKUP(V$1,'Point System'!$E:$E,'Point System'!$G:$G,0),0)</f>
        <v>0</v>
      </c>
      <c r="W85" s="214">
        <f t="shared" si="4"/>
        <v>0</v>
      </c>
      <c r="X85" s="216">
        <f t="shared" si="5"/>
        <v>0</v>
      </c>
      <c r="Y85" s="225" cm="1">
        <f t="array" ref="Y85">IFERROR(SUMPRODUCT((LOWER(INDEX(Attendance!$E:$ZZ,MATCH($A85,Attendance!$A:$A,0),0))="x")*(TEXT(Attendance!$E$1:$ZZ$1,"mmm")="Dec"))/SUMPRODUCT((Attendance!$E$1:$ZZ$1&lt;&gt;"")*(TEXT(Attendance!$E$1:$ZZ$1,"mmm")="Dec")),0)</f>
        <v>0</v>
      </c>
      <c r="Z85" s="226" cm="1">
        <f t="array" ref="Z85">IFERROR(SUMPRODUCT((LOWER(INDEX(Attendance!$E:$ZZ,MATCH($A85,Attendance!$A:$A,0),0))="x")*(Attendance!$E$2:$ZZ$2=_xlfn.XLOOKUP(E$1,'Point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86" spans="1:26" x14ac:dyDescent="0.25">
      <c r="A86" s="187">
        <f>Attendance!A85</f>
        <v>83</v>
      </c>
      <c r="B86" s="207" t="str">
        <f>IF($A86=0,"",IFERROR(_xlfn.LET(_xlpm.x,INDEX(Attendance!$B:$B,MATCH($A86,Attendance!$A:$A,0)),IF(_xlpm.x=0,"",_xlpm.x)),""))</f>
        <v/>
      </c>
      <c r="C86" s="207" t="str">
        <f>IF($A86=0,"",IFERROR(_xlfn.LET(_xlpm.x,INDEX(Attendance!$C:$C,MATCH($A86,Attendance!$A:$A,0)),IF(_xlpm.x=0,"",_xlpm.x)),""))</f>
        <v/>
      </c>
      <c r="D86" s="207" t="str">
        <f>IF($A86=0,"",IFERROR(_xlfn.LET(_xlpm.x,INDEX(Attendance!$D:$D,MATCH($A86,Attendance!$A:$A,0)),IF(_xlpm.x=0,"",_xlpm.x)),""))</f>
        <v/>
      </c>
      <c r="E86" s="208" cm="1">
        <f t="array" ref="E86">SUMPRODUCT((LOWER(INDEX(Attendance!$D:$ZZ,MATCH($A86,Attendance!$A:$A,0),0))="x")*(Attendance!$D$2:$ZZ$2=_xlfn.XLOOKUP(E$1,'Point System'!$A:$A,'Point System'!$B:$B,""))*(TEXT(Attendance!$D$1:$ZZ$1,"mmm")="Dec"))*_xlfn.XLOOKUP(E$1,'Point System'!$A:$A,'Point System'!$C:$C,0)</f>
        <v>0</v>
      </c>
      <c r="F86" s="208" cm="1">
        <f t="array" ref="F86">SUMPRODUCT((LOWER(INDEX(Attendance!$D:$ZZ,MATCH($A86,Attendance!$A:$A,0),0))="x")*(Attendance!$D$2:$ZZ$2=_xlfn.XLOOKUP(F$1,'Point System'!$A:$A,'Point System'!$B:$B,""))*(TEXT(Attendance!$D$1:$ZZ$1,"mmm")="Dec"))*_xlfn.XLOOKUP(F$1,'Point System'!$A:$A,'Point System'!$C:$C,0)</f>
        <v>0</v>
      </c>
      <c r="G86" s="208" cm="1">
        <f t="array" ref="G86">SUMPRODUCT((LOWER(INDEX(Attendance!$D:$ZZ,MATCH($A86,Attendance!$A:$A,0),0))="x")*(Attendance!$D$2:$ZZ$2=_xlfn.XLOOKUP(G$1,'Point System'!$A:$A,'Point System'!$B:$B,""))*(TEXT(Attendance!$D$1:$ZZ$1,"mmm")="Dec"))*_xlfn.XLOOKUP(G$1,'Point System'!$A:$A,'Point System'!$C:$C,0)</f>
        <v>0</v>
      </c>
      <c r="H86" s="208" cm="1">
        <f t="array" ref="H86">SUMPRODUCT((LOWER(INDEX(Attendance!$D:$ZZ,MATCH($A86,Attendance!$A:$A,0),0))="x")*(Attendance!$D$2:$ZZ$2=_xlfn.XLOOKUP(H$1,'Point System'!$A:$A,'Point System'!$B:$B,""))*(TEXT(Attendance!$D$1:$ZZ$1,"mmm")="Dec"))*_xlfn.XLOOKUP(H$1,'Point System'!$A:$A,'Point System'!$C:$C,0)</f>
        <v>0</v>
      </c>
      <c r="I86" s="208" cm="1">
        <f t="array" ref="I86">SUMPRODUCT((LOWER(INDEX(Attendance!$D:$ZZ,MATCH($A86,Attendance!$A:$A,0),0))="x")*(Attendance!$D$2:$ZZ$2=_xlfn.XLOOKUP(I$1,'Point System'!$A:$A,'Point System'!$B:$B,""))*(TEXT(Attendance!$D$1:$ZZ$1,"mmm")="Dec"))*_xlfn.XLOOKUP(I$1,'Point System'!$A:$A,'Point System'!$C:$C,0)</f>
        <v>0</v>
      </c>
      <c r="J86" s="208" cm="1">
        <f t="array" ref="J86">SUMPRODUCT((LOWER(INDEX(Attendance!$D:$ZZ,MATCH($A86,Attendance!$A:$A,0),0))="x")*(Attendance!$D$2:$ZZ$2=_xlfn.XLOOKUP(J$1,'Point System'!$A:$A,'Point System'!$B:$B,""))*(TEXT(Attendance!$D$1:$ZZ$1,"mmm")="Dec"))*_xlfn.XLOOKUP(J$1,'Point System'!$A:$A,'Point System'!$C:$C,0)</f>
        <v>0</v>
      </c>
      <c r="K86" s="208" cm="1">
        <f t="array" ref="K86">SUMPRODUCT((LOWER(INDEX(Attendance!$D:$ZZ,MATCH($A86,Attendance!$A:$A,0),0))="x")*(Attendance!$D$2:$ZZ$2=_xlfn.XLOOKUP(K$1,'Point System'!$A:$A,'Point System'!$B:$B,""))*(TEXT(Attendance!$D$1:$ZZ$1,"mmm")="Dec"))*_xlfn.XLOOKUP(K$1,'Point System'!$A:$A,'Point System'!$C:$C,0)</f>
        <v>0</v>
      </c>
      <c r="L86" s="188"/>
      <c r="M86" s="188"/>
      <c r="N86" s="188"/>
      <c r="O86" s="188"/>
      <c r="P86" s="217">
        <f t="shared" si="3"/>
        <v>0</v>
      </c>
      <c r="Q86" s="218">
        <f>IFERROR(INDEX(Deduction!$E:$J,MATCH($A86,Deduction!$A:$A,0),MATCH(_xlfn.XLOOKUP(Q$1,'Point System'!$E:$E,'Point System'!$F:$F,""),Deduction!$E$3:$J$3,0))*_xlfn.XLOOKUP(Q$1,'Point System'!$E:$E,'Point System'!$G:$G,0),0)</f>
        <v>0</v>
      </c>
      <c r="R86" s="218">
        <f>IFERROR(INDEX(Deduction!$E:$J,MATCH($A86,Deduction!$A:$A,0),MATCH(_xlfn.XLOOKUP(R$1,'Point System'!$E:$E,'Point System'!$F:$F,""),Deduction!$E$3:$J$3,0))*_xlfn.XLOOKUP(R$1,'Point System'!$E:$E,'Point System'!$G:$G,0),0)</f>
        <v>0</v>
      </c>
      <c r="S86" s="218">
        <f>IFERROR(INDEX(Deduction!$E:$J,MATCH($A86,Deduction!$A:$A,0),MATCH(_xlfn.XLOOKUP(S$1,'Point System'!$E:$E,'Point System'!$F:$F,""),Deduction!$E$3:$J$3,0))*_xlfn.XLOOKUP(S$1,'Point System'!$E:$E,'Point System'!$G:$G,0),0)</f>
        <v>0</v>
      </c>
      <c r="T86" s="218">
        <f>IFERROR(INDEX(Deduction!$E:$J,MATCH($A86,Deduction!$A:$A,0),MATCH(_xlfn.XLOOKUP(T$1,'Point System'!$E:$E,'Point System'!$F:$F,""),Deduction!$E$3:$J$3,0))*_xlfn.XLOOKUP(T$1,'Point System'!$E:$E,'Point System'!$G:$G,0),0)</f>
        <v>0</v>
      </c>
      <c r="U86" s="218">
        <f>IFERROR(INDEX(Deduction!$E:$J,MATCH($A86,Deduction!$A:$A,0),MATCH(_xlfn.XLOOKUP(U$1,'Point System'!$E:$E,'Point System'!$F:$F,""),Deduction!$E$3:$J$3,0))*_xlfn.XLOOKUP(U$1,'Point System'!$E:$E,'Point System'!$G:$G,0),0)</f>
        <v>0</v>
      </c>
      <c r="V86" s="218">
        <f>IFERROR(INDEX(Deduction!$E:$J,MATCH($A86,Deduction!$A:$A,0),MATCH(_xlfn.XLOOKUP(V$1,'Point System'!$E:$E,'Point System'!$F:$F,""),Deduction!$E$3:$J$3,0))*_xlfn.XLOOKUP(V$1,'Point System'!$E:$E,'Point System'!$G:$G,0),0)</f>
        <v>0</v>
      </c>
      <c r="W86" s="217">
        <f t="shared" si="4"/>
        <v>0</v>
      </c>
      <c r="X86" s="219">
        <f t="shared" si="5"/>
        <v>0</v>
      </c>
      <c r="Y86" s="227" cm="1">
        <f t="array" ref="Y86">IFERROR(SUMPRODUCT((LOWER(INDEX(Attendance!$E:$ZZ,MATCH($A86,Attendance!$A:$A,0),0))="x")*(TEXT(Attendance!$E$1:$ZZ$1,"mmm")="Dec"))/SUMPRODUCT((Attendance!$E$1:$ZZ$1&lt;&gt;"")*(TEXT(Attendance!$E$1:$ZZ$1,"mmm")="Dec")),0)</f>
        <v>0</v>
      </c>
      <c r="Z86" s="228" cm="1">
        <f t="array" ref="Z86">IFERROR(SUMPRODUCT((LOWER(INDEX(Attendance!$E:$ZZ,MATCH($A86,Attendance!$A:$A,0),0))="x")*(Attendance!$E$2:$ZZ$2=_xlfn.XLOOKUP(E$1,'Point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87" spans="1:26" x14ac:dyDescent="0.25">
      <c r="A87" s="187">
        <f>Attendance!A86</f>
        <v>84</v>
      </c>
      <c r="B87" s="205" t="str">
        <f>IF($A87=0,"",IFERROR(_xlfn.LET(_xlpm.x,INDEX(Attendance!$B:$B,MATCH($A87,Attendance!$A:$A,0)),IF(_xlpm.x=0,"",_xlpm.x)),""))</f>
        <v/>
      </c>
      <c r="C87" s="205" t="str">
        <f>IF($A87=0,"",IFERROR(_xlfn.LET(_xlpm.x,INDEX(Attendance!$C:$C,MATCH($A87,Attendance!$A:$A,0)),IF(_xlpm.x=0,"",_xlpm.x)),""))</f>
        <v/>
      </c>
      <c r="D87" s="205" t="str">
        <f>IF($A87=0,"",IFERROR(_xlfn.LET(_xlpm.x,INDEX(Attendance!$D:$D,MATCH($A87,Attendance!$A:$A,0)),IF(_xlpm.x=0,"",_xlpm.x)),""))</f>
        <v/>
      </c>
      <c r="E87" s="206" cm="1">
        <f t="array" ref="E87">SUMPRODUCT((LOWER(INDEX(Attendance!$D:$ZZ,MATCH($A87,Attendance!$A:$A,0),0))="x")*(Attendance!$D$2:$ZZ$2=_xlfn.XLOOKUP(E$1,'Point System'!$A:$A,'Point System'!$B:$B,""))*(TEXT(Attendance!$D$1:$ZZ$1,"mmm")="Dec"))*_xlfn.XLOOKUP(E$1,'Point System'!$A:$A,'Point System'!$C:$C,0)</f>
        <v>0</v>
      </c>
      <c r="F87" s="206" cm="1">
        <f t="array" ref="F87">SUMPRODUCT((LOWER(INDEX(Attendance!$D:$ZZ,MATCH($A87,Attendance!$A:$A,0),0))="x")*(Attendance!$D$2:$ZZ$2=_xlfn.XLOOKUP(F$1,'Point System'!$A:$A,'Point System'!$B:$B,""))*(TEXT(Attendance!$D$1:$ZZ$1,"mmm")="Dec"))*_xlfn.XLOOKUP(F$1,'Point System'!$A:$A,'Point System'!$C:$C,0)</f>
        <v>0</v>
      </c>
      <c r="G87" s="206" cm="1">
        <f t="array" ref="G87">SUMPRODUCT((LOWER(INDEX(Attendance!$D:$ZZ,MATCH($A87,Attendance!$A:$A,0),0))="x")*(Attendance!$D$2:$ZZ$2=_xlfn.XLOOKUP(G$1,'Point System'!$A:$A,'Point System'!$B:$B,""))*(TEXT(Attendance!$D$1:$ZZ$1,"mmm")="Dec"))*_xlfn.XLOOKUP(G$1,'Point System'!$A:$A,'Point System'!$C:$C,0)</f>
        <v>0</v>
      </c>
      <c r="H87" s="206" cm="1">
        <f t="array" ref="H87">SUMPRODUCT((LOWER(INDEX(Attendance!$D:$ZZ,MATCH($A87,Attendance!$A:$A,0),0))="x")*(Attendance!$D$2:$ZZ$2=_xlfn.XLOOKUP(H$1,'Point System'!$A:$A,'Point System'!$B:$B,""))*(TEXT(Attendance!$D$1:$ZZ$1,"mmm")="Dec"))*_xlfn.XLOOKUP(H$1,'Point System'!$A:$A,'Point System'!$C:$C,0)</f>
        <v>0</v>
      </c>
      <c r="I87" s="206" cm="1">
        <f t="array" ref="I87">SUMPRODUCT((LOWER(INDEX(Attendance!$D:$ZZ,MATCH($A87,Attendance!$A:$A,0),0))="x")*(Attendance!$D$2:$ZZ$2=_xlfn.XLOOKUP(I$1,'Point System'!$A:$A,'Point System'!$B:$B,""))*(TEXT(Attendance!$D$1:$ZZ$1,"mmm")="Dec"))*_xlfn.XLOOKUP(I$1,'Point System'!$A:$A,'Point System'!$C:$C,0)</f>
        <v>0</v>
      </c>
      <c r="J87" s="206" cm="1">
        <f t="array" ref="J87">SUMPRODUCT((LOWER(INDEX(Attendance!$D:$ZZ,MATCH($A87,Attendance!$A:$A,0),0))="x")*(Attendance!$D$2:$ZZ$2=_xlfn.XLOOKUP(J$1,'Point System'!$A:$A,'Point System'!$B:$B,""))*(TEXT(Attendance!$D$1:$ZZ$1,"mmm")="Dec"))*_xlfn.XLOOKUP(J$1,'Point System'!$A:$A,'Point System'!$C:$C,0)</f>
        <v>0</v>
      </c>
      <c r="K87" s="206" cm="1">
        <f t="array" ref="K87">SUMPRODUCT((LOWER(INDEX(Attendance!$D:$ZZ,MATCH($A87,Attendance!$A:$A,0),0))="x")*(Attendance!$D$2:$ZZ$2=_xlfn.XLOOKUP(K$1,'Point System'!$A:$A,'Point System'!$B:$B,""))*(TEXT(Attendance!$D$1:$ZZ$1,"mmm")="Dec"))*_xlfn.XLOOKUP(K$1,'Point System'!$A:$A,'Point System'!$C:$C,0)</f>
        <v>0</v>
      </c>
      <c r="L87" s="188"/>
      <c r="M87" s="188"/>
      <c r="N87" s="188"/>
      <c r="O87" s="188"/>
      <c r="P87" s="214">
        <f t="shared" si="3"/>
        <v>0</v>
      </c>
      <c r="Q87" s="215">
        <f>IFERROR(INDEX(Deduction!$E:$J,MATCH($A87,Deduction!$A:$A,0),MATCH(_xlfn.XLOOKUP(Q$1,'Point System'!$E:$E,'Point System'!$F:$F,""),Deduction!$E$3:$J$3,0))*_xlfn.XLOOKUP(Q$1,'Point System'!$E:$E,'Point System'!$G:$G,0),0)</f>
        <v>0</v>
      </c>
      <c r="R87" s="215">
        <f>IFERROR(INDEX(Deduction!$E:$J,MATCH($A87,Deduction!$A:$A,0),MATCH(_xlfn.XLOOKUP(R$1,'Point System'!$E:$E,'Point System'!$F:$F,""),Deduction!$E$3:$J$3,0))*_xlfn.XLOOKUP(R$1,'Point System'!$E:$E,'Point System'!$G:$G,0),0)</f>
        <v>0</v>
      </c>
      <c r="S87" s="215">
        <f>IFERROR(INDEX(Deduction!$E:$J,MATCH($A87,Deduction!$A:$A,0),MATCH(_xlfn.XLOOKUP(S$1,'Point System'!$E:$E,'Point System'!$F:$F,""),Deduction!$E$3:$J$3,0))*_xlfn.XLOOKUP(S$1,'Point System'!$E:$E,'Point System'!$G:$G,0),0)</f>
        <v>0</v>
      </c>
      <c r="T87" s="215">
        <f>IFERROR(INDEX(Deduction!$E:$J,MATCH($A87,Deduction!$A:$A,0),MATCH(_xlfn.XLOOKUP(T$1,'Point System'!$E:$E,'Point System'!$F:$F,""),Deduction!$E$3:$J$3,0))*_xlfn.XLOOKUP(T$1,'Point System'!$E:$E,'Point System'!$G:$G,0),0)</f>
        <v>0</v>
      </c>
      <c r="U87" s="215">
        <f>IFERROR(INDEX(Deduction!$E:$J,MATCH($A87,Deduction!$A:$A,0),MATCH(_xlfn.XLOOKUP(U$1,'Point System'!$E:$E,'Point System'!$F:$F,""),Deduction!$E$3:$J$3,0))*_xlfn.XLOOKUP(U$1,'Point System'!$E:$E,'Point System'!$G:$G,0),0)</f>
        <v>0</v>
      </c>
      <c r="V87" s="215">
        <f>IFERROR(INDEX(Deduction!$E:$J,MATCH($A87,Deduction!$A:$A,0),MATCH(_xlfn.XLOOKUP(V$1,'Point System'!$E:$E,'Point System'!$F:$F,""),Deduction!$E$3:$J$3,0))*_xlfn.XLOOKUP(V$1,'Point System'!$E:$E,'Point System'!$G:$G,0),0)</f>
        <v>0</v>
      </c>
      <c r="W87" s="214">
        <f t="shared" si="4"/>
        <v>0</v>
      </c>
      <c r="X87" s="216">
        <f t="shared" si="5"/>
        <v>0</v>
      </c>
      <c r="Y87" s="225" cm="1">
        <f t="array" ref="Y87">IFERROR(SUMPRODUCT((LOWER(INDEX(Attendance!$E:$ZZ,MATCH($A87,Attendance!$A:$A,0),0))="x")*(TEXT(Attendance!$E$1:$ZZ$1,"mmm")="Dec"))/SUMPRODUCT((Attendance!$E$1:$ZZ$1&lt;&gt;"")*(TEXT(Attendance!$E$1:$ZZ$1,"mmm")="Dec")),0)</f>
        <v>0</v>
      </c>
      <c r="Z87" s="226" cm="1">
        <f t="array" ref="Z87">IFERROR(SUMPRODUCT((LOWER(INDEX(Attendance!$E:$ZZ,MATCH($A87,Attendance!$A:$A,0),0))="x")*(Attendance!$E$2:$ZZ$2=_xlfn.XLOOKUP(E$1,'Point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88" spans="1:26" x14ac:dyDescent="0.25">
      <c r="A88" s="187">
        <f>Attendance!A87</f>
        <v>85</v>
      </c>
      <c r="B88" s="207" t="str">
        <f>IF($A88=0,"",IFERROR(_xlfn.LET(_xlpm.x,INDEX(Attendance!$B:$B,MATCH($A88,Attendance!$A:$A,0)),IF(_xlpm.x=0,"",_xlpm.x)),""))</f>
        <v/>
      </c>
      <c r="C88" s="207" t="str">
        <f>IF($A88=0,"",IFERROR(_xlfn.LET(_xlpm.x,INDEX(Attendance!$C:$C,MATCH($A88,Attendance!$A:$A,0)),IF(_xlpm.x=0,"",_xlpm.x)),""))</f>
        <v/>
      </c>
      <c r="D88" s="207" t="str">
        <f>IF($A88=0,"",IFERROR(_xlfn.LET(_xlpm.x,INDEX(Attendance!$D:$D,MATCH($A88,Attendance!$A:$A,0)),IF(_xlpm.x=0,"",_xlpm.x)),""))</f>
        <v/>
      </c>
      <c r="E88" s="208" cm="1">
        <f t="array" ref="E88">SUMPRODUCT((LOWER(INDEX(Attendance!$D:$ZZ,MATCH($A88,Attendance!$A:$A,0),0))="x")*(Attendance!$D$2:$ZZ$2=_xlfn.XLOOKUP(E$1,'Point System'!$A:$A,'Point System'!$B:$B,""))*(TEXT(Attendance!$D$1:$ZZ$1,"mmm")="Dec"))*_xlfn.XLOOKUP(E$1,'Point System'!$A:$A,'Point System'!$C:$C,0)</f>
        <v>0</v>
      </c>
      <c r="F88" s="208" cm="1">
        <f t="array" ref="F88">SUMPRODUCT((LOWER(INDEX(Attendance!$D:$ZZ,MATCH($A88,Attendance!$A:$A,0),0))="x")*(Attendance!$D$2:$ZZ$2=_xlfn.XLOOKUP(F$1,'Point System'!$A:$A,'Point System'!$B:$B,""))*(TEXT(Attendance!$D$1:$ZZ$1,"mmm")="Dec"))*_xlfn.XLOOKUP(F$1,'Point System'!$A:$A,'Point System'!$C:$C,0)</f>
        <v>0</v>
      </c>
      <c r="G88" s="208" cm="1">
        <f t="array" ref="G88">SUMPRODUCT((LOWER(INDEX(Attendance!$D:$ZZ,MATCH($A88,Attendance!$A:$A,0),0))="x")*(Attendance!$D$2:$ZZ$2=_xlfn.XLOOKUP(G$1,'Point System'!$A:$A,'Point System'!$B:$B,""))*(TEXT(Attendance!$D$1:$ZZ$1,"mmm")="Dec"))*_xlfn.XLOOKUP(G$1,'Point System'!$A:$A,'Point System'!$C:$C,0)</f>
        <v>0</v>
      </c>
      <c r="H88" s="208" cm="1">
        <f t="array" ref="H88">SUMPRODUCT((LOWER(INDEX(Attendance!$D:$ZZ,MATCH($A88,Attendance!$A:$A,0),0))="x")*(Attendance!$D$2:$ZZ$2=_xlfn.XLOOKUP(H$1,'Point System'!$A:$A,'Point System'!$B:$B,""))*(TEXT(Attendance!$D$1:$ZZ$1,"mmm")="Dec"))*_xlfn.XLOOKUP(H$1,'Point System'!$A:$A,'Point System'!$C:$C,0)</f>
        <v>0</v>
      </c>
      <c r="I88" s="208" cm="1">
        <f t="array" ref="I88">SUMPRODUCT((LOWER(INDEX(Attendance!$D:$ZZ,MATCH($A88,Attendance!$A:$A,0),0))="x")*(Attendance!$D$2:$ZZ$2=_xlfn.XLOOKUP(I$1,'Point System'!$A:$A,'Point System'!$B:$B,""))*(TEXT(Attendance!$D$1:$ZZ$1,"mmm")="Dec"))*_xlfn.XLOOKUP(I$1,'Point System'!$A:$A,'Point System'!$C:$C,0)</f>
        <v>0</v>
      </c>
      <c r="J88" s="208" cm="1">
        <f t="array" ref="J88">SUMPRODUCT((LOWER(INDEX(Attendance!$D:$ZZ,MATCH($A88,Attendance!$A:$A,0),0))="x")*(Attendance!$D$2:$ZZ$2=_xlfn.XLOOKUP(J$1,'Point System'!$A:$A,'Point System'!$B:$B,""))*(TEXT(Attendance!$D$1:$ZZ$1,"mmm")="Dec"))*_xlfn.XLOOKUP(J$1,'Point System'!$A:$A,'Point System'!$C:$C,0)</f>
        <v>0</v>
      </c>
      <c r="K88" s="208" cm="1">
        <f t="array" ref="K88">SUMPRODUCT((LOWER(INDEX(Attendance!$D:$ZZ,MATCH($A88,Attendance!$A:$A,0),0))="x")*(Attendance!$D$2:$ZZ$2=_xlfn.XLOOKUP(K$1,'Point System'!$A:$A,'Point System'!$B:$B,""))*(TEXT(Attendance!$D$1:$ZZ$1,"mmm")="Dec"))*_xlfn.XLOOKUP(K$1,'Point System'!$A:$A,'Point System'!$C:$C,0)</f>
        <v>0</v>
      </c>
      <c r="L88" s="188"/>
      <c r="M88" s="188"/>
      <c r="N88" s="188"/>
      <c r="O88" s="188"/>
      <c r="P88" s="217">
        <f t="shared" si="3"/>
        <v>0</v>
      </c>
      <c r="Q88" s="218">
        <f>IFERROR(INDEX(Deduction!$E:$J,MATCH($A88,Deduction!$A:$A,0),MATCH(_xlfn.XLOOKUP(Q$1,'Point System'!$E:$E,'Point System'!$F:$F,""),Deduction!$E$3:$J$3,0))*_xlfn.XLOOKUP(Q$1,'Point System'!$E:$E,'Point System'!$G:$G,0),0)</f>
        <v>0</v>
      </c>
      <c r="R88" s="218">
        <f>IFERROR(INDEX(Deduction!$E:$J,MATCH($A88,Deduction!$A:$A,0),MATCH(_xlfn.XLOOKUP(R$1,'Point System'!$E:$E,'Point System'!$F:$F,""),Deduction!$E$3:$J$3,0))*_xlfn.XLOOKUP(R$1,'Point System'!$E:$E,'Point System'!$G:$G,0),0)</f>
        <v>0</v>
      </c>
      <c r="S88" s="218">
        <f>IFERROR(INDEX(Deduction!$E:$J,MATCH($A88,Deduction!$A:$A,0),MATCH(_xlfn.XLOOKUP(S$1,'Point System'!$E:$E,'Point System'!$F:$F,""),Deduction!$E$3:$J$3,0))*_xlfn.XLOOKUP(S$1,'Point System'!$E:$E,'Point System'!$G:$G,0),0)</f>
        <v>0</v>
      </c>
      <c r="T88" s="218">
        <f>IFERROR(INDEX(Deduction!$E:$J,MATCH($A88,Deduction!$A:$A,0),MATCH(_xlfn.XLOOKUP(T$1,'Point System'!$E:$E,'Point System'!$F:$F,""),Deduction!$E$3:$J$3,0))*_xlfn.XLOOKUP(T$1,'Point System'!$E:$E,'Point System'!$G:$G,0),0)</f>
        <v>0</v>
      </c>
      <c r="U88" s="218">
        <f>IFERROR(INDEX(Deduction!$E:$J,MATCH($A88,Deduction!$A:$A,0),MATCH(_xlfn.XLOOKUP(U$1,'Point System'!$E:$E,'Point System'!$F:$F,""),Deduction!$E$3:$J$3,0))*_xlfn.XLOOKUP(U$1,'Point System'!$E:$E,'Point System'!$G:$G,0),0)</f>
        <v>0</v>
      </c>
      <c r="V88" s="218">
        <f>IFERROR(INDEX(Deduction!$E:$J,MATCH($A88,Deduction!$A:$A,0),MATCH(_xlfn.XLOOKUP(V$1,'Point System'!$E:$E,'Point System'!$F:$F,""),Deduction!$E$3:$J$3,0))*_xlfn.XLOOKUP(V$1,'Point System'!$E:$E,'Point System'!$G:$G,0),0)</f>
        <v>0</v>
      </c>
      <c r="W88" s="217">
        <f t="shared" si="4"/>
        <v>0</v>
      </c>
      <c r="X88" s="219">
        <f t="shared" si="5"/>
        <v>0</v>
      </c>
      <c r="Y88" s="227" cm="1">
        <f t="array" ref="Y88">IFERROR(SUMPRODUCT((LOWER(INDEX(Attendance!$E:$ZZ,MATCH($A88,Attendance!$A:$A,0),0))="x")*(TEXT(Attendance!$E$1:$ZZ$1,"mmm")="Dec"))/SUMPRODUCT((Attendance!$E$1:$ZZ$1&lt;&gt;"")*(TEXT(Attendance!$E$1:$ZZ$1,"mmm")="Dec")),0)</f>
        <v>0</v>
      </c>
      <c r="Z88" s="228" cm="1">
        <f t="array" ref="Z88">IFERROR(SUMPRODUCT((LOWER(INDEX(Attendance!$E:$ZZ,MATCH($A88,Attendance!$A:$A,0),0))="x")*(Attendance!$E$2:$ZZ$2=_xlfn.XLOOKUP(E$1,'Point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89" spans="1:26" x14ac:dyDescent="0.25">
      <c r="A89" s="187">
        <f>Attendance!A88</f>
        <v>86</v>
      </c>
      <c r="B89" s="205" t="str">
        <f>IF($A89=0,"",IFERROR(_xlfn.LET(_xlpm.x,INDEX(Attendance!$B:$B,MATCH($A89,Attendance!$A:$A,0)),IF(_xlpm.x=0,"",_xlpm.x)),""))</f>
        <v/>
      </c>
      <c r="C89" s="205" t="str">
        <f>IF($A89=0,"",IFERROR(_xlfn.LET(_xlpm.x,INDEX(Attendance!$C:$C,MATCH($A89,Attendance!$A:$A,0)),IF(_xlpm.x=0,"",_xlpm.x)),""))</f>
        <v/>
      </c>
      <c r="D89" s="205" t="str">
        <f>IF($A89=0,"",IFERROR(_xlfn.LET(_xlpm.x,INDEX(Attendance!$D:$D,MATCH($A89,Attendance!$A:$A,0)),IF(_xlpm.x=0,"",_xlpm.x)),""))</f>
        <v/>
      </c>
      <c r="E89" s="206" cm="1">
        <f t="array" ref="E89">SUMPRODUCT((LOWER(INDEX(Attendance!$D:$ZZ,MATCH($A89,Attendance!$A:$A,0),0))="x")*(Attendance!$D$2:$ZZ$2=_xlfn.XLOOKUP(E$1,'Point System'!$A:$A,'Point System'!$B:$B,""))*(TEXT(Attendance!$D$1:$ZZ$1,"mmm")="Dec"))*_xlfn.XLOOKUP(E$1,'Point System'!$A:$A,'Point System'!$C:$C,0)</f>
        <v>0</v>
      </c>
      <c r="F89" s="206" cm="1">
        <f t="array" ref="F89">SUMPRODUCT((LOWER(INDEX(Attendance!$D:$ZZ,MATCH($A89,Attendance!$A:$A,0),0))="x")*(Attendance!$D$2:$ZZ$2=_xlfn.XLOOKUP(F$1,'Point System'!$A:$A,'Point System'!$B:$B,""))*(TEXT(Attendance!$D$1:$ZZ$1,"mmm")="Dec"))*_xlfn.XLOOKUP(F$1,'Point System'!$A:$A,'Point System'!$C:$C,0)</f>
        <v>0</v>
      </c>
      <c r="G89" s="206" cm="1">
        <f t="array" ref="G89">SUMPRODUCT((LOWER(INDEX(Attendance!$D:$ZZ,MATCH($A89,Attendance!$A:$A,0),0))="x")*(Attendance!$D$2:$ZZ$2=_xlfn.XLOOKUP(G$1,'Point System'!$A:$A,'Point System'!$B:$B,""))*(TEXT(Attendance!$D$1:$ZZ$1,"mmm")="Dec"))*_xlfn.XLOOKUP(G$1,'Point System'!$A:$A,'Point System'!$C:$C,0)</f>
        <v>0</v>
      </c>
      <c r="H89" s="206" cm="1">
        <f t="array" ref="H89">SUMPRODUCT((LOWER(INDEX(Attendance!$D:$ZZ,MATCH($A89,Attendance!$A:$A,0),0))="x")*(Attendance!$D$2:$ZZ$2=_xlfn.XLOOKUP(H$1,'Point System'!$A:$A,'Point System'!$B:$B,""))*(TEXT(Attendance!$D$1:$ZZ$1,"mmm")="Dec"))*_xlfn.XLOOKUP(H$1,'Point System'!$A:$A,'Point System'!$C:$C,0)</f>
        <v>0</v>
      </c>
      <c r="I89" s="206" cm="1">
        <f t="array" ref="I89">SUMPRODUCT((LOWER(INDEX(Attendance!$D:$ZZ,MATCH($A89,Attendance!$A:$A,0),0))="x")*(Attendance!$D$2:$ZZ$2=_xlfn.XLOOKUP(I$1,'Point System'!$A:$A,'Point System'!$B:$B,""))*(TEXT(Attendance!$D$1:$ZZ$1,"mmm")="Dec"))*_xlfn.XLOOKUP(I$1,'Point System'!$A:$A,'Point System'!$C:$C,0)</f>
        <v>0</v>
      </c>
      <c r="J89" s="206" cm="1">
        <f t="array" ref="J89">SUMPRODUCT((LOWER(INDEX(Attendance!$D:$ZZ,MATCH($A89,Attendance!$A:$A,0),0))="x")*(Attendance!$D$2:$ZZ$2=_xlfn.XLOOKUP(J$1,'Point System'!$A:$A,'Point System'!$B:$B,""))*(TEXT(Attendance!$D$1:$ZZ$1,"mmm")="Dec"))*_xlfn.XLOOKUP(J$1,'Point System'!$A:$A,'Point System'!$C:$C,0)</f>
        <v>0</v>
      </c>
      <c r="K89" s="206" cm="1">
        <f t="array" ref="K89">SUMPRODUCT((LOWER(INDEX(Attendance!$D:$ZZ,MATCH($A89,Attendance!$A:$A,0),0))="x")*(Attendance!$D$2:$ZZ$2=_xlfn.XLOOKUP(K$1,'Point System'!$A:$A,'Point System'!$B:$B,""))*(TEXT(Attendance!$D$1:$ZZ$1,"mmm")="Dec"))*_xlfn.XLOOKUP(K$1,'Point System'!$A:$A,'Point System'!$C:$C,0)</f>
        <v>0</v>
      </c>
      <c r="L89" s="188"/>
      <c r="M89" s="188"/>
      <c r="N89" s="188"/>
      <c r="O89" s="188"/>
      <c r="P89" s="214">
        <f t="shared" si="3"/>
        <v>0</v>
      </c>
      <c r="Q89" s="215">
        <f>IFERROR(INDEX(Deduction!$E:$J,MATCH($A89,Deduction!$A:$A,0),MATCH(_xlfn.XLOOKUP(Q$1,'Point System'!$E:$E,'Point System'!$F:$F,""),Deduction!$E$3:$J$3,0))*_xlfn.XLOOKUP(Q$1,'Point System'!$E:$E,'Point System'!$G:$G,0),0)</f>
        <v>0</v>
      </c>
      <c r="R89" s="215">
        <f>IFERROR(INDEX(Deduction!$E:$J,MATCH($A89,Deduction!$A:$A,0),MATCH(_xlfn.XLOOKUP(R$1,'Point System'!$E:$E,'Point System'!$F:$F,""),Deduction!$E$3:$J$3,0))*_xlfn.XLOOKUP(R$1,'Point System'!$E:$E,'Point System'!$G:$G,0),0)</f>
        <v>0</v>
      </c>
      <c r="S89" s="215">
        <f>IFERROR(INDEX(Deduction!$E:$J,MATCH($A89,Deduction!$A:$A,0),MATCH(_xlfn.XLOOKUP(S$1,'Point System'!$E:$E,'Point System'!$F:$F,""),Deduction!$E$3:$J$3,0))*_xlfn.XLOOKUP(S$1,'Point System'!$E:$E,'Point System'!$G:$G,0),0)</f>
        <v>0</v>
      </c>
      <c r="T89" s="215">
        <f>IFERROR(INDEX(Deduction!$E:$J,MATCH($A89,Deduction!$A:$A,0),MATCH(_xlfn.XLOOKUP(T$1,'Point System'!$E:$E,'Point System'!$F:$F,""),Deduction!$E$3:$J$3,0))*_xlfn.XLOOKUP(T$1,'Point System'!$E:$E,'Point System'!$G:$G,0),0)</f>
        <v>0</v>
      </c>
      <c r="U89" s="215">
        <f>IFERROR(INDEX(Deduction!$E:$J,MATCH($A89,Deduction!$A:$A,0),MATCH(_xlfn.XLOOKUP(U$1,'Point System'!$E:$E,'Point System'!$F:$F,""),Deduction!$E$3:$J$3,0))*_xlfn.XLOOKUP(U$1,'Point System'!$E:$E,'Point System'!$G:$G,0),0)</f>
        <v>0</v>
      </c>
      <c r="V89" s="215">
        <f>IFERROR(INDEX(Deduction!$E:$J,MATCH($A89,Deduction!$A:$A,0),MATCH(_xlfn.XLOOKUP(V$1,'Point System'!$E:$E,'Point System'!$F:$F,""),Deduction!$E$3:$J$3,0))*_xlfn.XLOOKUP(V$1,'Point System'!$E:$E,'Point System'!$G:$G,0),0)</f>
        <v>0</v>
      </c>
      <c r="W89" s="214">
        <f t="shared" si="4"/>
        <v>0</v>
      </c>
      <c r="X89" s="216">
        <f t="shared" si="5"/>
        <v>0</v>
      </c>
      <c r="Y89" s="225" cm="1">
        <f t="array" ref="Y89">IFERROR(SUMPRODUCT((LOWER(INDEX(Attendance!$E:$ZZ,MATCH($A89,Attendance!$A:$A,0),0))="x")*(TEXT(Attendance!$E$1:$ZZ$1,"mmm")="Dec"))/SUMPRODUCT((Attendance!$E$1:$ZZ$1&lt;&gt;"")*(TEXT(Attendance!$E$1:$ZZ$1,"mmm")="Dec")),0)</f>
        <v>0</v>
      </c>
      <c r="Z89" s="226" cm="1">
        <f t="array" ref="Z89">IFERROR(SUMPRODUCT((LOWER(INDEX(Attendance!$E:$ZZ,MATCH($A89,Attendance!$A:$A,0),0))="x")*(Attendance!$E$2:$ZZ$2=_xlfn.XLOOKUP(E$1,'Point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90" spans="1:26" x14ac:dyDescent="0.25">
      <c r="A90" s="187">
        <f>Attendance!A89</f>
        <v>87</v>
      </c>
      <c r="B90" s="207" t="str">
        <f>IF($A90=0,"",IFERROR(_xlfn.LET(_xlpm.x,INDEX(Attendance!$B:$B,MATCH($A90,Attendance!$A:$A,0)),IF(_xlpm.x=0,"",_xlpm.x)),""))</f>
        <v/>
      </c>
      <c r="C90" s="207" t="str">
        <f>IF($A90=0,"",IFERROR(_xlfn.LET(_xlpm.x,INDEX(Attendance!$C:$C,MATCH($A90,Attendance!$A:$A,0)),IF(_xlpm.x=0,"",_xlpm.x)),""))</f>
        <v/>
      </c>
      <c r="D90" s="207" t="str">
        <f>IF($A90=0,"",IFERROR(_xlfn.LET(_xlpm.x,INDEX(Attendance!$D:$D,MATCH($A90,Attendance!$A:$A,0)),IF(_xlpm.x=0,"",_xlpm.x)),""))</f>
        <v/>
      </c>
      <c r="E90" s="208" cm="1">
        <f t="array" ref="E90">SUMPRODUCT((LOWER(INDEX(Attendance!$D:$ZZ,MATCH($A90,Attendance!$A:$A,0),0))="x")*(Attendance!$D$2:$ZZ$2=_xlfn.XLOOKUP(E$1,'Point System'!$A:$A,'Point System'!$B:$B,""))*(TEXT(Attendance!$D$1:$ZZ$1,"mmm")="Dec"))*_xlfn.XLOOKUP(E$1,'Point System'!$A:$A,'Point System'!$C:$C,0)</f>
        <v>0</v>
      </c>
      <c r="F90" s="208" cm="1">
        <f t="array" ref="F90">SUMPRODUCT((LOWER(INDEX(Attendance!$D:$ZZ,MATCH($A90,Attendance!$A:$A,0),0))="x")*(Attendance!$D$2:$ZZ$2=_xlfn.XLOOKUP(F$1,'Point System'!$A:$A,'Point System'!$B:$B,""))*(TEXT(Attendance!$D$1:$ZZ$1,"mmm")="Dec"))*_xlfn.XLOOKUP(F$1,'Point System'!$A:$A,'Point System'!$C:$C,0)</f>
        <v>0</v>
      </c>
      <c r="G90" s="208" cm="1">
        <f t="array" ref="G90">SUMPRODUCT((LOWER(INDEX(Attendance!$D:$ZZ,MATCH($A90,Attendance!$A:$A,0),0))="x")*(Attendance!$D$2:$ZZ$2=_xlfn.XLOOKUP(G$1,'Point System'!$A:$A,'Point System'!$B:$B,""))*(TEXT(Attendance!$D$1:$ZZ$1,"mmm")="Dec"))*_xlfn.XLOOKUP(G$1,'Point System'!$A:$A,'Point System'!$C:$C,0)</f>
        <v>0</v>
      </c>
      <c r="H90" s="208" cm="1">
        <f t="array" ref="H90">SUMPRODUCT((LOWER(INDEX(Attendance!$D:$ZZ,MATCH($A90,Attendance!$A:$A,0),0))="x")*(Attendance!$D$2:$ZZ$2=_xlfn.XLOOKUP(H$1,'Point System'!$A:$A,'Point System'!$B:$B,""))*(TEXT(Attendance!$D$1:$ZZ$1,"mmm")="Dec"))*_xlfn.XLOOKUP(H$1,'Point System'!$A:$A,'Point System'!$C:$C,0)</f>
        <v>0</v>
      </c>
      <c r="I90" s="208" cm="1">
        <f t="array" ref="I90">SUMPRODUCT((LOWER(INDEX(Attendance!$D:$ZZ,MATCH($A90,Attendance!$A:$A,0),0))="x")*(Attendance!$D$2:$ZZ$2=_xlfn.XLOOKUP(I$1,'Point System'!$A:$A,'Point System'!$B:$B,""))*(TEXT(Attendance!$D$1:$ZZ$1,"mmm")="Dec"))*_xlfn.XLOOKUP(I$1,'Point System'!$A:$A,'Point System'!$C:$C,0)</f>
        <v>0</v>
      </c>
      <c r="J90" s="208" cm="1">
        <f t="array" ref="J90">SUMPRODUCT((LOWER(INDEX(Attendance!$D:$ZZ,MATCH($A90,Attendance!$A:$A,0),0))="x")*(Attendance!$D$2:$ZZ$2=_xlfn.XLOOKUP(J$1,'Point System'!$A:$A,'Point System'!$B:$B,""))*(TEXT(Attendance!$D$1:$ZZ$1,"mmm")="Dec"))*_xlfn.XLOOKUP(J$1,'Point System'!$A:$A,'Point System'!$C:$C,0)</f>
        <v>0</v>
      </c>
      <c r="K90" s="208" cm="1">
        <f t="array" ref="K90">SUMPRODUCT((LOWER(INDEX(Attendance!$D:$ZZ,MATCH($A90,Attendance!$A:$A,0),0))="x")*(Attendance!$D$2:$ZZ$2=_xlfn.XLOOKUP(K$1,'Point System'!$A:$A,'Point System'!$B:$B,""))*(TEXT(Attendance!$D$1:$ZZ$1,"mmm")="Dec"))*_xlfn.XLOOKUP(K$1,'Point System'!$A:$A,'Point System'!$C:$C,0)</f>
        <v>0</v>
      </c>
      <c r="L90" s="188"/>
      <c r="M90" s="188"/>
      <c r="N90" s="188"/>
      <c r="O90" s="188"/>
      <c r="P90" s="217">
        <f t="shared" si="3"/>
        <v>0</v>
      </c>
      <c r="Q90" s="218">
        <f>IFERROR(INDEX(Deduction!$E:$J,MATCH($A90,Deduction!$A:$A,0),MATCH(_xlfn.XLOOKUP(Q$1,'Point System'!$E:$E,'Point System'!$F:$F,""),Deduction!$E$3:$J$3,0))*_xlfn.XLOOKUP(Q$1,'Point System'!$E:$E,'Point System'!$G:$G,0),0)</f>
        <v>0</v>
      </c>
      <c r="R90" s="218">
        <f>IFERROR(INDEX(Deduction!$E:$J,MATCH($A90,Deduction!$A:$A,0),MATCH(_xlfn.XLOOKUP(R$1,'Point System'!$E:$E,'Point System'!$F:$F,""),Deduction!$E$3:$J$3,0))*_xlfn.XLOOKUP(R$1,'Point System'!$E:$E,'Point System'!$G:$G,0),0)</f>
        <v>0</v>
      </c>
      <c r="S90" s="218">
        <f>IFERROR(INDEX(Deduction!$E:$J,MATCH($A90,Deduction!$A:$A,0),MATCH(_xlfn.XLOOKUP(S$1,'Point System'!$E:$E,'Point System'!$F:$F,""),Deduction!$E$3:$J$3,0))*_xlfn.XLOOKUP(S$1,'Point System'!$E:$E,'Point System'!$G:$G,0),0)</f>
        <v>0</v>
      </c>
      <c r="T90" s="218">
        <f>IFERROR(INDEX(Deduction!$E:$J,MATCH($A90,Deduction!$A:$A,0),MATCH(_xlfn.XLOOKUP(T$1,'Point System'!$E:$E,'Point System'!$F:$F,""),Deduction!$E$3:$J$3,0))*_xlfn.XLOOKUP(T$1,'Point System'!$E:$E,'Point System'!$G:$G,0),0)</f>
        <v>0</v>
      </c>
      <c r="U90" s="218">
        <f>IFERROR(INDEX(Deduction!$E:$J,MATCH($A90,Deduction!$A:$A,0),MATCH(_xlfn.XLOOKUP(U$1,'Point System'!$E:$E,'Point System'!$F:$F,""),Deduction!$E$3:$J$3,0))*_xlfn.XLOOKUP(U$1,'Point System'!$E:$E,'Point System'!$G:$G,0),0)</f>
        <v>0</v>
      </c>
      <c r="V90" s="218">
        <f>IFERROR(INDEX(Deduction!$E:$J,MATCH($A90,Deduction!$A:$A,0),MATCH(_xlfn.XLOOKUP(V$1,'Point System'!$E:$E,'Point System'!$F:$F,""),Deduction!$E$3:$J$3,0))*_xlfn.XLOOKUP(V$1,'Point System'!$E:$E,'Point System'!$G:$G,0),0)</f>
        <v>0</v>
      </c>
      <c r="W90" s="217">
        <f t="shared" si="4"/>
        <v>0</v>
      </c>
      <c r="X90" s="219">
        <f t="shared" si="5"/>
        <v>0</v>
      </c>
      <c r="Y90" s="227" cm="1">
        <f t="array" ref="Y90">IFERROR(SUMPRODUCT((LOWER(INDEX(Attendance!$E:$ZZ,MATCH($A90,Attendance!$A:$A,0),0))="x")*(TEXT(Attendance!$E$1:$ZZ$1,"mmm")="Dec"))/SUMPRODUCT((Attendance!$E$1:$ZZ$1&lt;&gt;"")*(TEXT(Attendance!$E$1:$ZZ$1,"mmm")="Dec")),0)</f>
        <v>0</v>
      </c>
      <c r="Z90" s="228" cm="1">
        <f t="array" ref="Z90">IFERROR(SUMPRODUCT((LOWER(INDEX(Attendance!$E:$ZZ,MATCH($A90,Attendance!$A:$A,0),0))="x")*(Attendance!$E$2:$ZZ$2=_xlfn.XLOOKUP(E$1,'Point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91" spans="1:26" x14ac:dyDescent="0.25">
      <c r="A91" s="187">
        <f>Attendance!A90</f>
        <v>88</v>
      </c>
      <c r="B91" s="205" t="str">
        <f>IF($A91=0,"",IFERROR(_xlfn.LET(_xlpm.x,INDEX(Attendance!$B:$B,MATCH($A91,Attendance!$A:$A,0)),IF(_xlpm.x=0,"",_xlpm.x)),""))</f>
        <v/>
      </c>
      <c r="C91" s="205" t="str">
        <f>IF($A91=0,"",IFERROR(_xlfn.LET(_xlpm.x,INDEX(Attendance!$C:$C,MATCH($A91,Attendance!$A:$A,0)),IF(_xlpm.x=0,"",_xlpm.x)),""))</f>
        <v/>
      </c>
      <c r="D91" s="205" t="str">
        <f>IF($A91=0,"",IFERROR(_xlfn.LET(_xlpm.x,INDEX(Attendance!$D:$D,MATCH($A91,Attendance!$A:$A,0)),IF(_xlpm.x=0,"",_xlpm.x)),""))</f>
        <v/>
      </c>
      <c r="E91" s="206" cm="1">
        <f t="array" ref="E91">SUMPRODUCT((LOWER(INDEX(Attendance!$D:$ZZ,MATCH($A91,Attendance!$A:$A,0),0))="x")*(Attendance!$D$2:$ZZ$2=_xlfn.XLOOKUP(E$1,'Point System'!$A:$A,'Point System'!$B:$B,""))*(TEXT(Attendance!$D$1:$ZZ$1,"mmm")="Dec"))*_xlfn.XLOOKUP(E$1,'Point System'!$A:$A,'Point System'!$C:$C,0)</f>
        <v>0</v>
      </c>
      <c r="F91" s="206" cm="1">
        <f t="array" ref="F91">SUMPRODUCT((LOWER(INDEX(Attendance!$D:$ZZ,MATCH($A91,Attendance!$A:$A,0),0))="x")*(Attendance!$D$2:$ZZ$2=_xlfn.XLOOKUP(F$1,'Point System'!$A:$A,'Point System'!$B:$B,""))*(TEXT(Attendance!$D$1:$ZZ$1,"mmm")="Dec"))*_xlfn.XLOOKUP(F$1,'Point System'!$A:$A,'Point System'!$C:$C,0)</f>
        <v>0</v>
      </c>
      <c r="G91" s="206" cm="1">
        <f t="array" ref="G91">SUMPRODUCT((LOWER(INDEX(Attendance!$D:$ZZ,MATCH($A91,Attendance!$A:$A,0),0))="x")*(Attendance!$D$2:$ZZ$2=_xlfn.XLOOKUP(G$1,'Point System'!$A:$A,'Point System'!$B:$B,""))*(TEXT(Attendance!$D$1:$ZZ$1,"mmm")="Dec"))*_xlfn.XLOOKUP(G$1,'Point System'!$A:$A,'Point System'!$C:$C,0)</f>
        <v>0</v>
      </c>
      <c r="H91" s="206" cm="1">
        <f t="array" ref="H91">SUMPRODUCT((LOWER(INDEX(Attendance!$D:$ZZ,MATCH($A91,Attendance!$A:$A,0),0))="x")*(Attendance!$D$2:$ZZ$2=_xlfn.XLOOKUP(H$1,'Point System'!$A:$A,'Point System'!$B:$B,""))*(TEXT(Attendance!$D$1:$ZZ$1,"mmm")="Dec"))*_xlfn.XLOOKUP(H$1,'Point System'!$A:$A,'Point System'!$C:$C,0)</f>
        <v>0</v>
      </c>
      <c r="I91" s="206" cm="1">
        <f t="array" ref="I91">SUMPRODUCT((LOWER(INDEX(Attendance!$D:$ZZ,MATCH($A91,Attendance!$A:$A,0),0))="x")*(Attendance!$D$2:$ZZ$2=_xlfn.XLOOKUP(I$1,'Point System'!$A:$A,'Point System'!$B:$B,""))*(TEXT(Attendance!$D$1:$ZZ$1,"mmm")="Dec"))*_xlfn.XLOOKUP(I$1,'Point System'!$A:$A,'Point System'!$C:$C,0)</f>
        <v>0</v>
      </c>
      <c r="J91" s="206" cm="1">
        <f t="array" ref="J91">SUMPRODUCT((LOWER(INDEX(Attendance!$D:$ZZ,MATCH($A91,Attendance!$A:$A,0),0))="x")*(Attendance!$D$2:$ZZ$2=_xlfn.XLOOKUP(J$1,'Point System'!$A:$A,'Point System'!$B:$B,""))*(TEXT(Attendance!$D$1:$ZZ$1,"mmm")="Dec"))*_xlfn.XLOOKUP(J$1,'Point System'!$A:$A,'Point System'!$C:$C,0)</f>
        <v>0</v>
      </c>
      <c r="K91" s="206" cm="1">
        <f t="array" ref="K91">SUMPRODUCT((LOWER(INDEX(Attendance!$D:$ZZ,MATCH($A91,Attendance!$A:$A,0),0))="x")*(Attendance!$D$2:$ZZ$2=_xlfn.XLOOKUP(K$1,'Point System'!$A:$A,'Point System'!$B:$B,""))*(TEXT(Attendance!$D$1:$ZZ$1,"mmm")="Dec"))*_xlfn.XLOOKUP(K$1,'Point System'!$A:$A,'Point System'!$C:$C,0)</f>
        <v>0</v>
      </c>
      <c r="L91" s="188"/>
      <c r="M91" s="188"/>
      <c r="N91" s="188"/>
      <c r="O91" s="188"/>
      <c r="P91" s="214">
        <f t="shared" si="3"/>
        <v>0</v>
      </c>
      <c r="Q91" s="215">
        <f>IFERROR(INDEX(Deduction!$E:$J,MATCH($A91,Deduction!$A:$A,0),MATCH(_xlfn.XLOOKUP(Q$1,'Point System'!$E:$E,'Point System'!$F:$F,""),Deduction!$E$3:$J$3,0))*_xlfn.XLOOKUP(Q$1,'Point System'!$E:$E,'Point System'!$G:$G,0),0)</f>
        <v>0</v>
      </c>
      <c r="R91" s="215">
        <f>IFERROR(INDEX(Deduction!$E:$J,MATCH($A91,Deduction!$A:$A,0),MATCH(_xlfn.XLOOKUP(R$1,'Point System'!$E:$E,'Point System'!$F:$F,""),Deduction!$E$3:$J$3,0))*_xlfn.XLOOKUP(R$1,'Point System'!$E:$E,'Point System'!$G:$G,0),0)</f>
        <v>0</v>
      </c>
      <c r="S91" s="215">
        <f>IFERROR(INDEX(Deduction!$E:$J,MATCH($A91,Deduction!$A:$A,0),MATCH(_xlfn.XLOOKUP(S$1,'Point System'!$E:$E,'Point System'!$F:$F,""),Deduction!$E$3:$J$3,0))*_xlfn.XLOOKUP(S$1,'Point System'!$E:$E,'Point System'!$G:$G,0),0)</f>
        <v>0</v>
      </c>
      <c r="T91" s="215">
        <f>IFERROR(INDEX(Deduction!$E:$J,MATCH($A91,Deduction!$A:$A,0),MATCH(_xlfn.XLOOKUP(T$1,'Point System'!$E:$E,'Point System'!$F:$F,""),Deduction!$E$3:$J$3,0))*_xlfn.XLOOKUP(T$1,'Point System'!$E:$E,'Point System'!$G:$G,0),0)</f>
        <v>0</v>
      </c>
      <c r="U91" s="215">
        <f>IFERROR(INDEX(Deduction!$E:$J,MATCH($A91,Deduction!$A:$A,0),MATCH(_xlfn.XLOOKUP(U$1,'Point System'!$E:$E,'Point System'!$F:$F,""),Deduction!$E$3:$J$3,0))*_xlfn.XLOOKUP(U$1,'Point System'!$E:$E,'Point System'!$G:$G,0),0)</f>
        <v>0</v>
      </c>
      <c r="V91" s="215">
        <f>IFERROR(INDEX(Deduction!$E:$J,MATCH($A91,Deduction!$A:$A,0),MATCH(_xlfn.XLOOKUP(V$1,'Point System'!$E:$E,'Point System'!$F:$F,""),Deduction!$E$3:$J$3,0))*_xlfn.XLOOKUP(V$1,'Point System'!$E:$E,'Point System'!$G:$G,0),0)</f>
        <v>0</v>
      </c>
      <c r="W91" s="214">
        <f t="shared" si="4"/>
        <v>0</v>
      </c>
      <c r="X91" s="216">
        <f t="shared" si="5"/>
        <v>0</v>
      </c>
      <c r="Y91" s="225" cm="1">
        <f t="array" ref="Y91">IFERROR(SUMPRODUCT((LOWER(INDEX(Attendance!$E:$ZZ,MATCH($A91,Attendance!$A:$A,0),0))="x")*(TEXT(Attendance!$E$1:$ZZ$1,"mmm")="Dec"))/SUMPRODUCT((Attendance!$E$1:$ZZ$1&lt;&gt;"")*(TEXT(Attendance!$E$1:$ZZ$1,"mmm")="Dec")),0)</f>
        <v>0</v>
      </c>
      <c r="Z91" s="226" cm="1">
        <f t="array" ref="Z91">IFERROR(SUMPRODUCT((LOWER(INDEX(Attendance!$E:$ZZ,MATCH($A91,Attendance!$A:$A,0),0))="x")*(Attendance!$E$2:$ZZ$2=_xlfn.XLOOKUP(E$1,'Point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92" spans="1:26" x14ac:dyDescent="0.25">
      <c r="A92" s="187">
        <f>Attendance!A91</f>
        <v>89</v>
      </c>
      <c r="B92" s="207" t="str">
        <f>IF($A92=0,"",IFERROR(_xlfn.LET(_xlpm.x,INDEX(Attendance!$B:$B,MATCH($A92,Attendance!$A:$A,0)),IF(_xlpm.x=0,"",_xlpm.x)),""))</f>
        <v/>
      </c>
      <c r="C92" s="207" t="str">
        <f>IF($A92=0,"",IFERROR(_xlfn.LET(_xlpm.x,INDEX(Attendance!$C:$C,MATCH($A92,Attendance!$A:$A,0)),IF(_xlpm.x=0,"",_xlpm.x)),""))</f>
        <v/>
      </c>
      <c r="D92" s="207" t="str">
        <f>IF($A92=0,"",IFERROR(_xlfn.LET(_xlpm.x,INDEX(Attendance!$D:$D,MATCH($A92,Attendance!$A:$A,0)),IF(_xlpm.x=0,"",_xlpm.x)),""))</f>
        <v/>
      </c>
      <c r="E92" s="208" cm="1">
        <f t="array" ref="E92">SUMPRODUCT((LOWER(INDEX(Attendance!$D:$ZZ,MATCH($A92,Attendance!$A:$A,0),0))="x")*(Attendance!$D$2:$ZZ$2=_xlfn.XLOOKUP(E$1,'Point System'!$A:$A,'Point System'!$B:$B,""))*(TEXT(Attendance!$D$1:$ZZ$1,"mmm")="Dec"))*_xlfn.XLOOKUP(E$1,'Point System'!$A:$A,'Point System'!$C:$C,0)</f>
        <v>0</v>
      </c>
      <c r="F92" s="208" cm="1">
        <f t="array" ref="F92">SUMPRODUCT((LOWER(INDEX(Attendance!$D:$ZZ,MATCH($A92,Attendance!$A:$A,0),0))="x")*(Attendance!$D$2:$ZZ$2=_xlfn.XLOOKUP(F$1,'Point System'!$A:$A,'Point System'!$B:$B,""))*(TEXT(Attendance!$D$1:$ZZ$1,"mmm")="Dec"))*_xlfn.XLOOKUP(F$1,'Point System'!$A:$A,'Point System'!$C:$C,0)</f>
        <v>0</v>
      </c>
      <c r="G92" s="208" cm="1">
        <f t="array" ref="G92">SUMPRODUCT((LOWER(INDEX(Attendance!$D:$ZZ,MATCH($A92,Attendance!$A:$A,0),0))="x")*(Attendance!$D$2:$ZZ$2=_xlfn.XLOOKUP(G$1,'Point System'!$A:$A,'Point System'!$B:$B,""))*(TEXT(Attendance!$D$1:$ZZ$1,"mmm")="Dec"))*_xlfn.XLOOKUP(G$1,'Point System'!$A:$A,'Point System'!$C:$C,0)</f>
        <v>0</v>
      </c>
      <c r="H92" s="208" cm="1">
        <f t="array" ref="H92">SUMPRODUCT((LOWER(INDEX(Attendance!$D:$ZZ,MATCH($A92,Attendance!$A:$A,0),0))="x")*(Attendance!$D$2:$ZZ$2=_xlfn.XLOOKUP(H$1,'Point System'!$A:$A,'Point System'!$B:$B,""))*(TEXT(Attendance!$D$1:$ZZ$1,"mmm")="Dec"))*_xlfn.XLOOKUP(H$1,'Point System'!$A:$A,'Point System'!$C:$C,0)</f>
        <v>0</v>
      </c>
      <c r="I92" s="208" cm="1">
        <f t="array" ref="I92">SUMPRODUCT((LOWER(INDEX(Attendance!$D:$ZZ,MATCH($A92,Attendance!$A:$A,0),0))="x")*(Attendance!$D$2:$ZZ$2=_xlfn.XLOOKUP(I$1,'Point System'!$A:$A,'Point System'!$B:$B,""))*(TEXT(Attendance!$D$1:$ZZ$1,"mmm")="Dec"))*_xlfn.XLOOKUP(I$1,'Point System'!$A:$A,'Point System'!$C:$C,0)</f>
        <v>0</v>
      </c>
      <c r="J92" s="208" cm="1">
        <f t="array" ref="J92">SUMPRODUCT((LOWER(INDEX(Attendance!$D:$ZZ,MATCH($A92,Attendance!$A:$A,0),0))="x")*(Attendance!$D$2:$ZZ$2=_xlfn.XLOOKUP(J$1,'Point System'!$A:$A,'Point System'!$B:$B,""))*(TEXT(Attendance!$D$1:$ZZ$1,"mmm")="Dec"))*_xlfn.XLOOKUP(J$1,'Point System'!$A:$A,'Point System'!$C:$C,0)</f>
        <v>0</v>
      </c>
      <c r="K92" s="208" cm="1">
        <f t="array" ref="K92">SUMPRODUCT((LOWER(INDEX(Attendance!$D:$ZZ,MATCH($A92,Attendance!$A:$A,0),0))="x")*(Attendance!$D$2:$ZZ$2=_xlfn.XLOOKUP(K$1,'Point System'!$A:$A,'Point System'!$B:$B,""))*(TEXT(Attendance!$D$1:$ZZ$1,"mmm")="Dec"))*_xlfn.XLOOKUP(K$1,'Point System'!$A:$A,'Point System'!$C:$C,0)</f>
        <v>0</v>
      </c>
      <c r="L92" s="188"/>
      <c r="M92" s="188"/>
      <c r="N92" s="188"/>
      <c r="O92" s="188"/>
      <c r="P92" s="217">
        <f t="shared" si="3"/>
        <v>0</v>
      </c>
      <c r="Q92" s="218">
        <f>IFERROR(INDEX(Deduction!$E:$J,MATCH($A92,Deduction!$A:$A,0),MATCH(_xlfn.XLOOKUP(Q$1,'Point System'!$E:$E,'Point System'!$F:$F,""),Deduction!$E$3:$J$3,0))*_xlfn.XLOOKUP(Q$1,'Point System'!$E:$E,'Point System'!$G:$G,0),0)</f>
        <v>0</v>
      </c>
      <c r="R92" s="218">
        <f>IFERROR(INDEX(Deduction!$E:$J,MATCH($A92,Deduction!$A:$A,0),MATCH(_xlfn.XLOOKUP(R$1,'Point System'!$E:$E,'Point System'!$F:$F,""),Deduction!$E$3:$J$3,0))*_xlfn.XLOOKUP(R$1,'Point System'!$E:$E,'Point System'!$G:$G,0),0)</f>
        <v>0</v>
      </c>
      <c r="S92" s="218">
        <f>IFERROR(INDEX(Deduction!$E:$J,MATCH($A92,Deduction!$A:$A,0),MATCH(_xlfn.XLOOKUP(S$1,'Point System'!$E:$E,'Point System'!$F:$F,""),Deduction!$E$3:$J$3,0))*_xlfn.XLOOKUP(S$1,'Point System'!$E:$E,'Point System'!$G:$G,0),0)</f>
        <v>0</v>
      </c>
      <c r="T92" s="218">
        <f>IFERROR(INDEX(Deduction!$E:$J,MATCH($A92,Deduction!$A:$A,0),MATCH(_xlfn.XLOOKUP(T$1,'Point System'!$E:$E,'Point System'!$F:$F,""),Deduction!$E$3:$J$3,0))*_xlfn.XLOOKUP(T$1,'Point System'!$E:$E,'Point System'!$G:$G,0),0)</f>
        <v>0</v>
      </c>
      <c r="U92" s="218">
        <f>IFERROR(INDEX(Deduction!$E:$J,MATCH($A92,Deduction!$A:$A,0),MATCH(_xlfn.XLOOKUP(U$1,'Point System'!$E:$E,'Point System'!$F:$F,""),Deduction!$E$3:$J$3,0))*_xlfn.XLOOKUP(U$1,'Point System'!$E:$E,'Point System'!$G:$G,0),0)</f>
        <v>0</v>
      </c>
      <c r="V92" s="218">
        <f>IFERROR(INDEX(Deduction!$E:$J,MATCH($A92,Deduction!$A:$A,0),MATCH(_xlfn.XLOOKUP(V$1,'Point System'!$E:$E,'Point System'!$F:$F,""),Deduction!$E$3:$J$3,0))*_xlfn.XLOOKUP(V$1,'Point System'!$E:$E,'Point System'!$G:$G,0),0)</f>
        <v>0</v>
      </c>
      <c r="W92" s="217">
        <f t="shared" si="4"/>
        <v>0</v>
      </c>
      <c r="X92" s="219">
        <f t="shared" si="5"/>
        <v>0</v>
      </c>
      <c r="Y92" s="227" cm="1">
        <f t="array" ref="Y92">IFERROR(SUMPRODUCT((LOWER(INDEX(Attendance!$E:$ZZ,MATCH($A92,Attendance!$A:$A,0),0))="x")*(TEXT(Attendance!$E$1:$ZZ$1,"mmm")="Dec"))/SUMPRODUCT((Attendance!$E$1:$ZZ$1&lt;&gt;"")*(TEXT(Attendance!$E$1:$ZZ$1,"mmm")="Dec")),0)</f>
        <v>0</v>
      </c>
      <c r="Z92" s="228" cm="1">
        <f t="array" ref="Z92">IFERROR(SUMPRODUCT((LOWER(INDEX(Attendance!$E:$ZZ,MATCH($A92,Attendance!$A:$A,0),0))="x")*(Attendance!$E$2:$ZZ$2=_xlfn.XLOOKUP(E$1,'Point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93" spans="1:26" x14ac:dyDescent="0.25">
      <c r="A93" s="187">
        <f>Attendance!A92</f>
        <v>90</v>
      </c>
      <c r="B93" s="205" t="str">
        <f>IF($A93=0,"",IFERROR(_xlfn.LET(_xlpm.x,INDEX(Attendance!$B:$B,MATCH($A93,Attendance!$A:$A,0)),IF(_xlpm.x=0,"",_xlpm.x)),""))</f>
        <v/>
      </c>
      <c r="C93" s="205" t="str">
        <f>IF($A93=0,"",IFERROR(_xlfn.LET(_xlpm.x,INDEX(Attendance!$C:$C,MATCH($A93,Attendance!$A:$A,0)),IF(_xlpm.x=0,"",_xlpm.x)),""))</f>
        <v/>
      </c>
      <c r="D93" s="205" t="str">
        <f>IF($A93=0,"",IFERROR(_xlfn.LET(_xlpm.x,INDEX(Attendance!$D:$D,MATCH($A93,Attendance!$A:$A,0)),IF(_xlpm.x=0,"",_xlpm.x)),""))</f>
        <v/>
      </c>
      <c r="E93" s="206" cm="1">
        <f t="array" ref="E93">SUMPRODUCT((LOWER(INDEX(Attendance!$D:$ZZ,MATCH($A93,Attendance!$A:$A,0),0))="x")*(Attendance!$D$2:$ZZ$2=_xlfn.XLOOKUP(E$1,'Point System'!$A:$A,'Point System'!$B:$B,""))*(TEXT(Attendance!$D$1:$ZZ$1,"mmm")="Dec"))*_xlfn.XLOOKUP(E$1,'Point System'!$A:$A,'Point System'!$C:$C,0)</f>
        <v>0</v>
      </c>
      <c r="F93" s="206" cm="1">
        <f t="array" ref="F93">SUMPRODUCT((LOWER(INDEX(Attendance!$D:$ZZ,MATCH($A93,Attendance!$A:$A,0),0))="x")*(Attendance!$D$2:$ZZ$2=_xlfn.XLOOKUP(F$1,'Point System'!$A:$A,'Point System'!$B:$B,""))*(TEXT(Attendance!$D$1:$ZZ$1,"mmm")="Dec"))*_xlfn.XLOOKUP(F$1,'Point System'!$A:$A,'Point System'!$C:$C,0)</f>
        <v>0</v>
      </c>
      <c r="G93" s="206" cm="1">
        <f t="array" ref="G93">SUMPRODUCT((LOWER(INDEX(Attendance!$D:$ZZ,MATCH($A93,Attendance!$A:$A,0),0))="x")*(Attendance!$D$2:$ZZ$2=_xlfn.XLOOKUP(G$1,'Point System'!$A:$A,'Point System'!$B:$B,""))*(TEXT(Attendance!$D$1:$ZZ$1,"mmm")="Dec"))*_xlfn.XLOOKUP(G$1,'Point System'!$A:$A,'Point System'!$C:$C,0)</f>
        <v>0</v>
      </c>
      <c r="H93" s="206" cm="1">
        <f t="array" ref="H93">SUMPRODUCT((LOWER(INDEX(Attendance!$D:$ZZ,MATCH($A93,Attendance!$A:$A,0),0))="x")*(Attendance!$D$2:$ZZ$2=_xlfn.XLOOKUP(H$1,'Point System'!$A:$A,'Point System'!$B:$B,""))*(TEXT(Attendance!$D$1:$ZZ$1,"mmm")="Dec"))*_xlfn.XLOOKUP(H$1,'Point System'!$A:$A,'Point System'!$C:$C,0)</f>
        <v>0</v>
      </c>
      <c r="I93" s="206" cm="1">
        <f t="array" ref="I93">SUMPRODUCT((LOWER(INDEX(Attendance!$D:$ZZ,MATCH($A93,Attendance!$A:$A,0),0))="x")*(Attendance!$D$2:$ZZ$2=_xlfn.XLOOKUP(I$1,'Point System'!$A:$A,'Point System'!$B:$B,""))*(TEXT(Attendance!$D$1:$ZZ$1,"mmm")="Dec"))*_xlfn.XLOOKUP(I$1,'Point System'!$A:$A,'Point System'!$C:$C,0)</f>
        <v>0</v>
      </c>
      <c r="J93" s="206" cm="1">
        <f t="array" ref="J93">SUMPRODUCT((LOWER(INDEX(Attendance!$D:$ZZ,MATCH($A93,Attendance!$A:$A,0),0))="x")*(Attendance!$D$2:$ZZ$2=_xlfn.XLOOKUP(J$1,'Point System'!$A:$A,'Point System'!$B:$B,""))*(TEXT(Attendance!$D$1:$ZZ$1,"mmm")="Dec"))*_xlfn.XLOOKUP(J$1,'Point System'!$A:$A,'Point System'!$C:$C,0)</f>
        <v>0</v>
      </c>
      <c r="K93" s="206" cm="1">
        <f t="array" ref="K93">SUMPRODUCT((LOWER(INDEX(Attendance!$D:$ZZ,MATCH($A93,Attendance!$A:$A,0),0))="x")*(Attendance!$D$2:$ZZ$2=_xlfn.XLOOKUP(K$1,'Point System'!$A:$A,'Point System'!$B:$B,""))*(TEXT(Attendance!$D$1:$ZZ$1,"mmm")="Dec"))*_xlfn.XLOOKUP(K$1,'Point System'!$A:$A,'Point System'!$C:$C,0)</f>
        <v>0</v>
      </c>
      <c r="L93" s="188"/>
      <c r="M93" s="188"/>
      <c r="N93" s="188"/>
      <c r="O93" s="188"/>
      <c r="P93" s="214">
        <f t="shared" si="3"/>
        <v>0</v>
      </c>
      <c r="Q93" s="215">
        <f>IFERROR(INDEX(Deduction!$E:$J,MATCH($A93,Deduction!$A:$A,0),MATCH(_xlfn.XLOOKUP(Q$1,'Point System'!$E:$E,'Point System'!$F:$F,""),Deduction!$E$3:$J$3,0))*_xlfn.XLOOKUP(Q$1,'Point System'!$E:$E,'Point System'!$G:$G,0),0)</f>
        <v>0</v>
      </c>
      <c r="R93" s="215">
        <f>IFERROR(INDEX(Deduction!$E:$J,MATCH($A93,Deduction!$A:$A,0),MATCH(_xlfn.XLOOKUP(R$1,'Point System'!$E:$E,'Point System'!$F:$F,""),Deduction!$E$3:$J$3,0))*_xlfn.XLOOKUP(R$1,'Point System'!$E:$E,'Point System'!$G:$G,0),0)</f>
        <v>0</v>
      </c>
      <c r="S93" s="215">
        <f>IFERROR(INDEX(Deduction!$E:$J,MATCH($A93,Deduction!$A:$A,0),MATCH(_xlfn.XLOOKUP(S$1,'Point System'!$E:$E,'Point System'!$F:$F,""),Deduction!$E$3:$J$3,0))*_xlfn.XLOOKUP(S$1,'Point System'!$E:$E,'Point System'!$G:$G,0),0)</f>
        <v>0</v>
      </c>
      <c r="T93" s="215">
        <f>IFERROR(INDEX(Deduction!$E:$J,MATCH($A93,Deduction!$A:$A,0),MATCH(_xlfn.XLOOKUP(T$1,'Point System'!$E:$E,'Point System'!$F:$F,""),Deduction!$E$3:$J$3,0))*_xlfn.XLOOKUP(T$1,'Point System'!$E:$E,'Point System'!$G:$G,0),0)</f>
        <v>0</v>
      </c>
      <c r="U93" s="215">
        <f>IFERROR(INDEX(Deduction!$E:$J,MATCH($A93,Deduction!$A:$A,0),MATCH(_xlfn.XLOOKUP(U$1,'Point System'!$E:$E,'Point System'!$F:$F,""),Deduction!$E$3:$J$3,0))*_xlfn.XLOOKUP(U$1,'Point System'!$E:$E,'Point System'!$G:$G,0),0)</f>
        <v>0</v>
      </c>
      <c r="V93" s="215">
        <f>IFERROR(INDEX(Deduction!$E:$J,MATCH($A93,Deduction!$A:$A,0),MATCH(_xlfn.XLOOKUP(V$1,'Point System'!$E:$E,'Point System'!$F:$F,""),Deduction!$E$3:$J$3,0))*_xlfn.XLOOKUP(V$1,'Point System'!$E:$E,'Point System'!$G:$G,0),0)</f>
        <v>0</v>
      </c>
      <c r="W93" s="214">
        <f t="shared" si="4"/>
        <v>0</v>
      </c>
      <c r="X93" s="216">
        <f t="shared" si="5"/>
        <v>0</v>
      </c>
      <c r="Y93" s="225" cm="1">
        <f t="array" ref="Y93">IFERROR(SUMPRODUCT((LOWER(INDEX(Attendance!$E:$ZZ,MATCH($A93,Attendance!$A:$A,0),0))="x")*(TEXT(Attendance!$E$1:$ZZ$1,"mmm")="Dec"))/SUMPRODUCT((Attendance!$E$1:$ZZ$1&lt;&gt;"")*(TEXT(Attendance!$E$1:$ZZ$1,"mmm")="Dec")),0)</f>
        <v>0</v>
      </c>
      <c r="Z93" s="226" cm="1">
        <f t="array" ref="Z93">IFERROR(SUMPRODUCT((LOWER(INDEX(Attendance!$E:$ZZ,MATCH($A93,Attendance!$A:$A,0),0))="x")*(Attendance!$E$2:$ZZ$2=_xlfn.XLOOKUP(E$1,'Point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94" spans="1:26" x14ac:dyDescent="0.25">
      <c r="A94" s="187">
        <f>Attendance!A93</f>
        <v>91</v>
      </c>
      <c r="B94" s="207" t="str">
        <f>IF($A94=0,"",IFERROR(_xlfn.LET(_xlpm.x,INDEX(Attendance!$B:$B,MATCH($A94,Attendance!$A:$A,0)),IF(_xlpm.x=0,"",_xlpm.x)),""))</f>
        <v/>
      </c>
      <c r="C94" s="207" t="str">
        <f>IF($A94=0,"",IFERROR(_xlfn.LET(_xlpm.x,INDEX(Attendance!$C:$C,MATCH($A94,Attendance!$A:$A,0)),IF(_xlpm.x=0,"",_xlpm.x)),""))</f>
        <v/>
      </c>
      <c r="D94" s="207" t="str">
        <f>IF($A94=0,"",IFERROR(_xlfn.LET(_xlpm.x,INDEX(Attendance!$D:$D,MATCH($A94,Attendance!$A:$A,0)),IF(_xlpm.x=0,"",_xlpm.x)),""))</f>
        <v/>
      </c>
      <c r="E94" s="208" cm="1">
        <f t="array" ref="E94">SUMPRODUCT((LOWER(INDEX(Attendance!$D:$ZZ,MATCH($A94,Attendance!$A:$A,0),0))="x")*(Attendance!$D$2:$ZZ$2=_xlfn.XLOOKUP(E$1,'Point System'!$A:$A,'Point System'!$B:$B,""))*(TEXT(Attendance!$D$1:$ZZ$1,"mmm")="Dec"))*_xlfn.XLOOKUP(E$1,'Point System'!$A:$A,'Point System'!$C:$C,0)</f>
        <v>0</v>
      </c>
      <c r="F94" s="208" cm="1">
        <f t="array" ref="F94">SUMPRODUCT((LOWER(INDEX(Attendance!$D:$ZZ,MATCH($A94,Attendance!$A:$A,0),0))="x")*(Attendance!$D$2:$ZZ$2=_xlfn.XLOOKUP(F$1,'Point System'!$A:$A,'Point System'!$B:$B,""))*(TEXT(Attendance!$D$1:$ZZ$1,"mmm")="Dec"))*_xlfn.XLOOKUP(F$1,'Point System'!$A:$A,'Point System'!$C:$C,0)</f>
        <v>0</v>
      </c>
      <c r="G94" s="208" cm="1">
        <f t="array" ref="G94">SUMPRODUCT((LOWER(INDEX(Attendance!$D:$ZZ,MATCH($A94,Attendance!$A:$A,0),0))="x")*(Attendance!$D$2:$ZZ$2=_xlfn.XLOOKUP(G$1,'Point System'!$A:$A,'Point System'!$B:$B,""))*(TEXT(Attendance!$D$1:$ZZ$1,"mmm")="Dec"))*_xlfn.XLOOKUP(G$1,'Point System'!$A:$A,'Point System'!$C:$C,0)</f>
        <v>0</v>
      </c>
      <c r="H94" s="208" cm="1">
        <f t="array" ref="H94">SUMPRODUCT((LOWER(INDEX(Attendance!$D:$ZZ,MATCH($A94,Attendance!$A:$A,0),0))="x")*(Attendance!$D$2:$ZZ$2=_xlfn.XLOOKUP(H$1,'Point System'!$A:$A,'Point System'!$B:$B,""))*(TEXT(Attendance!$D$1:$ZZ$1,"mmm")="Dec"))*_xlfn.XLOOKUP(H$1,'Point System'!$A:$A,'Point System'!$C:$C,0)</f>
        <v>0</v>
      </c>
      <c r="I94" s="208" cm="1">
        <f t="array" ref="I94">SUMPRODUCT((LOWER(INDEX(Attendance!$D:$ZZ,MATCH($A94,Attendance!$A:$A,0),0))="x")*(Attendance!$D$2:$ZZ$2=_xlfn.XLOOKUP(I$1,'Point System'!$A:$A,'Point System'!$B:$B,""))*(TEXT(Attendance!$D$1:$ZZ$1,"mmm")="Dec"))*_xlfn.XLOOKUP(I$1,'Point System'!$A:$A,'Point System'!$C:$C,0)</f>
        <v>0</v>
      </c>
      <c r="J94" s="208" cm="1">
        <f t="array" ref="J94">SUMPRODUCT((LOWER(INDEX(Attendance!$D:$ZZ,MATCH($A94,Attendance!$A:$A,0),0))="x")*(Attendance!$D$2:$ZZ$2=_xlfn.XLOOKUP(J$1,'Point System'!$A:$A,'Point System'!$B:$B,""))*(TEXT(Attendance!$D$1:$ZZ$1,"mmm")="Dec"))*_xlfn.XLOOKUP(J$1,'Point System'!$A:$A,'Point System'!$C:$C,0)</f>
        <v>0</v>
      </c>
      <c r="K94" s="208" cm="1">
        <f t="array" ref="K94">SUMPRODUCT((LOWER(INDEX(Attendance!$D:$ZZ,MATCH($A94,Attendance!$A:$A,0),0))="x")*(Attendance!$D$2:$ZZ$2=_xlfn.XLOOKUP(K$1,'Point System'!$A:$A,'Point System'!$B:$B,""))*(TEXT(Attendance!$D$1:$ZZ$1,"mmm")="Dec"))*_xlfn.XLOOKUP(K$1,'Point System'!$A:$A,'Point System'!$C:$C,0)</f>
        <v>0</v>
      </c>
      <c r="L94" s="188"/>
      <c r="M94" s="188"/>
      <c r="N94" s="188"/>
      <c r="O94" s="188"/>
      <c r="P94" s="217">
        <f t="shared" si="3"/>
        <v>0</v>
      </c>
      <c r="Q94" s="218">
        <f>IFERROR(INDEX(Deduction!$E:$J,MATCH($A94,Deduction!$A:$A,0),MATCH(_xlfn.XLOOKUP(Q$1,'Point System'!$E:$E,'Point System'!$F:$F,""),Deduction!$E$3:$J$3,0))*_xlfn.XLOOKUP(Q$1,'Point System'!$E:$E,'Point System'!$G:$G,0),0)</f>
        <v>0</v>
      </c>
      <c r="R94" s="218">
        <f>IFERROR(INDEX(Deduction!$E:$J,MATCH($A94,Deduction!$A:$A,0),MATCH(_xlfn.XLOOKUP(R$1,'Point System'!$E:$E,'Point System'!$F:$F,""),Deduction!$E$3:$J$3,0))*_xlfn.XLOOKUP(R$1,'Point System'!$E:$E,'Point System'!$G:$G,0),0)</f>
        <v>0</v>
      </c>
      <c r="S94" s="218">
        <f>IFERROR(INDEX(Deduction!$E:$J,MATCH($A94,Deduction!$A:$A,0),MATCH(_xlfn.XLOOKUP(S$1,'Point System'!$E:$E,'Point System'!$F:$F,""),Deduction!$E$3:$J$3,0))*_xlfn.XLOOKUP(S$1,'Point System'!$E:$E,'Point System'!$G:$G,0),0)</f>
        <v>0</v>
      </c>
      <c r="T94" s="218">
        <f>IFERROR(INDEX(Deduction!$E:$J,MATCH($A94,Deduction!$A:$A,0),MATCH(_xlfn.XLOOKUP(T$1,'Point System'!$E:$E,'Point System'!$F:$F,""),Deduction!$E$3:$J$3,0))*_xlfn.XLOOKUP(T$1,'Point System'!$E:$E,'Point System'!$G:$G,0),0)</f>
        <v>0</v>
      </c>
      <c r="U94" s="218">
        <f>IFERROR(INDEX(Deduction!$E:$J,MATCH($A94,Deduction!$A:$A,0),MATCH(_xlfn.XLOOKUP(U$1,'Point System'!$E:$E,'Point System'!$F:$F,""),Deduction!$E$3:$J$3,0))*_xlfn.XLOOKUP(U$1,'Point System'!$E:$E,'Point System'!$G:$G,0),0)</f>
        <v>0</v>
      </c>
      <c r="V94" s="218">
        <f>IFERROR(INDEX(Deduction!$E:$J,MATCH($A94,Deduction!$A:$A,0),MATCH(_xlfn.XLOOKUP(V$1,'Point System'!$E:$E,'Point System'!$F:$F,""),Deduction!$E$3:$J$3,0))*_xlfn.XLOOKUP(V$1,'Point System'!$E:$E,'Point System'!$G:$G,0),0)</f>
        <v>0</v>
      </c>
      <c r="W94" s="217">
        <f t="shared" si="4"/>
        <v>0</v>
      </c>
      <c r="X94" s="219">
        <f t="shared" si="5"/>
        <v>0</v>
      </c>
      <c r="Y94" s="227" cm="1">
        <f t="array" ref="Y94">IFERROR(SUMPRODUCT((LOWER(INDEX(Attendance!$E:$ZZ,MATCH($A94,Attendance!$A:$A,0),0))="x")*(TEXT(Attendance!$E$1:$ZZ$1,"mmm")="Dec"))/SUMPRODUCT((Attendance!$E$1:$ZZ$1&lt;&gt;"")*(TEXT(Attendance!$E$1:$ZZ$1,"mmm")="Dec")),0)</f>
        <v>0</v>
      </c>
      <c r="Z94" s="228" cm="1">
        <f t="array" ref="Z94">IFERROR(SUMPRODUCT((LOWER(INDEX(Attendance!$E:$ZZ,MATCH($A94,Attendance!$A:$A,0),0))="x")*(Attendance!$E$2:$ZZ$2=_xlfn.XLOOKUP(E$1,'Point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95" spans="1:26" x14ac:dyDescent="0.25">
      <c r="A95" s="187">
        <f>Attendance!A94</f>
        <v>92</v>
      </c>
      <c r="B95" s="205" t="str">
        <f>IF($A95=0,"",IFERROR(_xlfn.LET(_xlpm.x,INDEX(Attendance!$B:$B,MATCH($A95,Attendance!$A:$A,0)),IF(_xlpm.x=0,"",_xlpm.x)),""))</f>
        <v/>
      </c>
      <c r="C95" s="205" t="str">
        <f>IF($A95=0,"",IFERROR(_xlfn.LET(_xlpm.x,INDEX(Attendance!$C:$C,MATCH($A95,Attendance!$A:$A,0)),IF(_xlpm.x=0,"",_xlpm.x)),""))</f>
        <v/>
      </c>
      <c r="D95" s="205" t="str">
        <f>IF($A95=0,"",IFERROR(_xlfn.LET(_xlpm.x,INDEX(Attendance!$D:$D,MATCH($A95,Attendance!$A:$A,0)),IF(_xlpm.x=0,"",_xlpm.x)),""))</f>
        <v/>
      </c>
      <c r="E95" s="206" cm="1">
        <f t="array" ref="E95">SUMPRODUCT((LOWER(INDEX(Attendance!$D:$ZZ,MATCH($A95,Attendance!$A:$A,0),0))="x")*(Attendance!$D$2:$ZZ$2=_xlfn.XLOOKUP(E$1,'Point System'!$A:$A,'Point System'!$B:$B,""))*(TEXT(Attendance!$D$1:$ZZ$1,"mmm")="Dec"))*_xlfn.XLOOKUP(E$1,'Point System'!$A:$A,'Point System'!$C:$C,0)</f>
        <v>0</v>
      </c>
      <c r="F95" s="206" cm="1">
        <f t="array" ref="F95">SUMPRODUCT((LOWER(INDEX(Attendance!$D:$ZZ,MATCH($A95,Attendance!$A:$A,0),0))="x")*(Attendance!$D$2:$ZZ$2=_xlfn.XLOOKUP(F$1,'Point System'!$A:$A,'Point System'!$B:$B,""))*(TEXT(Attendance!$D$1:$ZZ$1,"mmm")="Dec"))*_xlfn.XLOOKUP(F$1,'Point System'!$A:$A,'Point System'!$C:$C,0)</f>
        <v>0</v>
      </c>
      <c r="G95" s="206" cm="1">
        <f t="array" ref="G95">SUMPRODUCT((LOWER(INDEX(Attendance!$D:$ZZ,MATCH($A95,Attendance!$A:$A,0),0))="x")*(Attendance!$D$2:$ZZ$2=_xlfn.XLOOKUP(G$1,'Point System'!$A:$A,'Point System'!$B:$B,""))*(TEXT(Attendance!$D$1:$ZZ$1,"mmm")="Dec"))*_xlfn.XLOOKUP(G$1,'Point System'!$A:$A,'Point System'!$C:$C,0)</f>
        <v>0</v>
      </c>
      <c r="H95" s="206" cm="1">
        <f t="array" ref="H95">SUMPRODUCT((LOWER(INDEX(Attendance!$D:$ZZ,MATCH($A95,Attendance!$A:$A,0),0))="x")*(Attendance!$D$2:$ZZ$2=_xlfn.XLOOKUP(H$1,'Point System'!$A:$A,'Point System'!$B:$B,""))*(TEXT(Attendance!$D$1:$ZZ$1,"mmm")="Dec"))*_xlfn.XLOOKUP(H$1,'Point System'!$A:$A,'Point System'!$C:$C,0)</f>
        <v>0</v>
      </c>
      <c r="I95" s="206" cm="1">
        <f t="array" ref="I95">SUMPRODUCT((LOWER(INDEX(Attendance!$D:$ZZ,MATCH($A95,Attendance!$A:$A,0),0))="x")*(Attendance!$D$2:$ZZ$2=_xlfn.XLOOKUP(I$1,'Point System'!$A:$A,'Point System'!$B:$B,""))*(TEXT(Attendance!$D$1:$ZZ$1,"mmm")="Dec"))*_xlfn.XLOOKUP(I$1,'Point System'!$A:$A,'Point System'!$C:$C,0)</f>
        <v>0</v>
      </c>
      <c r="J95" s="206" cm="1">
        <f t="array" ref="J95">SUMPRODUCT((LOWER(INDEX(Attendance!$D:$ZZ,MATCH($A95,Attendance!$A:$A,0),0))="x")*(Attendance!$D$2:$ZZ$2=_xlfn.XLOOKUP(J$1,'Point System'!$A:$A,'Point System'!$B:$B,""))*(TEXT(Attendance!$D$1:$ZZ$1,"mmm")="Dec"))*_xlfn.XLOOKUP(J$1,'Point System'!$A:$A,'Point System'!$C:$C,0)</f>
        <v>0</v>
      </c>
      <c r="K95" s="206" cm="1">
        <f t="array" ref="K95">SUMPRODUCT((LOWER(INDEX(Attendance!$D:$ZZ,MATCH($A95,Attendance!$A:$A,0),0))="x")*(Attendance!$D$2:$ZZ$2=_xlfn.XLOOKUP(K$1,'Point System'!$A:$A,'Point System'!$B:$B,""))*(TEXT(Attendance!$D$1:$ZZ$1,"mmm")="Dec"))*_xlfn.XLOOKUP(K$1,'Point System'!$A:$A,'Point System'!$C:$C,0)</f>
        <v>0</v>
      </c>
      <c r="L95" s="188"/>
      <c r="M95" s="188"/>
      <c r="N95" s="188"/>
      <c r="O95" s="188"/>
      <c r="P95" s="214">
        <f t="shared" si="3"/>
        <v>0</v>
      </c>
      <c r="Q95" s="215">
        <f>IFERROR(INDEX(Deduction!$E:$J,MATCH($A95,Deduction!$A:$A,0),MATCH(_xlfn.XLOOKUP(Q$1,'Point System'!$E:$E,'Point System'!$F:$F,""),Deduction!$E$3:$J$3,0))*_xlfn.XLOOKUP(Q$1,'Point System'!$E:$E,'Point System'!$G:$G,0),0)</f>
        <v>0</v>
      </c>
      <c r="R95" s="215">
        <f>IFERROR(INDEX(Deduction!$E:$J,MATCH($A95,Deduction!$A:$A,0),MATCH(_xlfn.XLOOKUP(R$1,'Point System'!$E:$E,'Point System'!$F:$F,""),Deduction!$E$3:$J$3,0))*_xlfn.XLOOKUP(R$1,'Point System'!$E:$E,'Point System'!$G:$G,0),0)</f>
        <v>0</v>
      </c>
      <c r="S95" s="215">
        <f>IFERROR(INDEX(Deduction!$E:$J,MATCH($A95,Deduction!$A:$A,0),MATCH(_xlfn.XLOOKUP(S$1,'Point System'!$E:$E,'Point System'!$F:$F,""),Deduction!$E$3:$J$3,0))*_xlfn.XLOOKUP(S$1,'Point System'!$E:$E,'Point System'!$G:$G,0),0)</f>
        <v>0</v>
      </c>
      <c r="T95" s="215">
        <f>IFERROR(INDEX(Deduction!$E:$J,MATCH($A95,Deduction!$A:$A,0),MATCH(_xlfn.XLOOKUP(T$1,'Point System'!$E:$E,'Point System'!$F:$F,""),Deduction!$E$3:$J$3,0))*_xlfn.XLOOKUP(T$1,'Point System'!$E:$E,'Point System'!$G:$G,0),0)</f>
        <v>0</v>
      </c>
      <c r="U95" s="215">
        <f>IFERROR(INDEX(Deduction!$E:$J,MATCH($A95,Deduction!$A:$A,0),MATCH(_xlfn.XLOOKUP(U$1,'Point System'!$E:$E,'Point System'!$F:$F,""),Deduction!$E$3:$J$3,0))*_xlfn.XLOOKUP(U$1,'Point System'!$E:$E,'Point System'!$G:$G,0),0)</f>
        <v>0</v>
      </c>
      <c r="V95" s="215">
        <f>IFERROR(INDEX(Deduction!$E:$J,MATCH($A95,Deduction!$A:$A,0),MATCH(_xlfn.XLOOKUP(V$1,'Point System'!$E:$E,'Point System'!$F:$F,""),Deduction!$E$3:$J$3,0))*_xlfn.XLOOKUP(V$1,'Point System'!$E:$E,'Point System'!$G:$G,0),0)</f>
        <v>0</v>
      </c>
      <c r="W95" s="214">
        <f t="shared" si="4"/>
        <v>0</v>
      </c>
      <c r="X95" s="216">
        <f t="shared" si="5"/>
        <v>0</v>
      </c>
      <c r="Y95" s="225" cm="1">
        <f t="array" ref="Y95">IFERROR(SUMPRODUCT((LOWER(INDEX(Attendance!$E:$ZZ,MATCH($A95,Attendance!$A:$A,0),0))="x")*(TEXT(Attendance!$E$1:$ZZ$1,"mmm")="Dec"))/SUMPRODUCT((Attendance!$E$1:$ZZ$1&lt;&gt;"")*(TEXT(Attendance!$E$1:$ZZ$1,"mmm")="Dec")),0)</f>
        <v>0</v>
      </c>
      <c r="Z95" s="226" cm="1">
        <f t="array" ref="Z95">IFERROR(SUMPRODUCT((LOWER(INDEX(Attendance!$E:$ZZ,MATCH($A95,Attendance!$A:$A,0),0))="x")*(Attendance!$E$2:$ZZ$2=_xlfn.XLOOKUP(E$1,'Point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96" spans="1:26" x14ac:dyDescent="0.25">
      <c r="A96" s="187">
        <f>Attendance!A95</f>
        <v>93</v>
      </c>
      <c r="B96" s="207" t="str">
        <f>IF($A96=0,"",IFERROR(_xlfn.LET(_xlpm.x,INDEX(Attendance!$B:$B,MATCH($A96,Attendance!$A:$A,0)),IF(_xlpm.x=0,"",_xlpm.x)),""))</f>
        <v/>
      </c>
      <c r="C96" s="207" t="str">
        <f>IF($A96=0,"",IFERROR(_xlfn.LET(_xlpm.x,INDEX(Attendance!$C:$C,MATCH($A96,Attendance!$A:$A,0)),IF(_xlpm.x=0,"",_xlpm.x)),""))</f>
        <v/>
      </c>
      <c r="D96" s="207" t="str">
        <f>IF($A96=0,"",IFERROR(_xlfn.LET(_xlpm.x,INDEX(Attendance!$D:$D,MATCH($A96,Attendance!$A:$A,0)),IF(_xlpm.x=0,"",_xlpm.x)),""))</f>
        <v/>
      </c>
      <c r="E96" s="208" cm="1">
        <f t="array" ref="E96">SUMPRODUCT((LOWER(INDEX(Attendance!$D:$ZZ,MATCH($A96,Attendance!$A:$A,0),0))="x")*(Attendance!$D$2:$ZZ$2=_xlfn.XLOOKUP(E$1,'Point System'!$A:$A,'Point System'!$B:$B,""))*(TEXT(Attendance!$D$1:$ZZ$1,"mmm")="Dec"))*_xlfn.XLOOKUP(E$1,'Point System'!$A:$A,'Point System'!$C:$C,0)</f>
        <v>0</v>
      </c>
      <c r="F96" s="208" cm="1">
        <f t="array" ref="F96">SUMPRODUCT((LOWER(INDEX(Attendance!$D:$ZZ,MATCH($A96,Attendance!$A:$A,0),0))="x")*(Attendance!$D$2:$ZZ$2=_xlfn.XLOOKUP(F$1,'Point System'!$A:$A,'Point System'!$B:$B,""))*(TEXT(Attendance!$D$1:$ZZ$1,"mmm")="Dec"))*_xlfn.XLOOKUP(F$1,'Point System'!$A:$A,'Point System'!$C:$C,0)</f>
        <v>0</v>
      </c>
      <c r="G96" s="208" cm="1">
        <f t="array" ref="G96">SUMPRODUCT((LOWER(INDEX(Attendance!$D:$ZZ,MATCH($A96,Attendance!$A:$A,0),0))="x")*(Attendance!$D$2:$ZZ$2=_xlfn.XLOOKUP(G$1,'Point System'!$A:$A,'Point System'!$B:$B,""))*(TEXT(Attendance!$D$1:$ZZ$1,"mmm")="Dec"))*_xlfn.XLOOKUP(G$1,'Point System'!$A:$A,'Point System'!$C:$C,0)</f>
        <v>0</v>
      </c>
      <c r="H96" s="208" cm="1">
        <f t="array" ref="H96">SUMPRODUCT((LOWER(INDEX(Attendance!$D:$ZZ,MATCH($A96,Attendance!$A:$A,0),0))="x")*(Attendance!$D$2:$ZZ$2=_xlfn.XLOOKUP(H$1,'Point System'!$A:$A,'Point System'!$B:$B,""))*(TEXT(Attendance!$D$1:$ZZ$1,"mmm")="Dec"))*_xlfn.XLOOKUP(H$1,'Point System'!$A:$A,'Point System'!$C:$C,0)</f>
        <v>0</v>
      </c>
      <c r="I96" s="208" cm="1">
        <f t="array" ref="I96">SUMPRODUCT((LOWER(INDEX(Attendance!$D:$ZZ,MATCH($A96,Attendance!$A:$A,0),0))="x")*(Attendance!$D$2:$ZZ$2=_xlfn.XLOOKUP(I$1,'Point System'!$A:$A,'Point System'!$B:$B,""))*(TEXT(Attendance!$D$1:$ZZ$1,"mmm")="Dec"))*_xlfn.XLOOKUP(I$1,'Point System'!$A:$A,'Point System'!$C:$C,0)</f>
        <v>0</v>
      </c>
      <c r="J96" s="208" cm="1">
        <f t="array" ref="J96">SUMPRODUCT((LOWER(INDEX(Attendance!$D:$ZZ,MATCH($A96,Attendance!$A:$A,0),0))="x")*(Attendance!$D$2:$ZZ$2=_xlfn.XLOOKUP(J$1,'Point System'!$A:$A,'Point System'!$B:$B,""))*(TEXT(Attendance!$D$1:$ZZ$1,"mmm")="Dec"))*_xlfn.XLOOKUP(J$1,'Point System'!$A:$A,'Point System'!$C:$C,0)</f>
        <v>0</v>
      </c>
      <c r="K96" s="208" cm="1">
        <f t="array" ref="K96">SUMPRODUCT((LOWER(INDEX(Attendance!$D:$ZZ,MATCH($A96,Attendance!$A:$A,0),0))="x")*(Attendance!$D$2:$ZZ$2=_xlfn.XLOOKUP(K$1,'Point System'!$A:$A,'Point System'!$B:$B,""))*(TEXT(Attendance!$D$1:$ZZ$1,"mmm")="Dec"))*_xlfn.XLOOKUP(K$1,'Point System'!$A:$A,'Point System'!$C:$C,0)</f>
        <v>0</v>
      </c>
      <c r="L96" s="188"/>
      <c r="M96" s="188"/>
      <c r="N96" s="188"/>
      <c r="O96" s="188"/>
      <c r="P96" s="217">
        <f t="shared" si="3"/>
        <v>0</v>
      </c>
      <c r="Q96" s="218">
        <f>IFERROR(INDEX(Deduction!$E:$J,MATCH($A96,Deduction!$A:$A,0),MATCH(_xlfn.XLOOKUP(Q$1,'Point System'!$E:$E,'Point System'!$F:$F,""),Deduction!$E$3:$J$3,0))*_xlfn.XLOOKUP(Q$1,'Point System'!$E:$E,'Point System'!$G:$G,0),0)</f>
        <v>0</v>
      </c>
      <c r="R96" s="218">
        <f>IFERROR(INDEX(Deduction!$E:$J,MATCH($A96,Deduction!$A:$A,0),MATCH(_xlfn.XLOOKUP(R$1,'Point System'!$E:$E,'Point System'!$F:$F,""),Deduction!$E$3:$J$3,0))*_xlfn.XLOOKUP(R$1,'Point System'!$E:$E,'Point System'!$G:$G,0),0)</f>
        <v>0</v>
      </c>
      <c r="S96" s="218">
        <f>IFERROR(INDEX(Deduction!$E:$J,MATCH($A96,Deduction!$A:$A,0),MATCH(_xlfn.XLOOKUP(S$1,'Point System'!$E:$E,'Point System'!$F:$F,""),Deduction!$E$3:$J$3,0))*_xlfn.XLOOKUP(S$1,'Point System'!$E:$E,'Point System'!$G:$G,0),0)</f>
        <v>0</v>
      </c>
      <c r="T96" s="218">
        <f>IFERROR(INDEX(Deduction!$E:$J,MATCH($A96,Deduction!$A:$A,0),MATCH(_xlfn.XLOOKUP(T$1,'Point System'!$E:$E,'Point System'!$F:$F,""),Deduction!$E$3:$J$3,0))*_xlfn.XLOOKUP(T$1,'Point System'!$E:$E,'Point System'!$G:$G,0),0)</f>
        <v>0</v>
      </c>
      <c r="U96" s="218">
        <f>IFERROR(INDEX(Deduction!$E:$J,MATCH($A96,Deduction!$A:$A,0),MATCH(_xlfn.XLOOKUP(U$1,'Point System'!$E:$E,'Point System'!$F:$F,""),Deduction!$E$3:$J$3,0))*_xlfn.XLOOKUP(U$1,'Point System'!$E:$E,'Point System'!$G:$G,0),0)</f>
        <v>0</v>
      </c>
      <c r="V96" s="218">
        <f>IFERROR(INDEX(Deduction!$E:$J,MATCH($A96,Deduction!$A:$A,0),MATCH(_xlfn.XLOOKUP(V$1,'Point System'!$E:$E,'Point System'!$F:$F,""),Deduction!$E$3:$J$3,0))*_xlfn.XLOOKUP(V$1,'Point System'!$E:$E,'Point System'!$G:$G,0),0)</f>
        <v>0</v>
      </c>
      <c r="W96" s="217">
        <f t="shared" si="4"/>
        <v>0</v>
      </c>
      <c r="X96" s="219">
        <f t="shared" si="5"/>
        <v>0</v>
      </c>
      <c r="Y96" s="227" cm="1">
        <f t="array" ref="Y96">IFERROR(SUMPRODUCT((LOWER(INDEX(Attendance!$E:$ZZ,MATCH($A96,Attendance!$A:$A,0),0))="x")*(TEXT(Attendance!$E$1:$ZZ$1,"mmm")="Dec"))/SUMPRODUCT((Attendance!$E$1:$ZZ$1&lt;&gt;"")*(TEXT(Attendance!$E$1:$ZZ$1,"mmm")="Dec")),0)</f>
        <v>0</v>
      </c>
      <c r="Z96" s="228" cm="1">
        <f t="array" ref="Z96">IFERROR(SUMPRODUCT((LOWER(INDEX(Attendance!$E:$ZZ,MATCH($A96,Attendance!$A:$A,0),0))="x")*(Attendance!$E$2:$ZZ$2=_xlfn.XLOOKUP(E$1,'Point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97" spans="1:26" x14ac:dyDescent="0.25">
      <c r="A97" s="187">
        <f>Attendance!A96</f>
        <v>94</v>
      </c>
      <c r="B97" s="205" t="str">
        <f>IF($A97=0,"",IFERROR(_xlfn.LET(_xlpm.x,INDEX(Attendance!$B:$B,MATCH($A97,Attendance!$A:$A,0)),IF(_xlpm.x=0,"",_xlpm.x)),""))</f>
        <v/>
      </c>
      <c r="C97" s="205" t="str">
        <f>IF($A97=0,"",IFERROR(_xlfn.LET(_xlpm.x,INDEX(Attendance!$C:$C,MATCH($A97,Attendance!$A:$A,0)),IF(_xlpm.x=0,"",_xlpm.x)),""))</f>
        <v/>
      </c>
      <c r="D97" s="205" t="str">
        <f>IF($A97=0,"",IFERROR(_xlfn.LET(_xlpm.x,INDEX(Attendance!$D:$D,MATCH($A97,Attendance!$A:$A,0)),IF(_xlpm.x=0,"",_xlpm.x)),""))</f>
        <v/>
      </c>
      <c r="E97" s="206" cm="1">
        <f t="array" ref="E97">SUMPRODUCT((LOWER(INDEX(Attendance!$D:$ZZ,MATCH($A97,Attendance!$A:$A,0),0))="x")*(Attendance!$D$2:$ZZ$2=_xlfn.XLOOKUP(E$1,'Point System'!$A:$A,'Point System'!$B:$B,""))*(TEXT(Attendance!$D$1:$ZZ$1,"mmm")="Dec"))*_xlfn.XLOOKUP(E$1,'Point System'!$A:$A,'Point System'!$C:$C,0)</f>
        <v>0</v>
      </c>
      <c r="F97" s="206" cm="1">
        <f t="array" ref="F97">SUMPRODUCT((LOWER(INDEX(Attendance!$D:$ZZ,MATCH($A97,Attendance!$A:$A,0),0))="x")*(Attendance!$D$2:$ZZ$2=_xlfn.XLOOKUP(F$1,'Point System'!$A:$A,'Point System'!$B:$B,""))*(TEXT(Attendance!$D$1:$ZZ$1,"mmm")="Dec"))*_xlfn.XLOOKUP(F$1,'Point System'!$A:$A,'Point System'!$C:$C,0)</f>
        <v>0</v>
      </c>
      <c r="G97" s="206" cm="1">
        <f t="array" ref="G97">SUMPRODUCT((LOWER(INDEX(Attendance!$D:$ZZ,MATCH($A97,Attendance!$A:$A,0),0))="x")*(Attendance!$D$2:$ZZ$2=_xlfn.XLOOKUP(G$1,'Point System'!$A:$A,'Point System'!$B:$B,""))*(TEXT(Attendance!$D$1:$ZZ$1,"mmm")="Dec"))*_xlfn.XLOOKUP(G$1,'Point System'!$A:$A,'Point System'!$C:$C,0)</f>
        <v>0</v>
      </c>
      <c r="H97" s="206" cm="1">
        <f t="array" ref="H97">SUMPRODUCT((LOWER(INDEX(Attendance!$D:$ZZ,MATCH($A97,Attendance!$A:$A,0),0))="x")*(Attendance!$D$2:$ZZ$2=_xlfn.XLOOKUP(H$1,'Point System'!$A:$A,'Point System'!$B:$B,""))*(TEXT(Attendance!$D$1:$ZZ$1,"mmm")="Dec"))*_xlfn.XLOOKUP(H$1,'Point System'!$A:$A,'Point System'!$C:$C,0)</f>
        <v>0</v>
      </c>
      <c r="I97" s="206" cm="1">
        <f t="array" ref="I97">SUMPRODUCT((LOWER(INDEX(Attendance!$D:$ZZ,MATCH($A97,Attendance!$A:$A,0),0))="x")*(Attendance!$D$2:$ZZ$2=_xlfn.XLOOKUP(I$1,'Point System'!$A:$A,'Point System'!$B:$B,""))*(TEXT(Attendance!$D$1:$ZZ$1,"mmm")="Dec"))*_xlfn.XLOOKUP(I$1,'Point System'!$A:$A,'Point System'!$C:$C,0)</f>
        <v>0</v>
      </c>
      <c r="J97" s="206" cm="1">
        <f t="array" ref="J97">SUMPRODUCT((LOWER(INDEX(Attendance!$D:$ZZ,MATCH($A97,Attendance!$A:$A,0),0))="x")*(Attendance!$D$2:$ZZ$2=_xlfn.XLOOKUP(J$1,'Point System'!$A:$A,'Point System'!$B:$B,""))*(TEXT(Attendance!$D$1:$ZZ$1,"mmm")="Dec"))*_xlfn.XLOOKUP(J$1,'Point System'!$A:$A,'Point System'!$C:$C,0)</f>
        <v>0</v>
      </c>
      <c r="K97" s="206" cm="1">
        <f t="array" ref="K97">SUMPRODUCT((LOWER(INDEX(Attendance!$D:$ZZ,MATCH($A97,Attendance!$A:$A,0),0))="x")*(Attendance!$D$2:$ZZ$2=_xlfn.XLOOKUP(K$1,'Point System'!$A:$A,'Point System'!$B:$B,""))*(TEXT(Attendance!$D$1:$ZZ$1,"mmm")="Dec"))*_xlfn.XLOOKUP(K$1,'Point System'!$A:$A,'Point System'!$C:$C,0)</f>
        <v>0</v>
      </c>
      <c r="L97" s="188"/>
      <c r="M97" s="188"/>
      <c r="N97" s="188"/>
      <c r="O97" s="188"/>
      <c r="P97" s="214">
        <f t="shared" si="3"/>
        <v>0</v>
      </c>
      <c r="Q97" s="215">
        <f>IFERROR(INDEX(Deduction!$E:$J,MATCH($A97,Deduction!$A:$A,0),MATCH(_xlfn.XLOOKUP(Q$1,'Point System'!$E:$E,'Point System'!$F:$F,""),Deduction!$E$3:$J$3,0))*_xlfn.XLOOKUP(Q$1,'Point System'!$E:$E,'Point System'!$G:$G,0),0)</f>
        <v>0</v>
      </c>
      <c r="R97" s="215">
        <f>IFERROR(INDEX(Deduction!$E:$J,MATCH($A97,Deduction!$A:$A,0),MATCH(_xlfn.XLOOKUP(R$1,'Point System'!$E:$E,'Point System'!$F:$F,""),Deduction!$E$3:$J$3,0))*_xlfn.XLOOKUP(R$1,'Point System'!$E:$E,'Point System'!$G:$G,0),0)</f>
        <v>0</v>
      </c>
      <c r="S97" s="215">
        <f>IFERROR(INDEX(Deduction!$E:$J,MATCH($A97,Deduction!$A:$A,0),MATCH(_xlfn.XLOOKUP(S$1,'Point System'!$E:$E,'Point System'!$F:$F,""),Deduction!$E$3:$J$3,0))*_xlfn.XLOOKUP(S$1,'Point System'!$E:$E,'Point System'!$G:$G,0),0)</f>
        <v>0</v>
      </c>
      <c r="T97" s="215">
        <f>IFERROR(INDEX(Deduction!$E:$J,MATCH($A97,Deduction!$A:$A,0),MATCH(_xlfn.XLOOKUP(T$1,'Point System'!$E:$E,'Point System'!$F:$F,""),Deduction!$E$3:$J$3,0))*_xlfn.XLOOKUP(T$1,'Point System'!$E:$E,'Point System'!$G:$G,0),0)</f>
        <v>0</v>
      </c>
      <c r="U97" s="215">
        <f>IFERROR(INDEX(Deduction!$E:$J,MATCH($A97,Deduction!$A:$A,0),MATCH(_xlfn.XLOOKUP(U$1,'Point System'!$E:$E,'Point System'!$F:$F,""),Deduction!$E$3:$J$3,0))*_xlfn.XLOOKUP(U$1,'Point System'!$E:$E,'Point System'!$G:$G,0),0)</f>
        <v>0</v>
      </c>
      <c r="V97" s="215">
        <f>IFERROR(INDEX(Deduction!$E:$J,MATCH($A97,Deduction!$A:$A,0),MATCH(_xlfn.XLOOKUP(V$1,'Point System'!$E:$E,'Point System'!$F:$F,""),Deduction!$E$3:$J$3,0))*_xlfn.XLOOKUP(V$1,'Point System'!$E:$E,'Point System'!$G:$G,0),0)</f>
        <v>0</v>
      </c>
      <c r="W97" s="214">
        <f t="shared" si="4"/>
        <v>0</v>
      </c>
      <c r="X97" s="216">
        <f t="shared" si="5"/>
        <v>0</v>
      </c>
      <c r="Y97" s="225" cm="1">
        <f t="array" ref="Y97">IFERROR(SUMPRODUCT((LOWER(INDEX(Attendance!$E:$ZZ,MATCH($A97,Attendance!$A:$A,0),0))="x")*(TEXT(Attendance!$E$1:$ZZ$1,"mmm")="Dec"))/SUMPRODUCT((Attendance!$E$1:$ZZ$1&lt;&gt;"")*(TEXT(Attendance!$E$1:$ZZ$1,"mmm")="Dec")),0)</f>
        <v>0</v>
      </c>
      <c r="Z97" s="226" cm="1">
        <f t="array" ref="Z97">IFERROR(SUMPRODUCT((LOWER(INDEX(Attendance!$E:$ZZ,MATCH($A97,Attendance!$A:$A,0),0))="x")*(Attendance!$E$2:$ZZ$2=_xlfn.XLOOKUP(E$1,'Point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98" spans="1:26" x14ac:dyDescent="0.25">
      <c r="A98" s="187">
        <f>Attendance!A97</f>
        <v>95</v>
      </c>
      <c r="B98" s="207" t="str">
        <f>IF($A98=0,"",IFERROR(_xlfn.LET(_xlpm.x,INDEX(Attendance!$B:$B,MATCH($A98,Attendance!$A:$A,0)),IF(_xlpm.x=0,"",_xlpm.x)),""))</f>
        <v/>
      </c>
      <c r="C98" s="207" t="str">
        <f>IF($A98=0,"",IFERROR(_xlfn.LET(_xlpm.x,INDEX(Attendance!$C:$C,MATCH($A98,Attendance!$A:$A,0)),IF(_xlpm.x=0,"",_xlpm.x)),""))</f>
        <v/>
      </c>
      <c r="D98" s="207" t="str">
        <f>IF($A98=0,"",IFERROR(_xlfn.LET(_xlpm.x,INDEX(Attendance!$D:$D,MATCH($A98,Attendance!$A:$A,0)),IF(_xlpm.x=0,"",_xlpm.x)),""))</f>
        <v/>
      </c>
      <c r="E98" s="208" cm="1">
        <f t="array" ref="E98">SUMPRODUCT((LOWER(INDEX(Attendance!$D:$ZZ,MATCH($A98,Attendance!$A:$A,0),0))="x")*(Attendance!$D$2:$ZZ$2=_xlfn.XLOOKUP(E$1,'Point System'!$A:$A,'Point System'!$B:$B,""))*(TEXT(Attendance!$D$1:$ZZ$1,"mmm")="Dec"))*_xlfn.XLOOKUP(E$1,'Point System'!$A:$A,'Point System'!$C:$C,0)</f>
        <v>0</v>
      </c>
      <c r="F98" s="208" cm="1">
        <f t="array" ref="F98">SUMPRODUCT((LOWER(INDEX(Attendance!$D:$ZZ,MATCH($A98,Attendance!$A:$A,0),0))="x")*(Attendance!$D$2:$ZZ$2=_xlfn.XLOOKUP(F$1,'Point System'!$A:$A,'Point System'!$B:$B,""))*(TEXT(Attendance!$D$1:$ZZ$1,"mmm")="Dec"))*_xlfn.XLOOKUP(F$1,'Point System'!$A:$A,'Point System'!$C:$C,0)</f>
        <v>0</v>
      </c>
      <c r="G98" s="208" cm="1">
        <f t="array" ref="G98">SUMPRODUCT((LOWER(INDEX(Attendance!$D:$ZZ,MATCH($A98,Attendance!$A:$A,0),0))="x")*(Attendance!$D$2:$ZZ$2=_xlfn.XLOOKUP(G$1,'Point System'!$A:$A,'Point System'!$B:$B,""))*(TEXT(Attendance!$D$1:$ZZ$1,"mmm")="Dec"))*_xlfn.XLOOKUP(G$1,'Point System'!$A:$A,'Point System'!$C:$C,0)</f>
        <v>0</v>
      </c>
      <c r="H98" s="208" cm="1">
        <f t="array" ref="H98">SUMPRODUCT((LOWER(INDEX(Attendance!$D:$ZZ,MATCH($A98,Attendance!$A:$A,0),0))="x")*(Attendance!$D$2:$ZZ$2=_xlfn.XLOOKUP(H$1,'Point System'!$A:$A,'Point System'!$B:$B,""))*(TEXT(Attendance!$D$1:$ZZ$1,"mmm")="Dec"))*_xlfn.XLOOKUP(H$1,'Point System'!$A:$A,'Point System'!$C:$C,0)</f>
        <v>0</v>
      </c>
      <c r="I98" s="208" cm="1">
        <f t="array" ref="I98">SUMPRODUCT((LOWER(INDEX(Attendance!$D:$ZZ,MATCH($A98,Attendance!$A:$A,0),0))="x")*(Attendance!$D$2:$ZZ$2=_xlfn.XLOOKUP(I$1,'Point System'!$A:$A,'Point System'!$B:$B,""))*(TEXT(Attendance!$D$1:$ZZ$1,"mmm")="Dec"))*_xlfn.XLOOKUP(I$1,'Point System'!$A:$A,'Point System'!$C:$C,0)</f>
        <v>0</v>
      </c>
      <c r="J98" s="208" cm="1">
        <f t="array" ref="J98">SUMPRODUCT((LOWER(INDEX(Attendance!$D:$ZZ,MATCH($A98,Attendance!$A:$A,0),0))="x")*(Attendance!$D$2:$ZZ$2=_xlfn.XLOOKUP(J$1,'Point System'!$A:$A,'Point System'!$B:$B,""))*(TEXT(Attendance!$D$1:$ZZ$1,"mmm")="Dec"))*_xlfn.XLOOKUP(J$1,'Point System'!$A:$A,'Point System'!$C:$C,0)</f>
        <v>0</v>
      </c>
      <c r="K98" s="208" cm="1">
        <f t="array" ref="K98">SUMPRODUCT((LOWER(INDEX(Attendance!$D:$ZZ,MATCH($A98,Attendance!$A:$A,0),0))="x")*(Attendance!$D$2:$ZZ$2=_xlfn.XLOOKUP(K$1,'Point System'!$A:$A,'Point System'!$B:$B,""))*(TEXT(Attendance!$D$1:$ZZ$1,"mmm")="Dec"))*_xlfn.XLOOKUP(K$1,'Point System'!$A:$A,'Point System'!$C:$C,0)</f>
        <v>0</v>
      </c>
      <c r="L98" s="188"/>
      <c r="M98" s="188"/>
      <c r="N98" s="188"/>
      <c r="O98" s="188"/>
      <c r="P98" s="217">
        <f t="shared" si="3"/>
        <v>0</v>
      </c>
      <c r="Q98" s="218">
        <f>IFERROR(INDEX(Deduction!$E:$J,MATCH($A98,Deduction!$A:$A,0),MATCH(_xlfn.XLOOKUP(Q$1,'Point System'!$E:$E,'Point System'!$F:$F,""),Deduction!$E$3:$J$3,0))*_xlfn.XLOOKUP(Q$1,'Point System'!$E:$E,'Point System'!$G:$G,0),0)</f>
        <v>0</v>
      </c>
      <c r="R98" s="218">
        <f>IFERROR(INDEX(Deduction!$E:$J,MATCH($A98,Deduction!$A:$A,0),MATCH(_xlfn.XLOOKUP(R$1,'Point System'!$E:$E,'Point System'!$F:$F,""),Deduction!$E$3:$J$3,0))*_xlfn.XLOOKUP(R$1,'Point System'!$E:$E,'Point System'!$G:$G,0),0)</f>
        <v>0</v>
      </c>
      <c r="S98" s="218">
        <f>IFERROR(INDEX(Deduction!$E:$J,MATCH($A98,Deduction!$A:$A,0),MATCH(_xlfn.XLOOKUP(S$1,'Point System'!$E:$E,'Point System'!$F:$F,""),Deduction!$E$3:$J$3,0))*_xlfn.XLOOKUP(S$1,'Point System'!$E:$E,'Point System'!$G:$G,0),0)</f>
        <v>0</v>
      </c>
      <c r="T98" s="218">
        <f>IFERROR(INDEX(Deduction!$E:$J,MATCH($A98,Deduction!$A:$A,0),MATCH(_xlfn.XLOOKUP(T$1,'Point System'!$E:$E,'Point System'!$F:$F,""),Deduction!$E$3:$J$3,0))*_xlfn.XLOOKUP(T$1,'Point System'!$E:$E,'Point System'!$G:$G,0),0)</f>
        <v>0</v>
      </c>
      <c r="U98" s="218">
        <f>IFERROR(INDEX(Deduction!$E:$J,MATCH($A98,Deduction!$A:$A,0),MATCH(_xlfn.XLOOKUP(U$1,'Point System'!$E:$E,'Point System'!$F:$F,""),Deduction!$E$3:$J$3,0))*_xlfn.XLOOKUP(U$1,'Point System'!$E:$E,'Point System'!$G:$G,0),0)</f>
        <v>0</v>
      </c>
      <c r="V98" s="218">
        <f>IFERROR(INDEX(Deduction!$E:$J,MATCH($A98,Deduction!$A:$A,0),MATCH(_xlfn.XLOOKUP(V$1,'Point System'!$E:$E,'Point System'!$F:$F,""),Deduction!$E$3:$J$3,0))*_xlfn.XLOOKUP(V$1,'Point System'!$E:$E,'Point System'!$G:$G,0),0)</f>
        <v>0</v>
      </c>
      <c r="W98" s="217">
        <f t="shared" si="4"/>
        <v>0</v>
      </c>
      <c r="X98" s="219">
        <f t="shared" si="5"/>
        <v>0</v>
      </c>
      <c r="Y98" s="227" cm="1">
        <f t="array" ref="Y98">IFERROR(SUMPRODUCT((LOWER(INDEX(Attendance!$E:$ZZ,MATCH($A98,Attendance!$A:$A,0),0))="x")*(TEXT(Attendance!$E$1:$ZZ$1,"mmm")="Dec"))/SUMPRODUCT((Attendance!$E$1:$ZZ$1&lt;&gt;"")*(TEXT(Attendance!$E$1:$ZZ$1,"mmm")="Dec")),0)</f>
        <v>0</v>
      </c>
      <c r="Z98" s="228" cm="1">
        <f t="array" ref="Z98">IFERROR(SUMPRODUCT((LOWER(INDEX(Attendance!$E:$ZZ,MATCH($A98,Attendance!$A:$A,0),0))="x")*(Attendance!$E$2:$ZZ$2=_xlfn.XLOOKUP(E$1,'Point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99" spans="1:26" x14ac:dyDescent="0.25">
      <c r="A99" s="187">
        <f>Attendance!A98</f>
        <v>96</v>
      </c>
      <c r="B99" s="205" t="str">
        <f>IF($A99=0,"",IFERROR(_xlfn.LET(_xlpm.x,INDEX(Attendance!$B:$B,MATCH($A99,Attendance!$A:$A,0)),IF(_xlpm.x=0,"",_xlpm.x)),""))</f>
        <v/>
      </c>
      <c r="C99" s="205" t="str">
        <f>IF($A99=0,"",IFERROR(_xlfn.LET(_xlpm.x,INDEX(Attendance!$C:$C,MATCH($A99,Attendance!$A:$A,0)),IF(_xlpm.x=0,"",_xlpm.x)),""))</f>
        <v/>
      </c>
      <c r="D99" s="205" t="str">
        <f>IF($A99=0,"",IFERROR(_xlfn.LET(_xlpm.x,INDEX(Attendance!$D:$D,MATCH($A99,Attendance!$A:$A,0)),IF(_xlpm.x=0,"",_xlpm.x)),""))</f>
        <v/>
      </c>
      <c r="E99" s="206" cm="1">
        <f t="array" ref="E99">SUMPRODUCT((LOWER(INDEX(Attendance!$D:$ZZ,MATCH($A99,Attendance!$A:$A,0),0))="x")*(Attendance!$D$2:$ZZ$2=_xlfn.XLOOKUP(E$1,'Point System'!$A:$A,'Point System'!$B:$B,""))*(TEXT(Attendance!$D$1:$ZZ$1,"mmm")="Dec"))*_xlfn.XLOOKUP(E$1,'Point System'!$A:$A,'Point System'!$C:$C,0)</f>
        <v>0</v>
      </c>
      <c r="F99" s="206" cm="1">
        <f t="array" ref="F99">SUMPRODUCT((LOWER(INDEX(Attendance!$D:$ZZ,MATCH($A99,Attendance!$A:$A,0),0))="x")*(Attendance!$D$2:$ZZ$2=_xlfn.XLOOKUP(F$1,'Point System'!$A:$A,'Point System'!$B:$B,""))*(TEXT(Attendance!$D$1:$ZZ$1,"mmm")="Dec"))*_xlfn.XLOOKUP(F$1,'Point System'!$A:$A,'Point System'!$C:$C,0)</f>
        <v>0</v>
      </c>
      <c r="G99" s="206" cm="1">
        <f t="array" ref="G99">SUMPRODUCT((LOWER(INDEX(Attendance!$D:$ZZ,MATCH($A99,Attendance!$A:$A,0),0))="x")*(Attendance!$D$2:$ZZ$2=_xlfn.XLOOKUP(G$1,'Point System'!$A:$A,'Point System'!$B:$B,""))*(TEXT(Attendance!$D$1:$ZZ$1,"mmm")="Dec"))*_xlfn.XLOOKUP(G$1,'Point System'!$A:$A,'Point System'!$C:$C,0)</f>
        <v>0</v>
      </c>
      <c r="H99" s="206" cm="1">
        <f t="array" ref="H99">SUMPRODUCT((LOWER(INDEX(Attendance!$D:$ZZ,MATCH($A99,Attendance!$A:$A,0),0))="x")*(Attendance!$D$2:$ZZ$2=_xlfn.XLOOKUP(H$1,'Point System'!$A:$A,'Point System'!$B:$B,""))*(TEXT(Attendance!$D$1:$ZZ$1,"mmm")="Dec"))*_xlfn.XLOOKUP(H$1,'Point System'!$A:$A,'Point System'!$C:$C,0)</f>
        <v>0</v>
      </c>
      <c r="I99" s="206" cm="1">
        <f t="array" ref="I99">SUMPRODUCT((LOWER(INDEX(Attendance!$D:$ZZ,MATCH($A99,Attendance!$A:$A,0),0))="x")*(Attendance!$D$2:$ZZ$2=_xlfn.XLOOKUP(I$1,'Point System'!$A:$A,'Point System'!$B:$B,""))*(TEXT(Attendance!$D$1:$ZZ$1,"mmm")="Dec"))*_xlfn.XLOOKUP(I$1,'Point System'!$A:$A,'Point System'!$C:$C,0)</f>
        <v>0</v>
      </c>
      <c r="J99" s="206" cm="1">
        <f t="array" ref="J99">SUMPRODUCT((LOWER(INDEX(Attendance!$D:$ZZ,MATCH($A99,Attendance!$A:$A,0),0))="x")*(Attendance!$D$2:$ZZ$2=_xlfn.XLOOKUP(J$1,'Point System'!$A:$A,'Point System'!$B:$B,""))*(TEXT(Attendance!$D$1:$ZZ$1,"mmm")="Dec"))*_xlfn.XLOOKUP(J$1,'Point System'!$A:$A,'Point System'!$C:$C,0)</f>
        <v>0</v>
      </c>
      <c r="K99" s="206" cm="1">
        <f t="array" ref="K99">SUMPRODUCT((LOWER(INDEX(Attendance!$D:$ZZ,MATCH($A99,Attendance!$A:$A,0),0))="x")*(Attendance!$D$2:$ZZ$2=_xlfn.XLOOKUP(K$1,'Point System'!$A:$A,'Point System'!$B:$B,""))*(TEXT(Attendance!$D$1:$ZZ$1,"mmm")="Dec"))*_xlfn.XLOOKUP(K$1,'Point System'!$A:$A,'Point System'!$C:$C,0)</f>
        <v>0</v>
      </c>
      <c r="L99" s="188"/>
      <c r="M99" s="188"/>
      <c r="N99" s="188"/>
      <c r="O99" s="188"/>
      <c r="P99" s="214">
        <f t="shared" si="3"/>
        <v>0</v>
      </c>
      <c r="Q99" s="215">
        <f>IFERROR(INDEX(Deduction!$E:$J,MATCH($A99,Deduction!$A:$A,0),MATCH(_xlfn.XLOOKUP(Q$1,'Point System'!$E:$E,'Point System'!$F:$F,""),Deduction!$E$3:$J$3,0))*_xlfn.XLOOKUP(Q$1,'Point System'!$E:$E,'Point System'!$G:$G,0),0)</f>
        <v>0</v>
      </c>
      <c r="R99" s="215">
        <f>IFERROR(INDEX(Deduction!$E:$J,MATCH($A99,Deduction!$A:$A,0),MATCH(_xlfn.XLOOKUP(R$1,'Point System'!$E:$E,'Point System'!$F:$F,""),Deduction!$E$3:$J$3,0))*_xlfn.XLOOKUP(R$1,'Point System'!$E:$E,'Point System'!$G:$G,0),0)</f>
        <v>0</v>
      </c>
      <c r="S99" s="215">
        <f>IFERROR(INDEX(Deduction!$E:$J,MATCH($A99,Deduction!$A:$A,0),MATCH(_xlfn.XLOOKUP(S$1,'Point System'!$E:$E,'Point System'!$F:$F,""),Deduction!$E$3:$J$3,0))*_xlfn.XLOOKUP(S$1,'Point System'!$E:$E,'Point System'!$G:$G,0),0)</f>
        <v>0</v>
      </c>
      <c r="T99" s="215">
        <f>IFERROR(INDEX(Deduction!$E:$J,MATCH($A99,Deduction!$A:$A,0),MATCH(_xlfn.XLOOKUP(T$1,'Point System'!$E:$E,'Point System'!$F:$F,""),Deduction!$E$3:$J$3,0))*_xlfn.XLOOKUP(T$1,'Point System'!$E:$E,'Point System'!$G:$G,0),0)</f>
        <v>0</v>
      </c>
      <c r="U99" s="215">
        <f>IFERROR(INDEX(Deduction!$E:$J,MATCH($A99,Deduction!$A:$A,0),MATCH(_xlfn.XLOOKUP(U$1,'Point System'!$E:$E,'Point System'!$F:$F,""),Deduction!$E$3:$J$3,0))*_xlfn.XLOOKUP(U$1,'Point System'!$E:$E,'Point System'!$G:$G,0),0)</f>
        <v>0</v>
      </c>
      <c r="V99" s="215">
        <f>IFERROR(INDEX(Deduction!$E:$J,MATCH($A99,Deduction!$A:$A,0),MATCH(_xlfn.XLOOKUP(V$1,'Point System'!$E:$E,'Point System'!$F:$F,""),Deduction!$E$3:$J$3,0))*_xlfn.XLOOKUP(V$1,'Point System'!$E:$E,'Point System'!$G:$G,0),0)</f>
        <v>0</v>
      </c>
      <c r="W99" s="214">
        <f t="shared" si="4"/>
        <v>0</v>
      </c>
      <c r="X99" s="216">
        <f t="shared" si="5"/>
        <v>0</v>
      </c>
      <c r="Y99" s="225" cm="1">
        <f t="array" ref="Y99">IFERROR(SUMPRODUCT((LOWER(INDEX(Attendance!$E:$ZZ,MATCH($A99,Attendance!$A:$A,0),0))="x")*(TEXT(Attendance!$E$1:$ZZ$1,"mmm")="Dec"))/SUMPRODUCT((Attendance!$E$1:$ZZ$1&lt;&gt;"")*(TEXT(Attendance!$E$1:$ZZ$1,"mmm")="Dec")),0)</f>
        <v>0</v>
      </c>
      <c r="Z99" s="226" cm="1">
        <f t="array" ref="Z99">IFERROR(SUMPRODUCT((LOWER(INDEX(Attendance!$E:$ZZ,MATCH($A99,Attendance!$A:$A,0),0))="x")*(Attendance!$E$2:$ZZ$2=_xlfn.XLOOKUP(E$1,'Point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00" spans="1:26" x14ac:dyDescent="0.25">
      <c r="A100" s="187">
        <f>Attendance!A99</f>
        <v>97</v>
      </c>
      <c r="B100" s="207" t="str">
        <f>IF($A100=0,"",IFERROR(_xlfn.LET(_xlpm.x,INDEX(Attendance!$B:$B,MATCH($A100,Attendance!$A:$A,0)),IF(_xlpm.x=0,"",_xlpm.x)),""))</f>
        <v/>
      </c>
      <c r="C100" s="207" t="str">
        <f>IF($A100=0,"",IFERROR(_xlfn.LET(_xlpm.x,INDEX(Attendance!$C:$C,MATCH($A100,Attendance!$A:$A,0)),IF(_xlpm.x=0,"",_xlpm.x)),""))</f>
        <v/>
      </c>
      <c r="D100" s="207" t="str">
        <f>IF($A100=0,"",IFERROR(_xlfn.LET(_xlpm.x,INDEX(Attendance!$D:$D,MATCH($A100,Attendance!$A:$A,0)),IF(_xlpm.x=0,"",_xlpm.x)),""))</f>
        <v/>
      </c>
      <c r="E100" s="208" cm="1">
        <f t="array" ref="E100">SUMPRODUCT((LOWER(INDEX(Attendance!$D:$ZZ,MATCH($A100,Attendance!$A:$A,0),0))="x")*(Attendance!$D$2:$ZZ$2=_xlfn.XLOOKUP(E$1,'Point System'!$A:$A,'Point System'!$B:$B,""))*(TEXT(Attendance!$D$1:$ZZ$1,"mmm")="Dec"))*_xlfn.XLOOKUP(E$1,'Point System'!$A:$A,'Point System'!$C:$C,0)</f>
        <v>0</v>
      </c>
      <c r="F100" s="208" cm="1">
        <f t="array" ref="F100">SUMPRODUCT((LOWER(INDEX(Attendance!$D:$ZZ,MATCH($A100,Attendance!$A:$A,0),0))="x")*(Attendance!$D$2:$ZZ$2=_xlfn.XLOOKUP(F$1,'Point System'!$A:$A,'Point System'!$B:$B,""))*(TEXT(Attendance!$D$1:$ZZ$1,"mmm")="Dec"))*_xlfn.XLOOKUP(F$1,'Point System'!$A:$A,'Point System'!$C:$C,0)</f>
        <v>0</v>
      </c>
      <c r="G100" s="208" cm="1">
        <f t="array" ref="G100">SUMPRODUCT((LOWER(INDEX(Attendance!$D:$ZZ,MATCH($A100,Attendance!$A:$A,0),0))="x")*(Attendance!$D$2:$ZZ$2=_xlfn.XLOOKUP(G$1,'Point System'!$A:$A,'Point System'!$B:$B,""))*(TEXT(Attendance!$D$1:$ZZ$1,"mmm")="Dec"))*_xlfn.XLOOKUP(G$1,'Point System'!$A:$A,'Point System'!$C:$C,0)</f>
        <v>0</v>
      </c>
      <c r="H100" s="208" cm="1">
        <f t="array" ref="H100">SUMPRODUCT((LOWER(INDEX(Attendance!$D:$ZZ,MATCH($A100,Attendance!$A:$A,0),0))="x")*(Attendance!$D$2:$ZZ$2=_xlfn.XLOOKUP(H$1,'Point System'!$A:$A,'Point System'!$B:$B,""))*(TEXT(Attendance!$D$1:$ZZ$1,"mmm")="Dec"))*_xlfn.XLOOKUP(H$1,'Point System'!$A:$A,'Point System'!$C:$C,0)</f>
        <v>0</v>
      </c>
      <c r="I100" s="208" cm="1">
        <f t="array" ref="I100">SUMPRODUCT((LOWER(INDEX(Attendance!$D:$ZZ,MATCH($A100,Attendance!$A:$A,0),0))="x")*(Attendance!$D$2:$ZZ$2=_xlfn.XLOOKUP(I$1,'Point System'!$A:$A,'Point System'!$B:$B,""))*(TEXT(Attendance!$D$1:$ZZ$1,"mmm")="Dec"))*_xlfn.XLOOKUP(I$1,'Point System'!$A:$A,'Point System'!$C:$C,0)</f>
        <v>0</v>
      </c>
      <c r="J100" s="208" cm="1">
        <f t="array" ref="J100">SUMPRODUCT((LOWER(INDEX(Attendance!$D:$ZZ,MATCH($A100,Attendance!$A:$A,0),0))="x")*(Attendance!$D$2:$ZZ$2=_xlfn.XLOOKUP(J$1,'Point System'!$A:$A,'Point System'!$B:$B,""))*(TEXT(Attendance!$D$1:$ZZ$1,"mmm")="Dec"))*_xlfn.XLOOKUP(J$1,'Point System'!$A:$A,'Point System'!$C:$C,0)</f>
        <v>0</v>
      </c>
      <c r="K100" s="208" cm="1">
        <f t="array" ref="K100">SUMPRODUCT((LOWER(INDEX(Attendance!$D:$ZZ,MATCH($A100,Attendance!$A:$A,0),0))="x")*(Attendance!$D$2:$ZZ$2=_xlfn.XLOOKUP(K$1,'Point System'!$A:$A,'Point System'!$B:$B,""))*(TEXT(Attendance!$D$1:$ZZ$1,"mmm")="Dec"))*_xlfn.XLOOKUP(K$1,'Point System'!$A:$A,'Point System'!$C:$C,0)</f>
        <v>0</v>
      </c>
      <c r="L100" s="188"/>
      <c r="M100" s="188"/>
      <c r="N100" s="188"/>
      <c r="O100" s="188"/>
      <c r="P100" s="217">
        <f t="shared" si="3"/>
        <v>0</v>
      </c>
      <c r="Q100" s="218">
        <f>IFERROR(INDEX(Deduction!$E:$J,MATCH($A100,Deduction!$A:$A,0),MATCH(_xlfn.XLOOKUP(Q$1,'Point System'!$E:$E,'Point System'!$F:$F,""),Deduction!$E$3:$J$3,0))*_xlfn.XLOOKUP(Q$1,'Point System'!$E:$E,'Point System'!$G:$G,0),0)</f>
        <v>0</v>
      </c>
      <c r="R100" s="218">
        <f>IFERROR(INDEX(Deduction!$E:$J,MATCH($A100,Deduction!$A:$A,0),MATCH(_xlfn.XLOOKUP(R$1,'Point System'!$E:$E,'Point System'!$F:$F,""),Deduction!$E$3:$J$3,0))*_xlfn.XLOOKUP(R$1,'Point System'!$E:$E,'Point System'!$G:$G,0),0)</f>
        <v>0</v>
      </c>
      <c r="S100" s="218">
        <f>IFERROR(INDEX(Deduction!$E:$J,MATCH($A100,Deduction!$A:$A,0),MATCH(_xlfn.XLOOKUP(S$1,'Point System'!$E:$E,'Point System'!$F:$F,""),Deduction!$E$3:$J$3,0))*_xlfn.XLOOKUP(S$1,'Point System'!$E:$E,'Point System'!$G:$G,0),0)</f>
        <v>0</v>
      </c>
      <c r="T100" s="218">
        <f>IFERROR(INDEX(Deduction!$E:$J,MATCH($A100,Deduction!$A:$A,0),MATCH(_xlfn.XLOOKUP(T$1,'Point System'!$E:$E,'Point System'!$F:$F,""),Deduction!$E$3:$J$3,0))*_xlfn.XLOOKUP(T$1,'Point System'!$E:$E,'Point System'!$G:$G,0),0)</f>
        <v>0</v>
      </c>
      <c r="U100" s="218">
        <f>IFERROR(INDEX(Deduction!$E:$J,MATCH($A100,Deduction!$A:$A,0),MATCH(_xlfn.XLOOKUP(U$1,'Point System'!$E:$E,'Point System'!$F:$F,""),Deduction!$E$3:$J$3,0))*_xlfn.XLOOKUP(U$1,'Point System'!$E:$E,'Point System'!$G:$G,0),0)</f>
        <v>0</v>
      </c>
      <c r="V100" s="218">
        <f>IFERROR(INDEX(Deduction!$E:$J,MATCH($A100,Deduction!$A:$A,0),MATCH(_xlfn.XLOOKUP(V$1,'Point System'!$E:$E,'Point System'!$F:$F,""),Deduction!$E$3:$J$3,0))*_xlfn.XLOOKUP(V$1,'Point System'!$E:$E,'Point System'!$G:$G,0),0)</f>
        <v>0</v>
      </c>
      <c r="W100" s="217">
        <f t="shared" si="4"/>
        <v>0</v>
      </c>
      <c r="X100" s="219">
        <f t="shared" si="5"/>
        <v>0</v>
      </c>
      <c r="Y100" s="227" cm="1">
        <f t="array" ref="Y100">IFERROR(SUMPRODUCT((LOWER(INDEX(Attendance!$E:$ZZ,MATCH($A100,Attendance!$A:$A,0),0))="x")*(TEXT(Attendance!$E$1:$ZZ$1,"mmm")="Dec"))/SUMPRODUCT((Attendance!$E$1:$ZZ$1&lt;&gt;"")*(TEXT(Attendance!$E$1:$ZZ$1,"mmm")="Dec")),0)</f>
        <v>0</v>
      </c>
      <c r="Z100" s="228" cm="1">
        <f t="array" ref="Z100">IFERROR(SUMPRODUCT((LOWER(INDEX(Attendance!$E:$ZZ,MATCH($A100,Attendance!$A:$A,0),0))="x")*(Attendance!$E$2:$ZZ$2=_xlfn.XLOOKUP(E$1,'Point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01" spans="1:26" x14ac:dyDescent="0.25">
      <c r="A101" s="187">
        <f>Attendance!A100</f>
        <v>98</v>
      </c>
      <c r="B101" s="205" t="str">
        <f>IF($A101=0,"",IFERROR(_xlfn.LET(_xlpm.x,INDEX(Attendance!$B:$B,MATCH($A101,Attendance!$A:$A,0)),IF(_xlpm.x=0,"",_xlpm.x)),""))</f>
        <v/>
      </c>
      <c r="C101" s="205" t="str">
        <f>IF($A101=0,"",IFERROR(_xlfn.LET(_xlpm.x,INDEX(Attendance!$C:$C,MATCH($A101,Attendance!$A:$A,0)),IF(_xlpm.x=0,"",_xlpm.x)),""))</f>
        <v/>
      </c>
      <c r="D101" s="205" t="str">
        <f>IF($A101=0,"",IFERROR(_xlfn.LET(_xlpm.x,INDEX(Attendance!$D:$D,MATCH($A101,Attendance!$A:$A,0)),IF(_xlpm.x=0,"",_xlpm.x)),""))</f>
        <v/>
      </c>
      <c r="E101" s="206" cm="1">
        <f t="array" ref="E101">SUMPRODUCT((LOWER(INDEX(Attendance!$D:$ZZ,MATCH($A101,Attendance!$A:$A,0),0))="x")*(Attendance!$D$2:$ZZ$2=_xlfn.XLOOKUP(E$1,'Point System'!$A:$A,'Point System'!$B:$B,""))*(TEXT(Attendance!$D$1:$ZZ$1,"mmm")="Dec"))*_xlfn.XLOOKUP(E$1,'Point System'!$A:$A,'Point System'!$C:$C,0)</f>
        <v>0</v>
      </c>
      <c r="F101" s="206" cm="1">
        <f t="array" ref="F101">SUMPRODUCT((LOWER(INDEX(Attendance!$D:$ZZ,MATCH($A101,Attendance!$A:$A,0),0))="x")*(Attendance!$D$2:$ZZ$2=_xlfn.XLOOKUP(F$1,'Point System'!$A:$A,'Point System'!$B:$B,""))*(TEXT(Attendance!$D$1:$ZZ$1,"mmm")="Dec"))*_xlfn.XLOOKUP(F$1,'Point System'!$A:$A,'Point System'!$C:$C,0)</f>
        <v>0</v>
      </c>
      <c r="G101" s="206" cm="1">
        <f t="array" ref="G101">SUMPRODUCT((LOWER(INDEX(Attendance!$D:$ZZ,MATCH($A101,Attendance!$A:$A,0),0))="x")*(Attendance!$D$2:$ZZ$2=_xlfn.XLOOKUP(G$1,'Point System'!$A:$A,'Point System'!$B:$B,""))*(TEXT(Attendance!$D$1:$ZZ$1,"mmm")="Dec"))*_xlfn.XLOOKUP(G$1,'Point System'!$A:$A,'Point System'!$C:$C,0)</f>
        <v>0</v>
      </c>
      <c r="H101" s="206" cm="1">
        <f t="array" ref="H101">SUMPRODUCT((LOWER(INDEX(Attendance!$D:$ZZ,MATCH($A101,Attendance!$A:$A,0),0))="x")*(Attendance!$D$2:$ZZ$2=_xlfn.XLOOKUP(H$1,'Point System'!$A:$A,'Point System'!$B:$B,""))*(TEXT(Attendance!$D$1:$ZZ$1,"mmm")="Dec"))*_xlfn.XLOOKUP(H$1,'Point System'!$A:$A,'Point System'!$C:$C,0)</f>
        <v>0</v>
      </c>
      <c r="I101" s="206" cm="1">
        <f t="array" ref="I101">SUMPRODUCT((LOWER(INDEX(Attendance!$D:$ZZ,MATCH($A101,Attendance!$A:$A,0),0))="x")*(Attendance!$D$2:$ZZ$2=_xlfn.XLOOKUP(I$1,'Point System'!$A:$A,'Point System'!$B:$B,""))*(TEXT(Attendance!$D$1:$ZZ$1,"mmm")="Dec"))*_xlfn.XLOOKUP(I$1,'Point System'!$A:$A,'Point System'!$C:$C,0)</f>
        <v>0</v>
      </c>
      <c r="J101" s="206" cm="1">
        <f t="array" ref="J101">SUMPRODUCT((LOWER(INDEX(Attendance!$D:$ZZ,MATCH($A101,Attendance!$A:$A,0),0))="x")*(Attendance!$D$2:$ZZ$2=_xlfn.XLOOKUP(J$1,'Point System'!$A:$A,'Point System'!$B:$B,""))*(TEXT(Attendance!$D$1:$ZZ$1,"mmm")="Dec"))*_xlfn.XLOOKUP(J$1,'Point System'!$A:$A,'Point System'!$C:$C,0)</f>
        <v>0</v>
      </c>
      <c r="K101" s="206" cm="1">
        <f t="array" ref="K101">SUMPRODUCT((LOWER(INDEX(Attendance!$D:$ZZ,MATCH($A101,Attendance!$A:$A,0),0))="x")*(Attendance!$D$2:$ZZ$2=_xlfn.XLOOKUP(K$1,'Point System'!$A:$A,'Point System'!$B:$B,""))*(TEXT(Attendance!$D$1:$ZZ$1,"mmm")="Dec"))*_xlfn.XLOOKUP(K$1,'Point System'!$A:$A,'Point System'!$C:$C,0)</f>
        <v>0</v>
      </c>
      <c r="L101" s="188"/>
      <c r="M101" s="188"/>
      <c r="N101" s="188"/>
      <c r="O101" s="188"/>
      <c r="P101" s="214">
        <f t="shared" si="3"/>
        <v>0</v>
      </c>
      <c r="Q101" s="215">
        <f>IFERROR(INDEX(Deduction!$E:$J,MATCH($A101,Deduction!$A:$A,0),MATCH(_xlfn.XLOOKUP(Q$1,'Point System'!$E:$E,'Point System'!$F:$F,""),Deduction!$E$3:$J$3,0))*_xlfn.XLOOKUP(Q$1,'Point System'!$E:$E,'Point System'!$G:$G,0),0)</f>
        <v>0</v>
      </c>
      <c r="R101" s="215">
        <f>IFERROR(INDEX(Deduction!$E:$J,MATCH($A101,Deduction!$A:$A,0),MATCH(_xlfn.XLOOKUP(R$1,'Point System'!$E:$E,'Point System'!$F:$F,""),Deduction!$E$3:$J$3,0))*_xlfn.XLOOKUP(R$1,'Point System'!$E:$E,'Point System'!$G:$G,0),0)</f>
        <v>0</v>
      </c>
      <c r="S101" s="215">
        <f>IFERROR(INDEX(Deduction!$E:$J,MATCH($A101,Deduction!$A:$A,0),MATCH(_xlfn.XLOOKUP(S$1,'Point System'!$E:$E,'Point System'!$F:$F,""),Deduction!$E$3:$J$3,0))*_xlfn.XLOOKUP(S$1,'Point System'!$E:$E,'Point System'!$G:$G,0),0)</f>
        <v>0</v>
      </c>
      <c r="T101" s="215">
        <f>IFERROR(INDEX(Deduction!$E:$J,MATCH($A101,Deduction!$A:$A,0),MATCH(_xlfn.XLOOKUP(T$1,'Point System'!$E:$E,'Point System'!$F:$F,""),Deduction!$E$3:$J$3,0))*_xlfn.XLOOKUP(T$1,'Point System'!$E:$E,'Point System'!$G:$G,0),0)</f>
        <v>0</v>
      </c>
      <c r="U101" s="215">
        <f>IFERROR(INDEX(Deduction!$E:$J,MATCH($A101,Deduction!$A:$A,0),MATCH(_xlfn.XLOOKUP(U$1,'Point System'!$E:$E,'Point System'!$F:$F,""),Deduction!$E$3:$J$3,0))*_xlfn.XLOOKUP(U$1,'Point System'!$E:$E,'Point System'!$G:$G,0),0)</f>
        <v>0</v>
      </c>
      <c r="V101" s="215">
        <f>IFERROR(INDEX(Deduction!$E:$J,MATCH($A101,Deduction!$A:$A,0),MATCH(_xlfn.XLOOKUP(V$1,'Point System'!$E:$E,'Point System'!$F:$F,""),Deduction!$E$3:$J$3,0))*_xlfn.XLOOKUP(V$1,'Point System'!$E:$E,'Point System'!$G:$G,0),0)</f>
        <v>0</v>
      </c>
      <c r="W101" s="214">
        <f t="shared" si="4"/>
        <v>0</v>
      </c>
      <c r="X101" s="216">
        <f t="shared" si="5"/>
        <v>0</v>
      </c>
      <c r="Y101" s="225" cm="1">
        <f t="array" ref="Y101">IFERROR(SUMPRODUCT((LOWER(INDEX(Attendance!$E:$ZZ,MATCH($A101,Attendance!$A:$A,0),0))="x")*(TEXT(Attendance!$E$1:$ZZ$1,"mmm")="Dec"))/SUMPRODUCT((Attendance!$E$1:$ZZ$1&lt;&gt;"")*(TEXT(Attendance!$E$1:$ZZ$1,"mmm")="Dec")),0)</f>
        <v>0</v>
      </c>
      <c r="Z101" s="226" cm="1">
        <f t="array" ref="Z101">IFERROR(SUMPRODUCT((LOWER(INDEX(Attendance!$E:$ZZ,MATCH($A101,Attendance!$A:$A,0),0))="x")*(Attendance!$E$2:$ZZ$2=_xlfn.XLOOKUP(E$1,'Point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02" spans="1:26" x14ac:dyDescent="0.25">
      <c r="A102" s="187">
        <f>Attendance!A101</f>
        <v>99</v>
      </c>
      <c r="B102" s="207" t="str">
        <f>IF($A102=0,"",IFERROR(_xlfn.LET(_xlpm.x,INDEX(Attendance!$B:$B,MATCH($A102,Attendance!$A:$A,0)),IF(_xlpm.x=0,"",_xlpm.x)),""))</f>
        <v/>
      </c>
      <c r="C102" s="207" t="str">
        <f>IF($A102=0,"",IFERROR(_xlfn.LET(_xlpm.x,INDEX(Attendance!$C:$C,MATCH($A102,Attendance!$A:$A,0)),IF(_xlpm.x=0,"",_xlpm.x)),""))</f>
        <v/>
      </c>
      <c r="D102" s="207" t="str">
        <f>IF($A102=0,"",IFERROR(_xlfn.LET(_xlpm.x,INDEX(Attendance!$D:$D,MATCH($A102,Attendance!$A:$A,0)),IF(_xlpm.x=0,"",_xlpm.x)),""))</f>
        <v/>
      </c>
      <c r="E102" s="208" cm="1">
        <f t="array" ref="E102">SUMPRODUCT((LOWER(INDEX(Attendance!$D:$ZZ,MATCH($A102,Attendance!$A:$A,0),0))="x")*(Attendance!$D$2:$ZZ$2=_xlfn.XLOOKUP(E$1,'Point System'!$A:$A,'Point System'!$B:$B,""))*(TEXT(Attendance!$D$1:$ZZ$1,"mmm")="Dec"))*_xlfn.XLOOKUP(E$1,'Point System'!$A:$A,'Point System'!$C:$C,0)</f>
        <v>0</v>
      </c>
      <c r="F102" s="208" cm="1">
        <f t="array" ref="F102">SUMPRODUCT((LOWER(INDEX(Attendance!$D:$ZZ,MATCH($A102,Attendance!$A:$A,0),0))="x")*(Attendance!$D$2:$ZZ$2=_xlfn.XLOOKUP(F$1,'Point System'!$A:$A,'Point System'!$B:$B,""))*(TEXT(Attendance!$D$1:$ZZ$1,"mmm")="Dec"))*_xlfn.XLOOKUP(F$1,'Point System'!$A:$A,'Point System'!$C:$C,0)</f>
        <v>0</v>
      </c>
      <c r="G102" s="208" cm="1">
        <f t="array" ref="G102">SUMPRODUCT((LOWER(INDEX(Attendance!$D:$ZZ,MATCH($A102,Attendance!$A:$A,0),0))="x")*(Attendance!$D$2:$ZZ$2=_xlfn.XLOOKUP(G$1,'Point System'!$A:$A,'Point System'!$B:$B,""))*(TEXT(Attendance!$D$1:$ZZ$1,"mmm")="Dec"))*_xlfn.XLOOKUP(G$1,'Point System'!$A:$A,'Point System'!$C:$C,0)</f>
        <v>0</v>
      </c>
      <c r="H102" s="208" cm="1">
        <f t="array" ref="H102">SUMPRODUCT((LOWER(INDEX(Attendance!$D:$ZZ,MATCH($A102,Attendance!$A:$A,0),0))="x")*(Attendance!$D$2:$ZZ$2=_xlfn.XLOOKUP(H$1,'Point System'!$A:$A,'Point System'!$B:$B,""))*(TEXT(Attendance!$D$1:$ZZ$1,"mmm")="Dec"))*_xlfn.XLOOKUP(H$1,'Point System'!$A:$A,'Point System'!$C:$C,0)</f>
        <v>0</v>
      </c>
      <c r="I102" s="208" cm="1">
        <f t="array" ref="I102">SUMPRODUCT((LOWER(INDEX(Attendance!$D:$ZZ,MATCH($A102,Attendance!$A:$A,0),0))="x")*(Attendance!$D$2:$ZZ$2=_xlfn.XLOOKUP(I$1,'Point System'!$A:$A,'Point System'!$B:$B,""))*(TEXT(Attendance!$D$1:$ZZ$1,"mmm")="Dec"))*_xlfn.XLOOKUP(I$1,'Point System'!$A:$A,'Point System'!$C:$C,0)</f>
        <v>0</v>
      </c>
      <c r="J102" s="208" cm="1">
        <f t="array" ref="J102">SUMPRODUCT((LOWER(INDEX(Attendance!$D:$ZZ,MATCH($A102,Attendance!$A:$A,0),0))="x")*(Attendance!$D$2:$ZZ$2=_xlfn.XLOOKUP(J$1,'Point System'!$A:$A,'Point System'!$B:$B,""))*(TEXT(Attendance!$D$1:$ZZ$1,"mmm")="Dec"))*_xlfn.XLOOKUP(J$1,'Point System'!$A:$A,'Point System'!$C:$C,0)</f>
        <v>0</v>
      </c>
      <c r="K102" s="208" cm="1">
        <f t="array" ref="K102">SUMPRODUCT((LOWER(INDEX(Attendance!$D:$ZZ,MATCH($A102,Attendance!$A:$A,0),0))="x")*(Attendance!$D$2:$ZZ$2=_xlfn.XLOOKUP(K$1,'Point System'!$A:$A,'Point System'!$B:$B,""))*(TEXT(Attendance!$D$1:$ZZ$1,"mmm")="Dec"))*_xlfn.XLOOKUP(K$1,'Point System'!$A:$A,'Point System'!$C:$C,0)</f>
        <v>0</v>
      </c>
      <c r="L102" s="188"/>
      <c r="M102" s="188"/>
      <c r="N102" s="188"/>
      <c r="O102" s="188"/>
      <c r="P102" s="217">
        <f t="shared" si="3"/>
        <v>0</v>
      </c>
      <c r="Q102" s="218">
        <f>IFERROR(INDEX(Deduction!$E:$J,MATCH($A102,Deduction!$A:$A,0),MATCH(_xlfn.XLOOKUP(Q$1,'Point System'!$E:$E,'Point System'!$F:$F,""),Deduction!$E$3:$J$3,0))*_xlfn.XLOOKUP(Q$1,'Point System'!$E:$E,'Point System'!$G:$G,0),0)</f>
        <v>0</v>
      </c>
      <c r="R102" s="218">
        <f>IFERROR(INDEX(Deduction!$E:$J,MATCH($A102,Deduction!$A:$A,0),MATCH(_xlfn.XLOOKUP(R$1,'Point System'!$E:$E,'Point System'!$F:$F,""),Deduction!$E$3:$J$3,0))*_xlfn.XLOOKUP(R$1,'Point System'!$E:$E,'Point System'!$G:$G,0),0)</f>
        <v>0</v>
      </c>
      <c r="S102" s="218">
        <f>IFERROR(INDEX(Deduction!$E:$J,MATCH($A102,Deduction!$A:$A,0),MATCH(_xlfn.XLOOKUP(S$1,'Point System'!$E:$E,'Point System'!$F:$F,""),Deduction!$E$3:$J$3,0))*_xlfn.XLOOKUP(S$1,'Point System'!$E:$E,'Point System'!$G:$G,0),0)</f>
        <v>0</v>
      </c>
      <c r="T102" s="218">
        <f>IFERROR(INDEX(Deduction!$E:$J,MATCH($A102,Deduction!$A:$A,0),MATCH(_xlfn.XLOOKUP(T$1,'Point System'!$E:$E,'Point System'!$F:$F,""),Deduction!$E$3:$J$3,0))*_xlfn.XLOOKUP(T$1,'Point System'!$E:$E,'Point System'!$G:$G,0),0)</f>
        <v>0</v>
      </c>
      <c r="U102" s="218">
        <f>IFERROR(INDEX(Deduction!$E:$J,MATCH($A102,Deduction!$A:$A,0),MATCH(_xlfn.XLOOKUP(U$1,'Point System'!$E:$E,'Point System'!$F:$F,""),Deduction!$E$3:$J$3,0))*_xlfn.XLOOKUP(U$1,'Point System'!$E:$E,'Point System'!$G:$G,0),0)</f>
        <v>0</v>
      </c>
      <c r="V102" s="218">
        <f>IFERROR(INDEX(Deduction!$E:$J,MATCH($A102,Deduction!$A:$A,0),MATCH(_xlfn.XLOOKUP(V$1,'Point System'!$E:$E,'Point System'!$F:$F,""),Deduction!$E$3:$J$3,0))*_xlfn.XLOOKUP(V$1,'Point System'!$E:$E,'Point System'!$G:$G,0),0)</f>
        <v>0</v>
      </c>
      <c r="W102" s="217">
        <f t="shared" si="4"/>
        <v>0</v>
      </c>
      <c r="X102" s="219">
        <f t="shared" si="5"/>
        <v>0</v>
      </c>
      <c r="Y102" s="227" cm="1">
        <f t="array" ref="Y102">IFERROR(SUMPRODUCT((LOWER(INDEX(Attendance!$E:$ZZ,MATCH($A102,Attendance!$A:$A,0),0))="x")*(TEXT(Attendance!$E$1:$ZZ$1,"mmm")="Dec"))/SUMPRODUCT((Attendance!$E$1:$ZZ$1&lt;&gt;"")*(TEXT(Attendance!$E$1:$ZZ$1,"mmm")="Dec")),0)</f>
        <v>0</v>
      </c>
      <c r="Z102" s="228" cm="1">
        <f t="array" ref="Z102">IFERROR(SUMPRODUCT((LOWER(INDEX(Attendance!$E:$ZZ,MATCH($A102,Attendance!$A:$A,0),0))="x")*(Attendance!$E$2:$ZZ$2=_xlfn.XLOOKUP(E$1,'Point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03" spans="1:26" x14ac:dyDescent="0.25">
      <c r="A103" s="187">
        <f>Attendance!A102</f>
        <v>100</v>
      </c>
      <c r="B103" s="205" t="str">
        <f>IF($A103=0,"",IFERROR(_xlfn.LET(_xlpm.x,INDEX(Attendance!$B:$B,MATCH($A103,Attendance!$A:$A,0)),IF(_xlpm.x=0,"",_xlpm.x)),""))</f>
        <v/>
      </c>
      <c r="C103" s="205" t="str">
        <f>IF($A103=0,"",IFERROR(_xlfn.LET(_xlpm.x,INDEX(Attendance!$C:$C,MATCH($A103,Attendance!$A:$A,0)),IF(_xlpm.x=0,"",_xlpm.x)),""))</f>
        <v/>
      </c>
      <c r="D103" s="205" t="str">
        <f>IF($A103=0,"",IFERROR(_xlfn.LET(_xlpm.x,INDEX(Attendance!$D:$D,MATCH($A103,Attendance!$A:$A,0)),IF(_xlpm.x=0,"",_xlpm.x)),""))</f>
        <v/>
      </c>
      <c r="E103" s="206" cm="1">
        <f t="array" ref="E103">SUMPRODUCT((LOWER(INDEX(Attendance!$D:$ZZ,MATCH($A103,Attendance!$A:$A,0),0))="x")*(Attendance!$D$2:$ZZ$2=_xlfn.XLOOKUP(E$1,'Point System'!$A:$A,'Point System'!$B:$B,""))*(TEXT(Attendance!$D$1:$ZZ$1,"mmm")="Dec"))*_xlfn.XLOOKUP(E$1,'Point System'!$A:$A,'Point System'!$C:$C,0)</f>
        <v>0</v>
      </c>
      <c r="F103" s="206" cm="1">
        <f t="array" ref="F103">SUMPRODUCT((LOWER(INDEX(Attendance!$D:$ZZ,MATCH($A103,Attendance!$A:$A,0),0))="x")*(Attendance!$D$2:$ZZ$2=_xlfn.XLOOKUP(F$1,'Point System'!$A:$A,'Point System'!$B:$B,""))*(TEXT(Attendance!$D$1:$ZZ$1,"mmm")="Dec"))*_xlfn.XLOOKUP(F$1,'Point System'!$A:$A,'Point System'!$C:$C,0)</f>
        <v>0</v>
      </c>
      <c r="G103" s="206" cm="1">
        <f t="array" ref="G103">SUMPRODUCT((LOWER(INDEX(Attendance!$D:$ZZ,MATCH($A103,Attendance!$A:$A,0),0))="x")*(Attendance!$D$2:$ZZ$2=_xlfn.XLOOKUP(G$1,'Point System'!$A:$A,'Point System'!$B:$B,""))*(TEXT(Attendance!$D$1:$ZZ$1,"mmm")="Dec"))*_xlfn.XLOOKUP(G$1,'Point System'!$A:$A,'Point System'!$C:$C,0)</f>
        <v>0</v>
      </c>
      <c r="H103" s="206" cm="1">
        <f t="array" ref="H103">SUMPRODUCT((LOWER(INDEX(Attendance!$D:$ZZ,MATCH($A103,Attendance!$A:$A,0),0))="x")*(Attendance!$D$2:$ZZ$2=_xlfn.XLOOKUP(H$1,'Point System'!$A:$A,'Point System'!$B:$B,""))*(TEXT(Attendance!$D$1:$ZZ$1,"mmm")="Dec"))*_xlfn.XLOOKUP(H$1,'Point System'!$A:$A,'Point System'!$C:$C,0)</f>
        <v>0</v>
      </c>
      <c r="I103" s="206" cm="1">
        <f t="array" ref="I103">SUMPRODUCT((LOWER(INDEX(Attendance!$D:$ZZ,MATCH($A103,Attendance!$A:$A,0),0))="x")*(Attendance!$D$2:$ZZ$2=_xlfn.XLOOKUP(I$1,'Point System'!$A:$A,'Point System'!$B:$B,""))*(TEXT(Attendance!$D$1:$ZZ$1,"mmm")="Dec"))*_xlfn.XLOOKUP(I$1,'Point System'!$A:$A,'Point System'!$C:$C,0)</f>
        <v>0</v>
      </c>
      <c r="J103" s="206" cm="1">
        <f t="array" ref="J103">SUMPRODUCT((LOWER(INDEX(Attendance!$D:$ZZ,MATCH($A103,Attendance!$A:$A,0),0))="x")*(Attendance!$D$2:$ZZ$2=_xlfn.XLOOKUP(J$1,'Point System'!$A:$A,'Point System'!$B:$B,""))*(TEXT(Attendance!$D$1:$ZZ$1,"mmm")="Dec"))*_xlfn.XLOOKUP(J$1,'Point System'!$A:$A,'Point System'!$C:$C,0)</f>
        <v>0</v>
      </c>
      <c r="K103" s="206" cm="1">
        <f t="array" ref="K103">SUMPRODUCT((LOWER(INDEX(Attendance!$D:$ZZ,MATCH($A103,Attendance!$A:$A,0),0))="x")*(Attendance!$D$2:$ZZ$2=_xlfn.XLOOKUP(K$1,'Point System'!$A:$A,'Point System'!$B:$B,""))*(TEXT(Attendance!$D$1:$ZZ$1,"mmm")="Dec"))*_xlfn.XLOOKUP(K$1,'Point System'!$A:$A,'Point System'!$C:$C,0)</f>
        <v>0</v>
      </c>
      <c r="L103" s="188"/>
      <c r="M103" s="188"/>
      <c r="N103" s="188"/>
      <c r="O103" s="188"/>
      <c r="P103" s="214">
        <f t="shared" si="3"/>
        <v>0</v>
      </c>
      <c r="Q103" s="215">
        <f>IFERROR(INDEX(Deduction!$E:$J,MATCH($A103,Deduction!$A:$A,0),MATCH(_xlfn.XLOOKUP(Q$1,'Point System'!$E:$E,'Point System'!$F:$F,""),Deduction!$E$3:$J$3,0))*_xlfn.XLOOKUP(Q$1,'Point System'!$E:$E,'Point System'!$G:$G,0),0)</f>
        <v>0</v>
      </c>
      <c r="R103" s="215">
        <f>IFERROR(INDEX(Deduction!$E:$J,MATCH($A103,Deduction!$A:$A,0),MATCH(_xlfn.XLOOKUP(R$1,'Point System'!$E:$E,'Point System'!$F:$F,""),Deduction!$E$3:$J$3,0))*_xlfn.XLOOKUP(R$1,'Point System'!$E:$E,'Point System'!$G:$G,0),0)</f>
        <v>0</v>
      </c>
      <c r="S103" s="215">
        <f>IFERROR(INDEX(Deduction!$E:$J,MATCH($A103,Deduction!$A:$A,0),MATCH(_xlfn.XLOOKUP(S$1,'Point System'!$E:$E,'Point System'!$F:$F,""),Deduction!$E$3:$J$3,0))*_xlfn.XLOOKUP(S$1,'Point System'!$E:$E,'Point System'!$G:$G,0),0)</f>
        <v>0</v>
      </c>
      <c r="T103" s="215">
        <f>IFERROR(INDEX(Deduction!$E:$J,MATCH($A103,Deduction!$A:$A,0),MATCH(_xlfn.XLOOKUP(T$1,'Point System'!$E:$E,'Point System'!$F:$F,""),Deduction!$E$3:$J$3,0))*_xlfn.XLOOKUP(T$1,'Point System'!$E:$E,'Point System'!$G:$G,0),0)</f>
        <v>0</v>
      </c>
      <c r="U103" s="215">
        <f>IFERROR(INDEX(Deduction!$E:$J,MATCH($A103,Deduction!$A:$A,0),MATCH(_xlfn.XLOOKUP(U$1,'Point System'!$E:$E,'Point System'!$F:$F,""),Deduction!$E$3:$J$3,0))*_xlfn.XLOOKUP(U$1,'Point System'!$E:$E,'Point System'!$G:$G,0),0)</f>
        <v>0</v>
      </c>
      <c r="V103" s="215">
        <f>IFERROR(INDEX(Deduction!$E:$J,MATCH($A103,Deduction!$A:$A,0),MATCH(_xlfn.XLOOKUP(V$1,'Point System'!$E:$E,'Point System'!$F:$F,""),Deduction!$E$3:$J$3,0))*_xlfn.XLOOKUP(V$1,'Point System'!$E:$E,'Point System'!$G:$G,0),0)</f>
        <v>0</v>
      </c>
      <c r="W103" s="214">
        <f t="shared" si="4"/>
        <v>0</v>
      </c>
      <c r="X103" s="216">
        <f t="shared" si="5"/>
        <v>0</v>
      </c>
      <c r="Y103" s="225" cm="1">
        <f t="array" ref="Y103">IFERROR(SUMPRODUCT((LOWER(INDEX(Attendance!$E:$ZZ,MATCH($A103,Attendance!$A:$A,0),0))="x")*(TEXT(Attendance!$E$1:$ZZ$1,"mmm")="Dec"))/SUMPRODUCT((Attendance!$E$1:$ZZ$1&lt;&gt;"")*(TEXT(Attendance!$E$1:$ZZ$1,"mmm")="Dec")),0)</f>
        <v>0</v>
      </c>
      <c r="Z103" s="226" cm="1">
        <f t="array" ref="Z103">IFERROR(SUMPRODUCT((LOWER(INDEX(Attendance!$E:$ZZ,MATCH($A103,Attendance!$A:$A,0),0))="x")*(Attendance!$E$2:$ZZ$2=_xlfn.XLOOKUP(E$1,'Point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04" spans="1:26" x14ac:dyDescent="0.25">
      <c r="A104" s="187">
        <f>Attendance!A103</f>
        <v>101</v>
      </c>
      <c r="B104" s="207" t="str">
        <f>IF($A104=0,"",IFERROR(_xlfn.LET(_xlpm.x,INDEX(Attendance!$B:$B,MATCH($A104,Attendance!$A:$A,0)),IF(_xlpm.x=0,"",_xlpm.x)),""))</f>
        <v/>
      </c>
      <c r="C104" s="207" t="str">
        <f>IF($A104=0,"",IFERROR(_xlfn.LET(_xlpm.x,INDEX(Attendance!$C:$C,MATCH($A104,Attendance!$A:$A,0)),IF(_xlpm.x=0,"",_xlpm.x)),""))</f>
        <v/>
      </c>
      <c r="D104" s="207" t="str">
        <f>IF($A104=0,"",IFERROR(_xlfn.LET(_xlpm.x,INDEX(Attendance!$D:$D,MATCH($A104,Attendance!$A:$A,0)),IF(_xlpm.x=0,"",_xlpm.x)),""))</f>
        <v/>
      </c>
      <c r="E104" s="208" cm="1">
        <f t="array" ref="E104">SUMPRODUCT((LOWER(INDEX(Attendance!$D:$ZZ,MATCH($A104,Attendance!$A:$A,0),0))="x")*(Attendance!$D$2:$ZZ$2=_xlfn.XLOOKUP(E$1,'Point System'!$A:$A,'Point System'!$B:$B,""))*(TEXT(Attendance!$D$1:$ZZ$1,"mmm")="Dec"))*_xlfn.XLOOKUP(E$1,'Point System'!$A:$A,'Point System'!$C:$C,0)</f>
        <v>0</v>
      </c>
      <c r="F104" s="208" cm="1">
        <f t="array" ref="F104">SUMPRODUCT((LOWER(INDEX(Attendance!$D:$ZZ,MATCH($A104,Attendance!$A:$A,0),0))="x")*(Attendance!$D$2:$ZZ$2=_xlfn.XLOOKUP(F$1,'Point System'!$A:$A,'Point System'!$B:$B,""))*(TEXT(Attendance!$D$1:$ZZ$1,"mmm")="Dec"))*_xlfn.XLOOKUP(F$1,'Point System'!$A:$A,'Point System'!$C:$C,0)</f>
        <v>0</v>
      </c>
      <c r="G104" s="208" cm="1">
        <f t="array" ref="G104">SUMPRODUCT((LOWER(INDEX(Attendance!$D:$ZZ,MATCH($A104,Attendance!$A:$A,0),0))="x")*(Attendance!$D$2:$ZZ$2=_xlfn.XLOOKUP(G$1,'Point System'!$A:$A,'Point System'!$B:$B,""))*(TEXT(Attendance!$D$1:$ZZ$1,"mmm")="Dec"))*_xlfn.XLOOKUP(G$1,'Point System'!$A:$A,'Point System'!$C:$C,0)</f>
        <v>0</v>
      </c>
      <c r="H104" s="208" cm="1">
        <f t="array" ref="H104">SUMPRODUCT((LOWER(INDEX(Attendance!$D:$ZZ,MATCH($A104,Attendance!$A:$A,0),0))="x")*(Attendance!$D$2:$ZZ$2=_xlfn.XLOOKUP(H$1,'Point System'!$A:$A,'Point System'!$B:$B,""))*(TEXT(Attendance!$D$1:$ZZ$1,"mmm")="Dec"))*_xlfn.XLOOKUP(H$1,'Point System'!$A:$A,'Point System'!$C:$C,0)</f>
        <v>0</v>
      </c>
      <c r="I104" s="208" cm="1">
        <f t="array" ref="I104">SUMPRODUCT((LOWER(INDEX(Attendance!$D:$ZZ,MATCH($A104,Attendance!$A:$A,0),0))="x")*(Attendance!$D$2:$ZZ$2=_xlfn.XLOOKUP(I$1,'Point System'!$A:$A,'Point System'!$B:$B,""))*(TEXT(Attendance!$D$1:$ZZ$1,"mmm")="Dec"))*_xlfn.XLOOKUP(I$1,'Point System'!$A:$A,'Point System'!$C:$C,0)</f>
        <v>0</v>
      </c>
      <c r="J104" s="208" cm="1">
        <f t="array" ref="J104">SUMPRODUCT((LOWER(INDEX(Attendance!$D:$ZZ,MATCH($A104,Attendance!$A:$A,0),0))="x")*(Attendance!$D$2:$ZZ$2=_xlfn.XLOOKUP(J$1,'Point System'!$A:$A,'Point System'!$B:$B,""))*(TEXT(Attendance!$D$1:$ZZ$1,"mmm")="Dec"))*_xlfn.XLOOKUP(J$1,'Point System'!$A:$A,'Point System'!$C:$C,0)</f>
        <v>0</v>
      </c>
      <c r="K104" s="208" cm="1">
        <f t="array" ref="K104">SUMPRODUCT((LOWER(INDEX(Attendance!$D:$ZZ,MATCH($A104,Attendance!$A:$A,0),0))="x")*(Attendance!$D$2:$ZZ$2=_xlfn.XLOOKUP(K$1,'Point System'!$A:$A,'Point System'!$B:$B,""))*(TEXT(Attendance!$D$1:$ZZ$1,"mmm")="Dec"))*_xlfn.XLOOKUP(K$1,'Point System'!$A:$A,'Point System'!$C:$C,0)</f>
        <v>0</v>
      </c>
      <c r="L104" s="188"/>
      <c r="M104" s="188"/>
      <c r="N104" s="188"/>
      <c r="O104" s="188"/>
      <c r="P104" s="217">
        <f t="shared" si="3"/>
        <v>0</v>
      </c>
      <c r="Q104" s="218">
        <f>IFERROR(INDEX(Deduction!$E:$J,MATCH($A104,Deduction!$A:$A,0),MATCH(_xlfn.XLOOKUP(Q$1,'Point System'!$E:$E,'Point System'!$F:$F,""),Deduction!$E$3:$J$3,0))*_xlfn.XLOOKUP(Q$1,'Point System'!$E:$E,'Point System'!$G:$G,0),0)</f>
        <v>0</v>
      </c>
      <c r="R104" s="218">
        <f>IFERROR(INDEX(Deduction!$E:$J,MATCH($A104,Deduction!$A:$A,0),MATCH(_xlfn.XLOOKUP(R$1,'Point System'!$E:$E,'Point System'!$F:$F,""),Deduction!$E$3:$J$3,0))*_xlfn.XLOOKUP(R$1,'Point System'!$E:$E,'Point System'!$G:$G,0),0)</f>
        <v>0</v>
      </c>
      <c r="S104" s="218">
        <f>IFERROR(INDEX(Deduction!$E:$J,MATCH($A104,Deduction!$A:$A,0),MATCH(_xlfn.XLOOKUP(S$1,'Point System'!$E:$E,'Point System'!$F:$F,""),Deduction!$E$3:$J$3,0))*_xlfn.XLOOKUP(S$1,'Point System'!$E:$E,'Point System'!$G:$G,0),0)</f>
        <v>0</v>
      </c>
      <c r="T104" s="218">
        <f>IFERROR(INDEX(Deduction!$E:$J,MATCH($A104,Deduction!$A:$A,0),MATCH(_xlfn.XLOOKUP(T$1,'Point System'!$E:$E,'Point System'!$F:$F,""),Deduction!$E$3:$J$3,0))*_xlfn.XLOOKUP(T$1,'Point System'!$E:$E,'Point System'!$G:$G,0),0)</f>
        <v>0</v>
      </c>
      <c r="U104" s="218">
        <f>IFERROR(INDEX(Deduction!$E:$J,MATCH($A104,Deduction!$A:$A,0),MATCH(_xlfn.XLOOKUP(U$1,'Point System'!$E:$E,'Point System'!$F:$F,""),Deduction!$E$3:$J$3,0))*_xlfn.XLOOKUP(U$1,'Point System'!$E:$E,'Point System'!$G:$G,0),0)</f>
        <v>0</v>
      </c>
      <c r="V104" s="218">
        <f>IFERROR(INDEX(Deduction!$E:$J,MATCH($A104,Deduction!$A:$A,0),MATCH(_xlfn.XLOOKUP(V$1,'Point System'!$E:$E,'Point System'!$F:$F,""),Deduction!$E$3:$J$3,0))*_xlfn.XLOOKUP(V$1,'Point System'!$E:$E,'Point System'!$G:$G,0),0)</f>
        <v>0</v>
      </c>
      <c r="W104" s="217">
        <f t="shared" si="4"/>
        <v>0</v>
      </c>
      <c r="X104" s="219">
        <f t="shared" si="5"/>
        <v>0</v>
      </c>
      <c r="Y104" s="227" cm="1">
        <f t="array" ref="Y104">IFERROR(SUMPRODUCT((LOWER(INDEX(Attendance!$E:$ZZ,MATCH($A104,Attendance!$A:$A,0),0))="x")*(TEXT(Attendance!$E$1:$ZZ$1,"mmm")="Dec"))/SUMPRODUCT((Attendance!$E$1:$ZZ$1&lt;&gt;"")*(TEXT(Attendance!$E$1:$ZZ$1,"mmm")="Dec")),0)</f>
        <v>0</v>
      </c>
      <c r="Z104" s="228" cm="1">
        <f t="array" ref="Z104">IFERROR(SUMPRODUCT((LOWER(INDEX(Attendance!$E:$ZZ,MATCH($A104,Attendance!$A:$A,0),0))="x")*(Attendance!$E$2:$ZZ$2=_xlfn.XLOOKUP(E$1,'Point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05" spans="1:26" x14ac:dyDescent="0.25">
      <c r="A105" s="187">
        <f>Attendance!A104</f>
        <v>102</v>
      </c>
      <c r="B105" s="205" t="str">
        <f>IF($A105=0,"",IFERROR(_xlfn.LET(_xlpm.x,INDEX(Attendance!$B:$B,MATCH($A105,Attendance!$A:$A,0)),IF(_xlpm.x=0,"",_xlpm.x)),""))</f>
        <v/>
      </c>
      <c r="C105" s="205" t="str">
        <f>IF($A105=0,"",IFERROR(_xlfn.LET(_xlpm.x,INDEX(Attendance!$C:$C,MATCH($A105,Attendance!$A:$A,0)),IF(_xlpm.x=0,"",_xlpm.x)),""))</f>
        <v/>
      </c>
      <c r="D105" s="205" t="str">
        <f>IF($A105=0,"",IFERROR(_xlfn.LET(_xlpm.x,INDEX(Attendance!$D:$D,MATCH($A105,Attendance!$A:$A,0)),IF(_xlpm.x=0,"",_xlpm.x)),""))</f>
        <v/>
      </c>
      <c r="E105" s="206" cm="1">
        <f t="array" ref="E105">SUMPRODUCT((LOWER(INDEX(Attendance!$D:$ZZ,MATCH($A105,Attendance!$A:$A,0),0))="x")*(Attendance!$D$2:$ZZ$2=_xlfn.XLOOKUP(E$1,'Point System'!$A:$A,'Point System'!$B:$B,""))*(TEXT(Attendance!$D$1:$ZZ$1,"mmm")="Dec"))*_xlfn.XLOOKUP(E$1,'Point System'!$A:$A,'Point System'!$C:$C,0)</f>
        <v>0</v>
      </c>
      <c r="F105" s="206" cm="1">
        <f t="array" ref="F105">SUMPRODUCT((LOWER(INDEX(Attendance!$D:$ZZ,MATCH($A105,Attendance!$A:$A,0),0))="x")*(Attendance!$D$2:$ZZ$2=_xlfn.XLOOKUP(F$1,'Point System'!$A:$A,'Point System'!$B:$B,""))*(TEXT(Attendance!$D$1:$ZZ$1,"mmm")="Dec"))*_xlfn.XLOOKUP(F$1,'Point System'!$A:$A,'Point System'!$C:$C,0)</f>
        <v>0</v>
      </c>
      <c r="G105" s="206" cm="1">
        <f t="array" ref="G105">SUMPRODUCT((LOWER(INDEX(Attendance!$D:$ZZ,MATCH($A105,Attendance!$A:$A,0),0))="x")*(Attendance!$D$2:$ZZ$2=_xlfn.XLOOKUP(G$1,'Point System'!$A:$A,'Point System'!$B:$B,""))*(TEXT(Attendance!$D$1:$ZZ$1,"mmm")="Dec"))*_xlfn.XLOOKUP(G$1,'Point System'!$A:$A,'Point System'!$C:$C,0)</f>
        <v>0</v>
      </c>
      <c r="H105" s="206" cm="1">
        <f t="array" ref="H105">SUMPRODUCT((LOWER(INDEX(Attendance!$D:$ZZ,MATCH($A105,Attendance!$A:$A,0),0))="x")*(Attendance!$D$2:$ZZ$2=_xlfn.XLOOKUP(H$1,'Point System'!$A:$A,'Point System'!$B:$B,""))*(TEXT(Attendance!$D$1:$ZZ$1,"mmm")="Dec"))*_xlfn.XLOOKUP(H$1,'Point System'!$A:$A,'Point System'!$C:$C,0)</f>
        <v>0</v>
      </c>
      <c r="I105" s="206" cm="1">
        <f t="array" ref="I105">SUMPRODUCT((LOWER(INDEX(Attendance!$D:$ZZ,MATCH($A105,Attendance!$A:$A,0),0))="x")*(Attendance!$D$2:$ZZ$2=_xlfn.XLOOKUP(I$1,'Point System'!$A:$A,'Point System'!$B:$B,""))*(TEXT(Attendance!$D$1:$ZZ$1,"mmm")="Dec"))*_xlfn.XLOOKUP(I$1,'Point System'!$A:$A,'Point System'!$C:$C,0)</f>
        <v>0</v>
      </c>
      <c r="J105" s="206" cm="1">
        <f t="array" ref="J105">SUMPRODUCT((LOWER(INDEX(Attendance!$D:$ZZ,MATCH($A105,Attendance!$A:$A,0),0))="x")*(Attendance!$D$2:$ZZ$2=_xlfn.XLOOKUP(J$1,'Point System'!$A:$A,'Point System'!$B:$B,""))*(TEXT(Attendance!$D$1:$ZZ$1,"mmm")="Dec"))*_xlfn.XLOOKUP(J$1,'Point System'!$A:$A,'Point System'!$C:$C,0)</f>
        <v>0</v>
      </c>
      <c r="K105" s="206" cm="1">
        <f t="array" ref="K105">SUMPRODUCT((LOWER(INDEX(Attendance!$D:$ZZ,MATCH($A105,Attendance!$A:$A,0),0))="x")*(Attendance!$D$2:$ZZ$2=_xlfn.XLOOKUP(K$1,'Point System'!$A:$A,'Point System'!$B:$B,""))*(TEXT(Attendance!$D$1:$ZZ$1,"mmm")="Dec"))*_xlfn.XLOOKUP(K$1,'Point System'!$A:$A,'Point System'!$C:$C,0)</f>
        <v>0</v>
      </c>
      <c r="L105" s="188"/>
      <c r="M105" s="188"/>
      <c r="N105" s="188"/>
      <c r="O105" s="188"/>
      <c r="P105" s="214">
        <f t="shared" si="3"/>
        <v>0</v>
      </c>
      <c r="Q105" s="215">
        <f>IFERROR(INDEX(Deduction!$E:$J,MATCH($A105,Deduction!$A:$A,0),MATCH(_xlfn.XLOOKUP(Q$1,'Point System'!$E:$E,'Point System'!$F:$F,""),Deduction!$E$3:$J$3,0))*_xlfn.XLOOKUP(Q$1,'Point System'!$E:$E,'Point System'!$G:$G,0),0)</f>
        <v>0</v>
      </c>
      <c r="R105" s="215">
        <f>IFERROR(INDEX(Deduction!$E:$J,MATCH($A105,Deduction!$A:$A,0),MATCH(_xlfn.XLOOKUP(R$1,'Point System'!$E:$E,'Point System'!$F:$F,""),Deduction!$E$3:$J$3,0))*_xlfn.XLOOKUP(R$1,'Point System'!$E:$E,'Point System'!$G:$G,0),0)</f>
        <v>0</v>
      </c>
      <c r="S105" s="215">
        <f>IFERROR(INDEX(Deduction!$E:$J,MATCH($A105,Deduction!$A:$A,0),MATCH(_xlfn.XLOOKUP(S$1,'Point System'!$E:$E,'Point System'!$F:$F,""),Deduction!$E$3:$J$3,0))*_xlfn.XLOOKUP(S$1,'Point System'!$E:$E,'Point System'!$G:$G,0),0)</f>
        <v>0</v>
      </c>
      <c r="T105" s="215">
        <f>IFERROR(INDEX(Deduction!$E:$J,MATCH($A105,Deduction!$A:$A,0),MATCH(_xlfn.XLOOKUP(T$1,'Point System'!$E:$E,'Point System'!$F:$F,""),Deduction!$E$3:$J$3,0))*_xlfn.XLOOKUP(T$1,'Point System'!$E:$E,'Point System'!$G:$G,0),0)</f>
        <v>0</v>
      </c>
      <c r="U105" s="215">
        <f>IFERROR(INDEX(Deduction!$E:$J,MATCH($A105,Deduction!$A:$A,0),MATCH(_xlfn.XLOOKUP(U$1,'Point System'!$E:$E,'Point System'!$F:$F,""),Deduction!$E$3:$J$3,0))*_xlfn.XLOOKUP(U$1,'Point System'!$E:$E,'Point System'!$G:$G,0),0)</f>
        <v>0</v>
      </c>
      <c r="V105" s="215">
        <f>IFERROR(INDEX(Deduction!$E:$J,MATCH($A105,Deduction!$A:$A,0),MATCH(_xlfn.XLOOKUP(V$1,'Point System'!$E:$E,'Point System'!$F:$F,""),Deduction!$E$3:$J$3,0))*_xlfn.XLOOKUP(V$1,'Point System'!$E:$E,'Point System'!$G:$G,0),0)</f>
        <v>0</v>
      </c>
      <c r="W105" s="214">
        <f t="shared" si="4"/>
        <v>0</v>
      </c>
      <c r="X105" s="216">
        <f t="shared" si="5"/>
        <v>0</v>
      </c>
      <c r="Y105" s="225" cm="1">
        <f t="array" ref="Y105">IFERROR(SUMPRODUCT((LOWER(INDEX(Attendance!$E:$ZZ,MATCH($A105,Attendance!$A:$A,0),0))="x")*(TEXT(Attendance!$E$1:$ZZ$1,"mmm")="Dec"))/SUMPRODUCT((Attendance!$E$1:$ZZ$1&lt;&gt;"")*(TEXT(Attendance!$E$1:$ZZ$1,"mmm")="Dec")),0)</f>
        <v>0</v>
      </c>
      <c r="Z105" s="226" cm="1">
        <f t="array" ref="Z105">IFERROR(SUMPRODUCT((LOWER(INDEX(Attendance!$E:$ZZ,MATCH($A105,Attendance!$A:$A,0),0))="x")*(Attendance!$E$2:$ZZ$2=_xlfn.XLOOKUP(E$1,'Point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06" spans="1:26" x14ac:dyDescent="0.25">
      <c r="A106" s="187">
        <f>Attendance!A105</f>
        <v>103</v>
      </c>
      <c r="B106" s="207" t="str">
        <f>IF($A106=0,"",IFERROR(_xlfn.LET(_xlpm.x,INDEX(Attendance!$B:$B,MATCH($A106,Attendance!$A:$A,0)),IF(_xlpm.x=0,"",_xlpm.x)),""))</f>
        <v/>
      </c>
      <c r="C106" s="207" t="str">
        <f>IF($A106=0,"",IFERROR(_xlfn.LET(_xlpm.x,INDEX(Attendance!$C:$C,MATCH($A106,Attendance!$A:$A,0)),IF(_xlpm.x=0,"",_xlpm.x)),""))</f>
        <v/>
      </c>
      <c r="D106" s="207" t="str">
        <f>IF($A106=0,"",IFERROR(_xlfn.LET(_xlpm.x,INDEX(Attendance!$D:$D,MATCH($A106,Attendance!$A:$A,0)),IF(_xlpm.x=0,"",_xlpm.x)),""))</f>
        <v/>
      </c>
      <c r="E106" s="208" cm="1">
        <f t="array" ref="E106">SUMPRODUCT((LOWER(INDEX(Attendance!$D:$ZZ,MATCH($A106,Attendance!$A:$A,0),0))="x")*(Attendance!$D$2:$ZZ$2=_xlfn.XLOOKUP(E$1,'Point System'!$A:$A,'Point System'!$B:$B,""))*(TEXT(Attendance!$D$1:$ZZ$1,"mmm")="Dec"))*_xlfn.XLOOKUP(E$1,'Point System'!$A:$A,'Point System'!$C:$C,0)</f>
        <v>0</v>
      </c>
      <c r="F106" s="208" cm="1">
        <f t="array" ref="F106">SUMPRODUCT((LOWER(INDEX(Attendance!$D:$ZZ,MATCH($A106,Attendance!$A:$A,0),0))="x")*(Attendance!$D$2:$ZZ$2=_xlfn.XLOOKUP(F$1,'Point System'!$A:$A,'Point System'!$B:$B,""))*(TEXT(Attendance!$D$1:$ZZ$1,"mmm")="Dec"))*_xlfn.XLOOKUP(F$1,'Point System'!$A:$A,'Point System'!$C:$C,0)</f>
        <v>0</v>
      </c>
      <c r="G106" s="208" cm="1">
        <f t="array" ref="G106">SUMPRODUCT((LOWER(INDEX(Attendance!$D:$ZZ,MATCH($A106,Attendance!$A:$A,0),0))="x")*(Attendance!$D$2:$ZZ$2=_xlfn.XLOOKUP(G$1,'Point System'!$A:$A,'Point System'!$B:$B,""))*(TEXT(Attendance!$D$1:$ZZ$1,"mmm")="Dec"))*_xlfn.XLOOKUP(G$1,'Point System'!$A:$A,'Point System'!$C:$C,0)</f>
        <v>0</v>
      </c>
      <c r="H106" s="208" cm="1">
        <f t="array" ref="H106">SUMPRODUCT((LOWER(INDEX(Attendance!$D:$ZZ,MATCH($A106,Attendance!$A:$A,0),0))="x")*(Attendance!$D$2:$ZZ$2=_xlfn.XLOOKUP(H$1,'Point System'!$A:$A,'Point System'!$B:$B,""))*(TEXT(Attendance!$D$1:$ZZ$1,"mmm")="Dec"))*_xlfn.XLOOKUP(H$1,'Point System'!$A:$A,'Point System'!$C:$C,0)</f>
        <v>0</v>
      </c>
      <c r="I106" s="208" cm="1">
        <f t="array" ref="I106">SUMPRODUCT((LOWER(INDEX(Attendance!$D:$ZZ,MATCH($A106,Attendance!$A:$A,0),0))="x")*(Attendance!$D$2:$ZZ$2=_xlfn.XLOOKUP(I$1,'Point System'!$A:$A,'Point System'!$B:$B,""))*(TEXT(Attendance!$D$1:$ZZ$1,"mmm")="Dec"))*_xlfn.XLOOKUP(I$1,'Point System'!$A:$A,'Point System'!$C:$C,0)</f>
        <v>0</v>
      </c>
      <c r="J106" s="208" cm="1">
        <f t="array" ref="J106">SUMPRODUCT((LOWER(INDEX(Attendance!$D:$ZZ,MATCH($A106,Attendance!$A:$A,0),0))="x")*(Attendance!$D$2:$ZZ$2=_xlfn.XLOOKUP(J$1,'Point System'!$A:$A,'Point System'!$B:$B,""))*(TEXT(Attendance!$D$1:$ZZ$1,"mmm")="Dec"))*_xlfn.XLOOKUP(J$1,'Point System'!$A:$A,'Point System'!$C:$C,0)</f>
        <v>0</v>
      </c>
      <c r="K106" s="208" cm="1">
        <f t="array" ref="K106">SUMPRODUCT((LOWER(INDEX(Attendance!$D:$ZZ,MATCH($A106,Attendance!$A:$A,0),0))="x")*(Attendance!$D$2:$ZZ$2=_xlfn.XLOOKUP(K$1,'Point System'!$A:$A,'Point System'!$B:$B,""))*(TEXT(Attendance!$D$1:$ZZ$1,"mmm")="Dec"))*_xlfn.XLOOKUP(K$1,'Point System'!$A:$A,'Point System'!$C:$C,0)</f>
        <v>0</v>
      </c>
      <c r="L106" s="188"/>
      <c r="M106" s="188"/>
      <c r="N106" s="188"/>
      <c r="O106" s="188"/>
      <c r="P106" s="217">
        <f t="shared" si="3"/>
        <v>0</v>
      </c>
      <c r="Q106" s="218">
        <f>IFERROR(INDEX(Deduction!$E:$J,MATCH($A106,Deduction!$A:$A,0),MATCH(_xlfn.XLOOKUP(Q$1,'Point System'!$E:$E,'Point System'!$F:$F,""),Deduction!$E$3:$J$3,0))*_xlfn.XLOOKUP(Q$1,'Point System'!$E:$E,'Point System'!$G:$G,0),0)</f>
        <v>0</v>
      </c>
      <c r="R106" s="218">
        <f>IFERROR(INDEX(Deduction!$E:$J,MATCH($A106,Deduction!$A:$A,0),MATCH(_xlfn.XLOOKUP(R$1,'Point System'!$E:$E,'Point System'!$F:$F,""),Deduction!$E$3:$J$3,0))*_xlfn.XLOOKUP(R$1,'Point System'!$E:$E,'Point System'!$G:$G,0),0)</f>
        <v>0</v>
      </c>
      <c r="S106" s="218">
        <f>IFERROR(INDEX(Deduction!$E:$J,MATCH($A106,Deduction!$A:$A,0),MATCH(_xlfn.XLOOKUP(S$1,'Point System'!$E:$E,'Point System'!$F:$F,""),Deduction!$E$3:$J$3,0))*_xlfn.XLOOKUP(S$1,'Point System'!$E:$E,'Point System'!$G:$G,0),0)</f>
        <v>0</v>
      </c>
      <c r="T106" s="218">
        <f>IFERROR(INDEX(Deduction!$E:$J,MATCH($A106,Deduction!$A:$A,0),MATCH(_xlfn.XLOOKUP(T$1,'Point System'!$E:$E,'Point System'!$F:$F,""),Deduction!$E$3:$J$3,0))*_xlfn.XLOOKUP(T$1,'Point System'!$E:$E,'Point System'!$G:$G,0),0)</f>
        <v>0</v>
      </c>
      <c r="U106" s="218">
        <f>IFERROR(INDEX(Deduction!$E:$J,MATCH($A106,Deduction!$A:$A,0),MATCH(_xlfn.XLOOKUP(U$1,'Point System'!$E:$E,'Point System'!$F:$F,""),Deduction!$E$3:$J$3,0))*_xlfn.XLOOKUP(U$1,'Point System'!$E:$E,'Point System'!$G:$G,0),0)</f>
        <v>0</v>
      </c>
      <c r="V106" s="218">
        <f>IFERROR(INDEX(Deduction!$E:$J,MATCH($A106,Deduction!$A:$A,0),MATCH(_xlfn.XLOOKUP(V$1,'Point System'!$E:$E,'Point System'!$F:$F,""),Deduction!$E$3:$J$3,0))*_xlfn.XLOOKUP(V$1,'Point System'!$E:$E,'Point System'!$G:$G,0),0)</f>
        <v>0</v>
      </c>
      <c r="W106" s="217">
        <f t="shared" si="4"/>
        <v>0</v>
      </c>
      <c r="X106" s="219">
        <f t="shared" si="5"/>
        <v>0</v>
      </c>
      <c r="Y106" s="227" cm="1">
        <f t="array" ref="Y106">IFERROR(SUMPRODUCT((LOWER(INDEX(Attendance!$E:$ZZ,MATCH($A106,Attendance!$A:$A,0),0))="x")*(TEXT(Attendance!$E$1:$ZZ$1,"mmm")="Dec"))/SUMPRODUCT((Attendance!$E$1:$ZZ$1&lt;&gt;"")*(TEXT(Attendance!$E$1:$ZZ$1,"mmm")="Dec")),0)</f>
        <v>0</v>
      </c>
      <c r="Z106" s="228" cm="1">
        <f t="array" ref="Z106">IFERROR(SUMPRODUCT((LOWER(INDEX(Attendance!$E:$ZZ,MATCH($A106,Attendance!$A:$A,0),0))="x")*(Attendance!$E$2:$ZZ$2=_xlfn.XLOOKUP(E$1,'Point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07" spans="1:26" x14ac:dyDescent="0.25">
      <c r="A107" s="187">
        <f>Attendance!A106</f>
        <v>104</v>
      </c>
      <c r="B107" s="205" t="str">
        <f>IF($A107=0,"",IFERROR(_xlfn.LET(_xlpm.x,INDEX(Attendance!$B:$B,MATCH($A107,Attendance!$A:$A,0)),IF(_xlpm.x=0,"",_xlpm.x)),""))</f>
        <v/>
      </c>
      <c r="C107" s="205" t="str">
        <f>IF($A107=0,"",IFERROR(_xlfn.LET(_xlpm.x,INDEX(Attendance!$C:$C,MATCH($A107,Attendance!$A:$A,0)),IF(_xlpm.x=0,"",_xlpm.x)),""))</f>
        <v/>
      </c>
      <c r="D107" s="205" t="str">
        <f>IF($A107=0,"",IFERROR(_xlfn.LET(_xlpm.x,INDEX(Attendance!$D:$D,MATCH($A107,Attendance!$A:$A,0)),IF(_xlpm.x=0,"",_xlpm.x)),""))</f>
        <v/>
      </c>
      <c r="E107" s="206" cm="1">
        <f t="array" ref="E107">SUMPRODUCT((LOWER(INDEX(Attendance!$D:$ZZ,MATCH($A107,Attendance!$A:$A,0),0))="x")*(Attendance!$D$2:$ZZ$2=_xlfn.XLOOKUP(E$1,'Point System'!$A:$A,'Point System'!$B:$B,""))*(TEXT(Attendance!$D$1:$ZZ$1,"mmm")="Dec"))*_xlfn.XLOOKUP(E$1,'Point System'!$A:$A,'Point System'!$C:$C,0)</f>
        <v>0</v>
      </c>
      <c r="F107" s="206" cm="1">
        <f t="array" ref="F107">SUMPRODUCT((LOWER(INDEX(Attendance!$D:$ZZ,MATCH($A107,Attendance!$A:$A,0),0))="x")*(Attendance!$D$2:$ZZ$2=_xlfn.XLOOKUP(F$1,'Point System'!$A:$A,'Point System'!$B:$B,""))*(TEXT(Attendance!$D$1:$ZZ$1,"mmm")="Dec"))*_xlfn.XLOOKUP(F$1,'Point System'!$A:$A,'Point System'!$C:$C,0)</f>
        <v>0</v>
      </c>
      <c r="G107" s="206" cm="1">
        <f t="array" ref="G107">SUMPRODUCT((LOWER(INDEX(Attendance!$D:$ZZ,MATCH($A107,Attendance!$A:$A,0),0))="x")*(Attendance!$D$2:$ZZ$2=_xlfn.XLOOKUP(G$1,'Point System'!$A:$A,'Point System'!$B:$B,""))*(TEXT(Attendance!$D$1:$ZZ$1,"mmm")="Dec"))*_xlfn.XLOOKUP(G$1,'Point System'!$A:$A,'Point System'!$C:$C,0)</f>
        <v>0</v>
      </c>
      <c r="H107" s="206" cm="1">
        <f t="array" ref="H107">SUMPRODUCT((LOWER(INDEX(Attendance!$D:$ZZ,MATCH($A107,Attendance!$A:$A,0),0))="x")*(Attendance!$D$2:$ZZ$2=_xlfn.XLOOKUP(H$1,'Point System'!$A:$A,'Point System'!$B:$B,""))*(TEXT(Attendance!$D$1:$ZZ$1,"mmm")="Dec"))*_xlfn.XLOOKUP(H$1,'Point System'!$A:$A,'Point System'!$C:$C,0)</f>
        <v>0</v>
      </c>
      <c r="I107" s="206" cm="1">
        <f t="array" ref="I107">SUMPRODUCT((LOWER(INDEX(Attendance!$D:$ZZ,MATCH($A107,Attendance!$A:$A,0),0))="x")*(Attendance!$D$2:$ZZ$2=_xlfn.XLOOKUP(I$1,'Point System'!$A:$A,'Point System'!$B:$B,""))*(TEXT(Attendance!$D$1:$ZZ$1,"mmm")="Dec"))*_xlfn.XLOOKUP(I$1,'Point System'!$A:$A,'Point System'!$C:$C,0)</f>
        <v>0</v>
      </c>
      <c r="J107" s="206" cm="1">
        <f t="array" ref="J107">SUMPRODUCT((LOWER(INDEX(Attendance!$D:$ZZ,MATCH($A107,Attendance!$A:$A,0),0))="x")*(Attendance!$D$2:$ZZ$2=_xlfn.XLOOKUP(J$1,'Point System'!$A:$A,'Point System'!$B:$B,""))*(TEXT(Attendance!$D$1:$ZZ$1,"mmm")="Dec"))*_xlfn.XLOOKUP(J$1,'Point System'!$A:$A,'Point System'!$C:$C,0)</f>
        <v>0</v>
      </c>
      <c r="K107" s="206" cm="1">
        <f t="array" ref="K107">SUMPRODUCT((LOWER(INDEX(Attendance!$D:$ZZ,MATCH($A107,Attendance!$A:$A,0),0))="x")*(Attendance!$D$2:$ZZ$2=_xlfn.XLOOKUP(K$1,'Point System'!$A:$A,'Point System'!$B:$B,""))*(TEXT(Attendance!$D$1:$ZZ$1,"mmm")="Dec"))*_xlfn.XLOOKUP(K$1,'Point System'!$A:$A,'Point System'!$C:$C,0)</f>
        <v>0</v>
      </c>
      <c r="L107" s="188"/>
      <c r="M107" s="188"/>
      <c r="N107" s="188"/>
      <c r="O107" s="188"/>
      <c r="P107" s="214">
        <f t="shared" si="3"/>
        <v>0</v>
      </c>
      <c r="Q107" s="215">
        <f>IFERROR(INDEX(Deduction!$E:$J,MATCH($A107,Deduction!$A:$A,0),MATCH(_xlfn.XLOOKUP(Q$1,'Point System'!$E:$E,'Point System'!$F:$F,""),Deduction!$E$3:$J$3,0))*_xlfn.XLOOKUP(Q$1,'Point System'!$E:$E,'Point System'!$G:$G,0),0)</f>
        <v>0</v>
      </c>
      <c r="R107" s="215">
        <f>IFERROR(INDEX(Deduction!$E:$J,MATCH($A107,Deduction!$A:$A,0),MATCH(_xlfn.XLOOKUP(R$1,'Point System'!$E:$E,'Point System'!$F:$F,""),Deduction!$E$3:$J$3,0))*_xlfn.XLOOKUP(R$1,'Point System'!$E:$E,'Point System'!$G:$G,0),0)</f>
        <v>0</v>
      </c>
      <c r="S107" s="215">
        <f>IFERROR(INDEX(Deduction!$E:$J,MATCH($A107,Deduction!$A:$A,0),MATCH(_xlfn.XLOOKUP(S$1,'Point System'!$E:$E,'Point System'!$F:$F,""),Deduction!$E$3:$J$3,0))*_xlfn.XLOOKUP(S$1,'Point System'!$E:$E,'Point System'!$G:$G,0),0)</f>
        <v>0</v>
      </c>
      <c r="T107" s="215">
        <f>IFERROR(INDEX(Deduction!$E:$J,MATCH($A107,Deduction!$A:$A,0),MATCH(_xlfn.XLOOKUP(T$1,'Point System'!$E:$E,'Point System'!$F:$F,""),Deduction!$E$3:$J$3,0))*_xlfn.XLOOKUP(T$1,'Point System'!$E:$E,'Point System'!$G:$G,0),0)</f>
        <v>0</v>
      </c>
      <c r="U107" s="215">
        <f>IFERROR(INDEX(Deduction!$E:$J,MATCH($A107,Deduction!$A:$A,0),MATCH(_xlfn.XLOOKUP(U$1,'Point System'!$E:$E,'Point System'!$F:$F,""),Deduction!$E$3:$J$3,0))*_xlfn.XLOOKUP(U$1,'Point System'!$E:$E,'Point System'!$G:$G,0),0)</f>
        <v>0</v>
      </c>
      <c r="V107" s="215">
        <f>IFERROR(INDEX(Deduction!$E:$J,MATCH($A107,Deduction!$A:$A,0),MATCH(_xlfn.XLOOKUP(V$1,'Point System'!$E:$E,'Point System'!$F:$F,""),Deduction!$E$3:$J$3,0))*_xlfn.XLOOKUP(V$1,'Point System'!$E:$E,'Point System'!$G:$G,0),0)</f>
        <v>0</v>
      </c>
      <c r="W107" s="214">
        <f t="shared" si="4"/>
        <v>0</v>
      </c>
      <c r="X107" s="216">
        <f t="shared" si="5"/>
        <v>0</v>
      </c>
      <c r="Y107" s="225" cm="1">
        <f t="array" ref="Y107">IFERROR(SUMPRODUCT((LOWER(INDEX(Attendance!$E:$ZZ,MATCH($A107,Attendance!$A:$A,0),0))="x")*(TEXT(Attendance!$E$1:$ZZ$1,"mmm")="Dec"))/SUMPRODUCT((Attendance!$E$1:$ZZ$1&lt;&gt;"")*(TEXT(Attendance!$E$1:$ZZ$1,"mmm")="Dec")),0)</f>
        <v>0</v>
      </c>
      <c r="Z107" s="226" cm="1">
        <f t="array" ref="Z107">IFERROR(SUMPRODUCT((LOWER(INDEX(Attendance!$E:$ZZ,MATCH($A107,Attendance!$A:$A,0),0))="x")*(Attendance!$E$2:$ZZ$2=_xlfn.XLOOKUP(E$1,'Point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08" spans="1:26" x14ac:dyDescent="0.25">
      <c r="A108" s="187">
        <f>Attendance!A107</f>
        <v>105</v>
      </c>
      <c r="B108" s="207" t="str">
        <f>IF($A108=0,"",IFERROR(_xlfn.LET(_xlpm.x,INDEX(Attendance!$B:$B,MATCH($A108,Attendance!$A:$A,0)),IF(_xlpm.x=0,"",_xlpm.x)),""))</f>
        <v/>
      </c>
      <c r="C108" s="207" t="str">
        <f>IF($A108=0,"",IFERROR(_xlfn.LET(_xlpm.x,INDEX(Attendance!$C:$C,MATCH($A108,Attendance!$A:$A,0)),IF(_xlpm.x=0,"",_xlpm.x)),""))</f>
        <v/>
      </c>
      <c r="D108" s="207" t="str">
        <f>IF($A108=0,"",IFERROR(_xlfn.LET(_xlpm.x,INDEX(Attendance!$D:$D,MATCH($A108,Attendance!$A:$A,0)),IF(_xlpm.x=0,"",_xlpm.x)),""))</f>
        <v/>
      </c>
      <c r="E108" s="208" cm="1">
        <f t="array" ref="E108">SUMPRODUCT((LOWER(INDEX(Attendance!$D:$ZZ,MATCH($A108,Attendance!$A:$A,0),0))="x")*(Attendance!$D$2:$ZZ$2=_xlfn.XLOOKUP(E$1,'Point System'!$A:$A,'Point System'!$B:$B,""))*(TEXT(Attendance!$D$1:$ZZ$1,"mmm")="Dec"))*_xlfn.XLOOKUP(E$1,'Point System'!$A:$A,'Point System'!$C:$C,0)</f>
        <v>0</v>
      </c>
      <c r="F108" s="208" cm="1">
        <f t="array" ref="F108">SUMPRODUCT((LOWER(INDEX(Attendance!$D:$ZZ,MATCH($A108,Attendance!$A:$A,0),0))="x")*(Attendance!$D$2:$ZZ$2=_xlfn.XLOOKUP(F$1,'Point System'!$A:$A,'Point System'!$B:$B,""))*(TEXT(Attendance!$D$1:$ZZ$1,"mmm")="Dec"))*_xlfn.XLOOKUP(F$1,'Point System'!$A:$A,'Point System'!$C:$C,0)</f>
        <v>0</v>
      </c>
      <c r="G108" s="208" cm="1">
        <f t="array" ref="G108">SUMPRODUCT((LOWER(INDEX(Attendance!$D:$ZZ,MATCH($A108,Attendance!$A:$A,0),0))="x")*(Attendance!$D$2:$ZZ$2=_xlfn.XLOOKUP(G$1,'Point System'!$A:$A,'Point System'!$B:$B,""))*(TEXT(Attendance!$D$1:$ZZ$1,"mmm")="Dec"))*_xlfn.XLOOKUP(G$1,'Point System'!$A:$A,'Point System'!$C:$C,0)</f>
        <v>0</v>
      </c>
      <c r="H108" s="208" cm="1">
        <f t="array" ref="H108">SUMPRODUCT((LOWER(INDEX(Attendance!$D:$ZZ,MATCH($A108,Attendance!$A:$A,0),0))="x")*(Attendance!$D$2:$ZZ$2=_xlfn.XLOOKUP(H$1,'Point System'!$A:$A,'Point System'!$B:$B,""))*(TEXT(Attendance!$D$1:$ZZ$1,"mmm")="Dec"))*_xlfn.XLOOKUP(H$1,'Point System'!$A:$A,'Point System'!$C:$C,0)</f>
        <v>0</v>
      </c>
      <c r="I108" s="208" cm="1">
        <f t="array" ref="I108">SUMPRODUCT((LOWER(INDEX(Attendance!$D:$ZZ,MATCH($A108,Attendance!$A:$A,0),0))="x")*(Attendance!$D$2:$ZZ$2=_xlfn.XLOOKUP(I$1,'Point System'!$A:$A,'Point System'!$B:$B,""))*(TEXT(Attendance!$D$1:$ZZ$1,"mmm")="Dec"))*_xlfn.XLOOKUP(I$1,'Point System'!$A:$A,'Point System'!$C:$C,0)</f>
        <v>0</v>
      </c>
      <c r="J108" s="208" cm="1">
        <f t="array" ref="J108">SUMPRODUCT((LOWER(INDEX(Attendance!$D:$ZZ,MATCH($A108,Attendance!$A:$A,0),0))="x")*(Attendance!$D$2:$ZZ$2=_xlfn.XLOOKUP(J$1,'Point System'!$A:$A,'Point System'!$B:$B,""))*(TEXT(Attendance!$D$1:$ZZ$1,"mmm")="Dec"))*_xlfn.XLOOKUP(J$1,'Point System'!$A:$A,'Point System'!$C:$C,0)</f>
        <v>0</v>
      </c>
      <c r="K108" s="208" cm="1">
        <f t="array" ref="K108">SUMPRODUCT((LOWER(INDEX(Attendance!$D:$ZZ,MATCH($A108,Attendance!$A:$A,0),0))="x")*(Attendance!$D$2:$ZZ$2=_xlfn.XLOOKUP(K$1,'Point System'!$A:$A,'Point System'!$B:$B,""))*(TEXT(Attendance!$D$1:$ZZ$1,"mmm")="Dec"))*_xlfn.XLOOKUP(K$1,'Point System'!$A:$A,'Point System'!$C:$C,0)</f>
        <v>0</v>
      </c>
      <c r="L108" s="188"/>
      <c r="M108" s="188"/>
      <c r="N108" s="188"/>
      <c r="O108" s="188"/>
      <c r="P108" s="217">
        <f t="shared" si="3"/>
        <v>0</v>
      </c>
      <c r="Q108" s="218">
        <f>IFERROR(INDEX(Deduction!$E:$J,MATCH($A108,Deduction!$A:$A,0),MATCH(_xlfn.XLOOKUP(Q$1,'Point System'!$E:$E,'Point System'!$F:$F,""),Deduction!$E$3:$J$3,0))*_xlfn.XLOOKUP(Q$1,'Point System'!$E:$E,'Point System'!$G:$G,0),0)</f>
        <v>0</v>
      </c>
      <c r="R108" s="218">
        <f>IFERROR(INDEX(Deduction!$E:$J,MATCH($A108,Deduction!$A:$A,0),MATCH(_xlfn.XLOOKUP(R$1,'Point System'!$E:$E,'Point System'!$F:$F,""),Deduction!$E$3:$J$3,0))*_xlfn.XLOOKUP(R$1,'Point System'!$E:$E,'Point System'!$G:$G,0),0)</f>
        <v>0</v>
      </c>
      <c r="S108" s="218">
        <f>IFERROR(INDEX(Deduction!$E:$J,MATCH($A108,Deduction!$A:$A,0),MATCH(_xlfn.XLOOKUP(S$1,'Point System'!$E:$E,'Point System'!$F:$F,""),Deduction!$E$3:$J$3,0))*_xlfn.XLOOKUP(S$1,'Point System'!$E:$E,'Point System'!$G:$G,0),0)</f>
        <v>0</v>
      </c>
      <c r="T108" s="218">
        <f>IFERROR(INDEX(Deduction!$E:$J,MATCH($A108,Deduction!$A:$A,0),MATCH(_xlfn.XLOOKUP(T$1,'Point System'!$E:$E,'Point System'!$F:$F,""),Deduction!$E$3:$J$3,0))*_xlfn.XLOOKUP(T$1,'Point System'!$E:$E,'Point System'!$G:$G,0),0)</f>
        <v>0</v>
      </c>
      <c r="U108" s="218">
        <f>IFERROR(INDEX(Deduction!$E:$J,MATCH($A108,Deduction!$A:$A,0),MATCH(_xlfn.XLOOKUP(U$1,'Point System'!$E:$E,'Point System'!$F:$F,""),Deduction!$E$3:$J$3,0))*_xlfn.XLOOKUP(U$1,'Point System'!$E:$E,'Point System'!$G:$G,0),0)</f>
        <v>0</v>
      </c>
      <c r="V108" s="218">
        <f>IFERROR(INDEX(Deduction!$E:$J,MATCH($A108,Deduction!$A:$A,0),MATCH(_xlfn.XLOOKUP(V$1,'Point System'!$E:$E,'Point System'!$F:$F,""),Deduction!$E$3:$J$3,0))*_xlfn.XLOOKUP(V$1,'Point System'!$E:$E,'Point System'!$G:$G,0),0)</f>
        <v>0</v>
      </c>
      <c r="W108" s="217">
        <f t="shared" si="4"/>
        <v>0</v>
      </c>
      <c r="X108" s="219">
        <f t="shared" si="5"/>
        <v>0</v>
      </c>
      <c r="Y108" s="227" cm="1">
        <f t="array" ref="Y108">IFERROR(SUMPRODUCT((LOWER(INDEX(Attendance!$E:$ZZ,MATCH($A108,Attendance!$A:$A,0),0))="x")*(TEXT(Attendance!$E$1:$ZZ$1,"mmm")="Dec"))/SUMPRODUCT((Attendance!$E$1:$ZZ$1&lt;&gt;"")*(TEXT(Attendance!$E$1:$ZZ$1,"mmm")="Dec")),0)</f>
        <v>0</v>
      </c>
      <c r="Z108" s="228" cm="1">
        <f t="array" ref="Z108">IFERROR(SUMPRODUCT((LOWER(INDEX(Attendance!$E:$ZZ,MATCH($A108,Attendance!$A:$A,0),0))="x")*(Attendance!$E$2:$ZZ$2=_xlfn.XLOOKUP(E$1,'Point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09" spans="1:26" x14ac:dyDescent="0.25">
      <c r="A109" s="187">
        <f>Attendance!A108</f>
        <v>106</v>
      </c>
      <c r="B109" s="205" t="str">
        <f>IF($A109=0,"",IFERROR(_xlfn.LET(_xlpm.x,INDEX(Attendance!$B:$B,MATCH($A109,Attendance!$A:$A,0)),IF(_xlpm.x=0,"",_xlpm.x)),""))</f>
        <v/>
      </c>
      <c r="C109" s="205" t="str">
        <f>IF($A109=0,"",IFERROR(_xlfn.LET(_xlpm.x,INDEX(Attendance!$C:$C,MATCH($A109,Attendance!$A:$A,0)),IF(_xlpm.x=0,"",_xlpm.x)),""))</f>
        <v/>
      </c>
      <c r="D109" s="205" t="str">
        <f>IF($A109=0,"",IFERROR(_xlfn.LET(_xlpm.x,INDEX(Attendance!$D:$D,MATCH($A109,Attendance!$A:$A,0)),IF(_xlpm.x=0,"",_xlpm.x)),""))</f>
        <v/>
      </c>
      <c r="E109" s="206" cm="1">
        <f t="array" ref="E109">SUMPRODUCT((LOWER(INDEX(Attendance!$D:$ZZ,MATCH($A109,Attendance!$A:$A,0),0))="x")*(Attendance!$D$2:$ZZ$2=_xlfn.XLOOKUP(E$1,'Point System'!$A:$A,'Point System'!$B:$B,""))*(TEXT(Attendance!$D$1:$ZZ$1,"mmm")="Dec"))*_xlfn.XLOOKUP(E$1,'Point System'!$A:$A,'Point System'!$C:$C,0)</f>
        <v>0</v>
      </c>
      <c r="F109" s="206" cm="1">
        <f t="array" ref="F109">SUMPRODUCT((LOWER(INDEX(Attendance!$D:$ZZ,MATCH($A109,Attendance!$A:$A,0),0))="x")*(Attendance!$D$2:$ZZ$2=_xlfn.XLOOKUP(F$1,'Point System'!$A:$A,'Point System'!$B:$B,""))*(TEXT(Attendance!$D$1:$ZZ$1,"mmm")="Dec"))*_xlfn.XLOOKUP(F$1,'Point System'!$A:$A,'Point System'!$C:$C,0)</f>
        <v>0</v>
      </c>
      <c r="G109" s="206" cm="1">
        <f t="array" ref="G109">SUMPRODUCT((LOWER(INDEX(Attendance!$D:$ZZ,MATCH($A109,Attendance!$A:$A,0),0))="x")*(Attendance!$D$2:$ZZ$2=_xlfn.XLOOKUP(G$1,'Point System'!$A:$A,'Point System'!$B:$B,""))*(TEXT(Attendance!$D$1:$ZZ$1,"mmm")="Dec"))*_xlfn.XLOOKUP(G$1,'Point System'!$A:$A,'Point System'!$C:$C,0)</f>
        <v>0</v>
      </c>
      <c r="H109" s="206" cm="1">
        <f t="array" ref="H109">SUMPRODUCT((LOWER(INDEX(Attendance!$D:$ZZ,MATCH($A109,Attendance!$A:$A,0),0))="x")*(Attendance!$D$2:$ZZ$2=_xlfn.XLOOKUP(H$1,'Point System'!$A:$A,'Point System'!$B:$B,""))*(TEXT(Attendance!$D$1:$ZZ$1,"mmm")="Dec"))*_xlfn.XLOOKUP(H$1,'Point System'!$A:$A,'Point System'!$C:$C,0)</f>
        <v>0</v>
      </c>
      <c r="I109" s="206" cm="1">
        <f t="array" ref="I109">SUMPRODUCT((LOWER(INDEX(Attendance!$D:$ZZ,MATCH($A109,Attendance!$A:$A,0),0))="x")*(Attendance!$D$2:$ZZ$2=_xlfn.XLOOKUP(I$1,'Point System'!$A:$A,'Point System'!$B:$B,""))*(TEXT(Attendance!$D$1:$ZZ$1,"mmm")="Dec"))*_xlfn.XLOOKUP(I$1,'Point System'!$A:$A,'Point System'!$C:$C,0)</f>
        <v>0</v>
      </c>
      <c r="J109" s="206" cm="1">
        <f t="array" ref="J109">SUMPRODUCT((LOWER(INDEX(Attendance!$D:$ZZ,MATCH($A109,Attendance!$A:$A,0),0))="x")*(Attendance!$D$2:$ZZ$2=_xlfn.XLOOKUP(J$1,'Point System'!$A:$A,'Point System'!$B:$B,""))*(TEXT(Attendance!$D$1:$ZZ$1,"mmm")="Dec"))*_xlfn.XLOOKUP(J$1,'Point System'!$A:$A,'Point System'!$C:$C,0)</f>
        <v>0</v>
      </c>
      <c r="K109" s="206" cm="1">
        <f t="array" ref="K109">SUMPRODUCT((LOWER(INDEX(Attendance!$D:$ZZ,MATCH($A109,Attendance!$A:$A,0),0))="x")*(Attendance!$D$2:$ZZ$2=_xlfn.XLOOKUP(K$1,'Point System'!$A:$A,'Point System'!$B:$B,""))*(TEXT(Attendance!$D$1:$ZZ$1,"mmm")="Dec"))*_xlfn.XLOOKUP(K$1,'Point System'!$A:$A,'Point System'!$C:$C,0)</f>
        <v>0</v>
      </c>
      <c r="L109" s="188"/>
      <c r="M109" s="188"/>
      <c r="N109" s="188"/>
      <c r="O109" s="188"/>
      <c r="P109" s="214">
        <f t="shared" si="3"/>
        <v>0</v>
      </c>
      <c r="Q109" s="215">
        <f>IFERROR(INDEX(Deduction!$E:$J,MATCH($A109,Deduction!$A:$A,0),MATCH(_xlfn.XLOOKUP(Q$1,'Point System'!$E:$E,'Point System'!$F:$F,""),Deduction!$E$3:$J$3,0))*_xlfn.XLOOKUP(Q$1,'Point System'!$E:$E,'Point System'!$G:$G,0),0)</f>
        <v>0</v>
      </c>
      <c r="R109" s="215">
        <f>IFERROR(INDEX(Deduction!$E:$J,MATCH($A109,Deduction!$A:$A,0),MATCH(_xlfn.XLOOKUP(R$1,'Point System'!$E:$E,'Point System'!$F:$F,""),Deduction!$E$3:$J$3,0))*_xlfn.XLOOKUP(R$1,'Point System'!$E:$E,'Point System'!$G:$G,0),0)</f>
        <v>0</v>
      </c>
      <c r="S109" s="215">
        <f>IFERROR(INDEX(Deduction!$E:$J,MATCH($A109,Deduction!$A:$A,0),MATCH(_xlfn.XLOOKUP(S$1,'Point System'!$E:$E,'Point System'!$F:$F,""),Deduction!$E$3:$J$3,0))*_xlfn.XLOOKUP(S$1,'Point System'!$E:$E,'Point System'!$G:$G,0),0)</f>
        <v>0</v>
      </c>
      <c r="T109" s="215">
        <f>IFERROR(INDEX(Deduction!$E:$J,MATCH($A109,Deduction!$A:$A,0),MATCH(_xlfn.XLOOKUP(T$1,'Point System'!$E:$E,'Point System'!$F:$F,""),Deduction!$E$3:$J$3,0))*_xlfn.XLOOKUP(T$1,'Point System'!$E:$E,'Point System'!$G:$G,0),0)</f>
        <v>0</v>
      </c>
      <c r="U109" s="215">
        <f>IFERROR(INDEX(Deduction!$E:$J,MATCH($A109,Deduction!$A:$A,0),MATCH(_xlfn.XLOOKUP(U$1,'Point System'!$E:$E,'Point System'!$F:$F,""),Deduction!$E$3:$J$3,0))*_xlfn.XLOOKUP(U$1,'Point System'!$E:$E,'Point System'!$G:$G,0),0)</f>
        <v>0</v>
      </c>
      <c r="V109" s="215">
        <f>IFERROR(INDEX(Deduction!$E:$J,MATCH($A109,Deduction!$A:$A,0),MATCH(_xlfn.XLOOKUP(V$1,'Point System'!$E:$E,'Point System'!$F:$F,""),Deduction!$E$3:$J$3,0))*_xlfn.XLOOKUP(V$1,'Point System'!$E:$E,'Point System'!$G:$G,0),0)</f>
        <v>0</v>
      </c>
      <c r="W109" s="214">
        <f t="shared" si="4"/>
        <v>0</v>
      </c>
      <c r="X109" s="216">
        <f t="shared" si="5"/>
        <v>0</v>
      </c>
      <c r="Y109" s="225" cm="1">
        <f t="array" ref="Y109">IFERROR(SUMPRODUCT((LOWER(INDEX(Attendance!$E:$ZZ,MATCH($A109,Attendance!$A:$A,0),0))="x")*(TEXT(Attendance!$E$1:$ZZ$1,"mmm")="Dec"))/SUMPRODUCT((Attendance!$E$1:$ZZ$1&lt;&gt;"")*(TEXT(Attendance!$E$1:$ZZ$1,"mmm")="Dec")),0)</f>
        <v>0</v>
      </c>
      <c r="Z109" s="226" cm="1">
        <f t="array" ref="Z109">IFERROR(SUMPRODUCT((LOWER(INDEX(Attendance!$E:$ZZ,MATCH($A109,Attendance!$A:$A,0),0))="x")*(Attendance!$E$2:$ZZ$2=_xlfn.XLOOKUP(E$1,'Point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10" spans="1:26" x14ac:dyDescent="0.25">
      <c r="A110" s="187">
        <f>Attendance!A109</f>
        <v>107</v>
      </c>
      <c r="B110" s="207" t="str">
        <f>IF($A110=0,"",IFERROR(_xlfn.LET(_xlpm.x,INDEX(Attendance!$B:$B,MATCH($A110,Attendance!$A:$A,0)),IF(_xlpm.x=0,"",_xlpm.x)),""))</f>
        <v/>
      </c>
      <c r="C110" s="207" t="str">
        <f>IF($A110=0,"",IFERROR(_xlfn.LET(_xlpm.x,INDEX(Attendance!$C:$C,MATCH($A110,Attendance!$A:$A,0)),IF(_xlpm.x=0,"",_xlpm.x)),""))</f>
        <v/>
      </c>
      <c r="D110" s="207" t="str">
        <f>IF($A110=0,"",IFERROR(_xlfn.LET(_xlpm.x,INDEX(Attendance!$D:$D,MATCH($A110,Attendance!$A:$A,0)),IF(_xlpm.x=0,"",_xlpm.x)),""))</f>
        <v/>
      </c>
      <c r="E110" s="208" cm="1">
        <f t="array" ref="E110">SUMPRODUCT((LOWER(INDEX(Attendance!$D:$ZZ,MATCH($A110,Attendance!$A:$A,0),0))="x")*(Attendance!$D$2:$ZZ$2=_xlfn.XLOOKUP(E$1,'Point System'!$A:$A,'Point System'!$B:$B,""))*(TEXT(Attendance!$D$1:$ZZ$1,"mmm")="Dec"))*_xlfn.XLOOKUP(E$1,'Point System'!$A:$A,'Point System'!$C:$C,0)</f>
        <v>0</v>
      </c>
      <c r="F110" s="208" cm="1">
        <f t="array" ref="F110">SUMPRODUCT((LOWER(INDEX(Attendance!$D:$ZZ,MATCH($A110,Attendance!$A:$A,0),0))="x")*(Attendance!$D$2:$ZZ$2=_xlfn.XLOOKUP(F$1,'Point System'!$A:$A,'Point System'!$B:$B,""))*(TEXT(Attendance!$D$1:$ZZ$1,"mmm")="Dec"))*_xlfn.XLOOKUP(F$1,'Point System'!$A:$A,'Point System'!$C:$C,0)</f>
        <v>0</v>
      </c>
      <c r="G110" s="208" cm="1">
        <f t="array" ref="G110">SUMPRODUCT((LOWER(INDEX(Attendance!$D:$ZZ,MATCH($A110,Attendance!$A:$A,0),0))="x")*(Attendance!$D$2:$ZZ$2=_xlfn.XLOOKUP(G$1,'Point System'!$A:$A,'Point System'!$B:$B,""))*(TEXT(Attendance!$D$1:$ZZ$1,"mmm")="Dec"))*_xlfn.XLOOKUP(G$1,'Point System'!$A:$A,'Point System'!$C:$C,0)</f>
        <v>0</v>
      </c>
      <c r="H110" s="208" cm="1">
        <f t="array" ref="H110">SUMPRODUCT((LOWER(INDEX(Attendance!$D:$ZZ,MATCH($A110,Attendance!$A:$A,0),0))="x")*(Attendance!$D$2:$ZZ$2=_xlfn.XLOOKUP(H$1,'Point System'!$A:$A,'Point System'!$B:$B,""))*(TEXT(Attendance!$D$1:$ZZ$1,"mmm")="Dec"))*_xlfn.XLOOKUP(H$1,'Point System'!$A:$A,'Point System'!$C:$C,0)</f>
        <v>0</v>
      </c>
      <c r="I110" s="208" cm="1">
        <f t="array" ref="I110">SUMPRODUCT((LOWER(INDEX(Attendance!$D:$ZZ,MATCH($A110,Attendance!$A:$A,0),0))="x")*(Attendance!$D$2:$ZZ$2=_xlfn.XLOOKUP(I$1,'Point System'!$A:$A,'Point System'!$B:$B,""))*(TEXT(Attendance!$D$1:$ZZ$1,"mmm")="Dec"))*_xlfn.XLOOKUP(I$1,'Point System'!$A:$A,'Point System'!$C:$C,0)</f>
        <v>0</v>
      </c>
      <c r="J110" s="208" cm="1">
        <f t="array" ref="J110">SUMPRODUCT((LOWER(INDEX(Attendance!$D:$ZZ,MATCH($A110,Attendance!$A:$A,0),0))="x")*(Attendance!$D$2:$ZZ$2=_xlfn.XLOOKUP(J$1,'Point System'!$A:$A,'Point System'!$B:$B,""))*(TEXT(Attendance!$D$1:$ZZ$1,"mmm")="Dec"))*_xlfn.XLOOKUP(J$1,'Point System'!$A:$A,'Point System'!$C:$C,0)</f>
        <v>0</v>
      </c>
      <c r="K110" s="208" cm="1">
        <f t="array" ref="K110">SUMPRODUCT((LOWER(INDEX(Attendance!$D:$ZZ,MATCH($A110,Attendance!$A:$A,0),0))="x")*(Attendance!$D$2:$ZZ$2=_xlfn.XLOOKUP(K$1,'Point System'!$A:$A,'Point System'!$B:$B,""))*(TEXT(Attendance!$D$1:$ZZ$1,"mmm")="Dec"))*_xlfn.XLOOKUP(K$1,'Point System'!$A:$A,'Point System'!$C:$C,0)</f>
        <v>0</v>
      </c>
      <c r="L110" s="188"/>
      <c r="M110" s="188"/>
      <c r="N110" s="188"/>
      <c r="O110" s="188"/>
      <c r="P110" s="217">
        <f t="shared" si="3"/>
        <v>0</v>
      </c>
      <c r="Q110" s="218">
        <f>IFERROR(INDEX(Deduction!$E:$J,MATCH($A110,Deduction!$A:$A,0),MATCH(_xlfn.XLOOKUP(Q$1,'Point System'!$E:$E,'Point System'!$F:$F,""),Deduction!$E$3:$J$3,0))*_xlfn.XLOOKUP(Q$1,'Point System'!$E:$E,'Point System'!$G:$G,0),0)</f>
        <v>0</v>
      </c>
      <c r="R110" s="218">
        <f>IFERROR(INDEX(Deduction!$E:$J,MATCH($A110,Deduction!$A:$A,0),MATCH(_xlfn.XLOOKUP(R$1,'Point System'!$E:$E,'Point System'!$F:$F,""),Deduction!$E$3:$J$3,0))*_xlfn.XLOOKUP(R$1,'Point System'!$E:$E,'Point System'!$G:$G,0),0)</f>
        <v>0</v>
      </c>
      <c r="S110" s="218">
        <f>IFERROR(INDEX(Deduction!$E:$J,MATCH($A110,Deduction!$A:$A,0),MATCH(_xlfn.XLOOKUP(S$1,'Point System'!$E:$E,'Point System'!$F:$F,""),Deduction!$E$3:$J$3,0))*_xlfn.XLOOKUP(S$1,'Point System'!$E:$E,'Point System'!$G:$G,0),0)</f>
        <v>0</v>
      </c>
      <c r="T110" s="218">
        <f>IFERROR(INDEX(Deduction!$E:$J,MATCH($A110,Deduction!$A:$A,0),MATCH(_xlfn.XLOOKUP(T$1,'Point System'!$E:$E,'Point System'!$F:$F,""),Deduction!$E$3:$J$3,0))*_xlfn.XLOOKUP(T$1,'Point System'!$E:$E,'Point System'!$G:$G,0),0)</f>
        <v>0</v>
      </c>
      <c r="U110" s="218">
        <f>IFERROR(INDEX(Deduction!$E:$J,MATCH($A110,Deduction!$A:$A,0),MATCH(_xlfn.XLOOKUP(U$1,'Point System'!$E:$E,'Point System'!$F:$F,""),Deduction!$E$3:$J$3,0))*_xlfn.XLOOKUP(U$1,'Point System'!$E:$E,'Point System'!$G:$G,0),0)</f>
        <v>0</v>
      </c>
      <c r="V110" s="218">
        <f>IFERROR(INDEX(Deduction!$E:$J,MATCH($A110,Deduction!$A:$A,0),MATCH(_xlfn.XLOOKUP(V$1,'Point System'!$E:$E,'Point System'!$F:$F,""),Deduction!$E$3:$J$3,0))*_xlfn.XLOOKUP(V$1,'Point System'!$E:$E,'Point System'!$G:$G,0),0)</f>
        <v>0</v>
      </c>
      <c r="W110" s="217">
        <f t="shared" si="4"/>
        <v>0</v>
      </c>
      <c r="X110" s="219">
        <f t="shared" si="5"/>
        <v>0</v>
      </c>
      <c r="Y110" s="227" cm="1">
        <f t="array" ref="Y110">IFERROR(SUMPRODUCT((LOWER(INDEX(Attendance!$E:$ZZ,MATCH($A110,Attendance!$A:$A,0),0))="x")*(TEXT(Attendance!$E$1:$ZZ$1,"mmm")="Dec"))/SUMPRODUCT((Attendance!$E$1:$ZZ$1&lt;&gt;"")*(TEXT(Attendance!$E$1:$ZZ$1,"mmm")="Dec")),0)</f>
        <v>0</v>
      </c>
      <c r="Z110" s="228" cm="1">
        <f t="array" ref="Z110">IFERROR(SUMPRODUCT((LOWER(INDEX(Attendance!$E:$ZZ,MATCH($A110,Attendance!$A:$A,0),0))="x")*(Attendance!$E$2:$ZZ$2=_xlfn.XLOOKUP(E$1,'Point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11" spans="1:26" x14ac:dyDescent="0.25">
      <c r="A111" s="187">
        <f>Attendance!A110</f>
        <v>108</v>
      </c>
      <c r="B111" s="205" t="str">
        <f>IF($A111=0,"",IFERROR(_xlfn.LET(_xlpm.x,INDEX(Attendance!$B:$B,MATCH($A111,Attendance!$A:$A,0)),IF(_xlpm.x=0,"",_xlpm.x)),""))</f>
        <v/>
      </c>
      <c r="C111" s="205" t="str">
        <f>IF($A111=0,"",IFERROR(_xlfn.LET(_xlpm.x,INDEX(Attendance!$C:$C,MATCH($A111,Attendance!$A:$A,0)),IF(_xlpm.x=0,"",_xlpm.x)),""))</f>
        <v/>
      </c>
      <c r="D111" s="205" t="str">
        <f>IF($A111=0,"",IFERROR(_xlfn.LET(_xlpm.x,INDEX(Attendance!$D:$D,MATCH($A111,Attendance!$A:$A,0)),IF(_xlpm.x=0,"",_xlpm.x)),""))</f>
        <v/>
      </c>
      <c r="E111" s="206" cm="1">
        <f t="array" ref="E111">SUMPRODUCT((LOWER(INDEX(Attendance!$D:$ZZ,MATCH($A111,Attendance!$A:$A,0),0))="x")*(Attendance!$D$2:$ZZ$2=_xlfn.XLOOKUP(E$1,'Point System'!$A:$A,'Point System'!$B:$B,""))*(TEXT(Attendance!$D$1:$ZZ$1,"mmm")="Dec"))*_xlfn.XLOOKUP(E$1,'Point System'!$A:$A,'Point System'!$C:$C,0)</f>
        <v>0</v>
      </c>
      <c r="F111" s="206" cm="1">
        <f t="array" ref="F111">SUMPRODUCT((LOWER(INDEX(Attendance!$D:$ZZ,MATCH($A111,Attendance!$A:$A,0),0))="x")*(Attendance!$D$2:$ZZ$2=_xlfn.XLOOKUP(F$1,'Point System'!$A:$A,'Point System'!$B:$B,""))*(TEXT(Attendance!$D$1:$ZZ$1,"mmm")="Dec"))*_xlfn.XLOOKUP(F$1,'Point System'!$A:$A,'Point System'!$C:$C,0)</f>
        <v>0</v>
      </c>
      <c r="G111" s="206" cm="1">
        <f t="array" ref="G111">SUMPRODUCT((LOWER(INDEX(Attendance!$D:$ZZ,MATCH($A111,Attendance!$A:$A,0),0))="x")*(Attendance!$D$2:$ZZ$2=_xlfn.XLOOKUP(G$1,'Point System'!$A:$A,'Point System'!$B:$B,""))*(TEXT(Attendance!$D$1:$ZZ$1,"mmm")="Dec"))*_xlfn.XLOOKUP(G$1,'Point System'!$A:$A,'Point System'!$C:$C,0)</f>
        <v>0</v>
      </c>
      <c r="H111" s="206" cm="1">
        <f t="array" ref="H111">SUMPRODUCT((LOWER(INDEX(Attendance!$D:$ZZ,MATCH($A111,Attendance!$A:$A,0),0))="x")*(Attendance!$D$2:$ZZ$2=_xlfn.XLOOKUP(H$1,'Point System'!$A:$A,'Point System'!$B:$B,""))*(TEXT(Attendance!$D$1:$ZZ$1,"mmm")="Dec"))*_xlfn.XLOOKUP(H$1,'Point System'!$A:$A,'Point System'!$C:$C,0)</f>
        <v>0</v>
      </c>
      <c r="I111" s="206" cm="1">
        <f t="array" ref="I111">SUMPRODUCT((LOWER(INDEX(Attendance!$D:$ZZ,MATCH($A111,Attendance!$A:$A,0),0))="x")*(Attendance!$D$2:$ZZ$2=_xlfn.XLOOKUP(I$1,'Point System'!$A:$A,'Point System'!$B:$B,""))*(TEXT(Attendance!$D$1:$ZZ$1,"mmm")="Dec"))*_xlfn.XLOOKUP(I$1,'Point System'!$A:$A,'Point System'!$C:$C,0)</f>
        <v>0</v>
      </c>
      <c r="J111" s="206" cm="1">
        <f t="array" ref="J111">SUMPRODUCT((LOWER(INDEX(Attendance!$D:$ZZ,MATCH($A111,Attendance!$A:$A,0),0))="x")*(Attendance!$D$2:$ZZ$2=_xlfn.XLOOKUP(J$1,'Point System'!$A:$A,'Point System'!$B:$B,""))*(TEXT(Attendance!$D$1:$ZZ$1,"mmm")="Dec"))*_xlfn.XLOOKUP(J$1,'Point System'!$A:$A,'Point System'!$C:$C,0)</f>
        <v>0</v>
      </c>
      <c r="K111" s="206" cm="1">
        <f t="array" ref="K111">SUMPRODUCT((LOWER(INDEX(Attendance!$D:$ZZ,MATCH($A111,Attendance!$A:$A,0),0))="x")*(Attendance!$D$2:$ZZ$2=_xlfn.XLOOKUP(K$1,'Point System'!$A:$A,'Point System'!$B:$B,""))*(TEXT(Attendance!$D$1:$ZZ$1,"mmm")="Dec"))*_xlfn.XLOOKUP(K$1,'Point System'!$A:$A,'Point System'!$C:$C,0)</f>
        <v>0</v>
      </c>
      <c r="L111" s="188"/>
      <c r="M111" s="188"/>
      <c r="N111" s="188"/>
      <c r="O111" s="188"/>
      <c r="P111" s="214">
        <f t="shared" si="3"/>
        <v>0</v>
      </c>
      <c r="Q111" s="215">
        <f>IFERROR(INDEX(Deduction!$E:$J,MATCH($A111,Deduction!$A:$A,0),MATCH(_xlfn.XLOOKUP(Q$1,'Point System'!$E:$E,'Point System'!$F:$F,""),Deduction!$E$3:$J$3,0))*_xlfn.XLOOKUP(Q$1,'Point System'!$E:$E,'Point System'!$G:$G,0),0)</f>
        <v>0</v>
      </c>
      <c r="R111" s="215">
        <f>IFERROR(INDEX(Deduction!$E:$J,MATCH($A111,Deduction!$A:$A,0),MATCH(_xlfn.XLOOKUP(R$1,'Point System'!$E:$E,'Point System'!$F:$F,""),Deduction!$E$3:$J$3,0))*_xlfn.XLOOKUP(R$1,'Point System'!$E:$E,'Point System'!$G:$G,0),0)</f>
        <v>0</v>
      </c>
      <c r="S111" s="215">
        <f>IFERROR(INDEX(Deduction!$E:$J,MATCH($A111,Deduction!$A:$A,0),MATCH(_xlfn.XLOOKUP(S$1,'Point System'!$E:$E,'Point System'!$F:$F,""),Deduction!$E$3:$J$3,0))*_xlfn.XLOOKUP(S$1,'Point System'!$E:$E,'Point System'!$G:$G,0),0)</f>
        <v>0</v>
      </c>
      <c r="T111" s="215">
        <f>IFERROR(INDEX(Deduction!$E:$J,MATCH($A111,Deduction!$A:$A,0),MATCH(_xlfn.XLOOKUP(T$1,'Point System'!$E:$E,'Point System'!$F:$F,""),Deduction!$E$3:$J$3,0))*_xlfn.XLOOKUP(T$1,'Point System'!$E:$E,'Point System'!$G:$G,0),0)</f>
        <v>0</v>
      </c>
      <c r="U111" s="215">
        <f>IFERROR(INDEX(Deduction!$E:$J,MATCH($A111,Deduction!$A:$A,0),MATCH(_xlfn.XLOOKUP(U$1,'Point System'!$E:$E,'Point System'!$F:$F,""),Deduction!$E$3:$J$3,0))*_xlfn.XLOOKUP(U$1,'Point System'!$E:$E,'Point System'!$G:$G,0),0)</f>
        <v>0</v>
      </c>
      <c r="V111" s="215">
        <f>IFERROR(INDEX(Deduction!$E:$J,MATCH($A111,Deduction!$A:$A,0),MATCH(_xlfn.XLOOKUP(V$1,'Point System'!$E:$E,'Point System'!$F:$F,""),Deduction!$E$3:$J$3,0))*_xlfn.XLOOKUP(V$1,'Point System'!$E:$E,'Point System'!$G:$G,0),0)</f>
        <v>0</v>
      </c>
      <c r="W111" s="214">
        <f t="shared" si="4"/>
        <v>0</v>
      </c>
      <c r="X111" s="216">
        <f t="shared" si="5"/>
        <v>0</v>
      </c>
      <c r="Y111" s="225" cm="1">
        <f t="array" ref="Y111">IFERROR(SUMPRODUCT((LOWER(INDEX(Attendance!$E:$ZZ,MATCH($A111,Attendance!$A:$A,0),0))="x")*(TEXT(Attendance!$E$1:$ZZ$1,"mmm")="Dec"))/SUMPRODUCT((Attendance!$E$1:$ZZ$1&lt;&gt;"")*(TEXT(Attendance!$E$1:$ZZ$1,"mmm")="Dec")),0)</f>
        <v>0</v>
      </c>
      <c r="Z111" s="226" cm="1">
        <f t="array" ref="Z111">IFERROR(SUMPRODUCT((LOWER(INDEX(Attendance!$E:$ZZ,MATCH($A111,Attendance!$A:$A,0),0))="x")*(Attendance!$E$2:$ZZ$2=_xlfn.XLOOKUP(E$1,'Point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12" spans="1:26" x14ac:dyDescent="0.25">
      <c r="A112" s="187">
        <f>Attendance!A111</f>
        <v>109</v>
      </c>
      <c r="B112" s="207" t="str">
        <f>IF($A112=0,"",IFERROR(_xlfn.LET(_xlpm.x,INDEX(Attendance!$B:$B,MATCH($A112,Attendance!$A:$A,0)),IF(_xlpm.x=0,"",_xlpm.x)),""))</f>
        <v/>
      </c>
      <c r="C112" s="207" t="str">
        <f>IF($A112=0,"",IFERROR(_xlfn.LET(_xlpm.x,INDEX(Attendance!$C:$C,MATCH($A112,Attendance!$A:$A,0)),IF(_xlpm.x=0,"",_xlpm.x)),""))</f>
        <v/>
      </c>
      <c r="D112" s="207" t="str">
        <f>IF($A112=0,"",IFERROR(_xlfn.LET(_xlpm.x,INDEX(Attendance!$D:$D,MATCH($A112,Attendance!$A:$A,0)),IF(_xlpm.x=0,"",_xlpm.x)),""))</f>
        <v/>
      </c>
      <c r="E112" s="208" cm="1">
        <f t="array" ref="E112">SUMPRODUCT((LOWER(INDEX(Attendance!$D:$ZZ,MATCH($A112,Attendance!$A:$A,0),0))="x")*(Attendance!$D$2:$ZZ$2=_xlfn.XLOOKUP(E$1,'Point System'!$A:$A,'Point System'!$B:$B,""))*(TEXT(Attendance!$D$1:$ZZ$1,"mmm")="Dec"))*_xlfn.XLOOKUP(E$1,'Point System'!$A:$A,'Point System'!$C:$C,0)</f>
        <v>0</v>
      </c>
      <c r="F112" s="208" cm="1">
        <f t="array" ref="F112">SUMPRODUCT((LOWER(INDEX(Attendance!$D:$ZZ,MATCH($A112,Attendance!$A:$A,0),0))="x")*(Attendance!$D$2:$ZZ$2=_xlfn.XLOOKUP(F$1,'Point System'!$A:$A,'Point System'!$B:$B,""))*(TEXT(Attendance!$D$1:$ZZ$1,"mmm")="Dec"))*_xlfn.XLOOKUP(F$1,'Point System'!$A:$A,'Point System'!$C:$C,0)</f>
        <v>0</v>
      </c>
      <c r="G112" s="208" cm="1">
        <f t="array" ref="G112">SUMPRODUCT((LOWER(INDEX(Attendance!$D:$ZZ,MATCH($A112,Attendance!$A:$A,0),0))="x")*(Attendance!$D$2:$ZZ$2=_xlfn.XLOOKUP(G$1,'Point System'!$A:$A,'Point System'!$B:$B,""))*(TEXT(Attendance!$D$1:$ZZ$1,"mmm")="Dec"))*_xlfn.XLOOKUP(G$1,'Point System'!$A:$A,'Point System'!$C:$C,0)</f>
        <v>0</v>
      </c>
      <c r="H112" s="208" cm="1">
        <f t="array" ref="H112">SUMPRODUCT((LOWER(INDEX(Attendance!$D:$ZZ,MATCH($A112,Attendance!$A:$A,0),0))="x")*(Attendance!$D$2:$ZZ$2=_xlfn.XLOOKUP(H$1,'Point System'!$A:$A,'Point System'!$B:$B,""))*(TEXT(Attendance!$D$1:$ZZ$1,"mmm")="Dec"))*_xlfn.XLOOKUP(H$1,'Point System'!$A:$A,'Point System'!$C:$C,0)</f>
        <v>0</v>
      </c>
      <c r="I112" s="208" cm="1">
        <f t="array" ref="I112">SUMPRODUCT((LOWER(INDEX(Attendance!$D:$ZZ,MATCH($A112,Attendance!$A:$A,0),0))="x")*(Attendance!$D$2:$ZZ$2=_xlfn.XLOOKUP(I$1,'Point System'!$A:$A,'Point System'!$B:$B,""))*(TEXT(Attendance!$D$1:$ZZ$1,"mmm")="Dec"))*_xlfn.XLOOKUP(I$1,'Point System'!$A:$A,'Point System'!$C:$C,0)</f>
        <v>0</v>
      </c>
      <c r="J112" s="208" cm="1">
        <f t="array" ref="J112">SUMPRODUCT((LOWER(INDEX(Attendance!$D:$ZZ,MATCH($A112,Attendance!$A:$A,0),0))="x")*(Attendance!$D$2:$ZZ$2=_xlfn.XLOOKUP(J$1,'Point System'!$A:$A,'Point System'!$B:$B,""))*(TEXT(Attendance!$D$1:$ZZ$1,"mmm")="Dec"))*_xlfn.XLOOKUP(J$1,'Point System'!$A:$A,'Point System'!$C:$C,0)</f>
        <v>0</v>
      </c>
      <c r="K112" s="208" cm="1">
        <f t="array" ref="K112">SUMPRODUCT((LOWER(INDEX(Attendance!$D:$ZZ,MATCH($A112,Attendance!$A:$A,0),0))="x")*(Attendance!$D$2:$ZZ$2=_xlfn.XLOOKUP(K$1,'Point System'!$A:$A,'Point System'!$B:$B,""))*(TEXT(Attendance!$D$1:$ZZ$1,"mmm")="Dec"))*_xlfn.XLOOKUP(K$1,'Point System'!$A:$A,'Point System'!$C:$C,0)</f>
        <v>0</v>
      </c>
      <c r="L112" s="188"/>
      <c r="M112" s="188"/>
      <c r="N112" s="188"/>
      <c r="O112" s="188"/>
      <c r="P112" s="217">
        <f t="shared" si="3"/>
        <v>0</v>
      </c>
      <c r="Q112" s="218">
        <f>IFERROR(INDEX(Deduction!$E:$J,MATCH($A112,Deduction!$A:$A,0),MATCH(_xlfn.XLOOKUP(Q$1,'Point System'!$E:$E,'Point System'!$F:$F,""),Deduction!$E$3:$J$3,0))*_xlfn.XLOOKUP(Q$1,'Point System'!$E:$E,'Point System'!$G:$G,0),0)</f>
        <v>0</v>
      </c>
      <c r="R112" s="218">
        <f>IFERROR(INDEX(Deduction!$E:$J,MATCH($A112,Deduction!$A:$A,0),MATCH(_xlfn.XLOOKUP(R$1,'Point System'!$E:$E,'Point System'!$F:$F,""),Deduction!$E$3:$J$3,0))*_xlfn.XLOOKUP(R$1,'Point System'!$E:$E,'Point System'!$G:$G,0),0)</f>
        <v>0</v>
      </c>
      <c r="S112" s="218">
        <f>IFERROR(INDEX(Deduction!$E:$J,MATCH($A112,Deduction!$A:$A,0),MATCH(_xlfn.XLOOKUP(S$1,'Point System'!$E:$E,'Point System'!$F:$F,""),Deduction!$E$3:$J$3,0))*_xlfn.XLOOKUP(S$1,'Point System'!$E:$E,'Point System'!$G:$G,0),0)</f>
        <v>0</v>
      </c>
      <c r="T112" s="218">
        <f>IFERROR(INDEX(Deduction!$E:$J,MATCH($A112,Deduction!$A:$A,0),MATCH(_xlfn.XLOOKUP(T$1,'Point System'!$E:$E,'Point System'!$F:$F,""),Deduction!$E$3:$J$3,0))*_xlfn.XLOOKUP(T$1,'Point System'!$E:$E,'Point System'!$G:$G,0),0)</f>
        <v>0</v>
      </c>
      <c r="U112" s="218">
        <f>IFERROR(INDEX(Deduction!$E:$J,MATCH($A112,Deduction!$A:$A,0),MATCH(_xlfn.XLOOKUP(U$1,'Point System'!$E:$E,'Point System'!$F:$F,""),Deduction!$E$3:$J$3,0))*_xlfn.XLOOKUP(U$1,'Point System'!$E:$E,'Point System'!$G:$G,0),0)</f>
        <v>0</v>
      </c>
      <c r="V112" s="218">
        <f>IFERROR(INDEX(Deduction!$E:$J,MATCH($A112,Deduction!$A:$A,0),MATCH(_xlfn.XLOOKUP(V$1,'Point System'!$E:$E,'Point System'!$F:$F,""),Deduction!$E$3:$J$3,0))*_xlfn.XLOOKUP(V$1,'Point System'!$E:$E,'Point System'!$G:$G,0),0)</f>
        <v>0</v>
      </c>
      <c r="W112" s="217">
        <f t="shared" si="4"/>
        <v>0</v>
      </c>
      <c r="X112" s="219">
        <f t="shared" si="5"/>
        <v>0</v>
      </c>
      <c r="Y112" s="227" cm="1">
        <f t="array" ref="Y112">IFERROR(SUMPRODUCT((LOWER(INDEX(Attendance!$E:$ZZ,MATCH($A112,Attendance!$A:$A,0),0))="x")*(TEXT(Attendance!$E$1:$ZZ$1,"mmm")="Dec"))/SUMPRODUCT((Attendance!$E$1:$ZZ$1&lt;&gt;"")*(TEXT(Attendance!$E$1:$ZZ$1,"mmm")="Dec")),0)</f>
        <v>0</v>
      </c>
      <c r="Z112" s="228" cm="1">
        <f t="array" ref="Z112">IFERROR(SUMPRODUCT((LOWER(INDEX(Attendance!$E:$ZZ,MATCH($A112,Attendance!$A:$A,0),0))="x")*(Attendance!$E$2:$ZZ$2=_xlfn.XLOOKUP(E$1,'Point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13" spans="1:26" x14ac:dyDescent="0.25">
      <c r="A113" s="187">
        <f>Attendance!A112</f>
        <v>110</v>
      </c>
      <c r="B113" s="205" t="str">
        <f>IF($A113=0,"",IFERROR(_xlfn.LET(_xlpm.x,INDEX(Attendance!$B:$B,MATCH($A113,Attendance!$A:$A,0)),IF(_xlpm.x=0,"",_xlpm.x)),""))</f>
        <v/>
      </c>
      <c r="C113" s="205" t="str">
        <f>IF($A113=0,"",IFERROR(_xlfn.LET(_xlpm.x,INDEX(Attendance!$C:$C,MATCH($A113,Attendance!$A:$A,0)),IF(_xlpm.x=0,"",_xlpm.x)),""))</f>
        <v/>
      </c>
      <c r="D113" s="205" t="str">
        <f>IF($A113=0,"",IFERROR(_xlfn.LET(_xlpm.x,INDEX(Attendance!$D:$D,MATCH($A113,Attendance!$A:$A,0)),IF(_xlpm.x=0,"",_xlpm.x)),""))</f>
        <v/>
      </c>
      <c r="E113" s="206" cm="1">
        <f t="array" ref="E113">SUMPRODUCT((LOWER(INDEX(Attendance!$D:$ZZ,MATCH($A113,Attendance!$A:$A,0),0))="x")*(Attendance!$D$2:$ZZ$2=_xlfn.XLOOKUP(E$1,'Point System'!$A:$A,'Point System'!$B:$B,""))*(TEXT(Attendance!$D$1:$ZZ$1,"mmm")="Dec"))*_xlfn.XLOOKUP(E$1,'Point System'!$A:$A,'Point System'!$C:$C,0)</f>
        <v>0</v>
      </c>
      <c r="F113" s="206" cm="1">
        <f t="array" ref="F113">SUMPRODUCT((LOWER(INDEX(Attendance!$D:$ZZ,MATCH($A113,Attendance!$A:$A,0),0))="x")*(Attendance!$D$2:$ZZ$2=_xlfn.XLOOKUP(F$1,'Point System'!$A:$A,'Point System'!$B:$B,""))*(TEXT(Attendance!$D$1:$ZZ$1,"mmm")="Dec"))*_xlfn.XLOOKUP(F$1,'Point System'!$A:$A,'Point System'!$C:$C,0)</f>
        <v>0</v>
      </c>
      <c r="G113" s="206" cm="1">
        <f t="array" ref="G113">SUMPRODUCT((LOWER(INDEX(Attendance!$D:$ZZ,MATCH($A113,Attendance!$A:$A,0),0))="x")*(Attendance!$D$2:$ZZ$2=_xlfn.XLOOKUP(G$1,'Point System'!$A:$A,'Point System'!$B:$B,""))*(TEXT(Attendance!$D$1:$ZZ$1,"mmm")="Dec"))*_xlfn.XLOOKUP(G$1,'Point System'!$A:$A,'Point System'!$C:$C,0)</f>
        <v>0</v>
      </c>
      <c r="H113" s="206" cm="1">
        <f t="array" ref="H113">SUMPRODUCT((LOWER(INDEX(Attendance!$D:$ZZ,MATCH($A113,Attendance!$A:$A,0),0))="x")*(Attendance!$D$2:$ZZ$2=_xlfn.XLOOKUP(H$1,'Point System'!$A:$A,'Point System'!$B:$B,""))*(TEXT(Attendance!$D$1:$ZZ$1,"mmm")="Dec"))*_xlfn.XLOOKUP(H$1,'Point System'!$A:$A,'Point System'!$C:$C,0)</f>
        <v>0</v>
      </c>
      <c r="I113" s="206" cm="1">
        <f t="array" ref="I113">SUMPRODUCT((LOWER(INDEX(Attendance!$D:$ZZ,MATCH($A113,Attendance!$A:$A,0),0))="x")*(Attendance!$D$2:$ZZ$2=_xlfn.XLOOKUP(I$1,'Point System'!$A:$A,'Point System'!$B:$B,""))*(TEXT(Attendance!$D$1:$ZZ$1,"mmm")="Dec"))*_xlfn.XLOOKUP(I$1,'Point System'!$A:$A,'Point System'!$C:$C,0)</f>
        <v>0</v>
      </c>
      <c r="J113" s="206" cm="1">
        <f t="array" ref="J113">SUMPRODUCT((LOWER(INDEX(Attendance!$D:$ZZ,MATCH($A113,Attendance!$A:$A,0),0))="x")*(Attendance!$D$2:$ZZ$2=_xlfn.XLOOKUP(J$1,'Point System'!$A:$A,'Point System'!$B:$B,""))*(TEXT(Attendance!$D$1:$ZZ$1,"mmm")="Dec"))*_xlfn.XLOOKUP(J$1,'Point System'!$A:$A,'Point System'!$C:$C,0)</f>
        <v>0</v>
      </c>
      <c r="K113" s="206" cm="1">
        <f t="array" ref="K113">SUMPRODUCT((LOWER(INDEX(Attendance!$D:$ZZ,MATCH($A113,Attendance!$A:$A,0),0))="x")*(Attendance!$D$2:$ZZ$2=_xlfn.XLOOKUP(K$1,'Point System'!$A:$A,'Point System'!$B:$B,""))*(TEXT(Attendance!$D$1:$ZZ$1,"mmm")="Dec"))*_xlfn.XLOOKUP(K$1,'Point System'!$A:$A,'Point System'!$C:$C,0)</f>
        <v>0</v>
      </c>
      <c r="L113" s="188"/>
      <c r="M113" s="188"/>
      <c r="N113" s="188"/>
      <c r="O113" s="188"/>
      <c r="P113" s="214">
        <f t="shared" si="3"/>
        <v>0</v>
      </c>
      <c r="Q113" s="215">
        <f>IFERROR(INDEX(Deduction!$E:$J,MATCH($A113,Deduction!$A:$A,0),MATCH(_xlfn.XLOOKUP(Q$1,'Point System'!$E:$E,'Point System'!$F:$F,""),Deduction!$E$3:$J$3,0))*_xlfn.XLOOKUP(Q$1,'Point System'!$E:$E,'Point System'!$G:$G,0),0)</f>
        <v>0</v>
      </c>
      <c r="R113" s="215">
        <f>IFERROR(INDEX(Deduction!$E:$J,MATCH($A113,Deduction!$A:$A,0),MATCH(_xlfn.XLOOKUP(R$1,'Point System'!$E:$E,'Point System'!$F:$F,""),Deduction!$E$3:$J$3,0))*_xlfn.XLOOKUP(R$1,'Point System'!$E:$E,'Point System'!$G:$G,0),0)</f>
        <v>0</v>
      </c>
      <c r="S113" s="215">
        <f>IFERROR(INDEX(Deduction!$E:$J,MATCH($A113,Deduction!$A:$A,0),MATCH(_xlfn.XLOOKUP(S$1,'Point System'!$E:$E,'Point System'!$F:$F,""),Deduction!$E$3:$J$3,0))*_xlfn.XLOOKUP(S$1,'Point System'!$E:$E,'Point System'!$G:$G,0),0)</f>
        <v>0</v>
      </c>
      <c r="T113" s="215">
        <f>IFERROR(INDEX(Deduction!$E:$J,MATCH($A113,Deduction!$A:$A,0),MATCH(_xlfn.XLOOKUP(T$1,'Point System'!$E:$E,'Point System'!$F:$F,""),Deduction!$E$3:$J$3,0))*_xlfn.XLOOKUP(T$1,'Point System'!$E:$E,'Point System'!$G:$G,0),0)</f>
        <v>0</v>
      </c>
      <c r="U113" s="215">
        <f>IFERROR(INDEX(Deduction!$E:$J,MATCH($A113,Deduction!$A:$A,0),MATCH(_xlfn.XLOOKUP(U$1,'Point System'!$E:$E,'Point System'!$F:$F,""),Deduction!$E$3:$J$3,0))*_xlfn.XLOOKUP(U$1,'Point System'!$E:$E,'Point System'!$G:$G,0),0)</f>
        <v>0</v>
      </c>
      <c r="V113" s="215">
        <f>IFERROR(INDEX(Deduction!$E:$J,MATCH($A113,Deduction!$A:$A,0),MATCH(_xlfn.XLOOKUP(V$1,'Point System'!$E:$E,'Point System'!$F:$F,""),Deduction!$E$3:$J$3,0))*_xlfn.XLOOKUP(V$1,'Point System'!$E:$E,'Point System'!$G:$G,0),0)</f>
        <v>0</v>
      </c>
      <c r="W113" s="214">
        <f t="shared" si="4"/>
        <v>0</v>
      </c>
      <c r="X113" s="216">
        <f t="shared" si="5"/>
        <v>0</v>
      </c>
      <c r="Y113" s="225" cm="1">
        <f t="array" ref="Y113">IFERROR(SUMPRODUCT((LOWER(INDEX(Attendance!$E:$ZZ,MATCH($A113,Attendance!$A:$A,0),0))="x")*(TEXT(Attendance!$E$1:$ZZ$1,"mmm")="Dec"))/SUMPRODUCT((Attendance!$E$1:$ZZ$1&lt;&gt;"")*(TEXT(Attendance!$E$1:$ZZ$1,"mmm")="Dec")),0)</f>
        <v>0</v>
      </c>
      <c r="Z113" s="226" cm="1">
        <f t="array" ref="Z113">IFERROR(SUMPRODUCT((LOWER(INDEX(Attendance!$E:$ZZ,MATCH($A113,Attendance!$A:$A,0),0))="x")*(Attendance!$E$2:$ZZ$2=_xlfn.XLOOKUP(E$1,'Point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14" spans="1:26" x14ac:dyDescent="0.25">
      <c r="A114" s="187">
        <f>Attendance!A113</f>
        <v>111</v>
      </c>
      <c r="B114" s="207" t="str">
        <f>IF($A114=0,"",IFERROR(_xlfn.LET(_xlpm.x,INDEX(Attendance!$B:$B,MATCH($A114,Attendance!$A:$A,0)),IF(_xlpm.x=0,"",_xlpm.x)),""))</f>
        <v/>
      </c>
      <c r="C114" s="207" t="str">
        <f>IF($A114=0,"",IFERROR(_xlfn.LET(_xlpm.x,INDEX(Attendance!$C:$C,MATCH($A114,Attendance!$A:$A,0)),IF(_xlpm.x=0,"",_xlpm.x)),""))</f>
        <v/>
      </c>
      <c r="D114" s="207" t="str">
        <f>IF($A114=0,"",IFERROR(_xlfn.LET(_xlpm.x,INDEX(Attendance!$D:$D,MATCH($A114,Attendance!$A:$A,0)),IF(_xlpm.x=0,"",_xlpm.x)),""))</f>
        <v/>
      </c>
      <c r="E114" s="208" cm="1">
        <f t="array" ref="E114">SUMPRODUCT((LOWER(INDEX(Attendance!$D:$ZZ,MATCH($A114,Attendance!$A:$A,0),0))="x")*(Attendance!$D$2:$ZZ$2=_xlfn.XLOOKUP(E$1,'Point System'!$A:$A,'Point System'!$B:$B,""))*(TEXT(Attendance!$D$1:$ZZ$1,"mmm")="Dec"))*_xlfn.XLOOKUP(E$1,'Point System'!$A:$A,'Point System'!$C:$C,0)</f>
        <v>0</v>
      </c>
      <c r="F114" s="208" cm="1">
        <f t="array" ref="F114">SUMPRODUCT((LOWER(INDEX(Attendance!$D:$ZZ,MATCH($A114,Attendance!$A:$A,0),0))="x")*(Attendance!$D$2:$ZZ$2=_xlfn.XLOOKUP(F$1,'Point System'!$A:$A,'Point System'!$B:$B,""))*(TEXT(Attendance!$D$1:$ZZ$1,"mmm")="Dec"))*_xlfn.XLOOKUP(F$1,'Point System'!$A:$A,'Point System'!$C:$C,0)</f>
        <v>0</v>
      </c>
      <c r="G114" s="208" cm="1">
        <f t="array" ref="G114">SUMPRODUCT((LOWER(INDEX(Attendance!$D:$ZZ,MATCH($A114,Attendance!$A:$A,0),0))="x")*(Attendance!$D$2:$ZZ$2=_xlfn.XLOOKUP(G$1,'Point System'!$A:$A,'Point System'!$B:$B,""))*(TEXT(Attendance!$D$1:$ZZ$1,"mmm")="Dec"))*_xlfn.XLOOKUP(G$1,'Point System'!$A:$A,'Point System'!$C:$C,0)</f>
        <v>0</v>
      </c>
      <c r="H114" s="208" cm="1">
        <f t="array" ref="H114">SUMPRODUCT((LOWER(INDEX(Attendance!$D:$ZZ,MATCH($A114,Attendance!$A:$A,0),0))="x")*(Attendance!$D$2:$ZZ$2=_xlfn.XLOOKUP(H$1,'Point System'!$A:$A,'Point System'!$B:$B,""))*(TEXT(Attendance!$D$1:$ZZ$1,"mmm")="Dec"))*_xlfn.XLOOKUP(H$1,'Point System'!$A:$A,'Point System'!$C:$C,0)</f>
        <v>0</v>
      </c>
      <c r="I114" s="208" cm="1">
        <f t="array" ref="I114">SUMPRODUCT((LOWER(INDEX(Attendance!$D:$ZZ,MATCH($A114,Attendance!$A:$A,0),0))="x")*(Attendance!$D$2:$ZZ$2=_xlfn.XLOOKUP(I$1,'Point System'!$A:$A,'Point System'!$B:$B,""))*(TEXT(Attendance!$D$1:$ZZ$1,"mmm")="Dec"))*_xlfn.XLOOKUP(I$1,'Point System'!$A:$A,'Point System'!$C:$C,0)</f>
        <v>0</v>
      </c>
      <c r="J114" s="208" cm="1">
        <f t="array" ref="J114">SUMPRODUCT((LOWER(INDEX(Attendance!$D:$ZZ,MATCH($A114,Attendance!$A:$A,0),0))="x")*(Attendance!$D$2:$ZZ$2=_xlfn.XLOOKUP(J$1,'Point System'!$A:$A,'Point System'!$B:$B,""))*(TEXT(Attendance!$D$1:$ZZ$1,"mmm")="Dec"))*_xlfn.XLOOKUP(J$1,'Point System'!$A:$A,'Point System'!$C:$C,0)</f>
        <v>0</v>
      </c>
      <c r="K114" s="208" cm="1">
        <f t="array" ref="K114">SUMPRODUCT((LOWER(INDEX(Attendance!$D:$ZZ,MATCH($A114,Attendance!$A:$A,0),0))="x")*(Attendance!$D$2:$ZZ$2=_xlfn.XLOOKUP(K$1,'Point System'!$A:$A,'Point System'!$B:$B,""))*(TEXT(Attendance!$D$1:$ZZ$1,"mmm")="Dec"))*_xlfn.XLOOKUP(K$1,'Point System'!$A:$A,'Point System'!$C:$C,0)</f>
        <v>0</v>
      </c>
      <c r="L114" s="188"/>
      <c r="M114" s="188"/>
      <c r="N114" s="188"/>
      <c r="O114" s="188"/>
      <c r="P114" s="217">
        <f t="shared" si="3"/>
        <v>0</v>
      </c>
      <c r="Q114" s="218">
        <f>IFERROR(INDEX(Deduction!$E:$J,MATCH($A114,Deduction!$A:$A,0),MATCH(_xlfn.XLOOKUP(Q$1,'Point System'!$E:$E,'Point System'!$F:$F,""),Deduction!$E$3:$J$3,0))*_xlfn.XLOOKUP(Q$1,'Point System'!$E:$E,'Point System'!$G:$G,0),0)</f>
        <v>0</v>
      </c>
      <c r="R114" s="218">
        <f>IFERROR(INDEX(Deduction!$E:$J,MATCH($A114,Deduction!$A:$A,0),MATCH(_xlfn.XLOOKUP(R$1,'Point System'!$E:$E,'Point System'!$F:$F,""),Deduction!$E$3:$J$3,0))*_xlfn.XLOOKUP(R$1,'Point System'!$E:$E,'Point System'!$G:$G,0),0)</f>
        <v>0</v>
      </c>
      <c r="S114" s="218">
        <f>IFERROR(INDEX(Deduction!$E:$J,MATCH($A114,Deduction!$A:$A,0),MATCH(_xlfn.XLOOKUP(S$1,'Point System'!$E:$E,'Point System'!$F:$F,""),Deduction!$E$3:$J$3,0))*_xlfn.XLOOKUP(S$1,'Point System'!$E:$E,'Point System'!$G:$G,0),0)</f>
        <v>0</v>
      </c>
      <c r="T114" s="218">
        <f>IFERROR(INDEX(Deduction!$E:$J,MATCH($A114,Deduction!$A:$A,0),MATCH(_xlfn.XLOOKUP(T$1,'Point System'!$E:$E,'Point System'!$F:$F,""),Deduction!$E$3:$J$3,0))*_xlfn.XLOOKUP(T$1,'Point System'!$E:$E,'Point System'!$G:$G,0),0)</f>
        <v>0</v>
      </c>
      <c r="U114" s="218">
        <f>IFERROR(INDEX(Deduction!$E:$J,MATCH($A114,Deduction!$A:$A,0),MATCH(_xlfn.XLOOKUP(U$1,'Point System'!$E:$E,'Point System'!$F:$F,""),Deduction!$E$3:$J$3,0))*_xlfn.XLOOKUP(U$1,'Point System'!$E:$E,'Point System'!$G:$G,0),0)</f>
        <v>0</v>
      </c>
      <c r="V114" s="218">
        <f>IFERROR(INDEX(Deduction!$E:$J,MATCH($A114,Deduction!$A:$A,0),MATCH(_xlfn.XLOOKUP(V$1,'Point System'!$E:$E,'Point System'!$F:$F,""),Deduction!$E$3:$J$3,0))*_xlfn.XLOOKUP(V$1,'Point System'!$E:$E,'Point System'!$G:$G,0),0)</f>
        <v>0</v>
      </c>
      <c r="W114" s="217">
        <f t="shared" si="4"/>
        <v>0</v>
      </c>
      <c r="X114" s="219">
        <f t="shared" si="5"/>
        <v>0</v>
      </c>
      <c r="Y114" s="227" cm="1">
        <f t="array" ref="Y114">IFERROR(SUMPRODUCT((LOWER(INDEX(Attendance!$E:$ZZ,MATCH($A114,Attendance!$A:$A,0),0))="x")*(TEXT(Attendance!$E$1:$ZZ$1,"mmm")="Dec"))/SUMPRODUCT((Attendance!$E$1:$ZZ$1&lt;&gt;"")*(TEXT(Attendance!$E$1:$ZZ$1,"mmm")="Dec")),0)</f>
        <v>0</v>
      </c>
      <c r="Z114" s="228" cm="1">
        <f t="array" ref="Z114">IFERROR(SUMPRODUCT((LOWER(INDEX(Attendance!$E:$ZZ,MATCH($A114,Attendance!$A:$A,0),0))="x")*(Attendance!$E$2:$ZZ$2=_xlfn.XLOOKUP(E$1,'Point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15" spans="1:26" x14ac:dyDescent="0.25">
      <c r="A115" s="187">
        <f>Attendance!A114</f>
        <v>112</v>
      </c>
      <c r="B115" s="205" t="str">
        <f>IF($A115=0,"",IFERROR(_xlfn.LET(_xlpm.x,INDEX(Attendance!$B:$B,MATCH($A115,Attendance!$A:$A,0)),IF(_xlpm.x=0,"",_xlpm.x)),""))</f>
        <v/>
      </c>
      <c r="C115" s="205" t="str">
        <f>IF($A115=0,"",IFERROR(_xlfn.LET(_xlpm.x,INDEX(Attendance!$C:$C,MATCH($A115,Attendance!$A:$A,0)),IF(_xlpm.x=0,"",_xlpm.x)),""))</f>
        <v/>
      </c>
      <c r="D115" s="205" t="str">
        <f>IF($A115=0,"",IFERROR(_xlfn.LET(_xlpm.x,INDEX(Attendance!$D:$D,MATCH($A115,Attendance!$A:$A,0)),IF(_xlpm.x=0,"",_xlpm.x)),""))</f>
        <v/>
      </c>
      <c r="E115" s="206" cm="1">
        <f t="array" ref="E115">SUMPRODUCT((LOWER(INDEX(Attendance!$D:$ZZ,MATCH($A115,Attendance!$A:$A,0),0))="x")*(Attendance!$D$2:$ZZ$2=_xlfn.XLOOKUP(E$1,'Point System'!$A:$A,'Point System'!$B:$B,""))*(TEXT(Attendance!$D$1:$ZZ$1,"mmm")="Dec"))*_xlfn.XLOOKUP(E$1,'Point System'!$A:$A,'Point System'!$C:$C,0)</f>
        <v>0</v>
      </c>
      <c r="F115" s="206" cm="1">
        <f t="array" ref="F115">SUMPRODUCT((LOWER(INDEX(Attendance!$D:$ZZ,MATCH($A115,Attendance!$A:$A,0),0))="x")*(Attendance!$D$2:$ZZ$2=_xlfn.XLOOKUP(F$1,'Point System'!$A:$A,'Point System'!$B:$B,""))*(TEXT(Attendance!$D$1:$ZZ$1,"mmm")="Dec"))*_xlfn.XLOOKUP(F$1,'Point System'!$A:$A,'Point System'!$C:$C,0)</f>
        <v>0</v>
      </c>
      <c r="G115" s="206" cm="1">
        <f t="array" ref="G115">SUMPRODUCT((LOWER(INDEX(Attendance!$D:$ZZ,MATCH($A115,Attendance!$A:$A,0),0))="x")*(Attendance!$D$2:$ZZ$2=_xlfn.XLOOKUP(G$1,'Point System'!$A:$A,'Point System'!$B:$B,""))*(TEXT(Attendance!$D$1:$ZZ$1,"mmm")="Dec"))*_xlfn.XLOOKUP(G$1,'Point System'!$A:$A,'Point System'!$C:$C,0)</f>
        <v>0</v>
      </c>
      <c r="H115" s="206" cm="1">
        <f t="array" ref="H115">SUMPRODUCT((LOWER(INDEX(Attendance!$D:$ZZ,MATCH($A115,Attendance!$A:$A,0),0))="x")*(Attendance!$D$2:$ZZ$2=_xlfn.XLOOKUP(H$1,'Point System'!$A:$A,'Point System'!$B:$B,""))*(TEXT(Attendance!$D$1:$ZZ$1,"mmm")="Dec"))*_xlfn.XLOOKUP(H$1,'Point System'!$A:$A,'Point System'!$C:$C,0)</f>
        <v>0</v>
      </c>
      <c r="I115" s="206" cm="1">
        <f t="array" ref="I115">SUMPRODUCT((LOWER(INDEX(Attendance!$D:$ZZ,MATCH($A115,Attendance!$A:$A,0),0))="x")*(Attendance!$D$2:$ZZ$2=_xlfn.XLOOKUP(I$1,'Point System'!$A:$A,'Point System'!$B:$B,""))*(TEXT(Attendance!$D$1:$ZZ$1,"mmm")="Dec"))*_xlfn.XLOOKUP(I$1,'Point System'!$A:$A,'Point System'!$C:$C,0)</f>
        <v>0</v>
      </c>
      <c r="J115" s="206" cm="1">
        <f t="array" ref="J115">SUMPRODUCT((LOWER(INDEX(Attendance!$D:$ZZ,MATCH($A115,Attendance!$A:$A,0),0))="x")*(Attendance!$D$2:$ZZ$2=_xlfn.XLOOKUP(J$1,'Point System'!$A:$A,'Point System'!$B:$B,""))*(TEXT(Attendance!$D$1:$ZZ$1,"mmm")="Dec"))*_xlfn.XLOOKUP(J$1,'Point System'!$A:$A,'Point System'!$C:$C,0)</f>
        <v>0</v>
      </c>
      <c r="K115" s="206" cm="1">
        <f t="array" ref="K115">SUMPRODUCT((LOWER(INDEX(Attendance!$D:$ZZ,MATCH($A115,Attendance!$A:$A,0),0))="x")*(Attendance!$D$2:$ZZ$2=_xlfn.XLOOKUP(K$1,'Point System'!$A:$A,'Point System'!$B:$B,""))*(TEXT(Attendance!$D$1:$ZZ$1,"mmm")="Dec"))*_xlfn.XLOOKUP(K$1,'Point System'!$A:$A,'Point System'!$C:$C,0)</f>
        <v>0</v>
      </c>
      <c r="L115" s="188"/>
      <c r="M115" s="188"/>
      <c r="N115" s="188"/>
      <c r="O115" s="188"/>
      <c r="P115" s="214">
        <f t="shared" si="3"/>
        <v>0</v>
      </c>
      <c r="Q115" s="215">
        <f>IFERROR(INDEX(Deduction!$E:$J,MATCH($A115,Deduction!$A:$A,0),MATCH(_xlfn.XLOOKUP(Q$1,'Point System'!$E:$E,'Point System'!$F:$F,""),Deduction!$E$3:$J$3,0))*_xlfn.XLOOKUP(Q$1,'Point System'!$E:$E,'Point System'!$G:$G,0),0)</f>
        <v>0</v>
      </c>
      <c r="R115" s="215">
        <f>IFERROR(INDEX(Deduction!$E:$J,MATCH($A115,Deduction!$A:$A,0),MATCH(_xlfn.XLOOKUP(R$1,'Point System'!$E:$E,'Point System'!$F:$F,""),Deduction!$E$3:$J$3,0))*_xlfn.XLOOKUP(R$1,'Point System'!$E:$E,'Point System'!$G:$G,0),0)</f>
        <v>0</v>
      </c>
      <c r="S115" s="215">
        <f>IFERROR(INDEX(Deduction!$E:$J,MATCH($A115,Deduction!$A:$A,0),MATCH(_xlfn.XLOOKUP(S$1,'Point System'!$E:$E,'Point System'!$F:$F,""),Deduction!$E$3:$J$3,0))*_xlfn.XLOOKUP(S$1,'Point System'!$E:$E,'Point System'!$G:$G,0),0)</f>
        <v>0</v>
      </c>
      <c r="T115" s="215">
        <f>IFERROR(INDEX(Deduction!$E:$J,MATCH($A115,Deduction!$A:$A,0),MATCH(_xlfn.XLOOKUP(T$1,'Point System'!$E:$E,'Point System'!$F:$F,""),Deduction!$E$3:$J$3,0))*_xlfn.XLOOKUP(T$1,'Point System'!$E:$E,'Point System'!$G:$G,0),0)</f>
        <v>0</v>
      </c>
      <c r="U115" s="215">
        <f>IFERROR(INDEX(Deduction!$E:$J,MATCH($A115,Deduction!$A:$A,0),MATCH(_xlfn.XLOOKUP(U$1,'Point System'!$E:$E,'Point System'!$F:$F,""),Deduction!$E$3:$J$3,0))*_xlfn.XLOOKUP(U$1,'Point System'!$E:$E,'Point System'!$G:$G,0),0)</f>
        <v>0</v>
      </c>
      <c r="V115" s="215">
        <f>IFERROR(INDEX(Deduction!$E:$J,MATCH($A115,Deduction!$A:$A,0),MATCH(_xlfn.XLOOKUP(V$1,'Point System'!$E:$E,'Point System'!$F:$F,""),Deduction!$E$3:$J$3,0))*_xlfn.XLOOKUP(V$1,'Point System'!$E:$E,'Point System'!$G:$G,0),0)</f>
        <v>0</v>
      </c>
      <c r="W115" s="214">
        <f t="shared" si="4"/>
        <v>0</v>
      </c>
      <c r="X115" s="216">
        <f t="shared" si="5"/>
        <v>0</v>
      </c>
      <c r="Y115" s="225" cm="1">
        <f t="array" ref="Y115">IFERROR(SUMPRODUCT((LOWER(INDEX(Attendance!$E:$ZZ,MATCH($A115,Attendance!$A:$A,0),0))="x")*(TEXT(Attendance!$E$1:$ZZ$1,"mmm")="Dec"))/SUMPRODUCT((Attendance!$E$1:$ZZ$1&lt;&gt;"")*(TEXT(Attendance!$E$1:$ZZ$1,"mmm")="Dec")),0)</f>
        <v>0</v>
      </c>
      <c r="Z115" s="226" cm="1">
        <f t="array" ref="Z115">IFERROR(SUMPRODUCT((LOWER(INDEX(Attendance!$E:$ZZ,MATCH($A115,Attendance!$A:$A,0),0))="x")*(Attendance!$E$2:$ZZ$2=_xlfn.XLOOKUP(E$1,'Point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16" spans="1:26" x14ac:dyDescent="0.25">
      <c r="A116" s="187">
        <f>Attendance!A115</f>
        <v>113</v>
      </c>
      <c r="B116" s="207" t="str">
        <f>IF($A116=0,"",IFERROR(_xlfn.LET(_xlpm.x,INDEX(Attendance!$B:$B,MATCH($A116,Attendance!$A:$A,0)),IF(_xlpm.x=0,"",_xlpm.x)),""))</f>
        <v/>
      </c>
      <c r="C116" s="207" t="str">
        <f>IF($A116=0,"",IFERROR(_xlfn.LET(_xlpm.x,INDEX(Attendance!$C:$C,MATCH($A116,Attendance!$A:$A,0)),IF(_xlpm.x=0,"",_xlpm.x)),""))</f>
        <v/>
      </c>
      <c r="D116" s="207" t="str">
        <f>IF($A116=0,"",IFERROR(_xlfn.LET(_xlpm.x,INDEX(Attendance!$D:$D,MATCH($A116,Attendance!$A:$A,0)),IF(_xlpm.x=0,"",_xlpm.x)),""))</f>
        <v/>
      </c>
      <c r="E116" s="208" cm="1">
        <f t="array" ref="E116">SUMPRODUCT((LOWER(INDEX(Attendance!$D:$ZZ,MATCH($A116,Attendance!$A:$A,0),0))="x")*(Attendance!$D$2:$ZZ$2=_xlfn.XLOOKUP(E$1,'Point System'!$A:$A,'Point System'!$B:$B,""))*(TEXT(Attendance!$D$1:$ZZ$1,"mmm")="Dec"))*_xlfn.XLOOKUP(E$1,'Point System'!$A:$A,'Point System'!$C:$C,0)</f>
        <v>0</v>
      </c>
      <c r="F116" s="208" cm="1">
        <f t="array" ref="F116">SUMPRODUCT((LOWER(INDEX(Attendance!$D:$ZZ,MATCH($A116,Attendance!$A:$A,0),0))="x")*(Attendance!$D$2:$ZZ$2=_xlfn.XLOOKUP(F$1,'Point System'!$A:$A,'Point System'!$B:$B,""))*(TEXT(Attendance!$D$1:$ZZ$1,"mmm")="Dec"))*_xlfn.XLOOKUP(F$1,'Point System'!$A:$A,'Point System'!$C:$C,0)</f>
        <v>0</v>
      </c>
      <c r="G116" s="208" cm="1">
        <f t="array" ref="G116">SUMPRODUCT((LOWER(INDEX(Attendance!$D:$ZZ,MATCH($A116,Attendance!$A:$A,0),0))="x")*(Attendance!$D$2:$ZZ$2=_xlfn.XLOOKUP(G$1,'Point System'!$A:$A,'Point System'!$B:$B,""))*(TEXT(Attendance!$D$1:$ZZ$1,"mmm")="Dec"))*_xlfn.XLOOKUP(G$1,'Point System'!$A:$A,'Point System'!$C:$C,0)</f>
        <v>0</v>
      </c>
      <c r="H116" s="208" cm="1">
        <f t="array" ref="H116">SUMPRODUCT((LOWER(INDEX(Attendance!$D:$ZZ,MATCH($A116,Attendance!$A:$A,0),0))="x")*(Attendance!$D$2:$ZZ$2=_xlfn.XLOOKUP(H$1,'Point System'!$A:$A,'Point System'!$B:$B,""))*(TEXT(Attendance!$D$1:$ZZ$1,"mmm")="Dec"))*_xlfn.XLOOKUP(H$1,'Point System'!$A:$A,'Point System'!$C:$C,0)</f>
        <v>0</v>
      </c>
      <c r="I116" s="208" cm="1">
        <f t="array" ref="I116">SUMPRODUCT((LOWER(INDEX(Attendance!$D:$ZZ,MATCH($A116,Attendance!$A:$A,0),0))="x")*(Attendance!$D$2:$ZZ$2=_xlfn.XLOOKUP(I$1,'Point System'!$A:$A,'Point System'!$B:$B,""))*(TEXT(Attendance!$D$1:$ZZ$1,"mmm")="Dec"))*_xlfn.XLOOKUP(I$1,'Point System'!$A:$A,'Point System'!$C:$C,0)</f>
        <v>0</v>
      </c>
      <c r="J116" s="208" cm="1">
        <f t="array" ref="J116">SUMPRODUCT((LOWER(INDEX(Attendance!$D:$ZZ,MATCH($A116,Attendance!$A:$A,0),0))="x")*(Attendance!$D$2:$ZZ$2=_xlfn.XLOOKUP(J$1,'Point System'!$A:$A,'Point System'!$B:$B,""))*(TEXT(Attendance!$D$1:$ZZ$1,"mmm")="Dec"))*_xlfn.XLOOKUP(J$1,'Point System'!$A:$A,'Point System'!$C:$C,0)</f>
        <v>0</v>
      </c>
      <c r="K116" s="208" cm="1">
        <f t="array" ref="K116">SUMPRODUCT((LOWER(INDEX(Attendance!$D:$ZZ,MATCH($A116,Attendance!$A:$A,0),0))="x")*(Attendance!$D$2:$ZZ$2=_xlfn.XLOOKUP(K$1,'Point System'!$A:$A,'Point System'!$B:$B,""))*(TEXT(Attendance!$D$1:$ZZ$1,"mmm")="Dec"))*_xlfn.XLOOKUP(K$1,'Point System'!$A:$A,'Point System'!$C:$C,0)</f>
        <v>0</v>
      </c>
      <c r="L116" s="188"/>
      <c r="M116" s="188"/>
      <c r="N116" s="188"/>
      <c r="O116" s="188"/>
      <c r="P116" s="217">
        <f t="shared" si="3"/>
        <v>0</v>
      </c>
      <c r="Q116" s="218">
        <f>IFERROR(INDEX(Deduction!$E:$J,MATCH($A116,Deduction!$A:$A,0),MATCH(_xlfn.XLOOKUP(Q$1,'Point System'!$E:$E,'Point System'!$F:$F,""),Deduction!$E$3:$J$3,0))*_xlfn.XLOOKUP(Q$1,'Point System'!$E:$E,'Point System'!$G:$G,0),0)</f>
        <v>0</v>
      </c>
      <c r="R116" s="218">
        <f>IFERROR(INDEX(Deduction!$E:$J,MATCH($A116,Deduction!$A:$A,0),MATCH(_xlfn.XLOOKUP(R$1,'Point System'!$E:$E,'Point System'!$F:$F,""),Deduction!$E$3:$J$3,0))*_xlfn.XLOOKUP(R$1,'Point System'!$E:$E,'Point System'!$G:$G,0),0)</f>
        <v>0</v>
      </c>
      <c r="S116" s="218">
        <f>IFERROR(INDEX(Deduction!$E:$J,MATCH($A116,Deduction!$A:$A,0),MATCH(_xlfn.XLOOKUP(S$1,'Point System'!$E:$E,'Point System'!$F:$F,""),Deduction!$E$3:$J$3,0))*_xlfn.XLOOKUP(S$1,'Point System'!$E:$E,'Point System'!$G:$G,0),0)</f>
        <v>0</v>
      </c>
      <c r="T116" s="218">
        <f>IFERROR(INDEX(Deduction!$E:$J,MATCH($A116,Deduction!$A:$A,0),MATCH(_xlfn.XLOOKUP(T$1,'Point System'!$E:$E,'Point System'!$F:$F,""),Deduction!$E$3:$J$3,0))*_xlfn.XLOOKUP(T$1,'Point System'!$E:$E,'Point System'!$G:$G,0),0)</f>
        <v>0</v>
      </c>
      <c r="U116" s="218">
        <f>IFERROR(INDEX(Deduction!$E:$J,MATCH($A116,Deduction!$A:$A,0),MATCH(_xlfn.XLOOKUP(U$1,'Point System'!$E:$E,'Point System'!$F:$F,""),Deduction!$E$3:$J$3,0))*_xlfn.XLOOKUP(U$1,'Point System'!$E:$E,'Point System'!$G:$G,0),0)</f>
        <v>0</v>
      </c>
      <c r="V116" s="218">
        <f>IFERROR(INDEX(Deduction!$E:$J,MATCH($A116,Deduction!$A:$A,0),MATCH(_xlfn.XLOOKUP(V$1,'Point System'!$E:$E,'Point System'!$F:$F,""),Deduction!$E$3:$J$3,0))*_xlfn.XLOOKUP(V$1,'Point System'!$E:$E,'Point System'!$G:$G,0),0)</f>
        <v>0</v>
      </c>
      <c r="W116" s="217">
        <f t="shared" si="4"/>
        <v>0</v>
      </c>
      <c r="X116" s="219">
        <f t="shared" si="5"/>
        <v>0</v>
      </c>
      <c r="Y116" s="227" cm="1">
        <f t="array" ref="Y116">IFERROR(SUMPRODUCT((LOWER(INDEX(Attendance!$E:$ZZ,MATCH($A116,Attendance!$A:$A,0),0))="x")*(TEXT(Attendance!$E$1:$ZZ$1,"mmm")="Dec"))/SUMPRODUCT((Attendance!$E$1:$ZZ$1&lt;&gt;"")*(TEXT(Attendance!$E$1:$ZZ$1,"mmm")="Dec")),0)</f>
        <v>0</v>
      </c>
      <c r="Z116" s="228" cm="1">
        <f t="array" ref="Z116">IFERROR(SUMPRODUCT((LOWER(INDEX(Attendance!$E:$ZZ,MATCH($A116,Attendance!$A:$A,0),0))="x")*(Attendance!$E$2:$ZZ$2=_xlfn.XLOOKUP(E$1,'Point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17" spans="1:26" x14ac:dyDescent="0.25">
      <c r="A117" s="187">
        <f>Attendance!A116</f>
        <v>114</v>
      </c>
      <c r="B117" s="205" t="str">
        <f>IF($A117=0,"",IFERROR(_xlfn.LET(_xlpm.x,INDEX(Attendance!$B:$B,MATCH($A117,Attendance!$A:$A,0)),IF(_xlpm.x=0,"",_xlpm.x)),""))</f>
        <v/>
      </c>
      <c r="C117" s="205" t="str">
        <f>IF($A117=0,"",IFERROR(_xlfn.LET(_xlpm.x,INDEX(Attendance!$C:$C,MATCH($A117,Attendance!$A:$A,0)),IF(_xlpm.x=0,"",_xlpm.x)),""))</f>
        <v/>
      </c>
      <c r="D117" s="205" t="str">
        <f>IF($A117=0,"",IFERROR(_xlfn.LET(_xlpm.x,INDEX(Attendance!$D:$D,MATCH($A117,Attendance!$A:$A,0)),IF(_xlpm.x=0,"",_xlpm.x)),""))</f>
        <v/>
      </c>
      <c r="E117" s="206" cm="1">
        <f t="array" ref="E117">SUMPRODUCT((LOWER(INDEX(Attendance!$D:$ZZ,MATCH($A117,Attendance!$A:$A,0),0))="x")*(Attendance!$D$2:$ZZ$2=_xlfn.XLOOKUP(E$1,'Point System'!$A:$A,'Point System'!$B:$B,""))*(TEXT(Attendance!$D$1:$ZZ$1,"mmm")="Dec"))*_xlfn.XLOOKUP(E$1,'Point System'!$A:$A,'Point System'!$C:$C,0)</f>
        <v>0</v>
      </c>
      <c r="F117" s="206" cm="1">
        <f t="array" ref="F117">SUMPRODUCT((LOWER(INDEX(Attendance!$D:$ZZ,MATCH($A117,Attendance!$A:$A,0),0))="x")*(Attendance!$D$2:$ZZ$2=_xlfn.XLOOKUP(F$1,'Point System'!$A:$A,'Point System'!$B:$B,""))*(TEXT(Attendance!$D$1:$ZZ$1,"mmm")="Dec"))*_xlfn.XLOOKUP(F$1,'Point System'!$A:$A,'Point System'!$C:$C,0)</f>
        <v>0</v>
      </c>
      <c r="G117" s="206" cm="1">
        <f t="array" ref="G117">SUMPRODUCT((LOWER(INDEX(Attendance!$D:$ZZ,MATCH($A117,Attendance!$A:$A,0),0))="x")*(Attendance!$D$2:$ZZ$2=_xlfn.XLOOKUP(G$1,'Point System'!$A:$A,'Point System'!$B:$B,""))*(TEXT(Attendance!$D$1:$ZZ$1,"mmm")="Dec"))*_xlfn.XLOOKUP(G$1,'Point System'!$A:$A,'Point System'!$C:$C,0)</f>
        <v>0</v>
      </c>
      <c r="H117" s="206" cm="1">
        <f t="array" ref="H117">SUMPRODUCT((LOWER(INDEX(Attendance!$D:$ZZ,MATCH($A117,Attendance!$A:$A,0),0))="x")*(Attendance!$D$2:$ZZ$2=_xlfn.XLOOKUP(H$1,'Point System'!$A:$A,'Point System'!$B:$B,""))*(TEXT(Attendance!$D$1:$ZZ$1,"mmm")="Dec"))*_xlfn.XLOOKUP(H$1,'Point System'!$A:$A,'Point System'!$C:$C,0)</f>
        <v>0</v>
      </c>
      <c r="I117" s="206" cm="1">
        <f t="array" ref="I117">SUMPRODUCT((LOWER(INDEX(Attendance!$D:$ZZ,MATCH($A117,Attendance!$A:$A,0),0))="x")*(Attendance!$D$2:$ZZ$2=_xlfn.XLOOKUP(I$1,'Point System'!$A:$A,'Point System'!$B:$B,""))*(TEXT(Attendance!$D$1:$ZZ$1,"mmm")="Dec"))*_xlfn.XLOOKUP(I$1,'Point System'!$A:$A,'Point System'!$C:$C,0)</f>
        <v>0</v>
      </c>
      <c r="J117" s="206" cm="1">
        <f t="array" ref="J117">SUMPRODUCT((LOWER(INDEX(Attendance!$D:$ZZ,MATCH($A117,Attendance!$A:$A,0),0))="x")*(Attendance!$D$2:$ZZ$2=_xlfn.XLOOKUP(J$1,'Point System'!$A:$A,'Point System'!$B:$B,""))*(TEXT(Attendance!$D$1:$ZZ$1,"mmm")="Dec"))*_xlfn.XLOOKUP(J$1,'Point System'!$A:$A,'Point System'!$C:$C,0)</f>
        <v>0</v>
      </c>
      <c r="K117" s="206" cm="1">
        <f t="array" ref="K117">SUMPRODUCT((LOWER(INDEX(Attendance!$D:$ZZ,MATCH($A117,Attendance!$A:$A,0),0))="x")*(Attendance!$D$2:$ZZ$2=_xlfn.XLOOKUP(K$1,'Point System'!$A:$A,'Point System'!$B:$B,""))*(TEXT(Attendance!$D$1:$ZZ$1,"mmm")="Dec"))*_xlfn.XLOOKUP(K$1,'Point System'!$A:$A,'Point System'!$C:$C,0)</f>
        <v>0</v>
      </c>
      <c r="L117" s="188"/>
      <c r="M117" s="188"/>
      <c r="N117" s="188"/>
      <c r="O117" s="188"/>
      <c r="P117" s="214">
        <f t="shared" si="3"/>
        <v>0</v>
      </c>
      <c r="Q117" s="215">
        <f>IFERROR(INDEX(Deduction!$E:$J,MATCH($A117,Deduction!$A:$A,0),MATCH(_xlfn.XLOOKUP(Q$1,'Point System'!$E:$E,'Point System'!$F:$F,""),Deduction!$E$3:$J$3,0))*_xlfn.XLOOKUP(Q$1,'Point System'!$E:$E,'Point System'!$G:$G,0),0)</f>
        <v>0</v>
      </c>
      <c r="R117" s="215">
        <f>IFERROR(INDEX(Deduction!$E:$J,MATCH($A117,Deduction!$A:$A,0),MATCH(_xlfn.XLOOKUP(R$1,'Point System'!$E:$E,'Point System'!$F:$F,""),Deduction!$E$3:$J$3,0))*_xlfn.XLOOKUP(R$1,'Point System'!$E:$E,'Point System'!$G:$G,0),0)</f>
        <v>0</v>
      </c>
      <c r="S117" s="215">
        <f>IFERROR(INDEX(Deduction!$E:$J,MATCH($A117,Deduction!$A:$A,0),MATCH(_xlfn.XLOOKUP(S$1,'Point System'!$E:$E,'Point System'!$F:$F,""),Deduction!$E$3:$J$3,0))*_xlfn.XLOOKUP(S$1,'Point System'!$E:$E,'Point System'!$G:$G,0),0)</f>
        <v>0</v>
      </c>
      <c r="T117" s="215">
        <f>IFERROR(INDEX(Deduction!$E:$J,MATCH($A117,Deduction!$A:$A,0),MATCH(_xlfn.XLOOKUP(T$1,'Point System'!$E:$E,'Point System'!$F:$F,""),Deduction!$E$3:$J$3,0))*_xlfn.XLOOKUP(T$1,'Point System'!$E:$E,'Point System'!$G:$G,0),0)</f>
        <v>0</v>
      </c>
      <c r="U117" s="215">
        <f>IFERROR(INDEX(Deduction!$E:$J,MATCH($A117,Deduction!$A:$A,0),MATCH(_xlfn.XLOOKUP(U$1,'Point System'!$E:$E,'Point System'!$F:$F,""),Deduction!$E$3:$J$3,0))*_xlfn.XLOOKUP(U$1,'Point System'!$E:$E,'Point System'!$G:$G,0),0)</f>
        <v>0</v>
      </c>
      <c r="V117" s="215">
        <f>IFERROR(INDEX(Deduction!$E:$J,MATCH($A117,Deduction!$A:$A,0),MATCH(_xlfn.XLOOKUP(V$1,'Point System'!$E:$E,'Point System'!$F:$F,""),Deduction!$E$3:$J$3,0))*_xlfn.XLOOKUP(V$1,'Point System'!$E:$E,'Point System'!$G:$G,0),0)</f>
        <v>0</v>
      </c>
      <c r="W117" s="214">
        <f t="shared" si="4"/>
        <v>0</v>
      </c>
      <c r="X117" s="216">
        <f t="shared" si="5"/>
        <v>0</v>
      </c>
      <c r="Y117" s="225" cm="1">
        <f t="array" ref="Y117">IFERROR(SUMPRODUCT((LOWER(INDEX(Attendance!$E:$ZZ,MATCH($A117,Attendance!$A:$A,0),0))="x")*(TEXT(Attendance!$E$1:$ZZ$1,"mmm")="Dec"))/SUMPRODUCT((Attendance!$E$1:$ZZ$1&lt;&gt;"")*(TEXT(Attendance!$E$1:$ZZ$1,"mmm")="Dec")),0)</f>
        <v>0</v>
      </c>
      <c r="Z117" s="226" cm="1">
        <f t="array" ref="Z117">IFERROR(SUMPRODUCT((LOWER(INDEX(Attendance!$E:$ZZ,MATCH($A117,Attendance!$A:$A,0),0))="x")*(Attendance!$E$2:$ZZ$2=_xlfn.XLOOKUP(E$1,'Point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18" spans="1:26" x14ac:dyDescent="0.25">
      <c r="A118" s="187">
        <f>Attendance!A117</f>
        <v>115</v>
      </c>
      <c r="B118" s="207" t="str">
        <f>IF($A118=0,"",IFERROR(_xlfn.LET(_xlpm.x,INDEX(Attendance!$B:$B,MATCH($A118,Attendance!$A:$A,0)),IF(_xlpm.x=0,"",_xlpm.x)),""))</f>
        <v/>
      </c>
      <c r="C118" s="207" t="str">
        <f>IF($A118=0,"",IFERROR(_xlfn.LET(_xlpm.x,INDEX(Attendance!$C:$C,MATCH($A118,Attendance!$A:$A,0)),IF(_xlpm.x=0,"",_xlpm.x)),""))</f>
        <v/>
      </c>
      <c r="D118" s="207" t="str">
        <f>IF($A118=0,"",IFERROR(_xlfn.LET(_xlpm.x,INDEX(Attendance!$D:$D,MATCH($A118,Attendance!$A:$A,0)),IF(_xlpm.x=0,"",_xlpm.x)),""))</f>
        <v/>
      </c>
      <c r="E118" s="208" cm="1">
        <f t="array" ref="E118">SUMPRODUCT((LOWER(INDEX(Attendance!$D:$ZZ,MATCH($A118,Attendance!$A:$A,0),0))="x")*(Attendance!$D$2:$ZZ$2=_xlfn.XLOOKUP(E$1,'Point System'!$A:$A,'Point System'!$B:$B,""))*(TEXT(Attendance!$D$1:$ZZ$1,"mmm")="Dec"))*_xlfn.XLOOKUP(E$1,'Point System'!$A:$A,'Point System'!$C:$C,0)</f>
        <v>0</v>
      </c>
      <c r="F118" s="208" cm="1">
        <f t="array" ref="F118">SUMPRODUCT((LOWER(INDEX(Attendance!$D:$ZZ,MATCH($A118,Attendance!$A:$A,0),0))="x")*(Attendance!$D$2:$ZZ$2=_xlfn.XLOOKUP(F$1,'Point System'!$A:$A,'Point System'!$B:$B,""))*(TEXT(Attendance!$D$1:$ZZ$1,"mmm")="Dec"))*_xlfn.XLOOKUP(F$1,'Point System'!$A:$A,'Point System'!$C:$C,0)</f>
        <v>0</v>
      </c>
      <c r="G118" s="208" cm="1">
        <f t="array" ref="G118">SUMPRODUCT((LOWER(INDEX(Attendance!$D:$ZZ,MATCH($A118,Attendance!$A:$A,0),0))="x")*(Attendance!$D$2:$ZZ$2=_xlfn.XLOOKUP(G$1,'Point System'!$A:$A,'Point System'!$B:$B,""))*(TEXT(Attendance!$D$1:$ZZ$1,"mmm")="Dec"))*_xlfn.XLOOKUP(G$1,'Point System'!$A:$A,'Point System'!$C:$C,0)</f>
        <v>0</v>
      </c>
      <c r="H118" s="208" cm="1">
        <f t="array" ref="H118">SUMPRODUCT((LOWER(INDEX(Attendance!$D:$ZZ,MATCH($A118,Attendance!$A:$A,0),0))="x")*(Attendance!$D$2:$ZZ$2=_xlfn.XLOOKUP(H$1,'Point System'!$A:$A,'Point System'!$B:$B,""))*(TEXT(Attendance!$D$1:$ZZ$1,"mmm")="Dec"))*_xlfn.XLOOKUP(H$1,'Point System'!$A:$A,'Point System'!$C:$C,0)</f>
        <v>0</v>
      </c>
      <c r="I118" s="208" cm="1">
        <f t="array" ref="I118">SUMPRODUCT((LOWER(INDEX(Attendance!$D:$ZZ,MATCH($A118,Attendance!$A:$A,0),0))="x")*(Attendance!$D$2:$ZZ$2=_xlfn.XLOOKUP(I$1,'Point System'!$A:$A,'Point System'!$B:$B,""))*(TEXT(Attendance!$D$1:$ZZ$1,"mmm")="Dec"))*_xlfn.XLOOKUP(I$1,'Point System'!$A:$A,'Point System'!$C:$C,0)</f>
        <v>0</v>
      </c>
      <c r="J118" s="208" cm="1">
        <f t="array" ref="J118">SUMPRODUCT((LOWER(INDEX(Attendance!$D:$ZZ,MATCH($A118,Attendance!$A:$A,0),0))="x")*(Attendance!$D$2:$ZZ$2=_xlfn.XLOOKUP(J$1,'Point System'!$A:$A,'Point System'!$B:$B,""))*(TEXT(Attendance!$D$1:$ZZ$1,"mmm")="Dec"))*_xlfn.XLOOKUP(J$1,'Point System'!$A:$A,'Point System'!$C:$C,0)</f>
        <v>0</v>
      </c>
      <c r="K118" s="208" cm="1">
        <f t="array" ref="K118">SUMPRODUCT((LOWER(INDEX(Attendance!$D:$ZZ,MATCH($A118,Attendance!$A:$A,0),0))="x")*(Attendance!$D$2:$ZZ$2=_xlfn.XLOOKUP(K$1,'Point System'!$A:$A,'Point System'!$B:$B,""))*(TEXT(Attendance!$D$1:$ZZ$1,"mmm")="Dec"))*_xlfn.XLOOKUP(K$1,'Point System'!$A:$A,'Point System'!$C:$C,0)</f>
        <v>0</v>
      </c>
      <c r="L118" s="188"/>
      <c r="M118" s="188"/>
      <c r="N118" s="188"/>
      <c r="O118" s="188"/>
      <c r="P118" s="217">
        <f t="shared" si="3"/>
        <v>0</v>
      </c>
      <c r="Q118" s="218">
        <f>IFERROR(INDEX(Deduction!$E:$J,MATCH($A118,Deduction!$A:$A,0),MATCH(_xlfn.XLOOKUP(Q$1,'Point System'!$E:$E,'Point System'!$F:$F,""),Deduction!$E$3:$J$3,0))*_xlfn.XLOOKUP(Q$1,'Point System'!$E:$E,'Point System'!$G:$G,0),0)</f>
        <v>0</v>
      </c>
      <c r="R118" s="218">
        <f>IFERROR(INDEX(Deduction!$E:$J,MATCH($A118,Deduction!$A:$A,0),MATCH(_xlfn.XLOOKUP(R$1,'Point System'!$E:$E,'Point System'!$F:$F,""),Deduction!$E$3:$J$3,0))*_xlfn.XLOOKUP(R$1,'Point System'!$E:$E,'Point System'!$G:$G,0),0)</f>
        <v>0</v>
      </c>
      <c r="S118" s="218">
        <f>IFERROR(INDEX(Deduction!$E:$J,MATCH($A118,Deduction!$A:$A,0),MATCH(_xlfn.XLOOKUP(S$1,'Point System'!$E:$E,'Point System'!$F:$F,""),Deduction!$E$3:$J$3,0))*_xlfn.XLOOKUP(S$1,'Point System'!$E:$E,'Point System'!$G:$G,0),0)</f>
        <v>0</v>
      </c>
      <c r="T118" s="218">
        <f>IFERROR(INDEX(Deduction!$E:$J,MATCH($A118,Deduction!$A:$A,0),MATCH(_xlfn.XLOOKUP(T$1,'Point System'!$E:$E,'Point System'!$F:$F,""),Deduction!$E$3:$J$3,0))*_xlfn.XLOOKUP(T$1,'Point System'!$E:$E,'Point System'!$G:$G,0),0)</f>
        <v>0</v>
      </c>
      <c r="U118" s="218">
        <f>IFERROR(INDEX(Deduction!$E:$J,MATCH($A118,Deduction!$A:$A,0),MATCH(_xlfn.XLOOKUP(U$1,'Point System'!$E:$E,'Point System'!$F:$F,""),Deduction!$E$3:$J$3,0))*_xlfn.XLOOKUP(U$1,'Point System'!$E:$E,'Point System'!$G:$G,0),0)</f>
        <v>0</v>
      </c>
      <c r="V118" s="218">
        <f>IFERROR(INDEX(Deduction!$E:$J,MATCH($A118,Deduction!$A:$A,0),MATCH(_xlfn.XLOOKUP(V$1,'Point System'!$E:$E,'Point System'!$F:$F,""),Deduction!$E$3:$J$3,0))*_xlfn.XLOOKUP(V$1,'Point System'!$E:$E,'Point System'!$G:$G,0),0)</f>
        <v>0</v>
      </c>
      <c r="W118" s="217">
        <f t="shared" si="4"/>
        <v>0</v>
      </c>
      <c r="X118" s="219">
        <f t="shared" si="5"/>
        <v>0</v>
      </c>
      <c r="Y118" s="227" cm="1">
        <f t="array" ref="Y118">IFERROR(SUMPRODUCT((LOWER(INDEX(Attendance!$E:$ZZ,MATCH($A118,Attendance!$A:$A,0),0))="x")*(TEXT(Attendance!$E$1:$ZZ$1,"mmm")="Dec"))/SUMPRODUCT((Attendance!$E$1:$ZZ$1&lt;&gt;"")*(TEXT(Attendance!$E$1:$ZZ$1,"mmm")="Dec")),0)</f>
        <v>0</v>
      </c>
      <c r="Z118" s="228" cm="1">
        <f t="array" ref="Z118">IFERROR(SUMPRODUCT((LOWER(INDEX(Attendance!$E:$ZZ,MATCH($A118,Attendance!$A:$A,0),0))="x")*(Attendance!$E$2:$ZZ$2=_xlfn.XLOOKUP(E$1,'Point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19" spans="1:26" x14ac:dyDescent="0.25">
      <c r="A119" s="187">
        <f>Attendance!A118</f>
        <v>116</v>
      </c>
      <c r="B119" s="205" t="str">
        <f>IF($A119=0,"",IFERROR(_xlfn.LET(_xlpm.x,INDEX(Attendance!$B:$B,MATCH($A119,Attendance!$A:$A,0)),IF(_xlpm.x=0,"",_xlpm.x)),""))</f>
        <v/>
      </c>
      <c r="C119" s="205" t="str">
        <f>IF($A119=0,"",IFERROR(_xlfn.LET(_xlpm.x,INDEX(Attendance!$C:$C,MATCH($A119,Attendance!$A:$A,0)),IF(_xlpm.x=0,"",_xlpm.x)),""))</f>
        <v/>
      </c>
      <c r="D119" s="205" t="str">
        <f>IF($A119=0,"",IFERROR(_xlfn.LET(_xlpm.x,INDEX(Attendance!$D:$D,MATCH($A119,Attendance!$A:$A,0)),IF(_xlpm.x=0,"",_xlpm.x)),""))</f>
        <v/>
      </c>
      <c r="E119" s="206" cm="1">
        <f t="array" ref="E119">SUMPRODUCT((LOWER(INDEX(Attendance!$D:$ZZ,MATCH($A119,Attendance!$A:$A,0),0))="x")*(Attendance!$D$2:$ZZ$2=_xlfn.XLOOKUP(E$1,'Point System'!$A:$A,'Point System'!$B:$B,""))*(TEXT(Attendance!$D$1:$ZZ$1,"mmm")="Dec"))*_xlfn.XLOOKUP(E$1,'Point System'!$A:$A,'Point System'!$C:$C,0)</f>
        <v>0</v>
      </c>
      <c r="F119" s="206" cm="1">
        <f t="array" ref="F119">SUMPRODUCT((LOWER(INDEX(Attendance!$D:$ZZ,MATCH($A119,Attendance!$A:$A,0),0))="x")*(Attendance!$D$2:$ZZ$2=_xlfn.XLOOKUP(F$1,'Point System'!$A:$A,'Point System'!$B:$B,""))*(TEXT(Attendance!$D$1:$ZZ$1,"mmm")="Dec"))*_xlfn.XLOOKUP(F$1,'Point System'!$A:$A,'Point System'!$C:$C,0)</f>
        <v>0</v>
      </c>
      <c r="G119" s="206" cm="1">
        <f t="array" ref="G119">SUMPRODUCT((LOWER(INDEX(Attendance!$D:$ZZ,MATCH($A119,Attendance!$A:$A,0),0))="x")*(Attendance!$D$2:$ZZ$2=_xlfn.XLOOKUP(G$1,'Point System'!$A:$A,'Point System'!$B:$B,""))*(TEXT(Attendance!$D$1:$ZZ$1,"mmm")="Dec"))*_xlfn.XLOOKUP(G$1,'Point System'!$A:$A,'Point System'!$C:$C,0)</f>
        <v>0</v>
      </c>
      <c r="H119" s="206" cm="1">
        <f t="array" ref="H119">SUMPRODUCT((LOWER(INDEX(Attendance!$D:$ZZ,MATCH($A119,Attendance!$A:$A,0),0))="x")*(Attendance!$D$2:$ZZ$2=_xlfn.XLOOKUP(H$1,'Point System'!$A:$A,'Point System'!$B:$B,""))*(TEXT(Attendance!$D$1:$ZZ$1,"mmm")="Dec"))*_xlfn.XLOOKUP(H$1,'Point System'!$A:$A,'Point System'!$C:$C,0)</f>
        <v>0</v>
      </c>
      <c r="I119" s="206" cm="1">
        <f t="array" ref="I119">SUMPRODUCT((LOWER(INDEX(Attendance!$D:$ZZ,MATCH($A119,Attendance!$A:$A,0),0))="x")*(Attendance!$D$2:$ZZ$2=_xlfn.XLOOKUP(I$1,'Point System'!$A:$A,'Point System'!$B:$B,""))*(TEXT(Attendance!$D$1:$ZZ$1,"mmm")="Dec"))*_xlfn.XLOOKUP(I$1,'Point System'!$A:$A,'Point System'!$C:$C,0)</f>
        <v>0</v>
      </c>
      <c r="J119" s="206" cm="1">
        <f t="array" ref="J119">SUMPRODUCT((LOWER(INDEX(Attendance!$D:$ZZ,MATCH($A119,Attendance!$A:$A,0),0))="x")*(Attendance!$D$2:$ZZ$2=_xlfn.XLOOKUP(J$1,'Point System'!$A:$A,'Point System'!$B:$B,""))*(TEXT(Attendance!$D$1:$ZZ$1,"mmm")="Dec"))*_xlfn.XLOOKUP(J$1,'Point System'!$A:$A,'Point System'!$C:$C,0)</f>
        <v>0</v>
      </c>
      <c r="K119" s="206" cm="1">
        <f t="array" ref="K119">SUMPRODUCT((LOWER(INDEX(Attendance!$D:$ZZ,MATCH($A119,Attendance!$A:$A,0),0))="x")*(Attendance!$D$2:$ZZ$2=_xlfn.XLOOKUP(K$1,'Point System'!$A:$A,'Point System'!$B:$B,""))*(TEXT(Attendance!$D$1:$ZZ$1,"mmm")="Dec"))*_xlfn.XLOOKUP(K$1,'Point System'!$A:$A,'Point System'!$C:$C,0)</f>
        <v>0</v>
      </c>
      <c r="L119" s="188"/>
      <c r="M119" s="188"/>
      <c r="N119" s="188"/>
      <c r="O119" s="188"/>
      <c r="P119" s="214">
        <f t="shared" si="3"/>
        <v>0</v>
      </c>
      <c r="Q119" s="215">
        <f>IFERROR(INDEX(Deduction!$E:$J,MATCH($A119,Deduction!$A:$A,0),MATCH(_xlfn.XLOOKUP(Q$1,'Point System'!$E:$E,'Point System'!$F:$F,""),Deduction!$E$3:$J$3,0))*_xlfn.XLOOKUP(Q$1,'Point System'!$E:$E,'Point System'!$G:$G,0),0)</f>
        <v>0</v>
      </c>
      <c r="R119" s="215">
        <f>IFERROR(INDEX(Deduction!$E:$J,MATCH($A119,Deduction!$A:$A,0),MATCH(_xlfn.XLOOKUP(R$1,'Point System'!$E:$E,'Point System'!$F:$F,""),Deduction!$E$3:$J$3,0))*_xlfn.XLOOKUP(R$1,'Point System'!$E:$E,'Point System'!$G:$G,0),0)</f>
        <v>0</v>
      </c>
      <c r="S119" s="215">
        <f>IFERROR(INDEX(Deduction!$E:$J,MATCH($A119,Deduction!$A:$A,0),MATCH(_xlfn.XLOOKUP(S$1,'Point System'!$E:$E,'Point System'!$F:$F,""),Deduction!$E$3:$J$3,0))*_xlfn.XLOOKUP(S$1,'Point System'!$E:$E,'Point System'!$G:$G,0),0)</f>
        <v>0</v>
      </c>
      <c r="T119" s="215">
        <f>IFERROR(INDEX(Deduction!$E:$J,MATCH($A119,Deduction!$A:$A,0),MATCH(_xlfn.XLOOKUP(T$1,'Point System'!$E:$E,'Point System'!$F:$F,""),Deduction!$E$3:$J$3,0))*_xlfn.XLOOKUP(T$1,'Point System'!$E:$E,'Point System'!$G:$G,0),0)</f>
        <v>0</v>
      </c>
      <c r="U119" s="215">
        <f>IFERROR(INDEX(Deduction!$E:$J,MATCH($A119,Deduction!$A:$A,0),MATCH(_xlfn.XLOOKUP(U$1,'Point System'!$E:$E,'Point System'!$F:$F,""),Deduction!$E$3:$J$3,0))*_xlfn.XLOOKUP(U$1,'Point System'!$E:$E,'Point System'!$G:$G,0),0)</f>
        <v>0</v>
      </c>
      <c r="V119" s="215">
        <f>IFERROR(INDEX(Deduction!$E:$J,MATCH($A119,Deduction!$A:$A,0),MATCH(_xlfn.XLOOKUP(V$1,'Point System'!$E:$E,'Point System'!$F:$F,""),Deduction!$E$3:$J$3,0))*_xlfn.XLOOKUP(V$1,'Point System'!$E:$E,'Point System'!$G:$G,0),0)</f>
        <v>0</v>
      </c>
      <c r="W119" s="214">
        <f t="shared" si="4"/>
        <v>0</v>
      </c>
      <c r="X119" s="216">
        <f t="shared" si="5"/>
        <v>0</v>
      </c>
      <c r="Y119" s="225" cm="1">
        <f t="array" ref="Y119">IFERROR(SUMPRODUCT((LOWER(INDEX(Attendance!$E:$ZZ,MATCH($A119,Attendance!$A:$A,0),0))="x")*(TEXT(Attendance!$E$1:$ZZ$1,"mmm")="Dec"))/SUMPRODUCT((Attendance!$E$1:$ZZ$1&lt;&gt;"")*(TEXT(Attendance!$E$1:$ZZ$1,"mmm")="Dec")),0)</f>
        <v>0</v>
      </c>
      <c r="Z119" s="226" cm="1">
        <f t="array" ref="Z119">IFERROR(SUMPRODUCT((LOWER(INDEX(Attendance!$E:$ZZ,MATCH($A119,Attendance!$A:$A,0),0))="x")*(Attendance!$E$2:$ZZ$2=_xlfn.XLOOKUP(E$1,'Point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20" spans="1:26" x14ac:dyDescent="0.25">
      <c r="A120" s="187">
        <f>Attendance!A119</f>
        <v>117</v>
      </c>
      <c r="B120" s="207" t="str">
        <f>IF($A120=0,"",IFERROR(_xlfn.LET(_xlpm.x,INDEX(Attendance!$B:$B,MATCH($A120,Attendance!$A:$A,0)),IF(_xlpm.x=0,"",_xlpm.x)),""))</f>
        <v/>
      </c>
      <c r="C120" s="207" t="str">
        <f>IF($A120=0,"",IFERROR(_xlfn.LET(_xlpm.x,INDEX(Attendance!$C:$C,MATCH($A120,Attendance!$A:$A,0)),IF(_xlpm.x=0,"",_xlpm.x)),""))</f>
        <v/>
      </c>
      <c r="D120" s="207" t="str">
        <f>IF($A120=0,"",IFERROR(_xlfn.LET(_xlpm.x,INDEX(Attendance!$D:$D,MATCH($A120,Attendance!$A:$A,0)),IF(_xlpm.x=0,"",_xlpm.x)),""))</f>
        <v/>
      </c>
      <c r="E120" s="208" cm="1">
        <f t="array" ref="E120">SUMPRODUCT((LOWER(INDEX(Attendance!$D:$ZZ,MATCH($A120,Attendance!$A:$A,0),0))="x")*(Attendance!$D$2:$ZZ$2=_xlfn.XLOOKUP(E$1,'Point System'!$A:$A,'Point System'!$B:$B,""))*(TEXT(Attendance!$D$1:$ZZ$1,"mmm")="Dec"))*_xlfn.XLOOKUP(E$1,'Point System'!$A:$A,'Point System'!$C:$C,0)</f>
        <v>0</v>
      </c>
      <c r="F120" s="208" cm="1">
        <f t="array" ref="F120">SUMPRODUCT((LOWER(INDEX(Attendance!$D:$ZZ,MATCH($A120,Attendance!$A:$A,0),0))="x")*(Attendance!$D$2:$ZZ$2=_xlfn.XLOOKUP(F$1,'Point System'!$A:$A,'Point System'!$B:$B,""))*(TEXT(Attendance!$D$1:$ZZ$1,"mmm")="Dec"))*_xlfn.XLOOKUP(F$1,'Point System'!$A:$A,'Point System'!$C:$C,0)</f>
        <v>0</v>
      </c>
      <c r="G120" s="208" cm="1">
        <f t="array" ref="G120">SUMPRODUCT((LOWER(INDEX(Attendance!$D:$ZZ,MATCH($A120,Attendance!$A:$A,0),0))="x")*(Attendance!$D$2:$ZZ$2=_xlfn.XLOOKUP(G$1,'Point System'!$A:$A,'Point System'!$B:$B,""))*(TEXT(Attendance!$D$1:$ZZ$1,"mmm")="Dec"))*_xlfn.XLOOKUP(G$1,'Point System'!$A:$A,'Point System'!$C:$C,0)</f>
        <v>0</v>
      </c>
      <c r="H120" s="208" cm="1">
        <f t="array" ref="H120">SUMPRODUCT((LOWER(INDEX(Attendance!$D:$ZZ,MATCH($A120,Attendance!$A:$A,0),0))="x")*(Attendance!$D$2:$ZZ$2=_xlfn.XLOOKUP(H$1,'Point System'!$A:$A,'Point System'!$B:$B,""))*(TEXT(Attendance!$D$1:$ZZ$1,"mmm")="Dec"))*_xlfn.XLOOKUP(H$1,'Point System'!$A:$A,'Point System'!$C:$C,0)</f>
        <v>0</v>
      </c>
      <c r="I120" s="208" cm="1">
        <f t="array" ref="I120">SUMPRODUCT((LOWER(INDEX(Attendance!$D:$ZZ,MATCH($A120,Attendance!$A:$A,0),0))="x")*(Attendance!$D$2:$ZZ$2=_xlfn.XLOOKUP(I$1,'Point System'!$A:$A,'Point System'!$B:$B,""))*(TEXT(Attendance!$D$1:$ZZ$1,"mmm")="Dec"))*_xlfn.XLOOKUP(I$1,'Point System'!$A:$A,'Point System'!$C:$C,0)</f>
        <v>0</v>
      </c>
      <c r="J120" s="208" cm="1">
        <f t="array" ref="J120">SUMPRODUCT((LOWER(INDEX(Attendance!$D:$ZZ,MATCH($A120,Attendance!$A:$A,0),0))="x")*(Attendance!$D$2:$ZZ$2=_xlfn.XLOOKUP(J$1,'Point System'!$A:$A,'Point System'!$B:$B,""))*(TEXT(Attendance!$D$1:$ZZ$1,"mmm")="Dec"))*_xlfn.XLOOKUP(J$1,'Point System'!$A:$A,'Point System'!$C:$C,0)</f>
        <v>0</v>
      </c>
      <c r="K120" s="208" cm="1">
        <f t="array" ref="K120">SUMPRODUCT((LOWER(INDEX(Attendance!$D:$ZZ,MATCH($A120,Attendance!$A:$A,0),0))="x")*(Attendance!$D$2:$ZZ$2=_xlfn.XLOOKUP(K$1,'Point System'!$A:$A,'Point System'!$B:$B,""))*(TEXT(Attendance!$D$1:$ZZ$1,"mmm")="Dec"))*_xlfn.XLOOKUP(K$1,'Point System'!$A:$A,'Point System'!$C:$C,0)</f>
        <v>0</v>
      </c>
      <c r="L120" s="188"/>
      <c r="M120" s="188"/>
      <c r="N120" s="188"/>
      <c r="O120" s="188"/>
      <c r="P120" s="217">
        <f t="shared" si="3"/>
        <v>0</v>
      </c>
      <c r="Q120" s="218">
        <f>IFERROR(INDEX(Deduction!$E:$J,MATCH($A120,Deduction!$A:$A,0),MATCH(_xlfn.XLOOKUP(Q$1,'Point System'!$E:$E,'Point System'!$F:$F,""),Deduction!$E$3:$J$3,0))*_xlfn.XLOOKUP(Q$1,'Point System'!$E:$E,'Point System'!$G:$G,0),0)</f>
        <v>0</v>
      </c>
      <c r="R120" s="218">
        <f>IFERROR(INDEX(Deduction!$E:$J,MATCH($A120,Deduction!$A:$A,0),MATCH(_xlfn.XLOOKUP(R$1,'Point System'!$E:$E,'Point System'!$F:$F,""),Deduction!$E$3:$J$3,0))*_xlfn.XLOOKUP(R$1,'Point System'!$E:$E,'Point System'!$G:$G,0),0)</f>
        <v>0</v>
      </c>
      <c r="S120" s="218">
        <f>IFERROR(INDEX(Deduction!$E:$J,MATCH($A120,Deduction!$A:$A,0),MATCH(_xlfn.XLOOKUP(S$1,'Point System'!$E:$E,'Point System'!$F:$F,""),Deduction!$E$3:$J$3,0))*_xlfn.XLOOKUP(S$1,'Point System'!$E:$E,'Point System'!$G:$G,0),0)</f>
        <v>0</v>
      </c>
      <c r="T120" s="218">
        <f>IFERROR(INDEX(Deduction!$E:$J,MATCH($A120,Deduction!$A:$A,0),MATCH(_xlfn.XLOOKUP(T$1,'Point System'!$E:$E,'Point System'!$F:$F,""),Deduction!$E$3:$J$3,0))*_xlfn.XLOOKUP(T$1,'Point System'!$E:$E,'Point System'!$G:$G,0),0)</f>
        <v>0</v>
      </c>
      <c r="U120" s="218">
        <f>IFERROR(INDEX(Deduction!$E:$J,MATCH($A120,Deduction!$A:$A,0),MATCH(_xlfn.XLOOKUP(U$1,'Point System'!$E:$E,'Point System'!$F:$F,""),Deduction!$E$3:$J$3,0))*_xlfn.XLOOKUP(U$1,'Point System'!$E:$E,'Point System'!$G:$G,0),0)</f>
        <v>0</v>
      </c>
      <c r="V120" s="218">
        <f>IFERROR(INDEX(Deduction!$E:$J,MATCH($A120,Deduction!$A:$A,0),MATCH(_xlfn.XLOOKUP(V$1,'Point System'!$E:$E,'Point System'!$F:$F,""),Deduction!$E$3:$J$3,0))*_xlfn.XLOOKUP(V$1,'Point System'!$E:$E,'Point System'!$G:$G,0),0)</f>
        <v>0</v>
      </c>
      <c r="W120" s="217">
        <f t="shared" si="4"/>
        <v>0</v>
      </c>
      <c r="X120" s="219">
        <f t="shared" si="5"/>
        <v>0</v>
      </c>
      <c r="Y120" s="227" cm="1">
        <f t="array" ref="Y120">IFERROR(SUMPRODUCT((LOWER(INDEX(Attendance!$E:$ZZ,MATCH($A120,Attendance!$A:$A,0),0))="x")*(TEXT(Attendance!$E$1:$ZZ$1,"mmm")="Dec"))/SUMPRODUCT((Attendance!$E$1:$ZZ$1&lt;&gt;"")*(TEXT(Attendance!$E$1:$ZZ$1,"mmm")="Dec")),0)</f>
        <v>0</v>
      </c>
      <c r="Z120" s="228" cm="1">
        <f t="array" ref="Z120">IFERROR(SUMPRODUCT((LOWER(INDEX(Attendance!$E:$ZZ,MATCH($A120,Attendance!$A:$A,0),0))="x")*(Attendance!$E$2:$ZZ$2=_xlfn.XLOOKUP(E$1,'Point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21" spans="1:26" x14ac:dyDescent="0.25">
      <c r="A121" s="187">
        <f>Attendance!A120</f>
        <v>118</v>
      </c>
      <c r="B121" s="205" t="str">
        <f>IF($A121=0,"",IFERROR(_xlfn.LET(_xlpm.x,INDEX(Attendance!$B:$B,MATCH($A121,Attendance!$A:$A,0)),IF(_xlpm.x=0,"",_xlpm.x)),""))</f>
        <v/>
      </c>
      <c r="C121" s="205" t="str">
        <f>IF($A121=0,"",IFERROR(_xlfn.LET(_xlpm.x,INDEX(Attendance!$C:$C,MATCH($A121,Attendance!$A:$A,0)),IF(_xlpm.x=0,"",_xlpm.x)),""))</f>
        <v/>
      </c>
      <c r="D121" s="205" t="str">
        <f>IF($A121=0,"",IFERROR(_xlfn.LET(_xlpm.x,INDEX(Attendance!$D:$D,MATCH($A121,Attendance!$A:$A,0)),IF(_xlpm.x=0,"",_xlpm.x)),""))</f>
        <v/>
      </c>
      <c r="E121" s="206" cm="1">
        <f t="array" ref="E121">SUMPRODUCT((LOWER(INDEX(Attendance!$D:$ZZ,MATCH($A121,Attendance!$A:$A,0),0))="x")*(Attendance!$D$2:$ZZ$2=_xlfn.XLOOKUP(E$1,'Point System'!$A:$A,'Point System'!$B:$B,""))*(TEXT(Attendance!$D$1:$ZZ$1,"mmm")="Dec"))*_xlfn.XLOOKUP(E$1,'Point System'!$A:$A,'Point System'!$C:$C,0)</f>
        <v>0</v>
      </c>
      <c r="F121" s="206" cm="1">
        <f t="array" ref="F121">SUMPRODUCT((LOWER(INDEX(Attendance!$D:$ZZ,MATCH($A121,Attendance!$A:$A,0),0))="x")*(Attendance!$D$2:$ZZ$2=_xlfn.XLOOKUP(F$1,'Point System'!$A:$A,'Point System'!$B:$B,""))*(TEXT(Attendance!$D$1:$ZZ$1,"mmm")="Dec"))*_xlfn.XLOOKUP(F$1,'Point System'!$A:$A,'Point System'!$C:$C,0)</f>
        <v>0</v>
      </c>
      <c r="G121" s="206" cm="1">
        <f t="array" ref="G121">SUMPRODUCT((LOWER(INDEX(Attendance!$D:$ZZ,MATCH($A121,Attendance!$A:$A,0),0))="x")*(Attendance!$D$2:$ZZ$2=_xlfn.XLOOKUP(G$1,'Point System'!$A:$A,'Point System'!$B:$B,""))*(TEXT(Attendance!$D$1:$ZZ$1,"mmm")="Dec"))*_xlfn.XLOOKUP(G$1,'Point System'!$A:$A,'Point System'!$C:$C,0)</f>
        <v>0</v>
      </c>
      <c r="H121" s="206" cm="1">
        <f t="array" ref="H121">SUMPRODUCT((LOWER(INDEX(Attendance!$D:$ZZ,MATCH($A121,Attendance!$A:$A,0),0))="x")*(Attendance!$D$2:$ZZ$2=_xlfn.XLOOKUP(H$1,'Point System'!$A:$A,'Point System'!$B:$B,""))*(TEXT(Attendance!$D$1:$ZZ$1,"mmm")="Dec"))*_xlfn.XLOOKUP(H$1,'Point System'!$A:$A,'Point System'!$C:$C,0)</f>
        <v>0</v>
      </c>
      <c r="I121" s="206" cm="1">
        <f t="array" ref="I121">SUMPRODUCT((LOWER(INDEX(Attendance!$D:$ZZ,MATCH($A121,Attendance!$A:$A,0),0))="x")*(Attendance!$D$2:$ZZ$2=_xlfn.XLOOKUP(I$1,'Point System'!$A:$A,'Point System'!$B:$B,""))*(TEXT(Attendance!$D$1:$ZZ$1,"mmm")="Dec"))*_xlfn.XLOOKUP(I$1,'Point System'!$A:$A,'Point System'!$C:$C,0)</f>
        <v>0</v>
      </c>
      <c r="J121" s="206" cm="1">
        <f t="array" ref="J121">SUMPRODUCT((LOWER(INDEX(Attendance!$D:$ZZ,MATCH($A121,Attendance!$A:$A,0),0))="x")*(Attendance!$D$2:$ZZ$2=_xlfn.XLOOKUP(J$1,'Point System'!$A:$A,'Point System'!$B:$B,""))*(TEXT(Attendance!$D$1:$ZZ$1,"mmm")="Dec"))*_xlfn.XLOOKUP(J$1,'Point System'!$A:$A,'Point System'!$C:$C,0)</f>
        <v>0</v>
      </c>
      <c r="K121" s="206" cm="1">
        <f t="array" ref="K121">SUMPRODUCT((LOWER(INDEX(Attendance!$D:$ZZ,MATCH($A121,Attendance!$A:$A,0),0))="x")*(Attendance!$D$2:$ZZ$2=_xlfn.XLOOKUP(K$1,'Point System'!$A:$A,'Point System'!$B:$B,""))*(TEXT(Attendance!$D$1:$ZZ$1,"mmm")="Dec"))*_xlfn.XLOOKUP(K$1,'Point System'!$A:$A,'Point System'!$C:$C,0)</f>
        <v>0</v>
      </c>
      <c r="L121" s="188"/>
      <c r="M121" s="188"/>
      <c r="N121" s="188"/>
      <c r="O121" s="188"/>
      <c r="P121" s="214">
        <f t="shared" si="3"/>
        <v>0</v>
      </c>
      <c r="Q121" s="215">
        <f>IFERROR(INDEX(Deduction!$E:$J,MATCH($A121,Deduction!$A:$A,0),MATCH(_xlfn.XLOOKUP(Q$1,'Point System'!$E:$E,'Point System'!$F:$F,""),Deduction!$E$3:$J$3,0))*_xlfn.XLOOKUP(Q$1,'Point System'!$E:$E,'Point System'!$G:$G,0),0)</f>
        <v>0</v>
      </c>
      <c r="R121" s="215">
        <f>IFERROR(INDEX(Deduction!$E:$J,MATCH($A121,Deduction!$A:$A,0),MATCH(_xlfn.XLOOKUP(R$1,'Point System'!$E:$E,'Point System'!$F:$F,""),Deduction!$E$3:$J$3,0))*_xlfn.XLOOKUP(R$1,'Point System'!$E:$E,'Point System'!$G:$G,0),0)</f>
        <v>0</v>
      </c>
      <c r="S121" s="215">
        <f>IFERROR(INDEX(Deduction!$E:$J,MATCH($A121,Deduction!$A:$A,0),MATCH(_xlfn.XLOOKUP(S$1,'Point System'!$E:$E,'Point System'!$F:$F,""),Deduction!$E$3:$J$3,0))*_xlfn.XLOOKUP(S$1,'Point System'!$E:$E,'Point System'!$G:$G,0),0)</f>
        <v>0</v>
      </c>
      <c r="T121" s="215">
        <f>IFERROR(INDEX(Deduction!$E:$J,MATCH($A121,Deduction!$A:$A,0),MATCH(_xlfn.XLOOKUP(T$1,'Point System'!$E:$E,'Point System'!$F:$F,""),Deduction!$E$3:$J$3,0))*_xlfn.XLOOKUP(T$1,'Point System'!$E:$E,'Point System'!$G:$G,0),0)</f>
        <v>0</v>
      </c>
      <c r="U121" s="215">
        <f>IFERROR(INDEX(Deduction!$E:$J,MATCH($A121,Deduction!$A:$A,0),MATCH(_xlfn.XLOOKUP(U$1,'Point System'!$E:$E,'Point System'!$F:$F,""),Deduction!$E$3:$J$3,0))*_xlfn.XLOOKUP(U$1,'Point System'!$E:$E,'Point System'!$G:$G,0),0)</f>
        <v>0</v>
      </c>
      <c r="V121" s="215">
        <f>IFERROR(INDEX(Deduction!$E:$J,MATCH($A121,Deduction!$A:$A,0),MATCH(_xlfn.XLOOKUP(V$1,'Point System'!$E:$E,'Point System'!$F:$F,""),Deduction!$E$3:$J$3,0))*_xlfn.XLOOKUP(V$1,'Point System'!$E:$E,'Point System'!$G:$G,0),0)</f>
        <v>0</v>
      </c>
      <c r="W121" s="214">
        <f t="shared" si="4"/>
        <v>0</v>
      </c>
      <c r="X121" s="216">
        <f t="shared" si="5"/>
        <v>0</v>
      </c>
      <c r="Y121" s="225" cm="1">
        <f t="array" ref="Y121">IFERROR(SUMPRODUCT((LOWER(INDEX(Attendance!$E:$ZZ,MATCH($A121,Attendance!$A:$A,0),0))="x")*(TEXT(Attendance!$E$1:$ZZ$1,"mmm")="Dec"))/SUMPRODUCT((Attendance!$E$1:$ZZ$1&lt;&gt;"")*(TEXT(Attendance!$E$1:$ZZ$1,"mmm")="Dec")),0)</f>
        <v>0</v>
      </c>
      <c r="Z121" s="226" cm="1">
        <f t="array" ref="Z121">IFERROR(SUMPRODUCT((LOWER(INDEX(Attendance!$E:$ZZ,MATCH($A121,Attendance!$A:$A,0),0))="x")*(Attendance!$E$2:$ZZ$2=_xlfn.XLOOKUP(E$1,'Point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22" spans="1:26" x14ac:dyDescent="0.25">
      <c r="A122" s="187">
        <f>Attendance!A121</f>
        <v>119</v>
      </c>
      <c r="B122" s="207" t="str">
        <f>IF($A122=0,"",IFERROR(_xlfn.LET(_xlpm.x,INDEX(Attendance!$B:$B,MATCH($A122,Attendance!$A:$A,0)),IF(_xlpm.x=0,"",_xlpm.x)),""))</f>
        <v/>
      </c>
      <c r="C122" s="207" t="str">
        <f>IF($A122=0,"",IFERROR(_xlfn.LET(_xlpm.x,INDEX(Attendance!$C:$C,MATCH($A122,Attendance!$A:$A,0)),IF(_xlpm.x=0,"",_xlpm.x)),""))</f>
        <v/>
      </c>
      <c r="D122" s="207" t="str">
        <f>IF($A122=0,"",IFERROR(_xlfn.LET(_xlpm.x,INDEX(Attendance!$D:$D,MATCH($A122,Attendance!$A:$A,0)),IF(_xlpm.x=0,"",_xlpm.x)),""))</f>
        <v/>
      </c>
      <c r="E122" s="208" cm="1">
        <f t="array" ref="E122">SUMPRODUCT((LOWER(INDEX(Attendance!$D:$ZZ,MATCH($A122,Attendance!$A:$A,0),0))="x")*(Attendance!$D$2:$ZZ$2=_xlfn.XLOOKUP(E$1,'Point System'!$A:$A,'Point System'!$B:$B,""))*(TEXT(Attendance!$D$1:$ZZ$1,"mmm")="Dec"))*_xlfn.XLOOKUP(E$1,'Point System'!$A:$A,'Point System'!$C:$C,0)</f>
        <v>0</v>
      </c>
      <c r="F122" s="208" cm="1">
        <f t="array" ref="F122">SUMPRODUCT((LOWER(INDEX(Attendance!$D:$ZZ,MATCH($A122,Attendance!$A:$A,0),0))="x")*(Attendance!$D$2:$ZZ$2=_xlfn.XLOOKUP(F$1,'Point System'!$A:$A,'Point System'!$B:$B,""))*(TEXT(Attendance!$D$1:$ZZ$1,"mmm")="Dec"))*_xlfn.XLOOKUP(F$1,'Point System'!$A:$A,'Point System'!$C:$C,0)</f>
        <v>0</v>
      </c>
      <c r="G122" s="208" cm="1">
        <f t="array" ref="G122">SUMPRODUCT((LOWER(INDEX(Attendance!$D:$ZZ,MATCH($A122,Attendance!$A:$A,0),0))="x")*(Attendance!$D$2:$ZZ$2=_xlfn.XLOOKUP(G$1,'Point System'!$A:$A,'Point System'!$B:$B,""))*(TEXT(Attendance!$D$1:$ZZ$1,"mmm")="Dec"))*_xlfn.XLOOKUP(G$1,'Point System'!$A:$A,'Point System'!$C:$C,0)</f>
        <v>0</v>
      </c>
      <c r="H122" s="208" cm="1">
        <f t="array" ref="H122">SUMPRODUCT((LOWER(INDEX(Attendance!$D:$ZZ,MATCH($A122,Attendance!$A:$A,0),0))="x")*(Attendance!$D$2:$ZZ$2=_xlfn.XLOOKUP(H$1,'Point System'!$A:$A,'Point System'!$B:$B,""))*(TEXT(Attendance!$D$1:$ZZ$1,"mmm")="Dec"))*_xlfn.XLOOKUP(H$1,'Point System'!$A:$A,'Point System'!$C:$C,0)</f>
        <v>0</v>
      </c>
      <c r="I122" s="208" cm="1">
        <f t="array" ref="I122">SUMPRODUCT((LOWER(INDEX(Attendance!$D:$ZZ,MATCH($A122,Attendance!$A:$A,0),0))="x")*(Attendance!$D$2:$ZZ$2=_xlfn.XLOOKUP(I$1,'Point System'!$A:$A,'Point System'!$B:$B,""))*(TEXT(Attendance!$D$1:$ZZ$1,"mmm")="Dec"))*_xlfn.XLOOKUP(I$1,'Point System'!$A:$A,'Point System'!$C:$C,0)</f>
        <v>0</v>
      </c>
      <c r="J122" s="208" cm="1">
        <f t="array" ref="J122">SUMPRODUCT((LOWER(INDEX(Attendance!$D:$ZZ,MATCH($A122,Attendance!$A:$A,0),0))="x")*(Attendance!$D$2:$ZZ$2=_xlfn.XLOOKUP(J$1,'Point System'!$A:$A,'Point System'!$B:$B,""))*(TEXT(Attendance!$D$1:$ZZ$1,"mmm")="Dec"))*_xlfn.XLOOKUP(J$1,'Point System'!$A:$A,'Point System'!$C:$C,0)</f>
        <v>0</v>
      </c>
      <c r="K122" s="208" cm="1">
        <f t="array" ref="K122">SUMPRODUCT((LOWER(INDEX(Attendance!$D:$ZZ,MATCH($A122,Attendance!$A:$A,0),0))="x")*(Attendance!$D$2:$ZZ$2=_xlfn.XLOOKUP(K$1,'Point System'!$A:$A,'Point System'!$B:$B,""))*(TEXT(Attendance!$D$1:$ZZ$1,"mmm")="Dec"))*_xlfn.XLOOKUP(K$1,'Point System'!$A:$A,'Point System'!$C:$C,0)</f>
        <v>0</v>
      </c>
      <c r="L122" s="188"/>
      <c r="M122" s="188"/>
      <c r="N122" s="188"/>
      <c r="O122" s="188"/>
      <c r="P122" s="217">
        <f t="shared" si="3"/>
        <v>0</v>
      </c>
      <c r="Q122" s="218">
        <f>IFERROR(INDEX(Deduction!$E:$J,MATCH($A122,Deduction!$A:$A,0),MATCH(_xlfn.XLOOKUP(Q$1,'Point System'!$E:$E,'Point System'!$F:$F,""),Deduction!$E$3:$J$3,0))*_xlfn.XLOOKUP(Q$1,'Point System'!$E:$E,'Point System'!$G:$G,0),0)</f>
        <v>0</v>
      </c>
      <c r="R122" s="218">
        <f>IFERROR(INDEX(Deduction!$E:$J,MATCH($A122,Deduction!$A:$A,0),MATCH(_xlfn.XLOOKUP(R$1,'Point System'!$E:$E,'Point System'!$F:$F,""),Deduction!$E$3:$J$3,0))*_xlfn.XLOOKUP(R$1,'Point System'!$E:$E,'Point System'!$G:$G,0),0)</f>
        <v>0</v>
      </c>
      <c r="S122" s="218">
        <f>IFERROR(INDEX(Deduction!$E:$J,MATCH($A122,Deduction!$A:$A,0),MATCH(_xlfn.XLOOKUP(S$1,'Point System'!$E:$E,'Point System'!$F:$F,""),Deduction!$E$3:$J$3,0))*_xlfn.XLOOKUP(S$1,'Point System'!$E:$E,'Point System'!$G:$G,0),0)</f>
        <v>0</v>
      </c>
      <c r="T122" s="218">
        <f>IFERROR(INDEX(Deduction!$E:$J,MATCH($A122,Deduction!$A:$A,0),MATCH(_xlfn.XLOOKUP(T$1,'Point System'!$E:$E,'Point System'!$F:$F,""),Deduction!$E$3:$J$3,0))*_xlfn.XLOOKUP(T$1,'Point System'!$E:$E,'Point System'!$G:$G,0),0)</f>
        <v>0</v>
      </c>
      <c r="U122" s="218">
        <f>IFERROR(INDEX(Deduction!$E:$J,MATCH($A122,Deduction!$A:$A,0),MATCH(_xlfn.XLOOKUP(U$1,'Point System'!$E:$E,'Point System'!$F:$F,""),Deduction!$E$3:$J$3,0))*_xlfn.XLOOKUP(U$1,'Point System'!$E:$E,'Point System'!$G:$G,0),0)</f>
        <v>0</v>
      </c>
      <c r="V122" s="218">
        <f>IFERROR(INDEX(Deduction!$E:$J,MATCH($A122,Deduction!$A:$A,0),MATCH(_xlfn.XLOOKUP(V$1,'Point System'!$E:$E,'Point System'!$F:$F,""),Deduction!$E$3:$J$3,0))*_xlfn.XLOOKUP(V$1,'Point System'!$E:$E,'Point System'!$G:$G,0),0)</f>
        <v>0</v>
      </c>
      <c r="W122" s="217">
        <f t="shared" si="4"/>
        <v>0</v>
      </c>
      <c r="X122" s="219">
        <f t="shared" si="5"/>
        <v>0</v>
      </c>
      <c r="Y122" s="227" cm="1">
        <f t="array" ref="Y122">IFERROR(SUMPRODUCT((LOWER(INDEX(Attendance!$E:$ZZ,MATCH($A122,Attendance!$A:$A,0),0))="x")*(TEXT(Attendance!$E$1:$ZZ$1,"mmm")="Dec"))/SUMPRODUCT((Attendance!$E$1:$ZZ$1&lt;&gt;"")*(TEXT(Attendance!$E$1:$ZZ$1,"mmm")="Dec")),0)</f>
        <v>0</v>
      </c>
      <c r="Z122" s="228" cm="1">
        <f t="array" ref="Z122">IFERROR(SUMPRODUCT((LOWER(INDEX(Attendance!$E:$ZZ,MATCH($A122,Attendance!$A:$A,0),0))="x")*(Attendance!$E$2:$ZZ$2=_xlfn.XLOOKUP(E$1,'Point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23" spans="1:26" x14ac:dyDescent="0.25">
      <c r="A123" s="187">
        <f>Attendance!A122</f>
        <v>120</v>
      </c>
      <c r="B123" s="205" t="str">
        <f>IF($A123=0,"",IFERROR(_xlfn.LET(_xlpm.x,INDEX(Attendance!$B:$B,MATCH($A123,Attendance!$A:$A,0)),IF(_xlpm.x=0,"",_xlpm.x)),""))</f>
        <v/>
      </c>
      <c r="C123" s="205" t="str">
        <f>IF($A123=0,"",IFERROR(_xlfn.LET(_xlpm.x,INDEX(Attendance!$C:$C,MATCH($A123,Attendance!$A:$A,0)),IF(_xlpm.x=0,"",_xlpm.x)),""))</f>
        <v/>
      </c>
      <c r="D123" s="205" t="str">
        <f>IF($A123=0,"",IFERROR(_xlfn.LET(_xlpm.x,INDEX(Attendance!$D:$D,MATCH($A123,Attendance!$A:$A,0)),IF(_xlpm.x=0,"",_xlpm.x)),""))</f>
        <v/>
      </c>
      <c r="E123" s="206" cm="1">
        <f t="array" ref="E123">SUMPRODUCT((LOWER(INDEX(Attendance!$D:$ZZ,MATCH($A123,Attendance!$A:$A,0),0))="x")*(Attendance!$D$2:$ZZ$2=_xlfn.XLOOKUP(E$1,'Point System'!$A:$A,'Point System'!$B:$B,""))*(TEXT(Attendance!$D$1:$ZZ$1,"mmm")="Dec"))*_xlfn.XLOOKUP(E$1,'Point System'!$A:$A,'Point System'!$C:$C,0)</f>
        <v>0</v>
      </c>
      <c r="F123" s="206" cm="1">
        <f t="array" ref="F123">SUMPRODUCT((LOWER(INDEX(Attendance!$D:$ZZ,MATCH($A123,Attendance!$A:$A,0),0))="x")*(Attendance!$D$2:$ZZ$2=_xlfn.XLOOKUP(F$1,'Point System'!$A:$A,'Point System'!$B:$B,""))*(TEXT(Attendance!$D$1:$ZZ$1,"mmm")="Dec"))*_xlfn.XLOOKUP(F$1,'Point System'!$A:$A,'Point System'!$C:$C,0)</f>
        <v>0</v>
      </c>
      <c r="G123" s="206" cm="1">
        <f t="array" ref="G123">SUMPRODUCT((LOWER(INDEX(Attendance!$D:$ZZ,MATCH($A123,Attendance!$A:$A,0),0))="x")*(Attendance!$D$2:$ZZ$2=_xlfn.XLOOKUP(G$1,'Point System'!$A:$A,'Point System'!$B:$B,""))*(TEXT(Attendance!$D$1:$ZZ$1,"mmm")="Dec"))*_xlfn.XLOOKUP(G$1,'Point System'!$A:$A,'Point System'!$C:$C,0)</f>
        <v>0</v>
      </c>
      <c r="H123" s="206" cm="1">
        <f t="array" ref="H123">SUMPRODUCT((LOWER(INDEX(Attendance!$D:$ZZ,MATCH($A123,Attendance!$A:$A,0),0))="x")*(Attendance!$D$2:$ZZ$2=_xlfn.XLOOKUP(H$1,'Point System'!$A:$A,'Point System'!$B:$B,""))*(TEXT(Attendance!$D$1:$ZZ$1,"mmm")="Dec"))*_xlfn.XLOOKUP(H$1,'Point System'!$A:$A,'Point System'!$C:$C,0)</f>
        <v>0</v>
      </c>
      <c r="I123" s="206" cm="1">
        <f t="array" ref="I123">SUMPRODUCT((LOWER(INDEX(Attendance!$D:$ZZ,MATCH($A123,Attendance!$A:$A,0),0))="x")*(Attendance!$D$2:$ZZ$2=_xlfn.XLOOKUP(I$1,'Point System'!$A:$A,'Point System'!$B:$B,""))*(TEXT(Attendance!$D$1:$ZZ$1,"mmm")="Dec"))*_xlfn.XLOOKUP(I$1,'Point System'!$A:$A,'Point System'!$C:$C,0)</f>
        <v>0</v>
      </c>
      <c r="J123" s="206" cm="1">
        <f t="array" ref="J123">SUMPRODUCT((LOWER(INDEX(Attendance!$D:$ZZ,MATCH($A123,Attendance!$A:$A,0),0))="x")*(Attendance!$D$2:$ZZ$2=_xlfn.XLOOKUP(J$1,'Point System'!$A:$A,'Point System'!$B:$B,""))*(TEXT(Attendance!$D$1:$ZZ$1,"mmm")="Dec"))*_xlfn.XLOOKUP(J$1,'Point System'!$A:$A,'Point System'!$C:$C,0)</f>
        <v>0</v>
      </c>
      <c r="K123" s="206" cm="1">
        <f t="array" ref="K123">SUMPRODUCT((LOWER(INDEX(Attendance!$D:$ZZ,MATCH($A123,Attendance!$A:$A,0),0))="x")*(Attendance!$D$2:$ZZ$2=_xlfn.XLOOKUP(K$1,'Point System'!$A:$A,'Point System'!$B:$B,""))*(TEXT(Attendance!$D$1:$ZZ$1,"mmm")="Dec"))*_xlfn.XLOOKUP(K$1,'Point System'!$A:$A,'Point System'!$C:$C,0)</f>
        <v>0</v>
      </c>
      <c r="L123" s="188"/>
      <c r="M123" s="188"/>
      <c r="N123" s="188"/>
      <c r="O123" s="188"/>
      <c r="P123" s="214">
        <f t="shared" si="3"/>
        <v>0</v>
      </c>
      <c r="Q123" s="215">
        <f>IFERROR(INDEX(Deduction!$E:$J,MATCH($A123,Deduction!$A:$A,0),MATCH(_xlfn.XLOOKUP(Q$1,'Point System'!$E:$E,'Point System'!$F:$F,""),Deduction!$E$3:$J$3,0))*_xlfn.XLOOKUP(Q$1,'Point System'!$E:$E,'Point System'!$G:$G,0),0)</f>
        <v>0</v>
      </c>
      <c r="R123" s="215">
        <f>IFERROR(INDEX(Deduction!$E:$J,MATCH($A123,Deduction!$A:$A,0),MATCH(_xlfn.XLOOKUP(R$1,'Point System'!$E:$E,'Point System'!$F:$F,""),Deduction!$E$3:$J$3,0))*_xlfn.XLOOKUP(R$1,'Point System'!$E:$E,'Point System'!$G:$G,0),0)</f>
        <v>0</v>
      </c>
      <c r="S123" s="215">
        <f>IFERROR(INDEX(Deduction!$E:$J,MATCH($A123,Deduction!$A:$A,0),MATCH(_xlfn.XLOOKUP(S$1,'Point System'!$E:$E,'Point System'!$F:$F,""),Deduction!$E$3:$J$3,0))*_xlfn.XLOOKUP(S$1,'Point System'!$E:$E,'Point System'!$G:$G,0),0)</f>
        <v>0</v>
      </c>
      <c r="T123" s="215">
        <f>IFERROR(INDEX(Deduction!$E:$J,MATCH($A123,Deduction!$A:$A,0),MATCH(_xlfn.XLOOKUP(T$1,'Point System'!$E:$E,'Point System'!$F:$F,""),Deduction!$E$3:$J$3,0))*_xlfn.XLOOKUP(T$1,'Point System'!$E:$E,'Point System'!$G:$G,0),0)</f>
        <v>0</v>
      </c>
      <c r="U123" s="215">
        <f>IFERROR(INDEX(Deduction!$E:$J,MATCH($A123,Deduction!$A:$A,0),MATCH(_xlfn.XLOOKUP(U$1,'Point System'!$E:$E,'Point System'!$F:$F,""),Deduction!$E$3:$J$3,0))*_xlfn.XLOOKUP(U$1,'Point System'!$E:$E,'Point System'!$G:$G,0),0)</f>
        <v>0</v>
      </c>
      <c r="V123" s="215">
        <f>IFERROR(INDEX(Deduction!$E:$J,MATCH($A123,Deduction!$A:$A,0),MATCH(_xlfn.XLOOKUP(V$1,'Point System'!$E:$E,'Point System'!$F:$F,""),Deduction!$E$3:$J$3,0))*_xlfn.XLOOKUP(V$1,'Point System'!$E:$E,'Point System'!$G:$G,0),0)</f>
        <v>0</v>
      </c>
      <c r="W123" s="214">
        <f t="shared" si="4"/>
        <v>0</v>
      </c>
      <c r="X123" s="216">
        <f t="shared" si="5"/>
        <v>0</v>
      </c>
      <c r="Y123" s="225" cm="1">
        <f t="array" ref="Y123">IFERROR(SUMPRODUCT((LOWER(INDEX(Attendance!$E:$ZZ,MATCH($A123,Attendance!$A:$A,0),0))="x")*(TEXT(Attendance!$E$1:$ZZ$1,"mmm")="Dec"))/SUMPRODUCT((Attendance!$E$1:$ZZ$1&lt;&gt;"")*(TEXT(Attendance!$E$1:$ZZ$1,"mmm")="Dec")),0)</f>
        <v>0</v>
      </c>
      <c r="Z123" s="226" cm="1">
        <f t="array" ref="Z123">IFERROR(SUMPRODUCT((LOWER(INDEX(Attendance!$E:$ZZ,MATCH($A123,Attendance!$A:$A,0),0))="x")*(Attendance!$E$2:$ZZ$2=_xlfn.XLOOKUP(E$1,'Point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24" spans="1:26" x14ac:dyDescent="0.25">
      <c r="A124" s="187">
        <f>Attendance!A123</f>
        <v>121</v>
      </c>
      <c r="B124" s="207" t="str">
        <f>IF($A124=0,"",IFERROR(_xlfn.LET(_xlpm.x,INDEX(Attendance!$B:$B,MATCH($A124,Attendance!$A:$A,0)),IF(_xlpm.x=0,"",_xlpm.x)),""))</f>
        <v/>
      </c>
      <c r="C124" s="207" t="str">
        <f>IF($A124=0,"",IFERROR(_xlfn.LET(_xlpm.x,INDEX(Attendance!$C:$C,MATCH($A124,Attendance!$A:$A,0)),IF(_xlpm.x=0,"",_xlpm.x)),""))</f>
        <v/>
      </c>
      <c r="D124" s="207" t="str">
        <f>IF($A124=0,"",IFERROR(_xlfn.LET(_xlpm.x,INDEX(Attendance!$D:$D,MATCH($A124,Attendance!$A:$A,0)),IF(_xlpm.x=0,"",_xlpm.x)),""))</f>
        <v/>
      </c>
      <c r="E124" s="208" cm="1">
        <f t="array" ref="E124">SUMPRODUCT((LOWER(INDEX(Attendance!$D:$ZZ,MATCH($A124,Attendance!$A:$A,0),0))="x")*(Attendance!$D$2:$ZZ$2=_xlfn.XLOOKUP(E$1,'Point System'!$A:$A,'Point System'!$B:$B,""))*(TEXT(Attendance!$D$1:$ZZ$1,"mmm")="Dec"))*_xlfn.XLOOKUP(E$1,'Point System'!$A:$A,'Point System'!$C:$C,0)</f>
        <v>0</v>
      </c>
      <c r="F124" s="208" cm="1">
        <f t="array" ref="F124">SUMPRODUCT((LOWER(INDEX(Attendance!$D:$ZZ,MATCH($A124,Attendance!$A:$A,0),0))="x")*(Attendance!$D$2:$ZZ$2=_xlfn.XLOOKUP(F$1,'Point System'!$A:$A,'Point System'!$B:$B,""))*(TEXT(Attendance!$D$1:$ZZ$1,"mmm")="Dec"))*_xlfn.XLOOKUP(F$1,'Point System'!$A:$A,'Point System'!$C:$C,0)</f>
        <v>0</v>
      </c>
      <c r="G124" s="208" cm="1">
        <f t="array" ref="G124">SUMPRODUCT((LOWER(INDEX(Attendance!$D:$ZZ,MATCH($A124,Attendance!$A:$A,0),0))="x")*(Attendance!$D$2:$ZZ$2=_xlfn.XLOOKUP(G$1,'Point System'!$A:$A,'Point System'!$B:$B,""))*(TEXT(Attendance!$D$1:$ZZ$1,"mmm")="Dec"))*_xlfn.XLOOKUP(G$1,'Point System'!$A:$A,'Point System'!$C:$C,0)</f>
        <v>0</v>
      </c>
      <c r="H124" s="208" cm="1">
        <f t="array" ref="H124">SUMPRODUCT((LOWER(INDEX(Attendance!$D:$ZZ,MATCH($A124,Attendance!$A:$A,0),0))="x")*(Attendance!$D$2:$ZZ$2=_xlfn.XLOOKUP(H$1,'Point System'!$A:$A,'Point System'!$B:$B,""))*(TEXT(Attendance!$D$1:$ZZ$1,"mmm")="Dec"))*_xlfn.XLOOKUP(H$1,'Point System'!$A:$A,'Point System'!$C:$C,0)</f>
        <v>0</v>
      </c>
      <c r="I124" s="208" cm="1">
        <f t="array" ref="I124">SUMPRODUCT((LOWER(INDEX(Attendance!$D:$ZZ,MATCH($A124,Attendance!$A:$A,0),0))="x")*(Attendance!$D$2:$ZZ$2=_xlfn.XLOOKUP(I$1,'Point System'!$A:$A,'Point System'!$B:$B,""))*(TEXT(Attendance!$D$1:$ZZ$1,"mmm")="Dec"))*_xlfn.XLOOKUP(I$1,'Point System'!$A:$A,'Point System'!$C:$C,0)</f>
        <v>0</v>
      </c>
      <c r="J124" s="208" cm="1">
        <f t="array" ref="J124">SUMPRODUCT((LOWER(INDEX(Attendance!$D:$ZZ,MATCH($A124,Attendance!$A:$A,0),0))="x")*(Attendance!$D$2:$ZZ$2=_xlfn.XLOOKUP(J$1,'Point System'!$A:$A,'Point System'!$B:$B,""))*(TEXT(Attendance!$D$1:$ZZ$1,"mmm")="Dec"))*_xlfn.XLOOKUP(J$1,'Point System'!$A:$A,'Point System'!$C:$C,0)</f>
        <v>0</v>
      </c>
      <c r="K124" s="208" cm="1">
        <f t="array" ref="K124">SUMPRODUCT((LOWER(INDEX(Attendance!$D:$ZZ,MATCH($A124,Attendance!$A:$A,0),0))="x")*(Attendance!$D$2:$ZZ$2=_xlfn.XLOOKUP(K$1,'Point System'!$A:$A,'Point System'!$B:$B,""))*(TEXT(Attendance!$D$1:$ZZ$1,"mmm")="Dec"))*_xlfn.XLOOKUP(K$1,'Point System'!$A:$A,'Point System'!$C:$C,0)</f>
        <v>0</v>
      </c>
      <c r="L124" s="188"/>
      <c r="M124" s="188"/>
      <c r="N124" s="188"/>
      <c r="O124" s="188"/>
      <c r="P124" s="217">
        <f t="shared" si="3"/>
        <v>0</v>
      </c>
      <c r="Q124" s="218">
        <f>IFERROR(INDEX(Deduction!$E:$J,MATCH($A124,Deduction!$A:$A,0),MATCH(_xlfn.XLOOKUP(Q$1,'Point System'!$E:$E,'Point System'!$F:$F,""),Deduction!$E$3:$J$3,0))*_xlfn.XLOOKUP(Q$1,'Point System'!$E:$E,'Point System'!$G:$G,0),0)</f>
        <v>0</v>
      </c>
      <c r="R124" s="218">
        <f>IFERROR(INDEX(Deduction!$E:$J,MATCH($A124,Deduction!$A:$A,0),MATCH(_xlfn.XLOOKUP(R$1,'Point System'!$E:$E,'Point System'!$F:$F,""),Deduction!$E$3:$J$3,0))*_xlfn.XLOOKUP(R$1,'Point System'!$E:$E,'Point System'!$G:$G,0),0)</f>
        <v>0</v>
      </c>
      <c r="S124" s="218">
        <f>IFERROR(INDEX(Deduction!$E:$J,MATCH($A124,Deduction!$A:$A,0),MATCH(_xlfn.XLOOKUP(S$1,'Point System'!$E:$E,'Point System'!$F:$F,""),Deduction!$E$3:$J$3,0))*_xlfn.XLOOKUP(S$1,'Point System'!$E:$E,'Point System'!$G:$G,0),0)</f>
        <v>0</v>
      </c>
      <c r="T124" s="218">
        <f>IFERROR(INDEX(Deduction!$E:$J,MATCH($A124,Deduction!$A:$A,0),MATCH(_xlfn.XLOOKUP(T$1,'Point System'!$E:$E,'Point System'!$F:$F,""),Deduction!$E$3:$J$3,0))*_xlfn.XLOOKUP(T$1,'Point System'!$E:$E,'Point System'!$G:$G,0),0)</f>
        <v>0</v>
      </c>
      <c r="U124" s="218">
        <f>IFERROR(INDEX(Deduction!$E:$J,MATCH($A124,Deduction!$A:$A,0),MATCH(_xlfn.XLOOKUP(U$1,'Point System'!$E:$E,'Point System'!$F:$F,""),Deduction!$E$3:$J$3,0))*_xlfn.XLOOKUP(U$1,'Point System'!$E:$E,'Point System'!$G:$G,0),0)</f>
        <v>0</v>
      </c>
      <c r="V124" s="218">
        <f>IFERROR(INDEX(Deduction!$E:$J,MATCH($A124,Deduction!$A:$A,0),MATCH(_xlfn.XLOOKUP(V$1,'Point System'!$E:$E,'Point System'!$F:$F,""),Deduction!$E$3:$J$3,0))*_xlfn.XLOOKUP(V$1,'Point System'!$E:$E,'Point System'!$G:$G,0),0)</f>
        <v>0</v>
      </c>
      <c r="W124" s="217">
        <f t="shared" si="4"/>
        <v>0</v>
      </c>
      <c r="X124" s="219">
        <f t="shared" si="5"/>
        <v>0</v>
      </c>
      <c r="Y124" s="227" cm="1">
        <f t="array" ref="Y124">IFERROR(SUMPRODUCT((LOWER(INDEX(Attendance!$E:$ZZ,MATCH($A124,Attendance!$A:$A,0),0))="x")*(TEXT(Attendance!$E$1:$ZZ$1,"mmm")="Dec"))/SUMPRODUCT((Attendance!$E$1:$ZZ$1&lt;&gt;"")*(TEXT(Attendance!$E$1:$ZZ$1,"mmm")="Dec")),0)</f>
        <v>0</v>
      </c>
      <c r="Z124" s="228" cm="1">
        <f t="array" ref="Z124">IFERROR(SUMPRODUCT((LOWER(INDEX(Attendance!$E:$ZZ,MATCH($A124,Attendance!$A:$A,0),0))="x")*(Attendance!$E$2:$ZZ$2=_xlfn.XLOOKUP(E$1,'Point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25" spans="1:26" x14ac:dyDescent="0.25">
      <c r="A125" s="187">
        <f>Attendance!A124</f>
        <v>122</v>
      </c>
      <c r="B125" s="205" t="str">
        <f>IF($A125=0,"",IFERROR(_xlfn.LET(_xlpm.x,INDEX(Attendance!$B:$B,MATCH($A125,Attendance!$A:$A,0)),IF(_xlpm.x=0,"",_xlpm.x)),""))</f>
        <v/>
      </c>
      <c r="C125" s="205" t="str">
        <f>IF($A125=0,"",IFERROR(_xlfn.LET(_xlpm.x,INDEX(Attendance!$C:$C,MATCH($A125,Attendance!$A:$A,0)),IF(_xlpm.x=0,"",_xlpm.x)),""))</f>
        <v/>
      </c>
      <c r="D125" s="205" t="str">
        <f>IF($A125=0,"",IFERROR(_xlfn.LET(_xlpm.x,INDEX(Attendance!$D:$D,MATCH($A125,Attendance!$A:$A,0)),IF(_xlpm.x=0,"",_xlpm.x)),""))</f>
        <v/>
      </c>
      <c r="E125" s="206" cm="1">
        <f t="array" ref="E125">SUMPRODUCT((LOWER(INDEX(Attendance!$D:$ZZ,MATCH($A125,Attendance!$A:$A,0),0))="x")*(Attendance!$D$2:$ZZ$2=_xlfn.XLOOKUP(E$1,'Point System'!$A:$A,'Point System'!$B:$B,""))*(TEXT(Attendance!$D$1:$ZZ$1,"mmm")="Dec"))*_xlfn.XLOOKUP(E$1,'Point System'!$A:$A,'Point System'!$C:$C,0)</f>
        <v>0</v>
      </c>
      <c r="F125" s="206" cm="1">
        <f t="array" ref="F125">SUMPRODUCT((LOWER(INDEX(Attendance!$D:$ZZ,MATCH($A125,Attendance!$A:$A,0),0))="x")*(Attendance!$D$2:$ZZ$2=_xlfn.XLOOKUP(F$1,'Point System'!$A:$A,'Point System'!$B:$B,""))*(TEXT(Attendance!$D$1:$ZZ$1,"mmm")="Dec"))*_xlfn.XLOOKUP(F$1,'Point System'!$A:$A,'Point System'!$C:$C,0)</f>
        <v>0</v>
      </c>
      <c r="G125" s="206" cm="1">
        <f t="array" ref="G125">SUMPRODUCT((LOWER(INDEX(Attendance!$D:$ZZ,MATCH($A125,Attendance!$A:$A,0),0))="x")*(Attendance!$D$2:$ZZ$2=_xlfn.XLOOKUP(G$1,'Point System'!$A:$A,'Point System'!$B:$B,""))*(TEXT(Attendance!$D$1:$ZZ$1,"mmm")="Dec"))*_xlfn.XLOOKUP(G$1,'Point System'!$A:$A,'Point System'!$C:$C,0)</f>
        <v>0</v>
      </c>
      <c r="H125" s="206" cm="1">
        <f t="array" ref="H125">SUMPRODUCT((LOWER(INDEX(Attendance!$D:$ZZ,MATCH($A125,Attendance!$A:$A,0),0))="x")*(Attendance!$D$2:$ZZ$2=_xlfn.XLOOKUP(H$1,'Point System'!$A:$A,'Point System'!$B:$B,""))*(TEXT(Attendance!$D$1:$ZZ$1,"mmm")="Dec"))*_xlfn.XLOOKUP(H$1,'Point System'!$A:$A,'Point System'!$C:$C,0)</f>
        <v>0</v>
      </c>
      <c r="I125" s="206" cm="1">
        <f t="array" ref="I125">SUMPRODUCT((LOWER(INDEX(Attendance!$D:$ZZ,MATCH($A125,Attendance!$A:$A,0),0))="x")*(Attendance!$D$2:$ZZ$2=_xlfn.XLOOKUP(I$1,'Point System'!$A:$A,'Point System'!$B:$B,""))*(TEXT(Attendance!$D$1:$ZZ$1,"mmm")="Dec"))*_xlfn.XLOOKUP(I$1,'Point System'!$A:$A,'Point System'!$C:$C,0)</f>
        <v>0</v>
      </c>
      <c r="J125" s="206" cm="1">
        <f t="array" ref="J125">SUMPRODUCT((LOWER(INDEX(Attendance!$D:$ZZ,MATCH($A125,Attendance!$A:$A,0),0))="x")*(Attendance!$D$2:$ZZ$2=_xlfn.XLOOKUP(J$1,'Point System'!$A:$A,'Point System'!$B:$B,""))*(TEXT(Attendance!$D$1:$ZZ$1,"mmm")="Dec"))*_xlfn.XLOOKUP(J$1,'Point System'!$A:$A,'Point System'!$C:$C,0)</f>
        <v>0</v>
      </c>
      <c r="K125" s="206" cm="1">
        <f t="array" ref="K125">SUMPRODUCT((LOWER(INDEX(Attendance!$D:$ZZ,MATCH($A125,Attendance!$A:$A,0),0))="x")*(Attendance!$D$2:$ZZ$2=_xlfn.XLOOKUP(K$1,'Point System'!$A:$A,'Point System'!$B:$B,""))*(TEXT(Attendance!$D$1:$ZZ$1,"mmm")="Dec"))*_xlfn.XLOOKUP(K$1,'Point System'!$A:$A,'Point System'!$C:$C,0)</f>
        <v>0</v>
      </c>
      <c r="L125" s="188"/>
      <c r="M125" s="188"/>
      <c r="N125" s="188"/>
      <c r="O125" s="188"/>
      <c r="P125" s="214">
        <f t="shared" si="3"/>
        <v>0</v>
      </c>
      <c r="Q125" s="215">
        <f>IFERROR(INDEX(Deduction!$E:$J,MATCH($A125,Deduction!$A:$A,0),MATCH(_xlfn.XLOOKUP(Q$1,'Point System'!$E:$E,'Point System'!$F:$F,""),Deduction!$E$3:$J$3,0))*_xlfn.XLOOKUP(Q$1,'Point System'!$E:$E,'Point System'!$G:$G,0),0)</f>
        <v>0</v>
      </c>
      <c r="R125" s="215">
        <f>IFERROR(INDEX(Deduction!$E:$J,MATCH($A125,Deduction!$A:$A,0),MATCH(_xlfn.XLOOKUP(R$1,'Point System'!$E:$E,'Point System'!$F:$F,""),Deduction!$E$3:$J$3,0))*_xlfn.XLOOKUP(R$1,'Point System'!$E:$E,'Point System'!$G:$G,0),0)</f>
        <v>0</v>
      </c>
      <c r="S125" s="215">
        <f>IFERROR(INDEX(Deduction!$E:$J,MATCH($A125,Deduction!$A:$A,0),MATCH(_xlfn.XLOOKUP(S$1,'Point System'!$E:$E,'Point System'!$F:$F,""),Deduction!$E$3:$J$3,0))*_xlfn.XLOOKUP(S$1,'Point System'!$E:$E,'Point System'!$G:$G,0),0)</f>
        <v>0</v>
      </c>
      <c r="T125" s="215">
        <f>IFERROR(INDEX(Deduction!$E:$J,MATCH($A125,Deduction!$A:$A,0),MATCH(_xlfn.XLOOKUP(T$1,'Point System'!$E:$E,'Point System'!$F:$F,""),Deduction!$E$3:$J$3,0))*_xlfn.XLOOKUP(T$1,'Point System'!$E:$E,'Point System'!$G:$G,0),0)</f>
        <v>0</v>
      </c>
      <c r="U125" s="215">
        <f>IFERROR(INDEX(Deduction!$E:$J,MATCH($A125,Deduction!$A:$A,0),MATCH(_xlfn.XLOOKUP(U$1,'Point System'!$E:$E,'Point System'!$F:$F,""),Deduction!$E$3:$J$3,0))*_xlfn.XLOOKUP(U$1,'Point System'!$E:$E,'Point System'!$G:$G,0),0)</f>
        <v>0</v>
      </c>
      <c r="V125" s="215">
        <f>IFERROR(INDEX(Deduction!$E:$J,MATCH($A125,Deduction!$A:$A,0),MATCH(_xlfn.XLOOKUP(V$1,'Point System'!$E:$E,'Point System'!$F:$F,""),Deduction!$E$3:$J$3,0))*_xlfn.XLOOKUP(V$1,'Point System'!$E:$E,'Point System'!$G:$G,0),0)</f>
        <v>0</v>
      </c>
      <c r="W125" s="214">
        <f t="shared" si="4"/>
        <v>0</v>
      </c>
      <c r="X125" s="216">
        <f t="shared" si="5"/>
        <v>0</v>
      </c>
      <c r="Y125" s="225" cm="1">
        <f t="array" ref="Y125">IFERROR(SUMPRODUCT((LOWER(INDEX(Attendance!$E:$ZZ,MATCH($A125,Attendance!$A:$A,0),0))="x")*(TEXT(Attendance!$E$1:$ZZ$1,"mmm")="Dec"))/SUMPRODUCT((Attendance!$E$1:$ZZ$1&lt;&gt;"")*(TEXT(Attendance!$E$1:$ZZ$1,"mmm")="Dec")),0)</f>
        <v>0</v>
      </c>
      <c r="Z125" s="226" cm="1">
        <f t="array" ref="Z125">IFERROR(SUMPRODUCT((LOWER(INDEX(Attendance!$E:$ZZ,MATCH($A125,Attendance!$A:$A,0),0))="x")*(Attendance!$E$2:$ZZ$2=_xlfn.XLOOKUP(E$1,'Point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26" spans="1:26" x14ac:dyDescent="0.25">
      <c r="A126" s="187">
        <f>Attendance!A125</f>
        <v>123</v>
      </c>
      <c r="B126" s="207" t="str">
        <f>IF($A126=0,"",IFERROR(_xlfn.LET(_xlpm.x,INDEX(Attendance!$B:$B,MATCH($A126,Attendance!$A:$A,0)),IF(_xlpm.x=0,"",_xlpm.x)),""))</f>
        <v/>
      </c>
      <c r="C126" s="207" t="str">
        <f>IF($A126=0,"",IFERROR(_xlfn.LET(_xlpm.x,INDEX(Attendance!$C:$C,MATCH($A126,Attendance!$A:$A,0)),IF(_xlpm.x=0,"",_xlpm.x)),""))</f>
        <v/>
      </c>
      <c r="D126" s="207" t="str">
        <f>IF($A126=0,"",IFERROR(_xlfn.LET(_xlpm.x,INDEX(Attendance!$D:$D,MATCH($A126,Attendance!$A:$A,0)),IF(_xlpm.x=0,"",_xlpm.x)),""))</f>
        <v/>
      </c>
      <c r="E126" s="208" cm="1">
        <f t="array" ref="E126">SUMPRODUCT((LOWER(INDEX(Attendance!$D:$ZZ,MATCH($A126,Attendance!$A:$A,0),0))="x")*(Attendance!$D$2:$ZZ$2=_xlfn.XLOOKUP(E$1,'Point System'!$A:$A,'Point System'!$B:$B,""))*(TEXT(Attendance!$D$1:$ZZ$1,"mmm")="Dec"))*_xlfn.XLOOKUP(E$1,'Point System'!$A:$A,'Point System'!$C:$C,0)</f>
        <v>0</v>
      </c>
      <c r="F126" s="208" cm="1">
        <f t="array" ref="F126">SUMPRODUCT((LOWER(INDEX(Attendance!$D:$ZZ,MATCH($A126,Attendance!$A:$A,0),0))="x")*(Attendance!$D$2:$ZZ$2=_xlfn.XLOOKUP(F$1,'Point System'!$A:$A,'Point System'!$B:$B,""))*(TEXT(Attendance!$D$1:$ZZ$1,"mmm")="Dec"))*_xlfn.XLOOKUP(F$1,'Point System'!$A:$A,'Point System'!$C:$C,0)</f>
        <v>0</v>
      </c>
      <c r="G126" s="208" cm="1">
        <f t="array" ref="G126">SUMPRODUCT((LOWER(INDEX(Attendance!$D:$ZZ,MATCH($A126,Attendance!$A:$A,0),0))="x")*(Attendance!$D$2:$ZZ$2=_xlfn.XLOOKUP(G$1,'Point System'!$A:$A,'Point System'!$B:$B,""))*(TEXT(Attendance!$D$1:$ZZ$1,"mmm")="Dec"))*_xlfn.XLOOKUP(G$1,'Point System'!$A:$A,'Point System'!$C:$C,0)</f>
        <v>0</v>
      </c>
      <c r="H126" s="208" cm="1">
        <f t="array" ref="H126">SUMPRODUCT((LOWER(INDEX(Attendance!$D:$ZZ,MATCH($A126,Attendance!$A:$A,0),0))="x")*(Attendance!$D$2:$ZZ$2=_xlfn.XLOOKUP(H$1,'Point System'!$A:$A,'Point System'!$B:$B,""))*(TEXT(Attendance!$D$1:$ZZ$1,"mmm")="Dec"))*_xlfn.XLOOKUP(H$1,'Point System'!$A:$A,'Point System'!$C:$C,0)</f>
        <v>0</v>
      </c>
      <c r="I126" s="208" cm="1">
        <f t="array" ref="I126">SUMPRODUCT((LOWER(INDEX(Attendance!$D:$ZZ,MATCH($A126,Attendance!$A:$A,0),0))="x")*(Attendance!$D$2:$ZZ$2=_xlfn.XLOOKUP(I$1,'Point System'!$A:$A,'Point System'!$B:$B,""))*(TEXT(Attendance!$D$1:$ZZ$1,"mmm")="Dec"))*_xlfn.XLOOKUP(I$1,'Point System'!$A:$A,'Point System'!$C:$C,0)</f>
        <v>0</v>
      </c>
      <c r="J126" s="208" cm="1">
        <f t="array" ref="J126">SUMPRODUCT((LOWER(INDEX(Attendance!$D:$ZZ,MATCH($A126,Attendance!$A:$A,0),0))="x")*(Attendance!$D$2:$ZZ$2=_xlfn.XLOOKUP(J$1,'Point System'!$A:$A,'Point System'!$B:$B,""))*(TEXT(Attendance!$D$1:$ZZ$1,"mmm")="Dec"))*_xlfn.XLOOKUP(J$1,'Point System'!$A:$A,'Point System'!$C:$C,0)</f>
        <v>0</v>
      </c>
      <c r="K126" s="208" cm="1">
        <f t="array" ref="K126">SUMPRODUCT((LOWER(INDEX(Attendance!$D:$ZZ,MATCH($A126,Attendance!$A:$A,0),0))="x")*(Attendance!$D$2:$ZZ$2=_xlfn.XLOOKUP(K$1,'Point System'!$A:$A,'Point System'!$B:$B,""))*(TEXT(Attendance!$D$1:$ZZ$1,"mmm")="Dec"))*_xlfn.XLOOKUP(K$1,'Point System'!$A:$A,'Point System'!$C:$C,0)</f>
        <v>0</v>
      </c>
      <c r="L126" s="188"/>
      <c r="M126" s="188"/>
      <c r="N126" s="188"/>
      <c r="O126" s="188"/>
      <c r="P126" s="217">
        <f t="shared" si="3"/>
        <v>0</v>
      </c>
      <c r="Q126" s="218">
        <f>IFERROR(INDEX(Deduction!$E:$J,MATCH($A126,Deduction!$A:$A,0),MATCH(_xlfn.XLOOKUP(Q$1,'Point System'!$E:$E,'Point System'!$F:$F,""),Deduction!$E$3:$J$3,0))*_xlfn.XLOOKUP(Q$1,'Point System'!$E:$E,'Point System'!$G:$G,0),0)</f>
        <v>0</v>
      </c>
      <c r="R126" s="218">
        <f>IFERROR(INDEX(Deduction!$E:$J,MATCH($A126,Deduction!$A:$A,0),MATCH(_xlfn.XLOOKUP(R$1,'Point System'!$E:$E,'Point System'!$F:$F,""),Deduction!$E$3:$J$3,0))*_xlfn.XLOOKUP(R$1,'Point System'!$E:$E,'Point System'!$G:$G,0),0)</f>
        <v>0</v>
      </c>
      <c r="S126" s="218">
        <f>IFERROR(INDEX(Deduction!$E:$J,MATCH($A126,Deduction!$A:$A,0),MATCH(_xlfn.XLOOKUP(S$1,'Point System'!$E:$E,'Point System'!$F:$F,""),Deduction!$E$3:$J$3,0))*_xlfn.XLOOKUP(S$1,'Point System'!$E:$E,'Point System'!$G:$G,0),0)</f>
        <v>0</v>
      </c>
      <c r="T126" s="218">
        <f>IFERROR(INDEX(Deduction!$E:$J,MATCH($A126,Deduction!$A:$A,0),MATCH(_xlfn.XLOOKUP(T$1,'Point System'!$E:$E,'Point System'!$F:$F,""),Deduction!$E$3:$J$3,0))*_xlfn.XLOOKUP(T$1,'Point System'!$E:$E,'Point System'!$G:$G,0),0)</f>
        <v>0</v>
      </c>
      <c r="U126" s="218">
        <f>IFERROR(INDEX(Deduction!$E:$J,MATCH($A126,Deduction!$A:$A,0),MATCH(_xlfn.XLOOKUP(U$1,'Point System'!$E:$E,'Point System'!$F:$F,""),Deduction!$E$3:$J$3,0))*_xlfn.XLOOKUP(U$1,'Point System'!$E:$E,'Point System'!$G:$G,0),0)</f>
        <v>0</v>
      </c>
      <c r="V126" s="218">
        <f>IFERROR(INDEX(Deduction!$E:$J,MATCH($A126,Deduction!$A:$A,0),MATCH(_xlfn.XLOOKUP(V$1,'Point System'!$E:$E,'Point System'!$F:$F,""),Deduction!$E$3:$J$3,0))*_xlfn.XLOOKUP(V$1,'Point System'!$E:$E,'Point System'!$G:$G,0),0)</f>
        <v>0</v>
      </c>
      <c r="W126" s="217">
        <f t="shared" si="4"/>
        <v>0</v>
      </c>
      <c r="X126" s="219">
        <f t="shared" si="5"/>
        <v>0</v>
      </c>
      <c r="Y126" s="227" cm="1">
        <f t="array" ref="Y126">IFERROR(SUMPRODUCT((LOWER(INDEX(Attendance!$E:$ZZ,MATCH($A126,Attendance!$A:$A,0),0))="x")*(TEXT(Attendance!$E$1:$ZZ$1,"mmm")="Dec"))/SUMPRODUCT((Attendance!$E$1:$ZZ$1&lt;&gt;"")*(TEXT(Attendance!$E$1:$ZZ$1,"mmm")="Dec")),0)</f>
        <v>0</v>
      </c>
      <c r="Z126" s="228" cm="1">
        <f t="array" ref="Z126">IFERROR(SUMPRODUCT((LOWER(INDEX(Attendance!$E:$ZZ,MATCH($A126,Attendance!$A:$A,0),0))="x")*(Attendance!$E$2:$ZZ$2=_xlfn.XLOOKUP(E$1,'Point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27" spans="1:26" x14ac:dyDescent="0.25">
      <c r="A127" s="187">
        <f>Attendance!A126</f>
        <v>124</v>
      </c>
      <c r="B127" s="205" t="str">
        <f>IF($A127=0,"",IFERROR(_xlfn.LET(_xlpm.x,INDEX(Attendance!$B:$B,MATCH($A127,Attendance!$A:$A,0)),IF(_xlpm.x=0,"",_xlpm.x)),""))</f>
        <v/>
      </c>
      <c r="C127" s="205" t="str">
        <f>IF($A127=0,"",IFERROR(_xlfn.LET(_xlpm.x,INDEX(Attendance!$C:$C,MATCH($A127,Attendance!$A:$A,0)),IF(_xlpm.x=0,"",_xlpm.x)),""))</f>
        <v/>
      </c>
      <c r="D127" s="205" t="str">
        <f>IF($A127=0,"",IFERROR(_xlfn.LET(_xlpm.x,INDEX(Attendance!$D:$D,MATCH($A127,Attendance!$A:$A,0)),IF(_xlpm.x=0,"",_xlpm.x)),""))</f>
        <v/>
      </c>
      <c r="E127" s="206" cm="1">
        <f t="array" ref="E127">SUMPRODUCT((LOWER(INDEX(Attendance!$D:$ZZ,MATCH($A127,Attendance!$A:$A,0),0))="x")*(Attendance!$D$2:$ZZ$2=_xlfn.XLOOKUP(E$1,'Point System'!$A:$A,'Point System'!$B:$B,""))*(TEXT(Attendance!$D$1:$ZZ$1,"mmm")="Dec"))*_xlfn.XLOOKUP(E$1,'Point System'!$A:$A,'Point System'!$C:$C,0)</f>
        <v>0</v>
      </c>
      <c r="F127" s="206" cm="1">
        <f t="array" ref="F127">SUMPRODUCT((LOWER(INDEX(Attendance!$D:$ZZ,MATCH($A127,Attendance!$A:$A,0),0))="x")*(Attendance!$D$2:$ZZ$2=_xlfn.XLOOKUP(F$1,'Point System'!$A:$A,'Point System'!$B:$B,""))*(TEXT(Attendance!$D$1:$ZZ$1,"mmm")="Dec"))*_xlfn.XLOOKUP(F$1,'Point System'!$A:$A,'Point System'!$C:$C,0)</f>
        <v>0</v>
      </c>
      <c r="G127" s="206" cm="1">
        <f t="array" ref="G127">SUMPRODUCT((LOWER(INDEX(Attendance!$D:$ZZ,MATCH($A127,Attendance!$A:$A,0),0))="x")*(Attendance!$D$2:$ZZ$2=_xlfn.XLOOKUP(G$1,'Point System'!$A:$A,'Point System'!$B:$B,""))*(TEXT(Attendance!$D$1:$ZZ$1,"mmm")="Dec"))*_xlfn.XLOOKUP(G$1,'Point System'!$A:$A,'Point System'!$C:$C,0)</f>
        <v>0</v>
      </c>
      <c r="H127" s="206" cm="1">
        <f t="array" ref="H127">SUMPRODUCT((LOWER(INDEX(Attendance!$D:$ZZ,MATCH($A127,Attendance!$A:$A,0),0))="x")*(Attendance!$D$2:$ZZ$2=_xlfn.XLOOKUP(H$1,'Point System'!$A:$A,'Point System'!$B:$B,""))*(TEXT(Attendance!$D$1:$ZZ$1,"mmm")="Dec"))*_xlfn.XLOOKUP(H$1,'Point System'!$A:$A,'Point System'!$C:$C,0)</f>
        <v>0</v>
      </c>
      <c r="I127" s="206" cm="1">
        <f t="array" ref="I127">SUMPRODUCT((LOWER(INDEX(Attendance!$D:$ZZ,MATCH($A127,Attendance!$A:$A,0),0))="x")*(Attendance!$D$2:$ZZ$2=_xlfn.XLOOKUP(I$1,'Point System'!$A:$A,'Point System'!$B:$B,""))*(TEXT(Attendance!$D$1:$ZZ$1,"mmm")="Dec"))*_xlfn.XLOOKUP(I$1,'Point System'!$A:$A,'Point System'!$C:$C,0)</f>
        <v>0</v>
      </c>
      <c r="J127" s="206" cm="1">
        <f t="array" ref="J127">SUMPRODUCT((LOWER(INDEX(Attendance!$D:$ZZ,MATCH($A127,Attendance!$A:$A,0),0))="x")*(Attendance!$D$2:$ZZ$2=_xlfn.XLOOKUP(J$1,'Point System'!$A:$A,'Point System'!$B:$B,""))*(TEXT(Attendance!$D$1:$ZZ$1,"mmm")="Dec"))*_xlfn.XLOOKUP(J$1,'Point System'!$A:$A,'Point System'!$C:$C,0)</f>
        <v>0</v>
      </c>
      <c r="K127" s="206" cm="1">
        <f t="array" ref="K127">SUMPRODUCT((LOWER(INDEX(Attendance!$D:$ZZ,MATCH($A127,Attendance!$A:$A,0),0))="x")*(Attendance!$D$2:$ZZ$2=_xlfn.XLOOKUP(K$1,'Point System'!$A:$A,'Point System'!$B:$B,""))*(TEXT(Attendance!$D$1:$ZZ$1,"mmm")="Dec"))*_xlfn.XLOOKUP(K$1,'Point System'!$A:$A,'Point System'!$C:$C,0)</f>
        <v>0</v>
      </c>
      <c r="L127" s="188"/>
      <c r="M127" s="188"/>
      <c r="N127" s="188"/>
      <c r="O127" s="188"/>
      <c r="P127" s="214">
        <f t="shared" si="3"/>
        <v>0</v>
      </c>
      <c r="Q127" s="215">
        <f>IFERROR(INDEX(Deduction!$E:$J,MATCH($A127,Deduction!$A:$A,0),MATCH(_xlfn.XLOOKUP(Q$1,'Point System'!$E:$E,'Point System'!$F:$F,""),Deduction!$E$3:$J$3,0))*_xlfn.XLOOKUP(Q$1,'Point System'!$E:$E,'Point System'!$G:$G,0),0)</f>
        <v>0</v>
      </c>
      <c r="R127" s="215">
        <f>IFERROR(INDEX(Deduction!$E:$J,MATCH($A127,Deduction!$A:$A,0),MATCH(_xlfn.XLOOKUP(R$1,'Point System'!$E:$E,'Point System'!$F:$F,""),Deduction!$E$3:$J$3,0))*_xlfn.XLOOKUP(R$1,'Point System'!$E:$E,'Point System'!$G:$G,0),0)</f>
        <v>0</v>
      </c>
      <c r="S127" s="215">
        <f>IFERROR(INDEX(Deduction!$E:$J,MATCH($A127,Deduction!$A:$A,0),MATCH(_xlfn.XLOOKUP(S$1,'Point System'!$E:$E,'Point System'!$F:$F,""),Deduction!$E$3:$J$3,0))*_xlfn.XLOOKUP(S$1,'Point System'!$E:$E,'Point System'!$G:$G,0),0)</f>
        <v>0</v>
      </c>
      <c r="T127" s="215">
        <f>IFERROR(INDEX(Deduction!$E:$J,MATCH($A127,Deduction!$A:$A,0),MATCH(_xlfn.XLOOKUP(T$1,'Point System'!$E:$E,'Point System'!$F:$F,""),Deduction!$E$3:$J$3,0))*_xlfn.XLOOKUP(T$1,'Point System'!$E:$E,'Point System'!$G:$G,0),0)</f>
        <v>0</v>
      </c>
      <c r="U127" s="215">
        <f>IFERROR(INDEX(Deduction!$E:$J,MATCH($A127,Deduction!$A:$A,0),MATCH(_xlfn.XLOOKUP(U$1,'Point System'!$E:$E,'Point System'!$F:$F,""),Deduction!$E$3:$J$3,0))*_xlfn.XLOOKUP(U$1,'Point System'!$E:$E,'Point System'!$G:$G,0),0)</f>
        <v>0</v>
      </c>
      <c r="V127" s="215">
        <f>IFERROR(INDEX(Deduction!$E:$J,MATCH($A127,Deduction!$A:$A,0),MATCH(_xlfn.XLOOKUP(V$1,'Point System'!$E:$E,'Point System'!$F:$F,""),Deduction!$E$3:$J$3,0))*_xlfn.XLOOKUP(V$1,'Point System'!$E:$E,'Point System'!$G:$G,0),0)</f>
        <v>0</v>
      </c>
      <c r="W127" s="214">
        <f t="shared" si="4"/>
        <v>0</v>
      </c>
      <c r="X127" s="216">
        <f t="shared" si="5"/>
        <v>0</v>
      </c>
      <c r="Y127" s="225" cm="1">
        <f t="array" ref="Y127">IFERROR(SUMPRODUCT((LOWER(INDEX(Attendance!$E:$ZZ,MATCH($A127,Attendance!$A:$A,0),0))="x")*(TEXT(Attendance!$E$1:$ZZ$1,"mmm")="Dec"))/SUMPRODUCT((Attendance!$E$1:$ZZ$1&lt;&gt;"")*(TEXT(Attendance!$E$1:$ZZ$1,"mmm")="Dec")),0)</f>
        <v>0</v>
      </c>
      <c r="Z127" s="226" cm="1">
        <f t="array" ref="Z127">IFERROR(SUMPRODUCT((LOWER(INDEX(Attendance!$E:$ZZ,MATCH($A127,Attendance!$A:$A,0),0))="x")*(Attendance!$E$2:$ZZ$2=_xlfn.XLOOKUP(E$1,'Point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28" spans="1:26" x14ac:dyDescent="0.25">
      <c r="A128" s="187">
        <f>Attendance!A127</f>
        <v>125</v>
      </c>
      <c r="B128" s="207" t="str">
        <f>IF($A128=0,"",IFERROR(_xlfn.LET(_xlpm.x,INDEX(Attendance!$B:$B,MATCH($A128,Attendance!$A:$A,0)),IF(_xlpm.x=0,"",_xlpm.x)),""))</f>
        <v/>
      </c>
      <c r="C128" s="207" t="str">
        <f>IF($A128=0,"",IFERROR(_xlfn.LET(_xlpm.x,INDEX(Attendance!$C:$C,MATCH($A128,Attendance!$A:$A,0)),IF(_xlpm.x=0,"",_xlpm.x)),""))</f>
        <v/>
      </c>
      <c r="D128" s="207" t="str">
        <f>IF($A128=0,"",IFERROR(_xlfn.LET(_xlpm.x,INDEX(Attendance!$D:$D,MATCH($A128,Attendance!$A:$A,0)),IF(_xlpm.x=0,"",_xlpm.x)),""))</f>
        <v/>
      </c>
      <c r="E128" s="208" cm="1">
        <f t="array" ref="E128">SUMPRODUCT((LOWER(INDEX(Attendance!$D:$ZZ,MATCH($A128,Attendance!$A:$A,0),0))="x")*(Attendance!$D$2:$ZZ$2=_xlfn.XLOOKUP(E$1,'Point System'!$A:$A,'Point System'!$B:$B,""))*(TEXT(Attendance!$D$1:$ZZ$1,"mmm")="Dec"))*_xlfn.XLOOKUP(E$1,'Point System'!$A:$A,'Point System'!$C:$C,0)</f>
        <v>0</v>
      </c>
      <c r="F128" s="208" cm="1">
        <f t="array" ref="F128">SUMPRODUCT((LOWER(INDEX(Attendance!$D:$ZZ,MATCH($A128,Attendance!$A:$A,0),0))="x")*(Attendance!$D$2:$ZZ$2=_xlfn.XLOOKUP(F$1,'Point System'!$A:$A,'Point System'!$B:$B,""))*(TEXT(Attendance!$D$1:$ZZ$1,"mmm")="Dec"))*_xlfn.XLOOKUP(F$1,'Point System'!$A:$A,'Point System'!$C:$C,0)</f>
        <v>0</v>
      </c>
      <c r="G128" s="208" cm="1">
        <f t="array" ref="G128">SUMPRODUCT((LOWER(INDEX(Attendance!$D:$ZZ,MATCH($A128,Attendance!$A:$A,0),0))="x")*(Attendance!$D$2:$ZZ$2=_xlfn.XLOOKUP(G$1,'Point System'!$A:$A,'Point System'!$B:$B,""))*(TEXT(Attendance!$D$1:$ZZ$1,"mmm")="Dec"))*_xlfn.XLOOKUP(G$1,'Point System'!$A:$A,'Point System'!$C:$C,0)</f>
        <v>0</v>
      </c>
      <c r="H128" s="208" cm="1">
        <f t="array" ref="H128">SUMPRODUCT((LOWER(INDEX(Attendance!$D:$ZZ,MATCH($A128,Attendance!$A:$A,0),0))="x")*(Attendance!$D$2:$ZZ$2=_xlfn.XLOOKUP(H$1,'Point System'!$A:$A,'Point System'!$B:$B,""))*(TEXT(Attendance!$D$1:$ZZ$1,"mmm")="Dec"))*_xlfn.XLOOKUP(H$1,'Point System'!$A:$A,'Point System'!$C:$C,0)</f>
        <v>0</v>
      </c>
      <c r="I128" s="208" cm="1">
        <f t="array" ref="I128">SUMPRODUCT((LOWER(INDEX(Attendance!$D:$ZZ,MATCH($A128,Attendance!$A:$A,0),0))="x")*(Attendance!$D$2:$ZZ$2=_xlfn.XLOOKUP(I$1,'Point System'!$A:$A,'Point System'!$B:$B,""))*(TEXT(Attendance!$D$1:$ZZ$1,"mmm")="Dec"))*_xlfn.XLOOKUP(I$1,'Point System'!$A:$A,'Point System'!$C:$C,0)</f>
        <v>0</v>
      </c>
      <c r="J128" s="208" cm="1">
        <f t="array" ref="J128">SUMPRODUCT((LOWER(INDEX(Attendance!$D:$ZZ,MATCH($A128,Attendance!$A:$A,0),0))="x")*(Attendance!$D$2:$ZZ$2=_xlfn.XLOOKUP(J$1,'Point System'!$A:$A,'Point System'!$B:$B,""))*(TEXT(Attendance!$D$1:$ZZ$1,"mmm")="Dec"))*_xlfn.XLOOKUP(J$1,'Point System'!$A:$A,'Point System'!$C:$C,0)</f>
        <v>0</v>
      </c>
      <c r="K128" s="208" cm="1">
        <f t="array" ref="K128">SUMPRODUCT((LOWER(INDEX(Attendance!$D:$ZZ,MATCH($A128,Attendance!$A:$A,0),0))="x")*(Attendance!$D$2:$ZZ$2=_xlfn.XLOOKUP(K$1,'Point System'!$A:$A,'Point System'!$B:$B,""))*(TEXT(Attendance!$D$1:$ZZ$1,"mmm")="Dec"))*_xlfn.XLOOKUP(K$1,'Point System'!$A:$A,'Point System'!$C:$C,0)</f>
        <v>0</v>
      </c>
      <c r="L128" s="188"/>
      <c r="M128" s="188"/>
      <c r="N128" s="188"/>
      <c r="O128" s="188"/>
      <c r="P128" s="217">
        <f t="shared" si="3"/>
        <v>0</v>
      </c>
      <c r="Q128" s="218">
        <f>IFERROR(INDEX(Deduction!$E:$J,MATCH($A128,Deduction!$A:$A,0),MATCH(_xlfn.XLOOKUP(Q$1,'Point System'!$E:$E,'Point System'!$F:$F,""),Deduction!$E$3:$J$3,0))*_xlfn.XLOOKUP(Q$1,'Point System'!$E:$E,'Point System'!$G:$G,0),0)</f>
        <v>0</v>
      </c>
      <c r="R128" s="218">
        <f>IFERROR(INDEX(Deduction!$E:$J,MATCH($A128,Deduction!$A:$A,0),MATCH(_xlfn.XLOOKUP(R$1,'Point System'!$E:$E,'Point System'!$F:$F,""),Deduction!$E$3:$J$3,0))*_xlfn.XLOOKUP(R$1,'Point System'!$E:$E,'Point System'!$G:$G,0),0)</f>
        <v>0</v>
      </c>
      <c r="S128" s="218">
        <f>IFERROR(INDEX(Deduction!$E:$J,MATCH($A128,Deduction!$A:$A,0),MATCH(_xlfn.XLOOKUP(S$1,'Point System'!$E:$E,'Point System'!$F:$F,""),Deduction!$E$3:$J$3,0))*_xlfn.XLOOKUP(S$1,'Point System'!$E:$E,'Point System'!$G:$G,0),0)</f>
        <v>0</v>
      </c>
      <c r="T128" s="218">
        <f>IFERROR(INDEX(Deduction!$E:$J,MATCH($A128,Deduction!$A:$A,0),MATCH(_xlfn.XLOOKUP(T$1,'Point System'!$E:$E,'Point System'!$F:$F,""),Deduction!$E$3:$J$3,0))*_xlfn.XLOOKUP(T$1,'Point System'!$E:$E,'Point System'!$G:$G,0),0)</f>
        <v>0</v>
      </c>
      <c r="U128" s="218">
        <f>IFERROR(INDEX(Deduction!$E:$J,MATCH($A128,Deduction!$A:$A,0),MATCH(_xlfn.XLOOKUP(U$1,'Point System'!$E:$E,'Point System'!$F:$F,""),Deduction!$E$3:$J$3,0))*_xlfn.XLOOKUP(U$1,'Point System'!$E:$E,'Point System'!$G:$G,0),0)</f>
        <v>0</v>
      </c>
      <c r="V128" s="218">
        <f>IFERROR(INDEX(Deduction!$E:$J,MATCH($A128,Deduction!$A:$A,0),MATCH(_xlfn.XLOOKUP(V$1,'Point System'!$E:$E,'Point System'!$F:$F,""),Deduction!$E$3:$J$3,0))*_xlfn.XLOOKUP(V$1,'Point System'!$E:$E,'Point System'!$G:$G,0),0)</f>
        <v>0</v>
      </c>
      <c r="W128" s="217">
        <f t="shared" si="4"/>
        <v>0</v>
      </c>
      <c r="X128" s="219">
        <f t="shared" si="5"/>
        <v>0</v>
      </c>
      <c r="Y128" s="227" cm="1">
        <f t="array" ref="Y128">IFERROR(SUMPRODUCT((LOWER(INDEX(Attendance!$E:$ZZ,MATCH($A128,Attendance!$A:$A,0),0))="x")*(TEXT(Attendance!$E$1:$ZZ$1,"mmm")="Dec"))/SUMPRODUCT((Attendance!$E$1:$ZZ$1&lt;&gt;"")*(TEXT(Attendance!$E$1:$ZZ$1,"mmm")="Dec")),0)</f>
        <v>0</v>
      </c>
      <c r="Z128" s="228" cm="1">
        <f t="array" ref="Z128">IFERROR(SUMPRODUCT((LOWER(INDEX(Attendance!$E:$ZZ,MATCH($A128,Attendance!$A:$A,0),0))="x")*(Attendance!$E$2:$ZZ$2=_xlfn.XLOOKUP(E$1,'Point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29" spans="1:26" x14ac:dyDescent="0.25">
      <c r="A129" s="187">
        <f>Attendance!A128</f>
        <v>126</v>
      </c>
      <c r="B129" s="205" t="str">
        <f>IF($A129=0,"",IFERROR(_xlfn.LET(_xlpm.x,INDEX(Attendance!$B:$B,MATCH($A129,Attendance!$A:$A,0)),IF(_xlpm.x=0,"",_xlpm.x)),""))</f>
        <v/>
      </c>
      <c r="C129" s="205" t="str">
        <f>IF($A129=0,"",IFERROR(_xlfn.LET(_xlpm.x,INDEX(Attendance!$C:$C,MATCH($A129,Attendance!$A:$A,0)),IF(_xlpm.x=0,"",_xlpm.x)),""))</f>
        <v/>
      </c>
      <c r="D129" s="205" t="str">
        <f>IF($A129=0,"",IFERROR(_xlfn.LET(_xlpm.x,INDEX(Attendance!$D:$D,MATCH($A129,Attendance!$A:$A,0)),IF(_xlpm.x=0,"",_xlpm.x)),""))</f>
        <v/>
      </c>
      <c r="E129" s="206" cm="1">
        <f t="array" ref="E129">SUMPRODUCT((LOWER(INDEX(Attendance!$D:$ZZ,MATCH($A129,Attendance!$A:$A,0),0))="x")*(Attendance!$D$2:$ZZ$2=_xlfn.XLOOKUP(E$1,'Point System'!$A:$A,'Point System'!$B:$B,""))*(TEXT(Attendance!$D$1:$ZZ$1,"mmm")="Dec"))*_xlfn.XLOOKUP(E$1,'Point System'!$A:$A,'Point System'!$C:$C,0)</f>
        <v>0</v>
      </c>
      <c r="F129" s="206" cm="1">
        <f t="array" ref="F129">SUMPRODUCT((LOWER(INDEX(Attendance!$D:$ZZ,MATCH($A129,Attendance!$A:$A,0),0))="x")*(Attendance!$D$2:$ZZ$2=_xlfn.XLOOKUP(F$1,'Point System'!$A:$A,'Point System'!$B:$B,""))*(TEXT(Attendance!$D$1:$ZZ$1,"mmm")="Dec"))*_xlfn.XLOOKUP(F$1,'Point System'!$A:$A,'Point System'!$C:$C,0)</f>
        <v>0</v>
      </c>
      <c r="G129" s="206" cm="1">
        <f t="array" ref="G129">SUMPRODUCT((LOWER(INDEX(Attendance!$D:$ZZ,MATCH($A129,Attendance!$A:$A,0),0))="x")*(Attendance!$D$2:$ZZ$2=_xlfn.XLOOKUP(G$1,'Point System'!$A:$A,'Point System'!$B:$B,""))*(TEXT(Attendance!$D$1:$ZZ$1,"mmm")="Dec"))*_xlfn.XLOOKUP(G$1,'Point System'!$A:$A,'Point System'!$C:$C,0)</f>
        <v>0</v>
      </c>
      <c r="H129" s="206" cm="1">
        <f t="array" ref="H129">SUMPRODUCT((LOWER(INDEX(Attendance!$D:$ZZ,MATCH($A129,Attendance!$A:$A,0),0))="x")*(Attendance!$D$2:$ZZ$2=_xlfn.XLOOKUP(H$1,'Point System'!$A:$A,'Point System'!$B:$B,""))*(TEXT(Attendance!$D$1:$ZZ$1,"mmm")="Dec"))*_xlfn.XLOOKUP(H$1,'Point System'!$A:$A,'Point System'!$C:$C,0)</f>
        <v>0</v>
      </c>
      <c r="I129" s="206" cm="1">
        <f t="array" ref="I129">SUMPRODUCT((LOWER(INDEX(Attendance!$D:$ZZ,MATCH($A129,Attendance!$A:$A,0),0))="x")*(Attendance!$D$2:$ZZ$2=_xlfn.XLOOKUP(I$1,'Point System'!$A:$A,'Point System'!$B:$B,""))*(TEXT(Attendance!$D$1:$ZZ$1,"mmm")="Dec"))*_xlfn.XLOOKUP(I$1,'Point System'!$A:$A,'Point System'!$C:$C,0)</f>
        <v>0</v>
      </c>
      <c r="J129" s="206" cm="1">
        <f t="array" ref="J129">SUMPRODUCT((LOWER(INDEX(Attendance!$D:$ZZ,MATCH($A129,Attendance!$A:$A,0),0))="x")*(Attendance!$D$2:$ZZ$2=_xlfn.XLOOKUP(J$1,'Point System'!$A:$A,'Point System'!$B:$B,""))*(TEXT(Attendance!$D$1:$ZZ$1,"mmm")="Dec"))*_xlfn.XLOOKUP(J$1,'Point System'!$A:$A,'Point System'!$C:$C,0)</f>
        <v>0</v>
      </c>
      <c r="K129" s="206" cm="1">
        <f t="array" ref="K129">SUMPRODUCT((LOWER(INDEX(Attendance!$D:$ZZ,MATCH($A129,Attendance!$A:$A,0),0))="x")*(Attendance!$D$2:$ZZ$2=_xlfn.XLOOKUP(K$1,'Point System'!$A:$A,'Point System'!$B:$B,""))*(TEXT(Attendance!$D$1:$ZZ$1,"mmm")="Dec"))*_xlfn.XLOOKUP(K$1,'Point System'!$A:$A,'Point System'!$C:$C,0)</f>
        <v>0</v>
      </c>
      <c r="L129" s="188"/>
      <c r="M129" s="188"/>
      <c r="N129" s="188"/>
      <c r="O129" s="188"/>
      <c r="P129" s="214">
        <f t="shared" si="3"/>
        <v>0</v>
      </c>
      <c r="Q129" s="215">
        <f>IFERROR(INDEX(Deduction!$E:$J,MATCH($A129,Deduction!$A:$A,0),MATCH(_xlfn.XLOOKUP(Q$1,'Point System'!$E:$E,'Point System'!$F:$F,""),Deduction!$E$3:$J$3,0))*_xlfn.XLOOKUP(Q$1,'Point System'!$E:$E,'Point System'!$G:$G,0),0)</f>
        <v>0</v>
      </c>
      <c r="R129" s="215">
        <f>IFERROR(INDEX(Deduction!$E:$J,MATCH($A129,Deduction!$A:$A,0),MATCH(_xlfn.XLOOKUP(R$1,'Point System'!$E:$E,'Point System'!$F:$F,""),Deduction!$E$3:$J$3,0))*_xlfn.XLOOKUP(R$1,'Point System'!$E:$E,'Point System'!$G:$G,0),0)</f>
        <v>0</v>
      </c>
      <c r="S129" s="215">
        <f>IFERROR(INDEX(Deduction!$E:$J,MATCH($A129,Deduction!$A:$A,0),MATCH(_xlfn.XLOOKUP(S$1,'Point System'!$E:$E,'Point System'!$F:$F,""),Deduction!$E$3:$J$3,0))*_xlfn.XLOOKUP(S$1,'Point System'!$E:$E,'Point System'!$G:$G,0),0)</f>
        <v>0</v>
      </c>
      <c r="T129" s="215">
        <f>IFERROR(INDEX(Deduction!$E:$J,MATCH($A129,Deduction!$A:$A,0),MATCH(_xlfn.XLOOKUP(T$1,'Point System'!$E:$E,'Point System'!$F:$F,""),Deduction!$E$3:$J$3,0))*_xlfn.XLOOKUP(T$1,'Point System'!$E:$E,'Point System'!$G:$G,0),0)</f>
        <v>0</v>
      </c>
      <c r="U129" s="215">
        <f>IFERROR(INDEX(Deduction!$E:$J,MATCH($A129,Deduction!$A:$A,0),MATCH(_xlfn.XLOOKUP(U$1,'Point System'!$E:$E,'Point System'!$F:$F,""),Deduction!$E$3:$J$3,0))*_xlfn.XLOOKUP(U$1,'Point System'!$E:$E,'Point System'!$G:$G,0),0)</f>
        <v>0</v>
      </c>
      <c r="V129" s="215">
        <f>IFERROR(INDEX(Deduction!$E:$J,MATCH($A129,Deduction!$A:$A,0),MATCH(_xlfn.XLOOKUP(V$1,'Point System'!$E:$E,'Point System'!$F:$F,""),Deduction!$E$3:$J$3,0))*_xlfn.XLOOKUP(V$1,'Point System'!$E:$E,'Point System'!$G:$G,0),0)</f>
        <v>0</v>
      </c>
      <c r="W129" s="214">
        <f t="shared" si="4"/>
        <v>0</v>
      </c>
      <c r="X129" s="216">
        <f t="shared" si="5"/>
        <v>0</v>
      </c>
      <c r="Y129" s="225" cm="1">
        <f t="array" ref="Y129">IFERROR(SUMPRODUCT((LOWER(INDEX(Attendance!$E:$ZZ,MATCH($A129,Attendance!$A:$A,0),0))="x")*(TEXT(Attendance!$E$1:$ZZ$1,"mmm")="Dec"))/SUMPRODUCT((Attendance!$E$1:$ZZ$1&lt;&gt;"")*(TEXT(Attendance!$E$1:$ZZ$1,"mmm")="Dec")),0)</f>
        <v>0</v>
      </c>
      <c r="Z129" s="226" cm="1">
        <f t="array" ref="Z129">IFERROR(SUMPRODUCT((LOWER(INDEX(Attendance!$E:$ZZ,MATCH($A129,Attendance!$A:$A,0),0))="x")*(Attendance!$E$2:$ZZ$2=_xlfn.XLOOKUP(E$1,'Point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30" spans="1:26" x14ac:dyDescent="0.25">
      <c r="A130" s="187">
        <f>Attendance!A129</f>
        <v>127</v>
      </c>
      <c r="B130" s="207" t="str">
        <f>IF($A130=0,"",IFERROR(_xlfn.LET(_xlpm.x,INDEX(Attendance!$B:$B,MATCH($A130,Attendance!$A:$A,0)),IF(_xlpm.x=0,"",_xlpm.x)),""))</f>
        <v/>
      </c>
      <c r="C130" s="207" t="str">
        <f>IF($A130=0,"",IFERROR(_xlfn.LET(_xlpm.x,INDEX(Attendance!$C:$C,MATCH($A130,Attendance!$A:$A,0)),IF(_xlpm.x=0,"",_xlpm.x)),""))</f>
        <v/>
      </c>
      <c r="D130" s="207" t="str">
        <f>IF($A130=0,"",IFERROR(_xlfn.LET(_xlpm.x,INDEX(Attendance!$D:$D,MATCH($A130,Attendance!$A:$A,0)),IF(_xlpm.x=0,"",_xlpm.x)),""))</f>
        <v/>
      </c>
      <c r="E130" s="208" cm="1">
        <f t="array" ref="E130">SUMPRODUCT((LOWER(INDEX(Attendance!$D:$ZZ,MATCH($A130,Attendance!$A:$A,0),0))="x")*(Attendance!$D$2:$ZZ$2=_xlfn.XLOOKUP(E$1,'Point System'!$A:$A,'Point System'!$B:$B,""))*(TEXT(Attendance!$D$1:$ZZ$1,"mmm")="Dec"))*_xlfn.XLOOKUP(E$1,'Point System'!$A:$A,'Point System'!$C:$C,0)</f>
        <v>0</v>
      </c>
      <c r="F130" s="208" cm="1">
        <f t="array" ref="F130">SUMPRODUCT((LOWER(INDEX(Attendance!$D:$ZZ,MATCH($A130,Attendance!$A:$A,0),0))="x")*(Attendance!$D$2:$ZZ$2=_xlfn.XLOOKUP(F$1,'Point System'!$A:$A,'Point System'!$B:$B,""))*(TEXT(Attendance!$D$1:$ZZ$1,"mmm")="Dec"))*_xlfn.XLOOKUP(F$1,'Point System'!$A:$A,'Point System'!$C:$C,0)</f>
        <v>0</v>
      </c>
      <c r="G130" s="208" cm="1">
        <f t="array" ref="G130">SUMPRODUCT((LOWER(INDEX(Attendance!$D:$ZZ,MATCH($A130,Attendance!$A:$A,0),0))="x")*(Attendance!$D$2:$ZZ$2=_xlfn.XLOOKUP(G$1,'Point System'!$A:$A,'Point System'!$B:$B,""))*(TEXT(Attendance!$D$1:$ZZ$1,"mmm")="Dec"))*_xlfn.XLOOKUP(G$1,'Point System'!$A:$A,'Point System'!$C:$C,0)</f>
        <v>0</v>
      </c>
      <c r="H130" s="208" cm="1">
        <f t="array" ref="H130">SUMPRODUCT((LOWER(INDEX(Attendance!$D:$ZZ,MATCH($A130,Attendance!$A:$A,0),0))="x")*(Attendance!$D$2:$ZZ$2=_xlfn.XLOOKUP(H$1,'Point System'!$A:$A,'Point System'!$B:$B,""))*(TEXT(Attendance!$D$1:$ZZ$1,"mmm")="Dec"))*_xlfn.XLOOKUP(H$1,'Point System'!$A:$A,'Point System'!$C:$C,0)</f>
        <v>0</v>
      </c>
      <c r="I130" s="208" cm="1">
        <f t="array" ref="I130">SUMPRODUCT((LOWER(INDEX(Attendance!$D:$ZZ,MATCH($A130,Attendance!$A:$A,0),0))="x")*(Attendance!$D$2:$ZZ$2=_xlfn.XLOOKUP(I$1,'Point System'!$A:$A,'Point System'!$B:$B,""))*(TEXT(Attendance!$D$1:$ZZ$1,"mmm")="Dec"))*_xlfn.XLOOKUP(I$1,'Point System'!$A:$A,'Point System'!$C:$C,0)</f>
        <v>0</v>
      </c>
      <c r="J130" s="208" cm="1">
        <f t="array" ref="J130">SUMPRODUCT((LOWER(INDEX(Attendance!$D:$ZZ,MATCH($A130,Attendance!$A:$A,0),0))="x")*(Attendance!$D$2:$ZZ$2=_xlfn.XLOOKUP(J$1,'Point System'!$A:$A,'Point System'!$B:$B,""))*(TEXT(Attendance!$D$1:$ZZ$1,"mmm")="Dec"))*_xlfn.XLOOKUP(J$1,'Point System'!$A:$A,'Point System'!$C:$C,0)</f>
        <v>0</v>
      </c>
      <c r="K130" s="208" cm="1">
        <f t="array" ref="K130">SUMPRODUCT((LOWER(INDEX(Attendance!$D:$ZZ,MATCH($A130,Attendance!$A:$A,0),0))="x")*(Attendance!$D$2:$ZZ$2=_xlfn.XLOOKUP(K$1,'Point System'!$A:$A,'Point System'!$B:$B,""))*(TEXT(Attendance!$D$1:$ZZ$1,"mmm")="Dec"))*_xlfn.XLOOKUP(K$1,'Point System'!$A:$A,'Point System'!$C:$C,0)</f>
        <v>0</v>
      </c>
      <c r="L130" s="188"/>
      <c r="M130" s="188"/>
      <c r="N130" s="188"/>
      <c r="O130" s="188"/>
      <c r="P130" s="217">
        <f t="shared" si="3"/>
        <v>0</v>
      </c>
      <c r="Q130" s="218">
        <f>IFERROR(INDEX(Deduction!$E:$J,MATCH($A130,Deduction!$A:$A,0),MATCH(_xlfn.XLOOKUP(Q$1,'Point System'!$E:$E,'Point System'!$F:$F,""),Deduction!$E$3:$J$3,0))*_xlfn.XLOOKUP(Q$1,'Point System'!$E:$E,'Point System'!$G:$G,0),0)</f>
        <v>0</v>
      </c>
      <c r="R130" s="218">
        <f>IFERROR(INDEX(Deduction!$E:$J,MATCH($A130,Deduction!$A:$A,0),MATCH(_xlfn.XLOOKUP(R$1,'Point System'!$E:$E,'Point System'!$F:$F,""),Deduction!$E$3:$J$3,0))*_xlfn.XLOOKUP(R$1,'Point System'!$E:$E,'Point System'!$G:$G,0),0)</f>
        <v>0</v>
      </c>
      <c r="S130" s="218">
        <f>IFERROR(INDEX(Deduction!$E:$J,MATCH($A130,Deduction!$A:$A,0),MATCH(_xlfn.XLOOKUP(S$1,'Point System'!$E:$E,'Point System'!$F:$F,""),Deduction!$E$3:$J$3,0))*_xlfn.XLOOKUP(S$1,'Point System'!$E:$E,'Point System'!$G:$G,0),0)</f>
        <v>0</v>
      </c>
      <c r="T130" s="218">
        <f>IFERROR(INDEX(Deduction!$E:$J,MATCH($A130,Deduction!$A:$A,0),MATCH(_xlfn.XLOOKUP(T$1,'Point System'!$E:$E,'Point System'!$F:$F,""),Deduction!$E$3:$J$3,0))*_xlfn.XLOOKUP(T$1,'Point System'!$E:$E,'Point System'!$G:$G,0),0)</f>
        <v>0</v>
      </c>
      <c r="U130" s="218">
        <f>IFERROR(INDEX(Deduction!$E:$J,MATCH($A130,Deduction!$A:$A,0),MATCH(_xlfn.XLOOKUP(U$1,'Point System'!$E:$E,'Point System'!$F:$F,""),Deduction!$E$3:$J$3,0))*_xlfn.XLOOKUP(U$1,'Point System'!$E:$E,'Point System'!$G:$G,0),0)</f>
        <v>0</v>
      </c>
      <c r="V130" s="218">
        <f>IFERROR(INDEX(Deduction!$E:$J,MATCH($A130,Deduction!$A:$A,0),MATCH(_xlfn.XLOOKUP(V$1,'Point System'!$E:$E,'Point System'!$F:$F,""),Deduction!$E$3:$J$3,0))*_xlfn.XLOOKUP(V$1,'Point System'!$E:$E,'Point System'!$G:$G,0),0)</f>
        <v>0</v>
      </c>
      <c r="W130" s="217">
        <f t="shared" si="4"/>
        <v>0</v>
      </c>
      <c r="X130" s="219">
        <f t="shared" si="5"/>
        <v>0</v>
      </c>
      <c r="Y130" s="227" cm="1">
        <f t="array" ref="Y130">IFERROR(SUMPRODUCT((LOWER(INDEX(Attendance!$E:$ZZ,MATCH($A130,Attendance!$A:$A,0),0))="x")*(TEXT(Attendance!$E$1:$ZZ$1,"mmm")="Dec"))/SUMPRODUCT((Attendance!$E$1:$ZZ$1&lt;&gt;"")*(TEXT(Attendance!$E$1:$ZZ$1,"mmm")="Dec")),0)</f>
        <v>0</v>
      </c>
      <c r="Z130" s="228" cm="1">
        <f t="array" ref="Z130">IFERROR(SUMPRODUCT((LOWER(INDEX(Attendance!$E:$ZZ,MATCH($A130,Attendance!$A:$A,0),0))="x")*(Attendance!$E$2:$ZZ$2=_xlfn.XLOOKUP(E$1,'Point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31" spans="1:26" x14ac:dyDescent="0.25">
      <c r="A131" s="187">
        <f>Attendance!A130</f>
        <v>128</v>
      </c>
      <c r="B131" s="205" t="str">
        <f>IF($A131=0,"",IFERROR(_xlfn.LET(_xlpm.x,INDEX(Attendance!$B:$B,MATCH($A131,Attendance!$A:$A,0)),IF(_xlpm.x=0,"",_xlpm.x)),""))</f>
        <v/>
      </c>
      <c r="C131" s="205" t="str">
        <f>IF($A131=0,"",IFERROR(_xlfn.LET(_xlpm.x,INDEX(Attendance!$C:$C,MATCH($A131,Attendance!$A:$A,0)),IF(_xlpm.x=0,"",_xlpm.x)),""))</f>
        <v/>
      </c>
      <c r="D131" s="205" t="str">
        <f>IF($A131=0,"",IFERROR(_xlfn.LET(_xlpm.x,INDEX(Attendance!$D:$D,MATCH($A131,Attendance!$A:$A,0)),IF(_xlpm.x=0,"",_xlpm.x)),""))</f>
        <v/>
      </c>
      <c r="E131" s="206" cm="1">
        <f t="array" ref="E131">SUMPRODUCT((LOWER(INDEX(Attendance!$D:$ZZ,MATCH($A131,Attendance!$A:$A,0),0))="x")*(Attendance!$D$2:$ZZ$2=_xlfn.XLOOKUP(E$1,'Point System'!$A:$A,'Point System'!$B:$B,""))*(TEXT(Attendance!$D$1:$ZZ$1,"mmm")="Dec"))*_xlfn.XLOOKUP(E$1,'Point System'!$A:$A,'Point System'!$C:$C,0)</f>
        <v>0</v>
      </c>
      <c r="F131" s="206" cm="1">
        <f t="array" ref="F131">SUMPRODUCT((LOWER(INDEX(Attendance!$D:$ZZ,MATCH($A131,Attendance!$A:$A,0),0))="x")*(Attendance!$D$2:$ZZ$2=_xlfn.XLOOKUP(F$1,'Point System'!$A:$A,'Point System'!$B:$B,""))*(TEXT(Attendance!$D$1:$ZZ$1,"mmm")="Dec"))*_xlfn.XLOOKUP(F$1,'Point System'!$A:$A,'Point System'!$C:$C,0)</f>
        <v>0</v>
      </c>
      <c r="G131" s="206" cm="1">
        <f t="array" ref="G131">SUMPRODUCT((LOWER(INDEX(Attendance!$D:$ZZ,MATCH($A131,Attendance!$A:$A,0),0))="x")*(Attendance!$D$2:$ZZ$2=_xlfn.XLOOKUP(G$1,'Point System'!$A:$A,'Point System'!$B:$B,""))*(TEXT(Attendance!$D$1:$ZZ$1,"mmm")="Dec"))*_xlfn.XLOOKUP(G$1,'Point System'!$A:$A,'Point System'!$C:$C,0)</f>
        <v>0</v>
      </c>
      <c r="H131" s="206" cm="1">
        <f t="array" ref="H131">SUMPRODUCT((LOWER(INDEX(Attendance!$D:$ZZ,MATCH($A131,Attendance!$A:$A,0),0))="x")*(Attendance!$D$2:$ZZ$2=_xlfn.XLOOKUP(H$1,'Point System'!$A:$A,'Point System'!$B:$B,""))*(TEXT(Attendance!$D$1:$ZZ$1,"mmm")="Dec"))*_xlfn.XLOOKUP(H$1,'Point System'!$A:$A,'Point System'!$C:$C,0)</f>
        <v>0</v>
      </c>
      <c r="I131" s="206" cm="1">
        <f t="array" ref="I131">SUMPRODUCT((LOWER(INDEX(Attendance!$D:$ZZ,MATCH($A131,Attendance!$A:$A,0),0))="x")*(Attendance!$D$2:$ZZ$2=_xlfn.XLOOKUP(I$1,'Point System'!$A:$A,'Point System'!$B:$B,""))*(TEXT(Attendance!$D$1:$ZZ$1,"mmm")="Dec"))*_xlfn.XLOOKUP(I$1,'Point System'!$A:$A,'Point System'!$C:$C,0)</f>
        <v>0</v>
      </c>
      <c r="J131" s="206" cm="1">
        <f t="array" ref="J131">SUMPRODUCT((LOWER(INDEX(Attendance!$D:$ZZ,MATCH($A131,Attendance!$A:$A,0),0))="x")*(Attendance!$D$2:$ZZ$2=_xlfn.XLOOKUP(J$1,'Point System'!$A:$A,'Point System'!$B:$B,""))*(TEXT(Attendance!$D$1:$ZZ$1,"mmm")="Dec"))*_xlfn.XLOOKUP(J$1,'Point System'!$A:$A,'Point System'!$C:$C,0)</f>
        <v>0</v>
      </c>
      <c r="K131" s="206" cm="1">
        <f t="array" ref="K131">SUMPRODUCT((LOWER(INDEX(Attendance!$D:$ZZ,MATCH($A131,Attendance!$A:$A,0),0))="x")*(Attendance!$D$2:$ZZ$2=_xlfn.XLOOKUP(K$1,'Point System'!$A:$A,'Point System'!$B:$B,""))*(TEXT(Attendance!$D$1:$ZZ$1,"mmm")="Dec"))*_xlfn.XLOOKUP(K$1,'Point System'!$A:$A,'Point System'!$C:$C,0)</f>
        <v>0</v>
      </c>
      <c r="L131" s="188"/>
      <c r="M131" s="188"/>
      <c r="N131" s="188"/>
      <c r="O131" s="188"/>
      <c r="P131" s="214">
        <f t="shared" si="3"/>
        <v>0</v>
      </c>
      <c r="Q131" s="215">
        <f>IFERROR(INDEX(Deduction!$E:$J,MATCH($A131,Deduction!$A:$A,0),MATCH(_xlfn.XLOOKUP(Q$1,'Point System'!$E:$E,'Point System'!$F:$F,""),Deduction!$E$3:$J$3,0))*_xlfn.XLOOKUP(Q$1,'Point System'!$E:$E,'Point System'!$G:$G,0),0)</f>
        <v>0</v>
      </c>
      <c r="R131" s="215">
        <f>IFERROR(INDEX(Deduction!$E:$J,MATCH($A131,Deduction!$A:$A,0),MATCH(_xlfn.XLOOKUP(R$1,'Point System'!$E:$E,'Point System'!$F:$F,""),Deduction!$E$3:$J$3,0))*_xlfn.XLOOKUP(R$1,'Point System'!$E:$E,'Point System'!$G:$G,0),0)</f>
        <v>0</v>
      </c>
      <c r="S131" s="215">
        <f>IFERROR(INDEX(Deduction!$E:$J,MATCH($A131,Deduction!$A:$A,0),MATCH(_xlfn.XLOOKUP(S$1,'Point System'!$E:$E,'Point System'!$F:$F,""),Deduction!$E$3:$J$3,0))*_xlfn.XLOOKUP(S$1,'Point System'!$E:$E,'Point System'!$G:$G,0),0)</f>
        <v>0</v>
      </c>
      <c r="T131" s="215">
        <f>IFERROR(INDEX(Deduction!$E:$J,MATCH($A131,Deduction!$A:$A,0),MATCH(_xlfn.XLOOKUP(T$1,'Point System'!$E:$E,'Point System'!$F:$F,""),Deduction!$E$3:$J$3,0))*_xlfn.XLOOKUP(T$1,'Point System'!$E:$E,'Point System'!$G:$G,0),0)</f>
        <v>0</v>
      </c>
      <c r="U131" s="215">
        <f>IFERROR(INDEX(Deduction!$E:$J,MATCH($A131,Deduction!$A:$A,0),MATCH(_xlfn.XLOOKUP(U$1,'Point System'!$E:$E,'Point System'!$F:$F,""),Deduction!$E$3:$J$3,0))*_xlfn.XLOOKUP(U$1,'Point System'!$E:$E,'Point System'!$G:$G,0),0)</f>
        <v>0</v>
      </c>
      <c r="V131" s="215">
        <f>IFERROR(INDEX(Deduction!$E:$J,MATCH($A131,Deduction!$A:$A,0),MATCH(_xlfn.XLOOKUP(V$1,'Point System'!$E:$E,'Point System'!$F:$F,""),Deduction!$E$3:$J$3,0))*_xlfn.XLOOKUP(V$1,'Point System'!$E:$E,'Point System'!$G:$G,0),0)</f>
        <v>0</v>
      </c>
      <c r="W131" s="214">
        <f t="shared" si="4"/>
        <v>0</v>
      </c>
      <c r="X131" s="216">
        <f t="shared" si="5"/>
        <v>0</v>
      </c>
      <c r="Y131" s="225" cm="1">
        <f t="array" ref="Y131">IFERROR(SUMPRODUCT((LOWER(INDEX(Attendance!$E:$ZZ,MATCH($A131,Attendance!$A:$A,0),0))="x")*(TEXT(Attendance!$E$1:$ZZ$1,"mmm")="Dec"))/SUMPRODUCT((Attendance!$E$1:$ZZ$1&lt;&gt;"")*(TEXT(Attendance!$E$1:$ZZ$1,"mmm")="Dec")),0)</f>
        <v>0</v>
      </c>
      <c r="Z131" s="226" cm="1">
        <f t="array" ref="Z131">IFERROR(SUMPRODUCT((LOWER(INDEX(Attendance!$E:$ZZ,MATCH($A131,Attendance!$A:$A,0),0))="x")*(Attendance!$E$2:$ZZ$2=_xlfn.XLOOKUP(E$1,'Point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32" spans="1:26" x14ac:dyDescent="0.25">
      <c r="A132" s="187">
        <f>Attendance!A131</f>
        <v>129</v>
      </c>
      <c r="B132" s="207" t="str">
        <f>IF($A132=0,"",IFERROR(_xlfn.LET(_xlpm.x,INDEX(Attendance!$B:$B,MATCH($A132,Attendance!$A:$A,0)),IF(_xlpm.x=0,"",_xlpm.x)),""))</f>
        <v/>
      </c>
      <c r="C132" s="207" t="str">
        <f>IF($A132=0,"",IFERROR(_xlfn.LET(_xlpm.x,INDEX(Attendance!$C:$C,MATCH($A132,Attendance!$A:$A,0)),IF(_xlpm.x=0,"",_xlpm.x)),""))</f>
        <v/>
      </c>
      <c r="D132" s="207" t="str">
        <f>IF($A132=0,"",IFERROR(_xlfn.LET(_xlpm.x,INDEX(Attendance!$D:$D,MATCH($A132,Attendance!$A:$A,0)),IF(_xlpm.x=0,"",_xlpm.x)),""))</f>
        <v/>
      </c>
      <c r="E132" s="208" cm="1">
        <f t="array" ref="E132">SUMPRODUCT((LOWER(INDEX(Attendance!$D:$ZZ,MATCH($A132,Attendance!$A:$A,0),0))="x")*(Attendance!$D$2:$ZZ$2=_xlfn.XLOOKUP(E$1,'Point System'!$A:$A,'Point System'!$B:$B,""))*(TEXT(Attendance!$D$1:$ZZ$1,"mmm")="Dec"))*_xlfn.XLOOKUP(E$1,'Point System'!$A:$A,'Point System'!$C:$C,0)</f>
        <v>0</v>
      </c>
      <c r="F132" s="208" cm="1">
        <f t="array" ref="F132">SUMPRODUCT((LOWER(INDEX(Attendance!$D:$ZZ,MATCH($A132,Attendance!$A:$A,0),0))="x")*(Attendance!$D$2:$ZZ$2=_xlfn.XLOOKUP(F$1,'Point System'!$A:$A,'Point System'!$B:$B,""))*(TEXT(Attendance!$D$1:$ZZ$1,"mmm")="Dec"))*_xlfn.XLOOKUP(F$1,'Point System'!$A:$A,'Point System'!$C:$C,0)</f>
        <v>0</v>
      </c>
      <c r="G132" s="208" cm="1">
        <f t="array" ref="G132">SUMPRODUCT((LOWER(INDEX(Attendance!$D:$ZZ,MATCH($A132,Attendance!$A:$A,0),0))="x")*(Attendance!$D$2:$ZZ$2=_xlfn.XLOOKUP(G$1,'Point System'!$A:$A,'Point System'!$B:$B,""))*(TEXT(Attendance!$D$1:$ZZ$1,"mmm")="Dec"))*_xlfn.XLOOKUP(G$1,'Point System'!$A:$A,'Point System'!$C:$C,0)</f>
        <v>0</v>
      </c>
      <c r="H132" s="208" cm="1">
        <f t="array" ref="H132">SUMPRODUCT((LOWER(INDEX(Attendance!$D:$ZZ,MATCH($A132,Attendance!$A:$A,0),0))="x")*(Attendance!$D$2:$ZZ$2=_xlfn.XLOOKUP(H$1,'Point System'!$A:$A,'Point System'!$B:$B,""))*(TEXT(Attendance!$D$1:$ZZ$1,"mmm")="Dec"))*_xlfn.XLOOKUP(H$1,'Point System'!$A:$A,'Point System'!$C:$C,0)</f>
        <v>0</v>
      </c>
      <c r="I132" s="208" cm="1">
        <f t="array" ref="I132">SUMPRODUCT((LOWER(INDEX(Attendance!$D:$ZZ,MATCH($A132,Attendance!$A:$A,0),0))="x")*(Attendance!$D$2:$ZZ$2=_xlfn.XLOOKUP(I$1,'Point System'!$A:$A,'Point System'!$B:$B,""))*(TEXT(Attendance!$D$1:$ZZ$1,"mmm")="Dec"))*_xlfn.XLOOKUP(I$1,'Point System'!$A:$A,'Point System'!$C:$C,0)</f>
        <v>0</v>
      </c>
      <c r="J132" s="208" cm="1">
        <f t="array" ref="J132">SUMPRODUCT((LOWER(INDEX(Attendance!$D:$ZZ,MATCH($A132,Attendance!$A:$A,0),0))="x")*(Attendance!$D$2:$ZZ$2=_xlfn.XLOOKUP(J$1,'Point System'!$A:$A,'Point System'!$B:$B,""))*(TEXT(Attendance!$D$1:$ZZ$1,"mmm")="Dec"))*_xlfn.XLOOKUP(J$1,'Point System'!$A:$A,'Point System'!$C:$C,0)</f>
        <v>0</v>
      </c>
      <c r="K132" s="208" cm="1">
        <f t="array" ref="K132">SUMPRODUCT((LOWER(INDEX(Attendance!$D:$ZZ,MATCH($A132,Attendance!$A:$A,0),0))="x")*(Attendance!$D$2:$ZZ$2=_xlfn.XLOOKUP(K$1,'Point System'!$A:$A,'Point System'!$B:$B,""))*(TEXT(Attendance!$D$1:$ZZ$1,"mmm")="Dec"))*_xlfn.XLOOKUP(K$1,'Point System'!$A:$A,'Point System'!$C:$C,0)</f>
        <v>0</v>
      </c>
      <c r="L132" s="188"/>
      <c r="M132" s="188"/>
      <c r="N132" s="188"/>
      <c r="O132" s="188"/>
      <c r="P132" s="217">
        <f t="shared" ref="P132:P153" si="6">SUM(E132:O132)</f>
        <v>0</v>
      </c>
      <c r="Q132" s="218">
        <f>IFERROR(INDEX(Deduction!$E:$J,MATCH($A132,Deduction!$A:$A,0),MATCH(_xlfn.XLOOKUP(Q$1,'Point System'!$E:$E,'Point System'!$F:$F,""),Deduction!$E$3:$J$3,0))*_xlfn.XLOOKUP(Q$1,'Point System'!$E:$E,'Point System'!$G:$G,0),0)</f>
        <v>0</v>
      </c>
      <c r="R132" s="218">
        <f>IFERROR(INDEX(Deduction!$E:$J,MATCH($A132,Deduction!$A:$A,0),MATCH(_xlfn.XLOOKUP(R$1,'Point System'!$E:$E,'Point System'!$F:$F,""),Deduction!$E$3:$J$3,0))*_xlfn.XLOOKUP(R$1,'Point System'!$E:$E,'Point System'!$G:$G,0),0)</f>
        <v>0</v>
      </c>
      <c r="S132" s="218">
        <f>IFERROR(INDEX(Deduction!$E:$J,MATCH($A132,Deduction!$A:$A,0),MATCH(_xlfn.XLOOKUP(S$1,'Point System'!$E:$E,'Point System'!$F:$F,""),Deduction!$E$3:$J$3,0))*_xlfn.XLOOKUP(S$1,'Point System'!$E:$E,'Point System'!$G:$G,0),0)</f>
        <v>0</v>
      </c>
      <c r="T132" s="218">
        <f>IFERROR(INDEX(Deduction!$E:$J,MATCH($A132,Deduction!$A:$A,0),MATCH(_xlfn.XLOOKUP(T$1,'Point System'!$E:$E,'Point System'!$F:$F,""),Deduction!$E$3:$J$3,0))*_xlfn.XLOOKUP(T$1,'Point System'!$E:$E,'Point System'!$G:$G,0),0)</f>
        <v>0</v>
      </c>
      <c r="U132" s="218">
        <f>IFERROR(INDEX(Deduction!$E:$J,MATCH($A132,Deduction!$A:$A,0),MATCH(_xlfn.XLOOKUP(U$1,'Point System'!$E:$E,'Point System'!$F:$F,""),Deduction!$E$3:$J$3,0))*_xlfn.XLOOKUP(U$1,'Point System'!$E:$E,'Point System'!$G:$G,0),0)</f>
        <v>0</v>
      </c>
      <c r="V132" s="218">
        <f>IFERROR(INDEX(Deduction!$E:$J,MATCH($A132,Deduction!$A:$A,0),MATCH(_xlfn.XLOOKUP(V$1,'Point System'!$E:$E,'Point System'!$F:$F,""),Deduction!$E$3:$J$3,0))*_xlfn.XLOOKUP(V$1,'Point System'!$E:$E,'Point System'!$G:$G,0),0)</f>
        <v>0</v>
      </c>
      <c r="W132" s="217">
        <f t="shared" ref="W132:W153" si="7">SUM(Q132:V132)</f>
        <v>0</v>
      </c>
      <c r="X132" s="219">
        <f t="shared" ref="X132:X153" si="8">P132-W132</f>
        <v>0</v>
      </c>
      <c r="Y132" s="227" cm="1">
        <f t="array" ref="Y132">IFERROR(SUMPRODUCT((LOWER(INDEX(Attendance!$E:$ZZ,MATCH($A132,Attendance!$A:$A,0),0))="x")*(TEXT(Attendance!$E$1:$ZZ$1,"mmm")="Dec"))/SUMPRODUCT((Attendance!$E$1:$ZZ$1&lt;&gt;"")*(TEXT(Attendance!$E$1:$ZZ$1,"mmm")="Dec")),0)</f>
        <v>0</v>
      </c>
      <c r="Z132" s="228" cm="1">
        <f t="array" ref="Z132">IFERROR(SUMPRODUCT((LOWER(INDEX(Attendance!$E:$ZZ,MATCH($A132,Attendance!$A:$A,0),0))="x")*(Attendance!$E$2:$ZZ$2=_xlfn.XLOOKUP(E$1,'Point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33" spans="1:26" x14ac:dyDescent="0.25">
      <c r="A133" s="187">
        <f>Attendance!A132</f>
        <v>130</v>
      </c>
      <c r="B133" s="205" t="str">
        <f>IF($A133=0,"",IFERROR(_xlfn.LET(_xlpm.x,INDEX(Attendance!$B:$B,MATCH($A133,Attendance!$A:$A,0)),IF(_xlpm.x=0,"",_xlpm.x)),""))</f>
        <v/>
      </c>
      <c r="C133" s="205" t="str">
        <f>IF($A133=0,"",IFERROR(_xlfn.LET(_xlpm.x,INDEX(Attendance!$C:$C,MATCH($A133,Attendance!$A:$A,0)),IF(_xlpm.x=0,"",_xlpm.x)),""))</f>
        <v/>
      </c>
      <c r="D133" s="205" t="str">
        <f>IF($A133=0,"",IFERROR(_xlfn.LET(_xlpm.x,INDEX(Attendance!$D:$D,MATCH($A133,Attendance!$A:$A,0)),IF(_xlpm.x=0,"",_xlpm.x)),""))</f>
        <v/>
      </c>
      <c r="E133" s="206" cm="1">
        <f t="array" ref="E133">SUMPRODUCT((LOWER(INDEX(Attendance!$D:$ZZ,MATCH($A133,Attendance!$A:$A,0),0))="x")*(Attendance!$D$2:$ZZ$2=_xlfn.XLOOKUP(E$1,'Point System'!$A:$A,'Point System'!$B:$B,""))*(TEXT(Attendance!$D$1:$ZZ$1,"mmm")="Dec"))*_xlfn.XLOOKUP(E$1,'Point System'!$A:$A,'Point System'!$C:$C,0)</f>
        <v>0</v>
      </c>
      <c r="F133" s="206" cm="1">
        <f t="array" ref="F133">SUMPRODUCT((LOWER(INDEX(Attendance!$D:$ZZ,MATCH($A133,Attendance!$A:$A,0),0))="x")*(Attendance!$D$2:$ZZ$2=_xlfn.XLOOKUP(F$1,'Point System'!$A:$A,'Point System'!$B:$B,""))*(TEXT(Attendance!$D$1:$ZZ$1,"mmm")="Dec"))*_xlfn.XLOOKUP(F$1,'Point System'!$A:$A,'Point System'!$C:$C,0)</f>
        <v>0</v>
      </c>
      <c r="G133" s="206" cm="1">
        <f t="array" ref="G133">SUMPRODUCT((LOWER(INDEX(Attendance!$D:$ZZ,MATCH($A133,Attendance!$A:$A,0),0))="x")*(Attendance!$D$2:$ZZ$2=_xlfn.XLOOKUP(G$1,'Point System'!$A:$A,'Point System'!$B:$B,""))*(TEXT(Attendance!$D$1:$ZZ$1,"mmm")="Dec"))*_xlfn.XLOOKUP(G$1,'Point System'!$A:$A,'Point System'!$C:$C,0)</f>
        <v>0</v>
      </c>
      <c r="H133" s="206" cm="1">
        <f t="array" ref="H133">SUMPRODUCT((LOWER(INDEX(Attendance!$D:$ZZ,MATCH($A133,Attendance!$A:$A,0),0))="x")*(Attendance!$D$2:$ZZ$2=_xlfn.XLOOKUP(H$1,'Point System'!$A:$A,'Point System'!$B:$B,""))*(TEXT(Attendance!$D$1:$ZZ$1,"mmm")="Dec"))*_xlfn.XLOOKUP(H$1,'Point System'!$A:$A,'Point System'!$C:$C,0)</f>
        <v>0</v>
      </c>
      <c r="I133" s="206" cm="1">
        <f t="array" ref="I133">SUMPRODUCT((LOWER(INDEX(Attendance!$D:$ZZ,MATCH($A133,Attendance!$A:$A,0),0))="x")*(Attendance!$D$2:$ZZ$2=_xlfn.XLOOKUP(I$1,'Point System'!$A:$A,'Point System'!$B:$B,""))*(TEXT(Attendance!$D$1:$ZZ$1,"mmm")="Dec"))*_xlfn.XLOOKUP(I$1,'Point System'!$A:$A,'Point System'!$C:$C,0)</f>
        <v>0</v>
      </c>
      <c r="J133" s="206" cm="1">
        <f t="array" ref="J133">SUMPRODUCT((LOWER(INDEX(Attendance!$D:$ZZ,MATCH($A133,Attendance!$A:$A,0),0))="x")*(Attendance!$D$2:$ZZ$2=_xlfn.XLOOKUP(J$1,'Point System'!$A:$A,'Point System'!$B:$B,""))*(TEXT(Attendance!$D$1:$ZZ$1,"mmm")="Dec"))*_xlfn.XLOOKUP(J$1,'Point System'!$A:$A,'Point System'!$C:$C,0)</f>
        <v>0</v>
      </c>
      <c r="K133" s="206" cm="1">
        <f t="array" ref="K133">SUMPRODUCT((LOWER(INDEX(Attendance!$D:$ZZ,MATCH($A133,Attendance!$A:$A,0),0))="x")*(Attendance!$D$2:$ZZ$2=_xlfn.XLOOKUP(K$1,'Point System'!$A:$A,'Point System'!$B:$B,""))*(TEXT(Attendance!$D$1:$ZZ$1,"mmm")="Dec"))*_xlfn.XLOOKUP(K$1,'Point System'!$A:$A,'Point System'!$C:$C,0)</f>
        <v>0</v>
      </c>
      <c r="L133" s="188"/>
      <c r="M133" s="188"/>
      <c r="N133" s="188"/>
      <c r="O133" s="188"/>
      <c r="P133" s="214">
        <f t="shared" si="6"/>
        <v>0</v>
      </c>
      <c r="Q133" s="215">
        <f>IFERROR(INDEX(Deduction!$E:$J,MATCH($A133,Deduction!$A:$A,0),MATCH(_xlfn.XLOOKUP(Q$1,'Point System'!$E:$E,'Point System'!$F:$F,""),Deduction!$E$3:$J$3,0))*_xlfn.XLOOKUP(Q$1,'Point System'!$E:$E,'Point System'!$G:$G,0),0)</f>
        <v>0</v>
      </c>
      <c r="R133" s="215">
        <f>IFERROR(INDEX(Deduction!$E:$J,MATCH($A133,Deduction!$A:$A,0),MATCH(_xlfn.XLOOKUP(R$1,'Point System'!$E:$E,'Point System'!$F:$F,""),Deduction!$E$3:$J$3,0))*_xlfn.XLOOKUP(R$1,'Point System'!$E:$E,'Point System'!$G:$G,0),0)</f>
        <v>0</v>
      </c>
      <c r="S133" s="215">
        <f>IFERROR(INDEX(Deduction!$E:$J,MATCH($A133,Deduction!$A:$A,0),MATCH(_xlfn.XLOOKUP(S$1,'Point System'!$E:$E,'Point System'!$F:$F,""),Deduction!$E$3:$J$3,0))*_xlfn.XLOOKUP(S$1,'Point System'!$E:$E,'Point System'!$G:$G,0),0)</f>
        <v>0</v>
      </c>
      <c r="T133" s="215">
        <f>IFERROR(INDEX(Deduction!$E:$J,MATCH($A133,Deduction!$A:$A,0),MATCH(_xlfn.XLOOKUP(T$1,'Point System'!$E:$E,'Point System'!$F:$F,""),Deduction!$E$3:$J$3,0))*_xlfn.XLOOKUP(T$1,'Point System'!$E:$E,'Point System'!$G:$G,0),0)</f>
        <v>0</v>
      </c>
      <c r="U133" s="215">
        <f>IFERROR(INDEX(Deduction!$E:$J,MATCH($A133,Deduction!$A:$A,0),MATCH(_xlfn.XLOOKUP(U$1,'Point System'!$E:$E,'Point System'!$F:$F,""),Deduction!$E$3:$J$3,0))*_xlfn.XLOOKUP(U$1,'Point System'!$E:$E,'Point System'!$G:$G,0),0)</f>
        <v>0</v>
      </c>
      <c r="V133" s="215">
        <f>IFERROR(INDEX(Deduction!$E:$J,MATCH($A133,Deduction!$A:$A,0),MATCH(_xlfn.XLOOKUP(V$1,'Point System'!$E:$E,'Point System'!$F:$F,""),Deduction!$E$3:$J$3,0))*_xlfn.XLOOKUP(V$1,'Point System'!$E:$E,'Point System'!$G:$G,0),0)</f>
        <v>0</v>
      </c>
      <c r="W133" s="214">
        <f t="shared" si="7"/>
        <v>0</v>
      </c>
      <c r="X133" s="216">
        <f t="shared" si="8"/>
        <v>0</v>
      </c>
      <c r="Y133" s="225" cm="1">
        <f t="array" ref="Y133">IFERROR(SUMPRODUCT((LOWER(INDEX(Attendance!$E:$ZZ,MATCH($A133,Attendance!$A:$A,0),0))="x")*(TEXT(Attendance!$E$1:$ZZ$1,"mmm")="Dec"))/SUMPRODUCT((Attendance!$E$1:$ZZ$1&lt;&gt;"")*(TEXT(Attendance!$E$1:$ZZ$1,"mmm")="Dec")),0)</f>
        <v>0</v>
      </c>
      <c r="Z133" s="226" cm="1">
        <f t="array" ref="Z133">IFERROR(SUMPRODUCT((LOWER(INDEX(Attendance!$E:$ZZ,MATCH($A133,Attendance!$A:$A,0),0))="x")*(Attendance!$E$2:$ZZ$2=_xlfn.XLOOKUP(E$1,'Point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34" spans="1:26" x14ac:dyDescent="0.25">
      <c r="A134" s="187">
        <f>Attendance!A133</f>
        <v>131</v>
      </c>
      <c r="B134" s="207" t="str">
        <f>IF($A134=0,"",IFERROR(_xlfn.LET(_xlpm.x,INDEX(Attendance!$B:$B,MATCH($A134,Attendance!$A:$A,0)),IF(_xlpm.x=0,"",_xlpm.x)),""))</f>
        <v/>
      </c>
      <c r="C134" s="207" t="str">
        <f>IF($A134=0,"",IFERROR(_xlfn.LET(_xlpm.x,INDEX(Attendance!$C:$C,MATCH($A134,Attendance!$A:$A,0)),IF(_xlpm.x=0,"",_xlpm.x)),""))</f>
        <v/>
      </c>
      <c r="D134" s="207" t="str">
        <f>IF($A134=0,"",IFERROR(_xlfn.LET(_xlpm.x,INDEX(Attendance!$D:$D,MATCH($A134,Attendance!$A:$A,0)),IF(_xlpm.x=0,"",_xlpm.x)),""))</f>
        <v/>
      </c>
      <c r="E134" s="208" cm="1">
        <f t="array" ref="E134">SUMPRODUCT((LOWER(INDEX(Attendance!$D:$ZZ,MATCH($A134,Attendance!$A:$A,0),0))="x")*(Attendance!$D$2:$ZZ$2=_xlfn.XLOOKUP(E$1,'Point System'!$A:$A,'Point System'!$B:$B,""))*(TEXT(Attendance!$D$1:$ZZ$1,"mmm")="Dec"))*_xlfn.XLOOKUP(E$1,'Point System'!$A:$A,'Point System'!$C:$C,0)</f>
        <v>0</v>
      </c>
      <c r="F134" s="208" cm="1">
        <f t="array" ref="F134">SUMPRODUCT((LOWER(INDEX(Attendance!$D:$ZZ,MATCH($A134,Attendance!$A:$A,0),0))="x")*(Attendance!$D$2:$ZZ$2=_xlfn.XLOOKUP(F$1,'Point System'!$A:$A,'Point System'!$B:$B,""))*(TEXT(Attendance!$D$1:$ZZ$1,"mmm")="Dec"))*_xlfn.XLOOKUP(F$1,'Point System'!$A:$A,'Point System'!$C:$C,0)</f>
        <v>0</v>
      </c>
      <c r="G134" s="208" cm="1">
        <f t="array" ref="G134">SUMPRODUCT((LOWER(INDEX(Attendance!$D:$ZZ,MATCH($A134,Attendance!$A:$A,0),0))="x")*(Attendance!$D$2:$ZZ$2=_xlfn.XLOOKUP(G$1,'Point System'!$A:$A,'Point System'!$B:$B,""))*(TEXT(Attendance!$D$1:$ZZ$1,"mmm")="Dec"))*_xlfn.XLOOKUP(G$1,'Point System'!$A:$A,'Point System'!$C:$C,0)</f>
        <v>0</v>
      </c>
      <c r="H134" s="208" cm="1">
        <f t="array" ref="H134">SUMPRODUCT((LOWER(INDEX(Attendance!$D:$ZZ,MATCH($A134,Attendance!$A:$A,0),0))="x")*(Attendance!$D$2:$ZZ$2=_xlfn.XLOOKUP(H$1,'Point System'!$A:$A,'Point System'!$B:$B,""))*(TEXT(Attendance!$D$1:$ZZ$1,"mmm")="Dec"))*_xlfn.XLOOKUP(H$1,'Point System'!$A:$A,'Point System'!$C:$C,0)</f>
        <v>0</v>
      </c>
      <c r="I134" s="208" cm="1">
        <f t="array" ref="I134">SUMPRODUCT((LOWER(INDEX(Attendance!$D:$ZZ,MATCH($A134,Attendance!$A:$A,0),0))="x")*(Attendance!$D$2:$ZZ$2=_xlfn.XLOOKUP(I$1,'Point System'!$A:$A,'Point System'!$B:$B,""))*(TEXT(Attendance!$D$1:$ZZ$1,"mmm")="Dec"))*_xlfn.XLOOKUP(I$1,'Point System'!$A:$A,'Point System'!$C:$C,0)</f>
        <v>0</v>
      </c>
      <c r="J134" s="208" cm="1">
        <f t="array" ref="J134">SUMPRODUCT((LOWER(INDEX(Attendance!$D:$ZZ,MATCH($A134,Attendance!$A:$A,0),0))="x")*(Attendance!$D$2:$ZZ$2=_xlfn.XLOOKUP(J$1,'Point System'!$A:$A,'Point System'!$B:$B,""))*(TEXT(Attendance!$D$1:$ZZ$1,"mmm")="Dec"))*_xlfn.XLOOKUP(J$1,'Point System'!$A:$A,'Point System'!$C:$C,0)</f>
        <v>0</v>
      </c>
      <c r="K134" s="208" cm="1">
        <f t="array" ref="K134">SUMPRODUCT((LOWER(INDEX(Attendance!$D:$ZZ,MATCH($A134,Attendance!$A:$A,0),0))="x")*(Attendance!$D$2:$ZZ$2=_xlfn.XLOOKUP(K$1,'Point System'!$A:$A,'Point System'!$B:$B,""))*(TEXT(Attendance!$D$1:$ZZ$1,"mmm")="Dec"))*_xlfn.XLOOKUP(K$1,'Point System'!$A:$A,'Point System'!$C:$C,0)</f>
        <v>0</v>
      </c>
      <c r="L134" s="188"/>
      <c r="M134" s="188"/>
      <c r="N134" s="188"/>
      <c r="O134" s="188"/>
      <c r="P134" s="217">
        <f t="shared" si="6"/>
        <v>0</v>
      </c>
      <c r="Q134" s="218">
        <f>IFERROR(INDEX(Deduction!$E:$J,MATCH($A134,Deduction!$A:$A,0),MATCH(_xlfn.XLOOKUP(Q$1,'Point System'!$E:$E,'Point System'!$F:$F,""),Deduction!$E$3:$J$3,0))*_xlfn.XLOOKUP(Q$1,'Point System'!$E:$E,'Point System'!$G:$G,0),0)</f>
        <v>0</v>
      </c>
      <c r="R134" s="218">
        <f>IFERROR(INDEX(Deduction!$E:$J,MATCH($A134,Deduction!$A:$A,0),MATCH(_xlfn.XLOOKUP(R$1,'Point System'!$E:$E,'Point System'!$F:$F,""),Deduction!$E$3:$J$3,0))*_xlfn.XLOOKUP(R$1,'Point System'!$E:$E,'Point System'!$G:$G,0),0)</f>
        <v>0</v>
      </c>
      <c r="S134" s="218">
        <f>IFERROR(INDEX(Deduction!$E:$J,MATCH($A134,Deduction!$A:$A,0),MATCH(_xlfn.XLOOKUP(S$1,'Point System'!$E:$E,'Point System'!$F:$F,""),Deduction!$E$3:$J$3,0))*_xlfn.XLOOKUP(S$1,'Point System'!$E:$E,'Point System'!$G:$G,0),0)</f>
        <v>0</v>
      </c>
      <c r="T134" s="218">
        <f>IFERROR(INDEX(Deduction!$E:$J,MATCH($A134,Deduction!$A:$A,0),MATCH(_xlfn.XLOOKUP(T$1,'Point System'!$E:$E,'Point System'!$F:$F,""),Deduction!$E$3:$J$3,0))*_xlfn.XLOOKUP(T$1,'Point System'!$E:$E,'Point System'!$G:$G,0),0)</f>
        <v>0</v>
      </c>
      <c r="U134" s="218">
        <f>IFERROR(INDEX(Deduction!$E:$J,MATCH($A134,Deduction!$A:$A,0),MATCH(_xlfn.XLOOKUP(U$1,'Point System'!$E:$E,'Point System'!$F:$F,""),Deduction!$E$3:$J$3,0))*_xlfn.XLOOKUP(U$1,'Point System'!$E:$E,'Point System'!$G:$G,0),0)</f>
        <v>0</v>
      </c>
      <c r="V134" s="218">
        <f>IFERROR(INDEX(Deduction!$E:$J,MATCH($A134,Deduction!$A:$A,0),MATCH(_xlfn.XLOOKUP(V$1,'Point System'!$E:$E,'Point System'!$F:$F,""),Deduction!$E$3:$J$3,0))*_xlfn.XLOOKUP(V$1,'Point System'!$E:$E,'Point System'!$G:$G,0),0)</f>
        <v>0</v>
      </c>
      <c r="W134" s="217">
        <f t="shared" si="7"/>
        <v>0</v>
      </c>
      <c r="X134" s="219">
        <f t="shared" si="8"/>
        <v>0</v>
      </c>
      <c r="Y134" s="227" cm="1">
        <f t="array" ref="Y134">IFERROR(SUMPRODUCT((LOWER(INDEX(Attendance!$E:$ZZ,MATCH($A134,Attendance!$A:$A,0),0))="x")*(TEXT(Attendance!$E$1:$ZZ$1,"mmm")="Dec"))/SUMPRODUCT((Attendance!$E$1:$ZZ$1&lt;&gt;"")*(TEXT(Attendance!$E$1:$ZZ$1,"mmm")="Dec")),0)</f>
        <v>0</v>
      </c>
      <c r="Z134" s="228" cm="1">
        <f t="array" ref="Z134">IFERROR(SUMPRODUCT((LOWER(INDEX(Attendance!$E:$ZZ,MATCH($A134,Attendance!$A:$A,0),0))="x")*(Attendance!$E$2:$ZZ$2=_xlfn.XLOOKUP(E$1,'Point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35" spans="1:26" x14ac:dyDescent="0.25">
      <c r="A135" s="187">
        <f>Attendance!A134</f>
        <v>132</v>
      </c>
      <c r="B135" s="205" t="str">
        <f>IF($A135=0,"",IFERROR(_xlfn.LET(_xlpm.x,INDEX(Attendance!$B:$B,MATCH($A135,Attendance!$A:$A,0)),IF(_xlpm.x=0,"",_xlpm.x)),""))</f>
        <v/>
      </c>
      <c r="C135" s="205" t="str">
        <f>IF($A135=0,"",IFERROR(_xlfn.LET(_xlpm.x,INDEX(Attendance!$C:$C,MATCH($A135,Attendance!$A:$A,0)),IF(_xlpm.x=0,"",_xlpm.x)),""))</f>
        <v/>
      </c>
      <c r="D135" s="205" t="str">
        <f>IF($A135=0,"",IFERROR(_xlfn.LET(_xlpm.x,INDEX(Attendance!$D:$D,MATCH($A135,Attendance!$A:$A,0)),IF(_xlpm.x=0,"",_xlpm.x)),""))</f>
        <v/>
      </c>
      <c r="E135" s="206" cm="1">
        <f t="array" ref="E135">SUMPRODUCT((LOWER(INDEX(Attendance!$D:$ZZ,MATCH($A135,Attendance!$A:$A,0),0))="x")*(Attendance!$D$2:$ZZ$2=_xlfn.XLOOKUP(E$1,'Point System'!$A:$A,'Point System'!$B:$B,""))*(TEXT(Attendance!$D$1:$ZZ$1,"mmm")="Dec"))*_xlfn.XLOOKUP(E$1,'Point System'!$A:$A,'Point System'!$C:$C,0)</f>
        <v>0</v>
      </c>
      <c r="F135" s="206" cm="1">
        <f t="array" ref="F135">SUMPRODUCT((LOWER(INDEX(Attendance!$D:$ZZ,MATCH($A135,Attendance!$A:$A,0),0))="x")*(Attendance!$D$2:$ZZ$2=_xlfn.XLOOKUP(F$1,'Point System'!$A:$A,'Point System'!$B:$B,""))*(TEXT(Attendance!$D$1:$ZZ$1,"mmm")="Dec"))*_xlfn.XLOOKUP(F$1,'Point System'!$A:$A,'Point System'!$C:$C,0)</f>
        <v>0</v>
      </c>
      <c r="G135" s="206" cm="1">
        <f t="array" ref="G135">SUMPRODUCT((LOWER(INDEX(Attendance!$D:$ZZ,MATCH($A135,Attendance!$A:$A,0),0))="x")*(Attendance!$D$2:$ZZ$2=_xlfn.XLOOKUP(G$1,'Point System'!$A:$A,'Point System'!$B:$B,""))*(TEXT(Attendance!$D$1:$ZZ$1,"mmm")="Dec"))*_xlfn.XLOOKUP(G$1,'Point System'!$A:$A,'Point System'!$C:$C,0)</f>
        <v>0</v>
      </c>
      <c r="H135" s="206" cm="1">
        <f t="array" ref="H135">SUMPRODUCT((LOWER(INDEX(Attendance!$D:$ZZ,MATCH($A135,Attendance!$A:$A,0),0))="x")*(Attendance!$D$2:$ZZ$2=_xlfn.XLOOKUP(H$1,'Point System'!$A:$A,'Point System'!$B:$B,""))*(TEXT(Attendance!$D$1:$ZZ$1,"mmm")="Dec"))*_xlfn.XLOOKUP(H$1,'Point System'!$A:$A,'Point System'!$C:$C,0)</f>
        <v>0</v>
      </c>
      <c r="I135" s="206" cm="1">
        <f t="array" ref="I135">SUMPRODUCT((LOWER(INDEX(Attendance!$D:$ZZ,MATCH($A135,Attendance!$A:$A,0),0))="x")*(Attendance!$D$2:$ZZ$2=_xlfn.XLOOKUP(I$1,'Point System'!$A:$A,'Point System'!$B:$B,""))*(TEXT(Attendance!$D$1:$ZZ$1,"mmm")="Dec"))*_xlfn.XLOOKUP(I$1,'Point System'!$A:$A,'Point System'!$C:$C,0)</f>
        <v>0</v>
      </c>
      <c r="J135" s="206" cm="1">
        <f t="array" ref="J135">SUMPRODUCT((LOWER(INDEX(Attendance!$D:$ZZ,MATCH($A135,Attendance!$A:$A,0),0))="x")*(Attendance!$D$2:$ZZ$2=_xlfn.XLOOKUP(J$1,'Point System'!$A:$A,'Point System'!$B:$B,""))*(TEXT(Attendance!$D$1:$ZZ$1,"mmm")="Dec"))*_xlfn.XLOOKUP(J$1,'Point System'!$A:$A,'Point System'!$C:$C,0)</f>
        <v>0</v>
      </c>
      <c r="K135" s="206" cm="1">
        <f t="array" ref="K135">SUMPRODUCT((LOWER(INDEX(Attendance!$D:$ZZ,MATCH($A135,Attendance!$A:$A,0),0))="x")*(Attendance!$D$2:$ZZ$2=_xlfn.XLOOKUP(K$1,'Point System'!$A:$A,'Point System'!$B:$B,""))*(TEXT(Attendance!$D$1:$ZZ$1,"mmm")="Dec"))*_xlfn.XLOOKUP(K$1,'Point System'!$A:$A,'Point System'!$C:$C,0)</f>
        <v>0</v>
      </c>
      <c r="L135" s="188"/>
      <c r="M135" s="188"/>
      <c r="N135" s="188"/>
      <c r="O135" s="188"/>
      <c r="P135" s="214">
        <f t="shared" si="6"/>
        <v>0</v>
      </c>
      <c r="Q135" s="215">
        <f>IFERROR(INDEX(Deduction!$E:$J,MATCH($A135,Deduction!$A:$A,0),MATCH(_xlfn.XLOOKUP(Q$1,'Point System'!$E:$E,'Point System'!$F:$F,""),Deduction!$E$3:$J$3,0))*_xlfn.XLOOKUP(Q$1,'Point System'!$E:$E,'Point System'!$G:$G,0),0)</f>
        <v>0</v>
      </c>
      <c r="R135" s="215">
        <f>IFERROR(INDEX(Deduction!$E:$J,MATCH($A135,Deduction!$A:$A,0),MATCH(_xlfn.XLOOKUP(R$1,'Point System'!$E:$E,'Point System'!$F:$F,""),Deduction!$E$3:$J$3,0))*_xlfn.XLOOKUP(R$1,'Point System'!$E:$E,'Point System'!$G:$G,0),0)</f>
        <v>0</v>
      </c>
      <c r="S135" s="215">
        <f>IFERROR(INDEX(Deduction!$E:$J,MATCH($A135,Deduction!$A:$A,0),MATCH(_xlfn.XLOOKUP(S$1,'Point System'!$E:$E,'Point System'!$F:$F,""),Deduction!$E$3:$J$3,0))*_xlfn.XLOOKUP(S$1,'Point System'!$E:$E,'Point System'!$G:$G,0),0)</f>
        <v>0</v>
      </c>
      <c r="T135" s="215">
        <f>IFERROR(INDEX(Deduction!$E:$J,MATCH($A135,Deduction!$A:$A,0),MATCH(_xlfn.XLOOKUP(T$1,'Point System'!$E:$E,'Point System'!$F:$F,""),Deduction!$E$3:$J$3,0))*_xlfn.XLOOKUP(T$1,'Point System'!$E:$E,'Point System'!$G:$G,0),0)</f>
        <v>0</v>
      </c>
      <c r="U135" s="215">
        <f>IFERROR(INDEX(Deduction!$E:$J,MATCH($A135,Deduction!$A:$A,0),MATCH(_xlfn.XLOOKUP(U$1,'Point System'!$E:$E,'Point System'!$F:$F,""),Deduction!$E$3:$J$3,0))*_xlfn.XLOOKUP(U$1,'Point System'!$E:$E,'Point System'!$G:$G,0),0)</f>
        <v>0</v>
      </c>
      <c r="V135" s="215">
        <f>IFERROR(INDEX(Deduction!$E:$J,MATCH($A135,Deduction!$A:$A,0),MATCH(_xlfn.XLOOKUP(V$1,'Point System'!$E:$E,'Point System'!$F:$F,""),Deduction!$E$3:$J$3,0))*_xlfn.XLOOKUP(V$1,'Point System'!$E:$E,'Point System'!$G:$G,0),0)</f>
        <v>0</v>
      </c>
      <c r="W135" s="214">
        <f t="shared" si="7"/>
        <v>0</v>
      </c>
      <c r="X135" s="216">
        <f t="shared" si="8"/>
        <v>0</v>
      </c>
      <c r="Y135" s="225" cm="1">
        <f t="array" ref="Y135">IFERROR(SUMPRODUCT((LOWER(INDEX(Attendance!$E:$ZZ,MATCH($A135,Attendance!$A:$A,0),0))="x")*(TEXT(Attendance!$E$1:$ZZ$1,"mmm")="Dec"))/SUMPRODUCT((Attendance!$E$1:$ZZ$1&lt;&gt;"")*(TEXT(Attendance!$E$1:$ZZ$1,"mmm")="Dec")),0)</f>
        <v>0</v>
      </c>
      <c r="Z135" s="226" cm="1">
        <f t="array" ref="Z135">IFERROR(SUMPRODUCT((LOWER(INDEX(Attendance!$E:$ZZ,MATCH($A135,Attendance!$A:$A,0),0))="x")*(Attendance!$E$2:$ZZ$2=_xlfn.XLOOKUP(E$1,'Point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36" spans="1:26" x14ac:dyDescent="0.25">
      <c r="A136" s="187">
        <f>Attendance!A135</f>
        <v>133</v>
      </c>
      <c r="B136" s="207" t="str">
        <f>IF($A136=0,"",IFERROR(_xlfn.LET(_xlpm.x,INDEX(Attendance!$B:$B,MATCH($A136,Attendance!$A:$A,0)),IF(_xlpm.x=0,"",_xlpm.x)),""))</f>
        <v/>
      </c>
      <c r="C136" s="207" t="str">
        <f>IF($A136=0,"",IFERROR(_xlfn.LET(_xlpm.x,INDEX(Attendance!$C:$C,MATCH($A136,Attendance!$A:$A,0)),IF(_xlpm.x=0,"",_xlpm.x)),""))</f>
        <v/>
      </c>
      <c r="D136" s="207" t="str">
        <f>IF($A136=0,"",IFERROR(_xlfn.LET(_xlpm.x,INDEX(Attendance!$D:$D,MATCH($A136,Attendance!$A:$A,0)),IF(_xlpm.x=0,"",_xlpm.x)),""))</f>
        <v/>
      </c>
      <c r="E136" s="208" cm="1">
        <f t="array" ref="E136">SUMPRODUCT((LOWER(INDEX(Attendance!$D:$ZZ,MATCH($A136,Attendance!$A:$A,0),0))="x")*(Attendance!$D$2:$ZZ$2=_xlfn.XLOOKUP(E$1,'Point System'!$A:$A,'Point System'!$B:$B,""))*(TEXT(Attendance!$D$1:$ZZ$1,"mmm")="Dec"))*_xlfn.XLOOKUP(E$1,'Point System'!$A:$A,'Point System'!$C:$C,0)</f>
        <v>0</v>
      </c>
      <c r="F136" s="208" cm="1">
        <f t="array" ref="F136">SUMPRODUCT((LOWER(INDEX(Attendance!$D:$ZZ,MATCH($A136,Attendance!$A:$A,0),0))="x")*(Attendance!$D$2:$ZZ$2=_xlfn.XLOOKUP(F$1,'Point System'!$A:$A,'Point System'!$B:$B,""))*(TEXT(Attendance!$D$1:$ZZ$1,"mmm")="Dec"))*_xlfn.XLOOKUP(F$1,'Point System'!$A:$A,'Point System'!$C:$C,0)</f>
        <v>0</v>
      </c>
      <c r="G136" s="208" cm="1">
        <f t="array" ref="G136">SUMPRODUCT((LOWER(INDEX(Attendance!$D:$ZZ,MATCH($A136,Attendance!$A:$A,0),0))="x")*(Attendance!$D$2:$ZZ$2=_xlfn.XLOOKUP(G$1,'Point System'!$A:$A,'Point System'!$B:$B,""))*(TEXT(Attendance!$D$1:$ZZ$1,"mmm")="Dec"))*_xlfn.XLOOKUP(G$1,'Point System'!$A:$A,'Point System'!$C:$C,0)</f>
        <v>0</v>
      </c>
      <c r="H136" s="208" cm="1">
        <f t="array" ref="H136">SUMPRODUCT((LOWER(INDEX(Attendance!$D:$ZZ,MATCH($A136,Attendance!$A:$A,0),0))="x")*(Attendance!$D$2:$ZZ$2=_xlfn.XLOOKUP(H$1,'Point System'!$A:$A,'Point System'!$B:$B,""))*(TEXT(Attendance!$D$1:$ZZ$1,"mmm")="Dec"))*_xlfn.XLOOKUP(H$1,'Point System'!$A:$A,'Point System'!$C:$C,0)</f>
        <v>0</v>
      </c>
      <c r="I136" s="208" cm="1">
        <f t="array" ref="I136">SUMPRODUCT((LOWER(INDEX(Attendance!$D:$ZZ,MATCH($A136,Attendance!$A:$A,0),0))="x")*(Attendance!$D$2:$ZZ$2=_xlfn.XLOOKUP(I$1,'Point System'!$A:$A,'Point System'!$B:$B,""))*(TEXT(Attendance!$D$1:$ZZ$1,"mmm")="Dec"))*_xlfn.XLOOKUP(I$1,'Point System'!$A:$A,'Point System'!$C:$C,0)</f>
        <v>0</v>
      </c>
      <c r="J136" s="208" cm="1">
        <f t="array" ref="J136">SUMPRODUCT((LOWER(INDEX(Attendance!$D:$ZZ,MATCH($A136,Attendance!$A:$A,0),0))="x")*(Attendance!$D$2:$ZZ$2=_xlfn.XLOOKUP(J$1,'Point System'!$A:$A,'Point System'!$B:$B,""))*(TEXT(Attendance!$D$1:$ZZ$1,"mmm")="Dec"))*_xlfn.XLOOKUP(J$1,'Point System'!$A:$A,'Point System'!$C:$C,0)</f>
        <v>0</v>
      </c>
      <c r="K136" s="208" cm="1">
        <f t="array" ref="K136">SUMPRODUCT((LOWER(INDEX(Attendance!$D:$ZZ,MATCH($A136,Attendance!$A:$A,0),0))="x")*(Attendance!$D$2:$ZZ$2=_xlfn.XLOOKUP(K$1,'Point System'!$A:$A,'Point System'!$B:$B,""))*(TEXT(Attendance!$D$1:$ZZ$1,"mmm")="Dec"))*_xlfn.XLOOKUP(K$1,'Point System'!$A:$A,'Point System'!$C:$C,0)</f>
        <v>0</v>
      </c>
      <c r="L136" s="188"/>
      <c r="M136" s="188"/>
      <c r="N136" s="188"/>
      <c r="O136" s="188"/>
      <c r="P136" s="217">
        <f t="shared" si="6"/>
        <v>0</v>
      </c>
      <c r="Q136" s="218">
        <f>IFERROR(INDEX(Deduction!$E:$J,MATCH($A136,Deduction!$A:$A,0),MATCH(_xlfn.XLOOKUP(Q$1,'Point System'!$E:$E,'Point System'!$F:$F,""),Deduction!$E$3:$J$3,0))*_xlfn.XLOOKUP(Q$1,'Point System'!$E:$E,'Point System'!$G:$G,0),0)</f>
        <v>0</v>
      </c>
      <c r="R136" s="218">
        <f>IFERROR(INDEX(Deduction!$E:$J,MATCH($A136,Deduction!$A:$A,0),MATCH(_xlfn.XLOOKUP(R$1,'Point System'!$E:$E,'Point System'!$F:$F,""),Deduction!$E$3:$J$3,0))*_xlfn.XLOOKUP(R$1,'Point System'!$E:$E,'Point System'!$G:$G,0),0)</f>
        <v>0</v>
      </c>
      <c r="S136" s="218">
        <f>IFERROR(INDEX(Deduction!$E:$J,MATCH($A136,Deduction!$A:$A,0),MATCH(_xlfn.XLOOKUP(S$1,'Point System'!$E:$E,'Point System'!$F:$F,""),Deduction!$E$3:$J$3,0))*_xlfn.XLOOKUP(S$1,'Point System'!$E:$E,'Point System'!$G:$G,0),0)</f>
        <v>0</v>
      </c>
      <c r="T136" s="218">
        <f>IFERROR(INDEX(Deduction!$E:$J,MATCH($A136,Deduction!$A:$A,0),MATCH(_xlfn.XLOOKUP(T$1,'Point System'!$E:$E,'Point System'!$F:$F,""),Deduction!$E$3:$J$3,0))*_xlfn.XLOOKUP(T$1,'Point System'!$E:$E,'Point System'!$G:$G,0),0)</f>
        <v>0</v>
      </c>
      <c r="U136" s="218">
        <f>IFERROR(INDEX(Deduction!$E:$J,MATCH($A136,Deduction!$A:$A,0),MATCH(_xlfn.XLOOKUP(U$1,'Point System'!$E:$E,'Point System'!$F:$F,""),Deduction!$E$3:$J$3,0))*_xlfn.XLOOKUP(U$1,'Point System'!$E:$E,'Point System'!$G:$G,0),0)</f>
        <v>0</v>
      </c>
      <c r="V136" s="218">
        <f>IFERROR(INDEX(Deduction!$E:$J,MATCH($A136,Deduction!$A:$A,0),MATCH(_xlfn.XLOOKUP(V$1,'Point System'!$E:$E,'Point System'!$F:$F,""),Deduction!$E$3:$J$3,0))*_xlfn.XLOOKUP(V$1,'Point System'!$E:$E,'Point System'!$G:$G,0),0)</f>
        <v>0</v>
      </c>
      <c r="W136" s="217">
        <f t="shared" si="7"/>
        <v>0</v>
      </c>
      <c r="X136" s="219">
        <f t="shared" si="8"/>
        <v>0</v>
      </c>
      <c r="Y136" s="227" cm="1">
        <f t="array" ref="Y136">IFERROR(SUMPRODUCT((LOWER(INDEX(Attendance!$E:$ZZ,MATCH($A136,Attendance!$A:$A,0),0))="x")*(TEXT(Attendance!$E$1:$ZZ$1,"mmm")="Dec"))/SUMPRODUCT((Attendance!$E$1:$ZZ$1&lt;&gt;"")*(TEXT(Attendance!$E$1:$ZZ$1,"mmm")="Dec")),0)</f>
        <v>0</v>
      </c>
      <c r="Z136" s="228" cm="1">
        <f t="array" ref="Z136">IFERROR(SUMPRODUCT((LOWER(INDEX(Attendance!$E:$ZZ,MATCH($A136,Attendance!$A:$A,0),0))="x")*(Attendance!$E$2:$ZZ$2=_xlfn.XLOOKUP(E$1,'Point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37" spans="1:26" x14ac:dyDescent="0.25">
      <c r="A137" s="187">
        <f>Attendance!A136</f>
        <v>134</v>
      </c>
      <c r="B137" s="205" t="str">
        <f>IF($A137=0,"",IFERROR(_xlfn.LET(_xlpm.x,INDEX(Attendance!$B:$B,MATCH($A137,Attendance!$A:$A,0)),IF(_xlpm.x=0,"",_xlpm.x)),""))</f>
        <v/>
      </c>
      <c r="C137" s="205" t="str">
        <f>IF($A137=0,"",IFERROR(_xlfn.LET(_xlpm.x,INDEX(Attendance!$C:$C,MATCH($A137,Attendance!$A:$A,0)),IF(_xlpm.x=0,"",_xlpm.x)),""))</f>
        <v/>
      </c>
      <c r="D137" s="205" t="str">
        <f>IF($A137=0,"",IFERROR(_xlfn.LET(_xlpm.x,INDEX(Attendance!$D:$D,MATCH($A137,Attendance!$A:$A,0)),IF(_xlpm.x=0,"",_xlpm.x)),""))</f>
        <v/>
      </c>
      <c r="E137" s="206" cm="1">
        <f t="array" ref="E137">SUMPRODUCT((LOWER(INDEX(Attendance!$D:$ZZ,MATCH($A137,Attendance!$A:$A,0),0))="x")*(Attendance!$D$2:$ZZ$2=_xlfn.XLOOKUP(E$1,'Point System'!$A:$A,'Point System'!$B:$B,""))*(TEXT(Attendance!$D$1:$ZZ$1,"mmm")="Dec"))*_xlfn.XLOOKUP(E$1,'Point System'!$A:$A,'Point System'!$C:$C,0)</f>
        <v>0</v>
      </c>
      <c r="F137" s="206" cm="1">
        <f t="array" ref="F137">SUMPRODUCT((LOWER(INDEX(Attendance!$D:$ZZ,MATCH($A137,Attendance!$A:$A,0),0))="x")*(Attendance!$D$2:$ZZ$2=_xlfn.XLOOKUP(F$1,'Point System'!$A:$A,'Point System'!$B:$B,""))*(TEXT(Attendance!$D$1:$ZZ$1,"mmm")="Dec"))*_xlfn.XLOOKUP(F$1,'Point System'!$A:$A,'Point System'!$C:$C,0)</f>
        <v>0</v>
      </c>
      <c r="G137" s="206" cm="1">
        <f t="array" ref="G137">SUMPRODUCT((LOWER(INDEX(Attendance!$D:$ZZ,MATCH($A137,Attendance!$A:$A,0),0))="x")*(Attendance!$D$2:$ZZ$2=_xlfn.XLOOKUP(G$1,'Point System'!$A:$A,'Point System'!$B:$B,""))*(TEXT(Attendance!$D$1:$ZZ$1,"mmm")="Dec"))*_xlfn.XLOOKUP(G$1,'Point System'!$A:$A,'Point System'!$C:$C,0)</f>
        <v>0</v>
      </c>
      <c r="H137" s="206" cm="1">
        <f t="array" ref="H137">SUMPRODUCT((LOWER(INDEX(Attendance!$D:$ZZ,MATCH($A137,Attendance!$A:$A,0),0))="x")*(Attendance!$D$2:$ZZ$2=_xlfn.XLOOKUP(H$1,'Point System'!$A:$A,'Point System'!$B:$B,""))*(TEXT(Attendance!$D$1:$ZZ$1,"mmm")="Dec"))*_xlfn.XLOOKUP(H$1,'Point System'!$A:$A,'Point System'!$C:$C,0)</f>
        <v>0</v>
      </c>
      <c r="I137" s="206" cm="1">
        <f t="array" ref="I137">SUMPRODUCT((LOWER(INDEX(Attendance!$D:$ZZ,MATCH($A137,Attendance!$A:$A,0),0))="x")*(Attendance!$D$2:$ZZ$2=_xlfn.XLOOKUP(I$1,'Point System'!$A:$A,'Point System'!$B:$B,""))*(TEXT(Attendance!$D$1:$ZZ$1,"mmm")="Dec"))*_xlfn.XLOOKUP(I$1,'Point System'!$A:$A,'Point System'!$C:$C,0)</f>
        <v>0</v>
      </c>
      <c r="J137" s="206" cm="1">
        <f t="array" ref="J137">SUMPRODUCT((LOWER(INDEX(Attendance!$D:$ZZ,MATCH($A137,Attendance!$A:$A,0),0))="x")*(Attendance!$D$2:$ZZ$2=_xlfn.XLOOKUP(J$1,'Point System'!$A:$A,'Point System'!$B:$B,""))*(TEXT(Attendance!$D$1:$ZZ$1,"mmm")="Dec"))*_xlfn.XLOOKUP(J$1,'Point System'!$A:$A,'Point System'!$C:$C,0)</f>
        <v>0</v>
      </c>
      <c r="K137" s="206" cm="1">
        <f t="array" ref="K137">SUMPRODUCT((LOWER(INDEX(Attendance!$D:$ZZ,MATCH($A137,Attendance!$A:$A,0),0))="x")*(Attendance!$D$2:$ZZ$2=_xlfn.XLOOKUP(K$1,'Point System'!$A:$A,'Point System'!$B:$B,""))*(TEXT(Attendance!$D$1:$ZZ$1,"mmm")="Dec"))*_xlfn.XLOOKUP(K$1,'Point System'!$A:$A,'Point System'!$C:$C,0)</f>
        <v>0</v>
      </c>
      <c r="L137" s="188"/>
      <c r="M137" s="188"/>
      <c r="N137" s="188"/>
      <c r="O137" s="188"/>
      <c r="P137" s="214">
        <f t="shared" si="6"/>
        <v>0</v>
      </c>
      <c r="Q137" s="215">
        <f>IFERROR(INDEX(Deduction!$E:$J,MATCH($A137,Deduction!$A:$A,0),MATCH(_xlfn.XLOOKUP(Q$1,'Point System'!$E:$E,'Point System'!$F:$F,""),Deduction!$E$3:$J$3,0))*_xlfn.XLOOKUP(Q$1,'Point System'!$E:$E,'Point System'!$G:$G,0),0)</f>
        <v>0</v>
      </c>
      <c r="R137" s="215">
        <f>IFERROR(INDEX(Deduction!$E:$J,MATCH($A137,Deduction!$A:$A,0),MATCH(_xlfn.XLOOKUP(R$1,'Point System'!$E:$E,'Point System'!$F:$F,""),Deduction!$E$3:$J$3,0))*_xlfn.XLOOKUP(R$1,'Point System'!$E:$E,'Point System'!$G:$G,0),0)</f>
        <v>0</v>
      </c>
      <c r="S137" s="215">
        <f>IFERROR(INDEX(Deduction!$E:$J,MATCH($A137,Deduction!$A:$A,0),MATCH(_xlfn.XLOOKUP(S$1,'Point System'!$E:$E,'Point System'!$F:$F,""),Deduction!$E$3:$J$3,0))*_xlfn.XLOOKUP(S$1,'Point System'!$E:$E,'Point System'!$G:$G,0),0)</f>
        <v>0</v>
      </c>
      <c r="T137" s="215">
        <f>IFERROR(INDEX(Deduction!$E:$J,MATCH($A137,Deduction!$A:$A,0),MATCH(_xlfn.XLOOKUP(T$1,'Point System'!$E:$E,'Point System'!$F:$F,""),Deduction!$E$3:$J$3,0))*_xlfn.XLOOKUP(T$1,'Point System'!$E:$E,'Point System'!$G:$G,0),0)</f>
        <v>0</v>
      </c>
      <c r="U137" s="215">
        <f>IFERROR(INDEX(Deduction!$E:$J,MATCH($A137,Deduction!$A:$A,0),MATCH(_xlfn.XLOOKUP(U$1,'Point System'!$E:$E,'Point System'!$F:$F,""),Deduction!$E$3:$J$3,0))*_xlfn.XLOOKUP(U$1,'Point System'!$E:$E,'Point System'!$G:$G,0),0)</f>
        <v>0</v>
      </c>
      <c r="V137" s="215">
        <f>IFERROR(INDEX(Deduction!$E:$J,MATCH($A137,Deduction!$A:$A,0),MATCH(_xlfn.XLOOKUP(V$1,'Point System'!$E:$E,'Point System'!$F:$F,""),Deduction!$E$3:$J$3,0))*_xlfn.XLOOKUP(V$1,'Point System'!$E:$E,'Point System'!$G:$G,0),0)</f>
        <v>0</v>
      </c>
      <c r="W137" s="214">
        <f t="shared" si="7"/>
        <v>0</v>
      </c>
      <c r="X137" s="216">
        <f t="shared" si="8"/>
        <v>0</v>
      </c>
      <c r="Y137" s="225" cm="1">
        <f t="array" ref="Y137">IFERROR(SUMPRODUCT((LOWER(INDEX(Attendance!$E:$ZZ,MATCH($A137,Attendance!$A:$A,0),0))="x")*(TEXT(Attendance!$E$1:$ZZ$1,"mmm")="Dec"))/SUMPRODUCT((Attendance!$E$1:$ZZ$1&lt;&gt;"")*(TEXT(Attendance!$E$1:$ZZ$1,"mmm")="Dec")),0)</f>
        <v>0</v>
      </c>
      <c r="Z137" s="226" cm="1">
        <f t="array" ref="Z137">IFERROR(SUMPRODUCT((LOWER(INDEX(Attendance!$E:$ZZ,MATCH($A137,Attendance!$A:$A,0),0))="x")*(Attendance!$E$2:$ZZ$2=_xlfn.XLOOKUP(E$1,'Point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38" spans="1:26" x14ac:dyDescent="0.25">
      <c r="A138" s="187">
        <f>Attendance!A137</f>
        <v>135</v>
      </c>
      <c r="B138" s="207" t="str">
        <f>IF($A138=0,"",IFERROR(_xlfn.LET(_xlpm.x,INDEX(Attendance!$B:$B,MATCH($A138,Attendance!$A:$A,0)),IF(_xlpm.x=0,"",_xlpm.x)),""))</f>
        <v/>
      </c>
      <c r="C138" s="207" t="str">
        <f>IF($A138=0,"",IFERROR(_xlfn.LET(_xlpm.x,INDEX(Attendance!$C:$C,MATCH($A138,Attendance!$A:$A,0)),IF(_xlpm.x=0,"",_xlpm.x)),""))</f>
        <v/>
      </c>
      <c r="D138" s="207" t="str">
        <f>IF($A138=0,"",IFERROR(_xlfn.LET(_xlpm.x,INDEX(Attendance!$D:$D,MATCH($A138,Attendance!$A:$A,0)),IF(_xlpm.x=0,"",_xlpm.x)),""))</f>
        <v/>
      </c>
      <c r="E138" s="208" cm="1">
        <f t="array" ref="E138">SUMPRODUCT((LOWER(INDEX(Attendance!$D:$ZZ,MATCH($A138,Attendance!$A:$A,0),0))="x")*(Attendance!$D$2:$ZZ$2=_xlfn.XLOOKUP(E$1,'Point System'!$A:$A,'Point System'!$B:$B,""))*(TEXT(Attendance!$D$1:$ZZ$1,"mmm")="Dec"))*_xlfn.XLOOKUP(E$1,'Point System'!$A:$A,'Point System'!$C:$C,0)</f>
        <v>0</v>
      </c>
      <c r="F138" s="208" cm="1">
        <f t="array" ref="F138">SUMPRODUCT((LOWER(INDEX(Attendance!$D:$ZZ,MATCH($A138,Attendance!$A:$A,0),0))="x")*(Attendance!$D$2:$ZZ$2=_xlfn.XLOOKUP(F$1,'Point System'!$A:$A,'Point System'!$B:$B,""))*(TEXT(Attendance!$D$1:$ZZ$1,"mmm")="Dec"))*_xlfn.XLOOKUP(F$1,'Point System'!$A:$A,'Point System'!$C:$C,0)</f>
        <v>0</v>
      </c>
      <c r="G138" s="208" cm="1">
        <f t="array" ref="G138">SUMPRODUCT((LOWER(INDEX(Attendance!$D:$ZZ,MATCH($A138,Attendance!$A:$A,0),0))="x")*(Attendance!$D$2:$ZZ$2=_xlfn.XLOOKUP(G$1,'Point System'!$A:$A,'Point System'!$B:$B,""))*(TEXT(Attendance!$D$1:$ZZ$1,"mmm")="Dec"))*_xlfn.XLOOKUP(G$1,'Point System'!$A:$A,'Point System'!$C:$C,0)</f>
        <v>0</v>
      </c>
      <c r="H138" s="208" cm="1">
        <f t="array" ref="H138">SUMPRODUCT((LOWER(INDEX(Attendance!$D:$ZZ,MATCH($A138,Attendance!$A:$A,0),0))="x")*(Attendance!$D$2:$ZZ$2=_xlfn.XLOOKUP(H$1,'Point System'!$A:$A,'Point System'!$B:$B,""))*(TEXT(Attendance!$D$1:$ZZ$1,"mmm")="Dec"))*_xlfn.XLOOKUP(H$1,'Point System'!$A:$A,'Point System'!$C:$C,0)</f>
        <v>0</v>
      </c>
      <c r="I138" s="208" cm="1">
        <f t="array" ref="I138">SUMPRODUCT((LOWER(INDEX(Attendance!$D:$ZZ,MATCH($A138,Attendance!$A:$A,0),0))="x")*(Attendance!$D$2:$ZZ$2=_xlfn.XLOOKUP(I$1,'Point System'!$A:$A,'Point System'!$B:$B,""))*(TEXT(Attendance!$D$1:$ZZ$1,"mmm")="Dec"))*_xlfn.XLOOKUP(I$1,'Point System'!$A:$A,'Point System'!$C:$C,0)</f>
        <v>0</v>
      </c>
      <c r="J138" s="208" cm="1">
        <f t="array" ref="J138">SUMPRODUCT((LOWER(INDEX(Attendance!$D:$ZZ,MATCH($A138,Attendance!$A:$A,0),0))="x")*(Attendance!$D$2:$ZZ$2=_xlfn.XLOOKUP(J$1,'Point System'!$A:$A,'Point System'!$B:$B,""))*(TEXT(Attendance!$D$1:$ZZ$1,"mmm")="Dec"))*_xlfn.XLOOKUP(J$1,'Point System'!$A:$A,'Point System'!$C:$C,0)</f>
        <v>0</v>
      </c>
      <c r="K138" s="208" cm="1">
        <f t="array" ref="K138">SUMPRODUCT((LOWER(INDEX(Attendance!$D:$ZZ,MATCH($A138,Attendance!$A:$A,0),0))="x")*(Attendance!$D$2:$ZZ$2=_xlfn.XLOOKUP(K$1,'Point System'!$A:$A,'Point System'!$B:$B,""))*(TEXT(Attendance!$D$1:$ZZ$1,"mmm")="Dec"))*_xlfn.XLOOKUP(K$1,'Point System'!$A:$A,'Point System'!$C:$C,0)</f>
        <v>0</v>
      </c>
      <c r="L138" s="188"/>
      <c r="M138" s="188"/>
      <c r="N138" s="188"/>
      <c r="O138" s="188"/>
      <c r="P138" s="217">
        <f t="shared" si="6"/>
        <v>0</v>
      </c>
      <c r="Q138" s="218">
        <f>IFERROR(INDEX(Deduction!$E:$J,MATCH($A138,Deduction!$A:$A,0),MATCH(_xlfn.XLOOKUP(Q$1,'Point System'!$E:$E,'Point System'!$F:$F,""),Deduction!$E$3:$J$3,0))*_xlfn.XLOOKUP(Q$1,'Point System'!$E:$E,'Point System'!$G:$G,0),0)</f>
        <v>0</v>
      </c>
      <c r="R138" s="218">
        <f>IFERROR(INDEX(Deduction!$E:$J,MATCH($A138,Deduction!$A:$A,0),MATCH(_xlfn.XLOOKUP(R$1,'Point System'!$E:$E,'Point System'!$F:$F,""),Deduction!$E$3:$J$3,0))*_xlfn.XLOOKUP(R$1,'Point System'!$E:$E,'Point System'!$G:$G,0),0)</f>
        <v>0</v>
      </c>
      <c r="S138" s="218">
        <f>IFERROR(INDEX(Deduction!$E:$J,MATCH($A138,Deduction!$A:$A,0),MATCH(_xlfn.XLOOKUP(S$1,'Point System'!$E:$E,'Point System'!$F:$F,""),Deduction!$E$3:$J$3,0))*_xlfn.XLOOKUP(S$1,'Point System'!$E:$E,'Point System'!$G:$G,0),0)</f>
        <v>0</v>
      </c>
      <c r="T138" s="218">
        <f>IFERROR(INDEX(Deduction!$E:$J,MATCH($A138,Deduction!$A:$A,0),MATCH(_xlfn.XLOOKUP(T$1,'Point System'!$E:$E,'Point System'!$F:$F,""),Deduction!$E$3:$J$3,0))*_xlfn.XLOOKUP(T$1,'Point System'!$E:$E,'Point System'!$G:$G,0),0)</f>
        <v>0</v>
      </c>
      <c r="U138" s="218">
        <f>IFERROR(INDEX(Deduction!$E:$J,MATCH($A138,Deduction!$A:$A,0),MATCH(_xlfn.XLOOKUP(U$1,'Point System'!$E:$E,'Point System'!$F:$F,""),Deduction!$E$3:$J$3,0))*_xlfn.XLOOKUP(U$1,'Point System'!$E:$E,'Point System'!$G:$G,0),0)</f>
        <v>0</v>
      </c>
      <c r="V138" s="218">
        <f>IFERROR(INDEX(Deduction!$E:$J,MATCH($A138,Deduction!$A:$A,0),MATCH(_xlfn.XLOOKUP(V$1,'Point System'!$E:$E,'Point System'!$F:$F,""),Deduction!$E$3:$J$3,0))*_xlfn.XLOOKUP(V$1,'Point System'!$E:$E,'Point System'!$G:$G,0),0)</f>
        <v>0</v>
      </c>
      <c r="W138" s="217">
        <f t="shared" si="7"/>
        <v>0</v>
      </c>
      <c r="X138" s="219">
        <f t="shared" si="8"/>
        <v>0</v>
      </c>
      <c r="Y138" s="227" cm="1">
        <f t="array" ref="Y138">IFERROR(SUMPRODUCT((LOWER(INDEX(Attendance!$E:$ZZ,MATCH($A138,Attendance!$A:$A,0),0))="x")*(TEXT(Attendance!$E$1:$ZZ$1,"mmm")="Dec"))/SUMPRODUCT((Attendance!$E$1:$ZZ$1&lt;&gt;"")*(TEXT(Attendance!$E$1:$ZZ$1,"mmm")="Dec")),0)</f>
        <v>0</v>
      </c>
      <c r="Z138" s="228" cm="1">
        <f t="array" ref="Z138">IFERROR(SUMPRODUCT((LOWER(INDEX(Attendance!$E:$ZZ,MATCH($A138,Attendance!$A:$A,0),0))="x")*(Attendance!$E$2:$ZZ$2=_xlfn.XLOOKUP(E$1,'Point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39" spans="1:26" x14ac:dyDescent="0.25">
      <c r="A139" s="187">
        <f>Attendance!A138</f>
        <v>136</v>
      </c>
      <c r="B139" s="205" t="str">
        <f>IF($A139=0,"",IFERROR(_xlfn.LET(_xlpm.x,INDEX(Attendance!$B:$B,MATCH($A139,Attendance!$A:$A,0)),IF(_xlpm.x=0,"",_xlpm.x)),""))</f>
        <v/>
      </c>
      <c r="C139" s="205" t="str">
        <f>IF($A139=0,"",IFERROR(_xlfn.LET(_xlpm.x,INDEX(Attendance!$C:$C,MATCH($A139,Attendance!$A:$A,0)),IF(_xlpm.x=0,"",_xlpm.x)),""))</f>
        <v/>
      </c>
      <c r="D139" s="205" t="str">
        <f>IF($A139=0,"",IFERROR(_xlfn.LET(_xlpm.x,INDEX(Attendance!$D:$D,MATCH($A139,Attendance!$A:$A,0)),IF(_xlpm.x=0,"",_xlpm.x)),""))</f>
        <v/>
      </c>
      <c r="E139" s="206" cm="1">
        <f t="array" ref="E139">SUMPRODUCT((LOWER(INDEX(Attendance!$D:$ZZ,MATCH($A139,Attendance!$A:$A,0),0))="x")*(Attendance!$D$2:$ZZ$2=_xlfn.XLOOKUP(E$1,'Point System'!$A:$A,'Point System'!$B:$B,""))*(TEXT(Attendance!$D$1:$ZZ$1,"mmm")="Dec"))*_xlfn.XLOOKUP(E$1,'Point System'!$A:$A,'Point System'!$C:$C,0)</f>
        <v>0</v>
      </c>
      <c r="F139" s="206" cm="1">
        <f t="array" ref="F139">SUMPRODUCT((LOWER(INDEX(Attendance!$D:$ZZ,MATCH($A139,Attendance!$A:$A,0),0))="x")*(Attendance!$D$2:$ZZ$2=_xlfn.XLOOKUP(F$1,'Point System'!$A:$A,'Point System'!$B:$B,""))*(TEXT(Attendance!$D$1:$ZZ$1,"mmm")="Dec"))*_xlfn.XLOOKUP(F$1,'Point System'!$A:$A,'Point System'!$C:$C,0)</f>
        <v>0</v>
      </c>
      <c r="G139" s="206" cm="1">
        <f t="array" ref="G139">SUMPRODUCT((LOWER(INDEX(Attendance!$D:$ZZ,MATCH($A139,Attendance!$A:$A,0),0))="x")*(Attendance!$D$2:$ZZ$2=_xlfn.XLOOKUP(G$1,'Point System'!$A:$A,'Point System'!$B:$B,""))*(TEXT(Attendance!$D$1:$ZZ$1,"mmm")="Dec"))*_xlfn.XLOOKUP(G$1,'Point System'!$A:$A,'Point System'!$C:$C,0)</f>
        <v>0</v>
      </c>
      <c r="H139" s="206" cm="1">
        <f t="array" ref="H139">SUMPRODUCT((LOWER(INDEX(Attendance!$D:$ZZ,MATCH($A139,Attendance!$A:$A,0),0))="x")*(Attendance!$D$2:$ZZ$2=_xlfn.XLOOKUP(H$1,'Point System'!$A:$A,'Point System'!$B:$B,""))*(TEXT(Attendance!$D$1:$ZZ$1,"mmm")="Dec"))*_xlfn.XLOOKUP(H$1,'Point System'!$A:$A,'Point System'!$C:$C,0)</f>
        <v>0</v>
      </c>
      <c r="I139" s="206" cm="1">
        <f t="array" ref="I139">SUMPRODUCT((LOWER(INDEX(Attendance!$D:$ZZ,MATCH($A139,Attendance!$A:$A,0),0))="x")*(Attendance!$D$2:$ZZ$2=_xlfn.XLOOKUP(I$1,'Point System'!$A:$A,'Point System'!$B:$B,""))*(TEXT(Attendance!$D$1:$ZZ$1,"mmm")="Dec"))*_xlfn.XLOOKUP(I$1,'Point System'!$A:$A,'Point System'!$C:$C,0)</f>
        <v>0</v>
      </c>
      <c r="J139" s="206" cm="1">
        <f t="array" ref="J139">SUMPRODUCT((LOWER(INDEX(Attendance!$D:$ZZ,MATCH($A139,Attendance!$A:$A,0),0))="x")*(Attendance!$D$2:$ZZ$2=_xlfn.XLOOKUP(J$1,'Point System'!$A:$A,'Point System'!$B:$B,""))*(TEXT(Attendance!$D$1:$ZZ$1,"mmm")="Dec"))*_xlfn.XLOOKUP(J$1,'Point System'!$A:$A,'Point System'!$C:$C,0)</f>
        <v>0</v>
      </c>
      <c r="K139" s="206" cm="1">
        <f t="array" ref="K139">SUMPRODUCT((LOWER(INDEX(Attendance!$D:$ZZ,MATCH($A139,Attendance!$A:$A,0),0))="x")*(Attendance!$D$2:$ZZ$2=_xlfn.XLOOKUP(K$1,'Point System'!$A:$A,'Point System'!$B:$B,""))*(TEXT(Attendance!$D$1:$ZZ$1,"mmm")="Dec"))*_xlfn.XLOOKUP(K$1,'Point System'!$A:$A,'Point System'!$C:$C,0)</f>
        <v>0</v>
      </c>
      <c r="L139" s="188"/>
      <c r="M139" s="188"/>
      <c r="N139" s="188"/>
      <c r="O139" s="188"/>
      <c r="P139" s="214">
        <f t="shared" si="6"/>
        <v>0</v>
      </c>
      <c r="Q139" s="215">
        <f>IFERROR(INDEX(Deduction!$E:$J,MATCH($A139,Deduction!$A:$A,0),MATCH(_xlfn.XLOOKUP(Q$1,'Point System'!$E:$E,'Point System'!$F:$F,""),Deduction!$E$3:$J$3,0))*_xlfn.XLOOKUP(Q$1,'Point System'!$E:$E,'Point System'!$G:$G,0),0)</f>
        <v>0</v>
      </c>
      <c r="R139" s="215">
        <f>IFERROR(INDEX(Deduction!$E:$J,MATCH($A139,Deduction!$A:$A,0),MATCH(_xlfn.XLOOKUP(R$1,'Point System'!$E:$E,'Point System'!$F:$F,""),Deduction!$E$3:$J$3,0))*_xlfn.XLOOKUP(R$1,'Point System'!$E:$E,'Point System'!$G:$G,0),0)</f>
        <v>0</v>
      </c>
      <c r="S139" s="215">
        <f>IFERROR(INDEX(Deduction!$E:$J,MATCH($A139,Deduction!$A:$A,0),MATCH(_xlfn.XLOOKUP(S$1,'Point System'!$E:$E,'Point System'!$F:$F,""),Deduction!$E$3:$J$3,0))*_xlfn.XLOOKUP(S$1,'Point System'!$E:$E,'Point System'!$G:$G,0),0)</f>
        <v>0</v>
      </c>
      <c r="T139" s="215">
        <f>IFERROR(INDEX(Deduction!$E:$J,MATCH($A139,Deduction!$A:$A,0),MATCH(_xlfn.XLOOKUP(T$1,'Point System'!$E:$E,'Point System'!$F:$F,""),Deduction!$E$3:$J$3,0))*_xlfn.XLOOKUP(T$1,'Point System'!$E:$E,'Point System'!$G:$G,0),0)</f>
        <v>0</v>
      </c>
      <c r="U139" s="215">
        <f>IFERROR(INDEX(Deduction!$E:$J,MATCH($A139,Deduction!$A:$A,0),MATCH(_xlfn.XLOOKUP(U$1,'Point System'!$E:$E,'Point System'!$F:$F,""),Deduction!$E$3:$J$3,0))*_xlfn.XLOOKUP(U$1,'Point System'!$E:$E,'Point System'!$G:$G,0),0)</f>
        <v>0</v>
      </c>
      <c r="V139" s="215">
        <f>IFERROR(INDEX(Deduction!$E:$J,MATCH($A139,Deduction!$A:$A,0),MATCH(_xlfn.XLOOKUP(V$1,'Point System'!$E:$E,'Point System'!$F:$F,""),Deduction!$E$3:$J$3,0))*_xlfn.XLOOKUP(V$1,'Point System'!$E:$E,'Point System'!$G:$G,0),0)</f>
        <v>0</v>
      </c>
      <c r="W139" s="214">
        <f t="shared" si="7"/>
        <v>0</v>
      </c>
      <c r="X139" s="216">
        <f t="shared" si="8"/>
        <v>0</v>
      </c>
      <c r="Y139" s="225" cm="1">
        <f t="array" ref="Y139">IFERROR(SUMPRODUCT((LOWER(INDEX(Attendance!$E:$ZZ,MATCH($A139,Attendance!$A:$A,0),0))="x")*(TEXT(Attendance!$E$1:$ZZ$1,"mmm")="Dec"))/SUMPRODUCT((Attendance!$E$1:$ZZ$1&lt;&gt;"")*(TEXT(Attendance!$E$1:$ZZ$1,"mmm")="Dec")),0)</f>
        <v>0</v>
      </c>
      <c r="Z139" s="226" cm="1">
        <f t="array" ref="Z139">IFERROR(SUMPRODUCT((LOWER(INDEX(Attendance!$E:$ZZ,MATCH($A139,Attendance!$A:$A,0),0))="x")*(Attendance!$E$2:$ZZ$2=_xlfn.XLOOKUP(E$1,'Point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40" spans="1:26" x14ac:dyDescent="0.25">
      <c r="A140" s="187">
        <f>Attendance!A139</f>
        <v>137</v>
      </c>
      <c r="B140" s="207" t="str">
        <f>IF($A140=0,"",IFERROR(_xlfn.LET(_xlpm.x,INDEX(Attendance!$B:$B,MATCH($A140,Attendance!$A:$A,0)),IF(_xlpm.x=0,"",_xlpm.x)),""))</f>
        <v/>
      </c>
      <c r="C140" s="207" t="str">
        <f>IF($A140=0,"",IFERROR(_xlfn.LET(_xlpm.x,INDEX(Attendance!$C:$C,MATCH($A140,Attendance!$A:$A,0)),IF(_xlpm.x=0,"",_xlpm.x)),""))</f>
        <v/>
      </c>
      <c r="D140" s="207" t="str">
        <f>IF($A140=0,"",IFERROR(_xlfn.LET(_xlpm.x,INDEX(Attendance!$D:$D,MATCH($A140,Attendance!$A:$A,0)),IF(_xlpm.x=0,"",_xlpm.x)),""))</f>
        <v/>
      </c>
      <c r="E140" s="208" cm="1">
        <f t="array" ref="E140">SUMPRODUCT((LOWER(INDEX(Attendance!$D:$ZZ,MATCH($A140,Attendance!$A:$A,0),0))="x")*(Attendance!$D$2:$ZZ$2=_xlfn.XLOOKUP(E$1,'Point System'!$A:$A,'Point System'!$B:$B,""))*(TEXT(Attendance!$D$1:$ZZ$1,"mmm")="Dec"))*_xlfn.XLOOKUP(E$1,'Point System'!$A:$A,'Point System'!$C:$C,0)</f>
        <v>0</v>
      </c>
      <c r="F140" s="208" cm="1">
        <f t="array" ref="F140">SUMPRODUCT((LOWER(INDEX(Attendance!$D:$ZZ,MATCH($A140,Attendance!$A:$A,0),0))="x")*(Attendance!$D$2:$ZZ$2=_xlfn.XLOOKUP(F$1,'Point System'!$A:$A,'Point System'!$B:$B,""))*(TEXT(Attendance!$D$1:$ZZ$1,"mmm")="Dec"))*_xlfn.XLOOKUP(F$1,'Point System'!$A:$A,'Point System'!$C:$C,0)</f>
        <v>0</v>
      </c>
      <c r="G140" s="208" cm="1">
        <f t="array" ref="G140">SUMPRODUCT((LOWER(INDEX(Attendance!$D:$ZZ,MATCH($A140,Attendance!$A:$A,0),0))="x")*(Attendance!$D$2:$ZZ$2=_xlfn.XLOOKUP(G$1,'Point System'!$A:$A,'Point System'!$B:$B,""))*(TEXT(Attendance!$D$1:$ZZ$1,"mmm")="Dec"))*_xlfn.XLOOKUP(G$1,'Point System'!$A:$A,'Point System'!$C:$C,0)</f>
        <v>0</v>
      </c>
      <c r="H140" s="208" cm="1">
        <f t="array" ref="H140">SUMPRODUCT((LOWER(INDEX(Attendance!$D:$ZZ,MATCH($A140,Attendance!$A:$A,0),0))="x")*(Attendance!$D$2:$ZZ$2=_xlfn.XLOOKUP(H$1,'Point System'!$A:$A,'Point System'!$B:$B,""))*(TEXT(Attendance!$D$1:$ZZ$1,"mmm")="Dec"))*_xlfn.XLOOKUP(H$1,'Point System'!$A:$A,'Point System'!$C:$C,0)</f>
        <v>0</v>
      </c>
      <c r="I140" s="208" cm="1">
        <f t="array" ref="I140">SUMPRODUCT((LOWER(INDEX(Attendance!$D:$ZZ,MATCH($A140,Attendance!$A:$A,0),0))="x")*(Attendance!$D$2:$ZZ$2=_xlfn.XLOOKUP(I$1,'Point System'!$A:$A,'Point System'!$B:$B,""))*(TEXT(Attendance!$D$1:$ZZ$1,"mmm")="Dec"))*_xlfn.XLOOKUP(I$1,'Point System'!$A:$A,'Point System'!$C:$C,0)</f>
        <v>0</v>
      </c>
      <c r="J140" s="208" cm="1">
        <f t="array" ref="J140">SUMPRODUCT((LOWER(INDEX(Attendance!$D:$ZZ,MATCH($A140,Attendance!$A:$A,0),0))="x")*(Attendance!$D$2:$ZZ$2=_xlfn.XLOOKUP(J$1,'Point System'!$A:$A,'Point System'!$B:$B,""))*(TEXT(Attendance!$D$1:$ZZ$1,"mmm")="Dec"))*_xlfn.XLOOKUP(J$1,'Point System'!$A:$A,'Point System'!$C:$C,0)</f>
        <v>0</v>
      </c>
      <c r="K140" s="208" cm="1">
        <f t="array" ref="K140">SUMPRODUCT((LOWER(INDEX(Attendance!$D:$ZZ,MATCH($A140,Attendance!$A:$A,0),0))="x")*(Attendance!$D$2:$ZZ$2=_xlfn.XLOOKUP(K$1,'Point System'!$A:$A,'Point System'!$B:$B,""))*(TEXT(Attendance!$D$1:$ZZ$1,"mmm")="Dec"))*_xlfn.XLOOKUP(K$1,'Point System'!$A:$A,'Point System'!$C:$C,0)</f>
        <v>0</v>
      </c>
      <c r="L140" s="188"/>
      <c r="M140" s="188"/>
      <c r="N140" s="188"/>
      <c r="O140" s="188"/>
      <c r="P140" s="217">
        <f t="shared" si="6"/>
        <v>0</v>
      </c>
      <c r="Q140" s="218">
        <f>IFERROR(INDEX(Deduction!$E:$J,MATCH($A140,Deduction!$A:$A,0),MATCH(_xlfn.XLOOKUP(Q$1,'Point System'!$E:$E,'Point System'!$F:$F,""),Deduction!$E$3:$J$3,0))*_xlfn.XLOOKUP(Q$1,'Point System'!$E:$E,'Point System'!$G:$G,0),0)</f>
        <v>0</v>
      </c>
      <c r="R140" s="218">
        <f>IFERROR(INDEX(Deduction!$E:$J,MATCH($A140,Deduction!$A:$A,0),MATCH(_xlfn.XLOOKUP(R$1,'Point System'!$E:$E,'Point System'!$F:$F,""),Deduction!$E$3:$J$3,0))*_xlfn.XLOOKUP(R$1,'Point System'!$E:$E,'Point System'!$G:$G,0),0)</f>
        <v>0</v>
      </c>
      <c r="S140" s="218">
        <f>IFERROR(INDEX(Deduction!$E:$J,MATCH($A140,Deduction!$A:$A,0),MATCH(_xlfn.XLOOKUP(S$1,'Point System'!$E:$E,'Point System'!$F:$F,""),Deduction!$E$3:$J$3,0))*_xlfn.XLOOKUP(S$1,'Point System'!$E:$E,'Point System'!$G:$G,0),0)</f>
        <v>0</v>
      </c>
      <c r="T140" s="218">
        <f>IFERROR(INDEX(Deduction!$E:$J,MATCH($A140,Deduction!$A:$A,0),MATCH(_xlfn.XLOOKUP(T$1,'Point System'!$E:$E,'Point System'!$F:$F,""),Deduction!$E$3:$J$3,0))*_xlfn.XLOOKUP(T$1,'Point System'!$E:$E,'Point System'!$G:$G,0),0)</f>
        <v>0</v>
      </c>
      <c r="U140" s="218">
        <f>IFERROR(INDEX(Deduction!$E:$J,MATCH($A140,Deduction!$A:$A,0),MATCH(_xlfn.XLOOKUP(U$1,'Point System'!$E:$E,'Point System'!$F:$F,""),Deduction!$E$3:$J$3,0))*_xlfn.XLOOKUP(U$1,'Point System'!$E:$E,'Point System'!$G:$G,0),0)</f>
        <v>0</v>
      </c>
      <c r="V140" s="218">
        <f>IFERROR(INDEX(Deduction!$E:$J,MATCH($A140,Deduction!$A:$A,0),MATCH(_xlfn.XLOOKUP(V$1,'Point System'!$E:$E,'Point System'!$F:$F,""),Deduction!$E$3:$J$3,0))*_xlfn.XLOOKUP(V$1,'Point System'!$E:$E,'Point System'!$G:$G,0),0)</f>
        <v>0</v>
      </c>
      <c r="W140" s="217">
        <f t="shared" si="7"/>
        <v>0</v>
      </c>
      <c r="X140" s="219">
        <f t="shared" si="8"/>
        <v>0</v>
      </c>
      <c r="Y140" s="227" cm="1">
        <f t="array" ref="Y140">IFERROR(SUMPRODUCT((LOWER(INDEX(Attendance!$E:$ZZ,MATCH($A140,Attendance!$A:$A,0),0))="x")*(TEXT(Attendance!$E$1:$ZZ$1,"mmm")="Dec"))/SUMPRODUCT((Attendance!$E$1:$ZZ$1&lt;&gt;"")*(TEXT(Attendance!$E$1:$ZZ$1,"mmm")="Dec")),0)</f>
        <v>0</v>
      </c>
      <c r="Z140" s="228" cm="1">
        <f t="array" ref="Z140">IFERROR(SUMPRODUCT((LOWER(INDEX(Attendance!$E:$ZZ,MATCH($A140,Attendance!$A:$A,0),0))="x")*(Attendance!$E$2:$ZZ$2=_xlfn.XLOOKUP(E$1,'Point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41" spans="1:26" x14ac:dyDescent="0.25">
      <c r="A141" s="187">
        <f>Attendance!A140</f>
        <v>138</v>
      </c>
      <c r="B141" s="205" t="str">
        <f>IF($A141=0,"",IFERROR(_xlfn.LET(_xlpm.x,INDEX(Attendance!$B:$B,MATCH($A141,Attendance!$A:$A,0)),IF(_xlpm.x=0,"",_xlpm.x)),""))</f>
        <v/>
      </c>
      <c r="C141" s="205" t="str">
        <f>IF($A141=0,"",IFERROR(_xlfn.LET(_xlpm.x,INDEX(Attendance!$C:$C,MATCH($A141,Attendance!$A:$A,0)),IF(_xlpm.x=0,"",_xlpm.x)),""))</f>
        <v/>
      </c>
      <c r="D141" s="205" t="str">
        <f>IF($A141=0,"",IFERROR(_xlfn.LET(_xlpm.x,INDEX(Attendance!$D:$D,MATCH($A141,Attendance!$A:$A,0)),IF(_xlpm.x=0,"",_xlpm.x)),""))</f>
        <v/>
      </c>
      <c r="E141" s="206" cm="1">
        <f t="array" ref="E141">SUMPRODUCT((LOWER(INDEX(Attendance!$D:$ZZ,MATCH($A141,Attendance!$A:$A,0),0))="x")*(Attendance!$D$2:$ZZ$2=_xlfn.XLOOKUP(E$1,'Point System'!$A:$A,'Point System'!$B:$B,""))*(TEXT(Attendance!$D$1:$ZZ$1,"mmm")="Dec"))*_xlfn.XLOOKUP(E$1,'Point System'!$A:$A,'Point System'!$C:$C,0)</f>
        <v>0</v>
      </c>
      <c r="F141" s="206" cm="1">
        <f t="array" ref="F141">SUMPRODUCT((LOWER(INDEX(Attendance!$D:$ZZ,MATCH($A141,Attendance!$A:$A,0),0))="x")*(Attendance!$D$2:$ZZ$2=_xlfn.XLOOKUP(F$1,'Point System'!$A:$A,'Point System'!$B:$B,""))*(TEXT(Attendance!$D$1:$ZZ$1,"mmm")="Dec"))*_xlfn.XLOOKUP(F$1,'Point System'!$A:$A,'Point System'!$C:$C,0)</f>
        <v>0</v>
      </c>
      <c r="G141" s="206" cm="1">
        <f t="array" ref="G141">SUMPRODUCT((LOWER(INDEX(Attendance!$D:$ZZ,MATCH($A141,Attendance!$A:$A,0),0))="x")*(Attendance!$D$2:$ZZ$2=_xlfn.XLOOKUP(G$1,'Point System'!$A:$A,'Point System'!$B:$B,""))*(TEXT(Attendance!$D$1:$ZZ$1,"mmm")="Dec"))*_xlfn.XLOOKUP(G$1,'Point System'!$A:$A,'Point System'!$C:$C,0)</f>
        <v>0</v>
      </c>
      <c r="H141" s="206" cm="1">
        <f t="array" ref="H141">SUMPRODUCT((LOWER(INDEX(Attendance!$D:$ZZ,MATCH($A141,Attendance!$A:$A,0),0))="x")*(Attendance!$D$2:$ZZ$2=_xlfn.XLOOKUP(H$1,'Point System'!$A:$A,'Point System'!$B:$B,""))*(TEXT(Attendance!$D$1:$ZZ$1,"mmm")="Dec"))*_xlfn.XLOOKUP(H$1,'Point System'!$A:$A,'Point System'!$C:$C,0)</f>
        <v>0</v>
      </c>
      <c r="I141" s="206" cm="1">
        <f t="array" ref="I141">SUMPRODUCT((LOWER(INDEX(Attendance!$D:$ZZ,MATCH($A141,Attendance!$A:$A,0),0))="x")*(Attendance!$D$2:$ZZ$2=_xlfn.XLOOKUP(I$1,'Point System'!$A:$A,'Point System'!$B:$B,""))*(TEXT(Attendance!$D$1:$ZZ$1,"mmm")="Dec"))*_xlfn.XLOOKUP(I$1,'Point System'!$A:$A,'Point System'!$C:$C,0)</f>
        <v>0</v>
      </c>
      <c r="J141" s="206" cm="1">
        <f t="array" ref="J141">SUMPRODUCT((LOWER(INDEX(Attendance!$D:$ZZ,MATCH($A141,Attendance!$A:$A,0),0))="x")*(Attendance!$D$2:$ZZ$2=_xlfn.XLOOKUP(J$1,'Point System'!$A:$A,'Point System'!$B:$B,""))*(TEXT(Attendance!$D$1:$ZZ$1,"mmm")="Dec"))*_xlfn.XLOOKUP(J$1,'Point System'!$A:$A,'Point System'!$C:$C,0)</f>
        <v>0</v>
      </c>
      <c r="K141" s="206" cm="1">
        <f t="array" ref="K141">SUMPRODUCT((LOWER(INDEX(Attendance!$D:$ZZ,MATCH($A141,Attendance!$A:$A,0),0))="x")*(Attendance!$D$2:$ZZ$2=_xlfn.XLOOKUP(K$1,'Point System'!$A:$A,'Point System'!$B:$B,""))*(TEXT(Attendance!$D$1:$ZZ$1,"mmm")="Dec"))*_xlfn.XLOOKUP(K$1,'Point System'!$A:$A,'Point System'!$C:$C,0)</f>
        <v>0</v>
      </c>
      <c r="L141" s="188"/>
      <c r="M141" s="188"/>
      <c r="N141" s="188"/>
      <c r="O141" s="188"/>
      <c r="P141" s="214">
        <f t="shared" si="6"/>
        <v>0</v>
      </c>
      <c r="Q141" s="215">
        <f>IFERROR(INDEX(Deduction!$E:$J,MATCH($A141,Deduction!$A:$A,0),MATCH(_xlfn.XLOOKUP(Q$1,'Point System'!$E:$E,'Point System'!$F:$F,""),Deduction!$E$3:$J$3,0))*_xlfn.XLOOKUP(Q$1,'Point System'!$E:$E,'Point System'!$G:$G,0),0)</f>
        <v>0</v>
      </c>
      <c r="R141" s="215">
        <f>IFERROR(INDEX(Deduction!$E:$J,MATCH($A141,Deduction!$A:$A,0),MATCH(_xlfn.XLOOKUP(R$1,'Point System'!$E:$E,'Point System'!$F:$F,""),Deduction!$E$3:$J$3,0))*_xlfn.XLOOKUP(R$1,'Point System'!$E:$E,'Point System'!$G:$G,0),0)</f>
        <v>0</v>
      </c>
      <c r="S141" s="215">
        <f>IFERROR(INDEX(Deduction!$E:$J,MATCH($A141,Deduction!$A:$A,0),MATCH(_xlfn.XLOOKUP(S$1,'Point System'!$E:$E,'Point System'!$F:$F,""),Deduction!$E$3:$J$3,0))*_xlfn.XLOOKUP(S$1,'Point System'!$E:$E,'Point System'!$G:$G,0),0)</f>
        <v>0</v>
      </c>
      <c r="T141" s="215">
        <f>IFERROR(INDEX(Deduction!$E:$J,MATCH($A141,Deduction!$A:$A,0),MATCH(_xlfn.XLOOKUP(T$1,'Point System'!$E:$E,'Point System'!$F:$F,""),Deduction!$E$3:$J$3,0))*_xlfn.XLOOKUP(T$1,'Point System'!$E:$E,'Point System'!$G:$G,0),0)</f>
        <v>0</v>
      </c>
      <c r="U141" s="215">
        <f>IFERROR(INDEX(Deduction!$E:$J,MATCH($A141,Deduction!$A:$A,0),MATCH(_xlfn.XLOOKUP(U$1,'Point System'!$E:$E,'Point System'!$F:$F,""),Deduction!$E$3:$J$3,0))*_xlfn.XLOOKUP(U$1,'Point System'!$E:$E,'Point System'!$G:$G,0),0)</f>
        <v>0</v>
      </c>
      <c r="V141" s="215">
        <f>IFERROR(INDEX(Deduction!$E:$J,MATCH($A141,Deduction!$A:$A,0),MATCH(_xlfn.XLOOKUP(V$1,'Point System'!$E:$E,'Point System'!$F:$F,""),Deduction!$E$3:$J$3,0))*_xlfn.XLOOKUP(V$1,'Point System'!$E:$E,'Point System'!$G:$G,0),0)</f>
        <v>0</v>
      </c>
      <c r="W141" s="214">
        <f t="shared" si="7"/>
        <v>0</v>
      </c>
      <c r="X141" s="216">
        <f t="shared" si="8"/>
        <v>0</v>
      </c>
      <c r="Y141" s="225" cm="1">
        <f t="array" ref="Y141">IFERROR(SUMPRODUCT((LOWER(INDEX(Attendance!$E:$ZZ,MATCH($A141,Attendance!$A:$A,0),0))="x")*(TEXT(Attendance!$E$1:$ZZ$1,"mmm")="Dec"))/SUMPRODUCT((Attendance!$E$1:$ZZ$1&lt;&gt;"")*(TEXT(Attendance!$E$1:$ZZ$1,"mmm")="Dec")),0)</f>
        <v>0</v>
      </c>
      <c r="Z141" s="226" cm="1">
        <f t="array" ref="Z141">IFERROR(SUMPRODUCT((LOWER(INDEX(Attendance!$E:$ZZ,MATCH($A141,Attendance!$A:$A,0),0))="x")*(Attendance!$E$2:$ZZ$2=_xlfn.XLOOKUP(E$1,'Point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42" spans="1:26" x14ac:dyDescent="0.25">
      <c r="A142" s="187">
        <f>Attendance!A141</f>
        <v>139</v>
      </c>
      <c r="B142" s="207" t="str">
        <f>IF($A142=0,"",IFERROR(_xlfn.LET(_xlpm.x,INDEX(Attendance!$B:$B,MATCH($A142,Attendance!$A:$A,0)),IF(_xlpm.x=0,"",_xlpm.x)),""))</f>
        <v/>
      </c>
      <c r="C142" s="207" t="str">
        <f>IF($A142=0,"",IFERROR(_xlfn.LET(_xlpm.x,INDEX(Attendance!$C:$C,MATCH($A142,Attendance!$A:$A,0)),IF(_xlpm.x=0,"",_xlpm.x)),""))</f>
        <v/>
      </c>
      <c r="D142" s="207" t="str">
        <f>IF($A142=0,"",IFERROR(_xlfn.LET(_xlpm.x,INDEX(Attendance!$D:$D,MATCH($A142,Attendance!$A:$A,0)),IF(_xlpm.x=0,"",_xlpm.x)),""))</f>
        <v/>
      </c>
      <c r="E142" s="208" cm="1">
        <f t="array" ref="E142">SUMPRODUCT((LOWER(INDEX(Attendance!$D:$ZZ,MATCH($A142,Attendance!$A:$A,0),0))="x")*(Attendance!$D$2:$ZZ$2=_xlfn.XLOOKUP(E$1,'Point System'!$A:$A,'Point System'!$B:$B,""))*(TEXT(Attendance!$D$1:$ZZ$1,"mmm")="Dec"))*_xlfn.XLOOKUP(E$1,'Point System'!$A:$A,'Point System'!$C:$C,0)</f>
        <v>0</v>
      </c>
      <c r="F142" s="208" cm="1">
        <f t="array" ref="F142">SUMPRODUCT((LOWER(INDEX(Attendance!$D:$ZZ,MATCH($A142,Attendance!$A:$A,0),0))="x")*(Attendance!$D$2:$ZZ$2=_xlfn.XLOOKUP(F$1,'Point System'!$A:$A,'Point System'!$B:$B,""))*(TEXT(Attendance!$D$1:$ZZ$1,"mmm")="Dec"))*_xlfn.XLOOKUP(F$1,'Point System'!$A:$A,'Point System'!$C:$C,0)</f>
        <v>0</v>
      </c>
      <c r="G142" s="208" cm="1">
        <f t="array" ref="G142">SUMPRODUCT((LOWER(INDEX(Attendance!$D:$ZZ,MATCH($A142,Attendance!$A:$A,0),0))="x")*(Attendance!$D$2:$ZZ$2=_xlfn.XLOOKUP(G$1,'Point System'!$A:$A,'Point System'!$B:$B,""))*(TEXT(Attendance!$D$1:$ZZ$1,"mmm")="Dec"))*_xlfn.XLOOKUP(G$1,'Point System'!$A:$A,'Point System'!$C:$C,0)</f>
        <v>0</v>
      </c>
      <c r="H142" s="208" cm="1">
        <f t="array" ref="H142">SUMPRODUCT((LOWER(INDEX(Attendance!$D:$ZZ,MATCH($A142,Attendance!$A:$A,0),0))="x")*(Attendance!$D$2:$ZZ$2=_xlfn.XLOOKUP(H$1,'Point System'!$A:$A,'Point System'!$B:$B,""))*(TEXT(Attendance!$D$1:$ZZ$1,"mmm")="Dec"))*_xlfn.XLOOKUP(H$1,'Point System'!$A:$A,'Point System'!$C:$C,0)</f>
        <v>0</v>
      </c>
      <c r="I142" s="208" cm="1">
        <f t="array" ref="I142">SUMPRODUCT((LOWER(INDEX(Attendance!$D:$ZZ,MATCH($A142,Attendance!$A:$A,0),0))="x")*(Attendance!$D$2:$ZZ$2=_xlfn.XLOOKUP(I$1,'Point System'!$A:$A,'Point System'!$B:$B,""))*(TEXT(Attendance!$D$1:$ZZ$1,"mmm")="Dec"))*_xlfn.XLOOKUP(I$1,'Point System'!$A:$A,'Point System'!$C:$C,0)</f>
        <v>0</v>
      </c>
      <c r="J142" s="208" cm="1">
        <f t="array" ref="J142">SUMPRODUCT((LOWER(INDEX(Attendance!$D:$ZZ,MATCH($A142,Attendance!$A:$A,0),0))="x")*(Attendance!$D$2:$ZZ$2=_xlfn.XLOOKUP(J$1,'Point System'!$A:$A,'Point System'!$B:$B,""))*(TEXT(Attendance!$D$1:$ZZ$1,"mmm")="Dec"))*_xlfn.XLOOKUP(J$1,'Point System'!$A:$A,'Point System'!$C:$C,0)</f>
        <v>0</v>
      </c>
      <c r="K142" s="208" cm="1">
        <f t="array" ref="K142">SUMPRODUCT((LOWER(INDEX(Attendance!$D:$ZZ,MATCH($A142,Attendance!$A:$A,0),0))="x")*(Attendance!$D$2:$ZZ$2=_xlfn.XLOOKUP(K$1,'Point System'!$A:$A,'Point System'!$B:$B,""))*(TEXT(Attendance!$D$1:$ZZ$1,"mmm")="Dec"))*_xlfn.XLOOKUP(K$1,'Point System'!$A:$A,'Point System'!$C:$C,0)</f>
        <v>0</v>
      </c>
      <c r="L142" s="188"/>
      <c r="M142" s="188"/>
      <c r="N142" s="188"/>
      <c r="O142" s="188"/>
      <c r="P142" s="217">
        <f t="shared" si="6"/>
        <v>0</v>
      </c>
      <c r="Q142" s="218">
        <f>IFERROR(INDEX(Deduction!$E:$J,MATCH($A142,Deduction!$A:$A,0),MATCH(_xlfn.XLOOKUP(Q$1,'Point System'!$E:$E,'Point System'!$F:$F,""),Deduction!$E$3:$J$3,0))*_xlfn.XLOOKUP(Q$1,'Point System'!$E:$E,'Point System'!$G:$G,0),0)</f>
        <v>0</v>
      </c>
      <c r="R142" s="218">
        <f>IFERROR(INDEX(Deduction!$E:$J,MATCH($A142,Deduction!$A:$A,0),MATCH(_xlfn.XLOOKUP(R$1,'Point System'!$E:$E,'Point System'!$F:$F,""),Deduction!$E$3:$J$3,0))*_xlfn.XLOOKUP(R$1,'Point System'!$E:$E,'Point System'!$G:$G,0),0)</f>
        <v>0</v>
      </c>
      <c r="S142" s="218">
        <f>IFERROR(INDEX(Deduction!$E:$J,MATCH($A142,Deduction!$A:$A,0),MATCH(_xlfn.XLOOKUP(S$1,'Point System'!$E:$E,'Point System'!$F:$F,""),Deduction!$E$3:$J$3,0))*_xlfn.XLOOKUP(S$1,'Point System'!$E:$E,'Point System'!$G:$G,0),0)</f>
        <v>0</v>
      </c>
      <c r="T142" s="218">
        <f>IFERROR(INDEX(Deduction!$E:$J,MATCH($A142,Deduction!$A:$A,0),MATCH(_xlfn.XLOOKUP(T$1,'Point System'!$E:$E,'Point System'!$F:$F,""),Deduction!$E$3:$J$3,0))*_xlfn.XLOOKUP(T$1,'Point System'!$E:$E,'Point System'!$G:$G,0),0)</f>
        <v>0</v>
      </c>
      <c r="U142" s="218">
        <f>IFERROR(INDEX(Deduction!$E:$J,MATCH($A142,Deduction!$A:$A,0),MATCH(_xlfn.XLOOKUP(U$1,'Point System'!$E:$E,'Point System'!$F:$F,""),Deduction!$E$3:$J$3,0))*_xlfn.XLOOKUP(U$1,'Point System'!$E:$E,'Point System'!$G:$G,0),0)</f>
        <v>0</v>
      </c>
      <c r="V142" s="218">
        <f>IFERROR(INDEX(Deduction!$E:$J,MATCH($A142,Deduction!$A:$A,0),MATCH(_xlfn.XLOOKUP(V$1,'Point System'!$E:$E,'Point System'!$F:$F,""),Deduction!$E$3:$J$3,0))*_xlfn.XLOOKUP(V$1,'Point System'!$E:$E,'Point System'!$G:$G,0),0)</f>
        <v>0</v>
      </c>
      <c r="W142" s="217">
        <f t="shared" si="7"/>
        <v>0</v>
      </c>
      <c r="X142" s="219">
        <f t="shared" si="8"/>
        <v>0</v>
      </c>
      <c r="Y142" s="227" cm="1">
        <f t="array" ref="Y142">IFERROR(SUMPRODUCT((LOWER(INDEX(Attendance!$E:$ZZ,MATCH($A142,Attendance!$A:$A,0),0))="x")*(TEXT(Attendance!$E$1:$ZZ$1,"mmm")="Dec"))/SUMPRODUCT((Attendance!$E$1:$ZZ$1&lt;&gt;"")*(TEXT(Attendance!$E$1:$ZZ$1,"mmm")="Dec")),0)</f>
        <v>0</v>
      </c>
      <c r="Z142" s="228" cm="1">
        <f t="array" ref="Z142">IFERROR(SUMPRODUCT((LOWER(INDEX(Attendance!$E:$ZZ,MATCH($A142,Attendance!$A:$A,0),0))="x")*(Attendance!$E$2:$ZZ$2=_xlfn.XLOOKUP(E$1,'Point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43" spans="1:26" x14ac:dyDescent="0.25">
      <c r="A143" s="187">
        <f>Attendance!A142</f>
        <v>140</v>
      </c>
      <c r="B143" s="205" t="str">
        <f>IF($A143=0,"",IFERROR(_xlfn.LET(_xlpm.x,INDEX(Attendance!$B:$B,MATCH($A143,Attendance!$A:$A,0)),IF(_xlpm.x=0,"",_xlpm.x)),""))</f>
        <v/>
      </c>
      <c r="C143" s="205" t="str">
        <f>IF($A143=0,"",IFERROR(_xlfn.LET(_xlpm.x,INDEX(Attendance!$C:$C,MATCH($A143,Attendance!$A:$A,0)),IF(_xlpm.x=0,"",_xlpm.x)),""))</f>
        <v/>
      </c>
      <c r="D143" s="205" t="str">
        <f>IF($A143=0,"",IFERROR(_xlfn.LET(_xlpm.x,INDEX(Attendance!$D:$D,MATCH($A143,Attendance!$A:$A,0)),IF(_xlpm.x=0,"",_xlpm.x)),""))</f>
        <v/>
      </c>
      <c r="E143" s="206" cm="1">
        <f t="array" ref="E143">SUMPRODUCT((LOWER(INDEX(Attendance!$D:$ZZ,MATCH($A143,Attendance!$A:$A,0),0))="x")*(Attendance!$D$2:$ZZ$2=_xlfn.XLOOKUP(E$1,'Point System'!$A:$A,'Point System'!$B:$B,""))*(TEXT(Attendance!$D$1:$ZZ$1,"mmm")="Dec"))*_xlfn.XLOOKUP(E$1,'Point System'!$A:$A,'Point System'!$C:$C,0)</f>
        <v>0</v>
      </c>
      <c r="F143" s="206" cm="1">
        <f t="array" ref="F143">SUMPRODUCT((LOWER(INDEX(Attendance!$D:$ZZ,MATCH($A143,Attendance!$A:$A,0),0))="x")*(Attendance!$D$2:$ZZ$2=_xlfn.XLOOKUP(F$1,'Point System'!$A:$A,'Point System'!$B:$B,""))*(TEXT(Attendance!$D$1:$ZZ$1,"mmm")="Dec"))*_xlfn.XLOOKUP(F$1,'Point System'!$A:$A,'Point System'!$C:$C,0)</f>
        <v>0</v>
      </c>
      <c r="G143" s="206" cm="1">
        <f t="array" ref="G143">SUMPRODUCT((LOWER(INDEX(Attendance!$D:$ZZ,MATCH($A143,Attendance!$A:$A,0),0))="x")*(Attendance!$D$2:$ZZ$2=_xlfn.XLOOKUP(G$1,'Point System'!$A:$A,'Point System'!$B:$B,""))*(TEXT(Attendance!$D$1:$ZZ$1,"mmm")="Dec"))*_xlfn.XLOOKUP(G$1,'Point System'!$A:$A,'Point System'!$C:$C,0)</f>
        <v>0</v>
      </c>
      <c r="H143" s="206" cm="1">
        <f t="array" ref="H143">SUMPRODUCT((LOWER(INDEX(Attendance!$D:$ZZ,MATCH($A143,Attendance!$A:$A,0),0))="x")*(Attendance!$D$2:$ZZ$2=_xlfn.XLOOKUP(H$1,'Point System'!$A:$A,'Point System'!$B:$B,""))*(TEXT(Attendance!$D$1:$ZZ$1,"mmm")="Dec"))*_xlfn.XLOOKUP(H$1,'Point System'!$A:$A,'Point System'!$C:$C,0)</f>
        <v>0</v>
      </c>
      <c r="I143" s="206" cm="1">
        <f t="array" ref="I143">SUMPRODUCT((LOWER(INDEX(Attendance!$D:$ZZ,MATCH($A143,Attendance!$A:$A,0),0))="x")*(Attendance!$D$2:$ZZ$2=_xlfn.XLOOKUP(I$1,'Point System'!$A:$A,'Point System'!$B:$B,""))*(TEXT(Attendance!$D$1:$ZZ$1,"mmm")="Dec"))*_xlfn.XLOOKUP(I$1,'Point System'!$A:$A,'Point System'!$C:$C,0)</f>
        <v>0</v>
      </c>
      <c r="J143" s="206" cm="1">
        <f t="array" ref="J143">SUMPRODUCT((LOWER(INDEX(Attendance!$D:$ZZ,MATCH($A143,Attendance!$A:$A,0),0))="x")*(Attendance!$D$2:$ZZ$2=_xlfn.XLOOKUP(J$1,'Point System'!$A:$A,'Point System'!$B:$B,""))*(TEXT(Attendance!$D$1:$ZZ$1,"mmm")="Dec"))*_xlfn.XLOOKUP(J$1,'Point System'!$A:$A,'Point System'!$C:$C,0)</f>
        <v>0</v>
      </c>
      <c r="K143" s="206" cm="1">
        <f t="array" ref="K143">SUMPRODUCT((LOWER(INDEX(Attendance!$D:$ZZ,MATCH($A143,Attendance!$A:$A,0),0))="x")*(Attendance!$D$2:$ZZ$2=_xlfn.XLOOKUP(K$1,'Point System'!$A:$A,'Point System'!$B:$B,""))*(TEXT(Attendance!$D$1:$ZZ$1,"mmm")="Dec"))*_xlfn.XLOOKUP(K$1,'Point System'!$A:$A,'Point System'!$C:$C,0)</f>
        <v>0</v>
      </c>
      <c r="L143" s="188"/>
      <c r="M143" s="188"/>
      <c r="N143" s="188"/>
      <c r="O143" s="188"/>
      <c r="P143" s="214">
        <f t="shared" si="6"/>
        <v>0</v>
      </c>
      <c r="Q143" s="215">
        <f>IFERROR(INDEX(Deduction!$E:$J,MATCH($A143,Deduction!$A:$A,0),MATCH(_xlfn.XLOOKUP(Q$1,'Point System'!$E:$E,'Point System'!$F:$F,""),Deduction!$E$3:$J$3,0))*_xlfn.XLOOKUP(Q$1,'Point System'!$E:$E,'Point System'!$G:$G,0),0)</f>
        <v>0</v>
      </c>
      <c r="R143" s="215">
        <f>IFERROR(INDEX(Deduction!$E:$J,MATCH($A143,Deduction!$A:$A,0),MATCH(_xlfn.XLOOKUP(R$1,'Point System'!$E:$E,'Point System'!$F:$F,""),Deduction!$E$3:$J$3,0))*_xlfn.XLOOKUP(R$1,'Point System'!$E:$E,'Point System'!$G:$G,0),0)</f>
        <v>0</v>
      </c>
      <c r="S143" s="215">
        <f>IFERROR(INDEX(Deduction!$E:$J,MATCH($A143,Deduction!$A:$A,0),MATCH(_xlfn.XLOOKUP(S$1,'Point System'!$E:$E,'Point System'!$F:$F,""),Deduction!$E$3:$J$3,0))*_xlfn.XLOOKUP(S$1,'Point System'!$E:$E,'Point System'!$G:$G,0),0)</f>
        <v>0</v>
      </c>
      <c r="T143" s="215">
        <f>IFERROR(INDEX(Deduction!$E:$J,MATCH($A143,Deduction!$A:$A,0),MATCH(_xlfn.XLOOKUP(T$1,'Point System'!$E:$E,'Point System'!$F:$F,""),Deduction!$E$3:$J$3,0))*_xlfn.XLOOKUP(T$1,'Point System'!$E:$E,'Point System'!$G:$G,0),0)</f>
        <v>0</v>
      </c>
      <c r="U143" s="215">
        <f>IFERROR(INDEX(Deduction!$E:$J,MATCH($A143,Deduction!$A:$A,0),MATCH(_xlfn.XLOOKUP(U$1,'Point System'!$E:$E,'Point System'!$F:$F,""),Deduction!$E$3:$J$3,0))*_xlfn.XLOOKUP(U$1,'Point System'!$E:$E,'Point System'!$G:$G,0),0)</f>
        <v>0</v>
      </c>
      <c r="V143" s="215">
        <f>IFERROR(INDEX(Deduction!$E:$J,MATCH($A143,Deduction!$A:$A,0),MATCH(_xlfn.XLOOKUP(V$1,'Point System'!$E:$E,'Point System'!$F:$F,""),Deduction!$E$3:$J$3,0))*_xlfn.XLOOKUP(V$1,'Point System'!$E:$E,'Point System'!$G:$G,0),0)</f>
        <v>0</v>
      </c>
      <c r="W143" s="214">
        <f t="shared" si="7"/>
        <v>0</v>
      </c>
      <c r="X143" s="216">
        <f t="shared" si="8"/>
        <v>0</v>
      </c>
      <c r="Y143" s="225" cm="1">
        <f t="array" ref="Y143">IFERROR(SUMPRODUCT((LOWER(INDEX(Attendance!$E:$ZZ,MATCH($A143,Attendance!$A:$A,0),0))="x")*(TEXT(Attendance!$E$1:$ZZ$1,"mmm")="Dec"))/SUMPRODUCT((Attendance!$E$1:$ZZ$1&lt;&gt;"")*(TEXT(Attendance!$E$1:$ZZ$1,"mmm")="Dec")),0)</f>
        <v>0</v>
      </c>
      <c r="Z143" s="226" cm="1">
        <f t="array" ref="Z143">IFERROR(SUMPRODUCT((LOWER(INDEX(Attendance!$E:$ZZ,MATCH($A143,Attendance!$A:$A,0),0))="x")*(Attendance!$E$2:$ZZ$2=_xlfn.XLOOKUP(E$1,'Point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44" spans="1:26" x14ac:dyDescent="0.25">
      <c r="A144" s="187">
        <f>Attendance!A143</f>
        <v>141</v>
      </c>
      <c r="B144" s="207" t="str">
        <f>IF($A144=0,"",IFERROR(_xlfn.LET(_xlpm.x,INDEX(Attendance!$B:$B,MATCH($A144,Attendance!$A:$A,0)),IF(_xlpm.x=0,"",_xlpm.x)),""))</f>
        <v/>
      </c>
      <c r="C144" s="207" t="str">
        <f>IF($A144=0,"",IFERROR(_xlfn.LET(_xlpm.x,INDEX(Attendance!$C:$C,MATCH($A144,Attendance!$A:$A,0)),IF(_xlpm.x=0,"",_xlpm.x)),""))</f>
        <v/>
      </c>
      <c r="D144" s="207" t="str">
        <f>IF($A144=0,"",IFERROR(_xlfn.LET(_xlpm.x,INDEX(Attendance!$D:$D,MATCH($A144,Attendance!$A:$A,0)),IF(_xlpm.x=0,"",_xlpm.x)),""))</f>
        <v/>
      </c>
      <c r="E144" s="208" cm="1">
        <f t="array" ref="E144">SUMPRODUCT((LOWER(INDEX(Attendance!$D:$ZZ,MATCH($A144,Attendance!$A:$A,0),0))="x")*(Attendance!$D$2:$ZZ$2=_xlfn.XLOOKUP(E$1,'Point System'!$A:$A,'Point System'!$B:$B,""))*(TEXT(Attendance!$D$1:$ZZ$1,"mmm")="Dec"))*_xlfn.XLOOKUP(E$1,'Point System'!$A:$A,'Point System'!$C:$C,0)</f>
        <v>0</v>
      </c>
      <c r="F144" s="208" cm="1">
        <f t="array" ref="F144">SUMPRODUCT((LOWER(INDEX(Attendance!$D:$ZZ,MATCH($A144,Attendance!$A:$A,0),0))="x")*(Attendance!$D$2:$ZZ$2=_xlfn.XLOOKUP(F$1,'Point System'!$A:$A,'Point System'!$B:$B,""))*(TEXT(Attendance!$D$1:$ZZ$1,"mmm")="Dec"))*_xlfn.XLOOKUP(F$1,'Point System'!$A:$A,'Point System'!$C:$C,0)</f>
        <v>0</v>
      </c>
      <c r="G144" s="208" cm="1">
        <f t="array" ref="G144">SUMPRODUCT((LOWER(INDEX(Attendance!$D:$ZZ,MATCH($A144,Attendance!$A:$A,0),0))="x")*(Attendance!$D$2:$ZZ$2=_xlfn.XLOOKUP(G$1,'Point System'!$A:$A,'Point System'!$B:$B,""))*(TEXT(Attendance!$D$1:$ZZ$1,"mmm")="Dec"))*_xlfn.XLOOKUP(G$1,'Point System'!$A:$A,'Point System'!$C:$C,0)</f>
        <v>0</v>
      </c>
      <c r="H144" s="208" cm="1">
        <f t="array" ref="H144">SUMPRODUCT((LOWER(INDEX(Attendance!$D:$ZZ,MATCH($A144,Attendance!$A:$A,0),0))="x")*(Attendance!$D$2:$ZZ$2=_xlfn.XLOOKUP(H$1,'Point System'!$A:$A,'Point System'!$B:$B,""))*(TEXT(Attendance!$D$1:$ZZ$1,"mmm")="Dec"))*_xlfn.XLOOKUP(H$1,'Point System'!$A:$A,'Point System'!$C:$C,0)</f>
        <v>0</v>
      </c>
      <c r="I144" s="208" cm="1">
        <f t="array" ref="I144">SUMPRODUCT((LOWER(INDEX(Attendance!$D:$ZZ,MATCH($A144,Attendance!$A:$A,0),0))="x")*(Attendance!$D$2:$ZZ$2=_xlfn.XLOOKUP(I$1,'Point System'!$A:$A,'Point System'!$B:$B,""))*(TEXT(Attendance!$D$1:$ZZ$1,"mmm")="Dec"))*_xlfn.XLOOKUP(I$1,'Point System'!$A:$A,'Point System'!$C:$C,0)</f>
        <v>0</v>
      </c>
      <c r="J144" s="208" cm="1">
        <f t="array" ref="J144">SUMPRODUCT((LOWER(INDEX(Attendance!$D:$ZZ,MATCH($A144,Attendance!$A:$A,0),0))="x")*(Attendance!$D$2:$ZZ$2=_xlfn.XLOOKUP(J$1,'Point System'!$A:$A,'Point System'!$B:$B,""))*(TEXT(Attendance!$D$1:$ZZ$1,"mmm")="Dec"))*_xlfn.XLOOKUP(J$1,'Point System'!$A:$A,'Point System'!$C:$C,0)</f>
        <v>0</v>
      </c>
      <c r="K144" s="208" cm="1">
        <f t="array" ref="K144">SUMPRODUCT((LOWER(INDEX(Attendance!$D:$ZZ,MATCH($A144,Attendance!$A:$A,0),0))="x")*(Attendance!$D$2:$ZZ$2=_xlfn.XLOOKUP(K$1,'Point System'!$A:$A,'Point System'!$B:$B,""))*(TEXT(Attendance!$D$1:$ZZ$1,"mmm")="Dec"))*_xlfn.XLOOKUP(K$1,'Point System'!$A:$A,'Point System'!$C:$C,0)</f>
        <v>0</v>
      </c>
      <c r="L144" s="188"/>
      <c r="M144" s="188"/>
      <c r="N144" s="188"/>
      <c r="O144" s="188"/>
      <c r="P144" s="217">
        <f t="shared" si="6"/>
        <v>0</v>
      </c>
      <c r="Q144" s="218">
        <f>IFERROR(INDEX(Deduction!$E:$J,MATCH($A144,Deduction!$A:$A,0),MATCH(_xlfn.XLOOKUP(Q$1,'Point System'!$E:$E,'Point System'!$F:$F,""),Deduction!$E$3:$J$3,0))*_xlfn.XLOOKUP(Q$1,'Point System'!$E:$E,'Point System'!$G:$G,0),0)</f>
        <v>0</v>
      </c>
      <c r="R144" s="218">
        <f>IFERROR(INDEX(Deduction!$E:$J,MATCH($A144,Deduction!$A:$A,0),MATCH(_xlfn.XLOOKUP(R$1,'Point System'!$E:$E,'Point System'!$F:$F,""),Deduction!$E$3:$J$3,0))*_xlfn.XLOOKUP(R$1,'Point System'!$E:$E,'Point System'!$G:$G,0),0)</f>
        <v>0</v>
      </c>
      <c r="S144" s="218">
        <f>IFERROR(INDEX(Deduction!$E:$J,MATCH($A144,Deduction!$A:$A,0),MATCH(_xlfn.XLOOKUP(S$1,'Point System'!$E:$E,'Point System'!$F:$F,""),Deduction!$E$3:$J$3,0))*_xlfn.XLOOKUP(S$1,'Point System'!$E:$E,'Point System'!$G:$G,0),0)</f>
        <v>0</v>
      </c>
      <c r="T144" s="218">
        <f>IFERROR(INDEX(Deduction!$E:$J,MATCH($A144,Deduction!$A:$A,0),MATCH(_xlfn.XLOOKUP(T$1,'Point System'!$E:$E,'Point System'!$F:$F,""),Deduction!$E$3:$J$3,0))*_xlfn.XLOOKUP(T$1,'Point System'!$E:$E,'Point System'!$G:$G,0),0)</f>
        <v>0</v>
      </c>
      <c r="U144" s="218">
        <f>IFERROR(INDEX(Deduction!$E:$J,MATCH($A144,Deduction!$A:$A,0),MATCH(_xlfn.XLOOKUP(U$1,'Point System'!$E:$E,'Point System'!$F:$F,""),Deduction!$E$3:$J$3,0))*_xlfn.XLOOKUP(U$1,'Point System'!$E:$E,'Point System'!$G:$G,0),0)</f>
        <v>0</v>
      </c>
      <c r="V144" s="218">
        <f>IFERROR(INDEX(Deduction!$E:$J,MATCH($A144,Deduction!$A:$A,0),MATCH(_xlfn.XLOOKUP(V$1,'Point System'!$E:$E,'Point System'!$F:$F,""),Deduction!$E$3:$J$3,0))*_xlfn.XLOOKUP(V$1,'Point System'!$E:$E,'Point System'!$G:$G,0),0)</f>
        <v>0</v>
      </c>
      <c r="W144" s="217">
        <f t="shared" si="7"/>
        <v>0</v>
      </c>
      <c r="X144" s="219">
        <f t="shared" si="8"/>
        <v>0</v>
      </c>
      <c r="Y144" s="227" cm="1">
        <f t="array" ref="Y144">IFERROR(SUMPRODUCT((LOWER(INDEX(Attendance!$E:$ZZ,MATCH($A144,Attendance!$A:$A,0),0))="x")*(TEXT(Attendance!$E$1:$ZZ$1,"mmm")="Dec"))/SUMPRODUCT((Attendance!$E$1:$ZZ$1&lt;&gt;"")*(TEXT(Attendance!$E$1:$ZZ$1,"mmm")="Dec")),0)</f>
        <v>0</v>
      </c>
      <c r="Z144" s="228" cm="1">
        <f t="array" ref="Z144">IFERROR(SUMPRODUCT((LOWER(INDEX(Attendance!$E:$ZZ,MATCH($A144,Attendance!$A:$A,0),0))="x")*(Attendance!$E$2:$ZZ$2=_xlfn.XLOOKUP(E$1,'Point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45" spans="1:26" x14ac:dyDescent="0.25">
      <c r="A145" s="187">
        <f>Attendance!A144</f>
        <v>142</v>
      </c>
      <c r="B145" s="205" t="str">
        <f>IF($A145=0,"",IFERROR(_xlfn.LET(_xlpm.x,INDEX(Attendance!$B:$B,MATCH($A145,Attendance!$A:$A,0)),IF(_xlpm.x=0,"",_xlpm.x)),""))</f>
        <v/>
      </c>
      <c r="C145" s="205" t="str">
        <f>IF($A145=0,"",IFERROR(_xlfn.LET(_xlpm.x,INDEX(Attendance!$C:$C,MATCH($A145,Attendance!$A:$A,0)),IF(_xlpm.x=0,"",_xlpm.x)),""))</f>
        <v/>
      </c>
      <c r="D145" s="205" t="str">
        <f>IF($A145=0,"",IFERROR(_xlfn.LET(_xlpm.x,INDEX(Attendance!$D:$D,MATCH($A145,Attendance!$A:$A,0)),IF(_xlpm.x=0,"",_xlpm.x)),""))</f>
        <v/>
      </c>
      <c r="E145" s="206" cm="1">
        <f t="array" ref="E145">SUMPRODUCT((LOWER(INDEX(Attendance!$D:$ZZ,MATCH($A145,Attendance!$A:$A,0),0))="x")*(Attendance!$D$2:$ZZ$2=_xlfn.XLOOKUP(E$1,'Point System'!$A:$A,'Point System'!$B:$B,""))*(TEXT(Attendance!$D$1:$ZZ$1,"mmm")="Dec"))*_xlfn.XLOOKUP(E$1,'Point System'!$A:$A,'Point System'!$C:$C,0)</f>
        <v>0</v>
      </c>
      <c r="F145" s="206" cm="1">
        <f t="array" ref="F145">SUMPRODUCT((LOWER(INDEX(Attendance!$D:$ZZ,MATCH($A145,Attendance!$A:$A,0),0))="x")*(Attendance!$D$2:$ZZ$2=_xlfn.XLOOKUP(F$1,'Point System'!$A:$A,'Point System'!$B:$B,""))*(TEXT(Attendance!$D$1:$ZZ$1,"mmm")="Dec"))*_xlfn.XLOOKUP(F$1,'Point System'!$A:$A,'Point System'!$C:$C,0)</f>
        <v>0</v>
      </c>
      <c r="G145" s="206" cm="1">
        <f t="array" ref="G145">SUMPRODUCT((LOWER(INDEX(Attendance!$D:$ZZ,MATCH($A145,Attendance!$A:$A,0),0))="x")*(Attendance!$D$2:$ZZ$2=_xlfn.XLOOKUP(G$1,'Point System'!$A:$A,'Point System'!$B:$B,""))*(TEXT(Attendance!$D$1:$ZZ$1,"mmm")="Dec"))*_xlfn.XLOOKUP(G$1,'Point System'!$A:$A,'Point System'!$C:$C,0)</f>
        <v>0</v>
      </c>
      <c r="H145" s="206" cm="1">
        <f t="array" ref="H145">SUMPRODUCT((LOWER(INDEX(Attendance!$D:$ZZ,MATCH($A145,Attendance!$A:$A,0),0))="x")*(Attendance!$D$2:$ZZ$2=_xlfn.XLOOKUP(H$1,'Point System'!$A:$A,'Point System'!$B:$B,""))*(TEXT(Attendance!$D$1:$ZZ$1,"mmm")="Dec"))*_xlfn.XLOOKUP(H$1,'Point System'!$A:$A,'Point System'!$C:$C,0)</f>
        <v>0</v>
      </c>
      <c r="I145" s="206" cm="1">
        <f t="array" ref="I145">SUMPRODUCT((LOWER(INDEX(Attendance!$D:$ZZ,MATCH($A145,Attendance!$A:$A,0),0))="x")*(Attendance!$D$2:$ZZ$2=_xlfn.XLOOKUP(I$1,'Point System'!$A:$A,'Point System'!$B:$B,""))*(TEXT(Attendance!$D$1:$ZZ$1,"mmm")="Dec"))*_xlfn.XLOOKUP(I$1,'Point System'!$A:$A,'Point System'!$C:$C,0)</f>
        <v>0</v>
      </c>
      <c r="J145" s="206" cm="1">
        <f t="array" ref="J145">SUMPRODUCT((LOWER(INDEX(Attendance!$D:$ZZ,MATCH($A145,Attendance!$A:$A,0),0))="x")*(Attendance!$D$2:$ZZ$2=_xlfn.XLOOKUP(J$1,'Point System'!$A:$A,'Point System'!$B:$B,""))*(TEXT(Attendance!$D$1:$ZZ$1,"mmm")="Dec"))*_xlfn.XLOOKUP(J$1,'Point System'!$A:$A,'Point System'!$C:$C,0)</f>
        <v>0</v>
      </c>
      <c r="K145" s="206" cm="1">
        <f t="array" ref="K145">SUMPRODUCT((LOWER(INDEX(Attendance!$D:$ZZ,MATCH($A145,Attendance!$A:$A,0),0))="x")*(Attendance!$D$2:$ZZ$2=_xlfn.XLOOKUP(K$1,'Point System'!$A:$A,'Point System'!$B:$B,""))*(TEXT(Attendance!$D$1:$ZZ$1,"mmm")="Dec"))*_xlfn.XLOOKUP(K$1,'Point System'!$A:$A,'Point System'!$C:$C,0)</f>
        <v>0</v>
      </c>
      <c r="L145" s="188"/>
      <c r="M145" s="188"/>
      <c r="N145" s="188"/>
      <c r="O145" s="188"/>
      <c r="P145" s="214">
        <f t="shared" si="6"/>
        <v>0</v>
      </c>
      <c r="Q145" s="215">
        <f>IFERROR(INDEX(Deduction!$E:$J,MATCH($A145,Deduction!$A:$A,0),MATCH(_xlfn.XLOOKUP(Q$1,'Point System'!$E:$E,'Point System'!$F:$F,""),Deduction!$E$3:$J$3,0))*_xlfn.XLOOKUP(Q$1,'Point System'!$E:$E,'Point System'!$G:$G,0),0)</f>
        <v>0</v>
      </c>
      <c r="R145" s="215">
        <f>IFERROR(INDEX(Deduction!$E:$J,MATCH($A145,Deduction!$A:$A,0),MATCH(_xlfn.XLOOKUP(R$1,'Point System'!$E:$E,'Point System'!$F:$F,""),Deduction!$E$3:$J$3,0))*_xlfn.XLOOKUP(R$1,'Point System'!$E:$E,'Point System'!$G:$G,0),0)</f>
        <v>0</v>
      </c>
      <c r="S145" s="215">
        <f>IFERROR(INDEX(Deduction!$E:$J,MATCH($A145,Deduction!$A:$A,0),MATCH(_xlfn.XLOOKUP(S$1,'Point System'!$E:$E,'Point System'!$F:$F,""),Deduction!$E$3:$J$3,0))*_xlfn.XLOOKUP(S$1,'Point System'!$E:$E,'Point System'!$G:$G,0),0)</f>
        <v>0</v>
      </c>
      <c r="T145" s="215">
        <f>IFERROR(INDEX(Deduction!$E:$J,MATCH($A145,Deduction!$A:$A,0),MATCH(_xlfn.XLOOKUP(T$1,'Point System'!$E:$E,'Point System'!$F:$F,""),Deduction!$E$3:$J$3,0))*_xlfn.XLOOKUP(T$1,'Point System'!$E:$E,'Point System'!$G:$G,0),0)</f>
        <v>0</v>
      </c>
      <c r="U145" s="215">
        <f>IFERROR(INDEX(Deduction!$E:$J,MATCH($A145,Deduction!$A:$A,0),MATCH(_xlfn.XLOOKUP(U$1,'Point System'!$E:$E,'Point System'!$F:$F,""),Deduction!$E$3:$J$3,0))*_xlfn.XLOOKUP(U$1,'Point System'!$E:$E,'Point System'!$G:$G,0),0)</f>
        <v>0</v>
      </c>
      <c r="V145" s="215">
        <f>IFERROR(INDEX(Deduction!$E:$J,MATCH($A145,Deduction!$A:$A,0),MATCH(_xlfn.XLOOKUP(V$1,'Point System'!$E:$E,'Point System'!$F:$F,""),Deduction!$E$3:$J$3,0))*_xlfn.XLOOKUP(V$1,'Point System'!$E:$E,'Point System'!$G:$G,0),0)</f>
        <v>0</v>
      </c>
      <c r="W145" s="214">
        <f t="shared" si="7"/>
        <v>0</v>
      </c>
      <c r="X145" s="216">
        <f t="shared" si="8"/>
        <v>0</v>
      </c>
      <c r="Y145" s="225" cm="1">
        <f t="array" ref="Y145">IFERROR(SUMPRODUCT((LOWER(INDEX(Attendance!$E:$ZZ,MATCH($A145,Attendance!$A:$A,0),0))="x")*(TEXT(Attendance!$E$1:$ZZ$1,"mmm")="Dec"))/SUMPRODUCT((Attendance!$E$1:$ZZ$1&lt;&gt;"")*(TEXT(Attendance!$E$1:$ZZ$1,"mmm")="Dec")),0)</f>
        <v>0</v>
      </c>
      <c r="Z145" s="226" cm="1">
        <f t="array" ref="Z145">IFERROR(SUMPRODUCT((LOWER(INDEX(Attendance!$E:$ZZ,MATCH($A145,Attendance!$A:$A,0),0))="x")*(Attendance!$E$2:$ZZ$2=_xlfn.XLOOKUP(E$1,'Point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46" spans="1:26" x14ac:dyDescent="0.25">
      <c r="A146" s="187">
        <f>Attendance!A145</f>
        <v>143</v>
      </c>
      <c r="B146" s="207" t="str">
        <f>IF($A146=0,"",IFERROR(_xlfn.LET(_xlpm.x,INDEX(Attendance!$B:$B,MATCH($A146,Attendance!$A:$A,0)),IF(_xlpm.x=0,"",_xlpm.x)),""))</f>
        <v/>
      </c>
      <c r="C146" s="207" t="str">
        <f>IF($A146=0,"",IFERROR(_xlfn.LET(_xlpm.x,INDEX(Attendance!$C:$C,MATCH($A146,Attendance!$A:$A,0)),IF(_xlpm.x=0,"",_xlpm.x)),""))</f>
        <v/>
      </c>
      <c r="D146" s="207" t="str">
        <f>IF($A146=0,"",IFERROR(_xlfn.LET(_xlpm.x,INDEX(Attendance!$D:$D,MATCH($A146,Attendance!$A:$A,0)),IF(_xlpm.x=0,"",_xlpm.x)),""))</f>
        <v/>
      </c>
      <c r="E146" s="208" cm="1">
        <f t="array" ref="E146">SUMPRODUCT((LOWER(INDEX(Attendance!$D:$ZZ,MATCH($A146,Attendance!$A:$A,0),0))="x")*(Attendance!$D$2:$ZZ$2=_xlfn.XLOOKUP(E$1,'Point System'!$A:$A,'Point System'!$B:$B,""))*(TEXT(Attendance!$D$1:$ZZ$1,"mmm")="Dec"))*_xlfn.XLOOKUP(E$1,'Point System'!$A:$A,'Point System'!$C:$C,0)</f>
        <v>0</v>
      </c>
      <c r="F146" s="208" cm="1">
        <f t="array" ref="F146">SUMPRODUCT((LOWER(INDEX(Attendance!$D:$ZZ,MATCH($A146,Attendance!$A:$A,0),0))="x")*(Attendance!$D$2:$ZZ$2=_xlfn.XLOOKUP(F$1,'Point System'!$A:$A,'Point System'!$B:$B,""))*(TEXT(Attendance!$D$1:$ZZ$1,"mmm")="Dec"))*_xlfn.XLOOKUP(F$1,'Point System'!$A:$A,'Point System'!$C:$C,0)</f>
        <v>0</v>
      </c>
      <c r="G146" s="208" cm="1">
        <f t="array" ref="G146">SUMPRODUCT((LOWER(INDEX(Attendance!$D:$ZZ,MATCH($A146,Attendance!$A:$A,0),0))="x")*(Attendance!$D$2:$ZZ$2=_xlfn.XLOOKUP(G$1,'Point System'!$A:$A,'Point System'!$B:$B,""))*(TEXT(Attendance!$D$1:$ZZ$1,"mmm")="Dec"))*_xlfn.XLOOKUP(G$1,'Point System'!$A:$A,'Point System'!$C:$C,0)</f>
        <v>0</v>
      </c>
      <c r="H146" s="208" cm="1">
        <f t="array" ref="H146">SUMPRODUCT((LOWER(INDEX(Attendance!$D:$ZZ,MATCH($A146,Attendance!$A:$A,0),0))="x")*(Attendance!$D$2:$ZZ$2=_xlfn.XLOOKUP(H$1,'Point System'!$A:$A,'Point System'!$B:$B,""))*(TEXT(Attendance!$D$1:$ZZ$1,"mmm")="Dec"))*_xlfn.XLOOKUP(H$1,'Point System'!$A:$A,'Point System'!$C:$C,0)</f>
        <v>0</v>
      </c>
      <c r="I146" s="208" cm="1">
        <f t="array" ref="I146">SUMPRODUCT((LOWER(INDEX(Attendance!$D:$ZZ,MATCH($A146,Attendance!$A:$A,0),0))="x")*(Attendance!$D$2:$ZZ$2=_xlfn.XLOOKUP(I$1,'Point System'!$A:$A,'Point System'!$B:$B,""))*(TEXT(Attendance!$D$1:$ZZ$1,"mmm")="Dec"))*_xlfn.XLOOKUP(I$1,'Point System'!$A:$A,'Point System'!$C:$C,0)</f>
        <v>0</v>
      </c>
      <c r="J146" s="208" cm="1">
        <f t="array" ref="J146">SUMPRODUCT((LOWER(INDEX(Attendance!$D:$ZZ,MATCH($A146,Attendance!$A:$A,0),0))="x")*(Attendance!$D$2:$ZZ$2=_xlfn.XLOOKUP(J$1,'Point System'!$A:$A,'Point System'!$B:$B,""))*(TEXT(Attendance!$D$1:$ZZ$1,"mmm")="Dec"))*_xlfn.XLOOKUP(J$1,'Point System'!$A:$A,'Point System'!$C:$C,0)</f>
        <v>0</v>
      </c>
      <c r="K146" s="208" cm="1">
        <f t="array" ref="K146">SUMPRODUCT((LOWER(INDEX(Attendance!$D:$ZZ,MATCH($A146,Attendance!$A:$A,0),0))="x")*(Attendance!$D$2:$ZZ$2=_xlfn.XLOOKUP(K$1,'Point System'!$A:$A,'Point System'!$B:$B,""))*(TEXT(Attendance!$D$1:$ZZ$1,"mmm")="Dec"))*_xlfn.XLOOKUP(K$1,'Point System'!$A:$A,'Point System'!$C:$C,0)</f>
        <v>0</v>
      </c>
      <c r="L146" s="188"/>
      <c r="M146" s="188"/>
      <c r="N146" s="188"/>
      <c r="O146" s="188"/>
      <c r="P146" s="217">
        <f t="shared" si="6"/>
        <v>0</v>
      </c>
      <c r="Q146" s="218">
        <f>IFERROR(INDEX(Deduction!$E:$J,MATCH($A146,Deduction!$A:$A,0),MATCH(_xlfn.XLOOKUP(Q$1,'Point System'!$E:$E,'Point System'!$F:$F,""),Deduction!$E$3:$J$3,0))*_xlfn.XLOOKUP(Q$1,'Point System'!$E:$E,'Point System'!$G:$G,0),0)</f>
        <v>0</v>
      </c>
      <c r="R146" s="218">
        <f>IFERROR(INDEX(Deduction!$E:$J,MATCH($A146,Deduction!$A:$A,0),MATCH(_xlfn.XLOOKUP(R$1,'Point System'!$E:$E,'Point System'!$F:$F,""),Deduction!$E$3:$J$3,0))*_xlfn.XLOOKUP(R$1,'Point System'!$E:$E,'Point System'!$G:$G,0),0)</f>
        <v>0</v>
      </c>
      <c r="S146" s="218">
        <f>IFERROR(INDEX(Deduction!$E:$J,MATCH($A146,Deduction!$A:$A,0),MATCH(_xlfn.XLOOKUP(S$1,'Point System'!$E:$E,'Point System'!$F:$F,""),Deduction!$E$3:$J$3,0))*_xlfn.XLOOKUP(S$1,'Point System'!$E:$E,'Point System'!$G:$G,0),0)</f>
        <v>0</v>
      </c>
      <c r="T146" s="218">
        <f>IFERROR(INDEX(Deduction!$E:$J,MATCH($A146,Deduction!$A:$A,0),MATCH(_xlfn.XLOOKUP(T$1,'Point System'!$E:$E,'Point System'!$F:$F,""),Deduction!$E$3:$J$3,0))*_xlfn.XLOOKUP(T$1,'Point System'!$E:$E,'Point System'!$G:$G,0),0)</f>
        <v>0</v>
      </c>
      <c r="U146" s="218">
        <f>IFERROR(INDEX(Deduction!$E:$J,MATCH($A146,Deduction!$A:$A,0),MATCH(_xlfn.XLOOKUP(U$1,'Point System'!$E:$E,'Point System'!$F:$F,""),Deduction!$E$3:$J$3,0))*_xlfn.XLOOKUP(U$1,'Point System'!$E:$E,'Point System'!$G:$G,0),0)</f>
        <v>0</v>
      </c>
      <c r="V146" s="218">
        <f>IFERROR(INDEX(Deduction!$E:$J,MATCH($A146,Deduction!$A:$A,0),MATCH(_xlfn.XLOOKUP(V$1,'Point System'!$E:$E,'Point System'!$F:$F,""),Deduction!$E$3:$J$3,0))*_xlfn.XLOOKUP(V$1,'Point System'!$E:$E,'Point System'!$G:$G,0),0)</f>
        <v>0</v>
      </c>
      <c r="W146" s="217">
        <f t="shared" si="7"/>
        <v>0</v>
      </c>
      <c r="X146" s="219">
        <f t="shared" si="8"/>
        <v>0</v>
      </c>
      <c r="Y146" s="227" cm="1">
        <f t="array" ref="Y146">IFERROR(SUMPRODUCT((LOWER(INDEX(Attendance!$E:$ZZ,MATCH($A146,Attendance!$A:$A,0),0))="x")*(TEXT(Attendance!$E$1:$ZZ$1,"mmm")="Dec"))/SUMPRODUCT((Attendance!$E$1:$ZZ$1&lt;&gt;"")*(TEXT(Attendance!$E$1:$ZZ$1,"mmm")="Dec")),0)</f>
        <v>0</v>
      </c>
      <c r="Z146" s="228" cm="1">
        <f t="array" ref="Z146">IFERROR(SUMPRODUCT((LOWER(INDEX(Attendance!$E:$ZZ,MATCH($A146,Attendance!$A:$A,0),0))="x")*(Attendance!$E$2:$ZZ$2=_xlfn.XLOOKUP(E$1,'Point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47" spans="1:26" x14ac:dyDescent="0.25">
      <c r="A147" s="187">
        <f>Attendance!A146</f>
        <v>144</v>
      </c>
      <c r="B147" s="205" t="str">
        <f>IF($A147=0,"",IFERROR(_xlfn.LET(_xlpm.x,INDEX(Attendance!$B:$B,MATCH($A147,Attendance!$A:$A,0)),IF(_xlpm.x=0,"",_xlpm.x)),""))</f>
        <v/>
      </c>
      <c r="C147" s="205" t="str">
        <f>IF($A147=0,"",IFERROR(_xlfn.LET(_xlpm.x,INDEX(Attendance!$C:$C,MATCH($A147,Attendance!$A:$A,0)),IF(_xlpm.x=0,"",_xlpm.x)),""))</f>
        <v/>
      </c>
      <c r="D147" s="205" t="str">
        <f>IF($A147=0,"",IFERROR(_xlfn.LET(_xlpm.x,INDEX(Attendance!$D:$D,MATCH($A147,Attendance!$A:$A,0)),IF(_xlpm.x=0,"",_xlpm.x)),""))</f>
        <v/>
      </c>
      <c r="E147" s="206" cm="1">
        <f t="array" ref="E147">SUMPRODUCT((LOWER(INDEX(Attendance!$D:$ZZ,MATCH($A147,Attendance!$A:$A,0),0))="x")*(Attendance!$D$2:$ZZ$2=_xlfn.XLOOKUP(E$1,'Point System'!$A:$A,'Point System'!$B:$B,""))*(TEXT(Attendance!$D$1:$ZZ$1,"mmm")="Dec"))*_xlfn.XLOOKUP(E$1,'Point System'!$A:$A,'Point System'!$C:$C,0)</f>
        <v>0</v>
      </c>
      <c r="F147" s="206" cm="1">
        <f t="array" ref="F147">SUMPRODUCT((LOWER(INDEX(Attendance!$D:$ZZ,MATCH($A147,Attendance!$A:$A,0),0))="x")*(Attendance!$D$2:$ZZ$2=_xlfn.XLOOKUP(F$1,'Point System'!$A:$A,'Point System'!$B:$B,""))*(TEXT(Attendance!$D$1:$ZZ$1,"mmm")="Dec"))*_xlfn.XLOOKUP(F$1,'Point System'!$A:$A,'Point System'!$C:$C,0)</f>
        <v>0</v>
      </c>
      <c r="G147" s="206" cm="1">
        <f t="array" ref="G147">SUMPRODUCT((LOWER(INDEX(Attendance!$D:$ZZ,MATCH($A147,Attendance!$A:$A,0),0))="x")*(Attendance!$D$2:$ZZ$2=_xlfn.XLOOKUP(G$1,'Point System'!$A:$A,'Point System'!$B:$B,""))*(TEXT(Attendance!$D$1:$ZZ$1,"mmm")="Dec"))*_xlfn.XLOOKUP(G$1,'Point System'!$A:$A,'Point System'!$C:$C,0)</f>
        <v>0</v>
      </c>
      <c r="H147" s="206" cm="1">
        <f t="array" ref="H147">SUMPRODUCT((LOWER(INDEX(Attendance!$D:$ZZ,MATCH($A147,Attendance!$A:$A,0),0))="x")*(Attendance!$D$2:$ZZ$2=_xlfn.XLOOKUP(H$1,'Point System'!$A:$A,'Point System'!$B:$B,""))*(TEXT(Attendance!$D$1:$ZZ$1,"mmm")="Dec"))*_xlfn.XLOOKUP(H$1,'Point System'!$A:$A,'Point System'!$C:$C,0)</f>
        <v>0</v>
      </c>
      <c r="I147" s="206" cm="1">
        <f t="array" ref="I147">SUMPRODUCT((LOWER(INDEX(Attendance!$D:$ZZ,MATCH($A147,Attendance!$A:$A,0),0))="x")*(Attendance!$D$2:$ZZ$2=_xlfn.XLOOKUP(I$1,'Point System'!$A:$A,'Point System'!$B:$B,""))*(TEXT(Attendance!$D$1:$ZZ$1,"mmm")="Dec"))*_xlfn.XLOOKUP(I$1,'Point System'!$A:$A,'Point System'!$C:$C,0)</f>
        <v>0</v>
      </c>
      <c r="J147" s="206" cm="1">
        <f t="array" ref="J147">SUMPRODUCT((LOWER(INDEX(Attendance!$D:$ZZ,MATCH($A147,Attendance!$A:$A,0),0))="x")*(Attendance!$D$2:$ZZ$2=_xlfn.XLOOKUP(J$1,'Point System'!$A:$A,'Point System'!$B:$B,""))*(TEXT(Attendance!$D$1:$ZZ$1,"mmm")="Dec"))*_xlfn.XLOOKUP(J$1,'Point System'!$A:$A,'Point System'!$C:$C,0)</f>
        <v>0</v>
      </c>
      <c r="K147" s="206" cm="1">
        <f t="array" ref="K147">SUMPRODUCT((LOWER(INDEX(Attendance!$D:$ZZ,MATCH($A147,Attendance!$A:$A,0),0))="x")*(Attendance!$D$2:$ZZ$2=_xlfn.XLOOKUP(K$1,'Point System'!$A:$A,'Point System'!$B:$B,""))*(TEXT(Attendance!$D$1:$ZZ$1,"mmm")="Dec"))*_xlfn.XLOOKUP(K$1,'Point System'!$A:$A,'Point System'!$C:$C,0)</f>
        <v>0</v>
      </c>
      <c r="L147" s="188"/>
      <c r="M147" s="188"/>
      <c r="N147" s="188"/>
      <c r="O147" s="188"/>
      <c r="P147" s="214">
        <f t="shared" si="6"/>
        <v>0</v>
      </c>
      <c r="Q147" s="215">
        <f>IFERROR(INDEX(Deduction!$E:$J,MATCH($A147,Deduction!$A:$A,0),MATCH(_xlfn.XLOOKUP(Q$1,'Point System'!$E:$E,'Point System'!$F:$F,""),Deduction!$E$3:$J$3,0))*_xlfn.XLOOKUP(Q$1,'Point System'!$E:$E,'Point System'!$G:$G,0),0)</f>
        <v>0</v>
      </c>
      <c r="R147" s="215">
        <f>IFERROR(INDEX(Deduction!$E:$J,MATCH($A147,Deduction!$A:$A,0),MATCH(_xlfn.XLOOKUP(R$1,'Point System'!$E:$E,'Point System'!$F:$F,""),Deduction!$E$3:$J$3,0))*_xlfn.XLOOKUP(R$1,'Point System'!$E:$E,'Point System'!$G:$G,0),0)</f>
        <v>0</v>
      </c>
      <c r="S147" s="215">
        <f>IFERROR(INDEX(Deduction!$E:$J,MATCH($A147,Deduction!$A:$A,0),MATCH(_xlfn.XLOOKUP(S$1,'Point System'!$E:$E,'Point System'!$F:$F,""),Deduction!$E$3:$J$3,0))*_xlfn.XLOOKUP(S$1,'Point System'!$E:$E,'Point System'!$G:$G,0),0)</f>
        <v>0</v>
      </c>
      <c r="T147" s="215">
        <f>IFERROR(INDEX(Deduction!$E:$J,MATCH($A147,Deduction!$A:$A,0),MATCH(_xlfn.XLOOKUP(T$1,'Point System'!$E:$E,'Point System'!$F:$F,""),Deduction!$E$3:$J$3,0))*_xlfn.XLOOKUP(T$1,'Point System'!$E:$E,'Point System'!$G:$G,0),0)</f>
        <v>0</v>
      </c>
      <c r="U147" s="215">
        <f>IFERROR(INDEX(Deduction!$E:$J,MATCH($A147,Deduction!$A:$A,0),MATCH(_xlfn.XLOOKUP(U$1,'Point System'!$E:$E,'Point System'!$F:$F,""),Deduction!$E$3:$J$3,0))*_xlfn.XLOOKUP(U$1,'Point System'!$E:$E,'Point System'!$G:$G,0),0)</f>
        <v>0</v>
      </c>
      <c r="V147" s="215">
        <f>IFERROR(INDEX(Deduction!$E:$J,MATCH($A147,Deduction!$A:$A,0),MATCH(_xlfn.XLOOKUP(V$1,'Point System'!$E:$E,'Point System'!$F:$F,""),Deduction!$E$3:$J$3,0))*_xlfn.XLOOKUP(V$1,'Point System'!$E:$E,'Point System'!$G:$G,0),0)</f>
        <v>0</v>
      </c>
      <c r="W147" s="214">
        <f t="shared" si="7"/>
        <v>0</v>
      </c>
      <c r="X147" s="216">
        <f t="shared" si="8"/>
        <v>0</v>
      </c>
      <c r="Y147" s="225" cm="1">
        <f t="array" ref="Y147">IFERROR(SUMPRODUCT((LOWER(INDEX(Attendance!$E:$ZZ,MATCH($A147,Attendance!$A:$A,0),0))="x")*(TEXT(Attendance!$E$1:$ZZ$1,"mmm")="Dec"))/SUMPRODUCT((Attendance!$E$1:$ZZ$1&lt;&gt;"")*(TEXT(Attendance!$E$1:$ZZ$1,"mmm")="Dec")),0)</f>
        <v>0</v>
      </c>
      <c r="Z147" s="226" cm="1">
        <f t="array" ref="Z147">IFERROR(SUMPRODUCT((LOWER(INDEX(Attendance!$E:$ZZ,MATCH($A147,Attendance!$A:$A,0),0))="x")*(Attendance!$E$2:$ZZ$2=_xlfn.XLOOKUP(E$1,'Point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48" spans="1:26" x14ac:dyDescent="0.25">
      <c r="A148" s="187">
        <f>Attendance!A147</f>
        <v>145</v>
      </c>
      <c r="B148" s="207" t="str">
        <f>IF($A148=0,"",IFERROR(_xlfn.LET(_xlpm.x,INDEX(Attendance!$B:$B,MATCH($A148,Attendance!$A:$A,0)),IF(_xlpm.x=0,"",_xlpm.x)),""))</f>
        <v/>
      </c>
      <c r="C148" s="207" t="str">
        <f>IF($A148=0,"",IFERROR(_xlfn.LET(_xlpm.x,INDEX(Attendance!$C:$C,MATCH($A148,Attendance!$A:$A,0)),IF(_xlpm.x=0,"",_xlpm.x)),""))</f>
        <v/>
      </c>
      <c r="D148" s="207" t="str">
        <f>IF($A148=0,"",IFERROR(_xlfn.LET(_xlpm.x,INDEX(Attendance!$D:$D,MATCH($A148,Attendance!$A:$A,0)),IF(_xlpm.x=0,"",_xlpm.x)),""))</f>
        <v/>
      </c>
      <c r="E148" s="208" cm="1">
        <f t="array" ref="E148">SUMPRODUCT((LOWER(INDEX(Attendance!$D:$ZZ,MATCH($A148,Attendance!$A:$A,0),0))="x")*(Attendance!$D$2:$ZZ$2=_xlfn.XLOOKUP(E$1,'Point System'!$A:$A,'Point System'!$B:$B,""))*(TEXT(Attendance!$D$1:$ZZ$1,"mmm")="Dec"))*_xlfn.XLOOKUP(E$1,'Point System'!$A:$A,'Point System'!$C:$C,0)</f>
        <v>0</v>
      </c>
      <c r="F148" s="208" cm="1">
        <f t="array" ref="F148">SUMPRODUCT((LOWER(INDEX(Attendance!$D:$ZZ,MATCH($A148,Attendance!$A:$A,0),0))="x")*(Attendance!$D$2:$ZZ$2=_xlfn.XLOOKUP(F$1,'Point System'!$A:$A,'Point System'!$B:$B,""))*(TEXT(Attendance!$D$1:$ZZ$1,"mmm")="Dec"))*_xlfn.XLOOKUP(F$1,'Point System'!$A:$A,'Point System'!$C:$C,0)</f>
        <v>0</v>
      </c>
      <c r="G148" s="208" cm="1">
        <f t="array" ref="G148">SUMPRODUCT((LOWER(INDEX(Attendance!$D:$ZZ,MATCH($A148,Attendance!$A:$A,0),0))="x")*(Attendance!$D$2:$ZZ$2=_xlfn.XLOOKUP(G$1,'Point System'!$A:$A,'Point System'!$B:$B,""))*(TEXT(Attendance!$D$1:$ZZ$1,"mmm")="Dec"))*_xlfn.XLOOKUP(G$1,'Point System'!$A:$A,'Point System'!$C:$C,0)</f>
        <v>0</v>
      </c>
      <c r="H148" s="208" cm="1">
        <f t="array" ref="H148">SUMPRODUCT((LOWER(INDEX(Attendance!$D:$ZZ,MATCH($A148,Attendance!$A:$A,0),0))="x")*(Attendance!$D$2:$ZZ$2=_xlfn.XLOOKUP(H$1,'Point System'!$A:$A,'Point System'!$B:$B,""))*(TEXT(Attendance!$D$1:$ZZ$1,"mmm")="Dec"))*_xlfn.XLOOKUP(H$1,'Point System'!$A:$A,'Point System'!$C:$C,0)</f>
        <v>0</v>
      </c>
      <c r="I148" s="208" cm="1">
        <f t="array" ref="I148">SUMPRODUCT((LOWER(INDEX(Attendance!$D:$ZZ,MATCH($A148,Attendance!$A:$A,0),0))="x")*(Attendance!$D$2:$ZZ$2=_xlfn.XLOOKUP(I$1,'Point System'!$A:$A,'Point System'!$B:$B,""))*(TEXT(Attendance!$D$1:$ZZ$1,"mmm")="Dec"))*_xlfn.XLOOKUP(I$1,'Point System'!$A:$A,'Point System'!$C:$C,0)</f>
        <v>0</v>
      </c>
      <c r="J148" s="208" cm="1">
        <f t="array" ref="J148">SUMPRODUCT((LOWER(INDEX(Attendance!$D:$ZZ,MATCH($A148,Attendance!$A:$A,0),0))="x")*(Attendance!$D$2:$ZZ$2=_xlfn.XLOOKUP(J$1,'Point System'!$A:$A,'Point System'!$B:$B,""))*(TEXT(Attendance!$D$1:$ZZ$1,"mmm")="Dec"))*_xlfn.XLOOKUP(J$1,'Point System'!$A:$A,'Point System'!$C:$C,0)</f>
        <v>0</v>
      </c>
      <c r="K148" s="208" cm="1">
        <f t="array" ref="K148">SUMPRODUCT((LOWER(INDEX(Attendance!$D:$ZZ,MATCH($A148,Attendance!$A:$A,0),0))="x")*(Attendance!$D$2:$ZZ$2=_xlfn.XLOOKUP(K$1,'Point System'!$A:$A,'Point System'!$B:$B,""))*(TEXT(Attendance!$D$1:$ZZ$1,"mmm")="Dec"))*_xlfn.XLOOKUP(K$1,'Point System'!$A:$A,'Point System'!$C:$C,0)</f>
        <v>0</v>
      </c>
      <c r="L148" s="188"/>
      <c r="M148" s="188"/>
      <c r="N148" s="188"/>
      <c r="O148" s="188"/>
      <c r="P148" s="217">
        <f t="shared" si="6"/>
        <v>0</v>
      </c>
      <c r="Q148" s="218">
        <f>IFERROR(INDEX(Deduction!$E:$J,MATCH($A148,Deduction!$A:$A,0),MATCH(_xlfn.XLOOKUP(Q$1,'Point System'!$E:$E,'Point System'!$F:$F,""),Deduction!$E$3:$J$3,0))*_xlfn.XLOOKUP(Q$1,'Point System'!$E:$E,'Point System'!$G:$G,0),0)</f>
        <v>0</v>
      </c>
      <c r="R148" s="218">
        <f>IFERROR(INDEX(Deduction!$E:$J,MATCH($A148,Deduction!$A:$A,0),MATCH(_xlfn.XLOOKUP(R$1,'Point System'!$E:$E,'Point System'!$F:$F,""),Deduction!$E$3:$J$3,0))*_xlfn.XLOOKUP(R$1,'Point System'!$E:$E,'Point System'!$G:$G,0),0)</f>
        <v>0</v>
      </c>
      <c r="S148" s="218">
        <f>IFERROR(INDEX(Deduction!$E:$J,MATCH($A148,Deduction!$A:$A,0),MATCH(_xlfn.XLOOKUP(S$1,'Point System'!$E:$E,'Point System'!$F:$F,""),Deduction!$E$3:$J$3,0))*_xlfn.XLOOKUP(S$1,'Point System'!$E:$E,'Point System'!$G:$G,0),0)</f>
        <v>0</v>
      </c>
      <c r="T148" s="218">
        <f>IFERROR(INDEX(Deduction!$E:$J,MATCH($A148,Deduction!$A:$A,0),MATCH(_xlfn.XLOOKUP(T$1,'Point System'!$E:$E,'Point System'!$F:$F,""),Deduction!$E$3:$J$3,0))*_xlfn.XLOOKUP(T$1,'Point System'!$E:$E,'Point System'!$G:$G,0),0)</f>
        <v>0</v>
      </c>
      <c r="U148" s="218">
        <f>IFERROR(INDEX(Deduction!$E:$J,MATCH($A148,Deduction!$A:$A,0),MATCH(_xlfn.XLOOKUP(U$1,'Point System'!$E:$E,'Point System'!$F:$F,""),Deduction!$E$3:$J$3,0))*_xlfn.XLOOKUP(U$1,'Point System'!$E:$E,'Point System'!$G:$G,0),0)</f>
        <v>0</v>
      </c>
      <c r="V148" s="218">
        <f>IFERROR(INDEX(Deduction!$E:$J,MATCH($A148,Deduction!$A:$A,0),MATCH(_xlfn.XLOOKUP(V$1,'Point System'!$E:$E,'Point System'!$F:$F,""),Deduction!$E$3:$J$3,0))*_xlfn.XLOOKUP(V$1,'Point System'!$E:$E,'Point System'!$G:$G,0),0)</f>
        <v>0</v>
      </c>
      <c r="W148" s="217">
        <f t="shared" si="7"/>
        <v>0</v>
      </c>
      <c r="X148" s="219">
        <f t="shared" si="8"/>
        <v>0</v>
      </c>
      <c r="Y148" s="227" cm="1">
        <f t="array" ref="Y148">IFERROR(SUMPRODUCT((LOWER(INDEX(Attendance!$E:$ZZ,MATCH($A148,Attendance!$A:$A,0),0))="x")*(TEXT(Attendance!$E$1:$ZZ$1,"mmm")="Dec"))/SUMPRODUCT((Attendance!$E$1:$ZZ$1&lt;&gt;"")*(TEXT(Attendance!$E$1:$ZZ$1,"mmm")="Dec")),0)</f>
        <v>0</v>
      </c>
      <c r="Z148" s="228" cm="1">
        <f t="array" ref="Z148">IFERROR(SUMPRODUCT((LOWER(INDEX(Attendance!$E:$ZZ,MATCH($A148,Attendance!$A:$A,0),0))="x")*(Attendance!$E$2:$ZZ$2=_xlfn.XLOOKUP(E$1,'Point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49" spans="1:26" x14ac:dyDescent="0.25">
      <c r="A149" s="187">
        <f>Attendance!A148</f>
        <v>146</v>
      </c>
      <c r="B149" s="205" t="str">
        <f>IF($A149=0,"",IFERROR(_xlfn.LET(_xlpm.x,INDEX(Attendance!$B:$B,MATCH($A149,Attendance!$A:$A,0)),IF(_xlpm.x=0,"",_xlpm.x)),""))</f>
        <v/>
      </c>
      <c r="C149" s="205" t="str">
        <f>IF($A149=0,"",IFERROR(_xlfn.LET(_xlpm.x,INDEX(Attendance!$C:$C,MATCH($A149,Attendance!$A:$A,0)),IF(_xlpm.x=0,"",_xlpm.x)),""))</f>
        <v/>
      </c>
      <c r="D149" s="205" t="str">
        <f>IF($A149=0,"",IFERROR(_xlfn.LET(_xlpm.x,INDEX(Attendance!$D:$D,MATCH($A149,Attendance!$A:$A,0)),IF(_xlpm.x=0,"",_xlpm.x)),""))</f>
        <v/>
      </c>
      <c r="E149" s="206" cm="1">
        <f t="array" ref="E149">SUMPRODUCT((LOWER(INDEX(Attendance!$D:$ZZ,MATCH($A149,Attendance!$A:$A,0),0))="x")*(Attendance!$D$2:$ZZ$2=_xlfn.XLOOKUP(E$1,'Point System'!$A:$A,'Point System'!$B:$B,""))*(TEXT(Attendance!$D$1:$ZZ$1,"mmm")="Dec"))*_xlfn.XLOOKUP(E$1,'Point System'!$A:$A,'Point System'!$C:$C,0)</f>
        <v>0</v>
      </c>
      <c r="F149" s="206" cm="1">
        <f t="array" ref="F149">SUMPRODUCT((LOWER(INDEX(Attendance!$D:$ZZ,MATCH($A149,Attendance!$A:$A,0),0))="x")*(Attendance!$D$2:$ZZ$2=_xlfn.XLOOKUP(F$1,'Point System'!$A:$A,'Point System'!$B:$B,""))*(TEXT(Attendance!$D$1:$ZZ$1,"mmm")="Dec"))*_xlfn.XLOOKUP(F$1,'Point System'!$A:$A,'Point System'!$C:$C,0)</f>
        <v>0</v>
      </c>
      <c r="G149" s="206" cm="1">
        <f t="array" ref="G149">SUMPRODUCT((LOWER(INDEX(Attendance!$D:$ZZ,MATCH($A149,Attendance!$A:$A,0),0))="x")*(Attendance!$D$2:$ZZ$2=_xlfn.XLOOKUP(G$1,'Point System'!$A:$A,'Point System'!$B:$B,""))*(TEXT(Attendance!$D$1:$ZZ$1,"mmm")="Dec"))*_xlfn.XLOOKUP(G$1,'Point System'!$A:$A,'Point System'!$C:$C,0)</f>
        <v>0</v>
      </c>
      <c r="H149" s="206" cm="1">
        <f t="array" ref="H149">SUMPRODUCT((LOWER(INDEX(Attendance!$D:$ZZ,MATCH($A149,Attendance!$A:$A,0),0))="x")*(Attendance!$D$2:$ZZ$2=_xlfn.XLOOKUP(H$1,'Point System'!$A:$A,'Point System'!$B:$B,""))*(TEXT(Attendance!$D$1:$ZZ$1,"mmm")="Dec"))*_xlfn.XLOOKUP(H$1,'Point System'!$A:$A,'Point System'!$C:$C,0)</f>
        <v>0</v>
      </c>
      <c r="I149" s="206" cm="1">
        <f t="array" ref="I149">SUMPRODUCT((LOWER(INDEX(Attendance!$D:$ZZ,MATCH($A149,Attendance!$A:$A,0),0))="x")*(Attendance!$D$2:$ZZ$2=_xlfn.XLOOKUP(I$1,'Point System'!$A:$A,'Point System'!$B:$B,""))*(TEXT(Attendance!$D$1:$ZZ$1,"mmm")="Dec"))*_xlfn.XLOOKUP(I$1,'Point System'!$A:$A,'Point System'!$C:$C,0)</f>
        <v>0</v>
      </c>
      <c r="J149" s="206" cm="1">
        <f t="array" ref="J149">SUMPRODUCT((LOWER(INDEX(Attendance!$D:$ZZ,MATCH($A149,Attendance!$A:$A,0),0))="x")*(Attendance!$D$2:$ZZ$2=_xlfn.XLOOKUP(J$1,'Point System'!$A:$A,'Point System'!$B:$B,""))*(TEXT(Attendance!$D$1:$ZZ$1,"mmm")="Dec"))*_xlfn.XLOOKUP(J$1,'Point System'!$A:$A,'Point System'!$C:$C,0)</f>
        <v>0</v>
      </c>
      <c r="K149" s="206" cm="1">
        <f t="array" ref="K149">SUMPRODUCT((LOWER(INDEX(Attendance!$D:$ZZ,MATCH($A149,Attendance!$A:$A,0),0))="x")*(Attendance!$D$2:$ZZ$2=_xlfn.XLOOKUP(K$1,'Point System'!$A:$A,'Point System'!$B:$B,""))*(TEXT(Attendance!$D$1:$ZZ$1,"mmm")="Dec"))*_xlfn.XLOOKUP(K$1,'Point System'!$A:$A,'Point System'!$C:$C,0)</f>
        <v>0</v>
      </c>
      <c r="L149" s="188"/>
      <c r="M149" s="188"/>
      <c r="N149" s="188"/>
      <c r="O149" s="188"/>
      <c r="P149" s="214">
        <f t="shared" si="6"/>
        <v>0</v>
      </c>
      <c r="Q149" s="215">
        <f>IFERROR(INDEX(Deduction!$E:$J,MATCH($A149,Deduction!$A:$A,0),MATCH(_xlfn.XLOOKUP(Q$1,'Point System'!$E:$E,'Point System'!$F:$F,""),Deduction!$E$3:$J$3,0))*_xlfn.XLOOKUP(Q$1,'Point System'!$E:$E,'Point System'!$G:$G,0),0)</f>
        <v>0</v>
      </c>
      <c r="R149" s="215">
        <f>IFERROR(INDEX(Deduction!$E:$J,MATCH($A149,Deduction!$A:$A,0),MATCH(_xlfn.XLOOKUP(R$1,'Point System'!$E:$E,'Point System'!$F:$F,""),Deduction!$E$3:$J$3,0))*_xlfn.XLOOKUP(R$1,'Point System'!$E:$E,'Point System'!$G:$G,0),0)</f>
        <v>0</v>
      </c>
      <c r="S149" s="215">
        <f>IFERROR(INDEX(Deduction!$E:$J,MATCH($A149,Deduction!$A:$A,0),MATCH(_xlfn.XLOOKUP(S$1,'Point System'!$E:$E,'Point System'!$F:$F,""),Deduction!$E$3:$J$3,0))*_xlfn.XLOOKUP(S$1,'Point System'!$E:$E,'Point System'!$G:$G,0),0)</f>
        <v>0</v>
      </c>
      <c r="T149" s="215">
        <f>IFERROR(INDEX(Deduction!$E:$J,MATCH($A149,Deduction!$A:$A,0),MATCH(_xlfn.XLOOKUP(T$1,'Point System'!$E:$E,'Point System'!$F:$F,""),Deduction!$E$3:$J$3,0))*_xlfn.XLOOKUP(T$1,'Point System'!$E:$E,'Point System'!$G:$G,0),0)</f>
        <v>0</v>
      </c>
      <c r="U149" s="215">
        <f>IFERROR(INDEX(Deduction!$E:$J,MATCH($A149,Deduction!$A:$A,0),MATCH(_xlfn.XLOOKUP(U$1,'Point System'!$E:$E,'Point System'!$F:$F,""),Deduction!$E$3:$J$3,0))*_xlfn.XLOOKUP(U$1,'Point System'!$E:$E,'Point System'!$G:$G,0),0)</f>
        <v>0</v>
      </c>
      <c r="V149" s="215">
        <f>IFERROR(INDEX(Deduction!$E:$J,MATCH($A149,Deduction!$A:$A,0),MATCH(_xlfn.XLOOKUP(V$1,'Point System'!$E:$E,'Point System'!$F:$F,""),Deduction!$E$3:$J$3,0))*_xlfn.XLOOKUP(V$1,'Point System'!$E:$E,'Point System'!$G:$G,0),0)</f>
        <v>0</v>
      </c>
      <c r="W149" s="214">
        <f t="shared" si="7"/>
        <v>0</v>
      </c>
      <c r="X149" s="216">
        <f t="shared" si="8"/>
        <v>0</v>
      </c>
      <c r="Y149" s="225" cm="1">
        <f t="array" ref="Y149">IFERROR(SUMPRODUCT((LOWER(INDEX(Attendance!$E:$ZZ,MATCH($A149,Attendance!$A:$A,0),0))="x")*(TEXT(Attendance!$E$1:$ZZ$1,"mmm")="Dec"))/SUMPRODUCT((Attendance!$E$1:$ZZ$1&lt;&gt;"")*(TEXT(Attendance!$E$1:$ZZ$1,"mmm")="Dec")),0)</f>
        <v>0</v>
      </c>
      <c r="Z149" s="226" cm="1">
        <f t="array" ref="Z149">IFERROR(SUMPRODUCT((LOWER(INDEX(Attendance!$E:$ZZ,MATCH($A149,Attendance!$A:$A,0),0))="x")*(Attendance!$E$2:$ZZ$2=_xlfn.XLOOKUP(E$1,'Point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50" spans="1:26" x14ac:dyDescent="0.25">
      <c r="A150" s="187">
        <f>Attendance!A149</f>
        <v>147</v>
      </c>
      <c r="B150" s="207" t="str">
        <f>IF($A150=0,"",IFERROR(_xlfn.LET(_xlpm.x,INDEX(Attendance!$B:$B,MATCH($A150,Attendance!$A:$A,0)),IF(_xlpm.x=0,"",_xlpm.x)),""))</f>
        <v/>
      </c>
      <c r="C150" s="207" t="str">
        <f>IF($A150=0,"",IFERROR(_xlfn.LET(_xlpm.x,INDEX(Attendance!$C:$C,MATCH($A150,Attendance!$A:$A,0)),IF(_xlpm.x=0,"",_xlpm.x)),""))</f>
        <v/>
      </c>
      <c r="D150" s="207" t="str">
        <f>IF($A150=0,"",IFERROR(_xlfn.LET(_xlpm.x,INDEX(Attendance!$D:$D,MATCH($A150,Attendance!$A:$A,0)),IF(_xlpm.x=0,"",_xlpm.x)),""))</f>
        <v/>
      </c>
      <c r="E150" s="208" cm="1">
        <f t="array" ref="E150">SUMPRODUCT((LOWER(INDEX(Attendance!$D:$ZZ,MATCH($A150,Attendance!$A:$A,0),0))="x")*(Attendance!$D$2:$ZZ$2=_xlfn.XLOOKUP(E$1,'Point System'!$A:$A,'Point System'!$B:$B,""))*(TEXT(Attendance!$D$1:$ZZ$1,"mmm")="Dec"))*_xlfn.XLOOKUP(E$1,'Point System'!$A:$A,'Point System'!$C:$C,0)</f>
        <v>0</v>
      </c>
      <c r="F150" s="208" cm="1">
        <f t="array" ref="F150">SUMPRODUCT((LOWER(INDEX(Attendance!$D:$ZZ,MATCH($A150,Attendance!$A:$A,0),0))="x")*(Attendance!$D$2:$ZZ$2=_xlfn.XLOOKUP(F$1,'Point System'!$A:$A,'Point System'!$B:$B,""))*(TEXT(Attendance!$D$1:$ZZ$1,"mmm")="Dec"))*_xlfn.XLOOKUP(F$1,'Point System'!$A:$A,'Point System'!$C:$C,0)</f>
        <v>0</v>
      </c>
      <c r="G150" s="208" cm="1">
        <f t="array" ref="G150">SUMPRODUCT((LOWER(INDEX(Attendance!$D:$ZZ,MATCH($A150,Attendance!$A:$A,0),0))="x")*(Attendance!$D$2:$ZZ$2=_xlfn.XLOOKUP(G$1,'Point System'!$A:$A,'Point System'!$B:$B,""))*(TEXT(Attendance!$D$1:$ZZ$1,"mmm")="Dec"))*_xlfn.XLOOKUP(G$1,'Point System'!$A:$A,'Point System'!$C:$C,0)</f>
        <v>0</v>
      </c>
      <c r="H150" s="208" cm="1">
        <f t="array" ref="H150">SUMPRODUCT((LOWER(INDEX(Attendance!$D:$ZZ,MATCH($A150,Attendance!$A:$A,0),0))="x")*(Attendance!$D$2:$ZZ$2=_xlfn.XLOOKUP(H$1,'Point System'!$A:$A,'Point System'!$B:$B,""))*(TEXT(Attendance!$D$1:$ZZ$1,"mmm")="Dec"))*_xlfn.XLOOKUP(H$1,'Point System'!$A:$A,'Point System'!$C:$C,0)</f>
        <v>0</v>
      </c>
      <c r="I150" s="208" cm="1">
        <f t="array" ref="I150">SUMPRODUCT((LOWER(INDEX(Attendance!$D:$ZZ,MATCH($A150,Attendance!$A:$A,0),0))="x")*(Attendance!$D$2:$ZZ$2=_xlfn.XLOOKUP(I$1,'Point System'!$A:$A,'Point System'!$B:$B,""))*(TEXT(Attendance!$D$1:$ZZ$1,"mmm")="Dec"))*_xlfn.XLOOKUP(I$1,'Point System'!$A:$A,'Point System'!$C:$C,0)</f>
        <v>0</v>
      </c>
      <c r="J150" s="208" cm="1">
        <f t="array" ref="J150">SUMPRODUCT((LOWER(INDEX(Attendance!$D:$ZZ,MATCH($A150,Attendance!$A:$A,0),0))="x")*(Attendance!$D$2:$ZZ$2=_xlfn.XLOOKUP(J$1,'Point System'!$A:$A,'Point System'!$B:$B,""))*(TEXT(Attendance!$D$1:$ZZ$1,"mmm")="Dec"))*_xlfn.XLOOKUP(J$1,'Point System'!$A:$A,'Point System'!$C:$C,0)</f>
        <v>0</v>
      </c>
      <c r="K150" s="208" cm="1">
        <f t="array" ref="K150">SUMPRODUCT((LOWER(INDEX(Attendance!$D:$ZZ,MATCH($A150,Attendance!$A:$A,0),0))="x")*(Attendance!$D$2:$ZZ$2=_xlfn.XLOOKUP(K$1,'Point System'!$A:$A,'Point System'!$B:$B,""))*(TEXT(Attendance!$D$1:$ZZ$1,"mmm")="Dec"))*_xlfn.XLOOKUP(K$1,'Point System'!$A:$A,'Point System'!$C:$C,0)</f>
        <v>0</v>
      </c>
      <c r="L150" s="188"/>
      <c r="M150" s="188"/>
      <c r="N150" s="188"/>
      <c r="O150" s="188"/>
      <c r="P150" s="217">
        <f t="shared" si="6"/>
        <v>0</v>
      </c>
      <c r="Q150" s="218">
        <f>IFERROR(INDEX(Deduction!$E:$J,MATCH($A150,Deduction!$A:$A,0),MATCH(_xlfn.XLOOKUP(Q$1,'Point System'!$E:$E,'Point System'!$F:$F,""),Deduction!$E$3:$J$3,0))*_xlfn.XLOOKUP(Q$1,'Point System'!$E:$E,'Point System'!$G:$G,0),0)</f>
        <v>0</v>
      </c>
      <c r="R150" s="218">
        <f>IFERROR(INDEX(Deduction!$E:$J,MATCH($A150,Deduction!$A:$A,0),MATCH(_xlfn.XLOOKUP(R$1,'Point System'!$E:$E,'Point System'!$F:$F,""),Deduction!$E$3:$J$3,0))*_xlfn.XLOOKUP(R$1,'Point System'!$E:$E,'Point System'!$G:$G,0),0)</f>
        <v>0</v>
      </c>
      <c r="S150" s="218">
        <f>IFERROR(INDEX(Deduction!$E:$J,MATCH($A150,Deduction!$A:$A,0),MATCH(_xlfn.XLOOKUP(S$1,'Point System'!$E:$E,'Point System'!$F:$F,""),Deduction!$E$3:$J$3,0))*_xlfn.XLOOKUP(S$1,'Point System'!$E:$E,'Point System'!$G:$G,0),0)</f>
        <v>0</v>
      </c>
      <c r="T150" s="218">
        <f>IFERROR(INDEX(Deduction!$E:$J,MATCH($A150,Deduction!$A:$A,0),MATCH(_xlfn.XLOOKUP(T$1,'Point System'!$E:$E,'Point System'!$F:$F,""),Deduction!$E$3:$J$3,0))*_xlfn.XLOOKUP(T$1,'Point System'!$E:$E,'Point System'!$G:$G,0),0)</f>
        <v>0</v>
      </c>
      <c r="U150" s="218">
        <f>IFERROR(INDEX(Deduction!$E:$J,MATCH($A150,Deduction!$A:$A,0),MATCH(_xlfn.XLOOKUP(U$1,'Point System'!$E:$E,'Point System'!$F:$F,""),Deduction!$E$3:$J$3,0))*_xlfn.XLOOKUP(U$1,'Point System'!$E:$E,'Point System'!$G:$G,0),0)</f>
        <v>0</v>
      </c>
      <c r="V150" s="218">
        <f>IFERROR(INDEX(Deduction!$E:$J,MATCH($A150,Deduction!$A:$A,0),MATCH(_xlfn.XLOOKUP(V$1,'Point System'!$E:$E,'Point System'!$F:$F,""),Deduction!$E$3:$J$3,0))*_xlfn.XLOOKUP(V$1,'Point System'!$E:$E,'Point System'!$G:$G,0),0)</f>
        <v>0</v>
      </c>
      <c r="W150" s="217">
        <f t="shared" si="7"/>
        <v>0</v>
      </c>
      <c r="X150" s="219">
        <f t="shared" si="8"/>
        <v>0</v>
      </c>
      <c r="Y150" s="227" cm="1">
        <f t="array" ref="Y150">IFERROR(SUMPRODUCT((LOWER(INDEX(Attendance!$E:$ZZ,MATCH($A150,Attendance!$A:$A,0),0))="x")*(TEXT(Attendance!$E$1:$ZZ$1,"mmm")="Dec"))/SUMPRODUCT((Attendance!$E$1:$ZZ$1&lt;&gt;"")*(TEXT(Attendance!$E$1:$ZZ$1,"mmm")="Dec")),0)</f>
        <v>0</v>
      </c>
      <c r="Z150" s="228" cm="1">
        <f t="array" ref="Z150">IFERROR(SUMPRODUCT((LOWER(INDEX(Attendance!$E:$ZZ,MATCH($A150,Attendance!$A:$A,0),0))="x")*(Attendance!$E$2:$ZZ$2=_xlfn.XLOOKUP(E$1,'Point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51" spans="1:26" x14ac:dyDescent="0.25">
      <c r="A151" s="187">
        <f>Attendance!A150</f>
        <v>148</v>
      </c>
      <c r="B151" s="205" t="str">
        <f>IF($A151=0,"",IFERROR(_xlfn.LET(_xlpm.x,INDEX(Attendance!$B:$B,MATCH($A151,Attendance!$A:$A,0)),IF(_xlpm.x=0,"",_xlpm.x)),""))</f>
        <v/>
      </c>
      <c r="C151" s="205" t="str">
        <f>IF($A151=0,"",IFERROR(_xlfn.LET(_xlpm.x,INDEX(Attendance!$C:$C,MATCH($A151,Attendance!$A:$A,0)),IF(_xlpm.x=0,"",_xlpm.x)),""))</f>
        <v/>
      </c>
      <c r="D151" s="205" t="str">
        <f>IF($A151=0,"",IFERROR(_xlfn.LET(_xlpm.x,INDEX(Attendance!$D:$D,MATCH($A151,Attendance!$A:$A,0)),IF(_xlpm.x=0,"",_xlpm.x)),""))</f>
        <v/>
      </c>
      <c r="E151" s="206" cm="1">
        <f t="array" ref="E151">SUMPRODUCT((LOWER(INDEX(Attendance!$D:$ZZ,MATCH($A151,Attendance!$A:$A,0),0))="x")*(Attendance!$D$2:$ZZ$2=_xlfn.XLOOKUP(E$1,'Point System'!$A:$A,'Point System'!$B:$B,""))*(TEXT(Attendance!$D$1:$ZZ$1,"mmm")="Dec"))*_xlfn.XLOOKUP(E$1,'Point System'!$A:$A,'Point System'!$C:$C,0)</f>
        <v>0</v>
      </c>
      <c r="F151" s="206" cm="1">
        <f t="array" ref="F151">SUMPRODUCT((LOWER(INDEX(Attendance!$D:$ZZ,MATCH($A151,Attendance!$A:$A,0),0))="x")*(Attendance!$D$2:$ZZ$2=_xlfn.XLOOKUP(F$1,'Point System'!$A:$A,'Point System'!$B:$B,""))*(TEXT(Attendance!$D$1:$ZZ$1,"mmm")="Dec"))*_xlfn.XLOOKUP(F$1,'Point System'!$A:$A,'Point System'!$C:$C,0)</f>
        <v>0</v>
      </c>
      <c r="G151" s="206" cm="1">
        <f t="array" ref="G151">SUMPRODUCT((LOWER(INDEX(Attendance!$D:$ZZ,MATCH($A151,Attendance!$A:$A,0),0))="x")*(Attendance!$D$2:$ZZ$2=_xlfn.XLOOKUP(G$1,'Point System'!$A:$A,'Point System'!$B:$B,""))*(TEXT(Attendance!$D$1:$ZZ$1,"mmm")="Dec"))*_xlfn.XLOOKUP(G$1,'Point System'!$A:$A,'Point System'!$C:$C,0)</f>
        <v>0</v>
      </c>
      <c r="H151" s="206" cm="1">
        <f t="array" ref="H151">SUMPRODUCT((LOWER(INDEX(Attendance!$D:$ZZ,MATCH($A151,Attendance!$A:$A,0),0))="x")*(Attendance!$D$2:$ZZ$2=_xlfn.XLOOKUP(H$1,'Point System'!$A:$A,'Point System'!$B:$B,""))*(TEXT(Attendance!$D$1:$ZZ$1,"mmm")="Dec"))*_xlfn.XLOOKUP(H$1,'Point System'!$A:$A,'Point System'!$C:$C,0)</f>
        <v>0</v>
      </c>
      <c r="I151" s="206" cm="1">
        <f t="array" ref="I151">SUMPRODUCT((LOWER(INDEX(Attendance!$D:$ZZ,MATCH($A151,Attendance!$A:$A,0),0))="x")*(Attendance!$D$2:$ZZ$2=_xlfn.XLOOKUP(I$1,'Point System'!$A:$A,'Point System'!$B:$B,""))*(TEXT(Attendance!$D$1:$ZZ$1,"mmm")="Dec"))*_xlfn.XLOOKUP(I$1,'Point System'!$A:$A,'Point System'!$C:$C,0)</f>
        <v>0</v>
      </c>
      <c r="J151" s="206" cm="1">
        <f t="array" ref="J151">SUMPRODUCT((LOWER(INDEX(Attendance!$D:$ZZ,MATCH($A151,Attendance!$A:$A,0),0))="x")*(Attendance!$D$2:$ZZ$2=_xlfn.XLOOKUP(J$1,'Point System'!$A:$A,'Point System'!$B:$B,""))*(TEXT(Attendance!$D$1:$ZZ$1,"mmm")="Dec"))*_xlfn.XLOOKUP(J$1,'Point System'!$A:$A,'Point System'!$C:$C,0)</f>
        <v>0</v>
      </c>
      <c r="K151" s="206" cm="1">
        <f t="array" ref="K151">SUMPRODUCT((LOWER(INDEX(Attendance!$D:$ZZ,MATCH($A151,Attendance!$A:$A,0),0))="x")*(Attendance!$D$2:$ZZ$2=_xlfn.XLOOKUP(K$1,'Point System'!$A:$A,'Point System'!$B:$B,""))*(TEXT(Attendance!$D$1:$ZZ$1,"mmm")="Dec"))*_xlfn.XLOOKUP(K$1,'Point System'!$A:$A,'Point System'!$C:$C,0)</f>
        <v>0</v>
      </c>
      <c r="L151" s="188"/>
      <c r="M151" s="188"/>
      <c r="N151" s="188"/>
      <c r="O151" s="188"/>
      <c r="P151" s="214">
        <f t="shared" si="6"/>
        <v>0</v>
      </c>
      <c r="Q151" s="215">
        <f>IFERROR(INDEX(Deduction!$E:$J,MATCH($A151,Deduction!$A:$A,0),MATCH(_xlfn.XLOOKUP(Q$1,'Point System'!$E:$E,'Point System'!$F:$F,""),Deduction!$E$3:$J$3,0))*_xlfn.XLOOKUP(Q$1,'Point System'!$E:$E,'Point System'!$G:$G,0),0)</f>
        <v>0</v>
      </c>
      <c r="R151" s="215">
        <f>IFERROR(INDEX(Deduction!$E:$J,MATCH($A151,Deduction!$A:$A,0),MATCH(_xlfn.XLOOKUP(R$1,'Point System'!$E:$E,'Point System'!$F:$F,""),Deduction!$E$3:$J$3,0))*_xlfn.XLOOKUP(R$1,'Point System'!$E:$E,'Point System'!$G:$G,0),0)</f>
        <v>0</v>
      </c>
      <c r="S151" s="215">
        <f>IFERROR(INDEX(Deduction!$E:$J,MATCH($A151,Deduction!$A:$A,0),MATCH(_xlfn.XLOOKUP(S$1,'Point System'!$E:$E,'Point System'!$F:$F,""),Deduction!$E$3:$J$3,0))*_xlfn.XLOOKUP(S$1,'Point System'!$E:$E,'Point System'!$G:$G,0),0)</f>
        <v>0</v>
      </c>
      <c r="T151" s="215">
        <f>IFERROR(INDEX(Deduction!$E:$J,MATCH($A151,Deduction!$A:$A,0),MATCH(_xlfn.XLOOKUP(T$1,'Point System'!$E:$E,'Point System'!$F:$F,""),Deduction!$E$3:$J$3,0))*_xlfn.XLOOKUP(T$1,'Point System'!$E:$E,'Point System'!$G:$G,0),0)</f>
        <v>0</v>
      </c>
      <c r="U151" s="215">
        <f>IFERROR(INDEX(Deduction!$E:$J,MATCH($A151,Deduction!$A:$A,0),MATCH(_xlfn.XLOOKUP(U$1,'Point System'!$E:$E,'Point System'!$F:$F,""),Deduction!$E$3:$J$3,0))*_xlfn.XLOOKUP(U$1,'Point System'!$E:$E,'Point System'!$G:$G,0),0)</f>
        <v>0</v>
      </c>
      <c r="V151" s="215">
        <f>IFERROR(INDEX(Deduction!$E:$J,MATCH($A151,Deduction!$A:$A,0),MATCH(_xlfn.XLOOKUP(V$1,'Point System'!$E:$E,'Point System'!$F:$F,""),Deduction!$E$3:$J$3,0))*_xlfn.XLOOKUP(V$1,'Point System'!$E:$E,'Point System'!$G:$G,0),0)</f>
        <v>0</v>
      </c>
      <c r="W151" s="214">
        <f t="shared" si="7"/>
        <v>0</v>
      </c>
      <c r="X151" s="216">
        <f t="shared" si="8"/>
        <v>0</v>
      </c>
      <c r="Y151" s="225" cm="1">
        <f t="array" ref="Y151">IFERROR(SUMPRODUCT((LOWER(INDEX(Attendance!$E:$ZZ,MATCH($A151,Attendance!$A:$A,0),0))="x")*(TEXT(Attendance!$E$1:$ZZ$1,"mmm")="Dec"))/SUMPRODUCT((Attendance!$E$1:$ZZ$1&lt;&gt;"")*(TEXT(Attendance!$E$1:$ZZ$1,"mmm")="Dec")),0)</f>
        <v>0</v>
      </c>
      <c r="Z151" s="226" cm="1">
        <f t="array" ref="Z151">IFERROR(SUMPRODUCT((LOWER(INDEX(Attendance!$E:$ZZ,MATCH($A151,Attendance!$A:$A,0),0))="x")*(Attendance!$E$2:$ZZ$2=_xlfn.XLOOKUP(E$1,'Point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52" spans="1:26" x14ac:dyDescent="0.25">
      <c r="A152" s="187">
        <f>Attendance!A151</f>
        <v>149</v>
      </c>
      <c r="B152" s="207" t="str">
        <f>IF($A152=0,"",IFERROR(_xlfn.LET(_xlpm.x,INDEX(Attendance!$B:$B,MATCH($A152,Attendance!$A:$A,0)),IF(_xlpm.x=0,"",_xlpm.x)),""))</f>
        <v/>
      </c>
      <c r="C152" s="207" t="str">
        <f>IF($A152=0,"",IFERROR(_xlfn.LET(_xlpm.x,INDEX(Attendance!$C:$C,MATCH($A152,Attendance!$A:$A,0)),IF(_xlpm.x=0,"",_xlpm.x)),""))</f>
        <v/>
      </c>
      <c r="D152" s="207" t="str">
        <f>IF($A152=0,"",IFERROR(_xlfn.LET(_xlpm.x,INDEX(Attendance!$D:$D,MATCH($A152,Attendance!$A:$A,0)),IF(_xlpm.x=0,"",_xlpm.x)),""))</f>
        <v/>
      </c>
      <c r="E152" s="208" cm="1">
        <f t="array" ref="E152">SUMPRODUCT((LOWER(INDEX(Attendance!$D:$ZZ,MATCH($A152,Attendance!$A:$A,0),0))="x")*(Attendance!$D$2:$ZZ$2=_xlfn.XLOOKUP(E$1,'Point System'!$A:$A,'Point System'!$B:$B,""))*(TEXT(Attendance!$D$1:$ZZ$1,"mmm")="Dec"))*_xlfn.XLOOKUP(E$1,'Point System'!$A:$A,'Point System'!$C:$C,0)</f>
        <v>0</v>
      </c>
      <c r="F152" s="208" cm="1">
        <f t="array" ref="F152">SUMPRODUCT((LOWER(INDEX(Attendance!$D:$ZZ,MATCH($A152,Attendance!$A:$A,0),0))="x")*(Attendance!$D$2:$ZZ$2=_xlfn.XLOOKUP(F$1,'Point System'!$A:$A,'Point System'!$B:$B,""))*(TEXT(Attendance!$D$1:$ZZ$1,"mmm")="Dec"))*_xlfn.XLOOKUP(F$1,'Point System'!$A:$A,'Point System'!$C:$C,0)</f>
        <v>0</v>
      </c>
      <c r="G152" s="208" cm="1">
        <f t="array" ref="G152">SUMPRODUCT((LOWER(INDEX(Attendance!$D:$ZZ,MATCH($A152,Attendance!$A:$A,0),0))="x")*(Attendance!$D$2:$ZZ$2=_xlfn.XLOOKUP(G$1,'Point System'!$A:$A,'Point System'!$B:$B,""))*(TEXT(Attendance!$D$1:$ZZ$1,"mmm")="Dec"))*_xlfn.XLOOKUP(G$1,'Point System'!$A:$A,'Point System'!$C:$C,0)</f>
        <v>0</v>
      </c>
      <c r="H152" s="208" cm="1">
        <f t="array" ref="H152">SUMPRODUCT((LOWER(INDEX(Attendance!$D:$ZZ,MATCH($A152,Attendance!$A:$A,0),0))="x")*(Attendance!$D$2:$ZZ$2=_xlfn.XLOOKUP(H$1,'Point System'!$A:$A,'Point System'!$B:$B,""))*(TEXT(Attendance!$D$1:$ZZ$1,"mmm")="Dec"))*_xlfn.XLOOKUP(H$1,'Point System'!$A:$A,'Point System'!$C:$C,0)</f>
        <v>0</v>
      </c>
      <c r="I152" s="208" cm="1">
        <f t="array" ref="I152">SUMPRODUCT((LOWER(INDEX(Attendance!$D:$ZZ,MATCH($A152,Attendance!$A:$A,0),0))="x")*(Attendance!$D$2:$ZZ$2=_xlfn.XLOOKUP(I$1,'Point System'!$A:$A,'Point System'!$B:$B,""))*(TEXT(Attendance!$D$1:$ZZ$1,"mmm")="Dec"))*_xlfn.XLOOKUP(I$1,'Point System'!$A:$A,'Point System'!$C:$C,0)</f>
        <v>0</v>
      </c>
      <c r="J152" s="208" cm="1">
        <f t="array" ref="J152">SUMPRODUCT((LOWER(INDEX(Attendance!$D:$ZZ,MATCH($A152,Attendance!$A:$A,0),0))="x")*(Attendance!$D$2:$ZZ$2=_xlfn.XLOOKUP(J$1,'Point System'!$A:$A,'Point System'!$B:$B,""))*(TEXT(Attendance!$D$1:$ZZ$1,"mmm")="Dec"))*_xlfn.XLOOKUP(J$1,'Point System'!$A:$A,'Point System'!$C:$C,0)</f>
        <v>0</v>
      </c>
      <c r="K152" s="208" cm="1">
        <f t="array" ref="K152">SUMPRODUCT((LOWER(INDEX(Attendance!$D:$ZZ,MATCH($A152,Attendance!$A:$A,0),0))="x")*(Attendance!$D$2:$ZZ$2=_xlfn.XLOOKUP(K$1,'Point System'!$A:$A,'Point System'!$B:$B,""))*(TEXT(Attendance!$D$1:$ZZ$1,"mmm")="Dec"))*_xlfn.XLOOKUP(K$1,'Point System'!$A:$A,'Point System'!$C:$C,0)</f>
        <v>0</v>
      </c>
      <c r="L152" s="188"/>
      <c r="M152" s="188"/>
      <c r="N152" s="188"/>
      <c r="O152" s="188"/>
      <c r="P152" s="217">
        <f t="shared" si="6"/>
        <v>0</v>
      </c>
      <c r="Q152" s="218">
        <f>IFERROR(INDEX(Deduction!$E:$J,MATCH($A152,Deduction!$A:$A,0),MATCH(_xlfn.XLOOKUP(Q$1,'Point System'!$E:$E,'Point System'!$F:$F,""),Deduction!$E$3:$J$3,0))*_xlfn.XLOOKUP(Q$1,'Point System'!$E:$E,'Point System'!$G:$G,0),0)</f>
        <v>0</v>
      </c>
      <c r="R152" s="218">
        <f>IFERROR(INDEX(Deduction!$E:$J,MATCH($A152,Deduction!$A:$A,0),MATCH(_xlfn.XLOOKUP(R$1,'Point System'!$E:$E,'Point System'!$F:$F,""),Deduction!$E$3:$J$3,0))*_xlfn.XLOOKUP(R$1,'Point System'!$E:$E,'Point System'!$G:$G,0),0)</f>
        <v>0</v>
      </c>
      <c r="S152" s="218">
        <f>IFERROR(INDEX(Deduction!$E:$J,MATCH($A152,Deduction!$A:$A,0),MATCH(_xlfn.XLOOKUP(S$1,'Point System'!$E:$E,'Point System'!$F:$F,""),Deduction!$E$3:$J$3,0))*_xlfn.XLOOKUP(S$1,'Point System'!$E:$E,'Point System'!$G:$G,0),0)</f>
        <v>0</v>
      </c>
      <c r="T152" s="218">
        <f>IFERROR(INDEX(Deduction!$E:$J,MATCH($A152,Deduction!$A:$A,0),MATCH(_xlfn.XLOOKUP(T$1,'Point System'!$E:$E,'Point System'!$F:$F,""),Deduction!$E$3:$J$3,0))*_xlfn.XLOOKUP(T$1,'Point System'!$E:$E,'Point System'!$G:$G,0),0)</f>
        <v>0</v>
      </c>
      <c r="U152" s="218">
        <f>IFERROR(INDEX(Deduction!$E:$J,MATCH($A152,Deduction!$A:$A,0),MATCH(_xlfn.XLOOKUP(U$1,'Point System'!$E:$E,'Point System'!$F:$F,""),Deduction!$E$3:$J$3,0))*_xlfn.XLOOKUP(U$1,'Point System'!$E:$E,'Point System'!$G:$G,0),0)</f>
        <v>0</v>
      </c>
      <c r="V152" s="218">
        <f>IFERROR(INDEX(Deduction!$E:$J,MATCH($A152,Deduction!$A:$A,0),MATCH(_xlfn.XLOOKUP(V$1,'Point System'!$E:$E,'Point System'!$F:$F,""),Deduction!$E$3:$J$3,0))*_xlfn.XLOOKUP(V$1,'Point System'!$E:$E,'Point System'!$G:$G,0),0)</f>
        <v>0</v>
      </c>
      <c r="W152" s="217">
        <f t="shared" si="7"/>
        <v>0</v>
      </c>
      <c r="X152" s="219">
        <f t="shared" si="8"/>
        <v>0</v>
      </c>
      <c r="Y152" s="227" cm="1">
        <f t="array" ref="Y152">IFERROR(SUMPRODUCT((LOWER(INDEX(Attendance!$E:$ZZ,MATCH($A152,Attendance!$A:$A,0),0))="x")*(TEXT(Attendance!$E$1:$ZZ$1,"mmm")="Dec"))/SUMPRODUCT((Attendance!$E$1:$ZZ$1&lt;&gt;"")*(TEXT(Attendance!$E$1:$ZZ$1,"mmm")="Dec")),0)</f>
        <v>0</v>
      </c>
      <c r="Z152" s="228" cm="1">
        <f t="array" ref="Z152">IFERROR(SUMPRODUCT((LOWER(INDEX(Attendance!$E:$ZZ,MATCH($A152,Attendance!$A:$A,0),0))="x")*(Attendance!$E$2:$ZZ$2=_xlfn.XLOOKUP(E$1,'Point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  <row r="153" spans="1:26" ht="16.5" thickBot="1" x14ac:dyDescent="0.3">
      <c r="A153" s="190">
        <f>Attendance!A152</f>
        <v>150</v>
      </c>
      <c r="B153" s="209" t="str">
        <f>IF($A153=0,"",IFERROR(_xlfn.LET(_xlpm.x,INDEX(Attendance!$B:$B,MATCH($A153,Attendance!$A:$A,0)),IF(_xlpm.x=0,"",_xlpm.x)),""))</f>
        <v/>
      </c>
      <c r="C153" s="209" t="str">
        <f>IF($A153=0,"",IFERROR(_xlfn.LET(_xlpm.x,INDEX(Attendance!$C:$C,MATCH($A153,Attendance!$A:$A,0)),IF(_xlpm.x=0,"",_xlpm.x)),""))</f>
        <v/>
      </c>
      <c r="D153" s="209" t="str">
        <f>IF($A153=0,"",IFERROR(_xlfn.LET(_xlpm.x,INDEX(Attendance!$D:$D,MATCH($A153,Attendance!$A:$A,0)),IF(_xlpm.x=0,"",_xlpm.x)),""))</f>
        <v/>
      </c>
      <c r="E153" s="210" cm="1">
        <f t="array" ref="E153">SUMPRODUCT((LOWER(INDEX(Attendance!$D:$ZZ,MATCH($A153,Attendance!$A:$A,0),0))="x")*(Attendance!$D$2:$ZZ$2=_xlfn.XLOOKUP(E$1,'Point System'!$A:$A,'Point System'!$B:$B,""))*(TEXT(Attendance!$D$1:$ZZ$1,"mmm")="Dec"))*_xlfn.XLOOKUP(E$1,'Point System'!$A:$A,'Point System'!$C:$C,0)</f>
        <v>0</v>
      </c>
      <c r="F153" s="210" cm="1">
        <f t="array" ref="F153">SUMPRODUCT((LOWER(INDEX(Attendance!$D:$ZZ,MATCH($A153,Attendance!$A:$A,0),0))="x")*(Attendance!$D$2:$ZZ$2=_xlfn.XLOOKUP(F$1,'Point System'!$A:$A,'Point System'!$B:$B,""))*(TEXT(Attendance!$D$1:$ZZ$1,"mmm")="Dec"))*_xlfn.XLOOKUP(F$1,'Point System'!$A:$A,'Point System'!$C:$C,0)</f>
        <v>0</v>
      </c>
      <c r="G153" s="210" cm="1">
        <f t="array" ref="G153">SUMPRODUCT((LOWER(INDEX(Attendance!$D:$ZZ,MATCH($A153,Attendance!$A:$A,0),0))="x")*(Attendance!$D$2:$ZZ$2=_xlfn.XLOOKUP(G$1,'Point System'!$A:$A,'Point System'!$B:$B,""))*(TEXT(Attendance!$D$1:$ZZ$1,"mmm")="Dec"))*_xlfn.XLOOKUP(G$1,'Point System'!$A:$A,'Point System'!$C:$C,0)</f>
        <v>0</v>
      </c>
      <c r="H153" s="210" cm="1">
        <f t="array" ref="H153">SUMPRODUCT((LOWER(INDEX(Attendance!$D:$ZZ,MATCH($A153,Attendance!$A:$A,0),0))="x")*(Attendance!$D$2:$ZZ$2=_xlfn.XLOOKUP(H$1,'Point System'!$A:$A,'Point System'!$B:$B,""))*(TEXT(Attendance!$D$1:$ZZ$1,"mmm")="Dec"))*_xlfn.XLOOKUP(H$1,'Point System'!$A:$A,'Point System'!$C:$C,0)</f>
        <v>0</v>
      </c>
      <c r="I153" s="210" cm="1">
        <f t="array" ref="I153">SUMPRODUCT((LOWER(INDEX(Attendance!$D:$ZZ,MATCH($A153,Attendance!$A:$A,0),0))="x")*(Attendance!$D$2:$ZZ$2=_xlfn.XLOOKUP(I$1,'Point System'!$A:$A,'Point System'!$B:$B,""))*(TEXT(Attendance!$D$1:$ZZ$1,"mmm")="Dec"))*_xlfn.XLOOKUP(I$1,'Point System'!$A:$A,'Point System'!$C:$C,0)</f>
        <v>0</v>
      </c>
      <c r="J153" s="210" cm="1">
        <f t="array" ref="J153">SUMPRODUCT((LOWER(INDEX(Attendance!$D:$ZZ,MATCH($A153,Attendance!$A:$A,0),0))="x")*(Attendance!$D$2:$ZZ$2=_xlfn.XLOOKUP(J$1,'Point System'!$A:$A,'Point System'!$B:$B,""))*(TEXT(Attendance!$D$1:$ZZ$1,"mmm")="Dec"))*_xlfn.XLOOKUP(J$1,'Point System'!$A:$A,'Point System'!$C:$C,0)</f>
        <v>0</v>
      </c>
      <c r="K153" s="210" cm="1">
        <f t="array" ref="K153">SUMPRODUCT((LOWER(INDEX(Attendance!$D:$ZZ,MATCH($A153,Attendance!$A:$A,0),0))="x")*(Attendance!$D$2:$ZZ$2=_xlfn.XLOOKUP(K$1,'Point System'!$A:$A,'Point System'!$B:$B,""))*(TEXT(Attendance!$D$1:$ZZ$1,"mmm")="Dec"))*_xlfn.XLOOKUP(K$1,'Point System'!$A:$A,'Point System'!$C:$C,0)</f>
        <v>0</v>
      </c>
      <c r="L153" s="189"/>
      <c r="M153" s="189"/>
      <c r="N153" s="189"/>
      <c r="O153" s="189"/>
      <c r="P153" s="220">
        <f t="shared" si="6"/>
        <v>0</v>
      </c>
      <c r="Q153" s="221">
        <f>IFERROR(INDEX(Deduction!$E:$J,MATCH($A153,Deduction!$A:$A,0),MATCH(_xlfn.XLOOKUP(Q$1,'Point System'!$E:$E,'Point System'!$F:$F,""),Deduction!$E$3:$J$3,0))*_xlfn.XLOOKUP(Q$1,'Point System'!$E:$E,'Point System'!$G:$G,0),0)</f>
        <v>0</v>
      </c>
      <c r="R153" s="221">
        <f>IFERROR(INDEX(Deduction!$E:$J,MATCH($A153,Deduction!$A:$A,0),MATCH(_xlfn.XLOOKUP(R$1,'Point System'!$E:$E,'Point System'!$F:$F,""),Deduction!$E$3:$J$3,0))*_xlfn.XLOOKUP(R$1,'Point System'!$E:$E,'Point System'!$G:$G,0),0)</f>
        <v>0</v>
      </c>
      <c r="S153" s="221">
        <f>IFERROR(INDEX(Deduction!$E:$J,MATCH($A153,Deduction!$A:$A,0),MATCH(_xlfn.XLOOKUP(S$1,'Point System'!$E:$E,'Point System'!$F:$F,""),Deduction!$E$3:$J$3,0))*_xlfn.XLOOKUP(S$1,'Point System'!$E:$E,'Point System'!$G:$G,0),0)</f>
        <v>0</v>
      </c>
      <c r="T153" s="221">
        <f>IFERROR(INDEX(Deduction!$E:$J,MATCH($A153,Deduction!$A:$A,0),MATCH(_xlfn.XLOOKUP(T$1,'Point System'!$E:$E,'Point System'!$F:$F,""),Deduction!$E$3:$J$3,0))*_xlfn.XLOOKUP(T$1,'Point System'!$E:$E,'Point System'!$G:$G,0),0)</f>
        <v>0</v>
      </c>
      <c r="U153" s="221">
        <f>IFERROR(INDEX(Deduction!$E:$J,MATCH($A153,Deduction!$A:$A,0),MATCH(_xlfn.XLOOKUP(U$1,'Point System'!$E:$E,'Point System'!$F:$F,""),Deduction!$E$3:$J$3,0))*_xlfn.XLOOKUP(U$1,'Point System'!$E:$E,'Point System'!$G:$G,0),0)</f>
        <v>0</v>
      </c>
      <c r="V153" s="221">
        <f>IFERROR(INDEX(Deduction!$E:$J,MATCH($A153,Deduction!$A:$A,0),MATCH(_xlfn.XLOOKUP(V$1,'Point System'!$E:$E,'Point System'!$F:$F,""),Deduction!$E$3:$J$3,0))*_xlfn.XLOOKUP(V$1,'Point System'!$E:$E,'Point System'!$G:$G,0),0)</f>
        <v>0</v>
      </c>
      <c r="W153" s="220">
        <f t="shared" si="7"/>
        <v>0</v>
      </c>
      <c r="X153" s="222">
        <f t="shared" si="8"/>
        <v>0</v>
      </c>
      <c r="Y153" s="229" cm="1">
        <f t="array" ref="Y153">IFERROR(SUMPRODUCT((LOWER(INDEX(Attendance!$E:$ZZ,MATCH($A153,Attendance!$A:$A,0),0))="x")*(TEXT(Attendance!$E$1:$ZZ$1,"mmm")="Dec"))/SUMPRODUCT((Attendance!$E$1:$ZZ$1&lt;&gt;"")*(TEXT(Attendance!$E$1:$ZZ$1,"mmm")="Dec")),0)</f>
        <v>0</v>
      </c>
      <c r="Z153" s="230" cm="1">
        <f t="array" ref="Z153">IFERROR(SUMPRODUCT((LOWER(INDEX(Attendance!$E:$ZZ,MATCH($A153,Attendance!$A:$A,0),0))="x")*(Attendance!$E$2:$ZZ$2=_xlfn.XLOOKUP(E$1,'Point System'!$A:$A,'Point System'!$B:$B,""))*(TEXT(Attendance!$E$1:$ZZ$1,"mmm")="Dec"))/SUMPRODUCT((Attendance!$E$2:$ZZ$2=_xlfn.XLOOKUP(E$1,'Point System'!$A:$A,'Point System'!$B:$B,""))*(TEXT(Attendance!$E$1:$ZZ$1,"mmm")="Dec")),0)</f>
        <v>0</v>
      </c>
    </row>
  </sheetData>
  <sheetProtection sort="0" autoFilter="0"/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2"/>
  <dimension ref="A1:Z153"/>
  <sheetViews>
    <sheetView topLeftCell="B3" workbookViewId="0">
      <selection activeCell="G9" sqref="G9"/>
    </sheetView>
  </sheetViews>
  <sheetFormatPr defaultColWidth="8.85546875" defaultRowHeight="15.75" x14ac:dyDescent="0.25"/>
  <cols>
    <col min="1" max="1" width="8.85546875" style="11" hidden="1" customWidth="1"/>
    <col min="2" max="3" width="11.7109375" style="11" customWidth="1"/>
    <col min="4" max="4" width="9.42578125" style="7" customWidth="1"/>
    <col min="5" max="13" width="8.85546875" style="7" customWidth="1"/>
    <col min="14" max="14" width="9.28515625" style="7" customWidth="1"/>
    <col min="15" max="15" width="8.85546875" style="7" customWidth="1"/>
    <col min="16" max="16" width="8.85546875" style="72" customWidth="1"/>
    <col min="17" max="21" width="8.85546875" style="7" customWidth="1"/>
    <col min="22" max="22" width="9.7109375" style="7" customWidth="1"/>
    <col min="23" max="23" width="8.85546875" style="68" customWidth="1"/>
    <col min="24" max="24" width="14.5703125" style="68" customWidth="1"/>
    <col min="25" max="25" width="14.5703125" style="7" customWidth="1"/>
    <col min="26" max="26" width="12.28515625" style="7" customWidth="1"/>
    <col min="27" max="16384" width="8.85546875" style="11"/>
  </cols>
  <sheetData>
    <row r="1" spans="1:26" hidden="1" x14ac:dyDescent="0.25">
      <c r="D1" s="7" t="s">
        <v>74</v>
      </c>
      <c r="E1" s="66">
        <v>1001</v>
      </c>
      <c r="F1" s="66">
        <v>1002</v>
      </c>
      <c r="G1" s="66">
        <v>1003</v>
      </c>
      <c r="H1" s="66">
        <v>1004</v>
      </c>
      <c r="I1" s="66">
        <v>1005</v>
      </c>
      <c r="J1" s="66">
        <v>1006</v>
      </c>
      <c r="K1" s="67">
        <v>1007</v>
      </c>
      <c r="P1" s="68"/>
      <c r="Q1" s="69">
        <v>2001</v>
      </c>
      <c r="R1" s="69">
        <v>2002</v>
      </c>
      <c r="S1" s="69">
        <v>2003</v>
      </c>
      <c r="T1" s="69">
        <v>2004</v>
      </c>
      <c r="U1" s="69">
        <v>2005</v>
      </c>
      <c r="V1" s="69">
        <v>2006</v>
      </c>
    </row>
    <row r="2" spans="1:26" hidden="1" x14ac:dyDescent="0.25">
      <c r="B2" s="7"/>
      <c r="C2" s="7"/>
      <c r="E2" s="7" t="str">
        <f>_xlfn.XLOOKUP(E$1,'Point System'!$A:$A,'Point System'!$B:$B,"")</f>
        <v>Lift</v>
      </c>
      <c r="F2" s="7" t="str">
        <f>_xlfn.XLOOKUP(F$1,'Point System'!$A:$A,'Point System'!$B:$B,"")</f>
        <v>OF</v>
      </c>
      <c r="G2" s="7" t="str">
        <f>_xlfn.XLOOKUP(G$1,'Point System'!$A:$A,'Point System'!$B:$B,"")</f>
        <v>Vol</v>
      </c>
      <c r="H2" s="7" t="str">
        <f>_xlfn.XLOOKUP(H$1,'Point System'!$A:$A,'Point System'!$B:$B,"")</f>
        <v>7v7</v>
      </c>
      <c r="I2" s="7" t="str">
        <f>_xlfn.XLOOKUP(I$1,'Point System'!$A:$A,'Point System'!$B:$B,"")</f>
        <v>Camp</v>
      </c>
      <c r="J2" s="7" t="str">
        <f>_xlfn.XLOOKUP(J$1,'Point System'!$A:$A,'Point System'!$B:$B,"")</f>
        <v>Prac</v>
      </c>
      <c r="K2" s="7" t="str">
        <f>_xlfn.XLOOKUP(K$1,'Point System'!$A:$A,'Point System'!$B:$B,"")</f>
        <v>S&amp;A</v>
      </c>
      <c r="P2" s="68"/>
      <c r="Q2" s="7" t="str">
        <f>_xlfn.XLOOKUP(Q$1,'Point System'!$E:$E,'Point System'!$F:$F,"")</f>
        <v>Tardy</v>
      </c>
      <c r="R2" s="7" t="str">
        <f>_xlfn.XLOOKUP(R$1,'Point System'!$E:$E,'Point System'!$F:$F,"")</f>
        <v>UA</v>
      </c>
      <c r="S2" s="7" t="str">
        <f>_xlfn.XLOOKUP(S$1,'Point System'!$E:$E,'Point System'!$F:$F,"")</f>
        <v>Det</v>
      </c>
      <c r="T2" s="7" t="str">
        <f>_xlfn.XLOOKUP(T$1,'Point System'!$E:$E,'Point System'!$F:$F,"")</f>
        <v>ISS</v>
      </c>
      <c r="U2" s="7" t="str">
        <f>_xlfn.XLOOKUP(U$1,'Point System'!$E:$E,'Point System'!$F:$F,"")</f>
        <v>OSS</v>
      </c>
      <c r="V2" s="7" t="str">
        <f>_xlfn.XLOOKUP(V$1,'Point System'!$E:$E,'Point System'!$F:$F,"")</f>
        <v>Grades</v>
      </c>
    </row>
    <row r="3" spans="1:26" s="71" customFormat="1" ht="16.5" thickBot="1" x14ac:dyDescent="0.3">
      <c r="A3" s="112" t="s">
        <v>0</v>
      </c>
      <c r="B3" s="109" t="s">
        <v>1</v>
      </c>
      <c r="C3" s="180" t="s">
        <v>2</v>
      </c>
      <c r="D3" s="180" t="s">
        <v>3</v>
      </c>
      <c r="E3" s="191" t="str">
        <f>_xlfn.XLOOKUP(E$1,'Point System'!$A:$A,'Point System'!$B:$B,"")</f>
        <v>Lift</v>
      </c>
      <c r="F3" s="191" t="str">
        <f>_xlfn.XLOOKUP(F$1,'Point System'!$A:$A,'Point System'!$B:$B,"")</f>
        <v>OF</v>
      </c>
      <c r="G3" s="191" t="str">
        <f>_xlfn.XLOOKUP(G$1,'Point System'!$A:$A,'Point System'!$B:$B,"")</f>
        <v>Vol</v>
      </c>
      <c r="H3" s="191" t="str">
        <f>_xlfn.XLOOKUP(H$1,'Point System'!$A:$A,'Point System'!$B:$B,"")</f>
        <v>7v7</v>
      </c>
      <c r="I3" s="191" t="str">
        <f>_xlfn.XLOOKUP(I$1,'Point System'!$A:$A,'Point System'!$B:$B,"")</f>
        <v>Camp</v>
      </c>
      <c r="J3" s="191" t="str">
        <f>_xlfn.XLOOKUP(J$1,'Point System'!$A:$A,'Point System'!$B:$B,"")</f>
        <v>Prac</v>
      </c>
      <c r="K3" s="191" t="str">
        <f>_xlfn.XLOOKUP(K$1,'Point System'!$A:$A,'Point System'!$B:$B,"")</f>
        <v>S&amp;A</v>
      </c>
      <c r="L3" s="181" t="s">
        <v>54</v>
      </c>
      <c r="M3" s="181" t="s">
        <v>62</v>
      </c>
      <c r="N3" s="181" t="s">
        <v>63</v>
      </c>
      <c r="O3" s="181" t="s">
        <v>71</v>
      </c>
      <c r="P3" s="192" t="s">
        <v>64</v>
      </c>
      <c r="Q3" s="191" t="str">
        <f>_xlfn.XLOOKUP(Q$1,'Point System'!$E:$E,'Point System'!$F:$F,"")</f>
        <v>Tardy</v>
      </c>
      <c r="R3" s="191" t="str">
        <f>_xlfn.XLOOKUP(R$1,'Point System'!$E:$E,'Point System'!$F:$F,"")</f>
        <v>UA</v>
      </c>
      <c r="S3" s="191" t="str">
        <f>_xlfn.XLOOKUP(S$1,'Point System'!$E:$E,'Point System'!$F:$F,"")</f>
        <v>Det</v>
      </c>
      <c r="T3" s="191" t="str">
        <f>_xlfn.XLOOKUP(T$1,'Point System'!$E:$E,'Point System'!$F:$F,"")</f>
        <v>ISS</v>
      </c>
      <c r="U3" s="191" t="str">
        <f>_xlfn.XLOOKUP(U$1,'Point System'!$E:$E,'Point System'!$F:$F,"")</f>
        <v>OSS</v>
      </c>
      <c r="V3" s="191" t="str">
        <f>_xlfn.XLOOKUP(V$1,'Point System'!$E:$E,'Point System'!$F:$F,"")</f>
        <v>Grades</v>
      </c>
      <c r="W3" s="182" t="s">
        <v>65</v>
      </c>
      <c r="X3" s="183" t="s">
        <v>66</v>
      </c>
      <c r="Y3" s="180" t="s">
        <v>67</v>
      </c>
      <c r="Z3" s="184" t="s">
        <v>68</v>
      </c>
    </row>
    <row r="4" spans="1:26" x14ac:dyDescent="0.25">
      <c r="A4" s="40">
        <f>Attendance!A3</f>
        <v>1</v>
      </c>
      <c r="B4" s="231" t="str">
        <f>IF($A4=0,"",IFERROR(_xlfn.LET(_xlpm.x,INDEX(Attendance!$B:$B,MATCH($A4,Attendance!$A:$A,0)),IF(_xlpm.x=0,"",_xlpm.x)),""))</f>
        <v/>
      </c>
      <c r="C4" s="231" t="str">
        <f>IF($A4=0,"",IFERROR(_xlfn.LET(_xlpm.x,INDEX(Attendance!$C:$C,MATCH($A4,Attendance!$A:$A,0)),IF(_xlpm.x=0,"",_xlpm.x)),""))</f>
        <v/>
      </c>
      <c r="D4" s="231" t="str">
        <f>IF($A4=0,"",IFERROR(_xlfn.LET(_xlpm.x,INDEX(Attendance!$D:$D,MATCH($A4,Attendance!$A:$A,0)),IF(_xlpm.x=0,"",_xlpm.x)),""))</f>
        <v/>
      </c>
      <c r="E4" s="232" cm="1">
        <f t="array" ref="E4">SUMPRODUCT((LOWER(INDEX(Attendance!$D:$ZZ,MATCH($A4,Attendance!$A:$A,0),0))="x")*(Attendance!$D$2:$ZZ$2=_xlfn.XLOOKUP(E$1,'Point System'!$A:$A,'Point System'!$B:$B,""))*(TEXT(Attendance!$D$1:$ZZ$1,"mmm")="Jan"))*_xlfn.XLOOKUP(E$1,'Point System'!$A:$A,'Point System'!$C:$C,0)</f>
        <v>0</v>
      </c>
      <c r="F4" s="232" cm="1">
        <f t="array" ref="F4">SUMPRODUCT((LOWER(INDEX(Attendance!$D:$ZZ,MATCH($A4,Attendance!$A:$A,0),0))="x")*(Attendance!$D$2:$ZZ$2=_xlfn.XLOOKUP(F$1,'Point System'!$A:$A,'Point System'!$B:$B,""))*(TEXT(Attendance!$D$1:$ZZ$1,"mmm")="Jan"))*_xlfn.XLOOKUP(F$1,'Point System'!$A:$A,'Point System'!$C:$C,0)</f>
        <v>0</v>
      </c>
      <c r="G4" s="232" cm="1">
        <f t="array" ref="G4">SUMPRODUCT((LOWER(INDEX(Attendance!$D:$ZZ,MATCH($A4,Attendance!$A:$A,0),0))="x")*(Attendance!$D$2:$ZZ$2=_xlfn.XLOOKUP(G$1,'Point System'!$A:$A,'Point System'!$B:$B,""))*(TEXT(Attendance!$D$1:$ZZ$1,"mmm")="Jan"))*_xlfn.XLOOKUP(G$1,'Point System'!$A:$A,'Point System'!$C:$C,0)</f>
        <v>0</v>
      </c>
      <c r="H4" s="232" cm="1">
        <f t="array" ref="H4">SUMPRODUCT((LOWER(INDEX(Attendance!$D:$ZZ,MATCH($A4,Attendance!$A:$A,0),0))="x")*(Attendance!$D$2:$ZZ$2=_xlfn.XLOOKUP(H$1,'Point System'!$A:$A,'Point System'!$B:$B,""))*(TEXT(Attendance!$D$1:$ZZ$1,"mmm")="Jan"))*_xlfn.XLOOKUP(H$1,'Point System'!$A:$A,'Point System'!$C:$C,0)</f>
        <v>0</v>
      </c>
      <c r="I4" s="232" cm="1">
        <f t="array" ref="I4">SUMPRODUCT((LOWER(INDEX(Attendance!$D:$ZZ,MATCH($A4,Attendance!$A:$A,0),0))="x")*(Attendance!$D$2:$ZZ$2=_xlfn.XLOOKUP(I$1,'Point System'!$A:$A,'Point System'!$B:$B,""))*(TEXT(Attendance!$D$1:$ZZ$1,"mmm")="Jan"))*_xlfn.XLOOKUP(I$1,'Point System'!$A:$A,'Point System'!$C:$C,0)</f>
        <v>0</v>
      </c>
      <c r="J4" s="232" cm="1">
        <f t="array" ref="J4">SUMPRODUCT((LOWER(INDEX(Attendance!$D:$ZZ,MATCH($A4,Attendance!$A:$A,0),0))="x")*(Attendance!$D$2:$ZZ$2=_xlfn.XLOOKUP(J$1,'Point System'!$A:$A,'Point System'!$B:$B,""))*(TEXT(Attendance!$D$1:$ZZ$1,"mmm")="Jan"))*_xlfn.XLOOKUP(J$1,'Point System'!$A:$A,'Point System'!$C:$C,0)</f>
        <v>0</v>
      </c>
      <c r="K4" s="232" cm="1">
        <f t="array" ref="K4">SUMPRODUCT((LOWER(INDEX(Attendance!$D:$ZZ,MATCH($A4,Attendance!$A:$A,0),0))="x")*(Attendance!$D$2:$ZZ$2=_xlfn.XLOOKUP(K$1,'Point System'!$A:$A,'Point System'!$B:$B,""))*(TEXT(Attendance!$D$1:$ZZ$1,"mmm")="Jan"))*_xlfn.XLOOKUP(K$1,'Point System'!$A:$A,'Point System'!$C:$C,0)</f>
        <v>0</v>
      </c>
      <c r="L4" s="186">
        <v>0</v>
      </c>
      <c r="M4" s="186">
        <v>0</v>
      </c>
      <c r="N4" s="186">
        <v>0</v>
      </c>
      <c r="O4" s="186">
        <v>0</v>
      </c>
      <c r="P4" s="236">
        <f t="shared" ref="P4:P67" si="0">SUM(E4:O4)</f>
        <v>0</v>
      </c>
      <c r="Q4" s="237">
        <f>IFERROR(INDEX(Deduction!$K:$K,MATCH($A4,Deduction!$A:$A,0))*_xlfn.XLOOKUP(Q$1,'Point System'!$E:$E,'Point System'!$G:$G,0),0)</f>
        <v>0</v>
      </c>
      <c r="R4" s="237">
        <f>IFERROR(INDEX(Deduction!$L:$L,MATCH($A4,Deduction!$A:$A,0))*_xlfn.XLOOKUP(R$1,'Point System'!$E:$E,'Point System'!$G:$G,0),0)</f>
        <v>0</v>
      </c>
      <c r="S4" s="237">
        <f>IFERROR(INDEX(Deduction!$M:$M,MATCH($A4,Deduction!$A:$A,0))*_xlfn.XLOOKUP(S$1,'Point System'!$E:$E,'Point System'!$G:$G,0),0)</f>
        <v>0</v>
      </c>
      <c r="T4" s="237">
        <f>IFERROR(INDEX(Deduction!$N:$N,MATCH($A4,Deduction!$A:$A,0))*_xlfn.XLOOKUP(T$1,'Point System'!$E:$E,'Point System'!$G:$G,0),0)</f>
        <v>0</v>
      </c>
      <c r="U4" s="237">
        <f>IFERROR(INDEX(Deduction!$O:$O,MATCH($A4,Deduction!$A:$A,0))*_xlfn.XLOOKUP(U$1,'Point System'!$E:$E,'Point System'!$G:$G,0),0)</f>
        <v>0</v>
      </c>
      <c r="V4" s="237">
        <f>IFERROR(INDEX(Deduction!$P:$P,MATCH($A4,Deduction!$A:$A,0))*_xlfn.XLOOKUP(V$1,'Point System'!$E:$E,'Point System'!$G:$G,0),0)</f>
        <v>0</v>
      </c>
      <c r="W4" s="238">
        <f t="shared" ref="W4:W67" si="1">SUM(Q4:V4)</f>
        <v>0</v>
      </c>
      <c r="X4" s="238">
        <f t="shared" ref="X4:X67" si="2">P4-W4</f>
        <v>0</v>
      </c>
      <c r="Y4" s="239" cm="1">
        <f t="array" ref="Y4">IFERROR(SUMPRODUCT((LOWER(INDEX(Attendance!$E:$ZZ,MATCH($A4,Attendance!$A:$A,0),0))="x")*(TEXT(Attendance!$E$1:$ZZ$1,"mmm")="Jan"))/SUMPRODUCT((Attendance!$E$1:$ZZ$1&lt;&gt;"")*(TEXT(Attendance!$E$1:$ZZ$1,"mmm")="Jan")),0)</f>
        <v>0</v>
      </c>
      <c r="Z4" s="240" cm="1">
        <f t="array" ref="Z4">IFERROR(SUMPRODUCT((LOWER(INDEX(Attendance!$E:$ZZ,MATCH($A4,Attendance!$A:$A,0),0))="x")*(Attendance!$E$2:$ZZ$2=_xlfn.XLOOKUP(E$1,'Point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5" spans="1:26" x14ac:dyDescent="0.25">
      <c r="A5" s="39">
        <f>Attendance!A4</f>
        <v>2</v>
      </c>
      <c r="B5" s="39" t="str">
        <f>IF($A5=0,"",IFERROR(_xlfn.LET(_xlpm.x,INDEX(Attendance!$B:$B,MATCH($A5,Attendance!$A:$A,0)),IF(_xlpm.x=0,"",_xlpm.x)),""))</f>
        <v/>
      </c>
      <c r="C5" s="39" t="str">
        <f>IF($A5=0,"",IFERROR(_xlfn.LET(_xlpm.x,INDEX(Attendance!$C:$C,MATCH($A5,Attendance!$A:$A,0)),IF(_xlpm.x=0,"",_xlpm.x)),""))</f>
        <v/>
      </c>
      <c r="D5" s="39" t="str">
        <f>IF($A5=0,"",IFERROR(_xlfn.LET(_xlpm.x,INDEX(Attendance!$D:$D,MATCH($A5,Attendance!$A:$A,0)),IF(_xlpm.x=0,"",_xlpm.x)),""))</f>
        <v/>
      </c>
      <c r="E5" s="233" cm="1">
        <f t="array" ref="E5">SUMPRODUCT((LOWER(INDEX(Attendance!$D:$ZZ,MATCH($A5,Attendance!$A:$A,0),0))="x")*(Attendance!$D$2:$ZZ$2=_xlfn.XLOOKUP(E$1,'Point System'!$A:$A,'Point System'!$B:$B,""))*(TEXT(Attendance!$D$1:$ZZ$1,"mmm")="Jan"))*_xlfn.XLOOKUP(E$1,'Point System'!$A:$A,'Point System'!$C:$C,0)</f>
        <v>0</v>
      </c>
      <c r="F5" s="233" cm="1">
        <f t="array" ref="F5">SUMPRODUCT((LOWER(INDEX(Attendance!$D:$ZZ,MATCH($A5,Attendance!$A:$A,0),0))="x")*(Attendance!$D$2:$ZZ$2=_xlfn.XLOOKUP(F$1,'Point System'!$A:$A,'Point System'!$B:$B,""))*(TEXT(Attendance!$D$1:$ZZ$1,"mmm")="Jan"))*_xlfn.XLOOKUP(F$1,'Point System'!$A:$A,'Point System'!$C:$C,0)</f>
        <v>0</v>
      </c>
      <c r="G5" s="233" cm="1">
        <f t="array" ref="G5">SUMPRODUCT((LOWER(INDEX(Attendance!$D:$ZZ,MATCH($A5,Attendance!$A:$A,0),0))="x")*(Attendance!$D$2:$ZZ$2=_xlfn.XLOOKUP(G$1,'Point System'!$A:$A,'Point System'!$B:$B,""))*(TEXT(Attendance!$D$1:$ZZ$1,"mmm")="Jan"))*_xlfn.XLOOKUP(G$1,'Point System'!$A:$A,'Point System'!$C:$C,0)</f>
        <v>0</v>
      </c>
      <c r="H5" s="233" cm="1">
        <f t="array" ref="H5">SUMPRODUCT((LOWER(INDEX(Attendance!$D:$ZZ,MATCH($A5,Attendance!$A:$A,0),0))="x")*(Attendance!$D$2:$ZZ$2=_xlfn.XLOOKUP(H$1,'Point System'!$A:$A,'Point System'!$B:$B,""))*(TEXT(Attendance!$D$1:$ZZ$1,"mmm")="Jan"))*_xlfn.XLOOKUP(H$1,'Point System'!$A:$A,'Point System'!$C:$C,0)</f>
        <v>0</v>
      </c>
      <c r="I5" s="233" cm="1">
        <f t="array" ref="I5">SUMPRODUCT((LOWER(INDEX(Attendance!$D:$ZZ,MATCH($A5,Attendance!$A:$A,0),0))="x")*(Attendance!$D$2:$ZZ$2=_xlfn.XLOOKUP(I$1,'Point System'!$A:$A,'Point System'!$B:$B,""))*(TEXT(Attendance!$D$1:$ZZ$1,"mmm")="Jan"))*_xlfn.XLOOKUP(I$1,'Point System'!$A:$A,'Point System'!$C:$C,0)</f>
        <v>0</v>
      </c>
      <c r="J5" s="233" cm="1">
        <f t="array" ref="J5">SUMPRODUCT((LOWER(INDEX(Attendance!$D:$ZZ,MATCH($A5,Attendance!$A:$A,0),0))="x")*(Attendance!$D$2:$ZZ$2=_xlfn.XLOOKUP(J$1,'Point System'!$A:$A,'Point System'!$B:$B,""))*(TEXT(Attendance!$D$1:$ZZ$1,"mmm")="Jan"))*_xlfn.XLOOKUP(J$1,'Point System'!$A:$A,'Point System'!$C:$C,0)</f>
        <v>0</v>
      </c>
      <c r="K5" s="233" cm="1">
        <f t="array" ref="K5">SUMPRODUCT((LOWER(INDEX(Attendance!$D:$ZZ,MATCH($A5,Attendance!$A:$A,0),0))="x")*(Attendance!$D$2:$ZZ$2=_xlfn.XLOOKUP(K$1,'Point System'!$A:$A,'Point System'!$B:$B,""))*(TEXT(Attendance!$D$1:$ZZ$1,"mmm")="Jan"))*_xlfn.XLOOKUP(K$1,'Point System'!$A:$A,'Point System'!$C:$C,0)</f>
        <v>0</v>
      </c>
      <c r="L5" s="188"/>
      <c r="M5" s="188"/>
      <c r="N5" s="188"/>
      <c r="O5" s="188"/>
      <c r="P5" s="241">
        <f t="shared" si="0"/>
        <v>0</v>
      </c>
      <c r="Q5" s="242">
        <f>IFERROR(INDEX(Deduction!$K:$K,MATCH($A5,Deduction!$A:$A,0))*_xlfn.XLOOKUP(Q$1,'Point System'!$E:$E,'Point System'!$G:$G,0),0)</f>
        <v>0</v>
      </c>
      <c r="R5" s="242">
        <f>IFERROR(INDEX(Deduction!$L:$L,MATCH($A5,Deduction!$A:$A,0))*_xlfn.XLOOKUP(R$1,'Point System'!$E:$E,'Point System'!$G:$G,0),0)</f>
        <v>0</v>
      </c>
      <c r="S5" s="242">
        <f>IFERROR(INDEX(Deduction!$M:$M,MATCH($A5,Deduction!$A:$A,0))*_xlfn.XLOOKUP(S$1,'Point System'!$E:$E,'Point System'!$G:$G,0),0)</f>
        <v>0</v>
      </c>
      <c r="T5" s="242">
        <f>IFERROR(INDEX(Deduction!$N:$N,MATCH($A5,Deduction!$A:$A,0))*_xlfn.XLOOKUP(T$1,'Point System'!$E:$E,'Point System'!$G:$G,0),0)</f>
        <v>0</v>
      </c>
      <c r="U5" s="242">
        <f>IFERROR(INDEX(Deduction!$O:$O,MATCH($A5,Deduction!$A:$A,0))*_xlfn.XLOOKUP(U$1,'Point System'!$E:$E,'Point System'!$G:$G,0),0)</f>
        <v>0</v>
      </c>
      <c r="V5" s="242">
        <f>IFERROR(INDEX(Deduction!$P:$P,MATCH($A5,Deduction!$A:$A,0))*_xlfn.XLOOKUP(V$1,'Point System'!$E:$E,'Point System'!$G:$G,0),0)</f>
        <v>0</v>
      </c>
      <c r="W5" s="243">
        <f t="shared" si="1"/>
        <v>0</v>
      </c>
      <c r="X5" s="243">
        <f t="shared" si="2"/>
        <v>0</v>
      </c>
      <c r="Y5" s="244" cm="1">
        <f t="array" ref="Y5">IFERROR(SUMPRODUCT((LOWER(INDEX(Attendance!$E:$ZZ,MATCH($A5,Attendance!$A:$A,0),0))="x")*(TEXT(Attendance!$E$1:$ZZ$1,"mmm")="Jan"))/SUMPRODUCT((Attendance!$E$1:$ZZ$1&lt;&gt;"")*(TEXT(Attendance!$E$1:$ZZ$1,"mmm")="Jan")),0)</f>
        <v>0</v>
      </c>
      <c r="Z5" s="245" cm="1">
        <f t="array" ref="Z5">IFERROR(SUMPRODUCT((LOWER(INDEX(Attendance!$E:$ZZ,MATCH($A5,Attendance!$A:$A,0),0))="x")*(Attendance!$E$2:$ZZ$2=_xlfn.XLOOKUP(E$1,'Point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6" spans="1:26" x14ac:dyDescent="0.25">
      <c r="A6" s="40">
        <f>Attendance!A5</f>
        <v>3</v>
      </c>
      <c r="B6" s="39" t="str">
        <f>IF($A6=0,"",IFERROR(_xlfn.LET(_xlpm.x,INDEX(Attendance!$B:$B,MATCH($A6,Attendance!$A:$A,0)),IF(_xlpm.x=0,"",_xlpm.x)),""))</f>
        <v/>
      </c>
      <c r="C6" s="39" t="str">
        <f>IF($A6=0,"",IFERROR(_xlfn.LET(_xlpm.x,INDEX(Attendance!$C:$C,MATCH($A6,Attendance!$A:$A,0)),IF(_xlpm.x=0,"",_xlpm.x)),""))</f>
        <v/>
      </c>
      <c r="D6" s="39" t="str">
        <f>IF($A6=0,"",IFERROR(_xlfn.LET(_xlpm.x,INDEX(Attendance!$D:$D,MATCH($A6,Attendance!$A:$A,0)),IF(_xlpm.x=0,"",_xlpm.x)),""))</f>
        <v/>
      </c>
      <c r="E6" s="233" cm="1">
        <f t="array" ref="E6">SUMPRODUCT((LOWER(INDEX(Attendance!$D:$ZZ,MATCH($A6,Attendance!$A:$A,0),0))="x")*(Attendance!$D$2:$ZZ$2=_xlfn.XLOOKUP(E$1,'Point System'!$A:$A,'Point System'!$B:$B,""))*(TEXT(Attendance!$D$1:$ZZ$1,"mmm")="Jan"))*_xlfn.XLOOKUP(E$1,'Point System'!$A:$A,'Point System'!$C:$C,0)</f>
        <v>0</v>
      </c>
      <c r="F6" s="233" cm="1">
        <f t="array" ref="F6">SUMPRODUCT((LOWER(INDEX(Attendance!$D:$ZZ,MATCH($A6,Attendance!$A:$A,0),0))="x")*(Attendance!$D$2:$ZZ$2=_xlfn.XLOOKUP(F$1,'Point System'!$A:$A,'Point System'!$B:$B,""))*(TEXT(Attendance!$D$1:$ZZ$1,"mmm")="Jan"))*_xlfn.XLOOKUP(F$1,'Point System'!$A:$A,'Point System'!$C:$C,0)</f>
        <v>0</v>
      </c>
      <c r="G6" s="233" cm="1">
        <f t="array" ref="G6">SUMPRODUCT((LOWER(INDEX(Attendance!$D:$ZZ,MATCH($A6,Attendance!$A:$A,0),0))="x")*(Attendance!$D$2:$ZZ$2=_xlfn.XLOOKUP(G$1,'Point System'!$A:$A,'Point System'!$B:$B,""))*(TEXT(Attendance!$D$1:$ZZ$1,"mmm")="Jan"))*_xlfn.XLOOKUP(G$1,'Point System'!$A:$A,'Point System'!$C:$C,0)</f>
        <v>0</v>
      </c>
      <c r="H6" s="233" cm="1">
        <f t="array" ref="H6">SUMPRODUCT((LOWER(INDEX(Attendance!$D:$ZZ,MATCH($A6,Attendance!$A:$A,0),0))="x")*(Attendance!$D$2:$ZZ$2=_xlfn.XLOOKUP(H$1,'Point System'!$A:$A,'Point System'!$B:$B,""))*(TEXT(Attendance!$D$1:$ZZ$1,"mmm")="Jan"))*_xlfn.XLOOKUP(H$1,'Point System'!$A:$A,'Point System'!$C:$C,0)</f>
        <v>0</v>
      </c>
      <c r="I6" s="233" cm="1">
        <f t="array" ref="I6">SUMPRODUCT((LOWER(INDEX(Attendance!$D:$ZZ,MATCH($A6,Attendance!$A:$A,0),0))="x")*(Attendance!$D$2:$ZZ$2=_xlfn.XLOOKUP(I$1,'Point System'!$A:$A,'Point System'!$B:$B,""))*(TEXT(Attendance!$D$1:$ZZ$1,"mmm")="Jan"))*_xlfn.XLOOKUP(I$1,'Point System'!$A:$A,'Point System'!$C:$C,0)</f>
        <v>0</v>
      </c>
      <c r="J6" s="233" cm="1">
        <f t="array" ref="J6">SUMPRODUCT((LOWER(INDEX(Attendance!$D:$ZZ,MATCH($A6,Attendance!$A:$A,0),0))="x")*(Attendance!$D$2:$ZZ$2=_xlfn.XLOOKUP(J$1,'Point System'!$A:$A,'Point System'!$B:$B,""))*(TEXT(Attendance!$D$1:$ZZ$1,"mmm")="Jan"))*_xlfn.XLOOKUP(J$1,'Point System'!$A:$A,'Point System'!$C:$C,0)</f>
        <v>0</v>
      </c>
      <c r="K6" s="233" cm="1">
        <f t="array" ref="K6">SUMPRODUCT((LOWER(INDEX(Attendance!$D:$ZZ,MATCH($A6,Attendance!$A:$A,0),0))="x")*(Attendance!$D$2:$ZZ$2=_xlfn.XLOOKUP(K$1,'Point System'!$A:$A,'Point System'!$B:$B,""))*(TEXT(Attendance!$D$1:$ZZ$1,"mmm")="Jan"))*_xlfn.XLOOKUP(K$1,'Point System'!$A:$A,'Point System'!$C:$C,0)</f>
        <v>0</v>
      </c>
      <c r="L6" s="188"/>
      <c r="M6" s="188"/>
      <c r="N6" s="188"/>
      <c r="O6" s="188"/>
      <c r="P6" s="241">
        <f t="shared" si="0"/>
        <v>0</v>
      </c>
      <c r="Q6" s="242">
        <f>IFERROR(INDEX(Deduction!$K:$K,MATCH($A6,Deduction!$A:$A,0))*_xlfn.XLOOKUP(Q$1,'Point System'!$E:$E,'Point System'!$G:$G,0),0)</f>
        <v>0</v>
      </c>
      <c r="R6" s="242">
        <f>IFERROR(INDEX(Deduction!$L:$L,MATCH($A6,Deduction!$A:$A,0))*_xlfn.XLOOKUP(R$1,'Point System'!$E:$E,'Point System'!$G:$G,0),0)</f>
        <v>0</v>
      </c>
      <c r="S6" s="242">
        <f>IFERROR(INDEX(Deduction!$M:$M,MATCH($A6,Deduction!$A:$A,0))*_xlfn.XLOOKUP(S$1,'Point System'!$E:$E,'Point System'!$G:$G,0),0)</f>
        <v>0</v>
      </c>
      <c r="T6" s="242">
        <f>IFERROR(INDEX(Deduction!$N:$N,MATCH($A6,Deduction!$A:$A,0))*_xlfn.XLOOKUP(T$1,'Point System'!$E:$E,'Point System'!$G:$G,0),0)</f>
        <v>0</v>
      </c>
      <c r="U6" s="242">
        <f>IFERROR(INDEX(Deduction!$O:$O,MATCH($A6,Deduction!$A:$A,0))*_xlfn.XLOOKUP(U$1,'Point System'!$E:$E,'Point System'!$G:$G,0),0)</f>
        <v>0</v>
      </c>
      <c r="V6" s="242">
        <f>IFERROR(INDEX(Deduction!$P:$P,MATCH($A6,Deduction!$A:$A,0))*_xlfn.XLOOKUP(V$1,'Point System'!$E:$E,'Point System'!$G:$G,0),0)</f>
        <v>0</v>
      </c>
      <c r="W6" s="243">
        <f t="shared" si="1"/>
        <v>0</v>
      </c>
      <c r="X6" s="243">
        <f t="shared" si="2"/>
        <v>0</v>
      </c>
      <c r="Y6" s="244" cm="1">
        <f t="array" ref="Y6">IFERROR(SUMPRODUCT((LOWER(INDEX(Attendance!$E:$ZZ,MATCH($A6,Attendance!$A:$A,0),0))="x")*(TEXT(Attendance!$E$1:$ZZ$1,"mmm")="Jan"))/SUMPRODUCT((Attendance!$E$1:$ZZ$1&lt;&gt;"")*(TEXT(Attendance!$E$1:$ZZ$1,"mmm")="Jan")),0)</f>
        <v>0</v>
      </c>
      <c r="Z6" s="245" cm="1">
        <f t="array" ref="Z6">IFERROR(SUMPRODUCT((LOWER(INDEX(Attendance!$E:$ZZ,MATCH($A6,Attendance!$A:$A,0),0))="x")*(Attendance!$E$2:$ZZ$2=_xlfn.XLOOKUP(E$1,'Point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7" spans="1:26" x14ac:dyDescent="0.25">
      <c r="A7" s="39">
        <f>Attendance!A6</f>
        <v>4</v>
      </c>
      <c r="B7" s="39" t="str">
        <f>IF($A7=0,"",IFERROR(_xlfn.LET(_xlpm.x,INDEX(Attendance!$B:$B,MATCH($A7,Attendance!$A:$A,0)),IF(_xlpm.x=0,"",_xlpm.x)),""))</f>
        <v/>
      </c>
      <c r="C7" s="39" t="str">
        <f>IF($A7=0,"",IFERROR(_xlfn.LET(_xlpm.x,INDEX(Attendance!$C:$C,MATCH($A7,Attendance!$A:$A,0)),IF(_xlpm.x=0,"",_xlpm.x)),""))</f>
        <v/>
      </c>
      <c r="D7" s="39" t="str">
        <f>IF($A7=0,"",IFERROR(_xlfn.LET(_xlpm.x,INDEX(Attendance!$D:$D,MATCH($A7,Attendance!$A:$A,0)),IF(_xlpm.x=0,"",_xlpm.x)),""))</f>
        <v/>
      </c>
      <c r="E7" s="233" cm="1">
        <f t="array" ref="E7">SUMPRODUCT((LOWER(INDEX(Attendance!$D:$ZZ,MATCH($A7,Attendance!$A:$A,0),0))="x")*(Attendance!$D$2:$ZZ$2=_xlfn.XLOOKUP(E$1,'Point System'!$A:$A,'Point System'!$B:$B,""))*(TEXT(Attendance!$D$1:$ZZ$1,"mmm")="Jan"))*_xlfn.XLOOKUP(E$1,'Point System'!$A:$A,'Point System'!$C:$C,0)</f>
        <v>0</v>
      </c>
      <c r="F7" s="233" cm="1">
        <f t="array" ref="F7">SUMPRODUCT((LOWER(INDEX(Attendance!$D:$ZZ,MATCH($A7,Attendance!$A:$A,0),0))="x")*(Attendance!$D$2:$ZZ$2=_xlfn.XLOOKUP(F$1,'Point System'!$A:$A,'Point System'!$B:$B,""))*(TEXT(Attendance!$D$1:$ZZ$1,"mmm")="Jan"))*_xlfn.XLOOKUP(F$1,'Point System'!$A:$A,'Point System'!$C:$C,0)</f>
        <v>0</v>
      </c>
      <c r="G7" s="233" cm="1">
        <f t="array" ref="G7">SUMPRODUCT((LOWER(INDEX(Attendance!$D:$ZZ,MATCH($A7,Attendance!$A:$A,0),0))="x")*(Attendance!$D$2:$ZZ$2=_xlfn.XLOOKUP(G$1,'Point System'!$A:$A,'Point System'!$B:$B,""))*(TEXT(Attendance!$D$1:$ZZ$1,"mmm")="Jan"))*_xlfn.XLOOKUP(G$1,'Point System'!$A:$A,'Point System'!$C:$C,0)</f>
        <v>0</v>
      </c>
      <c r="H7" s="233" cm="1">
        <f t="array" ref="H7">SUMPRODUCT((LOWER(INDEX(Attendance!$D:$ZZ,MATCH($A7,Attendance!$A:$A,0),0))="x")*(Attendance!$D$2:$ZZ$2=_xlfn.XLOOKUP(H$1,'Point System'!$A:$A,'Point System'!$B:$B,""))*(TEXT(Attendance!$D$1:$ZZ$1,"mmm")="Jan"))*_xlfn.XLOOKUP(H$1,'Point System'!$A:$A,'Point System'!$C:$C,0)</f>
        <v>0</v>
      </c>
      <c r="I7" s="233" cm="1">
        <f t="array" ref="I7">SUMPRODUCT((LOWER(INDEX(Attendance!$D:$ZZ,MATCH($A7,Attendance!$A:$A,0),0))="x")*(Attendance!$D$2:$ZZ$2=_xlfn.XLOOKUP(I$1,'Point System'!$A:$A,'Point System'!$B:$B,""))*(TEXT(Attendance!$D$1:$ZZ$1,"mmm")="Jan"))*_xlfn.XLOOKUP(I$1,'Point System'!$A:$A,'Point System'!$C:$C,0)</f>
        <v>0</v>
      </c>
      <c r="J7" s="233" cm="1">
        <f t="array" ref="J7">SUMPRODUCT((LOWER(INDEX(Attendance!$D:$ZZ,MATCH($A7,Attendance!$A:$A,0),0))="x")*(Attendance!$D$2:$ZZ$2=_xlfn.XLOOKUP(J$1,'Point System'!$A:$A,'Point System'!$B:$B,""))*(TEXT(Attendance!$D$1:$ZZ$1,"mmm")="Jan"))*_xlfn.XLOOKUP(J$1,'Point System'!$A:$A,'Point System'!$C:$C,0)</f>
        <v>0</v>
      </c>
      <c r="K7" s="233" cm="1">
        <f t="array" ref="K7">SUMPRODUCT((LOWER(INDEX(Attendance!$D:$ZZ,MATCH($A7,Attendance!$A:$A,0),0))="x")*(Attendance!$D$2:$ZZ$2=_xlfn.XLOOKUP(K$1,'Point System'!$A:$A,'Point System'!$B:$B,""))*(TEXT(Attendance!$D$1:$ZZ$1,"mmm")="Jan"))*_xlfn.XLOOKUP(K$1,'Point System'!$A:$A,'Point System'!$C:$C,0)</f>
        <v>0</v>
      </c>
      <c r="L7" s="188"/>
      <c r="M7" s="188"/>
      <c r="N7" s="188"/>
      <c r="O7" s="188"/>
      <c r="P7" s="241">
        <f t="shared" si="0"/>
        <v>0</v>
      </c>
      <c r="Q7" s="242">
        <f>IFERROR(INDEX(Deduction!$K:$K,MATCH($A7,Deduction!$A:$A,0))*_xlfn.XLOOKUP(Q$1,'Point System'!$E:$E,'Point System'!$G:$G,0),0)</f>
        <v>0</v>
      </c>
      <c r="R7" s="242">
        <f>IFERROR(INDEX(Deduction!$L:$L,MATCH($A7,Deduction!$A:$A,0))*_xlfn.XLOOKUP(R$1,'Point System'!$E:$E,'Point System'!$G:$G,0),0)</f>
        <v>0</v>
      </c>
      <c r="S7" s="242">
        <f>IFERROR(INDEX(Deduction!$M:$M,MATCH($A7,Deduction!$A:$A,0))*_xlfn.XLOOKUP(S$1,'Point System'!$E:$E,'Point System'!$G:$G,0),0)</f>
        <v>0</v>
      </c>
      <c r="T7" s="242">
        <f>IFERROR(INDEX(Deduction!$N:$N,MATCH($A7,Deduction!$A:$A,0))*_xlfn.XLOOKUP(T$1,'Point System'!$E:$E,'Point System'!$G:$G,0),0)</f>
        <v>0</v>
      </c>
      <c r="U7" s="242">
        <f>IFERROR(INDEX(Deduction!$O:$O,MATCH($A7,Deduction!$A:$A,0))*_xlfn.XLOOKUP(U$1,'Point System'!$E:$E,'Point System'!$G:$G,0),0)</f>
        <v>0</v>
      </c>
      <c r="V7" s="242">
        <f>IFERROR(INDEX(Deduction!$P:$P,MATCH($A7,Deduction!$A:$A,0))*_xlfn.XLOOKUP(V$1,'Point System'!$E:$E,'Point System'!$G:$G,0),0)</f>
        <v>0</v>
      </c>
      <c r="W7" s="243">
        <f t="shared" si="1"/>
        <v>0</v>
      </c>
      <c r="X7" s="243">
        <f t="shared" si="2"/>
        <v>0</v>
      </c>
      <c r="Y7" s="244" cm="1">
        <f t="array" ref="Y7">IFERROR(SUMPRODUCT((LOWER(INDEX(Attendance!$E:$ZZ,MATCH($A7,Attendance!$A:$A,0),0))="x")*(TEXT(Attendance!$E$1:$ZZ$1,"mmm")="Jan"))/SUMPRODUCT((Attendance!$E$1:$ZZ$1&lt;&gt;"")*(TEXT(Attendance!$E$1:$ZZ$1,"mmm")="Jan")),0)</f>
        <v>0</v>
      </c>
      <c r="Z7" s="245" cm="1">
        <f t="array" ref="Z7">IFERROR(SUMPRODUCT((LOWER(INDEX(Attendance!$E:$ZZ,MATCH($A7,Attendance!$A:$A,0),0))="x")*(Attendance!$E$2:$ZZ$2=_xlfn.XLOOKUP(E$1,'Point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8" spans="1:26" x14ac:dyDescent="0.25">
      <c r="A8" s="40">
        <f>Attendance!A7</f>
        <v>7</v>
      </c>
      <c r="B8" s="39" t="str">
        <f>IF($A8=0,"",IFERROR(_xlfn.LET(_xlpm.x,INDEX(Attendance!$B:$B,MATCH($A8,Attendance!$A:$A,0)),IF(_xlpm.x=0,"",_xlpm.x)),""))</f>
        <v/>
      </c>
      <c r="C8" s="39" t="str">
        <f>IF($A8=0,"",IFERROR(_xlfn.LET(_xlpm.x,INDEX(Attendance!$C:$C,MATCH($A8,Attendance!$A:$A,0)),IF(_xlpm.x=0,"",_xlpm.x)),""))</f>
        <v/>
      </c>
      <c r="D8" s="39" t="str">
        <f>IF($A8=0,"",IFERROR(_xlfn.LET(_xlpm.x,INDEX(Attendance!$D:$D,MATCH($A8,Attendance!$A:$A,0)),IF(_xlpm.x=0,"",_xlpm.x)),""))</f>
        <v/>
      </c>
      <c r="E8" s="233" cm="1">
        <f t="array" ref="E8">SUMPRODUCT((LOWER(INDEX(Attendance!$D:$ZZ,MATCH($A8,Attendance!$A:$A,0),0))="x")*(Attendance!$D$2:$ZZ$2=_xlfn.XLOOKUP(E$1,'Point System'!$A:$A,'Point System'!$B:$B,""))*(TEXT(Attendance!$D$1:$ZZ$1,"mmm")="Jan"))*_xlfn.XLOOKUP(E$1,'Point System'!$A:$A,'Point System'!$C:$C,0)</f>
        <v>0</v>
      </c>
      <c r="F8" s="233" cm="1">
        <f t="array" ref="F8">SUMPRODUCT((LOWER(INDEX(Attendance!$D:$ZZ,MATCH($A8,Attendance!$A:$A,0),0))="x")*(Attendance!$D$2:$ZZ$2=_xlfn.XLOOKUP(F$1,'Point System'!$A:$A,'Point System'!$B:$B,""))*(TEXT(Attendance!$D$1:$ZZ$1,"mmm")="Jan"))*_xlfn.XLOOKUP(F$1,'Point System'!$A:$A,'Point System'!$C:$C,0)</f>
        <v>0</v>
      </c>
      <c r="G8" s="233" cm="1">
        <f t="array" ref="G8">SUMPRODUCT((LOWER(INDEX(Attendance!$D:$ZZ,MATCH($A8,Attendance!$A:$A,0),0))="x")*(Attendance!$D$2:$ZZ$2=_xlfn.XLOOKUP(G$1,'Point System'!$A:$A,'Point System'!$B:$B,""))*(TEXT(Attendance!$D$1:$ZZ$1,"mmm")="Jan"))*_xlfn.XLOOKUP(G$1,'Point System'!$A:$A,'Point System'!$C:$C,0)</f>
        <v>0</v>
      </c>
      <c r="H8" s="233" cm="1">
        <f t="array" ref="H8">SUMPRODUCT((LOWER(INDEX(Attendance!$D:$ZZ,MATCH($A8,Attendance!$A:$A,0),0))="x")*(Attendance!$D$2:$ZZ$2=_xlfn.XLOOKUP(H$1,'Point System'!$A:$A,'Point System'!$B:$B,""))*(TEXT(Attendance!$D$1:$ZZ$1,"mmm")="Jan"))*_xlfn.XLOOKUP(H$1,'Point System'!$A:$A,'Point System'!$C:$C,0)</f>
        <v>0</v>
      </c>
      <c r="I8" s="233" cm="1">
        <f t="array" ref="I8">SUMPRODUCT((LOWER(INDEX(Attendance!$D:$ZZ,MATCH($A8,Attendance!$A:$A,0),0))="x")*(Attendance!$D$2:$ZZ$2=_xlfn.XLOOKUP(I$1,'Point System'!$A:$A,'Point System'!$B:$B,""))*(TEXT(Attendance!$D$1:$ZZ$1,"mmm")="Jan"))*_xlfn.XLOOKUP(I$1,'Point System'!$A:$A,'Point System'!$C:$C,0)</f>
        <v>0</v>
      </c>
      <c r="J8" s="233" cm="1">
        <f t="array" ref="J8">SUMPRODUCT((LOWER(INDEX(Attendance!$D:$ZZ,MATCH($A8,Attendance!$A:$A,0),0))="x")*(Attendance!$D$2:$ZZ$2=_xlfn.XLOOKUP(J$1,'Point System'!$A:$A,'Point System'!$B:$B,""))*(TEXT(Attendance!$D$1:$ZZ$1,"mmm")="Jan"))*_xlfn.XLOOKUP(J$1,'Point System'!$A:$A,'Point System'!$C:$C,0)</f>
        <v>0</v>
      </c>
      <c r="K8" s="233" cm="1">
        <f t="array" ref="K8">SUMPRODUCT((LOWER(INDEX(Attendance!$D:$ZZ,MATCH($A8,Attendance!$A:$A,0),0))="x")*(Attendance!$D$2:$ZZ$2=_xlfn.XLOOKUP(K$1,'Point System'!$A:$A,'Point System'!$B:$B,""))*(TEXT(Attendance!$D$1:$ZZ$1,"mmm")="Jan"))*_xlfn.XLOOKUP(K$1,'Point System'!$A:$A,'Point System'!$C:$C,0)</f>
        <v>0</v>
      </c>
      <c r="L8" s="188"/>
      <c r="M8" s="188"/>
      <c r="N8" s="188"/>
      <c r="O8" s="188"/>
      <c r="P8" s="241">
        <f t="shared" si="0"/>
        <v>0</v>
      </c>
      <c r="Q8" s="242">
        <f>IFERROR(INDEX(Deduction!$K:$K,MATCH($A8,Deduction!$A:$A,0))*_xlfn.XLOOKUP(Q$1,'Point System'!$E:$E,'Point System'!$G:$G,0),0)</f>
        <v>0</v>
      </c>
      <c r="R8" s="242">
        <f>IFERROR(INDEX(Deduction!$L:$L,MATCH($A8,Deduction!$A:$A,0))*_xlfn.XLOOKUP(R$1,'Point System'!$E:$E,'Point System'!$G:$G,0),0)</f>
        <v>0</v>
      </c>
      <c r="S8" s="242">
        <f>IFERROR(INDEX(Deduction!$M:$M,MATCH($A8,Deduction!$A:$A,0))*_xlfn.XLOOKUP(S$1,'Point System'!$E:$E,'Point System'!$G:$G,0),0)</f>
        <v>0</v>
      </c>
      <c r="T8" s="242">
        <f>IFERROR(INDEX(Deduction!$N:$N,MATCH($A8,Deduction!$A:$A,0))*_xlfn.XLOOKUP(T$1,'Point System'!$E:$E,'Point System'!$G:$G,0),0)</f>
        <v>0</v>
      </c>
      <c r="U8" s="242">
        <f>IFERROR(INDEX(Deduction!$O:$O,MATCH($A8,Deduction!$A:$A,0))*_xlfn.XLOOKUP(U$1,'Point System'!$E:$E,'Point System'!$G:$G,0),0)</f>
        <v>0</v>
      </c>
      <c r="V8" s="242">
        <f>IFERROR(INDEX(Deduction!$P:$P,MATCH($A8,Deduction!$A:$A,0))*_xlfn.XLOOKUP(V$1,'Point System'!$E:$E,'Point System'!$G:$G,0),0)</f>
        <v>0</v>
      </c>
      <c r="W8" s="243">
        <f t="shared" si="1"/>
        <v>0</v>
      </c>
      <c r="X8" s="243">
        <f t="shared" si="2"/>
        <v>0</v>
      </c>
      <c r="Y8" s="244" cm="1">
        <f t="array" ref="Y8">IFERROR(SUMPRODUCT((LOWER(INDEX(Attendance!$E:$ZZ,MATCH($A8,Attendance!$A:$A,0),0))="x")*(TEXT(Attendance!$E$1:$ZZ$1,"mmm")="Jan"))/SUMPRODUCT((Attendance!$E$1:$ZZ$1&lt;&gt;"")*(TEXT(Attendance!$E$1:$ZZ$1,"mmm")="Jan")),0)</f>
        <v>0</v>
      </c>
      <c r="Z8" s="245" cm="1">
        <f t="array" ref="Z8">IFERROR(SUMPRODUCT((LOWER(INDEX(Attendance!$E:$ZZ,MATCH($A8,Attendance!$A:$A,0),0))="x")*(Attendance!$E$2:$ZZ$2=_xlfn.XLOOKUP(E$1,'Point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9" spans="1:26" x14ac:dyDescent="0.25">
      <c r="A9" s="39">
        <f>Attendance!A8</f>
        <v>5</v>
      </c>
      <c r="B9" s="39" t="str">
        <f>IF($A9=0,"",IFERROR(_xlfn.LET(_xlpm.x,INDEX(Attendance!$B:$B,MATCH($A9,Attendance!$A:$A,0)),IF(_xlpm.x=0,"",_xlpm.x)),""))</f>
        <v/>
      </c>
      <c r="C9" s="39" t="str">
        <f>IF($A9=0,"",IFERROR(_xlfn.LET(_xlpm.x,INDEX(Attendance!$C:$C,MATCH($A9,Attendance!$A:$A,0)),IF(_xlpm.x=0,"",_xlpm.x)),""))</f>
        <v/>
      </c>
      <c r="D9" s="39" t="str">
        <f>IF($A9=0,"",IFERROR(_xlfn.LET(_xlpm.x,INDEX(Attendance!$D:$D,MATCH($A9,Attendance!$A:$A,0)),IF(_xlpm.x=0,"",_xlpm.x)),""))</f>
        <v/>
      </c>
      <c r="E9" s="233" cm="1">
        <f t="array" ref="E9">SUMPRODUCT((LOWER(INDEX(Attendance!$D:$ZZ,MATCH($A9,Attendance!$A:$A,0),0))="x")*(Attendance!$D$2:$ZZ$2=_xlfn.XLOOKUP(E$1,'Point System'!$A:$A,'Point System'!$B:$B,""))*(TEXT(Attendance!$D$1:$ZZ$1,"mmm")="Jan"))*_xlfn.XLOOKUP(E$1,'Point System'!$A:$A,'Point System'!$C:$C,0)</f>
        <v>0</v>
      </c>
      <c r="F9" s="233" cm="1">
        <f t="array" ref="F9">SUMPRODUCT((LOWER(INDEX(Attendance!$D:$ZZ,MATCH($A9,Attendance!$A:$A,0),0))="x")*(Attendance!$D$2:$ZZ$2=_xlfn.XLOOKUP(F$1,'Point System'!$A:$A,'Point System'!$B:$B,""))*(TEXT(Attendance!$D$1:$ZZ$1,"mmm")="Jan"))*_xlfn.XLOOKUP(F$1,'Point System'!$A:$A,'Point System'!$C:$C,0)</f>
        <v>0</v>
      </c>
      <c r="G9" s="233" cm="1">
        <f t="array" ref="G9">SUMPRODUCT((LOWER(INDEX(Attendance!$D:$ZZ,MATCH($A9,Attendance!$A:$A,0),0))="x")*(Attendance!$D$2:$ZZ$2=_xlfn.XLOOKUP(G$1,'Point System'!$A:$A,'Point System'!$B:$B,""))*(TEXT(Attendance!$D$1:$ZZ$1,"mmm")="Jan"))*_xlfn.XLOOKUP(G$1,'Point System'!$A:$A,'Point System'!$C:$C,0)</f>
        <v>0</v>
      </c>
      <c r="H9" s="233" cm="1">
        <f t="array" ref="H9">SUMPRODUCT((LOWER(INDEX(Attendance!$D:$ZZ,MATCH($A9,Attendance!$A:$A,0),0))="x")*(Attendance!$D$2:$ZZ$2=_xlfn.XLOOKUP(H$1,'Point System'!$A:$A,'Point System'!$B:$B,""))*(TEXT(Attendance!$D$1:$ZZ$1,"mmm")="Jan"))*_xlfn.XLOOKUP(H$1,'Point System'!$A:$A,'Point System'!$C:$C,0)</f>
        <v>0</v>
      </c>
      <c r="I9" s="233" cm="1">
        <f t="array" ref="I9">SUMPRODUCT((LOWER(INDEX(Attendance!$D:$ZZ,MATCH($A9,Attendance!$A:$A,0),0))="x")*(Attendance!$D$2:$ZZ$2=_xlfn.XLOOKUP(I$1,'Point System'!$A:$A,'Point System'!$B:$B,""))*(TEXT(Attendance!$D$1:$ZZ$1,"mmm")="Jan"))*_xlfn.XLOOKUP(I$1,'Point System'!$A:$A,'Point System'!$C:$C,0)</f>
        <v>0</v>
      </c>
      <c r="J9" s="233" cm="1">
        <f t="array" ref="J9">SUMPRODUCT((LOWER(INDEX(Attendance!$D:$ZZ,MATCH($A9,Attendance!$A:$A,0),0))="x")*(Attendance!$D$2:$ZZ$2=_xlfn.XLOOKUP(J$1,'Point System'!$A:$A,'Point System'!$B:$B,""))*(TEXT(Attendance!$D$1:$ZZ$1,"mmm")="Jan"))*_xlfn.XLOOKUP(J$1,'Point System'!$A:$A,'Point System'!$C:$C,0)</f>
        <v>0</v>
      </c>
      <c r="K9" s="233" cm="1">
        <f t="array" ref="K9">SUMPRODUCT((LOWER(INDEX(Attendance!$D:$ZZ,MATCH($A9,Attendance!$A:$A,0),0))="x")*(Attendance!$D$2:$ZZ$2=_xlfn.XLOOKUP(K$1,'Point System'!$A:$A,'Point System'!$B:$B,""))*(TEXT(Attendance!$D$1:$ZZ$1,"mmm")="Jan"))*_xlfn.XLOOKUP(K$1,'Point System'!$A:$A,'Point System'!$C:$C,0)</f>
        <v>0</v>
      </c>
      <c r="L9" s="188"/>
      <c r="M9" s="188"/>
      <c r="N9" s="188"/>
      <c r="O9" s="188"/>
      <c r="P9" s="241">
        <f t="shared" si="0"/>
        <v>0</v>
      </c>
      <c r="Q9" s="242">
        <f>IFERROR(INDEX(Deduction!$K:$K,MATCH($A9,Deduction!$A:$A,0))*_xlfn.XLOOKUP(Q$1,'Point System'!$E:$E,'Point System'!$G:$G,0),0)</f>
        <v>0</v>
      </c>
      <c r="R9" s="242">
        <f>IFERROR(INDEX(Deduction!$L:$L,MATCH($A9,Deduction!$A:$A,0))*_xlfn.XLOOKUP(R$1,'Point System'!$E:$E,'Point System'!$G:$G,0),0)</f>
        <v>0</v>
      </c>
      <c r="S9" s="242">
        <f>IFERROR(INDEX(Deduction!$M:$M,MATCH($A9,Deduction!$A:$A,0))*_xlfn.XLOOKUP(S$1,'Point System'!$E:$E,'Point System'!$G:$G,0),0)</f>
        <v>0</v>
      </c>
      <c r="T9" s="242">
        <f>IFERROR(INDEX(Deduction!$N:$N,MATCH($A9,Deduction!$A:$A,0))*_xlfn.XLOOKUP(T$1,'Point System'!$E:$E,'Point System'!$G:$G,0),0)</f>
        <v>0</v>
      </c>
      <c r="U9" s="242">
        <f>IFERROR(INDEX(Deduction!$O:$O,MATCH($A9,Deduction!$A:$A,0))*_xlfn.XLOOKUP(U$1,'Point System'!$E:$E,'Point System'!$G:$G,0),0)</f>
        <v>0</v>
      </c>
      <c r="V9" s="242">
        <f>IFERROR(INDEX(Deduction!$P:$P,MATCH($A9,Deduction!$A:$A,0))*_xlfn.XLOOKUP(V$1,'Point System'!$E:$E,'Point System'!$G:$G,0),0)</f>
        <v>0</v>
      </c>
      <c r="W9" s="243">
        <f t="shared" si="1"/>
        <v>0</v>
      </c>
      <c r="X9" s="243">
        <f t="shared" si="2"/>
        <v>0</v>
      </c>
      <c r="Y9" s="244" cm="1">
        <f t="array" ref="Y9">IFERROR(SUMPRODUCT((LOWER(INDEX(Attendance!$E:$ZZ,MATCH($A9,Attendance!$A:$A,0),0))="x")*(TEXT(Attendance!$E$1:$ZZ$1,"mmm")="Jan"))/SUMPRODUCT((Attendance!$E$1:$ZZ$1&lt;&gt;"")*(TEXT(Attendance!$E$1:$ZZ$1,"mmm")="Jan")),0)</f>
        <v>0</v>
      </c>
      <c r="Z9" s="245" cm="1">
        <f t="array" ref="Z9">IFERROR(SUMPRODUCT((LOWER(INDEX(Attendance!$E:$ZZ,MATCH($A9,Attendance!$A:$A,0),0))="x")*(Attendance!$E$2:$ZZ$2=_xlfn.XLOOKUP(E$1,'Point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0" spans="1:26" x14ac:dyDescent="0.25">
      <c r="A10" s="40">
        <f>Attendance!A9</f>
        <v>6</v>
      </c>
      <c r="B10" s="39" t="str">
        <f>IF($A10=0,"",IFERROR(_xlfn.LET(_xlpm.x,INDEX(Attendance!$B:$B,MATCH($A10,Attendance!$A:$A,0)),IF(_xlpm.x=0,"",_xlpm.x)),""))</f>
        <v/>
      </c>
      <c r="C10" s="39" t="str">
        <f>IF($A10=0,"",IFERROR(_xlfn.LET(_xlpm.x,INDEX(Attendance!$C:$C,MATCH($A10,Attendance!$A:$A,0)),IF(_xlpm.x=0,"",_xlpm.x)),""))</f>
        <v/>
      </c>
      <c r="D10" s="39" t="str">
        <f>IF($A10=0,"",IFERROR(_xlfn.LET(_xlpm.x,INDEX(Attendance!$D:$D,MATCH($A10,Attendance!$A:$A,0)),IF(_xlpm.x=0,"",_xlpm.x)),""))</f>
        <v/>
      </c>
      <c r="E10" s="233" cm="1">
        <f t="array" ref="E10">SUMPRODUCT((LOWER(INDEX(Attendance!$D:$ZZ,MATCH($A10,Attendance!$A:$A,0),0))="x")*(Attendance!$D$2:$ZZ$2=_xlfn.XLOOKUP(E$1,'Point System'!$A:$A,'Point System'!$B:$B,""))*(TEXT(Attendance!$D$1:$ZZ$1,"mmm")="Jan"))*_xlfn.XLOOKUP(E$1,'Point System'!$A:$A,'Point System'!$C:$C,0)</f>
        <v>0</v>
      </c>
      <c r="F10" s="233" cm="1">
        <f t="array" ref="F10">SUMPRODUCT((LOWER(INDEX(Attendance!$D:$ZZ,MATCH($A10,Attendance!$A:$A,0),0))="x")*(Attendance!$D$2:$ZZ$2=_xlfn.XLOOKUP(F$1,'Point System'!$A:$A,'Point System'!$B:$B,""))*(TEXT(Attendance!$D$1:$ZZ$1,"mmm")="Jan"))*_xlfn.XLOOKUP(F$1,'Point System'!$A:$A,'Point System'!$C:$C,0)</f>
        <v>0</v>
      </c>
      <c r="G10" s="233" cm="1">
        <f t="array" ref="G10">SUMPRODUCT((LOWER(INDEX(Attendance!$D:$ZZ,MATCH($A10,Attendance!$A:$A,0),0))="x")*(Attendance!$D$2:$ZZ$2=_xlfn.XLOOKUP(G$1,'Point System'!$A:$A,'Point System'!$B:$B,""))*(TEXT(Attendance!$D$1:$ZZ$1,"mmm")="Jan"))*_xlfn.XLOOKUP(G$1,'Point System'!$A:$A,'Point System'!$C:$C,0)</f>
        <v>0</v>
      </c>
      <c r="H10" s="233" cm="1">
        <f t="array" ref="H10">SUMPRODUCT((LOWER(INDEX(Attendance!$D:$ZZ,MATCH($A10,Attendance!$A:$A,0),0))="x")*(Attendance!$D$2:$ZZ$2=_xlfn.XLOOKUP(H$1,'Point System'!$A:$A,'Point System'!$B:$B,""))*(TEXT(Attendance!$D$1:$ZZ$1,"mmm")="Jan"))*_xlfn.XLOOKUP(H$1,'Point System'!$A:$A,'Point System'!$C:$C,0)</f>
        <v>0</v>
      </c>
      <c r="I10" s="233" cm="1">
        <f t="array" ref="I10">SUMPRODUCT((LOWER(INDEX(Attendance!$D:$ZZ,MATCH($A10,Attendance!$A:$A,0),0))="x")*(Attendance!$D$2:$ZZ$2=_xlfn.XLOOKUP(I$1,'Point System'!$A:$A,'Point System'!$B:$B,""))*(TEXT(Attendance!$D$1:$ZZ$1,"mmm")="Jan"))*_xlfn.XLOOKUP(I$1,'Point System'!$A:$A,'Point System'!$C:$C,0)</f>
        <v>0</v>
      </c>
      <c r="J10" s="233" cm="1">
        <f t="array" ref="J10">SUMPRODUCT((LOWER(INDEX(Attendance!$D:$ZZ,MATCH($A10,Attendance!$A:$A,0),0))="x")*(Attendance!$D$2:$ZZ$2=_xlfn.XLOOKUP(J$1,'Point System'!$A:$A,'Point System'!$B:$B,""))*(TEXT(Attendance!$D$1:$ZZ$1,"mmm")="Jan"))*_xlfn.XLOOKUP(J$1,'Point System'!$A:$A,'Point System'!$C:$C,0)</f>
        <v>0</v>
      </c>
      <c r="K10" s="233" cm="1">
        <f t="array" ref="K10">SUMPRODUCT((LOWER(INDEX(Attendance!$D:$ZZ,MATCH($A10,Attendance!$A:$A,0),0))="x")*(Attendance!$D$2:$ZZ$2=_xlfn.XLOOKUP(K$1,'Point System'!$A:$A,'Point System'!$B:$B,""))*(TEXT(Attendance!$D$1:$ZZ$1,"mmm")="Jan"))*_xlfn.XLOOKUP(K$1,'Point System'!$A:$A,'Point System'!$C:$C,0)</f>
        <v>0</v>
      </c>
      <c r="L10" s="188"/>
      <c r="M10" s="188"/>
      <c r="N10" s="188"/>
      <c r="O10" s="188"/>
      <c r="P10" s="241">
        <f t="shared" si="0"/>
        <v>0</v>
      </c>
      <c r="Q10" s="242">
        <f>IFERROR(INDEX(Deduction!$K:$K,MATCH($A10,Deduction!$A:$A,0))*_xlfn.XLOOKUP(Q$1,'Point System'!$E:$E,'Point System'!$G:$G,0),0)</f>
        <v>0</v>
      </c>
      <c r="R10" s="242">
        <f>IFERROR(INDEX(Deduction!$L:$L,MATCH($A10,Deduction!$A:$A,0))*_xlfn.XLOOKUP(R$1,'Point System'!$E:$E,'Point System'!$G:$G,0),0)</f>
        <v>0</v>
      </c>
      <c r="S10" s="242">
        <f>IFERROR(INDEX(Deduction!$M:$M,MATCH($A10,Deduction!$A:$A,0))*_xlfn.XLOOKUP(S$1,'Point System'!$E:$E,'Point System'!$G:$G,0),0)</f>
        <v>0</v>
      </c>
      <c r="T10" s="242">
        <f>IFERROR(INDEX(Deduction!$N:$N,MATCH($A10,Deduction!$A:$A,0))*_xlfn.XLOOKUP(T$1,'Point System'!$E:$E,'Point System'!$G:$G,0),0)</f>
        <v>0</v>
      </c>
      <c r="U10" s="242">
        <f>IFERROR(INDEX(Deduction!$O:$O,MATCH($A10,Deduction!$A:$A,0))*_xlfn.XLOOKUP(U$1,'Point System'!$E:$E,'Point System'!$G:$G,0),0)</f>
        <v>0</v>
      </c>
      <c r="V10" s="242">
        <f>IFERROR(INDEX(Deduction!$P:$P,MATCH($A10,Deduction!$A:$A,0))*_xlfn.XLOOKUP(V$1,'Point System'!$E:$E,'Point System'!$G:$G,0),0)</f>
        <v>0</v>
      </c>
      <c r="W10" s="243">
        <f t="shared" si="1"/>
        <v>0</v>
      </c>
      <c r="X10" s="243">
        <f t="shared" si="2"/>
        <v>0</v>
      </c>
      <c r="Y10" s="244" cm="1">
        <f t="array" ref="Y10">IFERROR(SUMPRODUCT((LOWER(INDEX(Attendance!$E:$ZZ,MATCH($A10,Attendance!$A:$A,0),0))="x")*(TEXT(Attendance!$E$1:$ZZ$1,"mmm")="Jan"))/SUMPRODUCT((Attendance!$E$1:$ZZ$1&lt;&gt;"")*(TEXT(Attendance!$E$1:$ZZ$1,"mmm")="Jan")),0)</f>
        <v>0</v>
      </c>
      <c r="Z10" s="245" cm="1">
        <f t="array" ref="Z10">IFERROR(SUMPRODUCT((LOWER(INDEX(Attendance!$E:$ZZ,MATCH($A10,Attendance!$A:$A,0),0))="x")*(Attendance!$E$2:$ZZ$2=_xlfn.XLOOKUP(E$1,'Point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1" spans="1:26" x14ac:dyDescent="0.25">
      <c r="A11" s="39">
        <f>Attendance!A10</f>
        <v>8</v>
      </c>
      <c r="B11" s="39" t="str">
        <f>IF($A11=0,"",IFERROR(_xlfn.LET(_xlpm.x,INDEX(Attendance!$B:$B,MATCH($A11,Attendance!$A:$A,0)),IF(_xlpm.x=0,"",_xlpm.x)),""))</f>
        <v/>
      </c>
      <c r="C11" s="39" t="str">
        <f>IF($A11=0,"",IFERROR(_xlfn.LET(_xlpm.x,INDEX(Attendance!$C:$C,MATCH($A11,Attendance!$A:$A,0)),IF(_xlpm.x=0,"",_xlpm.x)),""))</f>
        <v/>
      </c>
      <c r="D11" s="39" t="str">
        <f>IF($A11=0,"",IFERROR(_xlfn.LET(_xlpm.x,INDEX(Attendance!$D:$D,MATCH($A11,Attendance!$A:$A,0)),IF(_xlpm.x=0,"",_xlpm.x)),""))</f>
        <v/>
      </c>
      <c r="E11" s="233" cm="1">
        <f t="array" ref="E11">SUMPRODUCT((LOWER(INDEX(Attendance!$D:$ZZ,MATCH($A11,Attendance!$A:$A,0),0))="x")*(Attendance!$D$2:$ZZ$2=_xlfn.XLOOKUP(E$1,'Point System'!$A:$A,'Point System'!$B:$B,""))*(TEXT(Attendance!$D$1:$ZZ$1,"mmm")="Jan"))*_xlfn.XLOOKUP(E$1,'Point System'!$A:$A,'Point System'!$C:$C,0)</f>
        <v>0</v>
      </c>
      <c r="F11" s="233" cm="1">
        <f t="array" ref="F11">SUMPRODUCT((LOWER(INDEX(Attendance!$D:$ZZ,MATCH($A11,Attendance!$A:$A,0),0))="x")*(Attendance!$D$2:$ZZ$2=_xlfn.XLOOKUP(F$1,'Point System'!$A:$A,'Point System'!$B:$B,""))*(TEXT(Attendance!$D$1:$ZZ$1,"mmm")="Jan"))*_xlfn.XLOOKUP(F$1,'Point System'!$A:$A,'Point System'!$C:$C,0)</f>
        <v>0</v>
      </c>
      <c r="G11" s="233" cm="1">
        <f t="array" ref="G11">SUMPRODUCT((LOWER(INDEX(Attendance!$D:$ZZ,MATCH($A11,Attendance!$A:$A,0),0))="x")*(Attendance!$D$2:$ZZ$2=_xlfn.XLOOKUP(G$1,'Point System'!$A:$A,'Point System'!$B:$B,""))*(TEXT(Attendance!$D$1:$ZZ$1,"mmm")="Jan"))*_xlfn.XLOOKUP(G$1,'Point System'!$A:$A,'Point System'!$C:$C,0)</f>
        <v>0</v>
      </c>
      <c r="H11" s="233" cm="1">
        <f t="array" ref="H11">SUMPRODUCT((LOWER(INDEX(Attendance!$D:$ZZ,MATCH($A11,Attendance!$A:$A,0),0))="x")*(Attendance!$D$2:$ZZ$2=_xlfn.XLOOKUP(H$1,'Point System'!$A:$A,'Point System'!$B:$B,""))*(TEXT(Attendance!$D$1:$ZZ$1,"mmm")="Jan"))*_xlfn.XLOOKUP(H$1,'Point System'!$A:$A,'Point System'!$C:$C,0)</f>
        <v>0</v>
      </c>
      <c r="I11" s="233" cm="1">
        <f t="array" ref="I11">SUMPRODUCT((LOWER(INDEX(Attendance!$D:$ZZ,MATCH($A11,Attendance!$A:$A,0),0))="x")*(Attendance!$D$2:$ZZ$2=_xlfn.XLOOKUP(I$1,'Point System'!$A:$A,'Point System'!$B:$B,""))*(TEXT(Attendance!$D$1:$ZZ$1,"mmm")="Jan"))*_xlfn.XLOOKUP(I$1,'Point System'!$A:$A,'Point System'!$C:$C,0)</f>
        <v>0</v>
      </c>
      <c r="J11" s="233" cm="1">
        <f t="array" ref="J11">SUMPRODUCT((LOWER(INDEX(Attendance!$D:$ZZ,MATCH($A11,Attendance!$A:$A,0),0))="x")*(Attendance!$D$2:$ZZ$2=_xlfn.XLOOKUP(J$1,'Point System'!$A:$A,'Point System'!$B:$B,""))*(TEXT(Attendance!$D$1:$ZZ$1,"mmm")="Jan"))*_xlfn.XLOOKUP(J$1,'Point System'!$A:$A,'Point System'!$C:$C,0)</f>
        <v>0</v>
      </c>
      <c r="K11" s="233" cm="1">
        <f t="array" ref="K11">SUMPRODUCT((LOWER(INDEX(Attendance!$D:$ZZ,MATCH($A11,Attendance!$A:$A,0),0))="x")*(Attendance!$D$2:$ZZ$2=_xlfn.XLOOKUP(K$1,'Point System'!$A:$A,'Point System'!$B:$B,""))*(TEXT(Attendance!$D$1:$ZZ$1,"mmm")="Jan"))*_xlfn.XLOOKUP(K$1,'Point System'!$A:$A,'Point System'!$C:$C,0)</f>
        <v>0</v>
      </c>
      <c r="L11" s="188"/>
      <c r="M11" s="188"/>
      <c r="N11" s="188"/>
      <c r="O11" s="188"/>
      <c r="P11" s="241">
        <f t="shared" si="0"/>
        <v>0</v>
      </c>
      <c r="Q11" s="242">
        <f>IFERROR(INDEX(Deduction!$K:$K,MATCH($A11,Deduction!$A:$A,0))*_xlfn.XLOOKUP(Q$1,'Point System'!$E:$E,'Point System'!$G:$G,0),0)</f>
        <v>0</v>
      </c>
      <c r="R11" s="242">
        <f>IFERROR(INDEX(Deduction!$L:$L,MATCH($A11,Deduction!$A:$A,0))*_xlfn.XLOOKUP(R$1,'Point System'!$E:$E,'Point System'!$G:$G,0),0)</f>
        <v>0</v>
      </c>
      <c r="S11" s="242">
        <f>IFERROR(INDEX(Deduction!$M:$M,MATCH($A11,Deduction!$A:$A,0))*_xlfn.XLOOKUP(S$1,'Point System'!$E:$E,'Point System'!$G:$G,0),0)</f>
        <v>0</v>
      </c>
      <c r="T11" s="242">
        <f>IFERROR(INDEX(Deduction!$N:$N,MATCH($A11,Deduction!$A:$A,0))*_xlfn.XLOOKUP(T$1,'Point System'!$E:$E,'Point System'!$G:$G,0),0)</f>
        <v>0</v>
      </c>
      <c r="U11" s="242">
        <f>IFERROR(INDEX(Deduction!$O:$O,MATCH($A11,Deduction!$A:$A,0))*_xlfn.XLOOKUP(U$1,'Point System'!$E:$E,'Point System'!$G:$G,0),0)</f>
        <v>0</v>
      </c>
      <c r="V11" s="242">
        <f>IFERROR(INDEX(Deduction!$P:$P,MATCH($A11,Deduction!$A:$A,0))*_xlfn.XLOOKUP(V$1,'Point System'!$E:$E,'Point System'!$G:$G,0),0)</f>
        <v>0</v>
      </c>
      <c r="W11" s="243">
        <f t="shared" si="1"/>
        <v>0</v>
      </c>
      <c r="X11" s="243">
        <f t="shared" si="2"/>
        <v>0</v>
      </c>
      <c r="Y11" s="244" cm="1">
        <f t="array" ref="Y11">IFERROR(SUMPRODUCT((LOWER(INDEX(Attendance!$E:$ZZ,MATCH($A11,Attendance!$A:$A,0),0))="x")*(TEXT(Attendance!$E$1:$ZZ$1,"mmm")="Jan"))/SUMPRODUCT((Attendance!$E$1:$ZZ$1&lt;&gt;"")*(TEXT(Attendance!$E$1:$ZZ$1,"mmm")="Jan")),0)</f>
        <v>0</v>
      </c>
      <c r="Z11" s="245" cm="1">
        <f t="array" ref="Z11">IFERROR(SUMPRODUCT((LOWER(INDEX(Attendance!$E:$ZZ,MATCH($A11,Attendance!$A:$A,0),0))="x")*(Attendance!$E$2:$ZZ$2=_xlfn.XLOOKUP(E$1,'Point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2" spans="1:26" x14ac:dyDescent="0.25">
      <c r="A12" s="40">
        <f>Attendance!A11</f>
        <v>9</v>
      </c>
      <c r="B12" s="39" t="str">
        <f>IF($A12=0,"",IFERROR(_xlfn.LET(_xlpm.x,INDEX(Attendance!$B:$B,MATCH($A12,Attendance!$A:$A,0)),IF(_xlpm.x=0,"",_xlpm.x)),""))</f>
        <v/>
      </c>
      <c r="C12" s="39" t="str">
        <f>IF($A12=0,"",IFERROR(_xlfn.LET(_xlpm.x,INDEX(Attendance!$C:$C,MATCH($A12,Attendance!$A:$A,0)),IF(_xlpm.x=0,"",_xlpm.x)),""))</f>
        <v/>
      </c>
      <c r="D12" s="39" t="str">
        <f>IF($A12=0,"",IFERROR(_xlfn.LET(_xlpm.x,INDEX(Attendance!$D:$D,MATCH($A12,Attendance!$A:$A,0)),IF(_xlpm.x=0,"",_xlpm.x)),""))</f>
        <v/>
      </c>
      <c r="E12" s="233" cm="1">
        <f t="array" ref="E12">SUMPRODUCT((LOWER(INDEX(Attendance!$D:$ZZ,MATCH($A12,Attendance!$A:$A,0),0))="x")*(Attendance!$D$2:$ZZ$2=_xlfn.XLOOKUP(E$1,'Point System'!$A:$A,'Point System'!$B:$B,""))*(TEXT(Attendance!$D$1:$ZZ$1,"mmm")="Jan"))*_xlfn.XLOOKUP(E$1,'Point System'!$A:$A,'Point System'!$C:$C,0)</f>
        <v>0</v>
      </c>
      <c r="F12" s="233" cm="1">
        <f t="array" ref="F12">SUMPRODUCT((LOWER(INDEX(Attendance!$D:$ZZ,MATCH($A12,Attendance!$A:$A,0),0))="x")*(Attendance!$D$2:$ZZ$2=_xlfn.XLOOKUP(F$1,'Point System'!$A:$A,'Point System'!$B:$B,""))*(TEXT(Attendance!$D$1:$ZZ$1,"mmm")="Jan"))*_xlfn.XLOOKUP(F$1,'Point System'!$A:$A,'Point System'!$C:$C,0)</f>
        <v>0</v>
      </c>
      <c r="G12" s="233" cm="1">
        <f t="array" ref="G12">SUMPRODUCT((LOWER(INDEX(Attendance!$D:$ZZ,MATCH($A12,Attendance!$A:$A,0),0))="x")*(Attendance!$D$2:$ZZ$2=_xlfn.XLOOKUP(G$1,'Point System'!$A:$A,'Point System'!$B:$B,""))*(TEXT(Attendance!$D$1:$ZZ$1,"mmm")="Jan"))*_xlfn.XLOOKUP(G$1,'Point System'!$A:$A,'Point System'!$C:$C,0)</f>
        <v>0</v>
      </c>
      <c r="H12" s="233" cm="1">
        <f t="array" ref="H12">SUMPRODUCT((LOWER(INDEX(Attendance!$D:$ZZ,MATCH($A12,Attendance!$A:$A,0),0))="x")*(Attendance!$D$2:$ZZ$2=_xlfn.XLOOKUP(H$1,'Point System'!$A:$A,'Point System'!$B:$B,""))*(TEXT(Attendance!$D$1:$ZZ$1,"mmm")="Jan"))*_xlfn.XLOOKUP(H$1,'Point System'!$A:$A,'Point System'!$C:$C,0)</f>
        <v>0</v>
      </c>
      <c r="I12" s="233" cm="1">
        <f t="array" ref="I12">SUMPRODUCT((LOWER(INDEX(Attendance!$D:$ZZ,MATCH($A12,Attendance!$A:$A,0),0))="x")*(Attendance!$D$2:$ZZ$2=_xlfn.XLOOKUP(I$1,'Point System'!$A:$A,'Point System'!$B:$B,""))*(TEXT(Attendance!$D$1:$ZZ$1,"mmm")="Jan"))*_xlfn.XLOOKUP(I$1,'Point System'!$A:$A,'Point System'!$C:$C,0)</f>
        <v>0</v>
      </c>
      <c r="J12" s="233" cm="1">
        <f t="array" ref="J12">SUMPRODUCT((LOWER(INDEX(Attendance!$D:$ZZ,MATCH($A12,Attendance!$A:$A,0),0))="x")*(Attendance!$D$2:$ZZ$2=_xlfn.XLOOKUP(J$1,'Point System'!$A:$A,'Point System'!$B:$B,""))*(TEXT(Attendance!$D$1:$ZZ$1,"mmm")="Jan"))*_xlfn.XLOOKUP(J$1,'Point System'!$A:$A,'Point System'!$C:$C,0)</f>
        <v>0</v>
      </c>
      <c r="K12" s="233" cm="1">
        <f t="array" ref="K12">SUMPRODUCT((LOWER(INDEX(Attendance!$D:$ZZ,MATCH($A12,Attendance!$A:$A,0),0))="x")*(Attendance!$D$2:$ZZ$2=_xlfn.XLOOKUP(K$1,'Point System'!$A:$A,'Point System'!$B:$B,""))*(TEXT(Attendance!$D$1:$ZZ$1,"mmm")="Jan"))*_xlfn.XLOOKUP(K$1,'Point System'!$A:$A,'Point System'!$C:$C,0)</f>
        <v>0</v>
      </c>
      <c r="L12" s="188"/>
      <c r="M12" s="188"/>
      <c r="N12" s="188"/>
      <c r="O12" s="188"/>
      <c r="P12" s="241">
        <f t="shared" si="0"/>
        <v>0</v>
      </c>
      <c r="Q12" s="242">
        <f>IFERROR(INDEX(Deduction!$K:$K,MATCH($A12,Deduction!$A:$A,0))*_xlfn.XLOOKUP(Q$1,'Point System'!$E:$E,'Point System'!$G:$G,0),0)</f>
        <v>0</v>
      </c>
      <c r="R12" s="242">
        <f>IFERROR(INDEX(Deduction!$L:$L,MATCH($A12,Deduction!$A:$A,0))*_xlfn.XLOOKUP(R$1,'Point System'!$E:$E,'Point System'!$G:$G,0),0)</f>
        <v>0</v>
      </c>
      <c r="S12" s="242">
        <f>IFERROR(INDEX(Deduction!$M:$M,MATCH($A12,Deduction!$A:$A,0))*_xlfn.XLOOKUP(S$1,'Point System'!$E:$E,'Point System'!$G:$G,0),0)</f>
        <v>0</v>
      </c>
      <c r="T12" s="242">
        <f>IFERROR(INDEX(Deduction!$N:$N,MATCH($A12,Deduction!$A:$A,0))*_xlfn.XLOOKUP(T$1,'Point System'!$E:$E,'Point System'!$G:$G,0),0)</f>
        <v>0</v>
      </c>
      <c r="U12" s="242">
        <f>IFERROR(INDEX(Deduction!$O:$O,MATCH($A12,Deduction!$A:$A,0))*_xlfn.XLOOKUP(U$1,'Point System'!$E:$E,'Point System'!$G:$G,0),0)</f>
        <v>0</v>
      </c>
      <c r="V12" s="242">
        <f>IFERROR(INDEX(Deduction!$P:$P,MATCH($A12,Deduction!$A:$A,0))*_xlfn.XLOOKUP(V$1,'Point System'!$E:$E,'Point System'!$G:$G,0),0)</f>
        <v>0</v>
      </c>
      <c r="W12" s="243">
        <f t="shared" si="1"/>
        <v>0</v>
      </c>
      <c r="X12" s="243">
        <f t="shared" si="2"/>
        <v>0</v>
      </c>
      <c r="Y12" s="244" cm="1">
        <f t="array" ref="Y12">IFERROR(SUMPRODUCT((LOWER(INDEX(Attendance!$E:$ZZ,MATCH($A12,Attendance!$A:$A,0),0))="x")*(TEXT(Attendance!$E$1:$ZZ$1,"mmm")="Jan"))/SUMPRODUCT((Attendance!$E$1:$ZZ$1&lt;&gt;"")*(TEXT(Attendance!$E$1:$ZZ$1,"mmm")="Jan")),0)</f>
        <v>0</v>
      </c>
      <c r="Z12" s="245" cm="1">
        <f t="array" ref="Z12">IFERROR(SUMPRODUCT((LOWER(INDEX(Attendance!$E:$ZZ,MATCH($A12,Attendance!$A:$A,0),0))="x")*(Attendance!$E$2:$ZZ$2=_xlfn.XLOOKUP(E$1,'Point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3" spans="1:26" x14ac:dyDescent="0.25">
      <c r="A13" s="39">
        <f>Attendance!A12</f>
        <v>10</v>
      </c>
      <c r="B13" s="39" t="str">
        <f>IF($A13=0,"",IFERROR(_xlfn.LET(_xlpm.x,INDEX(Attendance!$B:$B,MATCH($A13,Attendance!$A:$A,0)),IF(_xlpm.x=0,"",_xlpm.x)),""))</f>
        <v/>
      </c>
      <c r="C13" s="39" t="str">
        <f>IF($A13=0,"",IFERROR(_xlfn.LET(_xlpm.x,INDEX(Attendance!$C:$C,MATCH($A13,Attendance!$A:$A,0)),IF(_xlpm.x=0,"",_xlpm.x)),""))</f>
        <v/>
      </c>
      <c r="D13" s="39" t="str">
        <f>IF($A13=0,"",IFERROR(_xlfn.LET(_xlpm.x,INDEX(Attendance!$D:$D,MATCH($A13,Attendance!$A:$A,0)),IF(_xlpm.x=0,"",_xlpm.x)),""))</f>
        <v/>
      </c>
      <c r="E13" s="233" cm="1">
        <f t="array" ref="E13">SUMPRODUCT((LOWER(INDEX(Attendance!$D:$ZZ,MATCH($A13,Attendance!$A:$A,0),0))="x")*(Attendance!$D$2:$ZZ$2=_xlfn.XLOOKUP(E$1,'Point System'!$A:$A,'Point System'!$B:$B,""))*(TEXT(Attendance!$D$1:$ZZ$1,"mmm")="Jan"))*_xlfn.XLOOKUP(E$1,'Point System'!$A:$A,'Point System'!$C:$C,0)</f>
        <v>0</v>
      </c>
      <c r="F13" s="233" cm="1">
        <f t="array" ref="F13">SUMPRODUCT((LOWER(INDEX(Attendance!$D:$ZZ,MATCH($A13,Attendance!$A:$A,0),0))="x")*(Attendance!$D$2:$ZZ$2=_xlfn.XLOOKUP(F$1,'Point System'!$A:$A,'Point System'!$B:$B,""))*(TEXT(Attendance!$D$1:$ZZ$1,"mmm")="Jan"))*_xlfn.XLOOKUP(F$1,'Point System'!$A:$A,'Point System'!$C:$C,0)</f>
        <v>0</v>
      </c>
      <c r="G13" s="233" cm="1">
        <f t="array" ref="G13">SUMPRODUCT((LOWER(INDEX(Attendance!$D:$ZZ,MATCH($A13,Attendance!$A:$A,0),0))="x")*(Attendance!$D$2:$ZZ$2=_xlfn.XLOOKUP(G$1,'Point System'!$A:$A,'Point System'!$B:$B,""))*(TEXT(Attendance!$D$1:$ZZ$1,"mmm")="Jan"))*_xlfn.XLOOKUP(G$1,'Point System'!$A:$A,'Point System'!$C:$C,0)</f>
        <v>0</v>
      </c>
      <c r="H13" s="233" cm="1">
        <f t="array" ref="H13">SUMPRODUCT((LOWER(INDEX(Attendance!$D:$ZZ,MATCH($A13,Attendance!$A:$A,0),0))="x")*(Attendance!$D$2:$ZZ$2=_xlfn.XLOOKUP(H$1,'Point System'!$A:$A,'Point System'!$B:$B,""))*(TEXT(Attendance!$D$1:$ZZ$1,"mmm")="Jan"))*_xlfn.XLOOKUP(H$1,'Point System'!$A:$A,'Point System'!$C:$C,0)</f>
        <v>0</v>
      </c>
      <c r="I13" s="233" cm="1">
        <f t="array" ref="I13">SUMPRODUCT((LOWER(INDEX(Attendance!$D:$ZZ,MATCH($A13,Attendance!$A:$A,0),0))="x")*(Attendance!$D$2:$ZZ$2=_xlfn.XLOOKUP(I$1,'Point System'!$A:$A,'Point System'!$B:$B,""))*(TEXT(Attendance!$D$1:$ZZ$1,"mmm")="Jan"))*_xlfn.XLOOKUP(I$1,'Point System'!$A:$A,'Point System'!$C:$C,0)</f>
        <v>0</v>
      </c>
      <c r="J13" s="233" cm="1">
        <f t="array" ref="J13">SUMPRODUCT((LOWER(INDEX(Attendance!$D:$ZZ,MATCH($A13,Attendance!$A:$A,0),0))="x")*(Attendance!$D$2:$ZZ$2=_xlfn.XLOOKUP(J$1,'Point System'!$A:$A,'Point System'!$B:$B,""))*(TEXT(Attendance!$D$1:$ZZ$1,"mmm")="Jan"))*_xlfn.XLOOKUP(J$1,'Point System'!$A:$A,'Point System'!$C:$C,0)</f>
        <v>0</v>
      </c>
      <c r="K13" s="233" cm="1">
        <f t="array" ref="K13">SUMPRODUCT((LOWER(INDEX(Attendance!$D:$ZZ,MATCH($A13,Attendance!$A:$A,0),0))="x")*(Attendance!$D$2:$ZZ$2=_xlfn.XLOOKUP(K$1,'Point System'!$A:$A,'Point System'!$B:$B,""))*(TEXT(Attendance!$D$1:$ZZ$1,"mmm")="Jan"))*_xlfn.XLOOKUP(K$1,'Point System'!$A:$A,'Point System'!$C:$C,0)</f>
        <v>0</v>
      </c>
      <c r="L13" s="188"/>
      <c r="M13" s="188"/>
      <c r="N13" s="188"/>
      <c r="O13" s="188"/>
      <c r="P13" s="241">
        <f t="shared" si="0"/>
        <v>0</v>
      </c>
      <c r="Q13" s="242">
        <f>IFERROR(INDEX(Deduction!$K:$K,MATCH($A13,Deduction!$A:$A,0))*_xlfn.XLOOKUP(Q$1,'Point System'!$E:$E,'Point System'!$G:$G,0),0)</f>
        <v>0</v>
      </c>
      <c r="R13" s="242">
        <f>IFERROR(INDEX(Deduction!$L:$L,MATCH($A13,Deduction!$A:$A,0))*_xlfn.XLOOKUP(R$1,'Point System'!$E:$E,'Point System'!$G:$G,0),0)</f>
        <v>0</v>
      </c>
      <c r="S13" s="242">
        <f>IFERROR(INDEX(Deduction!$M:$M,MATCH($A13,Deduction!$A:$A,0))*_xlfn.XLOOKUP(S$1,'Point System'!$E:$E,'Point System'!$G:$G,0),0)</f>
        <v>0</v>
      </c>
      <c r="T13" s="242">
        <f>IFERROR(INDEX(Deduction!$N:$N,MATCH($A13,Deduction!$A:$A,0))*_xlfn.XLOOKUP(T$1,'Point System'!$E:$E,'Point System'!$G:$G,0),0)</f>
        <v>0</v>
      </c>
      <c r="U13" s="242">
        <f>IFERROR(INDEX(Deduction!$O:$O,MATCH($A13,Deduction!$A:$A,0))*_xlfn.XLOOKUP(U$1,'Point System'!$E:$E,'Point System'!$G:$G,0),0)</f>
        <v>0</v>
      </c>
      <c r="V13" s="242">
        <f>IFERROR(INDEX(Deduction!$P:$P,MATCH($A13,Deduction!$A:$A,0))*_xlfn.XLOOKUP(V$1,'Point System'!$E:$E,'Point System'!$G:$G,0),0)</f>
        <v>0</v>
      </c>
      <c r="W13" s="243">
        <f t="shared" si="1"/>
        <v>0</v>
      </c>
      <c r="X13" s="243">
        <f t="shared" si="2"/>
        <v>0</v>
      </c>
      <c r="Y13" s="244" cm="1">
        <f t="array" ref="Y13">IFERROR(SUMPRODUCT((LOWER(INDEX(Attendance!$E:$ZZ,MATCH($A13,Attendance!$A:$A,0),0))="x")*(TEXT(Attendance!$E$1:$ZZ$1,"mmm")="Jan"))/SUMPRODUCT((Attendance!$E$1:$ZZ$1&lt;&gt;"")*(TEXT(Attendance!$E$1:$ZZ$1,"mmm")="Jan")),0)</f>
        <v>0</v>
      </c>
      <c r="Z13" s="245" cm="1">
        <f t="array" ref="Z13">IFERROR(SUMPRODUCT((LOWER(INDEX(Attendance!$E:$ZZ,MATCH($A13,Attendance!$A:$A,0),0))="x")*(Attendance!$E$2:$ZZ$2=_xlfn.XLOOKUP(E$1,'Point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4" spans="1:26" x14ac:dyDescent="0.25">
      <c r="A14" s="40">
        <f>Attendance!A13</f>
        <v>11</v>
      </c>
      <c r="B14" s="39" t="str">
        <f>IF($A14=0,"",IFERROR(_xlfn.LET(_xlpm.x,INDEX(Attendance!$B:$B,MATCH($A14,Attendance!$A:$A,0)),IF(_xlpm.x=0,"",_xlpm.x)),""))</f>
        <v/>
      </c>
      <c r="C14" s="39" t="str">
        <f>IF($A14=0,"",IFERROR(_xlfn.LET(_xlpm.x,INDEX(Attendance!$C:$C,MATCH($A14,Attendance!$A:$A,0)),IF(_xlpm.x=0,"",_xlpm.x)),""))</f>
        <v/>
      </c>
      <c r="D14" s="39" t="str">
        <f>IF($A14=0,"",IFERROR(_xlfn.LET(_xlpm.x,INDEX(Attendance!$D:$D,MATCH($A14,Attendance!$A:$A,0)),IF(_xlpm.x=0,"",_xlpm.x)),""))</f>
        <v/>
      </c>
      <c r="E14" s="233" cm="1">
        <f t="array" ref="E14">SUMPRODUCT((LOWER(INDEX(Attendance!$D:$ZZ,MATCH($A14,Attendance!$A:$A,0),0))="x")*(Attendance!$D$2:$ZZ$2=_xlfn.XLOOKUP(E$1,'Point System'!$A:$A,'Point System'!$B:$B,""))*(TEXT(Attendance!$D$1:$ZZ$1,"mmm")="Jan"))*_xlfn.XLOOKUP(E$1,'Point System'!$A:$A,'Point System'!$C:$C,0)</f>
        <v>0</v>
      </c>
      <c r="F14" s="233" cm="1">
        <f t="array" ref="F14">SUMPRODUCT((LOWER(INDEX(Attendance!$D:$ZZ,MATCH($A14,Attendance!$A:$A,0),0))="x")*(Attendance!$D$2:$ZZ$2=_xlfn.XLOOKUP(F$1,'Point System'!$A:$A,'Point System'!$B:$B,""))*(TEXT(Attendance!$D$1:$ZZ$1,"mmm")="Jan"))*_xlfn.XLOOKUP(F$1,'Point System'!$A:$A,'Point System'!$C:$C,0)</f>
        <v>0</v>
      </c>
      <c r="G14" s="233" cm="1">
        <f t="array" ref="G14">SUMPRODUCT((LOWER(INDEX(Attendance!$D:$ZZ,MATCH($A14,Attendance!$A:$A,0),0))="x")*(Attendance!$D$2:$ZZ$2=_xlfn.XLOOKUP(G$1,'Point System'!$A:$A,'Point System'!$B:$B,""))*(TEXT(Attendance!$D$1:$ZZ$1,"mmm")="Jan"))*_xlfn.XLOOKUP(G$1,'Point System'!$A:$A,'Point System'!$C:$C,0)</f>
        <v>0</v>
      </c>
      <c r="H14" s="233" cm="1">
        <f t="array" ref="H14">SUMPRODUCT((LOWER(INDEX(Attendance!$D:$ZZ,MATCH($A14,Attendance!$A:$A,0),0))="x")*(Attendance!$D$2:$ZZ$2=_xlfn.XLOOKUP(H$1,'Point System'!$A:$A,'Point System'!$B:$B,""))*(TEXT(Attendance!$D$1:$ZZ$1,"mmm")="Jan"))*_xlfn.XLOOKUP(H$1,'Point System'!$A:$A,'Point System'!$C:$C,0)</f>
        <v>0</v>
      </c>
      <c r="I14" s="233" cm="1">
        <f t="array" ref="I14">SUMPRODUCT((LOWER(INDEX(Attendance!$D:$ZZ,MATCH($A14,Attendance!$A:$A,0),0))="x")*(Attendance!$D$2:$ZZ$2=_xlfn.XLOOKUP(I$1,'Point System'!$A:$A,'Point System'!$B:$B,""))*(TEXT(Attendance!$D$1:$ZZ$1,"mmm")="Jan"))*_xlfn.XLOOKUP(I$1,'Point System'!$A:$A,'Point System'!$C:$C,0)</f>
        <v>0</v>
      </c>
      <c r="J14" s="233" cm="1">
        <f t="array" ref="J14">SUMPRODUCT((LOWER(INDEX(Attendance!$D:$ZZ,MATCH($A14,Attendance!$A:$A,0),0))="x")*(Attendance!$D$2:$ZZ$2=_xlfn.XLOOKUP(J$1,'Point System'!$A:$A,'Point System'!$B:$B,""))*(TEXT(Attendance!$D$1:$ZZ$1,"mmm")="Jan"))*_xlfn.XLOOKUP(J$1,'Point System'!$A:$A,'Point System'!$C:$C,0)</f>
        <v>0</v>
      </c>
      <c r="K14" s="233" cm="1">
        <f t="array" ref="K14">SUMPRODUCT((LOWER(INDEX(Attendance!$D:$ZZ,MATCH($A14,Attendance!$A:$A,0),0))="x")*(Attendance!$D$2:$ZZ$2=_xlfn.XLOOKUP(K$1,'Point System'!$A:$A,'Point System'!$B:$B,""))*(TEXT(Attendance!$D$1:$ZZ$1,"mmm")="Jan"))*_xlfn.XLOOKUP(K$1,'Point System'!$A:$A,'Point System'!$C:$C,0)</f>
        <v>0</v>
      </c>
      <c r="L14" s="188"/>
      <c r="M14" s="188"/>
      <c r="N14" s="188"/>
      <c r="O14" s="188"/>
      <c r="P14" s="241">
        <f t="shared" si="0"/>
        <v>0</v>
      </c>
      <c r="Q14" s="242">
        <f>IFERROR(INDEX(Deduction!$K:$K,MATCH($A14,Deduction!$A:$A,0))*_xlfn.XLOOKUP(Q$1,'Point System'!$E:$E,'Point System'!$G:$G,0),0)</f>
        <v>0</v>
      </c>
      <c r="R14" s="242">
        <f>IFERROR(INDEX(Deduction!$L:$L,MATCH($A14,Deduction!$A:$A,0))*_xlfn.XLOOKUP(R$1,'Point System'!$E:$E,'Point System'!$G:$G,0),0)</f>
        <v>0</v>
      </c>
      <c r="S14" s="242">
        <f>IFERROR(INDEX(Deduction!$M:$M,MATCH($A14,Deduction!$A:$A,0))*_xlfn.XLOOKUP(S$1,'Point System'!$E:$E,'Point System'!$G:$G,0),0)</f>
        <v>0</v>
      </c>
      <c r="T14" s="242">
        <f>IFERROR(INDEX(Deduction!$N:$N,MATCH($A14,Deduction!$A:$A,0))*_xlfn.XLOOKUP(T$1,'Point System'!$E:$E,'Point System'!$G:$G,0),0)</f>
        <v>0</v>
      </c>
      <c r="U14" s="242">
        <f>IFERROR(INDEX(Deduction!$O:$O,MATCH($A14,Deduction!$A:$A,0))*_xlfn.XLOOKUP(U$1,'Point System'!$E:$E,'Point System'!$G:$G,0),0)</f>
        <v>0</v>
      </c>
      <c r="V14" s="242">
        <f>IFERROR(INDEX(Deduction!$P:$P,MATCH($A14,Deduction!$A:$A,0))*_xlfn.XLOOKUP(V$1,'Point System'!$E:$E,'Point System'!$G:$G,0),0)</f>
        <v>0</v>
      </c>
      <c r="W14" s="243">
        <f t="shared" si="1"/>
        <v>0</v>
      </c>
      <c r="X14" s="243">
        <f t="shared" si="2"/>
        <v>0</v>
      </c>
      <c r="Y14" s="244" cm="1">
        <f t="array" ref="Y14">IFERROR(SUMPRODUCT((LOWER(INDEX(Attendance!$E:$ZZ,MATCH($A14,Attendance!$A:$A,0),0))="x")*(TEXT(Attendance!$E$1:$ZZ$1,"mmm")="Jan"))/SUMPRODUCT((Attendance!$E$1:$ZZ$1&lt;&gt;"")*(TEXT(Attendance!$E$1:$ZZ$1,"mmm")="Jan")),0)</f>
        <v>0</v>
      </c>
      <c r="Z14" s="245" cm="1">
        <f t="array" ref="Z14">IFERROR(SUMPRODUCT((LOWER(INDEX(Attendance!$E:$ZZ,MATCH($A14,Attendance!$A:$A,0),0))="x")*(Attendance!$E$2:$ZZ$2=_xlfn.XLOOKUP(E$1,'Point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5" spans="1:26" x14ac:dyDescent="0.25">
      <c r="A15" s="39">
        <f>Attendance!A14</f>
        <v>12</v>
      </c>
      <c r="B15" s="39" t="str">
        <f>IF($A15=0,"",IFERROR(_xlfn.LET(_xlpm.x,INDEX(Attendance!$B:$B,MATCH($A15,Attendance!$A:$A,0)),IF(_xlpm.x=0,"",_xlpm.x)),""))</f>
        <v/>
      </c>
      <c r="C15" s="39" t="str">
        <f>IF($A15=0,"",IFERROR(_xlfn.LET(_xlpm.x,INDEX(Attendance!$C:$C,MATCH($A15,Attendance!$A:$A,0)),IF(_xlpm.x=0,"",_xlpm.x)),""))</f>
        <v/>
      </c>
      <c r="D15" s="39" t="str">
        <f>IF($A15=0,"",IFERROR(_xlfn.LET(_xlpm.x,INDEX(Attendance!$D:$D,MATCH($A15,Attendance!$A:$A,0)),IF(_xlpm.x=0,"",_xlpm.x)),""))</f>
        <v/>
      </c>
      <c r="E15" s="233" cm="1">
        <f t="array" ref="E15">SUMPRODUCT((LOWER(INDEX(Attendance!$D:$ZZ,MATCH($A15,Attendance!$A:$A,0),0))="x")*(Attendance!$D$2:$ZZ$2=_xlfn.XLOOKUP(E$1,'Point System'!$A:$A,'Point System'!$B:$B,""))*(TEXT(Attendance!$D$1:$ZZ$1,"mmm")="Jan"))*_xlfn.XLOOKUP(E$1,'Point System'!$A:$A,'Point System'!$C:$C,0)</f>
        <v>0</v>
      </c>
      <c r="F15" s="233" cm="1">
        <f t="array" ref="F15">SUMPRODUCT((LOWER(INDEX(Attendance!$D:$ZZ,MATCH($A15,Attendance!$A:$A,0),0))="x")*(Attendance!$D$2:$ZZ$2=_xlfn.XLOOKUP(F$1,'Point System'!$A:$A,'Point System'!$B:$B,""))*(TEXT(Attendance!$D$1:$ZZ$1,"mmm")="Jan"))*_xlfn.XLOOKUP(F$1,'Point System'!$A:$A,'Point System'!$C:$C,0)</f>
        <v>0</v>
      </c>
      <c r="G15" s="233" cm="1">
        <f t="array" ref="G15">SUMPRODUCT((LOWER(INDEX(Attendance!$D:$ZZ,MATCH($A15,Attendance!$A:$A,0),0))="x")*(Attendance!$D$2:$ZZ$2=_xlfn.XLOOKUP(G$1,'Point System'!$A:$A,'Point System'!$B:$B,""))*(TEXT(Attendance!$D$1:$ZZ$1,"mmm")="Jan"))*_xlfn.XLOOKUP(G$1,'Point System'!$A:$A,'Point System'!$C:$C,0)</f>
        <v>0</v>
      </c>
      <c r="H15" s="233" cm="1">
        <f t="array" ref="H15">SUMPRODUCT((LOWER(INDEX(Attendance!$D:$ZZ,MATCH($A15,Attendance!$A:$A,0),0))="x")*(Attendance!$D$2:$ZZ$2=_xlfn.XLOOKUP(H$1,'Point System'!$A:$A,'Point System'!$B:$B,""))*(TEXT(Attendance!$D$1:$ZZ$1,"mmm")="Jan"))*_xlfn.XLOOKUP(H$1,'Point System'!$A:$A,'Point System'!$C:$C,0)</f>
        <v>0</v>
      </c>
      <c r="I15" s="233" cm="1">
        <f t="array" ref="I15">SUMPRODUCT((LOWER(INDEX(Attendance!$D:$ZZ,MATCH($A15,Attendance!$A:$A,0),0))="x")*(Attendance!$D$2:$ZZ$2=_xlfn.XLOOKUP(I$1,'Point System'!$A:$A,'Point System'!$B:$B,""))*(TEXT(Attendance!$D$1:$ZZ$1,"mmm")="Jan"))*_xlfn.XLOOKUP(I$1,'Point System'!$A:$A,'Point System'!$C:$C,0)</f>
        <v>0</v>
      </c>
      <c r="J15" s="233" cm="1">
        <f t="array" ref="J15">SUMPRODUCT((LOWER(INDEX(Attendance!$D:$ZZ,MATCH($A15,Attendance!$A:$A,0),0))="x")*(Attendance!$D$2:$ZZ$2=_xlfn.XLOOKUP(J$1,'Point System'!$A:$A,'Point System'!$B:$B,""))*(TEXT(Attendance!$D$1:$ZZ$1,"mmm")="Jan"))*_xlfn.XLOOKUP(J$1,'Point System'!$A:$A,'Point System'!$C:$C,0)</f>
        <v>0</v>
      </c>
      <c r="K15" s="233" cm="1">
        <f t="array" ref="K15">SUMPRODUCT((LOWER(INDEX(Attendance!$D:$ZZ,MATCH($A15,Attendance!$A:$A,0),0))="x")*(Attendance!$D$2:$ZZ$2=_xlfn.XLOOKUP(K$1,'Point System'!$A:$A,'Point System'!$B:$B,""))*(TEXT(Attendance!$D$1:$ZZ$1,"mmm")="Jan"))*_xlfn.XLOOKUP(K$1,'Point System'!$A:$A,'Point System'!$C:$C,0)</f>
        <v>0</v>
      </c>
      <c r="L15" s="188"/>
      <c r="M15" s="188"/>
      <c r="N15" s="188"/>
      <c r="O15" s="188"/>
      <c r="P15" s="241">
        <f t="shared" si="0"/>
        <v>0</v>
      </c>
      <c r="Q15" s="242">
        <f>IFERROR(INDEX(Deduction!$K:$K,MATCH($A15,Deduction!$A:$A,0))*_xlfn.XLOOKUP(Q$1,'Point System'!$E:$E,'Point System'!$G:$G,0),0)</f>
        <v>0</v>
      </c>
      <c r="R15" s="242">
        <f>IFERROR(INDEX(Deduction!$L:$L,MATCH($A15,Deduction!$A:$A,0))*_xlfn.XLOOKUP(R$1,'Point System'!$E:$E,'Point System'!$G:$G,0),0)</f>
        <v>0</v>
      </c>
      <c r="S15" s="242">
        <f>IFERROR(INDEX(Deduction!$M:$M,MATCH($A15,Deduction!$A:$A,0))*_xlfn.XLOOKUP(S$1,'Point System'!$E:$E,'Point System'!$G:$G,0),0)</f>
        <v>0</v>
      </c>
      <c r="T15" s="242">
        <f>IFERROR(INDEX(Deduction!$N:$N,MATCH($A15,Deduction!$A:$A,0))*_xlfn.XLOOKUP(T$1,'Point System'!$E:$E,'Point System'!$G:$G,0),0)</f>
        <v>0</v>
      </c>
      <c r="U15" s="242">
        <f>IFERROR(INDEX(Deduction!$O:$O,MATCH($A15,Deduction!$A:$A,0))*_xlfn.XLOOKUP(U$1,'Point System'!$E:$E,'Point System'!$G:$G,0),0)</f>
        <v>0</v>
      </c>
      <c r="V15" s="242">
        <f>IFERROR(INDEX(Deduction!$P:$P,MATCH($A15,Deduction!$A:$A,0))*_xlfn.XLOOKUP(V$1,'Point System'!$E:$E,'Point System'!$G:$G,0),0)</f>
        <v>0</v>
      </c>
      <c r="W15" s="243">
        <f t="shared" si="1"/>
        <v>0</v>
      </c>
      <c r="X15" s="243">
        <f t="shared" si="2"/>
        <v>0</v>
      </c>
      <c r="Y15" s="244" cm="1">
        <f t="array" ref="Y15">IFERROR(SUMPRODUCT((LOWER(INDEX(Attendance!$E:$ZZ,MATCH($A15,Attendance!$A:$A,0),0))="x")*(TEXT(Attendance!$E$1:$ZZ$1,"mmm")="Jan"))/SUMPRODUCT((Attendance!$E$1:$ZZ$1&lt;&gt;"")*(TEXT(Attendance!$E$1:$ZZ$1,"mmm")="Jan")),0)</f>
        <v>0</v>
      </c>
      <c r="Z15" s="245" cm="1">
        <f t="array" ref="Z15">IFERROR(SUMPRODUCT((LOWER(INDEX(Attendance!$E:$ZZ,MATCH($A15,Attendance!$A:$A,0),0))="x")*(Attendance!$E$2:$ZZ$2=_xlfn.XLOOKUP(E$1,'Point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6" spans="1:26" x14ac:dyDescent="0.25">
      <c r="A16" s="40">
        <f>Attendance!A15</f>
        <v>13</v>
      </c>
      <c r="B16" s="39" t="str">
        <f>IF($A16=0,"",IFERROR(_xlfn.LET(_xlpm.x,INDEX(Attendance!$B:$B,MATCH($A16,Attendance!$A:$A,0)),IF(_xlpm.x=0,"",_xlpm.x)),""))</f>
        <v/>
      </c>
      <c r="C16" s="39" t="str">
        <f>IF($A16=0,"",IFERROR(_xlfn.LET(_xlpm.x,INDEX(Attendance!$C:$C,MATCH($A16,Attendance!$A:$A,0)),IF(_xlpm.x=0,"",_xlpm.x)),""))</f>
        <v/>
      </c>
      <c r="D16" s="39" t="str">
        <f>IF($A16=0,"",IFERROR(_xlfn.LET(_xlpm.x,INDEX(Attendance!$D:$D,MATCH($A16,Attendance!$A:$A,0)),IF(_xlpm.x=0,"",_xlpm.x)),""))</f>
        <v/>
      </c>
      <c r="E16" s="233" cm="1">
        <f t="array" ref="E16">SUMPRODUCT((LOWER(INDEX(Attendance!$D:$ZZ,MATCH($A16,Attendance!$A:$A,0),0))="x")*(Attendance!$D$2:$ZZ$2=_xlfn.XLOOKUP(E$1,'Point System'!$A:$A,'Point System'!$B:$B,""))*(TEXT(Attendance!$D$1:$ZZ$1,"mmm")="Jan"))*_xlfn.XLOOKUP(E$1,'Point System'!$A:$A,'Point System'!$C:$C,0)</f>
        <v>0</v>
      </c>
      <c r="F16" s="233" cm="1">
        <f t="array" ref="F16">SUMPRODUCT((LOWER(INDEX(Attendance!$D:$ZZ,MATCH($A16,Attendance!$A:$A,0),0))="x")*(Attendance!$D$2:$ZZ$2=_xlfn.XLOOKUP(F$1,'Point System'!$A:$A,'Point System'!$B:$B,""))*(TEXT(Attendance!$D$1:$ZZ$1,"mmm")="Jan"))*_xlfn.XLOOKUP(F$1,'Point System'!$A:$A,'Point System'!$C:$C,0)</f>
        <v>0</v>
      </c>
      <c r="G16" s="233" cm="1">
        <f t="array" ref="G16">SUMPRODUCT((LOWER(INDEX(Attendance!$D:$ZZ,MATCH($A16,Attendance!$A:$A,0),0))="x")*(Attendance!$D$2:$ZZ$2=_xlfn.XLOOKUP(G$1,'Point System'!$A:$A,'Point System'!$B:$B,""))*(TEXT(Attendance!$D$1:$ZZ$1,"mmm")="Jan"))*_xlfn.XLOOKUP(G$1,'Point System'!$A:$A,'Point System'!$C:$C,0)</f>
        <v>0</v>
      </c>
      <c r="H16" s="233" cm="1">
        <f t="array" ref="H16">SUMPRODUCT((LOWER(INDEX(Attendance!$D:$ZZ,MATCH($A16,Attendance!$A:$A,0),0))="x")*(Attendance!$D$2:$ZZ$2=_xlfn.XLOOKUP(H$1,'Point System'!$A:$A,'Point System'!$B:$B,""))*(TEXT(Attendance!$D$1:$ZZ$1,"mmm")="Jan"))*_xlfn.XLOOKUP(H$1,'Point System'!$A:$A,'Point System'!$C:$C,0)</f>
        <v>0</v>
      </c>
      <c r="I16" s="233" cm="1">
        <f t="array" ref="I16">SUMPRODUCT((LOWER(INDEX(Attendance!$D:$ZZ,MATCH($A16,Attendance!$A:$A,0),0))="x")*(Attendance!$D$2:$ZZ$2=_xlfn.XLOOKUP(I$1,'Point System'!$A:$A,'Point System'!$B:$B,""))*(TEXT(Attendance!$D$1:$ZZ$1,"mmm")="Jan"))*_xlfn.XLOOKUP(I$1,'Point System'!$A:$A,'Point System'!$C:$C,0)</f>
        <v>0</v>
      </c>
      <c r="J16" s="233" cm="1">
        <f t="array" ref="J16">SUMPRODUCT((LOWER(INDEX(Attendance!$D:$ZZ,MATCH($A16,Attendance!$A:$A,0),0))="x")*(Attendance!$D$2:$ZZ$2=_xlfn.XLOOKUP(J$1,'Point System'!$A:$A,'Point System'!$B:$B,""))*(TEXT(Attendance!$D$1:$ZZ$1,"mmm")="Jan"))*_xlfn.XLOOKUP(J$1,'Point System'!$A:$A,'Point System'!$C:$C,0)</f>
        <v>0</v>
      </c>
      <c r="K16" s="233" cm="1">
        <f t="array" ref="K16">SUMPRODUCT((LOWER(INDEX(Attendance!$D:$ZZ,MATCH($A16,Attendance!$A:$A,0),0))="x")*(Attendance!$D$2:$ZZ$2=_xlfn.XLOOKUP(K$1,'Point System'!$A:$A,'Point System'!$B:$B,""))*(TEXT(Attendance!$D$1:$ZZ$1,"mmm")="Jan"))*_xlfn.XLOOKUP(K$1,'Point System'!$A:$A,'Point System'!$C:$C,0)</f>
        <v>0</v>
      </c>
      <c r="L16" s="188"/>
      <c r="M16" s="188"/>
      <c r="N16" s="188"/>
      <c r="O16" s="188"/>
      <c r="P16" s="241">
        <f t="shared" si="0"/>
        <v>0</v>
      </c>
      <c r="Q16" s="242">
        <f>IFERROR(INDEX(Deduction!$K:$K,MATCH($A16,Deduction!$A:$A,0))*_xlfn.XLOOKUP(Q$1,'Point System'!$E:$E,'Point System'!$G:$G,0),0)</f>
        <v>0</v>
      </c>
      <c r="R16" s="242">
        <f>IFERROR(INDEX(Deduction!$L:$L,MATCH($A16,Deduction!$A:$A,0))*_xlfn.XLOOKUP(R$1,'Point System'!$E:$E,'Point System'!$G:$G,0),0)</f>
        <v>0</v>
      </c>
      <c r="S16" s="242">
        <f>IFERROR(INDEX(Deduction!$M:$M,MATCH($A16,Deduction!$A:$A,0))*_xlfn.XLOOKUP(S$1,'Point System'!$E:$E,'Point System'!$G:$G,0),0)</f>
        <v>0</v>
      </c>
      <c r="T16" s="242">
        <f>IFERROR(INDEX(Deduction!$N:$N,MATCH($A16,Deduction!$A:$A,0))*_xlfn.XLOOKUP(T$1,'Point System'!$E:$E,'Point System'!$G:$G,0),0)</f>
        <v>0</v>
      </c>
      <c r="U16" s="242">
        <f>IFERROR(INDEX(Deduction!$O:$O,MATCH($A16,Deduction!$A:$A,0))*_xlfn.XLOOKUP(U$1,'Point System'!$E:$E,'Point System'!$G:$G,0),0)</f>
        <v>0</v>
      </c>
      <c r="V16" s="242">
        <f>IFERROR(INDEX(Deduction!$P:$P,MATCH($A16,Deduction!$A:$A,0))*_xlfn.XLOOKUP(V$1,'Point System'!$E:$E,'Point System'!$G:$G,0),0)</f>
        <v>0</v>
      </c>
      <c r="W16" s="243">
        <f t="shared" si="1"/>
        <v>0</v>
      </c>
      <c r="X16" s="243">
        <f t="shared" si="2"/>
        <v>0</v>
      </c>
      <c r="Y16" s="244" cm="1">
        <f t="array" ref="Y16">IFERROR(SUMPRODUCT((LOWER(INDEX(Attendance!$E:$ZZ,MATCH($A16,Attendance!$A:$A,0),0))="x")*(TEXT(Attendance!$E$1:$ZZ$1,"mmm")="Jan"))/SUMPRODUCT((Attendance!$E$1:$ZZ$1&lt;&gt;"")*(TEXT(Attendance!$E$1:$ZZ$1,"mmm")="Jan")),0)</f>
        <v>0</v>
      </c>
      <c r="Z16" s="245" cm="1">
        <f t="array" ref="Z16">IFERROR(SUMPRODUCT((LOWER(INDEX(Attendance!$E:$ZZ,MATCH($A16,Attendance!$A:$A,0),0))="x")*(Attendance!$E$2:$ZZ$2=_xlfn.XLOOKUP(E$1,'Point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7" spans="1:26" x14ac:dyDescent="0.25">
      <c r="A17" s="39">
        <f>Attendance!A16</f>
        <v>14</v>
      </c>
      <c r="B17" s="39" t="str">
        <f>IF($A17=0,"",IFERROR(_xlfn.LET(_xlpm.x,INDEX(Attendance!$B:$B,MATCH($A17,Attendance!$A:$A,0)),IF(_xlpm.x=0,"",_xlpm.x)),""))</f>
        <v/>
      </c>
      <c r="C17" s="39" t="str">
        <f>IF($A17=0,"",IFERROR(_xlfn.LET(_xlpm.x,INDEX(Attendance!$C:$C,MATCH($A17,Attendance!$A:$A,0)),IF(_xlpm.x=0,"",_xlpm.x)),""))</f>
        <v/>
      </c>
      <c r="D17" s="39" t="str">
        <f>IF($A17=0,"",IFERROR(_xlfn.LET(_xlpm.x,INDEX(Attendance!$D:$D,MATCH($A17,Attendance!$A:$A,0)),IF(_xlpm.x=0,"",_xlpm.x)),""))</f>
        <v/>
      </c>
      <c r="E17" s="233" cm="1">
        <f t="array" ref="E17">SUMPRODUCT((LOWER(INDEX(Attendance!$D:$ZZ,MATCH($A17,Attendance!$A:$A,0),0))="x")*(Attendance!$D$2:$ZZ$2=_xlfn.XLOOKUP(E$1,'Point System'!$A:$A,'Point System'!$B:$B,""))*(TEXT(Attendance!$D$1:$ZZ$1,"mmm")="Jan"))*_xlfn.XLOOKUP(E$1,'Point System'!$A:$A,'Point System'!$C:$C,0)</f>
        <v>0</v>
      </c>
      <c r="F17" s="233" cm="1">
        <f t="array" ref="F17">SUMPRODUCT((LOWER(INDEX(Attendance!$D:$ZZ,MATCH($A17,Attendance!$A:$A,0),0))="x")*(Attendance!$D$2:$ZZ$2=_xlfn.XLOOKUP(F$1,'Point System'!$A:$A,'Point System'!$B:$B,""))*(TEXT(Attendance!$D$1:$ZZ$1,"mmm")="Jan"))*_xlfn.XLOOKUP(F$1,'Point System'!$A:$A,'Point System'!$C:$C,0)</f>
        <v>0</v>
      </c>
      <c r="G17" s="233" cm="1">
        <f t="array" ref="G17">SUMPRODUCT((LOWER(INDEX(Attendance!$D:$ZZ,MATCH($A17,Attendance!$A:$A,0),0))="x")*(Attendance!$D$2:$ZZ$2=_xlfn.XLOOKUP(G$1,'Point System'!$A:$A,'Point System'!$B:$B,""))*(TEXT(Attendance!$D$1:$ZZ$1,"mmm")="Jan"))*_xlfn.XLOOKUP(G$1,'Point System'!$A:$A,'Point System'!$C:$C,0)</f>
        <v>0</v>
      </c>
      <c r="H17" s="233" cm="1">
        <f t="array" ref="H17">SUMPRODUCT((LOWER(INDEX(Attendance!$D:$ZZ,MATCH($A17,Attendance!$A:$A,0),0))="x")*(Attendance!$D$2:$ZZ$2=_xlfn.XLOOKUP(H$1,'Point System'!$A:$A,'Point System'!$B:$B,""))*(TEXT(Attendance!$D$1:$ZZ$1,"mmm")="Jan"))*_xlfn.XLOOKUP(H$1,'Point System'!$A:$A,'Point System'!$C:$C,0)</f>
        <v>0</v>
      </c>
      <c r="I17" s="233" cm="1">
        <f t="array" ref="I17">SUMPRODUCT((LOWER(INDEX(Attendance!$D:$ZZ,MATCH($A17,Attendance!$A:$A,0),0))="x")*(Attendance!$D$2:$ZZ$2=_xlfn.XLOOKUP(I$1,'Point System'!$A:$A,'Point System'!$B:$B,""))*(TEXT(Attendance!$D$1:$ZZ$1,"mmm")="Jan"))*_xlfn.XLOOKUP(I$1,'Point System'!$A:$A,'Point System'!$C:$C,0)</f>
        <v>0</v>
      </c>
      <c r="J17" s="233" cm="1">
        <f t="array" ref="J17">SUMPRODUCT((LOWER(INDEX(Attendance!$D:$ZZ,MATCH($A17,Attendance!$A:$A,0),0))="x")*(Attendance!$D$2:$ZZ$2=_xlfn.XLOOKUP(J$1,'Point System'!$A:$A,'Point System'!$B:$B,""))*(TEXT(Attendance!$D$1:$ZZ$1,"mmm")="Jan"))*_xlfn.XLOOKUP(J$1,'Point System'!$A:$A,'Point System'!$C:$C,0)</f>
        <v>0</v>
      </c>
      <c r="K17" s="233" cm="1">
        <f t="array" ref="K17">SUMPRODUCT((LOWER(INDEX(Attendance!$D:$ZZ,MATCH($A17,Attendance!$A:$A,0),0))="x")*(Attendance!$D$2:$ZZ$2=_xlfn.XLOOKUP(K$1,'Point System'!$A:$A,'Point System'!$B:$B,""))*(TEXT(Attendance!$D$1:$ZZ$1,"mmm")="Jan"))*_xlfn.XLOOKUP(K$1,'Point System'!$A:$A,'Point System'!$C:$C,0)</f>
        <v>0</v>
      </c>
      <c r="L17" s="188"/>
      <c r="M17" s="188"/>
      <c r="N17" s="188"/>
      <c r="O17" s="188"/>
      <c r="P17" s="241">
        <f t="shared" si="0"/>
        <v>0</v>
      </c>
      <c r="Q17" s="242">
        <f>IFERROR(INDEX(Deduction!$K:$K,MATCH($A17,Deduction!$A:$A,0))*_xlfn.XLOOKUP(Q$1,'Point System'!$E:$E,'Point System'!$G:$G,0),0)</f>
        <v>0</v>
      </c>
      <c r="R17" s="242">
        <f>IFERROR(INDEX(Deduction!$L:$L,MATCH($A17,Deduction!$A:$A,0))*_xlfn.XLOOKUP(R$1,'Point System'!$E:$E,'Point System'!$G:$G,0),0)</f>
        <v>0</v>
      </c>
      <c r="S17" s="242">
        <f>IFERROR(INDEX(Deduction!$M:$M,MATCH($A17,Deduction!$A:$A,0))*_xlfn.XLOOKUP(S$1,'Point System'!$E:$E,'Point System'!$G:$G,0),0)</f>
        <v>0</v>
      </c>
      <c r="T17" s="242">
        <f>IFERROR(INDEX(Deduction!$N:$N,MATCH($A17,Deduction!$A:$A,0))*_xlfn.XLOOKUP(T$1,'Point System'!$E:$E,'Point System'!$G:$G,0),0)</f>
        <v>0</v>
      </c>
      <c r="U17" s="242">
        <f>IFERROR(INDEX(Deduction!$O:$O,MATCH($A17,Deduction!$A:$A,0))*_xlfn.XLOOKUP(U$1,'Point System'!$E:$E,'Point System'!$G:$G,0),0)</f>
        <v>0</v>
      </c>
      <c r="V17" s="242">
        <f>IFERROR(INDEX(Deduction!$P:$P,MATCH($A17,Deduction!$A:$A,0))*_xlfn.XLOOKUP(V$1,'Point System'!$E:$E,'Point System'!$G:$G,0),0)</f>
        <v>0</v>
      </c>
      <c r="W17" s="243">
        <f t="shared" si="1"/>
        <v>0</v>
      </c>
      <c r="X17" s="243">
        <f t="shared" si="2"/>
        <v>0</v>
      </c>
      <c r="Y17" s="244" cm="1">
        <f t="array" ref="Y17">IFERROR(SUMPRODUCT((LOWER(INDEX(Attendance!$E:$ZZ,MATCH($A17,Attendance!$A:$A,0),0))="x")*(TEXT(Attendance!$E$1:$ZZ$1,"mmm")="Jan"))/SUMPRODUCT((Attendance!$E$1:$ZZ$1&lt;&gt;"")*(TEXT(Attendance!$E$1:$ZZ$1,"mmm")="Jan")),0)</f>
        <v>0</v>
      </c>
      <c r="Z17" s="245" cm="1">
        <f t="array" ref="Z17">IFERROR(SUMPRODUCT((LOWER(INDEX(Attendance!$E:$ZZ,MATCH($A17,Attendance!$A:$A,0),0))="x")*(Attendance!$E$2:$ZZ$2=_xlfn.XLOOKUP(E$1,'Point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8" spans="1:26" x14ac:dyDescent="0.25">
      <c r="A18" s="40">
        <f>Attendance!A17</f>
        <v>15</v>
      </c>
      <c r="B18" s="39" t="str">
        <f>IF($A18=0,"",IFERROR(_xlfn.LET(_xlpm.x,INDEX(Attendance!$B:$B,MATCH($A18,Attendance!$A:$A,0)),IF(_xlpm.x=0,"",_xlpm.x)),""))</f>
        <v/>
      </c>
      <c r="C18" s="39" t="str">
        <f>IF($A18=0,"",IFERROR(_xlfn.LET(_xlpm.x,INDEX(Attendance!$C:$C,MATCH($A18,Attendance!$A:$A,0)),IF(_xlpm.x=0,"",_xlpm.x)),""))</f>
        <v/>
      </c>
      <c r="D18" s="39" t="str">
        <f>IF($A18=0,"",IFERROR(_xlfn.LET(_xlpm.x,INDEX(Attendance!$D:$D,MATCH($A18,Attendance!$A:$A,0)),IF(_xlpm.x=0,"",_xlpm.x)),""))</f>
        <v/>
      </c>
      <c r="E18" s="233" cm="1">
        <f t="array" ref="E18">SUMPRODUCT((LOWER(INDEX(Attendance!$D:$ZZ,MATCH($A18,Attendance!$A:$A,0),0))="x")*(Attendance!$D$2:$ZZ$2=_xlfn.XLOOKUP(E$1,'Point System'!$A:$A,'Point System'!$B:$B,""))*(TEXT(Attendance!$D$1:$ZZ$1,"mmm")="Jan"))*_xlfn.XLOOKUP(E$1,'Point System'!$A:$A,'Point System'!$C:$C,0)</f>
        <v>0</v>
      </c>
      <c r="F18" s="233" cm="1">
        <f t="array" ref="F18">SUMPRODUCT((LOWER(INDEX(Attendance!$D:$ZZ,MATCH($A18,Attendance!$A:$A,0),0))="x")*(Attendance!$D$2:$ZZ$2=_xlfn.XLOOKUP(F$1,'Point System'!$A:$A,'Point System'!$B:$B,""))*(TEXT(Attendance!$D$1:$ZZ$1,"mmm")="Jan"))*_xlfn.XLOOKUP(F$1,'Point System'!$A:$A,'Point System'!$C:$C,0)</f>
        <v>0</v>
      </c>
      <c r="G18" s="233" cm="1">
        <f t="array" ref="G18">SUMPRODUCT((LOWER(INDEX(Attendance!$D:$ZZ,MATCH($A18,Attendance!$A:$A,0),0))="x")*(Attendance!$D$2:$ZZ$2=_xlfn.XLOOKUP(G$1,'Point System'!$A:$A,'Point System'!$B:$B,""))*(TEXT(Attendance!$D$1:$ZZ$1,"mmm")="Jan"))*_xlfn.XLOOKUP(G$1,'Point System'!$A:$A,'Point System'!$C:$C,0)</f>
        <v>0</v>
      </c>
      <c r="H18" s="233" cm="1">
        <f t="array" ref="H18">SUMPRODUCT((LOWER(INDEX(Attendance!$D:$ZZ,MATCH($A18,Attendance!$A:$A,0),0))="x")*(Attendance!$D$2:$ZZ$2=_xlfn.XLOOKUP(H$1,'Point System'!$A:$A,'Point System'!$B:$B,""))*(TEXT(Attendance!$D$1:$ZZ$1,"mmm")="Jan"))*_xlfn.XLOOKUP(H$1,'Point System'!$A:$A,'Point System'!$C:$C,0)</f>
        <v>0</v>
      </c>
      <c r="I18" s="233" cm="1">
        <f t="array" ref="I18">SUMPRODUCT((LOWER(INDEX(Attendance!$D:$ZZ,MATCH($A18,Attendance!$A:$A,0),0))="x")*(Attendance!$D$2:$ZZ$2=_xlfn.XLOOKUP(I$1,'Point System'!$A:$A,'Point System'!$B:$B,""))*(TEXT(Attendance!$D$1:$ZZ$1,"mmm")="Jan"))*_xlfn.XLOOKUP(I$1,'Point System'!$A:$A,'Point System'!$C:$C,0)</f>
        <v>0</v>
      </c>
      <c r="J18" s="233" cm="1">
        <f t="array" ref="J18">SUMPRODUCT((LOWER(INDEX(Attendance!$D:$ZZ,MATCH($A18,Attendance!$A:$A,0),0))="x")*(Attendance!$D$2:$ZZ$2=_xlfn.XLOOKUP(J$1,'Point System'!$A:$A,'Point System'!$B:$B,""))*(TEXT(Attendance!$D$1:$ZZ$1,"mmm")="Jan"))*_xlfn.XLOOKUP(J$1,'Point System'!$A:$A,'Point System'!$C:$C,0)</f>
        <v>0</v>
      </c>
      <c r="K18" s="233" cm="1">
        <f t="array" ref="K18">SUMPRODUCT((LOWER(INDEX(Attendance!$D:$ZZ,MATCH($A18,Attendance!$A:$A,0),0))="x")*(Attendance!$D$2:$ZZ$2=_xlfn.XLOOKUP(K$1,'Point System'!$A:$A,'Point System'!$B:$B,""))*(TEXT(Attendance!$D$1:$ZZ$1,"mmm")="Jan"))*_xlfn.XLOOKUP(K$1,'Point System'!$A:$A,'Point System'!$C:$C,0)</f>
        <v>0</v>
      </c>
      <c r="L18" s="188"/>
      <c r="M18" s="188"/>
      <c r="N18" s="188"/>
      <c r="O18" s="188"/>
      <c r="P18" s="241">
        <f t="shared" si="0"/>
        <v>0</v>
      </c>
      <c r="Q18" s="242">
        <f>IFERROR(INDEX(Deduction!$K:$K,MATCH($A18,Deduction!$A:$A,0))*_xlfn.XLOOKUP(Q$1,'Point System'!$E:$E,'Point System'!$G:$G,0),0)</f>
        <v>0</v>
      </c>
      <c r="R18" s="242">
        <f>IFERROR(INDEX(Deduction!$L:$L,MATCH($A18,Deduction!$A:$A,0))*_xlfn.XLOOKUP(R$1,'Point System'!$E:$E,'Point System'!$G:$G,0),0)</f>
        <v>0</v>
      </c>
      <c r="S18" s="242">
        <f>IFERROR(INDEX(Deduction!$M:$M,MATCH($A18,Deduction!$A:$A,0))*_xlfn.XLOOKUP(S$1,'Point System'!$E:$E,'Point System'!$G:$G,0),0)</f>
        <v>0</v>
      </c>
      <c r="T18" s="242">
        <f>IFERROR(INDEX(Deduction!$N:$N,MATCH($A18,Deduction!$A:$A,0))*_xlfn.XLOOKUP(T$1,'Point System'!$E:$E,'Point System'!$G:$G,0),0)</f>
        <v>0</v>
      </c>
      <c r="U18" s="242">
        <f>IFERROR(INDEX(Deduction!$O:$O,MATCH($A18,Deduction!$A:$A,0))*_xlfn.XLOOKUP(U$1,'Point System'!$E:$E,'Point System'!$G:$G,0),0)</f>
        <v>0</v>
      </c>
      <c r="V18" s="242">
        <f>IFERROR(INDEX(Deduction!$P:$P,MATCH($A18,Deduction!$A:$A,0))*_xlfn.XLOOKUP(V$1,'Point System'!$E:$E,'Point System'!$G:$G,0),0)</f>
        <v>0</v>
      </c>
      <c r="W18" s="243">
        <f t="shared" si="1"/>
        <v>0</v>
      </c>
      <c r="X18" s="243">
        <f t="shared" si="2"/>
        <v>0</v>
      </c>
      <c r="Y18" s="244" cm="1">
        <f t="array" ref="Y18">IFERROR(SUMPRODUCT((LOWER(INDEX(Attendance!$E:$ZZ,MATCH($A18,Attendance!$A:$A,0),0))="x")*(TEXT(Attendance!$E$1:$ZZ$1,"mmm")="Jan"))/SUMPRODUCT((Attendance!$E$1:$ZZ$1&lt;&gt;"")*(TEXT(Attendance!$E$1:$ZZ$1,"mmm")="Jan")),0)</f>
        <v>0</v>
      </c>
      <c r="Z18" s="245" cm="1">
        <f t="array" ref="Z18">IFERROR(SUMPRODUCT((LOWER(INDEX(Attendance!$E:$ZZ,MATCH($A18,Attendance!$A:$A,0),0))="x")*(Attendance!$E$2:$ZZ$2=_xlfn.XLOOKUP(E$1,'Point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9" spans="1:26" x14ac:dyDescent="0.25">
      <c r="A19" s="39">
        <f>Attendance!A18</f>
        <v>16</v>
      </c>
      <c r="B19" s="39" t="str">
        <f>IF($A19=0,"",IFERROR(_xlfn.LET(_xlpm.x,INDEX(Attendance!$B:$B,MATCH($A19,Attendance!$A:$A,0)),IF(_xlpm.x=0,"",_xlpm.x)),""))</f>
        <v/>
      </c>
      <c r="C19" s="39" t="str">
        <f>IF($A19=0,"",IFERROR(_xlfn.LET(_xlpm.x,INDEX(Attendance!$C:$C,MATCH($A19,Attendance!$A:$A,0)),IF(_xlpm.x=0,"",_xlpm.x)),""))</f>
        <v/>
      </c>
      <c r="D19" s="39" t="str">
        <f>IF($A19=0,"",IFERROR(_xlfn.LET(_xlpm.x,INDEX(Attendance!$D:$D,MATCH($A19,Attendance!$A:$A,0)),IF(_xlpm.x=0,"",_xlpm.x)),""))</f>
        <v/>
      </c>
      <c r="E19" s="233" cm="1">
        <f t="array" ref="E19">SUMPRODUCT((LOWER(INDEX(Attendance!$D:$ZZ,MATCH($A19,Attendance!$A:$A,0),0))="x")*(Attendance!$D$2:$ZZ$2=_xlfn.XLOOKUP(E$1,'Point System'!$A:$A,'Point System'!$B:$B,""))*(TEXT(Attendance!$D$1:$ZZ$1,"mmm")="Jan"))*_xlfn.XLOOKUP(E$1,'Point System'!$A:$A,'Point System'!$C:$C,0)</f>
        <v>0</v>
      </c>
      <c r="F19" s="233" cm="1">
        <f t="array" ref="F19">SUMPRODUCT((LOWER(INDEX(Attendance!$D:$ZZ,MATCH($A19,Attendance!$A:$A,0),0))="x")*(Attendance!$D$2:$ZZ$2=_xlfn.XLOOKUP(F$1,'Point System'!$A:$A,'Point System'!$B:$B,""))*(TEXT(Attendance!$D$1:$ZZ$1,"mmm")="Jan"))*_xlfn.XLOOKUP(F$1,'Point System'!$A:$A,'Point System'!$C:$C,0)</f>
        <v>0</v>
      </c>
      <c r="G19" s="233" cm="1">
        <f t="array" ref="G19">SUMPRODUCT((LOWER(INDEX(Attendance!$D:$ZZ,MATCH($A19,Attendance!$A:$A,0),0))="x")*(Attendance!$D$2:$ZZ$2=_xlfn.XLOOKUP(G$1,'Point System'!$A:$A,'Point System'!$B:$B,""))*(TEXT(Attendance!$D$1:$ZZ$1,"mmm")="Jan"))*_xlfn.XLOOKUP(G$1,'Point System'!$A:$A,'Point System'!$C:$C,0)</f>
        <v>0</v>
      </c>
      <c r="H19" s="233" cm="1">
        <f t="array" ref="H19">SUMPRODUCT((LOWER(INDEX(Attendance!$D:$ZZ,MATCH($A19,Attendance!$A:$A,0),0))="x")*(Attendance!$D$2:$ZZ$2=_xlfn.XLOOKUP(H$1,'Point System'!$A:$A,'Point System'!$B:$B,""))*(TEXT(Attendance!$D$1:$ZZ$1,"mmm")="Jan"))*_xlfn.XLOOKUP(H$1,'Point System'!$A:$A,'Point System'!$C:$C,0)</f>
        <v>0</v>
      </c>
      <c r="I19" s="233" cm="1">
        <f t="array" ref="I19">SUMPRODUCT((LOWER(INDEX(Attendance!$D:$ZZ,MATCH($A19,Attendance!$A:$A,0),0))="x")*(Attendance!$D$2:$ZZ$2=_xlfn.XLOOKUP(I$1,'Point System'!$A:$A,'Point System'!$B:$B,""))*(TEXT(Attendance!$D$1:$ZZ$1,"mmm")="Jan"))*_xlfn.XLOOKUP(I$1,'Point System'!$A:$A,'Point System'!$C:$C,0)</f>
        <v>0</v>
      </c>
      <c r="J19" s="233" cm="1">
        <f t="array" ref="J19">SUMPRODUCT((LOWER(INDEX(Attendance!$D:$ZZ,MATCH($A19,Attendance!$A:$A,0),0))="x")*(Attendance!$D$2:$ZZ$2=_xlfn.XLOOKUP(J$1,'Point System'!$A:$A,'Point System'!$B:$B,""))*(TEXT(Attendance!$D$1:$ZZ$1,"mmm")="Jan"))*_xlfn.XLOOKUP(J$1,'Point System'!$A:$A,'Point System'!$C:$C,0)</f>
        <v>0</v>
      </c>
      <c r="K19" s="233" cm="1">
        <f t="array" ref="K19">SUMPRODUCT((LOWER(INDEX(Attendance!$D:$ZZ,MATCH($A19,Attendance!$A:$A,0),0))="x")*(Attendance!$D$2:$ZZ$2=_xlfn.XLOOKUP(K$1,'Point System'!$A:$A,'Point System'!$B:$B,""))*(TEXT(Attendance!$D$1:$ZZ$1,"mmm")="Jan"))*_xlfn.XLOOKUP(K$1,'Point System'!$A:$A,'Point System'!$C:$C,0)</f>
        <v>0</v>
      </c>
      <c r="L19" s="188"/>
      <c r="M19" s="188"/>
      <c r="N19" s="188"/>
      <c r="O19" s="188"/>
      <c r="P19" s="241">
        <f t="shared" si="0"/>
        <v>0</v>
      </c>
      <c r="Q19" s="242">
        <f>IFERROR(INDEX(Deduction!$K:$K,MATCH($A19,Deduction!$A:$A,0))*_xlfn.XLOOKUP(Q$1,'Point System'!$E:$E,'Point System'!$G:$G,0),0)</f>
        <v>0</v>
      </c>
      <c r="R19" s="242">
        <f>IFERROR(INDEX(Deduction!$L:$L,MATCH($A19,Deduction!$A:$A,0))*_xlfn.XLOOKUP(R$1,'Point System'!$E:$E,'Point System'!$G:$G,0),0)</f>
        <v>0</v>
      </c>
      <c r="S19" s="242">
        <f>IFERROR(INDEX(Deduction!$M:$M,MATCH($A19,Deduction!$A:$A,0))*_xlfn.XLOOKUP(S$1,'Point System'!$E:$E,'Point System'!$G:$G,0),0)</f>
        <v>0</v>
      </c>
      <c r="T19" s="242">
        <f>IFERROR(INDEX(Deduction!$N:$N,MATCH($A19,Deduction!$A:$A,0))*_xlfn.XLOOKUP(T$1,'Point System'!$E:$E,'Point System'!$G:$G,0),0)</f>
        <v>0</v>
      </c>
      <c r="U19" s="242">
        <f>IFERROR(INDEX(Deduction!$O:$O,MATCH($A19,Deduction!$A:$A,0))*_xlfn.XLOOKUP(U$1,'Point System'!$E:$E,'Point System'!$G:$G,0),0)</f>
        <v>0</v>
      </c>
      <c r="V19" s="242">
        <f>IFERROR(INDEX(Deduction!$P:$P,MATCH($A19,Deduction!$A:$A,0))*_xlfn.XLOOKUP(V$1,'Point System'!$E:$E,'Point System'!$G:$G,0),0)</f>
        <v>0</v>
      </c>
      <c r="W19" s="243">
        <f t="shared" si="1"/>
        <v>0</v>
      </c>
      <c r="X19" s="243">
        <f t="shared" si="2"/>
        <v>0</v>
      </c>
      <c r="Y19" s="244" cm="1">
        <f t="array" ref="Y19">IFERROR(SUMPRODUCT((LOWER(INDEX(Attendance!$E:$ZZ,MATCH($A19,Attendance!$A:$A,0),0))="x")*(TEXT(Attendance!$E$1:$ZZ$1,"mmm")="Jan"))/SUMPRODUCT((Attendance!$E$1:$ZZ$1&lt;&gt;"")*(TEXT(Attendance!$E$1:$ZZ$1,"mmm")="Jan")),0)</f>
        <v>0</v>
      </c>
      <c r="Z19" s="245" cm="1">
        <f t="array" ref="Z19">IFERROR(SUMPRODUCT((LOWER(INDEX(Attendance!$E:$ZZ,MATCH($A19,Attendance!$A:$A,0),0))="x")*(Attendance!$E$2:$ZZ$2=_xlfn.XLOOKUP(E$1,'Point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20" spans="1:26" x14ac:dyDescent="0.25">
      <c r="A20" s="40">
        <f>Attendance!A19</f>
        <v>17</v>
      </c>
      <c r="B20" s="39" t="str">
        <f>IF($A20=0,"",IFERROR(_xlfn.LET(_xlpm.x,INDEX(Attendance!$B:$B,MATCH($A20,Attendance!$A:$A,0)),IF(_xlpm.x=0,"",_xlpm.x)),""))</f>
        <v/>
      </c>
      <c r="C20" s="39" t="str">
        <f>IF($A20=0,"",IFERROR(_xlfn.LET(_xlpm.x,INDEX(Attendance!$C:$C,MATCH($A20,Attendance!$A:$A,0)),IF(_xlpm.x=0,"",_xlpm.x)),""))</f>
        <v/>
      </c>
      <c r="D20" s="39" t="str">
        <f>IF($A20=0,"",IFERROR(_xlfn.LET(_xlpm.x,INDEX(Attendance!$D:$D,MATCH($A20,Attendance!$A:$A,0)),IF(_xlpm.x=0,"",_xlpm.x)),""))</f>
        <v/>
      </c>
      <c r="E20" s="233" cm="1">
        <f t="array" ref="E20">SUMPRODUCT((LOWER(INDEX(Attendance!$D:$ZZ,MATCH($A20,Attendance!$A:$A,0),0))="x")*(Attendance!$D$2:$ZZ$2=_xlfn.XLOOKUP(E$1,'Point System'!$A:$A,'Point System'!$B:$B,""))*(TEXT(Attendance!$D$1:$ZZ$1,"mmm")="Jan"))*_xlfn.XLOOKUP(E$1,'Point System'!$A:$A,'Point System'!$C:$C,0)</f>
        <v>0</v>
      </c>
      <c r="F20" s="233" cm="1">
        <f t="array" ref="F20">SUMPRODUCT((LOWER(INDEX(Attendance!$D:$ZZ,MATCH($A20,Attendance!$A:$A,0),0))="x")*(Attendance!$D$2:$ZZ$2=_xlfn.XLOOKUP(F$1,'Point System'!$A:$A,'Point System'!$B:$B,""))*(TEXT(Attendance!$D$1:$ZZ$1,"mmm")="Jan"))*_xlfn.XLOOKUP(F$1,'Point System'!$A:$A,'Point System'!$C:$C,0)</f>
        <v>0</v>
      </c>
      <c r="G20" s="233" cm="1">
        <f t="array" ref="G20">SUMPRODUCT((LOWER(INDEX(Attendance!$D:$ZZ,MATCH($A20,Attendance!$A:$A,0),0))="x")*(Attendance!$D$2:$ZZ$2=_xlfn.XLOOKUP(G$1,'Point System'!$A:$A,'Point System'!$B:$B,""))*(TEXT(Attendance!$D$1:$ZZ$1,"mmm")="Jan"))*_xlfn.XLOOKUP(G$1,'Point System'!$A:$A,'Point System'!$C:$C,0)</f>
        <v>0</v>
      </c>
      <c r="H20" s="233" cm="1">
        <f t="array" ref="H20">SUMPRODUCT((LOWER(INDEX(Attendance!$D:$ZZ,MATCH($A20,Attendance!$A:$A,0),0))="x")*(Attendance!$D$2:$ZZ$2=_xlfn.XLOOKUP(H$1,'Point System'!$A:$A,'Point System'!$B:$B,""))*(TEXT(Attendance!$D$1:$ZZ$1,"mmm")="Jan"))*_xlfn.XLOOKUP(H$1,'Point System'!$A:$A,'Point System'!$C:$C,0)</f>
        <v>0</v>
      </c>
      <c r="I20" s="233" cm="1">
        <f t="array" ref="I20">SUMPRODUCT((LOWER(INDEX(Attendance!$D:$ZZ,MATCH($A20,Attendance!$A:$A,0),0))="x")*(Attendance!$D$2:$ZZ$2=_xlfn.XLOOKUP(I$1,'Point System'!$A:$A,'Point System'!$B:$B,""))*(TEXT(Attendance!$D$1:$ZZ$1,"mmm")="Jan"))*_xlfn.XLOOKUP(I$1,'Point System'!$A:$A,'Point System'!$C:$C,0)</f>
        <v>0</v>
      </c>
      <c r="J20" s="233" cm="1">
        <f t="array" ref="J20">SUMPRODUCT((LOWER(INDEX(Attendance!$D:$ZZ,MATCH($A20,Attendance!$A:$A,0),0))="x")*(Attendance!$D$2:$ZZ$2=_xlfn.XLOOKUP(J$1,'Point System'!$A:$A,'Point System'!$B:$B,""))*(TEXT(Attendance!$D$1:$ZZ$1,"mmm")="Jan"))*_xlfn.XLOOKUP(J$1,'Point System'!$A:$A,'Point System'!$C:$C,0)</f>
        <v>0</v>
      </c>
      <c r="K20" s="233" cm="1">
        <f t="array" ref="K20">SUMPRODUCT((LOWER(INDEX(Attendance!$D:$ZZ,MATCH($A20,Attendance!$A:$A,0),0))="x")*(Attendance!$D$2:$ZZ$2=_xlfn.XLOOKUP(K$1,'Point System'!$A:$A,'Point System'!$B:$B,""))*(TEXT(Attendance!$D$1:$ZZ$1,"mmm")="Jan"))*_xlfn.XLOOKUP(K$1,'Point System'!$A:$A,'Point System'!$C:$C,0)</f>
        <v>0</v>
      </c>
      <c r="L20" s="188"/>
      <c r="M20" s="188"/>
      <c r="N20" s="188"/>
      <c r="O20" s="188"/>
      <c r="P20" s="241">
        <f t="shared" si="0"/>
        <v>0</v>
      </c>
      <c r="Q20" s="242">
        <f>IFERROR(INDEX(Deduction!$K:$K,MATCH($A20,Deduction!$A:$A,0))*_xlfn.XLOOKUP(Q$1,'Point System'!$E:$E,'Point System'!$G:$G,0),0)</f>
        <v>0</v>
      </c>
      <c r="R20" s="242">
        <f>IFERROR(INDEX(Deduction!$L:$L,MATCH($A20,Deduction!$A:$A,0))*_xlfn.XLOOKUP(R$1,'Point System'!$E:$E,'Point System'!$G:$G,0),0)</f>
        <v>0</v>
      </c>
      <c r="S20" s="242">
        <f>IFERROR(INDEX(Deduction!$M:$M,MATCH($A20,Deduction!$A:$A,0))*_xlfn.XLOOKUP(S$1,'Point System'!$E:$E,'Point System'!$G:$G,0),0)</f>
        <v>0</v>
      </c>
      <c r="T20" s="242">
        <f>IFERROR(INDEX(Deduction!$N:$N,MATCH($A20,Deduction!$A:$A,0))*_xlfn.XLOOKUP(T$1,'Point System'!$E:$E,'Point System'!$G:$G,0),0)</f>
        <v>0</v>
      </c>
      <c r="U20" s="242">
        <f>IFERROR(INDEX(Deduction!$O:$O,MATCH($A20,Deduction!$A:$A,0))*_xlfn.XLOOKUP(U$1,'Point System'!$E:$E,'Point System'!$G:$G,0),0)</f>
        <v>0</v>
      </c>
      <c r="V20" s="242">
        <f>IFERROR(INDEX(Deduction!$P:$P,MATCH($A20,Deduction!$A:$A,0))*_xlfn.XLOOKUP(V$1,'Point System'!$E:$E,'Point System'!$G:$G,0),0)</f>
        <v>0</v>
      </c>
      <c r="W20" s="243">
        <f t="shared" si="1"/>
        <v>0</v>
      </c>
      <c r="X20" s="243">
        <f t="shared" si="2"/>
        <v>0</v>
      </c>
      <c r="Y20" s="244" cm="1">
        <f t="array" ref="Y20">IFERROR(SUMPRODUCT((LOWER(INDEX(Attendance!$E:$ZZ,MATCH($A20,Attendance!$A:$A,0),0))="x")*(TEXT(Attendance!$E$1:$ZZ$1,"mmm")="Jan"))/SUMPRODUCT((Attendance!$E$1:$ZZ$1&lt;&gt;"")*(TEXT(Attendance!$E$1:$ZZ$1,"mmm")="Jan")),0)</f>
        <v>0</v>
      </c>
      <c r="Z20" s="245" cm="1">
        <f t="array" ref="Z20">IFERROR(SUMPRODUCT((LOWER(INDEX(Attendance!$E:$ZZ,MATCH($A20,Attendance!$A:$A,0),0))="x")*(Attendance!$E$2:$ZZ$2=_xlfn.XLOOKUP(E$1,'Point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21" spans="1:26" x14ac:dyDescent="0.25">
      <c r="A21" s="39">
        <f>Attendance!A20</f>
        <v>18</v>
      </c>
      <c r="B21" s="39" t="str">
        <f>IF($A21=0,"",IFERROR(_xlfn.LET(_xlpm.x,INDEX(Attendance!$B:$B,MATCH($A21,Attendance!$A:$A,0)),IF(_xlpm.x=0,"",_xlpm.x)),""))</f>
        <v/>
      </c>
      <c r="C21" s="39" t="str">
        <f>IF($A21=0,"",IFERROR(_xlfn.LET(_xlpm.x,INDEX(Attendance!$C:$C,MATCH($A21,Attendance!$A:$A,0)),IF(_xlpm.x=0,"",_xlpm.x)),""))</f>
        <v/>
      </c>
      <c r="D21" s="39" t="str">
        <f>IF($A21=0,"",IFERROR(_xlfn.LET(_xlpm.x,INDEX(Attendance!$D:$D,MATCH($A21,Attendance!$A:$A,0)),IF(_xlpm.x=0,"",_xlpm.x)),""))</f>
        <v/>
      </c>
      <c r="E21" s="233" cm="1">
        <f t="array" ref="E21">SUMPRODUCT((LOWER(INDEX(Attendance!$D:$ZZ,MATCH($A21,Attendance!$A:$A,0),0))="x")*(Attendance!$D$2:$ZZ$2=_xlfn.XLOOKUP(E$1,'Point System'!$A:$A,'Point System'!$B:$B,""))*(TEXT(Attendance!$D$1:$ZZ$1,"mmm")="Jan"))*_xlfn.XLOOKUP(E$1,'Point System'!$A:$A,'Point System'!$C:$C,0)</f>
        <v>0</v>
      </c>
      <c r="F21" s="233" cm="1">
        <f t="array" ref="F21">SUMPRODUCT((LOWER(INDEX(Attendance!$D:$ZZ,MATCH($A21,Attendance!$A:$A,0),0))="x")*(Attendance!$D$2:$ZZ$2=_xlfn.XLOOKUP(F$1,'Point System'!$A:$A,'Point System'!$B:$B,""))*(TEXT(Attendance!$D$1:$ZZ$1,"mmm")="Jan"))*_xlfn.XLOOKUP(F$1,'Point System'!$A:$A,'Point System'!$C:$C,0)</f>
        <v>0</v>
      </c>
      <c r="G21" s="233" cm="1">
        <f t="array" ref="G21">SUMPRODUCT((LOWER(INDEX(Attendance!$D:$ZZ,MATCH($A21,Attendance!$A:$A,0),0))="x")*(Attendance!$D$2:$ZZ$2=_xlfn.XLOOKUP(G$1,'Point System'!$A:$A,'Point System'!$B:$B,""))*(TEXT(Attendance!$D$1:$ZZ$1,"mmm")="Jan"))*_xlfn.XLOOKUP(G$1,'Point System'!$A:$A,'Point System'!$C:$C,0)</f>
        <v>0</v>
      </c>
      <c r="H21" s="233" cm="1">
        <f t="array" ref="H21">SUMPRODUCT((LOWER(INDEX(Attendance!$D:$ZZ,MATCH($A21,Attendance!$A:$A,0),0))="x")*(Attendance!$D$2:$ZZ$2=_xlfn.XLOOKUP(H$1,'Point System'!$A:$A,'Point System'!$B:$B,""))*(TEXT(Attendance!$D$1:$ZZ$1,"mmm")="Jan"))*_xlfn.XLOOKUP(H$1,'Point System'!$A:$A,'Point System'!$C:$C,0)</f>
        <v>0</v>
      </c>
      <c r="I21" s="233" cm="1">
        <f t="array" ref="I21">SUMPRODUCT((LOWER(INDEX(Attendance!$D:$ZZ,MATCH($A21,Attendance!$A:$A,0),0))="x")*(Attendance!$D$2:$ZZ$2=_xlfn.XLOOKUP(I$1,'Point System'!$A:$A,'Point System'!$B:$B,""))*(TEXT(Attendance!$D$1:$ZZ$1,"mmm")="Jan"))*_xlfn.XLOOKUP(I$1,'Point System'!$A:$A,'Point System'!$C:$C,0)</f>
        <v>0</v>
      </c>
      <c r="J21" s="233" cm="1">
        <f t="array" ref="J21">SUMPRODUCT((LOWER(INDEX(Attendance!$D:$ZZ,MATCH($A21,Attendance!$A:$A,0),0))="x")*(Attendance!$D$2:$ZZ$2=_xlfn.XLOOKUP(J$1,'Point System'!$A:$A,'Point System'!$B:$B,""))*(TEXT(Attendance!$D$1:$ZZ$1,"mmm")="Jan"))*_xlfn.XLOOKUP(J$1,'Point System'!$A:$A,'Point System'!$C:$C,0)</f>
        <v>0</v>
      </c>
      <c r="K21" s="233" cm="1">
        <f t="array" ref="K21">SUMPRODUCT((LOWER(INDEX(Attendance!$D:$ZZ,MATCH($A21,Attendance!$A:$A,0),0))="x")*(Attendance!$D$2:$ZZ$2=_xlfn.XLOOKUP(K$1,'Point System'!$A:$A,'Point System'!$B:$B,""))*(TEXT(Attendance!$D$1:$ZZ$1,"mmm")="Jan"))*_xlfn.XLOOKUP(K$1,'Point System'!$A:$A,'Point System'!$C:$C,0)</f>
        <v>0</v>
      </c>
      <c r="L21" s="188"/>
      <c r="M21" s="188"/>
      <c r="N21" s="188"/>
      <c r="O21" s="188"/>
      <c r="P21" s="241">
        <f t="shared" si="0"/>
        <v>0</v>
      </c>
      <c r="Q21" s="242">
        <f>IFERROR(INDEX(Deduction!$K:$K,MATCH($A21,Deduction!$A:$A,0))*_xlfn.XLOOKUP(Q$1,'Point System'!$E:$E,'Point System'!$G:$G,0),0)</f>
        <v>0</v>
      </c>
      <c r="R21" s="242">
        <f>IFERROR(INDEX(Deduction!$L:$L,MATCH($A21,Deduction!$A:$A,0))*_xlfn.XLOOKUP(R$1,'Point System'!$E:$E,'Point System'!$G:$G,0),0)</f>
        <v>0</v>
      </c>
      <c r="S21" s="242">
        <f>IFERROR(INDEX(Deduction!$M:$M,MATCH($A21,Deduction!$A:$A,0))*_xlfn.XLOOKUP(S$1,'Point System'!$E:$E,'Point System'!$G:$G,0),0)</f>
        <v>0</v>
      </c>
      <c r="T21" s="242">
        <f>IFERROR(INDEX(Deduction!$N:$N,MATCH($A21,Deduction!$A:$A,0))*_xlfn.XLOOKUP(T$1,'Point System'!$E:$E,'Point System'!$G:$G,0),0)</f>
        <v>0</v>
      </c>
      <c r="U21" s="242">
        <f>IFERROR(INDEX(Deduction!$O:$O,MATCH($A21,Deduction!$A:$A,0))*_xlfn.XLOOKUP(U$1,'Point System'!$E:$E,'Point System'!$G:$G,0),0)</f>
        <v>0</v>
      </c>
      <c r="V21" s="242">
        <f>IFERROR(INDEX(Deduction!$P:$P,MATCH($A21,Deduction!$A:$A,0))*_xlfn.XLOOKUP(V$1,'Point System'!$E:$E,'Point System'!$G:$G,0),0)</f>
        <v>0</v>
      </c>
      <c r="W21" s="243">
        <f t="shared" si="1"/>
        <v>0</v>
      </c>
      <c r="X21" s="243">
        <f t="shared" si="2"/>
        <v>0</v>
      </c>
      <c r="Y21" s="244" cm="1">
        <f t="array" ref="Y21">IFERROR(SUMPRODUCT((LOWER(INDEX(Attendance!$E:$ZZ,MATCH($A21,Attendance!$A:$A,0),0))="x")*(TEXT(Attendance!$E$1:$ZZ$1,"mmm")="Jan"))/SUMPRODUCT((Attendance!$E$1:$ZZ$1&lt;&gt;"")*(TEXT(Attendance!$E$1:$ZZ$1,"mmm")="Jan")),0)</f>
        <v>0</v>
      </c>
      <c r="Z21" s="245" cm="1">
        <f t="array" ref="Z21">IFERROR(SUMPRODUCT((LOWER(INDEX(Attendance!$E:$ZZ,MATCH($A21,Attendance!$A:$A,0),0))="x")*(Attendance!$E$2:$ZZ$2=_xlfn.XLOOKUP(E$1,'Point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22" spans="1:26" x14ac:dyDescent="0.25">
      <c r="A22" s="40">
        <f>Attendance!A21</f>
        <v>19</v>
      </c>
      <c r="B22" s="39" t="str">
        <f>IF($A22=0,"",IFERROR(_xlfn.LET(_xlpm.x,INDEX(Attendance!$B:$B,MATCH($A22,Attendance!$A:$A,0)),IF(_xlpm.x=0,"",_xlpm.x)),""))</f>
        <v/>
      </c>
      <c r="C22" s="39" t="str">
        <f>IF($A22=0,"",IFERROR(_xlfn.LET(_xlpm.x,INDEX(Attendance!$C:$C,MATCH($A22,Attendance!$A:$A,0)),IF(_xlpm.x=0,"",_xlpm.x)),""))</f>
        <v/>
      </c>
      <c r="D22" s="39" t="str">
        <f>IF($A22=0,"",IFERROR(_xlfn.LET(_xlpm.x,INDEX(Attendance!$D:$D,MATCH($A22,Attendance!$A:$A,0)),IF(_xlpm.x=0,"",_xlpm.x)),""))</f>
        <v/>
      </c>
      <c r="E22" s="233" cm="1">
        <f t="array" ref="E22">SUMPRODUCT((LOWER(INDEX(Attendance!$D:$ZZ,MATCH($A22,Attendance!$A:$A,0),0))="x")*(Attendance!$D$2:$ZZ$2=_xlfn.XLOOKUP(E$1,'Point System'!$A:$A,'Point System'!$B:$B,""))*(TEXT(Attendance!$D$1:$ZZ$1,"mmm")="Jan"))*_xlfn.XLOOKUP(E$1,'Point System'!$A:$A,'Point System'!$C:$C,0)</f>
        <v>0</v>
      </c>
      <c r="F22" s="233" cm="1">
        <f t="array" ref="F22">SUMPRODUCT((LOWER(INDEX(Attendance!$D:$ZZ,MATCH($A22,Attendance!$A:$A,0),0))="x")*(Attendance!$D$2:$ZZ$2=_xlfn.XLOOKUP(F$1,'Point System'!$A:$A,'Point System'!$B:$B,""))*(TEXT(Attendance!$D$1:$ZZ$1,"mmm")="Jan"))*_xlfn.XLOOKUP(F$1,'Point System'!$A:$A,'Point System'!$C:$C,0)</f>
        <v>0</v>
      </c>
      <c r="G22" s="233" cm="1">
        <f t="array" ref="G22">SUMPRODUCT((LOWER(INDEX(Attendance!$D:$ZZ,MATCH($A22,Attendance!$A:$A,0),0))="x")*(Attendance!$D$2:$ZZ$2=_xlfn.XLOOKUP(G$1,'Point System'!$A:$A,'Point System'!$B:$B,""))*(TEXT(Attendance!$D$1:$ZZ$1,"mmm")="Jan"))*_xlfn.XLOOKUP(G$1,'Point System'!$A:$A,'Point System'!$C:$C,0)</f>
        <v>0</v>
      </c>
      <c r="H22" s="233" cm="1">
        <f t="array" ref="H22">SUMPRODUCT((LOWER(INDEX(Attendance!$D:$ZZ,MATCH($A22,Attendance!$A:$A,0),0))="x")*(Attendance!$D$2:$ZZ$2=_xlfn.XLOOKUP(H$1,'Point System'!$A:$A,'Point System'!$B:$B,""))*(TEXT(Attendance!$D$1:$ZZ$1,"mmm")="Jan"))*_xlfn.XLOOKUP(H$1,'Point System'!$A:$A,'Point System'!$C:$C,0)</f>
        <v>0</v>
      </c>
      <c r="I22" s="233" cm="1">
        <f t="array" ref="I22">SUMPRODUCT((LOWER(INDEX(Attendance!$D:$ZZ,MATCH($A22,Attendance!$A:$A,0),0))="x")*(Attendance!$D$2:$ZZ$2=_xlfn.XLOOKUP(I$1,'Point System'!$A:$A,'Point System'!$B:$B,""))*(TEXT(Attendance!$D$1:$ZZ$1,"mmm")="Jan"))*_xlfn.XLOOKUP(I$1,'Point System'!$A:$A,'Point System'!$C:$C,0)</f>
        <v>0</v>
      </c>
      <c r="J22" s="233" cm="1">
        <f t="array" ref="J22">SUMPRODUCT((LOWER(INDEX(Attendance!$D:$ZZ,MATCH($A22,Attendance!$A:$A,0),0))="x")*(Attendance!$D$2:$ZZ$2=_xlfn.XLOOKUP(J$1,'Point System'!$A:$A,'Point System'!$B:$B,""))*(TEXT(Attendance!$D$1:$ZZ$1,"mmm")="Jan"))*_xlfn.XLOOKUP(J$1,'Point System'!$A:$A,'Point System'!$C:$C,0)</f>
        <v>0</v>
      </c>
      <c r="K22" s="233" cm="1">
        <f t="array" ref="K22">SUMPRODUCT((LOWER(INDEX(Attendance!$D:$ZZ,MATCH($A22,Attendance!$A:$A,0),0))="x")*(Attendance!$D$2:$ZZ$2=_xlfn.XLOOKUP(K$1,'Point System'!$A:$A,'Point System'!$B:$B,""))*(TEXT(Attendance!$D$1:$ZZ$1,"mmm")="Jan"))*_xlfn.XLOOKUP(K$1,'Point System'!$A:$A,'Point System'!$C:$C,0)</f>
        <v>0</v>
      </c>
      <c r="L22" s="188"/>
      <c r="M22" s="188"/>
      <c r="N22" s="188"/>
      <c r="O22" s="188"/>
      <c r="P22" s="241">
        <f t="shared" si="0"/>
        <v>0</v>
      </c>
      <c r="Q22" s="242">
        <f>IFERROR(INDEX(Deduction!$K:$K,MATCH($A22,Deduction!$A:$A,0))*_xlfn.XLOOKUP(Q$1,'Point System'!$E:$E,'Point System'!$G:$G,0),0)</f>
        <v>0</v>
      </c>
      <c r="R22" s="242">
        <f>IFERROR(INDEX(Deduction!$L:$L,MATCH($A22,Deduction!$A:$A,0))*_xlfn.XLOOKUP(R$1,'Point System'!$E:$E,'Point System'!$G:$G,0),0)</f>
        <v>0</v>
      </c>
      <c r="S22" s="242">
        <f>IFERROR(INDEX(Deduction!$M:$M,MATCH($A22,Deduction!$A:$A,0))*_xlfn.XLOOKUP(S$1,'Point System'!$E:$E,'Point System'!$G:$G,0),0)</f>
        <v>0</v>
      </c>
      <c r="T22" s="242">
        <f>IFERROR(INDEX(Deduction!$N:$N,MATCH($A22,Deduction!$A:$A,0))*_xlfn.XLOOKUP(T$1,'Point System'!$E:$E,'Point System'!$G:$G,0),0)</f>
        <v>0</v>
      </c>
      <c r="U22" s="242">
        <f>IFERROR(INDEX(Deduction!$O:$O,MATCH($A22,Deduction!$A:$A,0))*_xlfn.XLOOKUP(U$1,'Point System'!$E:$E,'Point System'!$G:$G,0),0)</f>
        <v>0</v>
      </c>
      <c r="V22" s="242">
        <f>IFERROR(INDEX(Deduction!$P:$P,MATCH($A22,Deduction!$A:$A,0))*_xlfn.XLOOKUP(V$1,'Point System'!$E:$E,'Point System'!$G:$G,0),0)</f>
        <v>0</v>
      </c>
      <c r="W22" s="243">
        <f t="shared" si="1"/>
        <v>0</v>
      </c>
      <c r="X22" s="243">
        <f t="shared" si="2"/>
        <v>0</v>
      </c>
      <c r="Y22" s="244" cm="1">
        <f t="array" ref="Y22">IFERROR(SUMPRODUCT((LOWER(INDEX(Attendance!$E:$ZZ,MATCH($A22,Attendance!$A:$A,0),0))="x")*(TEXT(Attendance!$E$1:$ZZ$1,"mmm")="Jan"))/SUMPRODUCT((Attendance!$E$1:$ZZ$1&lt;&gt;"")*(TEXT(Attendance!$E$1:$ZZ$1,"mmm")="Jan")),0)</f>
        <v>0</v>
      </c>
      <c r="Z22" s="245" cm="1">
        <f t="array" ref="Z22">IFERROR(SUMPRODUCT((LOWER(INDEX(Attendance!$E:$ZZ,MATCH($A22,Attendance!$A:$A,0),0))="x")*(Attendance!$E$2:$ZZ$2=_xlfn.XLOOKUP(E$1,'Point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23" spans="1:26" x14ac:dyDescent="0.25">
      <c r="A23" s="39">
        <f>Attendance!A22</f>
        <v>20</v>
      </c>
      <c r="B23" s="39" t="str">
        <f>IF($A23=0,"",IFERROR(_xlfn.LET(_xlpm.x,INDEX(Attendance!$B:$B,MATCH($A23,Attendance!$A:$A,0)),IF(_xlpm.x=0,"",_xlpm.x)),""))</f>
        <v/>
      </c>
      <c r="C23" s="39" t="str">
        <f>IF($A23=0,"",IFERROR(_xlfn.LET(_xlpm.x,INDEX(Attendance!$C:$C,MATCH($A23,Attendance!$A:$A,0)),IF(_xlpm.x=0,"",_xlpm.x)),""))</f>
        <v/>
      </c>
      <c r="D23" s="39" t="str">
        <f>IF($A23=0,"",IFERROR(_xlfn.LET(_xlpm.x,INDEX(Attendance!$D:$D,MATCH($A23,Attendance!$A:$A,0)),IF(_xlpm.x=0,"",_xlpm.x)),""))</f>
        <v/>
      </c>
      <c r="E23" s="233" cm="1">
        <f t="array" ref="E23">SUMPRODUCT((LOWER(INDEX(Attendance!$D:$ZZ,MATCH($A23,Attendance!$A:$A,0),0))="x")*(Attendance!$D$2:$ZZ$2=_xlfn.XLOOKUP(E$1,'Point System'!$A:$A,'Point System'!$B:$B,""))*(TEXT(Attendance!$D$1:$ZZ$1,"mmm")="Jan"))*_xlfn.XLOOKUP(E$1,'Point System'!$A:$A,'Point System'!$C:$C,0)</f>
        <v>0</v>
      </c>
      <c r="F23" s="233" cm="1">
        <f t="array" ref="F23">SUMPRODUCT((LOWER(INDEX(Attendance!$D:$ZZ,MATCH($A23,Attendance!$A:$A,0),0))="x")*(Attendance!$D$2:$ZZ$2=_xlfn.XLOOKUP(F$1,'Point System'!$A:$A,'Point System'!$B:$B,""))*(TEXT(Attendance!$D$1:$ZZ$1,"mmm")="Jan"))*_xlfn.XLOOKUP(F$1,'Point System'!$A:$A,'Point System'!$C:$C,0)</f>
        <v>0</v>
      </c>
      <c r="G23" s="233" cm="1">
        <f t="array" ref="G23">SUMPRODUCT((LOWER(INDEX(Attendance!$D:$ZZ,MATCH($A23,Attendance!$A:$A,0),0))="x")*(Attendance!$D$2:$ZZ$2=_xlfn.XLOOKUP(G$1,'Point System'!$A:$A,'Point System'!$B:$B,""))*(TEXT(Attendance!$D$1:$ZZ$1,"mmm")="Jan"))*_xlfn.XLOOKUP(G$1,'Point System'!$A:$A,'Point System'!$C:$C,0)</f>
        <v>0</v>
      </c>
      <c r="H23" s="233" cm="1">
        <f t="array" ref="H23">SUMPRODUCT((LOWER(INDEX(Attendance!$D:$ZZ,MATCH($A23,Attendance!$A:$A,0),0))="x")*(Attendance!$D$2:$ZZ$2=_xlfn.XLOOKUP(H$1,'Point System'!$A:$A,'Point System'!$B:$B,""))*(TEXT(Attendance!$D$1:$ZZ$1,"mmm")="Jan"))*_xlfn.XLOOKUP(H$1,'Point System'!$A:$A,'Point System'!$C:$C,0)</f>
        <v>0</v>
      </c>
      <c r="I23" s="233" cm="1">
        <f t="array" ref="I23">SUMPRODUCT((LOWER(INDEX(Attendance!$D:$ZZ,MATCH($A23,Attendance!$A:$A,0),0))="x")*(Attendance!$D$2:$ZZ$2=_xlfn.XLOOKUP(I$1,'Point System'!$A:$A,'Point System'!$B:$B,""))*(TEXT(Attendance!$D$1:$ZZ$1,"mmm")="Jan"))*_xlfn.XLOOKUP(I$1,'Point System'!$A:$A,'Point System'!$C:$C,0)</f>
        <v>0</v>
      </c>
      <c r="J23" s="233" cm="1">
        <f t="array" ref="J23">SUMPRODUCT((LOWER(INDEX(Attendance!$D:$ZZ,MATCH($A23,Attendance!$A:$A,0),0))="x")*(Attendance!$D$2:$ZZ$2=_xlfn.XLOOKUP(J$1,'Point System'!$A:$A,'Point System'!$B:$B,""))*(TEXT(Attendance!$D$1:$ZZ$1,"mmm")="Jan"))*_xlfn.XLOOKUP(J$1,'Point System'!$A:$A,'Point System'!$C:$C,0)</f>
        <v>0</v>
      </c>
      <c r="K23" s="233" cm="1">
        <f t="array" ref="K23">SUMPRODUCT((LOWER(INDEX(Attendance!$D:$ZZ,MATCH($A23,Attendance!$A:$A,0),0))="x")*(Attendance!$D$2:$ZZ$2=_xlfn.XLOOKUP(K$1,'Point System'!$A:$A,'Point System'!$B:$B,""))*(TEXT(Attendance!$D$1:$ZZ$1,"mmm")="Jan"))*_xlfn.XLOOKUP(K$1,'Point System'!$A:$A,'Point System'!$C:$C,0)</f>
        <v>0</v>
      </c>
      <c r="L23" s="188"/>
      <c r="M23" s="188"/>
      <c r="N23" s="188"/>
      <c r="O23" s="188"/>
      <c r="P23" s="241">
        <f t="shared" si="0"/>
        <v>0</v>
      </c>
      <c r="Q23" s="242">
        <f>IFERROR(INDEX(Deduction!$K:$K,MATCH($A23,Deduction!$A:$A,0))*_xlfn.XLOOKUP(Q$1,'Point System'!$E:$E,'Point System'!$G:$G,0),0)</f>
        <v>0</v>
      </c>
      <c r="R23" s="242">
        <f>IFERROR(INDEX(Deduction!$L:$L,MATCH($A23,Deduction!$A:$A,0))*_xlfn.XLOOKUP(R$1,'Point System'!$E:$E,'Point System'!$G:$G,0),0)</f>
        <v>0</v>
      </c>
      <c r="S23" s="242">
        <f>IFERROR(INDEX(Deduction!$M:$M,MATCH($A23,Deduction!$A:$A,0))*_xlfn.XLOOKUP(S$1,'Point System'!$E:$E,'Point System'!$G:$G,0),0)</f>
        <v>0</v>
      </c>
      <c r="T23" s="242">
        <f>IFERROR(INDEX(Deduction!$N:$N,MATCH($A23,Deduction!$A:$A,0))*_xlfn.XLOOKUP(T$1,'Point System'!$E:$E,'Point System'!$G:$G,0),0)</f>
        <v>0</v>
      </c>
      <c r="U23" s="242">
        <f>IFERROR(INDEX(Deduction!$O:$O,MATCH($A23,Deduction!$A:$A,0))*_xlfn.XLOOKUP(U$1,'Point System'!$E:$E,'Point System'!$G:$G,0),0)</f>
        <v>0</v>
      </c>
      <c r="V23" s="242">
        <f>IFERROR(INDEX(Deduction!$P:$P,MATCH($A23,Deduction!$A:$A,0))*_xlfn.XLOOKUP(V$1,'Point System'!$E:$E,'Point System'!$G:$G,0),0)</f>
        <v>0</v>
      </c>
      <c r="W23" s="243">
        <f t="shared" si="1"/>
        <v>0</v>
      </c>
      <c r="X23" s="243">
        <f t="shared" si="2"/>
        <v>0</v>
      </c>
      <c r="Y23" s="244" cm="1">
        <f t="array" ref="Y23">IFERROR(SUMPRODUCT((LOWER(INDEX(Attendance!$E:$ZZ,MATCH($A23,Attendance!$A:$A,0),0))="x")*(TEXT(Attendance!$E$1:$ZZ$1,"mmm")="Jan"))/SUMPRODUCT((Attendance!$E$1:$ZZ$1&lt;&gt;"")*(TEXT(Attendance!$E$1:$ZZ$1,"mmm")="Jan")),0)</f>
        <v>0</v>
      </c>
      <c r="Z23" s="245" cm="1">
        <f t="array" ref="Z23">IFERROR(SUMPRODUCT((LOWER(INDEX(Attendance!$E:$ZZ,MATCH($A23,Attendance!$A:$A,0),0))="x")*(Attendance!$E$2:$ZZ$2=_xlfn.XLOOKUP(E$1,'Point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24" spans="1:26" x14ac:dyDescent="0.25">
      <c r="A24" s="40">
        <f>Attendance!A23</f>
        <v>21</v>
      </c>
      <c r="B24" s="39" t="str">
        <f>IF($A24=0,"",IFERROR(_xlfn.LET(_xlpm.x,INDEX(Attendance!$B:$B,MATCH($A24,Attendance!$A:$A,0)),IF(_xlpm.x=0,"",_xlpm.x)),""))</f>
        <v/>
      </c>
      <c r="C24" s="39" t="str">
        <f>IF($A24=0,"",IFERROR(_xlfn.LET(_xlpm.x,INDEX(Attendance!$C:$C,MATCH($A24,Attendance!$A:$A,0)),IF(_xlpm.x=0,"",_xlpm.x)),""))</f>
        <v/>
      </c>
      <c r="D24" s="39" t="str">
        <f>IF($A24=0,"",IFERROR(_xlfn.LET(_xlpm.x,INDEX(Attendance!$D:$D,MATCH($A24,Attendance!$A:$A,0)),IF(_xlpm.x=0,"",_xlpm.x)),""))</f>
        <v/>
      </c>
      <c r="E24" s="233" cm="1">
        <f t="array" ref="E24">SUMPRODUCT((LOWER(INDEX(Attendance!$D:$ZZ,MATCH($A24,Attendance!$A:$A,0),0))="x")*(Attendance!$D$2:$ZZ$2=_xlfn.XLOOKUP(E$1,'Point System'!$A:$A,'Point System'!$B:$B,""))*(TEXT(Attendance!$D$1:$ZZ$1,"mmm")="Jan"))*_xlfn.XLOOKUP(E$1,'Point System'!$A:$A,'Point System'!$C:$C,0)</f>
        <v>0</v>
      </c>
      <c r="F24" s="233" cm="1">
        <f t="array" ref="F24">SUMPRODUCT((LOWER(INDEX(Attendance!$D:$ZZ,MATCH($A24,Attendance!$A:$A,0),0))="x")*(Attendance!$D$2:$ZZ$2=_xlfn.XLOOKUP(F$1,'Point System'!$A:$A,'Point System'!$B:$B,""))*(TEXT(Attendance!$D$1:$ZZ$1,"mmm")="Jan"))*_xlfn.XLOOKUP(F$1,'Point System'!$A:$A,'Point System'!$C:$C,0)</f>
        <v>0</v>
      </c>
      <c r="G24" s="233" cm="1">
        <f t="array" ref="G24">SUMPRODUCT((LOWER(INDEX(Attendance!$D:$ZZ,MATCH($A24,Attendance!$A:$A,0),0))="x")*(Attendance!$D$2:$ZZ$2=_xlfn.XLOOKUP(G$1,'Point System'!$A:$A,'Point System'!$B:$B,""))*(TEXT(Attendance!$D$1:$ZZ$1,"mmm")="Jan"))*_xlfn.XLOOKUP(G$1,'Point System'!$A:$A,'Point System'!$C:$C,0)</f>
        <v>0</v>
      </c>
      <c r="H24" s="233" cm="1">
        <f t="array" ref="H24">SUMPRODUCT((LOWER(INDEX(Attendance!$D:$ZZ,MATCH($A24,Attendance!$A:$A,0),0))="x")*(Attendance!$D$2:$ZZ$2=_xlfn.XLOOKUP(H$1,'Point System'!$A:$A,'Point System'!$B:$B,""))*(TEXT(Attendance!$D$1:$ZZ$1,"mmm")="Jan"))*_xlfn.XLOOKUP(H$1,'Point System'!$A:$A,'Point System'!$C:$C,0)</f>
        <v>0</v>
      </c>
      <c r="I24" s="233" cm="1">
        <f t="array" ref="I24">SUMPRODUCT((LOWER(INDEX(Attendance!$D:$ZZ,MATCH($A24,Attendance!$A:$A,0),0))="x")*(Attendance!$D$2:$ZZ$2=_xlfn.XLOOKUP(I$1,'Point System'!$A:$A,'Point System'!$B:$B,""))*(TEXT(Attendance!$D$1:$ZZ$1,"mmm")="Jan"))*_xlfn.XLOOKUP(I$1,'Point System'!$A:$A,'Point System'!$C:$C,0)</f>
        <v>0</v>
      </c>
      <c r="J24" s="233" cm="1">
        <f t="array" ref="J24">SUMPRODUCT((LOWER(INDEX(Attendance!$D:$ZZ,MATCH($A24,Attendance!$A:$A,0),0))="x")*(Attendance!$D$2:$ZZ$2=_xlfn.XLOOKUP(J$1,'Point System'!$A:$A,'Point System'!$B:$B,""))*(TEXT(Attendance!$D$1:$ZZ$1,"mmm")="Jan"))*_xlfn.XLOOKUP(J$1,'Point System'!$A:$A,'Point System'!$C:$C,0)</f>
        <v>0</v>
      </c>
      <c r="K24" s="233" cm="1">
        <f t="array" ref="K24">SUMPRODUCT((LOWER(INDEX(Attendance!$D:$ZZ,MATCH($A24,Attendance!$A:$A,0),0))="x")*(Attendance!$D$2:$ZZ$2=_xlfn.XLOOKUP(K$1,'Point System'!$A:$A,'Point System'!$B:$B,""))*(TEXT(Attendance!$D$1:$ZZ$1,"mmm")="Jan"))*_xlfn.XLOOKUP(K$1,'Point System'!$A:$A,'Point System'!$C:$C,0)</f>
        <v>0</v>
      </c>
      <c r="L24" s="188"/>
      <c r="M24" s="188"/>
      <c r="N24" s="188"/>
      <c r="O24" s="188"/>
      <c r="P24" s="241">
        <f t="shared" si="0"/>
        <v>0</v>
      </c>
      <c r="Q24" s="242">
        <f>IFERROR(INDEX(Deduction!$K:$K,MATCH($A24,Deduction!$A:$A,0))*_xlfn.XLOOKUP(Q$1,'Point System'!$E:$E,'Point System'!$G:$G,0),0)</f>
        <v>0</v>
      </c>
      <c r="R24" s="242">
        <f>IFERROR(INDEX(Deduction!$L:$L,MATCH($A24,Deduction!$A:$A,0))*_xlfn.XLOOKUP(R$1,'Point System'!$E:$E,'Point System'!$G:$G,0),0)</f>
        <v>0</v>
      </c>
      <c r="S24" s="242">
        <f>IFERROR(INDEX(Deduction!$M:$M,MATCH($A24,Deduction!$A:$A,0))*_xlfn.XLOOKUP(S$1,'Point System'!$E:$E,'Point System'!$G:$G,0),0)</f>
        <v>0</v>
      </c>
      <c r="T24" s="242">
        <f>IFERROR(INDEX(Deduction!$N:$N,MATCH($A24,Deduction!$A:$A,0))*_xlfn.XLOOKUP(T$1,'Point System'!$E:$E,'Point System'!$G:$G,0),0)</f>
        <v>0</v>
      </c>
      <c r="U24" s="242">
        <f>IFERROR(INDEX(Deduction!$O:$O,MATCH($A24,Deduction!$A:$A,0))*_xlfn.XLOOKUP(U$1,'Point System'!$E:$E,'Point System'!$G:$G,0),0)</f>
        <v>0</v>
      </c>
      <c r="V24" s="242">
        <f>IFERROR(INDEX(Deduction!$P:$P,MATCH($A24,Deduction!$A:$A,0))*_xlfn.XLOOKUP(V$1,'Point System'!$E:$E,'Point System'!$G:$G,0),0)</f>
        <v>0</v>
      </c>
      <c r="W24" s="243">
        <f t="shared" si="1"/>
        <v>0</v>
      </c>
      <c r="X24" s="243">
        <f t="shared" si="2"/>
        <v>0</v>
      </c>
      <c r="Y24" s="244" cm="1">
        <f t="array" ref="Y24">IFERROR(SUMPRODUCT((LOWER(INDEX(Attendance!$E:$ZZ,MATCH($A24,Attendance!$A:$A,0),0))="x")*(TEXT(Attendance!$E$1:$ZZ$1,"mmm")="Jan"))/SUMPRODUCT((Attendance!$E$1:$ZZ$1&lt;&gt;"")*(TEXT(Attendance!$E$1:$ZZ$1,"mmm")="Jan")),0)</f>
        <v>0</v>
      </c>
      <c r="Z24" s="245" cm="1">
        <f t="array" ref="Z24">IFERROR(SUMPRODUCT((LOWER(INDEX(Attendance!$E:$ZZ,MATCH($A24,Attendance!$A:$A,0),0))="x")*(Attendance!$E$2:$ZZ$2=_xlfn.XLOOKUP(E$1,'Point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25" spans="1:26" x14ac:dyDescent="0.25">
      <c r="A25" s="39">
        <f>Attendance!A24</f>
        <v>22</v>
      </c>
      <c r="B25" s="39" t="str">
        <f>IF($A25=0,"",IFERROR(_xlfn.LET(_xlpm.x,INDEX(Attendance!$B:$B,MATCH($A25,Attendance!$A:$A,0)),IF(_xlpm.x=0,"",_xlpm.x)),""))</f>
        <v/>
      </c>
      <c r="C25" s="39" t="str">
        <f>IF($A25=0,"",IFERROR(_xlfn.LET(_xlpm.x,INDEX(Attendance!$C:$C,MATCH($A25,Attendance!$A:$A,0)),IF(_xlpm.x=0,"",_xlpm.x)),""))</f>
        <v/>
      </c>
      <c r="D25" s="39" t="str">
        <f>IF($A25=0,"",IFERROR(_xlfn.LET(_xlpm.x,INDEX(Attendance!$D:$D,MATCH($A25,Attendance!$A:$A,0)),IF(_xlpm.x=0,"",_xlpm.x)),""))</f>
        <v/>
      </c>
      <c r="E25" s="233" cm="1">
        <f t="array" ref="E25">SUMPRODUCT((LOWER(INDEX(Attendance!$D:$ZZ,MATCH($A25,Attendance!$A:$A,0),0))="x")*(Attendance!$D$2:$ZZ$2=_xlfn.XLOOKUP(E$1,'Point System'!$A:$A,'Point System'!$B:$B,""))*(TEXT(Attendance!$D$1:$ZZ$1,"mmm")="Jan"))*_xlfn.XLOOKUP(E$1,'Point System'!$A:$A,'Point System'!$C:$C,0)</f>
        <v>0</v>
      </c>
      <c r="F25" s="233" cm="1">
        <f t="array" ref="F25">SUMPRODUCT((LOWER(INDEX(Attendance!$D:$ZZ,MATCH($A25,Attendance!$A:$A,0),0))="x")*(Attendance!$D$2:$ZZ$2=_xlfn.XLOOKUP(F$1,'Point System'!$A:$A,'Point System'!$B:$B,""))*(TEXT(Attendance!$D$1:$ZZ$1,"mmm")="Jan"))*_xlfn.XLOOKUP(F$1,'Point System'!$A:$A,'Point System'!$C:$C,0)</f>
        <v>0</v>
      </c>
      <c r="G25" s="233" cm="1">
        <f t="array" ref="G25">SUMPRODUCT((LOWER(INDEX(Attendance!$D:$ZZ,MATCH($A25,Attendance!$A:$A,0),0))="x")*(Attendance!$D$2:$ZZ$2=_xlfn.XLOOKUP(G$1,'Point System'!$A:$A,'Point System'!$B:$B,""))*(TEXT(Attendance!$D$1:$ZZ$1,"mmm")="Jan"))*_xlfn.XLOOKUP(G$1,'Point System'!$A:$A,'Point System'!$C:$C,0)</f>
        <v>0</v>
      </c>
      <c r="H25" s="233" cm="1">
        <f t="array" ref="H25">SUMPRODUCT((LOWER(INDEX(Attendance!$D:$ZZ,MATCH($A25,Attendance!$A:$A,0),0))="x")*(Attendance!$D$2:$ZZ$2=_xlfn.XLOOKUP(H$1,'Point System'!$A:$A,'Point System'!$B:$B,""))*(TEXT(Attendance!$D$1:$ZZ$1,"mmm")="Jan"))*_xlfn.XLOOKUP(H$1,'Point System'!$A:$A,'Point System'!$C:$C,0)</f>
        <v>0</v>
      </c>
      <c r="I25" s="233" cm="1">
        <f t="array" ref="I25">SUMPRODUCT((LOWER(INDEX(Attendance!$D:$ZZ,MATCH($A25,Attendance!$A:$A,0),0))="x")*(Attendance!$D$2:$ZZ$2=_xlfn.XLOOKUP(I$1,'Point System'!$A:$A,'Point System'!$B:$B,""))*(TEXT(Attendance!$D$1:$ZZ$1,"mmm")="Jan"))*_xlfn.XLOOKUP(I$1,'Point System'!$A:$A,'Point System'!$C:$C,0)</f>
        <v>0</v>
      </c>
      <c r="J25" s="233" cm="1">
        <f t="array" ref="J25">SUMPRODUCT((LOWER(INDEX(Attendance!$D:$ZZ,MATCH($A25,Attendance!$A:$A,0),0))="x")*(Attendance!$D$2:$ZZ$2=_xlfn.XLOOKUP(J$1,'Point System'!$A:$A,'Point System'!$B:$B,""))*(TEXT(Attendance!$D$1:$ZZ$1,"mmm")="Jan"))*_xlfn.XLOOKUP(J$1,'Point System'!$A:$A,'Point System'!$C:$C,0)</f>
        <v>0</v>
      </c>
      <c r="K25" s="233" cm="1">
        <f t="array" ref="K25">SUMPRODUCT((LOWER(INDEX(Attendance!$D:$ZZ,MATCH($A25,Attendance!$A:$A,0),0))="x")*(Attendance!$D$2:$ZZ$2=_xlfn.XLOOKUP(K$1,'Point System'!$A:$A,'Point System'!$B:$B,""))*(TEXT(Attendance!$D$1:$ZZ$1,"mmm")="Jan"))*_xlfn.XLOOKUP(K$1,'Point System'!$A:$A,'Point System'!$C:$C,0)</f>
        <v>0</v>
      </c>
      <c r="L25" s="188"/>
      <c r="M25" s="188"/>
      <c r="N25" s="188"/>
      <c r="O25" s="188"/>
      <c r="P25" s="241">
        <f t="shared" si="0"/>
        <v>0</v>
      </c>
      <c r="Q25" s="242">
        <f>IFERROR(INDEX(Deduction!$K:$K,MATCH($A25,Deduction!$A:$A,0))*_xlfn.XLOOKUP(Q$1,'Point System'!$E:$E,'Point System'!$G:$G,0),0)</f>
        <v>0</v>
      </c>
      <c r="R25" s="242">
        <f>IFERROR(INDEX(Deduction!$L:$L,MATCH($A25,Deduction!$A:$A,0))*_xlfn.XLOOKUP(R$1,'Point System'!$E:$E,'Point System'!$G:$G,0),0)</f>
        <v>0</v>
      </c>
      <c r="S25" s="242">
        <f>IFERROR(INDEX(Deduction!$M:$M,MATCH($A25,Deduction!$A:$A,0))*_xlfn.XLOOKUP(S$1,'Point System'!$E:$E,'Point System'!$G:$G,0),0)</f>
        <v>0</v>
      </c>
      <c r="T25" s="242">
        <f>IFERROR(INDEX(Deduction!$N:$N,MATCH($A25,Deduction!$A:$A,0))*_xlfn.XLOOKUP(T$1,'Point System'!$E:$E,'Point System'!$G:$G,0),0)</f>
        <v>0</v>
      </c>
      <c r="U25" s="242">
        <f>IFERROR(INDEX(Deduction!$O:$O,MATCH($A25,Deduction!$A:$A,0))*_xlfn.XLOOKUP(U$1,'Point System'!$E:$E,'Point System'!$G:$G,0),0)</f>
        <v>0</v>
      </c>
      <c r="V25" s="242">
        <f>IFERROR(INDEX(Deduction!$P:$P,MATCH($A25,Deduction!$A:$A,0))*_xlfn.XLOOKUP(V$1,'Point System'!$E:$E,'Point System'!$G:$G,0),0)</f>
        <v>0</v>
      </c>
      <c r="W25" s="243">
        <f t="shared" si="1"/>
        <v>0</v>
      </c>
      <c r="X25" s="243">
        <f t="shared" si="2"/>
        <v>0</v>
      </c>
      <c r="Y25" s="244" cm="1">
        <f t="array" ref="Y25">IFERROR(SUMPRODUCT((LOWER(INDEX(Attendance!$E:$ZZ,MATCH($A25,Attendance!$A:$A,0),0))="x")*(TEXT(Attendance!$E$1:$ZZ$1,"mmm")="Jan"))/SUMPRODUCT((Attendance!$E$1:$ZZ$1&lt;&gt;"")*(TEXT(Attendance!$E$1:$ZZ$1,"mmm")="Jan")),0)</f>
        <v>0</v>
      </c>
      <c r="Z25" s="245" cm="1">
        <f t="array" ref="Z25">IFERROR(SUMPRODUCT((LOWER(INDEX(Attendance!$E:$ZZ,MATCH($A25,Attendance!$A:$A,0),0))="x")*(Attendance!$E$2:$ZZ$2=_xlfn.XLOOKUP(E$1,'Point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26" spans="1:26" x14ac:dyDescent="0.25">
      <c r="A26" s="40">
        <f>Attendance!A25</f>
        <v>23</v>
      </c>
      <c r="B26" s="39" t="str">
        <f>IF($A26=0,"",IFERROR(_xlfn.LET(_xlpm.x,INDEX(Attendance!$B:$B,MATCH($A26,Attendance!$A:$A,0)),IF(_xlpm.x=0,"",_xlpm.x)),""))</f>
        <v/>
      </c>
      <c r="C26" s="39" t="str">
        <f>IF($A26=0,"",IFERROR(_xlfn.LET(_xlpm.x,INDEX(Attendance!$C:$C,MATCH($A26,Attendance!$A:$A,0)),IF(_xlpm.x=0,"",_xlpm.x)),""))</f>
        <v/>
      </c>
      <c r="D26" s="39" t="str">
        <f>IF($A26=0,"",IFERROR(_xlfn.LET(_xlpm.x,INDEX(Attendance!$D:$D,MATCH($A26,Attendance!$A:$A,0)),IF(_xlpm.x=0,"",_xlpm.x)),""))</f>
        <v/>
      </c>
      <c r="E26" s="233" cm="1">
        <f t="array" ref="E26">SUMPRODUCT((LOWER(INDEX(Attendance!$D:$ZZ,MATCH($A26,Attendance!$A:$A,0),0))="x")*(Attendance!$D$2:$ZZ$2=_xlfn.XLOOKUP(E$1,'Point System'!$A:$A,'Point System'!$B:$B,""))*(TEXT(Attendance!$D$1:$ZZ$1,"mmm")="Jan"))*_xlfn.XLOOKUP(E$1,'Point System'!$A:$A,'Point System'!$C:$C,0)</f>
        <v>0</v>
      </c>
      <c r="F26" s="233" cm="1">
        <f t="array" ref="F26">SUMPRODUCT((LOWER(INDEX(Attendance!$D:$ZZ,MATCH($A26,Attendance!$A:$A,0),0))="x")*(Attendance!$D$2:$ZZ$2=_xlfn.XLOOKUP(F$1,'Point System'!$A:$A,'Point System'!$B:$B,""))*(TEXT(Attendance!$D$1:$ZZ$1,"mmm")="Jan"))*_xlfn.XLOOKUP(F$1,'Point System'!$A:$A,'Point System'!$C:$C,0)</f>
        <v>0</v>
      </c>
      <c r="G26" s="233" cm="1">
        <f t="array" ref="G26">SUMPRODUCT((LOWER(INDEX(Attendance!$D:$ZZ,MATCH($A26,Attendance!$A:$A,0),0))="x")*(Attendance!$D$2:$ZZ$2=_xlfn.XLOOKUP(G$1,'Point System'!$A:$A,'Point System'!$B:$B,""))*(TEXT(Attendance!$D$1:$ZZ$1,"mmm")="Jan"))*_xlfn.XLOOKUP(G$1,'Point System'!$A:$A,'Point System'!$C:$C,0)</f>
        <v>0</v>
      </c>
      <c r="H26" s="233" cm="1">
        <f t="array" ref="H26">SUMPRODUCT((LOWER(INDEX(Attendance!$D:$ZZ,MATCH($A26,Attendance!$A:$A,0),0))="x")*(Attendance!$D$2:$ZZ$2=_xlfn.XLOOKUP(H$1,'Point System'!$A:$A,'Point System'!$B:$B,""))*(TEXT(Attendance!$D$1:$ZZ$1,"mmm")="Jan"))*_xlfn.XLOOKUP(H$1,'Point System'!$A:$A,'Point System'!$C:$C,0)</f>
        <v>0</v>
      </c>
      <c r="I26" s="233" cm="1">
        <f t="array" ref="I26">SUMPRODUCT((LOWER(INDEX(Attendance!$D:$ZZ,MATCH($A26,Attendance!$A:$A,0),0))="x")*(Attendance!$D$2:$ZZ$2=_xlfn.XLOOKUP(I$1,'Point System'!$A:$A,'Point System'!$B:$B,""))*(TEXT(Attendance!$D$1:$ZZ$1,"mmm")="Jan"))*_xlfn.XLOOKUP(I$1,'Point System'!$A:$A,'Point System'!$C:$C,0)</f>
        <v>0</v>
      </c>
      <c r="J26" s="233" cm="1">
        <f t="array" ref="J26">SUMPRODUCT((LOWER(INDEX(Attendance!$D:$ZZ,MATCH($A26,Attendance!$A:$A,0),0))="x")*(Attendance!$D$2:$ZZ$2=_xlfn.XLOOKUP(J$1,'Point System'!$A:$A,'Point System'!$B:$B,""))*(TEXT(Attendance!$D$1:$ZZ$1,"mmm")="Jan"))*_xlfn.XLOOKUP(J$1,'Point System'!$A:$A,'Point System'!$C:$C,0)</f>
        <v>0</v>
      </c>
      <c r="K26" s="233" cm="1">
        <f t="array" ref="K26">SUMPRODUCT((LOWER(INDEX(Attendance!$D:$ZZ,MATCH($A26,Attendance!$A:$A,0),0))="x")*(Attendance!$D$2:$ZZ$2=_xlfn.XLOOKUP(K$1,'Point System'!$A:$A,'Point System'!$B:$B,""))*(TEXT(Attendance!$D$1:$ZZ$1,"mmm")="Jan"))*_xlfn.XLOOKUP(K$1,'Point System'!$A:$A,'Point System'!$C:$C,0)</f>
        <v>0</v>
      </c>
      <c r="L26" s="188"/>
      <c r="M26" s="188"/>
      <c r="N26" s="188"/>
      <c r="O26" s="188"/>
      <c r="P26" s="241">
        <f t="shared" si="0"/>
        <v>0</v>
      </c>
      <c r="Q26" s="242">
        <f>IFERROR(INDEX(Deduction!$K:$K,MATCH($A26,Deduction!$A:$A,0))*_xlfn.XLOOKUP(Q$1,'Point System'!$E:$E,'Point System'!$G:$G,0),0)</f>
        <v>0</v>
      </c>
      <c r="R26" s="242">
        <f>IFERROR(INDEX(Deduction!$L:$L,MATCH($A26,Deduction!$A:$A,0))*_xlfn.XLOOKUP(R$1,'Point System'!$E:$E,'Point System'!$G:$G,0),0)</f>
        <v>0</v>
      </c>
      <c r="S26" s="242">
        <f>IFERROR(INDEX(Deduction!$M:$M,MATCH($A26,Deduction!$A:$A,0))*_xlfn.XLOOKUP(S$1,'Point System'!$E:$E,'Point System'!$G:$G,0),0)</f>
        <v>0</v>
      </c>
      <c r="T26" s="242">
        <f>IFERROR(INDEX(Deduction!$N:$N,MATCH($A26,Deduction!$A:$A,0))*_xlfn.XLOOKUP(T$1,'Point System'!$E:$E,'Point System'!$G:$G,0),0)</f>
        <v>0</v>
      </c>
      <c r="U26" s="242">
        <f>IFERROR(INDEX(Deduction!$O:$O,MATCH($A26,Deduction!$A:$A,0))*_xlfn.XLOOKUP(U$1,'Point System'!$E:$E,'Point System'!$G:$G,0),0)</f>
        <v>0</v>
      </c>
      <c r="V26" s="242">
        <f>IFERROR(INDEX(Deduction!$P:$P,MATCH($A26,Deduction!$A:$A,0))*_xlfn.XLOOKUP(V$1,'Point System'!$E:$E,'Point System'!$G:$G,0),0)</f>
        <v>0</v>
      </c>
      <c r="W26" s="243">
        <f t="shared" si="1"/>
        <v>0</v>
      </c>
      <c r="X26" s="243">
        <f t="shared" si="2"/>
        <v>0</v>
      </c>
      <c r="Y26" s="244" cm="1">
        <f t="array" ref="Y26">IFERROR(SUMPRODUCT((LOWER(INDEX(Attendance!$E:$ZZ,MATCH($A26,Attendance!$A:$A,0),0))="x")*(TEXT(Attendance!$E$1:$ZZ$1,"mmm")="Jan"))/SUMPRODUCT((Attendance!$E$1:$ZZ$1&lt;&gt;"")*(TEXT(Attendance!$E$1:$ZZ$1,"mmm")="Jan")),0)</f>
        <v>0</v>
      </c>
      <c r="Z26" s="245" cm="1">
        <f t="array" ref="Z26">IFERROR(SUMPRODUCT((LOWER(INDEX(Attendance!$E:$ZZ,MATCH($A26,Attendance!$A:$A,0),0))="x")*(Attendance!$E$2:$ZZ$2=_xlfn.XLOOKUP(E$1,'Point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27" spans="1:26" x14ac:dyDescent="0.25">
      <c r="A27" s="39">
        <f>Attendance!A26</f>
        <v>24</v>
      </c>
      <c r="B27" s="39" t="str">
        <f>IF($A27=0,"",IFERROR(_xlfn.LET(_xlpm.x,INDEX(Attendance!$B:$B,MATCH($A27,Attendance!$A:$A,0)),IF(_xlpm.x=0,"",_xlpm.x)),""))</f>
        <v/>
      </c>
      <c r="C27" s="39" t="str">
        <f>IF($A27=0,"",IFERROR(_xlfn.LET(_xlpm.x,INDEX(Attendance!$C:$C,MATCH($A27,Attendance!$A:$A,0)),IF(_xlpm.x=0,"",_xlpm.x)),""))</f>
        <v/>
      </c>
      <c r="D27" s="39" t="str">
        <f>IF($A27=0,"",IFERROR(_xlfn.LET(_xlpm.x,INDEX(Attendance!$D:$D,MATCH($A27,Attendance!$A:$A,0)),IF(_xlpm.x=0,"",_xlpm.x)),""))</f>
        <v/>
      </c>
      <c r="E27" s="233" cm="1">
        <f t="array" ref="E27">SUMPRODUCT((LOWER(INDEX(Attendance!$D:$ZZ,MATCH($A27,Attendance!$A:$A,0),0))="x")*(Attendance!$D$2:$ZZ$2=_xlfn.XLOOKUP(E$1,'Point System'!$A:$A,'Point System'!$B:$B,""))*(TEXT(Attendance!$D$1:$ZZ$1,"mmm")="Jan"))*_xlfn.XLOOKUP(E$1,'Point System'!$A:$A,'Point System'!$C:$C,0)</f>
        <v>0</v>
      </c>
      <c r="F27" s="233" cm="1">
        <f t="array" ref="F27">SUMPRODUCT((LOWER(INDEX(Attendance!$D:$ZZ,MATCH($A27,Attendance!$A:$A,0),0))="x")*(Attendance!$D$2:$ZZ$2=_xlfn.XLOOKUP(F$1,'Point System'!$A:$A,'Point System'!$B:$B,""))*(TEXT(Attendance!$D$1:$ZZ$1,"mmm")="Jan"))*_xlfn.XLOOKUP(F$1,'Point System'!$A:$A,'Point System'!$C:$C,0)</f>
        <v>0</v>
      </c>
      <c r="G27" s="233" cm="1">
        <f t="array" ref="G27">SUMPRODUCT((LOWER(INDEX(Attendance!$D:$ZZ,MATCH($A27,Attendance!$A:$A,0),0))="x")*(Attendance!$D$2:$ZZ$2=_xlfn.XLOOKUP(G$1,'Point System'!$A:$A,'Point System'!$B:$B,""))*(TEXT(Attendance!$D$1:$ZZ$1,"mmm")="Jan"))*_xlfn.XLOOKUP(G$1,'Point System'!$A:$A,'Point System'!$C:$C,0)</f>
        <v>0</v>
      </c>
      <c r="H27" s="233" cm="1">
        <f t="array" ref="H27">SUMPRODUCT((LOWER(INDEX(Attendance!$D:$ZZ,MATCH($A27,Attendance!$A:$A,0),0))="x")*(Attendance!$D$2:$ZZ$2=_xlfn.XLOOKUP(H$1,'Point System'!$A:$A,'Point System'!$B:$B,""))*(TEXT(Attendance!$D$1:$ZZ$1,"mmm")="Jan"))*_xlfn.XLOOKUP(H$1,'Point System'!$A:$A,'Point System'!$C:$C,0)</f>
        <v>0</v>
      </c>
      <c r="I27" s="233" cm="1">
        <f t="array" ref="I27">SUMPRODUCT((LOWER(INDEX(Attendance!$D:$ZZ,MATCH($A27,Attendance!$A:$A,0),0))="x")*(Attendance!$D$2:$ZZ$2=_xlfn.XLOOKUP(I$1,'Point System'!$A:$A,'Point System'!$B:$B,""))*(TEXT(Attendance!$D$1:$ZZ$1,"mmm")="Jan"))*_xlfn.XLOOKUP(I$1,'Point System'!$A:$A,'Point System'!$C:$C,0)</f>
        <v>0</v>
      </c>
      <c r="J27" s="233" cm="1">
        <f t="array" ref="J27">SUMPRODUCT((LOWER(INDEX(Attendance!$D:$ZZ,MATCH($A27,Attendance!$A:$A,0),0))="x")*(Attendance!$D$2:$ZZ$2=_xlfn.XLOOKUP(J$1,'Point System'!$A:$A,'Point System'!$B:$B,""))*(TEXT(Attendance!$D$1:$ZZ$1,"mmm")="Jan"))*_xlfn.XLOOKUP(J$1,'Point System'!$A:$A,'Point System'!$C:$C,0)</f>
        <v>0</v>
      </c>
      <c r="K27" s="233" cm="1">
        <f t="array" ref="K27">SUMPRODUCT((LOWER(INDEX(Attendance!$D:$ZZ,MATCH($A27,Attendance!$A:$A,0),0))="x")*(Attendance!$D$2:$ZZ$2=_xlfn.XLOOKUP(K$1,'Point System'!$A:$A,'Point System'!$B:$B,""))*(TEXT(Attendance!$D$1:$ZZ$1,"mmm")="Jan"))*_xlfn.XLOOKUP(K$1,'Point System'!$A:$A,'Point System'!$C:$C,0)</f>
        <v>0</v>
      </c>
      <c r="L27" s="188"/>
      <c r="M27" s="188"/>
      <c r="N27" s="188"/>
      <c r="O27" s="188"/>
      <c r="P27" s="241">
        <f t="shared" si="0"/>
        <v>0</v>
      </c>
      <c r="Q27" s="242">
        <f>IFERROR(INDEX(Deduction!$K:$K,MATCH($A27,Deduction!$A:$A,0))*_xlfn.XLOOKUP(Q$1,'Point System'!$E:$E,'Point System'!$G:$G,0),0)</f>
        <v>0</v>
      </c>
      <c r="R27" s="242">
        <f>IFERROR(INDEX(Deduction!$L:$L,MATCH($A27,Deduction!$A:$A,0))*_xlfn.XLOOKUP(R$1,'Point System'!$E:$E,'Point System'!$G:$G,0),0)</f>
        <v>0</v>
      </c>
      <c r="S27" s="242">
        <f>IFERROR(INDEX(Deduction!$M:$M,MATCH($A27,Deduction!$A:$A,0))*_xlfn.XLOOKUP(S$1,'Point System'!$E:$E,'Point System'!$G:$G,0),0)</f>
        <v>0</v>
      </c>
      <c r="T27" s="242">
        <f>IFERROR(INDEX(Deduction!$N:$N,MATCH($A27,Deduction!$A:$A,0))*_xlfn.XLOOKUP(T$1,'Point System'!$E:$E,'Point System'!$G:$G,0),0)</f>
        <v>0</v>
      </c>
      <c r="U27" s="242">
        <f>IFERROR(INDEX(Deduction!$O:$O,MATCH($A27,Deduction!$A:$A,0))*_xlfn.XLOOKUP(U$1,'Point System'!$E:$E,'Point System'!$G:$G,0),0)</f>
        <v>0</v>
      </c>
      <c r="V27" s="242">
        <f>IFERROR(INDEX(Deduction!$P:$P,MATCH($A27,Deduction!$A:$A,0))*_xlfn.XLOOKUP(V$1,'Point System'!$E:$E,'Point System'!$G:$G,0),0)</f>
        <v>0</v>
      </c>
      <c r="W27" s="243">
        <f t="shared" si="1"/>
        <v>0</v>
      </c>
      <c r="X27" s="243">
        <f t="shared" si="2"/>
        <v>0</v>
      </c>
      <c r="Y27" s="244" cm="1">
        <f t="array" ref="Y27">IFERROR(SUMPRODUCT((LOWER(INDEX(Attendance!$E:$ZZ,MATCH($A27,Attendance!$A:$A,0),0))="x")*(TEXT(Attendance!$E$1:$ZZ$1,"mmm")="Jan"))/SUMPRODUCT((Attendance!$E$1:$ZZ$1&lt;&gt;"")*(TEXT(Attendance!$E$1:$ZZ$1,"mmm")="Jan")),0)</f>
        <v>0</v>
      </c>
      <c r="Z27" s="245" cm="1">
        <f t="array" ref="Z27">IFERROR(SUMPRODUCT((LOWER(INDEX(Attendance!$E:$ZZ,MATCH($A27,Attendance!$A:$A,0),0))="x")*(Attendance!$E$2:$ZZ$2=_xlfn.XLOOKUP(E$1,'Point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28" spans="1:26" x14ac:dyDescent="0.25">
      <c r="A28" s="40">
        <f>Attendance!A27</f>
        <v>25</v>
      </c>
      <c r="B28" s="39" t="str">
        <f>IF($A28=0,"",IFERROR(_xlfn.LET(_xlpm.x,INDEX(Attendance!$B:$B,MATCH($A28,Attendance!$A:$A,0)),IF(_xlpm.x=0,"",_xlpm.x)),""))</f>
        <v/>
      </c>
      <c r="C28" s="39" t="str">
        <f>IF($A28=0,"",IFERROR(_xlfn.LET(_xlpm.x,INDEX(Attendance!$C:$C,MATCH($A28,Attendance!$A:$A,0)),IF(_xlpm.x=0,"",_xlpm.x)),""))</f>
        <v/>
      </c>
      <c r="D28" s="39" t="str">
        <f>IF($A28=0,"",IFERROR(_xlfn.LET(_xlpm.x,INDEX(Attendance!$D:$D,MATCH($A28,Attendance!$A:$A,0)),IF(_xlpm.x=0,"",_xlpm.x)),""))</f>
        <v/>
      </c>
      <c r="E28" s="233" cm="1">
        <f t="array" ref="E28">SUMPRODUCT((LOWER(INDEX(Attendance!$D:$ZZ,MATCH($A28,Attendance!$A:$A,0),0))="x")*(Attendance!$D$2:$ZZ$2=_xlfn.XLOOKUP(E$1,'Point System'!$A:$A,'Point System'!$B:$B,""))*(TEXT(Attendance!$D$1:$ZZ$1,"mmm")="Jan"))*_xlfn.XLOOKUP(E$1,'Point System'!$A:$A,'Point System'!$C:$C,0)</f>
        <v>0</v>
      </c>
      <c r="F28" s="233" cm="1">
        <f t="array" ref="F28">SUMPRODUCT((LOWER(INDEX(Attendance!$D:$ZZ,MATCH($A28,Attendance!$A:$A,0),0))="x")*(Attendance!$D$2:$ZZ$2=_xlfn.XLOOKUP(F$1,'Point System'!$A:$A,'Point System'!$B:$B,""))*(TEXT(Attendance!$D$1:$ZZ$1,"mmm")="Jan"))*_xlfn.XLOOKUP(F$1,'Point System'!$A:$A,'Point System'!$C:$C,0)</f>
        <v>0</v>
      </c>
      <c r="G28" s="233" cm="1">
        <f t="array" ref="G28">SUMPRODUCT((LOWER(INDEX(Attendance!$D:$ZZ,MATCH($A28,Attendance!$A:$A,0),0))="x")*(Attendance!$D$2:$ZZ$2=_xlfn.XLOOKUP(G$1,'Point System'!$A:$A,'Point System'!$B:$B,""))*(TEXT(Attendance!$D$1:$ZZ$1,"mmm")="Jan"))*_xlfn.XLOOKUP(G$1,'Point System'!$A:$A,'Point System'!$C:$C,0)</f>
        <v>0</v>
      </c>
      <c r="H28" s="233" cm="1">
        <f t="array" ref="H28">SUMPRODUCT((LOWER(INDEX(Attendance!$D:$ZZ,MATCH($A28,Attendance!$A:$A,0),0))="x")*(Attendance!$D$2:$ZZ$2=_xlfn.XLOOKUP(H$1,'Point System'!$A:$A,'Point System'!$B:$B,""))*(TEXT(Attendance!$D$1:$ZZ$1,"mmm")="Jan"))*_xlfn.XLOOKUP(H$1,'Point System'!$A:$A,'Point System'!$C:$C,0)</f>
        <v>0</v>
      </c>
      <c r="I28" s="233" cm="1">
        <f t="array" ref="I28">SUMPRODUCT((LOWER(INDEX(Attendance!$D:$ZZ,MATCH($A28,Attendance!$A:$A,0),0))="x")*(Attendance!$D$2:$ZZ$2=_xlfn.XLOOKUP(I$1,'Point System'!$A:$A,'Point System'!$B:$B,""))*(TEXT(Attendance!$D$1:$ZZ$1,"mmm")="Jan"))*_xlfn.XLOOKUP(I$1,'Point System'!$A:$A,'Point System'!$C:$C,0)</f>
        <v>0</v>
      </c>
      <c r="J28" s="233" cm="1">
        <f t="array" ref="J28">SUMPRODUCT((LOWER(INDEX(Attendance!$D:$ZZ,MATCH($A28,Attendance!$A:$A,0),0))="x")*(Attendance!$D$2:$ZZ$2=_xlfn.XLOOKUP(J$1,'Point System'!$A:$A,'Point System'!$B:$B,""))*(TEXT(Attendance!$D$1:$ZZ$1,"mmm")="Jan"))*_xlfn.XLOOKUP(J$1,'Point System'!$A:$A,'Point System'!$C:$C,0)</f>
        <v>0</v>
      </c>
      <c r="K28" s="233" cm="1">
        <f t="array" ref="K28">SUMPRODUCT((LOWER(INDEX(Attendance!$D:$ZZ,MATCH($A28,Attendance!$A:$A,0),0))="x")*(Attendance!$D$2:$ZZ$2=_xlfn.XLOOKUP(K$1,'Point System'!$A:$A,'Point System'!$B:$B,""))*(TEXT(Attendance!$D$1:$ZZ$1,"mmm")="Jan"))*_xlfn.XLOOKUP(K$1,'Point System'!$A:$A,'Point System'!$C:$C,0)</f>
        <v>0</v>
      </c>
      <c r="L28" s="188"/>
      <c r="M28" s="188"/>
      <c r="N28" s="188"/>
      <c r="O28" s="188"/>
      <c r="P28" s="241">
        <f t="shared" si="0"/>
        <v>0</v>
      </c>
      <c r="Q28" s="242">
        <f>IFERROR(INDEX(Deduction!$K:$K,MATCH($A28,Deduction!$A:$A,0))*_xlfn.XLOOKUP(Q$1,'Point System'!$E:$E,'Point System'!$G:$G,0),0)</f>
        <v>0</v>
      </c>
      <c r="R28" s="242">
        <f>IFERROR(INDEX(Deduction!$L:$L,MATCH($A28,Deduction!$A:$A,0))*_xlfn.XLOOKUP(R$1,'Point System'!$E:$E,'Point System'!$G:$G,0),0)</f>
        <v>0</v>
      </c>
      <c r="S28" s="242">
        <f>IFERROR(INDEX(Deduction!$M:$M,MATCH($A28,Deduction!$A:$A,0))*_xlfn.XLOOKUP(S$1,'Point System'!$E:$E,'Point System'!$G:$G,0),0)</f>
        <v>0</v>
      </c>
      <c r="T28" s="242">
        <f>IFERROR(INDEX(Deduction!$N:$N,MATCH($A28,Deduction!$A:$A,0))*_xlfn.XLOOKUP(T$1,'Point System'!$E:$E,'Point System'!$G:$G,0),0)</f>
        <v>0</v>
      </c>
      <c r="U28" s="242">
        <f>IFERROR(INDEX(Deduction!$O:$O,MATCH($A28,Deduction!$A:$A,0))*_xlfn.XLOOKUP(U$1,'Point System'!$E:$E,'Point System'!$G:$G,0),0)</f>
        <v>0</v>
      </c>
      <c r="V28" s="242">
        <f>IFERROR(INDEX(Deduction!$P:$P,MATCH($A28,Deduction!$A:$A,0))*_xlfn.XLOOKUP(V$1,'Point System'!$E:$E,'Point System'!$G:$G,0),0)</f>
        <v>0</v>
      </c>
      <c r="W28" s="243">
        <f t="shared" si="1"/>
        <v>0</v>
      </c>
      <c r="X28" s="243">
        <f t="shared" si="2"/>
        <v>0</v>
      </c>
      <c r="Y28" s="244" cm="1">
        <f t="array" ref="Y28">IFERROR(SUMPRODUCT((LOWER(INDEX(Attendance!$E:$ZZ,MATCH($A28,Attendance!$A:$A,0),0))="x")*(TEXT(Attendance!$E$1:$ZZ$1,"mmm")="Jan"))/SUMPRODUCT((Attendance!$E$1:$ZZ$1&lt;&gt;"")*(TEXT(Attendance!$E$1:$ZZ$1,"mmm")="Jan")),0)</f>
        <v>0</v>
      </c>
      <c r="Z28" s="245" cm="1">
        <f t="array" ref="Z28">IFERROR(SUMPRODUCT((LOWER(INDEX(Attendance!$E:$ZZ,MATCH($A28,Attendance!$A:$A,0),0))="x")*(Attendance!$E$2:$ZZ$2=_xlfn.XLOOKUP(E$1,'Point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29" spans="1:26" x14ac:dyDescent="0.25">
      <c r="A29" s="39">
        <f>Attendance!A28</f>
        <v>26</v>
      </c>
      <c r="B29" s="39" t="str">
        <f>IF($A29=0,"",IFERROR(_xlfn.LET(_xlpm.x,INDEX(Attendance!$B:$B,MATCH($A29,Attendance!$A:$A,0)),IF(_xlpm.x=0,"",_xlpm.x)),""))</f>
        <v/>
      </c>
      <c r="C29" s="39" t="str">
        <f>IF($A29=0,"",IFERROR(_xlfn.LET(_xlpm.x,INDEX(Attendance!$C:$C,MATCH($A29,Attendance!$A:$A,0)),IF(_xlpm.x=0,"",_xlpm.x)),""))</f>
        <v/>
      </c>
      <c r="D29" s="39" t="str">
        <f>IF($A29=0,"",IFERROR(_xlfn.LET(_xlpm.x,INDEX(Attendance!$D:$D,MATCH($A29,Attendance!$A:$A,0)),IF(_xlpm.x=0,"",_xlpm.x)),""))</f>
        <v/>
      </c>
      <c r="E29" s="233" cm="1">
        <f t="array" ref="E29">SUMPRODUCT((LOWER(INDEX(Attendance!$D:$ZZ,MATCH($A29,Attendance!$A:$A,0),0))="x")*(Attendance!$D$2:$ZZ$2=_xlfn.XLOOKUP(E$1,'Point System'!$A:$A,'Point System'!$B:$B,""))*(TEXT(Attendance!$D$1:$ZZ$1,"mmm")="Jan"))*_xlfn.XLOOKUP(E$1,'Point System'!$A:$A,'Point System'!$C:$C,0)</f>
        <v>0</v>
      </c>
      <c r="F29" s="233" cm="1">
        <f t="array" ref="F29">SUMPRODUCT((LOWER(INDEX(Attendance!$D:$ZZ,MATCH($A29,Attendance!$A:$A,0),0))="x")*(Attendance!$D$2:$ZZ$2=_xlfn.XLOOKUP(F$1,'Point System'!$A:$A,'Point System'!$B:$B,""))*(TEXT(Attendance!$D$1:$ZZ$1,"mmm")="Jan"))*_xlfn.XLOOKUP(F$1,'Point System'!$A:$A,'Point System'!$C:$C,0)</f>
        <v>0</v>
      </c>
      <c r="G29" s="233" cm="1">
        <f t="array" ref="G29">SUMPRODUCT((LOWER(INDEX(Attendance!$D:$ZZ,MATCH($A29,Attendance!$A:$A,0),0))="x")*(Attendance!$D$2:$ZZ$2=_xlfn.XLOOKUP(G$1,'Point System'!$A:$A,'Point System'!$B:$B,""))*(TEXT(Attendance!$D$1:$ZZ$1,"mmm")="Jan"))*_xlfn.XLOOKUP(G$1,'Point System'!$A:$A,'Point System'!$C:$C,0)</f>
        <v>0</v>
      </c>
      <c r="H29" s="233" cm="1">
        <f t="array" ref="H29">SUMPRODUCT((LOWER(INDEX(Attendance!$D:$ZZ,MATCH($A29,Attendance!$A:$A,0),0))="x")*(Attendance!$D$2:$ZZ$2=_xlfn.XLOOKUP(H$1,'Point System'!$A:$A,'Point System'!$B:$B,""))*(TEXT(Attendance!$D$1:$ZZ$1,"mmm")="Jan"))*_xlfn.XLOOKUP(H$1,'Point System'!$A:$A,'Point System'!$C:$C,0)</f>
        <v>0</v>
      </c>
      <c r="I29" s="233" cm="1">
        <f t="array" ref="I29">SUMPRODUCT((LOWER(INDEX(Attendance!$D:$ZZ,MATCH($A29,Attendance!$A:$A,0),0))="x")*(Attendance!$D$2:$ZZ$2=_xlfn.XLOOKUP(I$1,'Point System'!$A:$A,'Point System'!$B:$B,""))*(TEXT(Attendance!$D$1:$ZZ$1,"mmm")="Jan"))*_xlfn.XLOOKUP(I$1,'Point System'!$A:$A,'Point System'!$C:$C,0)</f>
        <v>0</v>
      </c>
      <c r="J29" s="233" cm="1">
        <f t="array" ref="J29">SUMPRODUCT((LOWER(INDEX(Attendance!$D:$ZZ,MATCH($A29,Attendance!$A:$A,0),0))="x")*(Attendance!$D$2:$ZZ$2=_xlfn.XLOOKUP(J$1,'Point System'!$A:$A,'Point System'!$B:$B,""))*(TEXT(Attendance!$D$1:$ZZ$1,"mmm")="Jan"))*_xlfn.XLOOKUP(J$1,'Point System'!$A:$A,'Point System'!$C:$C,0)</f>
        <v>0</v>
      </c>
      <c r="K29" s="233" cm="1">
        <f t="array" ref="K29">SUMPRODUCT((LOWER(INDEX(Attendance!$D:$ZZ,MATCH($A29,Attendance!$A:$A,0),0))="x")*(Attendance!$D$2:$ZZ$2=_xlfn.XLOOKUP(K$1,'Point System'!$A:$A,'Point System'!$B:$B,""))*(TEXT(Attendance!$D$1:$ZZ$1,"mmm")="Jan"))*_xlfn.XLOOKUP(K$1,'Point System'!$A:$A,'Point System'!$C:$C,0)</f>
        <v>0</v>
      </c>
      <c r="L29" s="188"/>
      <c r="M29" s="188"/>
      <c r="N29" s="188"/>
      <c r="O29" s="188"/>
      <c r="P29" s="241">
        <f t="shared" si="0"/>
        <v>0</v>
      </c>
      <c r="Q29" s="242">
        <f>IFERROR(INDEX(Deduction!$K:$K,MATCH($A29,Deduction!$A:$A,0))*_xlfn.XLOOKUP(Q$1,'Point System'!$E:$E,'Point System'!$G:$G,0),0)</f>
        <v>0</v>
      </c>
      <c r="R29" s="242">
        <f>IFERROR(INDEX(Deduction!$L:$L,MATCH($A29,Deduction!$A:$A,0))*_xlfn.XLOOKUP(R$1,'Point System'!$E:$E,'Point System'!$G:$G,0),0)</f>
        <v>0</v>
      </c>
      <c r="S29" s="242">
        <f>IFERROR(INDEX(Deduction!$M:$M,MATCH($A29,Deduction!$A:$A,0))*_xlfn.XLOOKUP(S$1,'Point System'!$E:$E,'Point System'!$G:$G,0),0)</f>
        <v>0</v>
      </c>
      <c r="T29" s="242">
        <f>IFERROR(INDEX(Deduction!$N:$N,MATCH($A29,Deduction!$A:$A,0))*_xlfn.XLOOKUP(T$1,'Point System'!$E:$E,'Point System'!$G:$G,0),0)</f>
        <v>0</v>
      </c>
      <c r="U29" s="242">
        <f>IFERROR(INDEX(Deduction!$O:$O,MATCH($A29,Deduction!$A:$A,0))*_xlfn.XLOOKUP(U$1,'Point System'!$E:$E,'Point System'!$G:$G,0),0)</f>
        <v>0</v>
      </c>
      <c r="V29" s="242">
        <f>IFERROR(INDEX(Deduction!$P:$P,MATCH($A29,Deduction!$A:$A,0))*_xlfn.XLOOKUP(V$1,'Point System'!$E:$E,'Point System'!$G:$G,0),0)</f>
        <v>0</v>
      </c>
      <c r="W29" s="243">
        <f t="shared" si="1"/>
        <v>0</v>
      </c>
      <c r="X29" s="243">
        <f t="shared" si="2"/>
        <v>0</v>
      </c>
      <c r="Y29" s="244" cm="1">
        <f t="array" ref="Y29">IFERROR(SUMPRODUCT((LOWER(INDEX(Attendance!$E:$ZZ,MATCH($A29,Attendance!$A:$A,0),0))="x")*(TEXT(Attendance!$E$1:$ZZ$1,"mmm")="Jan"))/SUMPRODUCT((Attendance!$E$1:$ZZ$1&lt;&gt;"")*(TEXT(Attendance!$E$1:$ZZ$1,"mmm")="Jan")),0)</f>
        <v>0</v>
      </c>
      <c r="Z29" s="245" cm="1">
        <f t="array" ref="Z29">IFERROR(SUMPRODUCT((LOWER(INDEX(Attendance!$E:$ZZ,MATCH($A29,Attendance!$A:$A,0),0))="x")*(Attendance!$E$2:$ZZ$2=_xlfn.XLOOKUP(E$1,'Point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30" spans="1:26" x14ac:dyDescent="0.25">
      <c r="A30" s="40">
        <f>Attendance!A29</f>
        <v>27</v>
      </c>
      <c r="B30" s="39" t="str">
        <f>IF($A30=0,"",IFERROR(_xlfn.LET(_xlpm.x,INDEX(Attendance!$B:$B,MATCH($A30,Attendance!$A:$A,0)),IF(_xlpm.x=0,"",_xlpm.x)),""))</f>
        <v/>
      </c>
      <c r="C30" s="39" t="str">
        <f>IF($A30=0,"",IFERROR(_xlfn.LET(_xlpm.x,INDEX(Attendance!$C:$C,MATCH($A30,Attendance!$A:$A,0)),IF(_xlpm.x=0,"",_xlpm.x)),""))</f>
        <v/>
      </c>
      <c r="D30" s="39" t="str">
        <f>IF($A30=0,"",IFERROR(_xlfn.LET(_xlpm.x,INDEX(Attendance!$D:$D,MATCH($A30,Attendance!$A:$A,0)),IF(_xlpm.x=0,"",_xlpm.x)),""))</f>
        <v/>
      </c>
      <c r="E30" s="233" cm="1">
        <f t="array" ref="E30">SUMPRODUCT((LOWER(INDEX(Attendance!$D:$ZZ,MATCH($A30,Attendance!$A:$A,0),0))="x")*(Attendance!$D$2:$ZZ$2=_xlfn.XLOOKUP(E$1,'Point System'!$A:$A,'Point System'!$B:$B,""))*(TEXT(Attendance!$D$1:$ZZ$1,"mmm")="Jan"))*_xlfn.XLOOKUP(E$1,'Point System'!$A:$A,'Point System'!$C:$C,0)</f>
        <v>0</v>
      </c>
      <c r="F30" s="233" cm="1">
        <f t="array" ref="F30">SUMPRODUCT((LOWER(INDEX(Attendance!$D:$ZZ,MATCH($A30,Attendance!$A:$A,0),0))="x")*(Attendance!$D$2:$ZZ$2=_xlfn.XLOOKUP(F$1,'Point System'!$A:$A,'Point System'!$B:$B,""))*(TEXT(Attendance!$D$1:$ZZ$1,"mmm")="Jan"))*_xlfn.XLOOKUP(F$1,'Point System'!$A:$A,'Point System'!$C:$C,0)</f>
        <v>0</v>
      </c>
      <c r="G30" s="233" cm="1">
        <f t="array" ref="G30">SUMPRODUCT((LOWER(INDEX(Attendance!$D:$ZZ,MATCH($A30,Attendance!$A:$A,0),0))="x")*(Attendance!$D$2:$ZZ$2=_xlfn.XLOOKUP(G$1,'Point System'!$A:$A,'Point System'!$B:$B,""))*(TEXT(Attendance!$D$1:$ZZ$1,"mmm")="Jan"))*_xlfn.XLOOKUP(G$1,'Point System'!$A:$A,'Point System'!$C:$C,0)</f>
        <v>0</v>
      </c>
      <c r="H30" s="233" cm="1">
        <f t="array" ref="H30">SUMPRODUCT((LOWER(INDEX(Attendance!$D:$ZZ,MATCH($A30,Attendance!$A:$A,0),0))="x")*(Attendance!$D$2:$ZZ$2=_xlfn.XLOOKUP(H$1,'Point System'!$A:$A,'Point System'!$B:$B,""))*(TEXT(Attendance!$D$1:$ZZ$1,"mmm")="Jan"))*_xlfn.XLOOKUP(H$1,'Point System'!$A:$A,'Point System'!$C:$C,0)</f>
        <v>0</v>
      </c>
      <c r="I30" s="233" cm="1">
        <f t="array" ref="I30">SUMPRODUCT((LOWER(INDEX(Attendance!$D:$ZZ,MATCH($A30,Attendance!$A:$A,0),0))="x")*(Attendance!$D$2:$ZZ$2=_xlfn.XLOOKUP(I$1,'Point System'!$A:$A,'Point System'!$B:$B,""))*(TEXT(Attendance!$D$1:$ZZ$1,"mmm")="Jan"))*_xlfn.XLOOKUP(I$1,'Point System'!$A:$A,'Point System'!$C:$C,0)</f>
        <v>0</v>
      </c>
      <c r="J30" s="233" cm="1">
        <f t="array" ref="J30">SUMPRODUCT((LOWER(INDEX(Attendance!$D:$ZZ,MATCH($A30,Attendance!$A:$A,0),0))="x")*(Attendance!$D$2:$ZZ$2=_xlfn.XLOOKUP(J$1,'Point System'!$A:$A,'Point System'!$B:$B,""))*(TEXT(Attendance!$D$1:$ZZ$1,"mmm")="Jan"))*_xlfn.XLOOKUP(J$1,'Point System'!$A:$A,'Point System'!$C:$C,0)</f>
        <v>0</v>
      </c>
      <c r="K30" s="233" cm="1">
        <f t="array" ref="K30">SUMPRODUCT((LOWER(INDEX(Attendance!$D:$ZZ,MATCH($A30,Attendance!$A:$A,0),0))="x")*(Attendance!$D$2:$ZZ$2=_xlfn.XLOOKUP(K$1,'Point System'!$A:$A,'Point System'!$B:$B,""))*(TEXT(Attendance!$D$1:$ZZ$1,"mmm")="Jan"))*_xlfn.XLOOKUP(K$1,'Point System'!$A:$A,'Point System'!$C:$C,0)</f>
        <v>0</v>
      </c>
      <c r="L30" s="188"/>
      <c r="M30" s="188"/>
      <c r="N30" s="188"/>
      <c r="O30" s="188"/>
      <c r="P30" s="241">
        <f t="shared" si="0"/>
        <v>0</v>
      </c>
      <c r="Q30" s="242">
        <f>IFERROR(INDEX(Deduction!$K:$K,MATCH($A30,Deduction!$A:$A,0))*_xlfn.XLOOKUP(Q$1,'Point System'!$E:$E,'Point System'!$G:$G,0),0)</f>
        <v>0</v>
      </c>
      <c r="R30" s="242">
        <f>IFERROR(INDEX(Deduction!$L:$L,MATCH($A30,Deduction!$A:$A,0))*_xlfn.XLOOKUP(R$1,'Point System'!$E:$E,'Point System'!$G:$G,0),0)</f>
        <v>0</v>
      </c>
      <c r="S30" s="242">
        <f>IFERROR(INDEX(Deduction!$M:$M,MATCH($A30,Deduction!$A:$A,0))*_xlfn.XLOOKUP(S$1,'Point System'!$E:$E,'Point System'!$G:$G,0),0)</f>
        <v>0</v>
      </c>
      <c r="T30" s="242">
        <f>IFERROR(INDEX(Deduction!$N:$N,MATCH($A30,Deduction!$A:$A,0))*_xlfn.XLOOKUP(T$1,'Point System'!$E:$E,'Point System'!$G:$G,0),0)</f>
        <v>0</v>
      </c>
      <c r="U30" s="242">
        <f>IFERROR(INDEX(Deduction!$O:$O,MATCH($A30,Deduction!$A:$A,0))*_xlfn.XLOOKUP(U$1,'Point System'!$E:$E,'Point System'!$G:$G,0),0)</f>
        <v>0</v>
      </c>
      <c r="V30" s="242">
        <f>IFERROR(INDEX(Deduction!$P:$P,MATCH($A30,Deduction!$A:$A,0))*_xlfn.XLOOKUP(V$1,'Point System'!$E:$E,'Point System'!$G:$G,0),0)</f>
        <v>0</v>
      </c>
      <c r="W30" s="243">
        <f t="shared" si="1"/>
        <v>0</v>
      </c>
      <c r="X30" s="243">
        <f t="shared" si="2"/>
        <v>0</v>
      </c>
      <c r="Y30" s="244" cm="1">
        <f t="array" ref="Y30">IFERROR(SUMPRODUCT((LOWER(INDEX(Attendance!$E:$ZZ,MATCH($A30,Attendance!$A:$A,0),0))="x")*(TEXT(Attendance!$E$1:$ZZ$1,"mmm")="Jan"))/SUMPRODUCT((Attendance!$E$1:$ZZ$1&lt;&gt;"")*(TEXT(Attendance!$E$1:$ZZ$1,"mmm")="Jan")),0)</f>
        <v>0</v>
      </c>
      <c r="Z30" s="245" cm="1">
        <f t="array" ref="Z30">IFERROR(SUMPRODUCT((LOWER(INDEX(Attendance!$E:$ZZ,MATCH($A30,Attendance!$A:$A,0),0))="x")*(Attendance!$E$2:$ZZ$2=_xlfn.XLOOKUP(E$1,'Point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31" spans="1:26" x14ac:dyDescent="0.25">
      <c r="A31" s="39">
        <f>Attendance!A30</f>
        <v>28</v>
      </c>
      <c r="B31" s="39" t="str">
        <f>IF($A31=0,"",IFERROR(_xlfn.LET(_xlpm.x,INDEX(Attendance!$B:$B,MATCH($A31,Attendance!$A:$A,0)),IF(_xlpm.x=0,"",_xlpm.x)),""))</f>
        <v/>
      </c>
      <c r="C31" s="39" t="str">
        <f>IF($A31=0,"",IFERROR(_xlfn.LET(_xlpm.x,INDEX(Attendance!$C:$C,MATCH($A31,Attendance!$A:$A,0)),IF(_xlpm.x=0,"",_xlpm.x)),""))</f>
        <v/>
      </c>
      <c r="D31" s="39" t="str">
        <f>IF($A31=0,"",IFERROR(_xlfn.LET(_xlpm.x,INDEX(Attendance!$D:$D,MATCH($A31,Attendance!$A:$A,0)),IF(_xlpm.x=0,"",_xlpm.x)),""))</f>
        <v/>
      </c>
      <c r="E31" s="233" cm="1">
        <f t="array" ref="E31">SUMPRODUCT((LOWER(INDEX(Attendance!$D:$ZZ,MATCH($A31,Attendance!$A:$A,0),0))="x")*(Attendance!$D$2:$ZZ$2=_xlfn.XLOOKUP(E$1,'Point System'!$A:$A,'Point System'!$B:$B,""))*(TEXT(Attendance!$D$1:$ZZ$1,"mmm")="Jan"))*_xlfn.XLOOKUP(E$1,'Point System'!$A:$A,'Point System'!$C:$C,0)</f>
        <v>0</v>
      </c>
      <c r="F31" s="233" cm="1">
        <f t="array" ref="F31">SUMPRODUCT((LOWER(INDEX(Attendance!$D:$ZZ,MATCH($A31,Attendance!$A:$A,0),0))="x")*(Attendance!$D$2:$ZZ$2=_xlfn.XLOOKUP(F$1,'Point System'!$A:$A,'Point System'!$B:$B,""))*(TEXT(Attendance!$D$1:$ZZ$1,"mmm")="Jan"))*_xlfn.XLOOKUP(F$1,'Point System'!$A:$A,'Point System'!$C:$C,0)</f>
        <v>0</v>
      </c>
      <c r="G31" s="233" cm="1">
        <f t="array" ref="G31">SUMPRODUCT((LOWER(INDEX(Attendance!$D:$ZZ,MATCH($A31,Attendance!$A:$A,0),0))="x")*(Attendance!$D$2:$ZZ$2=_xlfn.XLOOKUP(G$1,'Point System'!$A:$A,'Point System'!$B:$B,""))*(TEXT(Attendance!$D$1:$ZZ$1,"mmm")="Jan"))*_xlfn.XLOOKUP(G$1,'Point System'!$A:$A,'Point System'!$C:$C,0)</f>
        <v>0</v>
      </c>
      <c r="H31" s="233" cm="1">
        <f t="array" ref="H31">SUMPRODUCT((LOWER(INDEX(Attendance!$D:$ZZ,MATCH($A31,Attendance!$A:$A,0),0))="x")*(Attendance!$D$2:$ZZ$2=_xlfn.XLOOKUP(H$1,'Point System'!$A:$A,'Point System'!$B:$B,""))*(TEXT(Attendance!$D$1:$ZZ$1,"mmm")="Jan"))*_xlfn.XLOOKUP(H$1,'Point System'!$A:$A,'Point System'!$C:$C,0)</f>
        <v>0</v>
      </c>
      <c r="I31" s="233" cm="1">
        <f t="array" ref="I31">SUMPRODUCT((LOWER(INDEX(Attendance!$D:$ZZ,MATCH($A31,Attendance!$A:$A,0),0))="x")*(Attendance!$D$2:$ZZ$2=_xlfn.XLOOKUP(I$1,'Point System'!$A:$A,'Point System'!$B:$B,""))*(TEXT(Attendance!$D$1:$ZZ$1,"mmm")="Jan"))*_xlfn.XLOOKUP(I$1,'Point System'!$A:$A,'Point System'!$C:$C,0)</f>
        <v>0</v>
      </c>
      <c r="J31" s="233" cm="1">
        <f t="array" ref="J31">SUMPRODUCT((LOWER(INDEX(Attendance!$D:$ZZ,MATCH($A31,Attendance!$A:$A,0),0))="x")*(Attendance!$D$2:$ZZ$2=_xlfn.XLOOKUP(J$1,'Point System'!$A:$A,'Point System'!$B:$B,""))*(TEXT(Attendance!$D$1:$ZZ$1,"mmm")="Jan"))*_xlfn.XLOOKUP(J$1,'Point System'!$A:$A,'Point System'!$C:$C,0)</f>
        <v>0</v>
      </c>
      <c r="K31" s="233" cm="1">
        <f t="array" ref="K31">SUMPRODUCT((LOWER(INDEX(Attendance!$D:$ZZ,MATCH($A31,Attendance!$A:$A,0),0))="x")*(Attendance!$D$2:$ZZ$2=_xlfn.XLOOKUP(K$1,'Point System'!$A:$A,'Point System'!$B:$B,""))*(TEXT(Attendance!$D$1:$ZZ$1,"mmm")="Jan"))*_xlfn.XLOOKUP(K$1,'Point System'!$A:$A,'Point System'!$C:$C,0)</f>
        <v>0</v>
      </c>
      <c r="L31" s="188"/>
      <c r="M31" s="188"/>
      <c r="N31" s="188"/>
      <c r="O31" s="188"/>
      <c r="P31" s="241">
        <f t="shared" si="0"/>
        <v>0</v>
      </c>
      <c r="Q31" s="242">
        <f>IFERROR(INDEX(Deduction!$K:$K,MATCH($A31,Deduction!$A:$A,0))*_xlfn.XLOOKUP(Q$1,'Point System'!$E:$E,'Point System'!$G:$G,0),0)</f>
        <v>0</v>
      </c>
      <c r="R31" s="242">
        <f>IFERROR(INDEX(Deduction!$L:$L,MATCH($A31,Deduction!$A:$A,0))*_xlfn.XLOOKUP(R$1,'Point System'!$E:$E,'Point System'!$G:$G,0),0)</f>
        <v>0</v>
      </c>
      <c r="S31" s="242">
        <f>IFERROR(INDEX(Deduction!$M:$M,MATCH($A31,Deduction!$A:$A,0))*_xlfn.XLOOKUP(S$1,'Point System'!$E:$E,'Point System'!$G:$G,0),0)</f>
        <v>0</v>
      </c>
      <c r="T31" s="242">
        <f>IFERROR(INDEX(Deduction!$N:$N,MATCH($A31,Deduction!$A:$A,0))*_xlfn.XLOOKUP(T$1,'Point System'!$E:$E,'Point System'!$G:$G,0),0)</f>
        <v>0</v>
      </c>
      <c r="U31" s="242">
        <f>IFERROR(INDEX(Deduction!$O:$O,MATCH($A31,Deduction!$A:$A,0))*_xlfn.XLOOKUP(U$1,'Point System'!$E:$E,'Point System'!$G:$G,0),0)</f>
        <v>0</v>
      </c>
      <c r="V31" s="242">
        <f>IFERROR(INDEX(Deduction!$P:$P,MATCH($A31,Deduction!$A:$A,0))*_xlfn.XLOOKUP(V$1,'Point System'!$E:$E,'Point System'!$G:$G,0),0)</f>
        <v>0</v>
      </c>
      <c r="W31" s="243">
        <f t="shared" si="1"/>
        <v>0</v>
      </c>
      <c r="X31" s="243">
        <f t="shared" si="2"/>
        <v>0</v>
      </c>
      <c r="Y31" s="244" cm="1">
        <f t="array" ref="Y31">IFERROR(SUMPRODUCT((LOWER(INDEX(Attendance!$E:$ZZ,MATCH($A31,Attendance!$A:$A,0),0))="x")*(TEXT(Attendance!$E$1:$ZZ$1,"mmm")="Jan"))/SUMPRODUCT((Attendance!$E$1:$ZZ$1&lt;&gt;"")*(TEXT(Attendance!$E$1:$ZZ$1,"mmm")="Jan")),0)</f>
        <v>0</v>
      </c>
      <c r="Z31" s="245" cm="1">
        <f t="array" ref="Z31">IFERROR(SUMPRODUCT((LOWER(INDEX(Attendance!$E:$ZZ,MATCH($A31,Attendance!$A:$A,0),0))="x")*(Attendance!$E$2:$ZZ$2=_xlfn.XLOOKUP(E$1,'Point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32" spans="1:26" x14ac:dyDescent="0.25">
      <c r="A32" s="40">
        <f>Attendance!A31</f>
        <v>29</v>
      </c>
      <c r="B32" s="39" t="str">
        <f>IF($A32=0,"",IFERROR(_xlfn.LET(_xlpm.x,INDEX(Attendance!$B:$B,MATCH($A32,Attendance!$A:$A,0)),IF(_xlpm.x=0,"",_xlpm.x)),""))</f>
        <v/>
      </c>
      <c r="C32" s="39" t="str">
        <f>IF($A32=0,"",IFERROR(_xlfn.LET(_xlpm.x,INDEX(Attendance!$C:$C,MATCH($A32,Attendance!$A:$A,0)),IF(_xlpm.x=0,"",_xlpm.x)),""))</f>
        <v/>
      </c>
      <c r="D32" s="39" t="str">
        <f>IF($A32=0,"",IFERROR(_xlfn.LET(_xlpm.x,INDEX(Attendance!$D:$D,MATCH($A32,Attendance!$A:$A,0)),IF(_xlpm.x=0,"",_xlpm.x)),""))</f>
        <v/>
      </c>
      <c r="E32" s="233" cm="1">
        <f t="array" ref="E32">SUMPRODUCT((LOWER(INDEX(Attendance!$D:$ZZ,MATCH($A32,Attendance!$A:$A,0),0))="x")*(Attendance!$D$2:$ZZ$2=_xlfn.XLOOKUP(E$1,'Point System'!$A:$A,'Point System'!$B:$B,""))*(TEXT(Attendance!$D$1:$ZZ$1,"mmm")="Jan"))*_xlfn.XLOOKUP(E$1,'Point System'!$A:$A,'Point System'!$C:$C,0)</f>
        <v>0</v>
      </c>
      <c r="F32" s="233" cm="1">
        <f t="array" ref="F32">SUMPRODUCT((LOWER(INDEX(Attendance!$D:$ZZ,MATCH($A32,Attendance!$A:$A,0),0))="x")*(Attendance!$D$2:$ZZ$2=_xlfn.XLOOKUP(F$1,'Point System'!$A:$A,'Point System'!$B:$B,""))*(TEXT(Attendance!$D$1:$ZZ$1,"mmm")="Jan"))*_xlfn.XLOOKUP(F$1,'Point System'!$A:$A,'Point System'!$C:$C,0)</f>
        <v>0</v>
      </c>
      <c r="G32" s="233" cm="1">
        <f t="array" ref="G32">SUMPRODUCT((LOWER(INDEX(Attendance!$D:$ZZ,MATCH($A32,Attendance!$A:$A,0),0))="x")*(Attendance!$D$2:$ZZ$2=_xlfn.XLOOKUP(G$1,'Point System'!$A:$A,'Point System'!$B:$B,""))*(TEXT(Attendance!$D$1:$ZZ$1,"mmm")="Jan"))*_xlfn.XLOOKUP(G$1,'Point System'!$A:$A,'Point System'!$C:$C,0)</f>
        <v>0</v>
      </c>
      <c r="H32" s="233" cm="1">
        <f t="array" ref="H32">SUMPRODUCT((LOWER(INDEX(Attendance!$D:$ZZ,MATCH($A32,Attendance!$A:$A,0),0))="x")*(Attendance!$D$2:$ZZ$2=_xlfn.XLOOKUP(H$1,'Point System'!$A:$A,'Point System'!$B:$B,""))*(TEXT(Attendance!$D$1:$ZZ$1,"mmm")="Jan"))*_xlfn.XLOOKUP(H$1,'Point System'!$A:$A,'Point System'!$C:$C,0)</f>
        <v>0</v>
      </c>
      <c r="I32" s="233" cm="1">
        <f t="array" ref="I32">SUMPRODUCT((LOWER(INDEX(Attendance!$D:$ZZ,MATCH($A32,Attendance!$A:$A,0),0))="x")*(Attendance!$D$2:$ZZ$2=_xlfn.XLOOKUP(I$1,'Point System'!$A:$A,'Point System'!$B:$B,""))*(TEXT(Attendance!$D$1:$ZZ$1,"mmm")="Jan"))*_xlfn.XLOOKUP(I$1,'Point System'!$A:$A,'Point System'!$C:$C,0)</f>
        <v>0</v>
      </c>
      <c r="J32" s="233" cm="1">
        <f t="array" ref="J32">SUMPRODUCT((LOWER(INDEX(Attendance!$D:$ZZ,MATCH($A32,Attendance!$A:$A,0),0))="x")*(Attendance!$D$2:$ZZ$2=_xlfn.XLOOKUP(J$1,'Point System'!$A:$A,'Point System'!$B:$B,""))*(TEXT(Attendance!$D$1:$ZZ$1,"mmm")="Jan"))*_xlfn.XLOOKUP(J$1,'Point System'!$A:$A,'Point System'!$C:$C,0)</f>
        <v>0</v>
      </c>
      <c r="K32" s="233" cm="1">
        <f t="array" ref="K32">SUMPRODUCT((LOWER(INDEX(Attendance!$D:$ZZ,MATCH($A32,Attendance!$A:$A,0),0))="x")*(Attendance!$D$2:$ZZ$2=_xlfn.XLOOKUP(K$1,'Point System'!$A:$A,'Point System'!$B:$B,""))*(TEXT(Attendance!$D$1:$ZZ$1,"mmm")="Jan"))*_xlfn.XLOOKUP(K$1,'Point System'!$A:$A,'Point System'!$C:$C,0)</f>
        <v>0</v>
      </c>
      <c r="L32" s="188"/>
      <c r="M32" s="188"/>
      <c r="N32" s="188"/>
      <c r="O32" s="188"/>
      <c r="P32" s="241">
        <f t="shared" si="0"/>
        <v>0</v>
      </c>
      <c r="Q32" s="242">
        <f>IFERROR(INDEX(Deduction!$K:$K,MATCH($A32,Deduction!$A:$A,0))*_xlfn.XLOOKUP(Q$1,'Point System'!$E:$E,'Point System'!$G:$G,0),0)</f>
        <v>0</v>
      </c>
      <c r="R32" s="242">
        <f>IFERROR(INDEX(Deduction!$L:$L,MATCH($A32,Deduction!$A:$A,0))*_xlfn.XLOOKUP(R$1,'Point System'!$E:$E,'Point System'!$G:$G,0),0)</f>
        <v>0</v>
      </c>
      <c r="S32" s="242">
        <f>IFERROR(INDEX(Deduction!$M:$M,MATCH($A32,Deduction!$A:$A,0))*_xlfn.XLOOKUP(S$1,'Point System'!$E:$E,'Point System'!$G:$G,0),0)</f>
        <v>0</v>
      </c>
      <c r="T32" s="242">
        <f>IFERROR(INDEX(Deduction!$N:$N,MATCH($A32,Deduction!$A:$A,0))*_xlfn.XLOOKUP(T$1,'Point System'!$E:$E,'Point System'!$G:$G,0),0)</f>
        <v>0</v>
      </c>
      <c r="U32" s="242">
        <f>IFERROR(INDEX(Deduction!$O:$O,MATCH($A32,Deduction!$A:$A,0))*_xlfn.XLOOKUP(U$1,'Point System'!$E:$E,'Point System'!$G:$G,0),0)</f>
        <v>0</v>
      </c>
      <c r="V32" s="242">
        <f>IFERROR(INDEX(Deduction!$P:$P,MATCH($A32,Deduction!$A:$A,0))*_xlfn.XLOOKUP(V$1,'Point System'!$E:$E,'Point System'!$G:$G,0),0)</f>
        <v>0</v>
      </c>
      <c r="W32" s="243">
        <f t="shared" si="1"/>
        <v>0</v>
      </c>
      <c r="X32" s="243">
        <f t="shared" si="2"/>
        <v>0</v>
      </c>
      <c r="Y32" s="244" cm="1">
        <f t="array" ref="Y32">IFERROR(SUMPRODUCT((LOWER(INDEX(Attendance!$E:$ZZ,MATCH($A32,Attendance!$A:$A,0),0))="x")*(TEXT(Attendance!$E$1:$ZZ$1,"mmm")="Jan"))/SUMPRODUCT((Attendance!$E$1:$ZZ$1&lt;&gt;"")*(TEXT(Attendance!$E$1:$ZZ$1,"mmm")="Jan")),0)</f>
        <v>0</v>
      </c>
      <c r="Z32" s="245" cm="1">
        <f t="array" ref="Z32">IFERROR(SUMPRODUCT((LOWER(INDEX(Attendance!$E:$ZZ,MATCH($A32,Attendance!$A:$A,0),0))="x")*(Attendance!$E$2:$ZZ$2=_xlfn.XLOOKUP(E$1,'Point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33" spans="1:26" x14ac:dyDescent="0.25">
      <c r="A33" s="39">
        <f>Attendance!A32</f>
        <v>30</v>
      </c>
      <c r="B33" s="39" t="str">
        <f>IF($A33=0,"",IFERROR(_xlfn.LET(_xlpm.x,INDEX(Attendance!$B:$B,MATCH($A33,Attendance!$A:$A,0)),IF(_xlpm.x=0,"",_xlpm.x)),""))</f>
        <v/>
      </c>
      <c r="C33" s="39" t="str">
        <f>IF($A33=0,"",IFERROR(_xlfn.LET(_xlpm.x,INDEX(Attendance!$C:$C,MATCH($A33,Attendance!$A:$A,0)),IF(_xlpm.x=0,"",_xlpm.x)),""))</f>
        <v/>
      </c>
      <c r="D33" s="39" t="str">
        <f>IF($A33=0,"",IFERROR(_xlfn.LET(_xlpm.x,INDEX(Attendance!$D:$D,MATCH($A33,Attendance!$A:$A,0)),IF(_xlpm.x=0,"",_xlpm.x)),""))</f>
        <v/>
      </c>
      <c r="E33" s="233" cm="1">
        <f t="array" ref="E33">SUMPRODUCT((LOWER(INDEX(Attendance!$D:$ZZ,MATCH($A33,Attendance!$A:$A,0),0))="x")*(Attendance!$D$2:$ZZ$2=_xlfn.XLOOKUP(E$1,'Point System'!$A:$A,'Point System'!$B:$B,""))*(TEXT(Attendance!$D$1:$ZZ$1,"mmm")="Jan"))*_xlfn.XLOOKUP(E$1,'Point System'!$A:$A,'Point System'!$C:$C,0)</f>
        <v>0</v>
      </c>
      <c r="F33" s="233" cm="1">
        <f t="array" ref="F33">SUMPRODUCT((LOWER(INDEX(Attendance!$D:$ZZ,MATCH($A33,Attendance!$A:$A,0),0))="x")*(Attendance!$D$2:$ZZ$2=_xlfn.XLOOKUP(F$1,'Point System'!$A:$A,'Point System'!$B:$B,""))*(TEXT(Attendance!$D$1:$ZZ$1,"mmm")="Jan"))*_xlfn.XLOOKUP(F$1,'Point System'!$A:$A,'Point System'!$C:$C,0)</f>
        <v>0</v>
      </c>
      <c r="G33" s="233" cm="1">
        <f t="array" ref="G33">SUMPRODUCT((LOWER(INDEX(Attendance!$D:$ZZ,MATCH($A33,Attendance!$A:$A,0),0))="x")*(Attendance!$D$2:$ZZ$2=_xlfn.XLOOKUP(G$1,'Point System'!$A:$A,'Point System'!$B:$B,""))*(TEXT(Attendance!$D$1:$ZZ$1,"mmm")="Jan"))*_xlfn.XLOOKUP(G$1,'Point System'!$A:$A,'Point System'!$C:$C,0)</f>
        <v>0</v>
      </c>
      <c r="H33" s="233" cm="1">
        <f t="array" ref="H33">SUMPRODUCT((LOWER(INDEX(Attendance!$D:$ZZ,MATCH($A33,Attendance!$A:$A,0),0))="x")*(Attendance!$D$2:$ZZ$2=_xlfn.XLOOKUP(H$1,'Point System'!$A:$A,'Point System'!$B:$B,""))*(TEXT(Attendance!$D$1:$ZZ$1,"mmm")="Jan"))*_xlfn.XLOOKUP(H$1,'Point System'!$A:$A,'Point System'!$C:$C,0)</f>
        <v>0</v>
      </c>
      <c r="I33" s="233" cm="1">
        <f t="array" ref="I33">SUMPRODUCT((LOWER(INDEX(Attendance!$D:$ZZ,MATCH($A33,Attendance!$A:$A,0),0))="x")*(Attendance!$D$2:$ZZ$2=_xlfn.XLOOKUP(I$1,'Point System'!$A:$A,'Point System'!$B:$B,""))*(TEXT(Attendance!$D$1:$ZZ$1,"mmm")="Jan"))*_xlfn.XLOOKUP(I$1,'Point System'!$A:$A,'Point System'!$C:$C,0)</f>
        <v>0</v>
      </c>
      <c r="J33" s="233" cm="1">
        <f t="array" ref="J33">SUMPRODUCT((LOWER(INDEX(Attendance!$D:$ZZ,MATCH($A33,Attendance!$A:$A,0),0))="x")*(Attendance!$D$2:$ZZ$2=_xlfn.XLOOKUP(J$1,'Point System'!$A:$A,'Point System'!$B:$B,""))*(TEXT(Attendance!$D$1:$ZZ$1,"mmm")="Jan"))*_xlfn.XLOOKUP(J$1,'Point System'!$A:$A,'Point System'!$C:$C,0)</f>
        <v>0</v>
      </c>
      <c r="K33" s="233" cm="1">
        <f t="array" ref="K33">SUMPRODUCT((LOWER(INDEX(Attendance!$D:$ZZ,MATCH($A33,Attendance!$A:$A,0),0))="x")*(Attendance!$D$2:$ZZ$2=_xlfn.XLOOKUP(K$1,'Point System'!$A:$A,'Point System'!$B:$B,""))*(TEXT(Attendance!$D$1:$ZZ$1,"mmm")="Jan"))*_xlfn.XLOOKUP(K$1,'Point System'!$A:$A,'Point System'!$C:$C,0)</f>
        <v>0</v>
      </c>
      <c r="L33" s="188"/>
      <c r="M33" s="188"/>
      <c r="N33" s="188"/>
      <c r="O33" s="188"/>
      <c r="P33" s="241">
        <f t="shared" si="0"/>
        <v>0</v>
      </c>
      <c r="Q33" s="242">
        <f>IFERROR(INDEX(Deduction!$K:$K,MATCH($A33,Deduction!$A:$A,0))*_xlfn.XLOOKUP(Q$1,'Point System'!$E:$E,'Point System'!$G:$G,0),0)</f>
        <v>0</v>
      </c>
      <c r="R33" s="242">
        <f>IFERROR(INDEX(Deduction!$L:$L,MATCH($A33,Deduction!$A:$A,0))*_xlfn.XLOOKUP(R$1,'Point System'!$E:$E,'Point System'!$G:$G,0),0)</f>
        <v>0</v>
      </c>
      <c r="S33" s="242">
        <f>IFERROR(INDEX(Deduction!$M:$M,MATCH($A33,Deduction!$A:$A,0))*_xlfn.XLOOKUP(S$1,'Point System'!$E:$E,'Point System'!$G:$G,0),0)</f>
        <v>0</v>
      </c>
      <c r="T33" s="242">
        <f>IFERROR(INDEX(Deduction!$N:$N,MATCH($A33,Deduction!$A:$A,0))*_xlfn.XLOOKUP(T$1,'Point System'!$E:$E,'Point System'!$G:$G,0),0)</f>
        <v>0</v>
      </c>
      <c r="U33" s="242">
        <f>IFERROR(INDEX(Deduction!$O:$O,MATCH($A33,Deduction!$A:$A,0))*_xlfn.XLOOKUP(U$1,'Point System'!$E:$E,'Point System'!$G:$G,0),0)</f>
        <v>0</v>
      </c>
      <c r="V33" s="242">
        <f>IFERROR(INDEX(Deduction!$P:$P,MATCH($A33,Deduction!$A:$A,0))*_xlfn.XLOOKUP(V$1,'Point System'!$E:$E,'Point System'!$G:$G,0),0)</f>
        <v>0</v>
      </c>
      <c r="W33" s="243">
        <f t="shared" si="1"/>
        <v>0</v>
      </c>
      <c r="X33" s="243">
        <f t="shared" si="2"/>
        <v>0</v>
      </c>
      <c r="Y33" s="244" cm="1">
        <f t="array" ref="Y33">IFERROR(SUMPRODUCT((LOWER(INDEX(Attendance!$E:$ZZ,MATCH($A33,Attendance!$A:$A,0),0))="x")*(TEXT(Attendance!$E$1:$ZZ$1,"mmm")="Jan"))/SUMPRODUCT((Attendance!$E$1:$ZZ$1&lt;&gt;"")*(TEXT(Attendance!$E$1:$ZZ$1,"mmm")="Jan")),0)</f>
        <v>0</v>
      </c>
      <c r="Z33" s="245" cm="1">
        <f t="array" ref="Z33">IFERROR(SUMPRODUCT((LOWER(INDEX(Attendance!$E:$ZZ,MATCH($A33,Attendance!$A:$A,0),0))="x")*(Attendance!$E$2:$ZZ$2=_xlfn.XLOOKUP(E$1,'Point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34" spans="1:26" x14ac:dyDescent="0.25">
      <c r="A34" s="40">
        <f>Attendance!A33</f>
        <v>31</v>
      </c>
      <c r="B34" s="39" t="str">
        <f>IF($A34=0,"",IFERROR(_xlfn.LET(_xlpm.x,INDEX(Attendance!$B:$B,MATCH($A34,Attendance!$A:$A,0)),IF(_xlpm.x=0,"",_xlpm.x)),""))</f>
        <v/>
      </c>
      <c r="C34" s="39" t="str">
        <f>IF($A34=0,"",IFERROR(_xlfn.LET(_xlpm.x,INDEX(Attendance!$C:$C,MATCH($A34,Attendance!$A:$A,0)),IF(_xlpm.x=0,"",_xlpm.x)),""))</f>
        <v/>
      </c>
      <c r="D34" s="39" t="str">
        <f>IF($A34=0,"",IFERROR(_xlfn.LET(_xlpm.x,INDEX(Attendance!$D:$D,MATCH($A34,Attendance!$A:$A,0)),IF(_xlpm.x=0,"",_xlpm.x)),""))</f>
        <v/>
      </c>
      <c r="E34" s="233" cm="1">
        <f t="array" ref="E34">SUMPRODUCT((LOWER(INDEX(Attendance!$D:$ZZ,MATCH($A34,Attendance!$A:$A,0),0))="x")*(Attendance!$D$2:$ZZ$2=_xlfn.XLOOKUP(E$1,'Point System'!$A:$A,'Point System'!$B:$B,""))*(TEXT(Attendance!$D$1:$ZZ$1,"mmm")="Jan"))*_xlfn.XLOOKUP(E$1,'Point System'!$A:$A,'Point System'!$C:$C,0)</f>
        <v>0</v>
      </c>
      <c r="F34" s="233" cm="1">
        <f t="array" ref="F34">SUMPRODUCT((LOWER(INDEX(Attendance!$D:$ZZ,MATCH($A34,Attendance!$A:$A,0),0))="x")*(Attendance!$D$2:$ZZ$2=_xlfn.XLOOKUP(F$1,'Point System'!$A:$A,'Point System'!$B:$B,""))*(TEXT(Attendance!$D$1:$ZZ$1,"mmm")="Jan"))*_xlfn.XLOOKUP(F$1,'Point System'!$A:$A,'Point System'!$C:$C,0)</f>
        <v>0</v>
      </c>
      <c r="G34" s="233" cm="1">
        <f t="array" ref="G34">SUMPRODUCT((LOWER(INDEX(Attendance!$D:$ZZ,MATCH($A34,Attendance!$A:$A,0),0))="x")*(Attendance!$D$2:$ZZ$2=_xlfn.XLOOKUP(G$1,'Point System'!$A:$A,'Point System'!$B:$B,""))*(TEXT(Attendance!$D$1:$ZZ$1,"mmm")="Jan"))*_xlfn.XLOOKUP(G$1,'Point System'!$A:$A,'Point System'!$C:$C,0)</f>
        <v>0</v>
      </c>
      <c r="H34" s="233" cm="1">
        <f t="array" ref="H34">SUMPRODUCT((LOWER(INDEX(Attendance!$D:$ZZ,MATCH($A34,Attendance!$A:$A,0),0))="x")*(Attendance!$D$2:$ZZ$2=_xlfn.XLOOKUP(H$1,'Point System'!$A:$A,'Point System'!$B:$B,""))*(TEXT(Attendance!$D$1:$ZZ$1,"mmm")="Jan"))*_xlfn.XLOOKUP(H$1,'Point System'!$A:$A,'Point System'!$C:$C,0)</f>
        <v>0</v>
      </c>
      <c r="I34" s="233" cm="1">
        <f t="array" ref="I34">SUMPRODUCT((LOWER(INDEX(Attendance!$D:$ZZ,MATCH($A34,Attendance!$A:$A,0),0))="x")*(Attendance!$D$2:$ZZ$2=_xlfn.XLOOKUP(I$1,'Point System'!$A:$A,'Point System'!$B:$B,""))*(TEXT(Attendance!$D$1:$ZZ$1,"mmm")="Jan"))*_xlfn.XLOOKUP(I$1,'Point System'!$A:$A,'Point System'!$C:$C,0)</f>
        <v>0</v>
      </c>
      <c r="J34" s="233" cm="1">
        <f t="array" ref="J34">SUMPRODUCT((LOWER(INDEX(Attendance!$D:$ZZ,MATCH($A34,Attendance!$A:$A,0),0))="x")*(Attendance!$D$2:$ZZ$2=_xlfn.XLOOKUP(J$1,'Point System'!$A:$A,'Point System'!$B:$B,""))*(TEXT(Attendance!$D$1:$ZZ$1,"mmm")="Jan"))*_xlfn.XLOOKUP(J$1,'Point System'!$A:$A,'Point System'!$C:$C,0)</f>
        <v>0</v>
      </c>
      <c r="K34" s="233" cm="1">
        <f t="array" ref="K34">SUMPRODUCT((LOWER(INDEX(Attendance!$D:$ZZ,MATCH($A34,Attendance!$A:$A,0),0))="x")*(Attendance!$D$2:$ZZ$2=_xlfn.XLOOKUP(K$1,'Point System'!$A:$A,'Point System'!$B:$B,""))*(TEXT(Attendance!$D$1:$ZZ$1,"mmm")="Jan"))*_xlfn.XLOOKUP(K$1,'Point System'!$A:$A,'Point System'!$C:$C,0)</f>
        <v>0</v>
      </c>
      <c r="L34" s="188"/>
      <c r="M34" s="188"/>
      <c r="N34" s="188"/>
      <c r="O34" s="188"/>
      <c r="P34" s="241">
        <f t="shared" si="0"/>
        <v>0</v>
      </c>
      <c r="Q34" s="242">
        <f>IFERROR(INDEX(Deduction!$K:$K,MATCH($A34,Deduction!$A:$A,0))*_xlfn.XLOOKUP(Q$1,'Point System'!$E:$E,'Point System'!$G:$G,0),0)</f>
        <v>0</v>
      </c>
      <c r="R34" s="242">
        <f>IFERROR(INDEX(Deduction!$L:$L,MATCH($A34,Deduction!$A:$A,0))*_xlfn.XLOOKUP(R$1,'Point System'!$E:$E,'Point System'!$G:$G,0),0)</f>
        <v>0</v>
      </c>
      <c r="S34" s="242">
        <f>IFERROR(INDEX(Deduction!$M:$M,MATCH($A34,Deduction!$A:$A,0))*_xlfn.XLOOKUP(S$1,'Point System'!$E:$E,'Point System'!$G:$G,0),0)</f>
        <v>0</v>
      </c>
      <c r="T34" s="242">
        <f>IFERROR(INDEX(Deduction!$N:$N,MATCH($A34,Deduction!$A:$A,0))*_xlfn.XLOOKUP(T$1,'Point System'!$E:$E,'Point System'!$G:$G,0),0)</f>
        <v>0</v>
      </c>
      <c r="U34" s="242">
        <f>IFERROR(INDEX(Deduction!$O:$O,MATCH($A34,Deduction!$A:$A,0))*_xlfn.XLOOKUP(U$1,'Point System'!$E:$E,'Point System'!$G:$G,0),0)</f>
        <v>0</v>
      </c>
      <c r="V34" s="242">
        <f>IFERROR(INDEX(Deduction!$P:$P,MATCH($A34,Deduction!$A:$A,0))*_xlfn.XLOOKUP(V$1,'Point System'!$E:$E,'Point System'!$G:$G,0),0)</f>
        <v>0</v>
      </c>
      <c r="W34" s="243">
        <f t="shared" si="1"/>
        <v>0</v>
      </c>
      <c r="X34" s="243">
        <f t="shared" si="2"/>
        <v>0</v>
      </c>
      <c r="Y34" s="244" cm="1">
        <f t="array" ref="Y34">IFERROR(SUMPRODUCT((LOWER(INDEX(Attendance!$E:$ZZ,MATCH($A34,Attendance!$A:$A,0),0))="x")*(TEXT(Attendance!$E$1:$ZZ$1,"mmm")="Jan"))/SUMPRODUCT((Attendance!$E$1:$ZZ$1&lt;&gt;"")*(TEXT(Attendance!$E$1:$ZZ$1,"mmm")="Jan")),0)</f>
        <v>0</v>
      </c>
      <c r="Z34" s="245" cm="1">
        <f t="array" ref="Z34">IFERROR(SUMPRODUCT((LOWER(INDEX(Attendance!$E:$ZZ,MATCH($A34,Attendance!$A:$A,0),0))="x")*(Attendance!$E$2:$ZZ$2=_xlfn.XLOOKUP(E$1,'Point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35" spans="1:26" x14ac:dyDescent="0.25">
      <c r="A35" s="39">
        <f>Attendance!A34</f>
        <v>32</v>
      </c>
      <c r="B35" s="39" t="str">
        <f>IF($A35=0,"",IFERROR(_xlfn.LET(_xlpm.x,INDEX(Attendance!$B:$B,MATCH($A35,Attendance!$A:$A,0)),IF(_xlpm.x=0,"",_xlpm.x)),""))</f>
        <v/>
      </c>
      <c r="C35" s="39" t="str">
        <f>IF($A35=0,"",IFERROR(_xlfn.LET(_xlpm.x,INDEX(Attendance!$C:$C,MATCH($A35,Attendance!$A:$A,0)),IF(_xlpm.x=0,"",_xlpm.x)),""))</f>
        <v/>
      </c>
      <c r="D35" s="39" t="str">
        <f>IF($A35=0,"",IFERROR(_xlfn.LET(_xlpm.x,INDEX(Attendance!$D:$D,MATCH($A35,Attendance!$A:$A,0)),IF(_xlpm.x=0,"",_xlpm.x)),""))</f>
        <v/>
      </c>
      <c r="E35" s="233" cm="1">
        <f t="array" ref="E35">SUMPRODUCT((LOWER(INDEX(Attendance!$D:$ZZ,MATCH($A35,Attendance!$A:$A,0),0))="x")*(Attendance!$D$2:$ZZ$2=_xlfn.XLOOKUP(E$1,'Point System'!$A:$A,'Point System'!$B:$B,""))*(TEXT(Attendance!$D$1:$ZZ$1,"mmm")="Jan"))*_xlfn.XLOOKUP(E$1,'Point System'!$A:$A,'Point System'!$C:$C,0)</f>
        <v>0</v>
      </c>
      <c r="F35" s="233" cm="1">
        <f t="array" ref="F35">SUMPRODUCT((LOWER(INDEX(Attendance!$D:$ZZ,MATCH($A35,Attendance!$A:$A,0),0))="x")*(Attendance!$D$2:$ZZ$2=_xlfn.XLOOKUP(F$1,'Point System'!$A:$A,'Point System'!$B:$B,""))*(TEXT(Attendance!$D$1:$ZZ$1,"mmm")="Jan"))*_xlfn.XLOOKUP(F$1,'Point System'!$A:$A,'Point System'!$C:$C,0)</f>
        <v>0</v>
      </c>
      <c r="G35" s="233" cm="1">
        <f t="array" ref="G35">SUMPRODUCT((LOWER(INDEX(Attendance!$D:$ZZ,MATCH($A35,Attendance!$A:$A,0),0))="x")*(Attendance!$D$2:$ZZ$2=_xlfn.XLOOKUP(G$1,'Point System'!$A:$A,'Point System'!$B:$B,""))*(TEXT(Attendance!$D$1:$ZZ$1,"mmm")="Jan"))*_xlfn.XLOOKUP(G$1,'Point System'!$A:$A,'Point System'!$C:$C,0)</f>
        <v>0</v>
      </c>
      <c r="H35" s="233" cm="1">
        <f t="array" ref="H35">SUMPRODUCT((LOWER(INDEX(Attendance!$D:$ZZ,MATCH($A35,Attendance!$A:$A,0),0))="x")*(Attendance!$D$2:$ZZ$2=_xlfn.XLOOKUP(H$1,'Point System'!$A:$A,'Point System'!$B:$B,""))*(TEXT(Attendance!$D$1:$ZZ$1,"mmm")="Jan"))*_xlfn.XLOOKUP(H$1,'Point System'!$A:$A,'Point System'!$C:$C,0)</f>
        <v>0</v>
      </c>
      <c r="I35" s="233" cm="1">
        <f t="array" ref="I35">SUMPRODUCT((LOWER(INDEX(Attendance!$D:$ZZ,MATCH($A35,Attendance!$A:$A,0),0))="x")*(Attendance!$D$2:$ZZ$2=_xlfn.XLOOKUP(I$1,'Point System'!$A:$A,'Point System'!$B:$B,""))*(TEXT(Attendance!$D$1:$ZZ$1,"mmm")="Jan"))*_xlfn.XLOOKUP(I$1,'Point System'!$A:$A,'Point System'!$C:$C,0)</f>
        <v>0</v>
      </c>
      <c r="J35" s="233" cm="1">
        <f t="array" ref="J35">SUMPRODUCT((LOWER(INDEX(Attendance!$D:$ZZ,MATCH($A35,Attendance!$A:$A,0),0))="x")*(Attendance!$D$2:$ZZ$2=_xlfn.XLOOKUP(J$1,'Point System'!$A:$A,'Point System'!$B:$B,""))*(TEXT(Attendance!$D$1:$ZZ$1,"mmm")="Jan"))*_xlfn.XLOOKUP(J$1,'Point System'!$A:$A,'Point System'!$C:$C,0)</f>
        <v>0</v>
      </c>
      <c r="K35" s="233" cm="1">
        <f t="array" ref="K35">SUMPRODUCT((LOWER(INDEX(Attendance!$D:$ZZ,MATCH($A35,Attendance!$A:$A,0),0))="x")*(Attendance!$D$2:$ZZ$2=_xlfn.XLOOKUP(K$1,'Point System'!$A:$A,'Point System'!$B:$B,""))*(TEXT(Attendance!$D$1:$ZZ$1,"mmm")="Jan"))*_xlfn.XLOOKUP(K$1,'Point System'!$A:$A,'Point System'!$C:$C,0)</f>
        <v>0</v>
      </c>
      <c r="L35" s="188"/>
      <c r="M35" s="188"/>
      <c r="N35" s="188"/>
      <c r="O35" s="188"/>
      <c r="P35" s="241">
        <f t="shared" si="0"/>
        <v>0</v>
      </c>
      <c r="Q35" s="242">
        <f>IFERROR(INDEX(Deduction!$K:$K,MATCH($A35,Deduction!$A:$A,0))*_xlfn.XLOOKUP(Q$1,'Point System'!$E:$E,'Point System'!$G:$G,0),0)</f>
        <v>0</v>
      </c>
      <c r="R35" s="242">
        <f>IFERROR(INDEX(Deduction!$L:$L,MATCH($A35,Deduction!$A:$A,0))*_xlfn.XLOOKUP(R$1,'Point System'!$E:$E,'Point System'!$G:$G,0),0)</f>
        <v>0</v>
      </c>
      <c r="S35" s="242">
        <f>IFERROR(INDEX(Deduction!$M:$M,MATCH($A35,Deduction!$A:$A,0))*_xlfn.XLOOKUP(S$1,'Point System'!$E:$E,'Point System'!$G:$G,0),0)</f>
        <v>0</v>
      </c>
      <c r="T35" s="242">
        <f>IFERROR(INDEX(Deduction!$N:$N,MATCH($A35,Deduction!$A:$A,0))*_xlfn.XLOOKUP(T$1,'Point System'!$E:$E,'Point System'!$G:$G,0),0)</f>
        <v>0</v>
      </c>
      <c r="U35" s="242">
        <f>IFERROR(INDEX(Deduction!$O:$O,MATCH($A35,Deduction!$A:$A,0))*_xlfn.XLOOKUP(U$1,'Point System'!$E:$E,'Point System'!$G:$G,0),0)</f>
        <v>0</v>
      </c>
      <c r="V35" s="242">
        <f>IFERROR(INDEX(Deduction!$P:$P,MATCH($A35,Deduction!$A:$A,0))*_xlfn.XLOOKUP(V$1,'Point System'!$E:$E,'Point System'!$G:$G,0),0)</f>
        <v>0</v>
      </c>
      <c r="W35" s="243">
        <f t="shared" si="1"/>
        <v>0</v>
      </c>
      <c r="X35" s="243">
        <f t="shared" si="2"/>
        <v>0</v>
      </c>
      <c r="Y35" s="244" cm="1">
        <f t="array" ref="Y35">IFERROR(SUMPRODUCT((LOWER(INDEX(Attendance!$E:$ZZ,MATCH($A35,Attendance!$A:$A,0),0))="x")*(TEXT(Attendance!$E$1:$ZZ$1,"mmm")="Jan"))/SUMPRODUCT((Attendance!$E$1:$ZZ$1&lt;&gt;"")*(TEXT(Attendance!$E$1:$ZZ$1,"mmm")="Jan")),0)</f>
        <v>0</v>
      </c>
      <c r="Z35" s="245" cm="1">
        <f t="array" ref="Z35">IFERROR(SUMPRODUCT((LOWER(INDEX(Attendance!$E:$ZZ,MATCH($A35,Attendance!$A:$A,0),0))="x")*(Attendance!$E$2:$ZZ$2=_xlfn.XLOOKUP(E$1,'Point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36" spans="1:26" x14ac:dyDescent="0.25">
      <c r="A36" s="40">
        <f>Attendance!A35</f>
        <v>33</v>
      </c>
      <c r="B36" s="39" t="str">
        <f>IF($A36=0,"",IFERROR(_xlfn.LET(_xlpm.x,INDEX(Attendance!$B:$B,MATCH($A36,Attendance!$A:$A,0)),IF(_xlpm.x=0,"",_xlpm.x)),""))</f>
        <v/>
      </c>
      <c r="C36" s="39" t="str">
        <f>IF($A36=0,"",IFERROR(_xlfn.LET(_xlpm.x,INDEX(Attendance!$C:$C,MATCH($A36,Attendance!$A:$A,0)),IF(_xlpm.x=0,"",_xlpm.x)),""))</f>
        <v/>
      </c>
      <c r="D36" s="39" t="str">
        <f>IF($A36=0,"",IFERROR(_xlfn.LET(_xlpm.x,INDEX(Attendance!$D:$D,MATCH($A36,Attendance!$A:$A,0)),IF(_xlpm.x=0,"",_xlpm.x)),""))</f>
        <v/>
      </c>
      <c r="E36" s="233" cm="1">
        <f t="array" ref="E36">SUMPRODUCT((LOWER(INDEX(Attendance!$D:$ZZ,MATCH($A36,Attendance!$A:$A,0),0))="x")*(Attendance!$D$2:$ZZ$2=_xlfn.XLOOKUP(E$1,'Point System'!$A:$A,'Point System'!$B:$B,""))*(TEXT(Attendance!$D$1:$ZZ$1,"mmm")="Jan"))*_xlfn.XLOOKUP(E$1,'Point System'!$A:$A,'Point System'!$C:$C,0)</f>
        <v>0</v>
      </c>
      <c r="F36" s="233" cm="1">
        <f t="array" ref="F36">SUMPRODUCT((LOWER(INDEX(Attendance!$D:$ZZ,MATCH($A36,Attendance!$A:$A,0),0))="x")*(Attendance!$D$2:$ZZ$2=_xlfn.XLOOKUP(F$1,'Point System'!$A:$A,'Point System'!$B:$B,""))*(TEXT(Attendance!$D$1:$ZZ$1,"mmm")="Jan"))*_xlfn.XLOOKUP(F$1,'Point System'!$A:$A,'Point System'!$C:$C,0)</f>
        <v>0</v>
      </c>
      <c r="G36" s="233" cm="1">
        <f t="array" ref="G36">SUMPRODUCT((LOWER(INDEX(Attendance!$D:$ZZ,MATCH($A36,Attendance!$A:$A,0),0))="x")*(Attendance!$D$2:$ZZ$2=_xlfn.XLOOKUP(G$1,'Point System'!$A:$A,'Point System'!$B:$B,""))*(TEXT(Attendance!$D$1:$ZZ$1,"mmm")="Jan"))*_xlfn.XLOOKUP(G$1,'Point System'!$A:$A,'Point System'!$C:$C,0)</f>
        <v>0</v>
      </c>
      <c r="H36" s="233" cm="1">
        <f t="array" ref="H36">SUMPRODUCT((LOWER(INDEX(Attendance!$D:$ZZ,MATCH($A36,Attendance!$A:$A,0),0))="x")*(Attendance!$D$2:$ZZ$2=_xlfn.XLOOKUP(H$1,'Point System'!$A:$A,'Point System'!$B:$B,""))*(TEXT(Attendance!$D$1:$ZZ$1,"mmm")="Jan"))*_xlfn.XLOOKUP(H$1,'Point System'!$A:$A,'Point System'!$C:$C,0)</f>
        <v>0</v>
      </c>
      <c r="I36" s="233" cm="1">
        <f t="array" ref="I36">SUMPRODUCT((LOWER(INDEX(Attendance!$D:$ZZ,MATCH($A36,Attendance!$A:$A,0),0))="x")*(Attendance!$D$2:$ZZ$2=_xlfn.XLOOKUP(I$1,'Point System'!$A:$A,'Point System'!$B:$B,""))*(TEXT(Attendance!$D$1:$ZZ$1,"mmm")="Jan"))*_xlfn.XLOOKUP(I$1,'Point System'!$A:$A,'Point System'!$C:$C,0)</f>
        <v>0</v>
      </c>
      <c r="J36" s="233" cm="1">
        <f t="array" ref="J36">SUMPRODUCT((LOWER(INDEX(Attendance!$D:$ZZ,MATCH($A36,Attendance!$A:$A,0),0))="x")*(Attendance!$D$2:$ZZ$2=_xlfn.XLOOKUP(J$1,'Point System'!$A:$A,'Point System'!$B:$B,""))*(TEXT(Attendance!$D$1:$ZZ$1,"mmm")="Jan"))*_xlfn.XLOOKUP(J$1,'Point System'!$A:$A,'Point System'!$C:$C,0)</f>
        <v>0</v>
      </c>
      <c r="K36" s="233" cm="1">
        <f t="array" ref="K36">SUMPRODUCT((LOWER(INDEX(Attendance!$D:$ZZ,MATCH($A36,Attendance!$A:$A,0),0))="x")*(Attendance!$D$2:$ZZ$2=_xlfn.XLOOKUP(K$1,'Point System'!$A:$A,'Point System'!$B:$B,""))*(TEXT(Attendance!$D$1:$ZZ$1,"mmm")="Jan"))*_xlfn.XLOOKUP(K$1,'Point System'!$A:$A,'Point System'!$C:$C,0)</f>
        <v>0</v>
      </c>
      <c r="L36" s="188"/>
      <c r="M36" s="188"/>
      <c r="N36" s="188"/>
      <c r="O36" s="188"/>
      <c r="P36" s="241">
        <f t="shared" si="0"/>
        <v>0</v>
      </c>
      <c r="Q36" s="242">
        <f>IFERROR(INDEX(Deduction!$K:$K,MATCH($A36,Deduction!$A:$A,0))*_xlfn.XLOOKUP(Q$1,'Point System'!$E:$E,'Point System'!$G:$G,0),0)</f>
        <v>0</v>
      </c>
      <c r="R36" s="242">
        <f>IFERROR(INDEX(Deduction!$L:$L,MATCH($A36,Deduction!$A:$A,0))*_xlfn.XLOOKUP(R$1,'Point System'!$E:$E,'Point System'!$G:$G,0),0)</f>
        <v>0</v>
      </c>
      <c r="S36" s="242">
        <f>IFERROR(INDEX(Deduction!$M:$M,MATCH($A36,Deduction!$A:$A,0))*_xlfn.XLOOKUP(S$1,'Point System'!$E:$E,'Point System'!$G:$G,0),0)</f>
        <v>0</v>
      </c>
      <c r="T36" s="242">
        <f>IFERROR(INDEX(Deduction!$N:$N,MATCH($A36,Deduction!$A:$A,0))*_xlfn.XLOOKUP(T$1,'Point System'!$E:$E,'Point System'!$G:$G,0),0)</f>
        <v>0</v>
      </c>
      <c r="U36" s="242">
        <f>IFERROR(INDEX(Deduction!$O:$O,MATCH($A36,Deduction!$A:$A,0))*_xlfn.XLOOKUP(U$1,'Point System'!$E:$E,'Point System'!$G:$G,0),0)</f>
        <v>0</v>
      </c>
      <c r="V36" s="242">
        <f>IFERROR(INDEX(Deduction!$P:$P,MATCH($A36,Deduction!$A:$A,0))*_xlfn.XLOOKUP(V$1,'Point System'!$E:$E,'Point System'!$G:$G,0),0)</f>
        <v>0</v>
      </c>
      <c r="W36" s="243">
        <f t="shared" si="1"/>
        <v>0</v>
      </c>
      <c r="X36" s="243">
        <f t="shared" si="2"/>
        <v>0</v>
      </c>
      <c r="Y36" s="244" cm="1">
        <f t="array" ref="Y36">IFERROR(SUMPRODUCT((LOWER(INDEX(Attendance!$E:$ZZ,MATCH($A36,Attendance!$A:$A,0),0))="x")*(TEXT(Attendance!$E$1:$ZZ$1,"mmm")="Jan"))/SUMPRODUCT((Attendance!$E$1:$ZZ$1&lt;&gt;"")*(TEXT(Attendance!$E$1:$ZZ$1,"mmm")="Jan")),0)</f>
        <v>0</v>
      </c>
      <c r="Z36" s="245" cm="1">
        <f t="array" ref="Z36">IFERROR(SUMPRODUCT((LOWER(INDEX(Attendance!$E:$ZZ,MATCH($A36,Attendance!$A:$A,0),0))="x")*(Attendance!$E$2:$ZZ$2=_xlfn.XLOOKUP(E$1,'Point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37" spans="1:26" x14ac:dyDescent="0.25">
      <c r="A37" s="39">
        <f>Attendance!A36</f>
        <v>34</v>
      </c>
      <c r="B37" s="39" t="str">
        <f>IF($A37=0,"",IFERROR(_xlfn.LET(_xlpm.x,INDEX(Attendance!$B:$B,MATCH($A37,Attendance!$A:$A,0)),IF(_xlpm.x=0,"",_xlpm.x)),""))</f>
        <v/>
      </c>
      <c r="C37" s="39" t="str">
        <f>IF($A37=0,"",IFERROR(_xlfn.LET(_xlpm.x,INDEX(Attendance!$C:$C,MATCH($A37,Attendance!$A:$A,0)),IF(_xlpm.x=0,"",_xlpm.x)),""))</f>
        <v/>
      </c>
      <c r="D37" s="39" t="str">
        <f>IF($A37=0,"",IFERROR(_xlfn.LET(_xlpm.x,INDEX(Attendance!$D:$D,MATCH($A37,Attendance!$A:$A,0)),IF(_xlpm.x=0,"",_xlpm.x)),""))</f>
        <v/>
      </c>
      <c r="E37" s="233" cm="1">
        <f t="array" ref="E37">SUMPRODUCT((LOWER(INDEX(Attendance!$D:$ZZ,MATCH($A37,Attendance!$A:$A,0),0))="x")*(Attendance!$D$2:$ZZ$2=_xlfn.XLOOKUP(E$1,'Point System'!$A:$A,'Point System'!$B:$B,""))*(TEXT(Attendance!$D$1:$ZZ$1,"mmm")="Jan"))*_xlfn.XLOOKUP(E$1,'Point System'!$A:$A,'Point System'!$C:$C,0)</f>
        <v>0</v>
      </c>
      <c r="F37" s="233" cm="1">
        <f t="array" ref="F37">SUMPRODUCT((LOWER(INDEX(Attendance!$D:$ZZ,MATCH($A37,Attendance!$A:$A,0),0))="x")*(Attendance!$D$2:$ZZ$2=_xlfn.XLOOKUP(F$1,'Point System'!$A:$A,'Point System'!$B:$B,""))*(TEXT(Attendance!$D$1:$ZZ$1,"mmm")="Jan"))*_xlfn.XLOOKUP(F$1,'Point System'!$A:$A,'Point System'!$C:$C,0)</f>
        <v>0</v>
      </c>
      <c r="G37" s="233" cm="1">
        <f t="array" ref="G37">SUMPRODUCT((LOWER(INDEX(Attendance!$D:$ZZ,MATCH($A37,Attendance!$A:$A,0),0))="x")*(Attendance!$D$2:$ZZ$2=_xlfn.XLOOKUP(G$1,'Point System'!$A:$A,'Point System'!$B:$B,""))*(TEXT(Attendance!$D$1:$ZZ$1,"mmm")="Jan"))*_xlfn.XLOOKUP(G$1,'Point System'!$A:$A,'Point System'!$C:$C,0)</f>
        <v>0</v>
      </c>
      <c r="H37" s="233" cm="1">
        <f t="array" ref="H37">SUMPRODUCT((LOWER(INDEX(Attendance!$D:$ZZ,MATCH($A37,Attendance!$A:$A,0),0))="x")*(Attendance!$D$2:$ZZ$2=_xlfn.XLOOKUP(H$1,'Point System'!$A:$A,'Point System'!$B:$B,""))*(TEXT(Attendance!$D$1:$ZZ$1,"mmm")="Jan"))*_xlfn.XLOOKUP(H$1,'Point System'!$A:$A,'Point System'!$C:$C,0)</f>
        <v>0</v>
      </c>
      <c r="I37" s="233" cm="1">
        <f t="array" ref="I37">SUMPRODUCT((LOWER(INDEX(Attendance!$D:$ZZ,MATCH($A37,Attendance!$A:$A,0),0))="x")*(Attendance!$D$2:$ZZ$2=_xlfn.XLOOKUP(I$1,'Point System'!$A:$A,'Point System'!$B:$B,""))*(TEXT(Attendance!$D$1:$ZZ$1,"mmm")="Jan"))*_xlfn.XLOOKUP(I$1,'Point System'!$A:$A,'Point System'!$C:$C,0)</f>
        <v>0</v>
      </c>
      <c r="J37" s="233" cm="1">
        <f t="array" ref="J37">SUMPRODUCT((LOWER(INDEX(Attendance!$D:$ZZ,MATCH($A37,Attendance!$A:$A,0),0))="x")*(Attendance!$D$2:$ZZ$2=_xlfn.XLOOKUP(J$1,'Point System'!$A:$A,'Point System'!$B:$B,""))*(TEXT(Attendance!$D$1:$ZZ$1,"mmm")="Jan"))*_xlfn.XLOOKUP(J$1,'Point System'!$A:$A,'Point System'!$C:$C,0)</f>
        <v>0</v>
      </c>
      <c r="K37" s="233" cm="1">
        <f t="array" ref="K37">SUMPRODUCT((LOWER(INDEX(Attendance!$D:$ZZ,MATCH($A37,Attendance!$A:$A,0),0))="x")*(Attendance!$D$2:$ZZ$2=_xlfn.XLOOKUP(K$1,'Point System'!$A:$A,'Point System'!$B:$B,""))*(TEXT(Attendance!$D$1:$ZZ$1,"mmm")="Jan"))*_xlfn.XLOOKUP(K$1,'Point System'!$A:$A,'Point System'!$C:$C,0)</f>
        <v>0</v>
      </c>
      <c r="L37" s="188"/>
      <c r="M37" s="188"/>
      <c r="N37" s="188"/>
      <c r="O37" s="188"/>
      <c r="P37" s="241">
        <f t="shared" si="0"/>
        <v>0</v>
      </c>
      <c r="Q37" s="242">
        <f>IFERROR(INDEX(Deduction!$K:$K,MATCH($A37,Deduction!$A:$A,0))*_xlfn.XLOOKUP(Q$1,'Point System'!$E:$E,'Point System'!$G:$G,0),0)</f>
        <v>0</v>
      </c>
      <c r="R37" s="242">
        <f>IFERROR(INDEX(Deduction!$L:$L,MATCH($A37,Deduction!$A:$A,0))*_xlfn.XLOOKUP(R$1,'Point System'!$E:$E,'Point System'!$G:$G,0),0)</f>
        <v>0</v>
      </c>
      <c r="S37" s="242">
        <f>IFERROR(INDEX(Deduction!$M:$M,MATCH($A37,Deduction!$A:$A,0))*_xlfn.XLOOKUP(S$1,'Point System'!$E:$E,'Point System'!$G:$G,0),0)</f>
        <v>0</v>
      </c>
      <c r="T37" s="242">
        <f>IFERROR(INDEX(Deduction!$N:$N,MATCH($A37,Deduction!$A:$A,0))*_xlfn.XLOOKUP(T$1,'Point System'!$E:$E,'Point System'!$G:$G,0),0)</f>
        <v>0</v>
      </c>
      <c r="U37" s="242">
        <f>IFERROR(INDEX(Deduction!$O:$O,MATCH($A37,Deduction!$A:$A,0))*_xlfn.XLOOKUP(U$1,'Point System'!$E:$E,'Point System'!$G:$G,0),0)</f>
        <v>0</v>
      </c>
      <c r="V37" s="242">
        <f>IFERROR(INDEX(Deduction!$P:$P,MATCH($A37,Deduction!$A:$A,0))*_xlfn.XLOOKUP(V$1,'Point System'!$E:$E,'Point System'!$G:$G,0),0)</f>
        <v>0</v>
      </c>
      <c r="W37" s="243">
        <f t="shared" si="1"/>
        <v>0</v>
      </c>
      <c r="X37" s="243">
        <f t="shared" si="2"/>
        <v>0</v>
      </c>
      <c r="Y37" s="244" cm="1">
        <f t="array" ref="Y37">IFERROR(SUMPRODUCT((LOWER(INDEX(Attendance!$E:$ZZ,MATCH($A37,Attendance!$A:$A,0),0))="x")*(TEXT(Attendance!$E$1:$ZZ$1,"mmm")="Jan"))/SUMPRODUCT((Attendance!$E$1:$ZZ$1&lt;&gt;"")*(TEXT(Attendance!$E$1:$ZZ$1,"mmm")="Jan")),0)</f>
        <v>0</v>
      </c>
      <c r="Z37" s="245" cm="1">
        <f t="array" ref="Z37">IFERROR(SUMPRODUCT((LOWER(INDEX(Attendance!$E:$ZZ,MATCH($A37,Attendance!$A:$A,0),0))="x")*(Attendance!$E$2:$ZZ$2=_xlfn.XLOOKUP(E$1,'Point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38" spans="1:26" x14ac:dyDescent="0.25">
      <c r="A38" s="40">
        <f>Attendance!A37</f>
        <v>35</v>
      </c>
      <c r="B38" s="39" t="str">
        <f>IF($A38=0,"",IFERROR(_xlfn.LET(_xlpm.x,INDEX(Attendance!$B:$B,MATCH($A38,Attendance!$A:$A,0)),IF(_xlpm.x=0,"",_xlpm.x)),""))</f>
        <v/>
      </c>
      <c r="C38" s="39" t="str">
        <f>IF($A38=0,"",IFERROR(_xlfn.LET(_xlpm.x,INDEX(Attendance!$C:$C,MATCH($A38,Attendance!$A:$A,0)),IF(_xlpm.x=0,"",_xlpm.x)),""))</f>
        <v/>
      </c>
      <c r="D38" s="39" t="str">
        <f>IF($A38=0,"",IFERROR(_xlfn.LET(_xlpm.x,INDEX(Attendance!$D:$D,MATCH($A38,Attendance!$A:$A,0)),IF(_xlpm.x=0,"",_xlpm.x)),""))</f>
        <v/>
      </c>
      <c r="E38" s="233" cm="1">
        <f t="array" ref="E38">SUMPRODUCT((LOWER(INDEX(Attendance!$D:$ZZ,MATCH($A38,Attendance!$A:$A,0),0))="x")*(Attendance!$D$2:$ZZ$2=_xlfn.XLOOKUP(E$1,'Point System'!$A:$A,'Point System'!$B:$B,""))*(TEXT(Attendance!$D$1:$ZZ$1,"mmm")="Jan"))*_xlfn.XLOOKUP(E$1,'Point System'!$A:$A,'Point System'!$C:$C,0)</f>
        <v>0</v>
      </c>
      <c r="F38" s="233" cm="1">
        <f t="array" ref="F38">SUMPRODUCT((LOWER(INDEX(Attendance!$D:$ZZ,MATCH($A38,Attendance!$A:$A,0),0))="x")*(Attendance!$D$2:$ZZ$2=_xlfn.XLOOKUP(F$1,'Point System'!$A:$A,'Point System'!$B:$B,""))*(TEXT(Attendance!$D$1:$ZZ$1,"mmm")="Jan"))*_xlfn.XLOOKUP(F$1,'Point System'!$A:$A,'Point System'!$C:$C,0)</f>
        <v>0</v>
      </c>
      <c r="G38" s="233" cm="1">
        <f t="array" ref="G38">SUMPRODUCT((LOWER(INDEX(Attendance!$D:$ZZ,MATCH($A38,Attendance!$A:$A,0),0))="x")*(Attendance!$D$2:$ZZ$2=_xlfn.XLOOKUP(G$1,'Point System'!$A:$A,'Point System'!$B:$B,""))*(TEXT(Attendance!$D$1:$ZZ$1,"mmm")="Jan"))*_xlfn.XLOOKUP(G$1,'Point System'!$A:$A,'Point System'!$C:$C,0)</f>
        <v>0</v>
      </c>
      <c r="H38" s="233" cm="1">
        <f t="array" ref="H38">SUMPRODUCT((LOWER(INDEX(Attendance!$D:$ZZ,MATCH($A38,Attendance!$A:$A,0),0))="x")*(Attendance!$D$2:$ZZ$2=_xlfn.XLOOKUP(H$1,'Point System'!$A:$A,'Point System'!$B:$B,""))*(TEXT(Attendance!$D$1:$ZZ$1,"mmm")="Jan"))*_xlfn.XLOOKUP(H$1,'Point System'!$A:$A,'Point System'!$C:$C,0)</f>
        <v>0</v>
      </c>
      <c r="I38" s="233" cm="1">
        <f t="array" ref="I38">SUMPRODUCT((LOWER(INDEX(Attendance!$D:$ZZ,MATCH($A38,Attendance!$A:$A,0),0))="x")*(Attendance!$D$2:$ZZ$2=_xlfn.XLOOKUP(I$1,'Point System'!$A:$A,'Point System'!$B:$B,""))*(TEXT(Attendance!$D$1:$ZZ$1,"mmm")="Jan"))*_xlfn.XLOOKUP(I$1,'Point System'!$A:$A,'Point System'!$C:$C,0)</f>
        <v>0</v>
      </c>
      <c r="J38" s="233" cm="1">
        <f t="array" ref="J38">SUMPRODUCT((LOWER(INDEX(Attendance!$D:$ZZ,MATCH($A38,Attendance!$A:$A,0),0))="x")*(Attendance!$D$2:$ZZ$2=_xlfn.XLOOKUP(J$1,'Point System'!$A:$A,'Point System'!$B:$B,""))*(TEXT(Attendance!$D$1:$ZZ$1,"mmm")="Jan"))*_xlfn.XLOOKUP(J$1,'Point System'!$A:$A,'Point System'!$C:$C,0)</f>
        <v>0</v>
      </c>
      <c r="K38" s="233" cm="1">
        <f t="array" ref="K38">SUMPRODUCT((LOWER(INDEX(Attendance!$D:$ZZ,MATCH($A38,Attendance!$A:$A,0),0))="x")*(Attendance!$D$2:$ZZ$2=_xlfn.XLOOKUP(K$1,'Point System'!$A:$A,'Point System'!$B:$B,""))*(TEXT(Attendance!$D$1:$ZZ$1,"mmm")="Jan"))*_xlfn.XLOOKUP(K$1,'Point System'!$A:$A,'Point System'!$C:$C,0)</f>
        <v>0</v>
      </c>
      <c r="L38" s="188"/>
      <c r="M38" s="188"/>
      <c r="N38" s="188"/>
      <c r="O38" s="188"/>
      <c r="P38" s="241">
        <f t="shared" si="0"/>
        <v>0</v>
      </c>
      <c r="Q38" s="242">
        <f>IFERROR(INDEX(Deduction!$K:$K,MATCH($A38,Deduction!$A:$A,0))*_xlfn.XLOOKUP(Q$1,'Point System'!$E:$E,'Point System'!$G:$G,0),0)</f>
        <v>0</v>
      </c>
      <c r="R38" s="242">
        <f>IFERROR(INDEX(Deduction!$L:$L,MATCH($A38,Deduction!$A:$A,0))*_xlfn.XLOOKUP(R$1,'Point System'!$E:$E,'Point System'!$G:$G,0),0)</f>
        <v>0</v>
      </c>
      <c r="S38" s="242">
        <f>IFERROR(INDEX(Deduction!$M:$M,MATCH($A38,Deduction!$A:$A,0))*_xlfn.XLOOKUP(S$1,'Point System'!$E:$E,'Point System'!$G:$G,0),0)</f>
        <v>0</v>
      </c>
      <c r="T38" s="242">
        <f>IFERROR(INDEX(Deduction!$N:$N,MATCH($A38,Deduction!$A:$A,0))*_xlfn.XLOOKUP(T$1,'Point System'!$E:$E,'Point System'!$G:$G,0),0)</f>
        <v>0</v>
      </c>
      <c r="U38" s="242">
        <f>IFERROR(INDEX(Deduction!$O:$O,MATCH($A38,Deduction!$A:$A,0))*_xlfn.XLOOKUP(U$1,'Point System'!$E:$E,'Point System'!$G:$G,0),0)</f>
        <v>0</v>
      </c>
      <c r="V38" s="242">
        <f>IFERROR(INDEX(Deduction!$P:$P,MATCH($A38,Deduction!$A:$A,0))*_xlfn.XLOOKUP(V$1,'Point System'!$E:$E,'Point System'!$G:$G,0),0)</f>
        <v>0</v>
      </c>
      <c r="W38" s="243">
        <f t="shared" si="1"/>
        <v>0</v>
      </c>
      <c r="X38" s="243">
        <f t="shared" si="2"/>
        <v>0</v>
      </c>
      <c r="Y38" s="244" cm="1">
        <f t="array" ref="Y38">IFERROR(SUMPRODUCT((LOWER(INDEX(Attendance!$E:$ZZ,MATCH($A38,Attendance!$A:$A,0),0))="x")*(TEXT(Attendance!$E$1:$ZZ$1,"mmm")="Jan"))/SUMPRODUCT((Attendance!$E$1:$ZZ$1&lt;&gt;"")*(TEXT(Attendance!$E$1:$ZZ$1,"mmm")="Jan")),0)</f>
        <v>0</v>
      </c>
      <c r="Z38" s="245" cm="1">
        <f t="array" ref="Z38">IFERROR(SUMPRODUCT((LOWER(INDEX(Attendance!$E:$ZZ,MATCH($A38,Attendance!$A:$A,0),0))="x")*(Attendance!$E$2:$ZZ$2=_xlfn.XLOOKUP(E$1,'Point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39" spans="1:26" x14ac:dyDescent="0.25">
      <c r="A39" s="39">
        <f>Attendance!A38</f>
        <v>36</v>
      </c>
      <c r="B39" s="39" t="str">
        <f>IF($A39=0,"",IFERROR(_xlfn.LET(_xlpm.x,INDEX(Attendance!$B:$B,MATCH($A39,Attendance!$A:$A,0)),IF(_xlpm.x=0,"",_xlpm.x)),""))</f>
        <v/>
      </c>
      <c r="C39" s="39" t="str">
        <f>IF($A39=0,"",IFERROR(_xlfn.LET(_xlpm.x,INDEX(Attendance!$C:$C,MATCH($A39,Attendance!$A:$A,0)),IF(_xlpm.x=0,"",_xlpm.x)),""))</f>
        <v/>
      </c>
      <c r="D39" s="39" t="str">
        <f>IF($A39=0,"",IFERROR(_xlfn.LET(_xlpm.x,INDEX(Attendance!$D:$D,MATCH($A39,Attendance!$A:$A,0)),IF(_xlpm.x=0,"",_xlpm.x)),""))</f>
        <v/>
      </c>
      <c r="E39" s="233" cm="1">
        <f t="array" ref="E39">SUMPRODUCT((LOWER(INDEX(Attendance!$D:$ZZ,MATCH($A39,Attendance!$A:$A,0),0))="x")*(Attendance!$D$2:$ZZ$2=_xlfn.XLOOKUP(E$1,'Point System'!$A:$A,'Point System'!$B:$B,""))*(TEXT(Attendance!$D$1:$ZZ$1,"mmm")="Jan"))*_xlfn.XLOOKUP(E$1,'Point System'!$A:$A,'Point System'!$C:$C,0)</f>
        <v>0</v>
      </c>
      <c r="F39" s="233" cm="1">
        <f t="array" ref="F39">SUMPRODUCT((LOWER(INDEX(Attendance!$D:$ZZ,MATCH($A39,Attendance!$A:$A,0),0))="x")*(Attendance!$D$2:$ZZ$2=_xlfn.XLOOKUP(F$1,'Point System'!$A:$A,'Point System'!$B:$B,""))*(TEXT(Attendance!$D$1:$ZZ$1,"mmm")="Jan"))*_xlfn.XLOOKUP(F$1,'Point System'!$A:$A,'Point System'!$C:$C,0)</f>
        <v>0</v>
      </c>
      <c r="G39" s="233" cm="1">
        <f t="array" ref="G39">SUMPRODUCT((LOWER(INDEX(Attendance!$D:$ZZ,MATCH($A39,Attendance!$A:$A,0),0))="x")*(Attendance!$D$2:$ZZ$2=_xlfn.XLOOKUP(G$1,'Point System'!$A:$A,'Point System'!$B:$B,""))*(TEXT(Attendance!$D$1:$ZZ$1,"mmm")="Jan"))*_xlfn.XLOOKUP(G$1,'Point System'!$A:$A,'Point System'!$C:$C,0)</f>
        <v>0</v>
      </c>
      <c r="H39" s="233" cm="1">
        <f t="array" ref="H39">SUMPRODUCT((LOWER(INDEX(Attendance!$D:$ZZ,MATCH($A39,Attendance!$A:$A,0),0))="x")*(Attendance!$D$2:$ZZ$2=_xlfn.XLOOKUP(H$1,'Point System'!$A:$A,'Point System'!$B:$B,""))*(TEXT(Attendance!$D$1:$ZZ$1,"mmm")="Jan"))*_xlfn.XLOOKUP(H$1,'Point System'!$A:$A,'Point System'!$C:$C,0)</f>
        <v>0</v>
      </c>
      <c r="I39" s="233" cm="1">
        <f t="array" ref="I39">SUMPRODUCT((LOWER(INDEX(Attendance!$D:$ZZ,MATCH($A39,Attendance!$A:$A,0),0))="x")*(Attendance!$D$2:$ZZ$2=_xlfn.XLOOKUP(I$1,'Point System'!$A:$A,'Point System'!$B:$B,""))*(TEXT(Attendance!$D$1:$ZZ$1,"mmm")="Jan"))*_xlfn.XLOOKUP(I$1,'Point System'!$A:$A,'Point System'!$C:$C,0)</f>
        <v>0</v>
      </c>
      <c r="J39" s="233" cm="1">
        <f t="array" ref="J39">SUMPRODUCT((LOWER(INDEX(Attendance!$D:$ZZ,MATCH($A39,Attendance!$A:$A,0),0))="x")*(Attendance!$D$2:$ZZ$2=_xlfn.XLOOKUP(J$1,'Point System'!$A:$A,'Point System'!$B:$B,""))*(TEXT(Attendance!$D$1:$ZZ$1,"mmm")="Jan"))*_xlfn.XLOOKUP(J$1,'Point System'!$A:$A,'Point System'!$C:$C,0)</f>
        <v>0</v>
      </c>
      <c r="K39" s="233" cm="1">
        <f t="array" ref="K39">SUMPRODUCT((LOWER(INDEX(Attendance!$D:$ZZ,MATCH($A39,Attendance!$A:$A,0),0))="x")*(Attendance!$D$2:$ZZ$2=_xlfn.XLOOKUP(K$1,'Point System'!$A:$A,'Point System'!$B:$B,""))*(TEXT(Attendance!$D$1:$ZZ$1,"mmm")="Jan"))*_xlfn.XLOOKUP(K$1,'Point System'!$A:$A,'Point System'!$C:$C,0)</f>
        <v>0</v>
      </c>
      <c r="L39" s="188"/>
      <c r="M39" s="188"/>
      <c r="N39" s="188"/>
      <c r="O39" s="188"/>
      <c r="P39" s="241">
        <f t="shared" si="0"/>
        <v>0</v>
      </c>
      <c r="Q39" s="242">
        <f>IFERROR(INDEX(Deduction!$K:$K,MATCH($A39,Deduction!$A:$A,0))*_xlfn.XLOOKUP(Q$1,'Point System'!$E:$E,'Point System'!$G:$G,0),0)</f>
        <v>0</v>
      </c>
      <c r="R39" s="242">
        <f>IFERROR(INDEX(Deduction!$L:$L,MATCH($A39,Deduction!$A:$A,0))*_xlfn.XLOOKUP(R$1,'Point System'!$E:$E,'Point System'!$G:$G,0),0)</f>
        <v>0</v>
      </c>
      <c r="S39" s="242">
        <f>IFERROR(INDEX(Deduction!$M:$M,MATCH($A39,Deduction!$A:$A,0))*_xlfn.XLOOKUP(S$1,'Point System'!$E:$E,'Point System'!$G:$G,0),0)</f>
        <v>0</v>
      </c>
      <c r="T39" s="242">
        <f>IFERROR(INDEX(Deduction!$N:$N,MATCH($A39,Deduction!$A:$A,0))*_xlfn.XLOOKUP(T$1,'Point System'!$E:$E,'Point System'!$G:$G,0),0)</f>
        <v>0</v>
      </c>
      <c r="U39" s="242">
        <f>IFERROR(INDEX(Deduction!$O:$O,MATCH($A39,Deduction!$A:$A,0))*_xlfn.XLOOKUP(U$1,'Point System'!$E:$E,'Point System'!$G:$G,0),0)</f>
        <v>0</v>
      </c>
      <c r="V39" s="242">
        <f>IFERROR(INDEX(Deduction!$P:$P,MATCH($A39,Deduction!$A:$A,0))*_xlfn.XLOOKUP(V$1,'Point System'!$E:$E,'Point System'!$G:$G,0),0)</f>
        <v>0</v>
      </c>
      <c r="W39" s="243">
        <f t="shared" si="1"/>
        <v>0</v>
      </c>
      <c r="X39" s="243">
        <f t="shared" si="2"/>
        <v>0</v>
      </c>
      <c r="Y39" s="244" cm="1">
        <f t="array" ref="Y39">IFERROR(SUMPRODUCT((LOWER(INDEX(Attendance!$E:$ZZ,MATCH($A39,Attendance!$A:$A,0),0))="x")*(TEXT(Attendance!$E$1:$ZZ$1,"mmm")="Jan"))/SUMPRODUCT((Attendance!$E$1:$ZZ$1&lt;&gt;"")*(TEXT(Attendance!$E$1:$ZZ$1,"mmm")="Jan")),0)</f>
        <v>0</v>
      </c>
      <c r="Z39" s="245" cm="1">
        <f t="array" ref="Z39">IFERROR(SUMPRODUCT((LOWER(INDEX(Attendance!$E:$ZZ,MATCH($A39,Attendance!$A:$A,0),0))="x")*(Attendance!$E$2:$ZZ$2=_xlfn.XLOOKUP(E$1,'Point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40" spans="1:26" x14ac:dyDescent="0.25">
      <c r="A40" s="40">
        <f>Attendance!A39</f>
        <v>37</v>
      </c>
      <c r="B40" s="39" t="str">
        <f>IF($A40=0,"",IFERROR(_xlfn.LET(_xlpm.x,INDEX(Attendance!$B:$B,MATCH($A40,Attendance!$A:$A,0)),IF(_xlpm.x=0,"",_xlpm.x)),""))</f>
        <v/>
      </c>
      <c r="C40" s="39" t="str">
        <f>IF($A40=0,"",IFERROR(_xlfn.LET(_xlpm.x,INDEX(Attendance!$C:$C,MATCH($A40,Attendance!$A:$A,0)),IF(_xlpm.x=0,"",_xlpm.x)),""))</f>
        <v/>
      </c>
      <c r="D40" s="39" t="str">
        <f>IF($A40=0,"",IFERROR(_xlfn.LET(_xlpm.x,INDEX(Attendance!$D:$D,MATCH($A40,Attendance!$A:$A,0)),IF(_xlpm.x=0,"",_xlpm.x)),""))</f>
        <v/>
      </c>
      <c r="E40" s="233" cm="1">
        <f t="array" ref="E40">SUMPRODUCT((LOWER(INDEX(Attendance!$D:$ZZ,MATCH($A40,Attendance!$A:$A,0),0))="x")*(Attendance!$D$2:$ZZ$2=_xlfn.XLOOKUP(E$1,'Point System'!$A:$A,'Point System'!$B:$B,""))*(TEXT(Attendance!$D$1:$ZZ$1,"mmm")="Jan"))*_xlfn.XLOOKUP(E$1,'Point System'!$A:$A,'Point System'!$C:$C,0)</f>
        <v>0</v>
      </c>
      <c r="F40" s="233" cm="1">
        <f t="array" ref="F40">SUMPRODUCT((LOWER(INDEX(Attendance!$D:$ZZ,MATCH($A40,Attendance!$A:$A,0),0))="x")*(Attendance!$D$2:$ZZ$2=_xlfn.XLOOKUP(F$1,'Point System'!$A:$A,'Point System'!$B:$B,""))*(TEXT(Attendance!$D$1:$ZZ$1,"mmm")="Jan"))*_xlfn.XLOOKUP(F$1,'Point System'!$A:$A,'Point System'!$C:$C,0)</f>
        <v>0</v>
      </c>
      <c r="G40" s="233" cm="1">
        <f t="array" ref="G40">SUMPRODUCT((LOWER(INDEX(Attendance!$D:$ZZ,MATCH($A40,Attendance!$A:$A,0),0))="x")*(Attendance!$D$2:$ZZ$2=_xlfn.XLOOKUP(G$1,'Point System'!$A:$A,'Point System'!$B:$B,""))*(TEXT(Attendance!$D$1:$ZZ$1,"mmm")="Jan"))*_xlfn.XLOOKUP(G$1,'Point System'!$A:$A,'Point System'!$C:$C,0)</f>
        <v>0</v>
      </c>
      <c r="H40" s="233" cm="1">
        <f t="array" ref="H40">SUMPRODUCT((LOWER(INDEX(Attendance!$D:$ZZ,MATCH($A40,Attendance!$A:$A,0),0))="x")*(Attendance!$D$2:$ZZ$2=_xlfn.XLOOKUP(H$1,'Point System'!$A:$A,'Point System'!$B:$B,""))*(TEXT(Attendance!$D$1:$ZZ$1,"mmm")="Jan"))*_xlfn.XLOOKUP(H$1,'Point System'!$A:$A,'Point System'!$C:$C,0)</f>
        <v>0</v>
      </c>
      <c r="I40" s="233" cm="1">
        <f t="array" ref="I40">SUMPRODUCT((LOWER(INDEX(Attendance!$D:$ZZ,MATCH($A40,Attendance!$A:$A,0),0))="x")*(Attendance!$D$2:$ZZ$2=_xlfn.XLOOKUP(I$1,'Point System'!$A:$A,'Point System'!$B:$B,""))*(TEXT(Attendance!$D$1:$ZZ$1,"mmm")="Jan"))*_xlfn.XLOOKUP(I$1,'Point System'!$A:$A,'Point System'!$C:$C,0)</f>
        <v>0</v>
      </c>
      <c r="J40" s="233" cm="1">
        <f t="array" ref="J40">SUMPRODUCT((LOWER(INDEX(Attendance!$D:$ZZ,MATCH($A40,Attendance!$A:$A,0),0))="x")*(Attendance!$D$2:$ZZ$2=_xlfn.XLOOKUP(J$1,'Point System'!$A:$A,'Point System'!$B:$B,""))*(TEXT(Attendance!$D$1:$ZZ$1,"mmm")="Jan"))*_xlfn.XLOOKUP(J$1,'Point System'!$A:$A,'Point System'!$C:$C,0)</f>
        <v>0</v>
      </c>
      <c r="K40" s="233" cm="1">
        <f t="array" ref="K40">SUMPRODUCT((LOWER(INDEX(Attendance!$D:$ZZ,MATCH($A40,Attendance!$A:$A,0),0))="x")*(Attendance!$D$2:$ZZ$2=_xlfn.XLOOKUP(K$1,'Point System'!$A:$A,'Point System'!$B:$B,""))*(TEXT(Attendance!$D$1:$ZZ$1,"mmm")="Jan"))*_xlfn.XLOOKUP(K$1,'Point System'!$A:$A,'Point System'!$C:$C,0)</f>
        <v>0</v>
      </c>
      <c r="L40" s="188"/>
      <c r="M40" s="188"/>
      <c r="N40" s="188"/>
      <c r="O40" s="188"/>
      <c r="P40" s="241">
        <f t="shared" si="0"/>
        <v>0</v>
      </c>
      <c r="Q40" s="242">
        <f>IFERROR(INDEX(Deduction!$K:$K,MATCH($A40,Deduction!$A:$A,0))*_xlfn.XLOOKUP(Q$1,'Point System'!$E:$E,'Point System'!$G:$G,0),0)</f>
        <v>0</v>
      </c>
      <c r="R40" s="242">
        <f>IFERROR(INDEX(Deduction!$L:$L,MATCH($A40,Deduction!$A:$A,0))*_xlfn.XLOOKUP(R$1,'Point System'!$E:$E,'Point System'!$G:$G,0),0)</f>
        <v>0</v>
      </c>
      <c r="S40" s="242">
        <f>IFERROR(INDEX(Deduction!$M:$M,MATCH($A40,Deduction!$A:$A,0))*_xlfn.XLOOKUP(S$1,'Point System'!$E:$E,'Point System'!$G:$G,0),0)</f>
        <v>0</v>
      </c>
      <c r="T40" s="242">
        <f>IFERROR(INDEX(Deduction!$N:$N,MATCH($A40,Deduction!$A:$A,0))*_xlfn.XLOOKUP(T$1,'Point System'!$E:$E,'Point System'!$G:$G,0),0)</f>
        <v>0</v>
      </c>
      <c r="U40" s="242">
        <f>IFERROR(INDEX(Deduction!$O:$O,MATCH($A40,Deduction!$A:$A,0))*_xlfn.XLOOKUP(U$1,'Point System'!$E:$E,'Point System'!$G:$G,0),0)</f>
        <v>0</v>
      </c>
      <c r="V40" s="242">
        <f>IFERROR(INDEX(Deduction!$P:$P,MATCH($A40,Deduction!$A:$A,0))*_xlfn.XLOOKUP(V$1,'Point System'!$E:$E,'Point System'!$G:$G,0),0)</f>
        <v>0</v>
      </c>
      <c r="W40" s="243">
        <f t="shared" si="1"/>
        <v>0</v>
      </c>
      <c r="X40" s="243">
        <f t="shared" si="2"/>
        <v>0</v>
      </c>
      <c r="Y40" s="244" cm="1">
        <f t="array" ref="Y40">IFERROR(SUMPRODUCT((LOWER(INDEX(Attendance!$E:$ZZ,MATCH($A40,Attendance!$A:$A,0),0))="x")*(TEXT(Attendance!$E$1:$ZZ$1,"mmm")="Jan"))/SUMPRODUCT((Attendance!$E$1:$ZZ$1&lt;&gt;"")*(TEXT(Attendance!$E$1:$ZZ$1,"mmm")="Jan")),0)</f>
        <v>0</v>
      </c>
      <c r="Z40" s="245" cm="1">
        <f t="array" ref="Z40">IFERROR(SUMPRODUCT((LOWER(INDEX(Attendance!$E:$ZZ,MATCH($A40,Attendance!$A:$A,0),0))="x")*(Attendance!$E$2:$ZZ$2=_xlfn.XLOOKUP(E$1,'Point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41" spans="1:26" x14ac:dyDescent="0.25">
      <c r="A41" s="39">
        <f>Attendance!A40</f>
        <v>38</v>
      </c>
      <c r="B41" s="39" t="str">
        <f>IF($A41=0,"",IFERROR(_xlfn.LET(_xlpm.x,INDEX(Attendance!$B:$B,MATCH($A41,Attendance!$A:$A,0)),IF(_xlpm.x=0,"",_xlpm.x)),""))</f>
        <v/>
      </c>
      <c r="C41" s="39" t="str">
        <f>IF($A41=0,"",IFERROR(_xlfn.LET(_xlpm.x,INDEX(Attendance!$C:$C,MATCH($A41,Attendance!$A:$A,0)),IF(_xlpm.x=0,"",_xlpm.x)),""))</f>
        <v/>
      </c>
      <c r="D41" s="39" t="str">
        <f>IF($A41=0,"",IFERROR(_xlfn.LET(_xlpm.x,INDEX(Attendance!$D:$D,MATCH($A41,Attendance!$A:$A,0)),IF(_xlpm.x=0,"",_xlpm.x)),""))</f>
        <v/>
      </c>
      <c r="E41" s="233" cm="1">
        <f t="array" ref="E41">SUMPRODUCT((LOWER(INDEX(Attendance!$D:$ZZ,MATCH($A41,Attendance!$A:$A,0),0))="x")*(Attendance!$D$2:$ZZ$2=_xlfn.XLOOKUP(E$1,'Point System'!$A:$A,'Point System'!$B:$B,""))*(TEXT(Attendance!$D$1:$ZZ$1,"mmm")="Jan"))*_xlfn.XLOOKUP(E$1,'Point System'!$A:$A,'Point System'!$C:$C,0)</f>
        <v>0</v>
      </c>
      <c r="F41" s="233" cm="1">
        <f t="array" ref="F41">SUMPRODUCT((LOWER(INDEX(Attendance!$D:$ZZ,MATCH($A41,Attendance!$A:$A,0),0))="x")*(Attendance!$D$2:$ZZ$2=_xlfn.XLOOKUP(F$1,'Point System'!$A:$A,'Point System'!$B:$B,""))*(TEXT(Attendance!$D$1:$ZZ$1,"mmm")="Jan"))*_xlfn.XLOOKUP(F$1,'Point System'!$A:$A,'Point System'!$C:$C,0)</f>
        <v>0</v>
      </c>
      <c r="G41" s="233" cm="1">
        <f t="array" ref="G41">SUMPRODUCT((LOWER(INDEX(Attendance!$D:$ZZ,MATCH($A41,Attendance!$A:$A,0),0))="x")*(Attendance!$D$2:$ZZ$2=_xlfn.XLOOKUP(G$1,'Point System'!$A:$A,'Point System'!$B:$B,""))*(TEXT(Attendance!$D$1:$ZZ$1,"mmm")="Jan"))*_xlfn.XLOOKUP(G$1,'Point System'!$A:$A,'Point System'!$C:$C,0)</f>
        <v>0</v>
      </c>
      <c r="H41" s="233" cm="1">
        <f t="array" ref="H41">SUMPRODUCT((LOWER(INDEX(Attendance!$D:$ZZ,MATCH($A41,Attendance!$A:$A,0),0))="x")*(Attendance!$D$2:$ZZ$2=_xlfn.XLOOKUP(H$1,'Point System'!$A:$A,'Point System'!$B:$B,""))*(TEXT(Attendance!$D$1:$ZZ$1,"mmm")="Jan"))*_xlfn.XLOOKUP(H$1,'Point System'!$A:$A,'Point System'!$C:$C,0)</f>
        <v>0</v>
      </c>
      <c r="I41" s="233" cm="1">
        <f t="array" ref="I41">SUMPRODUCT((LOWER(INDEX(Attendance!$D:$ZZ,MATCH($A41,Attendance!$A:$A,0),0))="x")*(Attendance!$D$2:$ZZ$2=_xlfn.XLOOKUP(I$1,'Point System'!$A:$A,'Point System'!$B:$B,""))*(TEXT(Attendance!$D$1:$ZZ$1,"mmm")="Jan"))*_xlfn.XLOOKUP(I$1,'Point System'!$A:$A,'Point System'!$C:$C,0)</f>
        <v>0</v>
      </c>
      <c r="J41" s="233" cm="1">
        <f t="array" ref="J41">SUMPRODUCT((LOWER(INDEX(Attendance!$D:$ZZ,MATCH($A41,Attendance!$A:$A,0),0))="x")*(Attendance!$D$2:$ZZ$2=_xlfn.XLOOKUP(J$1,'Point System'!$A:$A,'Point System'!$B:$B,""))*(TEXT(Attendance!$D$1:$ZZ$1,"mmm")="Jan"))*_xlfn.XLOOKUP(J$1,'Point System'!$A:$A,'Point System'!$C:$C,0)</f>
        <v>0</v>
      </c>
      <c r="K41" s="233" cm="1">
        <f t="array" ref="K41">SUMPRODUCT((LOWER(INDEX(Attendance!$D:$ZZ,MATCH($A41,Attendance!$A:$A,0),0))="x")*(Attendance!$D$2:$ZZ$2=_xlfn.XLOOKUP(K$1,'Point System'!$A:$A,'Point System'!$B:$B,""))*(TEXT(Attendance!$D$1:$ZZ$1,"mmm")="Jan"))*_xlfn.XLOOKUP(K$1,'Point System'!$A:$A,'Point System'!$C:$C,0)</f>
        <v>0</v>
      </c>
      <c r="L41" s="188"/>
      <c r="M41" s="188"/>
      <c r="N41" s="188"/>
      <c r="O41" s="188"/>
      <c r="P41" s="241">
        <f t="shared" si="0"/>
        <v>0</v>
      </c>
      <c r="Q41" s="242">
        <f>IFERROR(INDEX(Deduction!$K:$K,MATCH($A41,Deduction!$A:$A,0))*_xlfn.XLOOKUP(Q$1,'Point System'!$E:$E,'Point System'!$G:$G,0),0)</f>
        <v>0</v>
      </c>
      <c r="R41" s="242">
        <f>IFERROR(INDEX(Deduction!$L:$L,MATCH($A41,Deduction!$A:$A,0))*_xlfn.XLOOKUP(R$1,'Point System'!$E:$E,'Point System'!$G:$G,0),0)</f>
        <v>0</v>
      </c>
      <c r="S41" s="242">
        <f>IFERROR(INDEX(Deduction!$M:$M,MATCH($A41,Deduction!$A:$A,0))*_xlfn.XLOOKUP(S$1,'Point System'!$E:$E,'Point System'!$G:$G,0),0)</f>
        <v>0</v>
      </c>
      <c r="T41" s="242">
        <f>IFERROR(INDEX(Deduction!$N:$N,MATCH($A41,Deduction!$A:$A,0))*_xlfn.XLOOKUP(T$1,'Point System'!$E:$E,'Point System'!$G:$G,0),0)</f>
        <v>0</v>
      </c>
      <c r="U41" s="242">
        <f>IFERROR(INDEX(Deduction!$O:$O,MATCH($A41,Deduction!$A:$A,0))*_xlfn.XLOOKUP(U$1,'Point System'!$E:$E,'Point System'!$G:$G,0),0)</f>
        <v>0</v>
      </c>
      <c r="V41" s="242">
        <f>IFERROR(INDEX(Deduction!$P:$P,MATCH($A41,Deduction!$A:$A,0))*_xlfn.XLOOKUP(V$1,'Point System'!$E:$E,'Point System'!$G:$G,0),0)</f>
        <v>0</v>
      </c>
      <c r="W41" s="243">
        <f t="shared" si="1"/>
        <v>0</v>
      </c>
      <c r="X41" s="243">
        <f t="shared" si="2"/>
        <v>0</v>
      </c>
      <c r="Y41" s="244" cm="1">
        <f t="array" ref="Y41">IFERROR(SUMPRODUCT((LOWER(INDEX(Attendance!$E:$ZZ,MATCH($A41,Attendance!$A:$A,0),0))="x")*(TEXT(Attendance!$E$1:$ZZ$1,"mmm")="Jan"))/SUMPRODUCT((Attendance!$E$1:$ZZ$1&lt;&gt;"")*(TEXT(Attendance!$E$1:$ZZ$1,"mmm")="Jan")),0)</f>
        <v>0</v>
      </c>
      <c r="Z41" s="245" cm="1">
        <f t="array" ref="Z41">IFERROR(SUMPRODUCT((LOWER(INDEX(Attendance!$E:$ZZ,MATCH($A41,Attendance!$A:$A,0),0))="x")*(Attendance!$E$2:$ZZ$2=_xlfn.XLOOKUP(E$1,'Point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42" spans="1:26" x14ac:dyDescent="0.25">
      <c r="A42" s="40">
        <f>Attendance!A41</f>
        <v>39</v>
      </c>
      <c r="B42" s="39" t="str">
        <f>IF($A42=0,"",IFERROR(_xlfn.LET(_xlpm.x,INDEX(Attendance!$B:$B,MATCH($A42,Attendance!$A:$A,0)),IF(_xlpm.x=0,"",_xlpm.x)),""))</f>
        <v/>
      </c>
      <c r="C42" s="39" t="str">
        <f>IF($A42=0,"",IFERROR(_xlfn.LET(_xlpm.x,INDEX(Attendance!$C:$C,MATCH($A42,Attendance!$A:$A,0)),IF(_xlpm.x=0,"",_xlpm.x)),""))</f>
        <v/>
      </c>
      <c r="D42" s="39" t="str">
        <f>IF($A42=0,"",IFERROR(_xlfn.LET(_xlpm.x,INDEX(Attendance!$D:$D,MATCH($A42,Attendance!$A:$A,0)),IF(_xlpm.x=0,"",_xlpm.x)),""))</f>
        <v/>
      </c>
      <c r="E42" s="233" cm="1">
        <f t="array" ref="E42">SUMPRODUCT((LOWER(INDEX(Attendance!$D:$ZZ,MATCH($A42,Attendance!$A:$A,0),0))="x")*(Attendance!$D$2:$ZZ$2=_xlfn.XLOOKUP(E$1,'Point System'!$A:$A,'Point System'!$B:$B,""))*(TEXT(Attendance!$D$1:$ZZ$1,"mmm")="Jan"))*_xlfn.XLOOKUP(E$1,'Point System'!$A:$A,'Point System'!$C:$C,0)</f>
        <v>0</v>
      </c>
      <c r="F42" s="233" cm="1">
        <f t="array" ref="F42">SUMPRODUCT((LOWER(INDEX(Attendance!$D:$ZZ,MATCH($A42,Attendance!$A:$A,0),0))="x")*(Attendance!$D$2:$ZZ$2=_xlfn.XLOOKUP(F$1,'Point System'!$A:$A,'Point System'!$B:$B,""))*(TEXT(Attendance!$D$1:$ZZ$1,"mmm")="Jan"))*_xlfn.XLOOKUP(F$1,'Point System'!$A:$A,'Point System'!$C:$C,0)</f>
        <v>0</v>
      </c>
      <c r="G42" s="233" cm="1">
        <f t="array" ref="G42">SUMPRODUCT((LOWER(INDEX(Attendance!$D:$ZZ,MATCH($A42,Attendance!$A:$A,0),0))="x")*(Attendance!$D$2:$ZZ$2=_xlfn.XLOOKUP(G$1,'Point System'!$A:$A,'Point System'!$B:$B,""))*(TEXT(Attendance!$D$1:$ZZ$1,"mmm")="Jan"))*_xlfn.XLOOKUP(G$1,'Point System'!$A:$A,'Point System'!$C:$C,0)</f>
        <v>0</v>
      </c>
      <c r="H42" s="233" cm="1">
        <f t="array" ref="H42">SUMPRODUCT((LOWER(INDEX(Attendance!$D:$ZZ,MATCH($A42,Attendance!$A:$A,0),0))="x")*(Attendance!$D$2:$ZZ$2=_xlfn.XLOOKUP(H$1,'Point System'!$A:$A,'Point System'!$B:$B,""))*(TEXT(Attendance!$D$1:$ZZ$1,"mmm")="Jan"))*_xlfn.XLOOKUP(H$1,'Point System'!$A:$A,'Point System'!$C:$C,0)</f>
        <v>0</v>
      </c>
      <c r="I42" s="233" cm="1">
        <f t="array" ref="I42">SUMPRODUCT((LOWER(INDEX(Attendance!$D:$ZZ,MATCH($A42,Attendance!$A:$A,0),0))="x")*(Attendance!$D$2:$ZZ$2=_xlfn.XLOOKUP(I$1,'Point System'!$A:$A,'Point System'!$B:$B,""))*(TEXT(Attendance!$D$1:$ZZ$1,"mmm")="Jan"))*_xlfn.XLOOKUP(I$1,'Point System'!$A:$A,'Point System'!$C:$C,0)</f>
        <v>0</v>
      </c>
      <c r="J42" s="233" cm="1">
        <f t="array" ref="J42">SUMPRODUCT((LOWER(INDEX(Attendance!$D:$ZZ,MATCH($A42,Attendance!$A:$A,0),0))="x")*(Attendance!$D$2:$ZZ$2=_xlfn.XLOOKUP(J$1,'Point System'!$A:$A,'Point System'!$B:$B,""))*(TEXT(Attendance!$D$1:$ZZ$1,"mmm")="Jan"))*_xlfn.XLOOKUP(J$1,'Point System'!$A:$A,'Point System'!$C:$C,0)</f>
        <v>0</v>
      </c>
      <c r="K42" s="233" cm="1">
        <f t="array" ref="K42">SUMPRODUCT((LOWER(INDEX(Attendance!$D:$ZZ,MATCH($A42,Attendance!$A:$A,0),0))="x")*(Attendance!$D$2:$ZZ$2=_xlfn.XLOOKUP(K$1,'Point System'!$A:$A,'Point System'!$B:$B,""))*(TEXT(Attendance!$D$1:$ZZ$1,"mmm")="Jan"))*_xlfn.XLOOKUP(K$1,'Point System'!$A:$A,'Point System'!$C:$C,0)</f>
        <v>0</v>
      </c>
      <c r="L42" s="188"/>
      <c r="M42" s="188"/>
      <c r="N42" s="188"/>
      <c r="O42" s="188"/>
      <c r="P42" s="241">
        <f t="shared" si="0"/>
        <v>0</v>
      </c>
      <c r="Q42" s="242">
        <f>IFERROR(INDEX(Deduction!$K:$K,MATCH($A42,Deduction!$A:$A,0))*_xlfn.XLOOKUP(Q$1,'Point System'!$E:$E,'Point System'!$G:$G,0),0)</f>
        <v>0</v>
      </c>
      <c r="R42" s="242">
        <f>IFERROR(INDEX(Deduction!$L:$L,MATCH($A42,Deduction!$A:$A,0))*_xlfn.XLOOKUP(R$1,'Point System'!$E:$E,'Point System'!$G:$G,0),0)</f>
        <v>0</v>
      </c>
      <c r="S42" s="242">
        <f>IFERROR(INDEX(Deduction!$M:$M,MATCH($A42,Deduction!$A:$A,0))*_xlfn.XLOOKUP(S$1,'Point System'!$E:$E,'Point System'!$G:$G,0),0)</f>
        <v>0</v>
      </c>
      <c r="T42" s="242">
        <f>IFERROR(INDEX(Deduction!$N:$N,MATCH($A42,Deduction!$A:$A,0))*_xlfn.XLOOKUP(T$1,'Point System'!$E:$E,'Point System'!$G:$G,0),0)</f>
        <v>0</v>
      </c>
      <c r="U42" s="242">
        <f>IFERROR(INDEX(Deduction!$O:$O,MATCH($A42,Deduction!$A:$A,0))*_xlfn.XLOOKUP(U$1,'Point System'!$E:$E,'Point System'!$G:$G,0),0)</f>
        <v>0</v>
      </c>
      <c r="V42" s="242">
        <f>IFERROR(INDEX(Deduction!$P:$P,MATCH($A42,Deduction!$A:$A,0))*_xlfn.XLOOKUP(V$1,'Point System'!$E:$E,'Point System'!$G:$G,0),0)</f>
        <v>0</v>
      </c>
      <c r="W42" s="243">
        <f t="shared" si="1"/>
        <v>0</v>
      </c>
      <c r="X42" s="243">
        <f t="shared" si="2"/>
        <v>0</v>
      </c>
      <c r="Y42" s="244" cm="1">
        <f t="array" ref="Y42">IFERROR(SUMPRODUCT((LOWER(INDEX(Attendance!$E:$ZZ,MATCH($A42,Attendance!$A:$A,0),0))="x")*(TEXT(Attendance!$E$1:$ZZ$1,"mmm")="Jan"))/SUMPRODUCT((Attendance!$E$1:$ZZ$1&lt;&gt;"")*(TEXT(Attendance!$E$1:$ZZ$1,"mmm")="Jan")),0)</f>
        <v>0</v>
      </c>
      <c r="Z42" s="245" cm="1">
        <f t="array" ref="Z42">IFERROR(SUMPRODUCT((LOWER(INDEX(Attendance!$E:$ZZ,MATCH($A42,Attendance!$A:$A,0),0))="x")*(Attendance!$E$2:$ZZ$2=_xlfn.XLOOKUP(E$1,'Point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43" spans="1:26" x14ac:dyDescent="0.25">
      <c r="A43" s="39">
        <f>Attendance!A42</f>
        <v>40</v>
      </c>
      <c r="B43" s="39" t="str">
        <f>IF($A43=0,"",IFERROR(_xlfn.LET(_xlpm.x,INDEX(Attendance!$B:$B,MATCH($A43,Attendance!$A:$A,0)),IF(_xlpm.x=0,"",_xlpm.x)),""))</f>
        <v/>
      </c>
      <c r="C43" s="39" t="str">
        <f>IF($A43=0,"",IFERROR(_xlfn.LET(_xlpm.x,INDEX(Attendance!$C:$C,MATCH($A43,Attendance!$A:$A,0)),IF(_xlpm.x=0,"",_xlpm.x)),""))</f>
        <v/>
      </c>
      <c r="D43" s="39" t="str">
        <f>IF($A43=0,"",IFERROR(_xlfn.LET(_xlpm.x,INDEX(Attendance!$D:$D,MATCH($A43,Attendance!$A:$A,0)),IF(_xlpm.x=0,"",_xlpm.x)),""))</f>
        <v/>
      </c>
      <c r="E43" s="233" cm="1">
        <f t="array" ref="E43">SUMPRODUCT((LOWER(INDEX(Attendance!$D:$ZZ,MATCH($A43,Attendance!$A:$A,0),0))="x")*(Attendance!$D$2:$ZZ$2=_xlfn.XLOOKUP(E$1,'Point System'!$A:$A,'Point System'!$B:$B,""))*(TEXT(Attendance!$D$1:$ZZ$1,"mmm")="Jan"))*_xlfn.XLOOKUP(E$1,'Point System'!$A:$A,'Point System'!$C:$C,0)</f>
        <v>0</v>
      </c>
      <c r="F43" s="233" cm="1">
        <f t="array" ref="F43">SUMPRODUCT((LOWER(INDEX(Attendance!$D:$ZZ,MATCH($A43,Attendance!$A:$A,0),0))="x")*(Attendance!$D$2:$ZZ$2=_xlfn.XLOOKUP(F$1,'Point System'!$A:$A,'Point System'!$B:$B,""))*(TEXT(Attendance!$D$1:$ZZ$1,"mmm")="Jan"))*_xlfn.XLOOKUP(F$1,'Point System'!$A:$A,'Point System'!$C:$C,0)</f>
        <v>0</v>
      </c>
      <c r="G43" s="233" cm="1">
        <f t="array" ref="G43">SUMPRODUCT((LOWER(INDEX(Attendance!$D:$ZZ,MATCH($A43,Attendance!$A:$A,0),0))="x")*(Attendance!$D$2:$ZZ$2=_xlfn.XLOOKUP(G$1,'Point System'!$A:$A,'Point System'!$B:$B,""))*(TEXT(Attendance!$D$1:$ZZ$1,"mmm")="Jan"))*_xlfn.XLOOKUP(G$1,'Point System'!$A:$A,'Point System'!$C:$C,0)</f>
        <v>0</v>
      </c>
      <c r="H43" s="233" cm="1">
        <f t="array" ref="H43">SUMPRODUCT((LOWER(INDEX(Attendance!$D:$ZZ,MATCH($A43,Attendance!$A:$A,0),0))="x")*(Attendance!$D$2:$ZZ$2=_xlfn.XLOOKUP(H$1,'Point System'!$A:$A,'Point System'!$B:$B,""))*(TEXT(Attendance!$D$1:$ZZ$1,"mmm")="Jan"))*_xlfn.XLOOKUP(H$1,'Point System'!$A:$A,'Point System'!$C:$C,0)</f>
        <v>0</v>
      </c>
      <c r="I43" s="233" cm="1">
        <f t="array" ref="I43">SUMPRODUCT((LOWER(INDEX(Attendance!$D:$ZZ,MATCH($A43,Attendance!$A:$A,0),0))="x")*(Attendance!$D$2:$ZZ$2=_xlfn.XLOOKUP(I$1,'Point System'!$A:$A,'Point System'!$B:$B,""))*(TEXT(Attendance!$D$1:$ZZ$1,"mmm")="Jan"))*_xlfn.XLOOKUP(I$1,'Point System'!$A:$A,'Point System'!$C:$C,0)</f>
        <v>0</v>
      </c>
      <c r="J43" s="233" cm="1">
        <f t="array" ref="J43">SUMPRODUCT((LOWER(INDEX(Attendance!$D:$ZZ,MATCH($A43,Attendance!$A:$A,0),0))="x")*(Attendance!$D$2:$ZZ$2=_xlfn.XLOOKUP(J$1,'Point System'!$A:$A,'Point System'!$B:$B,""))*(TEXT(Attendance!$D$1:$ZZ$1,"mmm")="Jan"))*_xlfn.XLOOKUP(J$1,'Point System'!$A:$A,'Point System'!$C:$C,0)</f>
        <v>0</v>
      </c>
      <c r="K43" s="233" cm="1">
        <f t="array" ref="K43">SUMPRODUCT((LOWER(INDEX(Attendance!$D:$ZZ,MATCH($A43,Attendance!$A:$A,0),0))="x")*(Attendance!$D$2:$ZZ$2=_xlfn.XLOOKUP(K$1,'Point System'!$A:$A,'Point System'!$B:$B,""))*(TEXT(Attendance!$D$1:$ZZ$1,"mmm")="Jan"))*_xlfn.XLOOKUP(K$1,'Point System'!$A:$A,'Point System'!$C:$C,0)</f>
        <v>0</v>
      </c>
      <c r="L43" s="188"/>
      <c r="M43" s="188"/>
      <c r="N43" s="188"/>
      <c r="O43" s="188"/>
      <c r="P43" s="241">
        <f t="shared" si="0"/>
        <v>0</v>
      </c>
      <c r="Q43" s="242">
        <f>IFERROR(INDEX(Deduction!$K:$K,MATCH($A43,Deduction!$A:$A,0))*_xlfn.XLOOKUP(Q$1,'Point System'!$E:$E,'Point System'!$G:$G,0),0)</f>
        <v>0</v>
      </c>
      <c r="R43" s="242">
        <f>IFERROR(INDEX(Deduction!$L:$L,MATCH($A43,Deduction!$A:$A,0))*_xlfn.XLOOKUP(R$1,'Point System'!$E:$E,'Point System'!$G:$G,0),0)</f>
        <v>0</v>
      </c>
      <c r="S43" s="242">
        <f>IFERROR(INDEX(Deduction!$M:$M,MATCH($A43,Deduction!$A:$A,0))*_xlfn.XLOOKUP(S$1,'Point System'!$E:$E,'Point System'!$G:$G,0),0)</f>
        <v>0</v>
      </c>
      <c r="T43" s="242">
        <f>IFERROR(INDEX(Deduction!$N:$N,MATCH($A43,Deduction!$A:$A,0))*_xlfn.XLOOKUP(T$1,'Point System'!$E:$E,'Point System'!$G:$G,0),0)</f>
        <v>0</v>
      </c>
      <c r="U43" s="242">
        <f>IFERROR(INDEX(Deduction!$O:$O,MATCH($A43,Deduction!$A:$A,0))*_xlfn.XLOOKUP(U$1,'Point System'!$E:$E,'Point System'!$G:$G,0),0)</f>
        <v>0</v>
      </c>
      <c r="V43" s="242">
        <f>IFERROR(INDEX(Deduction!$P:$P,MATCH($A43,Deduction!$A:$A,0))*_xlfn.XLOOKUP(V$1,'Point System'!$E:$E,'Point System'!$G:$G,0),0)</f>
        <v>0</v>
      </c>
      <c r="W43" s="243">
        <f t="shared" si="1"/>
        <v>0</v>
      </c>
      <c r="X43" s="243">
        <f t="shared" si="2"/>
        <v>0</v>
      </c>
      <c r="Y43" s="244" cm="1">
        <f t="array" ref="Y43">IFERROR(SUMPRODUCT((LOWER(INDEX(Attendance!$E:$ZZ,MATCH($A43,Attendance!$A:$A,0),0))="x")*(TEXT(Attendance!$E$1:$ZZ$1,"mmm")="Jan"))/SUMPRODUCT((Attendance!$E$1:$ZZ$1&lt;&gt;"")*(TEXT(Attendance!$E$1:$ZZ$1,"mmm")="Jan")),0)</f>
        <v>0</v>
      </c>
      <c r="Z43" s="245" cm="1">
        <f t="array" ref="Z43">IFERROR(SUMPRODUCT((LOWER(INDEX(Attendance!$E:$ZZ,MATCH($A43,Attendance!$A:$A,0),0))="x")*(Attendance!$E$2:$ZZ$2=_xlfn.XLOOKUP(E$1,'Point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44" spans="1:26" x14ac:dyDescent="0.25">
      <c r="A44" s="40">
        <f>Attendance!A43</f>
        <v>41</v>
      </c>
      <c r="B44" s="39" t="str">
        <f>IF($A44=0,"",IFERROR(_xlfn.LET(_xlpm.x,INDEX(Attendance!$B:$B,MATCH($A44,Attendance!$A:$A,0)),IF(_xlpm.x=0,"",_xlpm.x)),""))</f>
        <v/>
      </c>
      <c r="C44" s="39" t="str">
        <f>IF($A44=0,"",IFERROR(_xlfn.LET(_xlpm.x,INDEX(Attendance!$C:$C,MATCH($A44,Attendance!$A:$A,0)),IF(_xlpm.x=0,"",_xlpm.x)),""))</f>
        <v/>
      </c>
      <c r="D44" s="39" t="str">
        <f>IF($A44=0,"",IFERROR(_xlfn.LET(_xlpm.x,INDEX(Attendance!$D:$D,MATCH($A44,Attendance!$A:$A,0)),IF(_xlpm.x=0,"",_xlpm.x)),""))</f>
        <v/>
      </c>
      <c r="E44" s="233" cm="1">
        <f t="array" ref="E44">SUMPRODUCT((LOWER(INDEX(Attendance!$D:$ZZ,MATCH($A44,Attendance!$A:$A,0),0))="x")*(Attendance!$D$2:$ZZ$2=_xlfn.XLOOKUP(E$1,'Point System'!$A:$A,'Point System'!$B:$B,""))*(TEXT(Attendance!$D$1:$ZZ$1,"mmm")="Jan"))*_xlfn.XLOOKUP(E$1,'Point System'!$A:$A,'Point System'!$C:$C,0)</f>
        <v>0</v>
      </c>
      <c r="F44" s="233" cm="1">
        <f t="array" ref="F44">SUMPRODUCT((LOWER(INDEX(Attendance!$D:$ZZ,MATCH($A44,Attendance!$A:$A,0),0))="x")*(Attendance!$D$2:$ZZ$2=_xlfn.XLOOKUP(F$1,'Point System'!$A:$A,'Point System'!$B:$B,""))*(TEXT(Attendance!$D$1:$ZZ$1,"mmm")="Jan"))*_xlfn.XLOOKUP(F$1,'Point System'!$A:$A,'Point System'!$C:$C,0)</f>
        <v>0</v>
      </c>
      <c r="G44" s="233" cm="1">
        <f t="array" ref="G44">SUMPRODUCT((LOWER(INDEX(Attendance!$D:$ZZ,MATCH($A44,Attendance!$A:$A,0),0))="x")*(Attendance!$D$2:$ZZ$2=_xlfn.XLOOKUP(G$1,'Point System'!$A:$A,'Point System'!$B:$B,""))*(TEXT(Attendance!$D$1:$ZZ$1,"mmm")="Jan"))*_xlfn.XLOOKUP(G$1,'Point System'!$A:$A,'Point System'!$C:$C,0)</f>
        <v>0</v>
      </c>
      <c r="H44" s="233" cm="1">
        <f t="array" ref="H44">SUMPRODUCT((LOWER(INDEX(Attendance!$D:$ZZ,MATCH($A44,Attendance!$A:$A,0),0))="x")*(Attendance!$D$2:$ZZ$2=_xlfn.XLOOKUP(H$1,'Point System'!$A:$A,'Point System'!$B:$B,""))*(TEXT(Attendance!$D$1:$ZZ$1,"mmm")="Jan"))*_xlfn.XLOOKUP(H$1,'Point System'!$A:$A,'Point System'!$C:$C,0)</f>
        <v>0</v>
      </c>
      <c r="I44" s="233" cm="1">
        <f t="array" ref="I44">SUMPRODUCT((LOWER(INDEX(Attendance!$D:$ZZ,MATCH($A44,Attendance!$A:$A,0),0))="x")*(Attendance!$D$2:$ZZ$2=_xlfn.XLOOKUP(I$1,'Point System'!$A:$A,'Point System'!$B:$B,""))*(TEXT(Attendance!$D$1:$ZZ$1,"mmm")="Jan"))*_xlfn.XLOOKUP(I$1,'Point System'!$A:$A,'Point System'!$C:$C,0)</f>
        <v>0</v>
      </c>
      <c r="J44" s="233" cm="1">
        <f t="array" ref="J44">SUMPRODUCT((LOWER(INDEX(Attendance!$D:$ZZ,MATCH($A44,Attendance!$A:$A,0),0))="x")*(Attendance!$D$2:$ZZ$2=_xlfn.XLOOKUP(J$1,'Point System'!$A:$A,'Point System'!$B:$B,""))*(TEXT(Attendance!$D$1:$ZZ$1,"mmm")="Jan"))*_xlfn.XLOOKUP(J$1,'Point System'!$A:$A,'Point System'!$C:$C,0)</f>
        <v>0</v>
      </c>
      <c r="K44" s="233" cm="1">
        <f t="array" ref="K44">SUMPRODUCT((LOWER(INDEX(Attendance!$D:$ZZ,MATCH($A44,Attendance!$A:$A,0),0))="x")*(Attendance!$D$2:$ZZ$2=_xlfn.XLOOKUP(K$1,'Point System'!$A:$A,'Point System'!$B:$B,""))*(TEXT(Attendance!$D$1:$ZZ$1,"mmm")="Jan"))*_xlfn.XLOOKUP(K$1,'Point System'!$A:$A,'Point System'!$C:$C,0)</f>
        <v>0</v>
      </c>
      <c r="L44" s="188"/>
      <c r="M44" s="188"/>
      <c r="N44" s="188"/>
      <c r="O44" s="188"/>
      <c r="P44" s="241">
        <f t="shared" si="0"/>
        <v>0</v>
      </c>
      <c r="Q44" s="242">
        <f>IFERROR(INDEX(Deduction!$K:$K,MATCH($A44,Deduction!$A:$A,0))*_xlfn.XLOOKUP(Q$1,'Point System'!$E:$E,'Point System'!$G:$G,0),0)</f>
        <v>0</v>
      </c>
      <c r="R44" s="242">
        <f>IFERROR(INDEX(Deduction!$L:$L,MATCH($A44,Deduction!$A:$A,0))*_xlfn.XLOOKUP(R$1,'Point System'!$E:$E,'Point System'!$G:$G,0),0)</f>
        <v>0</v>
      </c>
      <c r="S44" s="242">
        <f>IFERROR(INDEX(Deduction!$M:$M,MATCH($A44,Deduction!$A:$A,0))*_xlfn.XLOOKUP(S$1,'Point System'!$E:$E,'Point System'!$G:$G,0),0)</f>
        <v>0</v>
      </c>
      <c r="T44" s="242">
        <f>IFERROR(INDEX(Deduction!$N:$N,MATCH($A44,Deduction!$A:$A,0))*_xlfn.XLOOKUP(T$1,'Point System'!$E:$E,'Point System'!$G:$G,0),0)</f>
        <v>0</v>
      </c>
      <c r="U44" s="242">
        <f>IFERROR(INDEX(Deduction!$O:$O,MATCH($A44,Deduction!$A:$A,0))*_xlfn.XLOOKUP(U$1,'Point System'!$E:$E,'Point System'!$G:$G,0),0)</f>
        <v>0</v>
      </c>
      <c r="V44" s="242">
        <f>IFERROR(INDEX(Deduction!$P:$P,MATCH($A44,Deduction!$A:$A,0))*_xlfn.XLOOKUP(V$1,'Point System'!$E:$E,'Point System'!$G:$G,0),0)</f>
        <v>0</v>
      </c>
      <c r="W44" s="243">
        <f t="shared" si="1"/>
        <v>0</v>
      </c>
      <c r="X44" s="243">
        <f t="shared" si="2"/>
        <v>0</v>
      </c>
      <c r="Y44" s="244" cm="1">
        <f t="array" ref="Y44">IFERROR(SUMPRODUCT((LOWER(INDEX(Attendance!$E:$ZZ,MATCH($A44,Attendance!$A:$A,0),0))="x")*(TEXT(Attendance!$E$1:$ZZ$1,"mmm")="Jan"))/SUMPRODUCT((Attendance!$E$1:$ZZ$1&lt;&gt;"")*(TEXT(Attendance!$E$1:$ZZ$1,"mmm")="Jan")),0)</f>
        <v>0</v>
      </c>
      <c r="Z44" s="245" cm="1">
        <f t="array" ref="Z44">IFERROR(SUMPRODUCT((LOWER(INDEX(Attendance!$E:$ZZ,MATCH($A44,Attendance!$A:$A,0),0))="x")*(Attendance!$E$2:$ZZ$2=_xlfn.XLOOKUP(E$1,'Point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45" spans="1:26" x14ac:dyDescent="0.25">
      <c r="A45" s="39">
        <f>Attendance!A44</f>
        <v>42</v>
      </c>
      <c r="B45" s="39" t="str">
        <f>IF($A45=0,"",IFERROR(_xlfn.LET(_xlpm.x,INDEX(Attendance!$B:$B,MATCH($A45,Attendance!$A:$A,0)),IF(_xlpm.x=0,"",_xlpm.x)),""))</f>
        <v/>
      </c>
      <c r="C45" s="39" t="str">
        <f>IF($A45=0,"",IFERROR(_xlfn.LET(_xlpm.x,INDEX(Attendance!$C:$C,MATCH($A45,Attendance!$A:$A,0)),IF(_xlpm.x=0,"",_xlpm.x)),""))</f>
        <v/>
      </c>
      <c r="D45" s="39" t="str">
        <f>IF($A45=0,"",IFERROR(_xlfn.LET(_xlpm.x,INDEX(Attendance!$D:$D,MATCH($A45,Attendance!$A:$A,0)),IF(_xlpm.x=0,"",_xlpm.x)),""))</f>
        <v/>
      </c>
      <c r="E45" s="233" cm="1">
        <f t="array" ref="E45">SUMPRODUCT((LOWER(INDEX(Attendance!$D:$ZZ,MATCH($A45,Attendance!$A:$A,0),0))="x")*(Attendance!$D$2:$ZZ$2=_xlfn.XLOOKUP(E$1,'Point System'!$A:$A,'Point System'!$B:$B,""))*(TEXT(Attendance!$D$1:$ZZ$1,"mmm")="Jan"))*_xlfn.XLOOKUP(E$1,'Point System'!$A:$A,'Point System'!$C:$C,0)</f>
        <v>0</v>
      </c>
      <c r="F45" s="233" cm="1">
        <f t="array" ref="F45">SUMPRODUCT((LOWER(INDEX(Attendance!$D:$ZZ,MATCH($A45,Attendance!$A:$A,0),0))="x")*(Attendance!$D$2:$ZZ$2=_xlfn.XLOOKUP(F$1,'Point System'!$A:$A,'Point System'!$B:$B,""))*(TEXT(Attendance!$D$1:$ZZ$1,"mmm")="Jan"))*_xlfn.XLOOKUP(F$1,'Point System'!$A:$A,'Point System'!$C:$C,0)</f>
        <v>0</v>
      </c>
      <c r="G45" s="233" cm="1">
        <f t="array" ref="G45">SUMPRODUCT((LOWER(INDEX(Attendance!$D:$ZZ,MATCH($A45,Attendance!$A:$A,0),0))="x")*(Attendance!$D$2:$ZZ$2=_xlfn.XLOOKUP(G$1,'Point System'!$A:$A,'Point System'!$B:$B,""))*(TEXT(Attendance!$D$1:$ZZ$1,"mmm")="Jan"))*_xlfn.XLOOKUP(G$1,'Point System'!$A:$A,'Point System'!$C:$C,0)</f>
        <v>0</v>
      </c>
      <c r="H45" s="233" cm="1">
        <f t="array" ref="H45">SUMPRODUCT((LOWER(INDEX(Attendance!$D:$ZZ,MATCH($A45,Attendance!$A:$A,0),0))="x")*(Attendance!$D$2:$ZZ$2=_xlfn.XLOOKUP(H$1,'Point System'!$A:$A,'Point System'!$B:$B,""))*(TEXT(Attendance!$D$1:$ZZ$1,"mmm")="Jan"))*_xlfn.XLOOKUP(H$1,'Point System'!$A:$A,'Point System'!$C:$C,0)</f>
        <v>0</v>
      </c>
      <c r="I45" s="233" cm="1">
        <f t="array" ref="I45">SUMPRODUCT((LOWER(INDEX(Attendance!$D:$ZZ,MATCH($A45,Attendance!$A:$A,0),0))="x")*(Attendance!$D$2:$ZZ$2=_xlfn.XLOOKUP(I$1,'Point System'!$A:$A,'Point System'!$B:$B,""))*(TEXT(Attendance!$D$1:$ZZ$1,"mmm")="Jan"))*_xlfn.XLOOKUP(I$1,'Point System'!$A:$A,'Point System'!$C:$C,0)</f>
        <v>0</v>
      </c>
      <c r="J45" s="233" cm="1">
        <f t="array" ref="J45">SUMPRODUCT((LOWER(INDEX(Attendance!$D:$ZZ,MATCH($A45,Attendance!$A:$A,0),0))="x")*(Attendance!$D$2:$ZZ$2=_xlfn.XLOOKUP(J$1,'Point System'!$A:$A,'Point System'!$B:$B,""))*(TEXT(Attendance!$D$1:$ZZ$1,"mmm")="Jan"))*_xlfn.XLOOKUP(J$1,'Point System'!$A:$A,'Point System'!$C:$C,0)</f>
        <v>0</v>
      </c>
      <c r="K45" s="233" cm="1">
        <f t="array" ref="K45">SUMPRODUCT((LOWER(INDEX(Attendance!$D:$ZZ,MATCH($A45,Attendance!$A:$A,0),0))="x")*(Attendance!$D$2:$ZZ$2=_xlfn.XLOOKUP(K$1,'Point System'!$A:$A,'Point System'!$B:$B,""))*(TEXT(Attendance!$D$1:$ZZ$1,"mmm")="Jan"))*_xlfn.XLOOKUP(K$1,'Point System'!$A:$A,'Point System'!$C:$C,0)</f>
        <v>0</v>
      </c>
      <c r="L45" s="188"/>
      <c r="M45" s="188"/>
      <c r="N45" s="188"/>
      <c r="O45" s="188"/>
      <c r="P45" s="241">
        <f t="shared" si="0"/>
        <v>0</v>
      </c>
      <c r="Q45" s="242">
        <f>IFERROR(INDEX(Deduction!$K:$K,MATCH($A45,Deduction!$A:$A,0))*_xlfn.XLOOKUP(Q$1,'Point System'!$E:$E,'Point System'!$G:$G,0),0)</f>
        <v>0</v>
      </c>
      <c r="R45" s="242">
        <f>IFERROR(INDEX(Deduction!$L:$L,MATCH($A45,Deduction!$A:$A,0))*_xlfn.XLOOKUP(R$1,'Point System'!$E:$E,'Point System'!$G:$G,0),0)</f>
        <v>0</v>
      </c>
      <c r="S45" s="242">
        <f>IFERROR(INDEX(Deduction!$M:$M,MATCH($A45,Deduction!$A:$A,0))*_xlfn.XLOOKUP(S$1,'Point System'!$E:$E,'Point System'!$G:$G,0),0)</f>
        <v>0</v>
      </c>
      <c r="T45" s="242">
        <f>IFERROR(INDEX(Deduction!$N:$N,MATCH($A45,Deduction!$A:$A,0))*_xlfn.XLOOKUP(T$1,'Point System'!$E:$E,'Point System'!$G:$G,0),0)</f>
        <v>0</v>
      </c>
      <c r="U45" s="242">
        <f>IFERROR(INDEX(Deduction!$O:$O,MATCH($A45,Deduction!$A:$A,0))*_xlfn.XLOOKUP(U$1,'Point System'!$E:$E,'Point System'!$G:$G,0),0)</f>
        <v>0</v>
      </c>
      <c r="V45" s="242">
        <f>IFERROR(INDEX(Deduction!$P:$P,MATCH($A45,Deduction!$A:$A,0))*_xlfn.XLOOKUP(V$1,'Point System'!$E:$E,'Point System'!$G:$G,0),0)</f>
        <v>0</v>
      </c>
      <c r="W45" s="243">
        <f t="shared" si="1"/>
        <v>0</v>
      </c>
      <c r="X45" s="243">
        <f t="shared" si="2"/>
        <v>0</v>
      </c>
      <c r="Y45" s="244" cm="1">
        <f t="array" ref="Y45">IFERROR(SUMPRODUCT((LOWER(INDEX(Attendance!$E:$ZZ,MATCH($A45,Attendance!$A:$A,0),0))="x")*(TEXT(Attendance!$E$1:$ZZ$1,"mmm")="Jan"))/SUMPRODUCT((Attendance!$E$1:$ZZ$1&lt;&gt;"")*(TEXT(Attendance!$E$1:$ZZ$1,"mmm")="Jan")),0)</f>
        <v>0</v>
      </c>
      <c r="Z45" s="245" cm="1">
        <f t="array" ref="Z45">IFERROR(SUMPRODUCT((LOWER(INDEX(Attendance!$E:$ZZ,MATCH($A45,Attendance!$A:$A,0),0))="x")*(Attendance!$E$2:$ZZ$2=_xlfn.XLOOKUP(E$1,'Point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46" spans="1:26" x14ac:dyDescent="0.25">
      <c r="A46" s="40">
        <f>Attendance!A45</f>
        <v>43</v>
      </c>
      <c r="B46" s="39" t="str">
        <f>IF($A46=0,"",IFERROR(_xlfn.LET(_xlpm.x,INDEX(Attendance!$B:$B,MATCH($A46,Attendance!$A:$A,0)),IF(_xlpm.x=0,"",_xlpm.x)),""))</f>
        <v/>
      </c>
      <c r="C46" s="39" t="str">
        <f>IF($A46=0,"",IFERROR(_xlfn.LET(_xlpm.x,INDEX(Attendance!$C:$C,MATCH($A46,Attendance!$A:$A,0)),IF(_xlpm.x=0,"",_xlpm.x)),""))</f>
        <v/>
      </c>
      <c r="D46" s="39" t="str">
        <f>IF($A46=0,"",IFERROR(_xlfn.LET(_xlpm.x,INDEX(Attendance!$D:$D,MATCH($A46,Attendance!$A:$A,0)),IF(_xlpm.x=0,"",_xlpm.x)),""))</f>
        <v/>
      </c>
      <c r="E46" s="233" cm="1">
        <f t="array" ref="E46">SUMPRODUCT((LOWER(INDEX(Attendance!$D:$ZZ,MATCH($A46,Attendance!$A:$A,0),0))="x")*(Attendance!$D$2:$ZZ$2=_xlfn.XLOOKUP(E$1,'Point System'!$A:$A,'Point System'!$B:$B,""))*(TEXT(Attendance!$D$1:$ZZ$1,"mmm")="Jan"))*_xlfn.XLOOKUP(E$1,'Point System'!$A:$A,'Point System'!$C:$C,0)</f>
        <v>0</v>
      </c>
      <c r="F46" s="233" cm="1">
        <f t="array" ref="F46">SUMPRODUCT((LOWER(INDEX(Attendance!$D:$ZZ,MATCH($A46,Attendance!$A:$A,0),0))="x")*(Attendance!$D$2:$ZZ$2=_xlfn.XLOOKUP(F$1,'Point System'!$A:$A,'Point System'!$B:$B,""))*(TEXT(Attendance!$D$1:$ZZ$1,"mmm")="Jan"))*_xlfn.XLOOKUP(F$1,'Point System'!$A:$A,'Point System'!$C:$C,0)</f>
        <v>0</v>
      </c>
      <c r="G46" s="233" cm="1">
        <f t="array" ref="G46">SUMPRODUCT((LOWER(INDEX(Attendance!$D:$ZZ,MATCH($A46,Attendance!$A:$A,0),0))="x")*(Attendance!$D$2:$ZZ$2=_xlfn.XLOOKUP(G$1,'Point System'!$A:$A,'Point System'!$B:$B,""))*(TEXT(Attendance!$D$1:$ZZ$1,"mmm")="Jan"))*_xlfn.XLOOKUP(G$1,'Point System'!$A:$A,'Point System'!$C:$C,0)</f>
        <v>0</v>
      </c>
      <c r="H46" s="233" cm="1">
        <f t="array" ref="H46">SUMPRODUCT((LOWER(INDEX(Attendance!$D:$ZZ,MATCH($A46,Attendance!$A:$A,0),0))="x")*(Attendance!$D$2:$ZZ$2=_xlfn.XLOOKUP(H$1,'Point System'!$A:$A,'Point System'!$B:$B,""))*(TEXT(Attendance!$D$1:$ZZ$1,"mmm")="Jan"))*_xlfn.XLOOKUP(H$1,'Point System'!$A:$A,'Point System'!$C:$C,0)</f>
        <v>0</v>
      </c>
      <c r="I46" s="233" cm="1">
        <f t="array" ref="I46">SUMPRODUCT((LOWER(INDEX(Attendance!$D:$ZZ,MATCH($A46,Attendance!$A:$A,0),0))="x")*(Attendance!$D$2:$ZZ$2=_xlfn.XLOOKUP(I$1,'Point System'!$A:$A,'Point System'!$B:$B,""))*(TEXT(Attendance!$D$1:$ZZ$1,"mmm")="Jan"))*_xlfn.XLOOKUP(I$1,'Point System'!$A:$A,'Point System'!$C:$C,0)</f>
        <v>0</v>
      </c>
      <c r="J46" s="233" cm="1">
        <f t="array" ref="J46">SUMPRODUCT((LOWER(INDEX(Attendance!$D:$ZZ,MATCH($A46,Attendance!$A:$A,0),0))="x")*(Attendance!$D$2:$ZZ$2=_xlfn.XLOOKUP(J$1,'Point System'!$A:$A,'Point System'!$B:$B,""))*(TEXT(Attendance!$D$1:$ZZ$1,"mmm")="Jan"))*_xlfn.XLOOKUP(J$1,'Point System'!$A:$A,'Point System'!$C:$C,0)</f>
        <v>0</v>
      </c>
      <c r="K46" s="233" cm="1">
        <f t="array" ref="K46">SUMPRODUCT((LOWER(INDEX(Attendance!$D:$ZZ,MATCH($A46,Attendance!$A:$A,0),0))="x")*(Attendance!$D$2:$ZZ$2=_xlfn.XLOOKUP(K$1,'Point System'!$A:$A,'Point System'!$B:$B,""))*(TEXT(Attendance!$D$1:$ZZ$1,"mmm")="Jan"))*_xlfn.XLOOKUP(K$1,'Point System'!$A:$A,'Point System'!$C:$C,0)</f>
        <v>0</v>
      </c>
      <c r="L46" s="188"/>
      <c r="M46" s="188"/>
      <c r="N46" s="188"/>
      <c r="O46" s="188"/>
      <c r="P46" s="241">
        <f t="shared" si="0"/>
        <v>0</v>
      </c>
      <c r="Q46" s="242">
        <f>IFERROR(INDEX(Deduction!$K:$K,MATCH($A46,Deduction!$A:$A,0))*_xlfn.XLOOKUP(Q$1,'Point System'!$E:$E,'Point System'!$G:$G,0),0)</f>
        <v>0</v>
      </c>
      <c r="R46" s="242">
        <f>IFERROR(INDEX(Deduction!$L:$L,MATCH($A46,Deduction!$A:$A,0))*_xlfn.XLOOKUP(R$1,'Point System'!$E:$E,'Point System'!$G:$G,0),0)</f>
        <v>0</v>
      </c>
      <c r="S46" s="242">
        <f>IFERROR(INDEX(Deduction!$M:$M,MATCH($A46,Deduction!$A:$A,0))*_xlfn.XLOOKUP(S$1,'Point System'!$E:$E,'Point System'!$G:$G,0),0)</f>
        <v>0</v>
      </c>
      <c r="T46" s="242">
        <f>IFERROR(INDEX(Deduction!$N:$N,MATCH($A46,Deduction!$A:$A,0))*_xlfn.XLOOKUP(T$1,'Point System'!$E:$E,'Point System'!$G:$G,0),0)</f>
        <v>0</v>
      </c>
      <c r="U46" s="242">
        <f>IFERROR(INDEX(Deduction!$O:$O,MATCH($A46,Deduction!$A:$A,0))*_xlfn.XLOOKUP(U$1,'Point System'!$E:$E,'Point System'!$G:$G,0),0)</f>
        <v>0</v>
      </c>
      <c r="V46" s="242">
        <f>IFERROR(INDEX(Deduction!$P:$P,MATCH($A46,Deduction!$A:$A,0))*_xlfn.XLOOKUP(V$1,'Point System'!$E:$E,'Point System'!$G:$G,0),0)</f>
        <v>0</v>
      </c>
      <c r="W46" s="243">
        <f t="shared" si="1"/>
        <v>0</v>
      </c>
      <c r="X46" s="243">
        <f t="shared" si="2"/>
        <v>0</v>
      </c>
      <c r="Y46" s="244" cm="1">
        <f t="array" ref="Y46">IFERROR(SUMPRODUCT((LOWER(INDEX(Attendance!$E:$ZZ,MATCH($A46,Attendance!$A:$A,0),0))="x")*(TEXT(Attendance!$E$1:$ZZ$1,"mmm")="Jan"))/SUMPRODUCT((Attendance!$E$1:$ZZ$1&lt;&gt;"")*(TEXT(Attendance!$E$1:$ZZ$1,"mmm")="Jan")),0)</f>
        <v>0</v>
      </c>
      <c r="Z46" s="245" cm="1">
        <f t="array" ref="Z46">IFERROR(SUMPRODUCT((LOWER(INDEX(Attendance!$E:$ZZ,MATCH($A46,Attendance!$A:$A,0),0))="x")*(Attendance!$E$2:$ZZ$2=_xlfn.XLOOKUP(E$1,'Point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47" spans="1:26" x14ac:dyDescent="0.25">
      <c r="A47" s="39">
        <f>Attendance!A46</f>
        <v>44</v>
      </c>
      <c r="B47" s="39" t="str">
        <f>IF($A47=0,"",IFERROR(_xlfn.LET(_xlpm.x,INDEX(Attendance!$B:$B,MATCH($A47,Attendance!$A:$A,0)),IF(_xlpm.x=0,"",_xlpm.x)),""))</f>
        <v/>
      </c>
      <c r="C47" s="39" t="str">
        <f>IF($A47=0,"",IFERROR(_xlfn.LET(_xlpm.x,INDEX(Attendance!$C:$C,MATCH($A47,Attendance!$A:$A,0)),IF(_xlpm.x=0,"",_xlpm.x)),""))</f>
        <v/>
      </c>
      <c r="D47" s="39" t="str">
        <f>IF($A47=0,"",IFERROR(_xlfn.LET(_xlpm.x,INDEX(Attendance!$D:$D,MATCH($A47,Attendance!$A:$A,0)),IF(_xlpm.x=0,"",_xlpm.x)),""))</f>
        <v/>
      </c>
      <c r="E47" s="233" cm="1">
        <f t="array" ref="E47">SUMPRODUCT((LOWER(INDEX(Attendance!$D:$ZZ,MATCH($A47,Attendance!$A:$A,0),0))="x")*(Attendance!$D$2:$ZZ$2=_xlfn.XLOOKUP(E$1,'Point System'!$A:$A,'Point System'!$B:$B,""))*(TEXT(Attendance!$D$1:$ZZ$1,"mmm")="Jan"))*_xlfn.XLOOKUP(E$1,'Point System'!$A:$A,'Point System'!$C:$C,0)</f>
        <v>0</v>
      </c>
      <c r="F47" s="233" cm="1">
        <f t="array" ref="F47">SUMPRODUCT((LOWER(INDEX(Attendance!$D:$ZZ,MATCH($A47,Attendance!$A:$A,0),0))="x")*(Attendance!$D$2:$ZZ$2=_xlfn.XLOOKUP(F$1,'Point System'!$A:$A,'Point System'!$B:$B,""))*(TEXT(Attendance!$D$1:$ZZ$1,"mmm")="Jan"))*_xlfn.XLOOKUP(F$1,'Point System'!$A:$A,'Point System'!$C:$C,0)</f>
        <v>0</v>
      </c>
      <c r="G47" s="233" cm="1">
        <f t="array" ref="G47">SUMPRODUCT((LOWER(INDEX(Attendance!$D:$ZZ,MATCH($A47,Attendance!$A:$A,0),0))="x")*(Attendance!$D$2:$ZZ$2=_xlfn.XLOOKUP(G$1,'Point System'!$A:$A,'Point System'!$B:$B,""))*(TEXT(Attendance!$D$1:$ZZ$1,"mmm")="Jan"))*_xlfn.XLOOKUP(G$1,'Point System'!$A:$A,'Point System'!$C:$C,0)</f>
        <v>0</v>
      </c>
      <c r="H47" s="233" cm="1">
        <f t="array" ref="H47">SUMPRODUCT((LOWER(INDEX(Attendance!$D:$ZZ,MATCH($A47,Attendance!$A:$A,0),0))="x")*(Attendance!$D$2:$ZZ$2=_xlfn.XLOOKUP(H$1,'Point System'!$A:$A,'Point System'!$B:$B,""))*(TEXT(Attendance!$D$1:$ZZ$1,"mmm")="Jan"))*_xlfn.XLOOKUP(H$1,'Point System'!$A:$A,'Point System'!$C:$C,0)</f>
        <v>0</v>
      </c>
      <c r="I47" s="233" cm="1">
        <f t="array" ref="I47">SUMPRODUCT((LOWER(INDEX(Attendance!$D:$ZZ,MATCH($A47,Attendance!$A:$A,0),0))="x")*(Attendance!$D$2:$ZZ$2=_xlfn.XLOOKUP(I$1,'Point System'!$A:$A,'Point System'!$B:$B,""))*(TEXT(Attendance!$D$1:$ZZ$1,"mmm")="Jan"))*_xlfn.XLOOKUP(I$1,'Point System'!$A:$A,'Point System'!$C:$C,0)</f>
        <v>0</v>
      </c>
      <c r="J47" s="233" cm="1">
        <f t="array" ref="J47">SUMPRODUCT((LOWER(INDEX(Attendance!$D:$ZZ,MATCH($A47,Attendance!$A:$A,0),0))="x")*(Attendance!$D$2:$ZZ$2=_xlfn.XLOOKUP(J$1,'Point System'!$A:$A,'Point System'!$B:$B,""))*(TEXT(Attendance!$D$1:$ZZ$1,"mmm")="Jan"))*_xlfn.XLOOKUP(J$1,'Point System'!$A:$A,'Point System'!$C:$C,0)</f>
        <v>0</v>
      </c>
      <c r="K47" s="233" cm="1">
        <f t="array" ref="K47">SUMPRODUCT((LOWER(INDEX(Attendance!$D:$ZZ,MATCH($A47,Attendance!$A:$A,0),0))="x")*(Attendance!$D$2:$ZZ$2=_xlfn.XLOOKUP(K$1,'Point System'!$A:$A,'Point System'!$B:$B,""))*(TEXT(Attendance!$D$1:$ZZ$1,"mmm")="Jan"))*_xlfn.XLOOKUP(K$1,'Point System'!$A:$A,'Point System'!$C:$C,0)</f>
        <v>0</v>
      </c>
      <c r="L47" s="188"/>
      <c r="M47" s="188"/>
      <c r="N47" s="188"/>
      <c r="O47" s="188"/>
      <c r="P47" s="241">
        <f t="shared" si="0"/>
        <v>0</v>
      </c>
      <c r="Q47" s="242">
        <f>IFERROR(INDEX(Deduction!$K:$K,MATCH($A47,Deduction!$A:$A,0))*_xlfn.XLOOKUP(Q$1,'Point System'!$E:$E,'Point System'!$G:$G,0),0)</f>
        <v>0</v>
      </c>
      <c r="R47" s="242">
        <f>IFERROR(INDEX(Deduction!$L:$L,MATCH($A47,Deduction!$A:$A,0))*_xlfn.XLOOKUP(R$1,'Point System'!$E:$E,'Point System'!$G:$G,0),0)</f>
        <v>0</v>
      </c>
      <c r="S47" s="242">
        <f>IFERROR(INDEX(Deduction!$M:$M,MATCH($A47,Deduction!$A:$A,0))*_xlfn.XLOOKUP(S$1,'Point System'!$E:$E,'Point System'!$G:$G,0),0)</f>
        <v>0</v>
      </c>
      <c r="T47" s="242">
        <f>IFERROR(INDEX(Deduction!$N:$N,MATCH($A47,Deduction!$A:$A,0))*_xlfn.XLOOKUP(T$1,'Point System'!$E:$E,'Point System'!$G:$G,0),0)</f>
        <v>0</v>
      </c>
      <c r="U47" s="242">
        <f>IFERROR(INDEX(Deduction!$O:$O,MATCH($A47,Deduction!$A:$A,0))*_xlfn.XLOOKUP(U$1,'Point System'!$E:$E,'Point System'!$G:$G,0),0)</f>
        <v>0</v>
      </c>
      <c r="V47" s="242">
        <f>IFERROR(INDEX(Deduction!$P:$P,MATCH($A47,Deduction!$A:$A,0))*_xlfn.XLOOKUP(V$1,'Point System'!$E:$E,'Point System'!$G:$G,0),0)</f>
        <v>0</v>
      </c>
      <c r="W47" s="243">
        <f t="shared" si="1"/>
        <v>0</v>
      </c>
      <c r="X47" s="243">
        <f t="shared" si="2"/>
        <v>0</v>
      </c>
      <c r="Y47" s="244" cm="1">
        <f t="array" ref="Y47">IFERROR(SUMPRODUCT((LOWER(INDEX(Attendance!$E:$ZZ,MATCH($A47,Attendance!$A:$A,0),0))="x")*(TEXT(Attendance!$E$1:$ZZ$1,"mmm")="Jan"))/SUMPRODUCT((Attendance!$E$1:$ZZ$1&lt;&gt;"")*(TEXT(Attendance!$E$1:$ZZ$1,"mmm")="Jan")),0)</f>
        <v>0</v>
      </c>
      <c r="Z47" s="245" cm="1">
        <f t="array" ref="Z47">IFERROR(SUMPRODUCT((LOWER(INDEX(Attendance!$E:$ZZ,MATCH($A47,Attendance!$A:$A,0),0))="x")*(Attendance!$E$2:$ZZ$2=_xlfn.XLOOKUP(E$1,'Point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48" spans="1:26" x14ac:dyDescent="0.25">
      <c r="A48" s="40">
        <f>Attendance!A47</f>
        <v>45</v>
      </c>
      <c r="B48" s="39" t="str">
        <f>IF($A48=0,"",IFERROR(_xlfn.LET(_xlpm.x,INDEX(Attendance!$B:$B,MATCH($A48,Attendance!$A:$A,0)),IF(_xlpm.x=0,"",_xlpm.x)),""))</f>
        <v/>
      </c>
      <c r="C48" s="39" t="str">
        <f>IF($A48=0,"",IFERROR(_xlfn.LET(_xlpm.x,INDEX(Attendance!$C:$C,MATCH($A48,Attendance!$A:$A,0)),IF(_xlpm.x=0,"",_xlpm.x)),""))</f>
        <v/>
      </c>
      <c r="D48" s="39" t="str">
        <f>IF($A48=0,"",IFERROR(_xlfn.LET(_xlpm.x,INDEX(Attendance!$D:$D,MATCH($A48,Attendance!$A:$A,0)),IF(_xlpm.x=0,"",_xlpm.x)),""))</f>
        <v/>
      </c>
      <c r="E48" s="233" cm="1">
        <f t="array" ref="E48">SUMPRODUCT((LOWER(INDEX(Attendance!$D:$ZZ,MATCH($A48,Attendance!$A:$A,0),0))="x")*(Attendance!$D$2:$ZZ$2=_xlfn.XLOOKUP(E$1,'Point System'!$A:$A,'Point System'!$B:$B,""))*(TEXT(Attendance!$D$1:$ZZ$1,"mmm")="Jan"))*_xlfn.XLOOKUP(E$1,'Point System'!$A:$A,'Point System'!$C:$C,0)</f>
        <v>0</v>
      </c>
      <c r="F48" s="233" cm="1">
        <f t="array" ref="F48">SUMPRODUCT((LOWER(INDEX(Attendance!$D:$ZZ,MATCH($A48,Attendance!$A:$A,0),0))="x")*(Attendance!$D$2:$ZZ$2=_xlfn.XLOOKUP(F$1,'Point System'!$A:$A,'Point System'!$B:$B,""))*(TEXT(Attendance!$D$1:$ZZ$1,"mmm")="Jan"))*_xlfn.XLOOKUP(F$1,'Point System'!$A:$A,'Point System'!$C:$C,0)</f>
        <v>0</v>
      </c>
      <c r="G48" s="233" cm="1">
        <f t="array" ref="G48">SUMPRODUCT((LOWER(INDEX(Attendance!$D:$ZZ,MATCH($A48,Attendance!$A:$A,0),0))="x")*(Attendance!$D$2:$ZZ$2=_xlfn.XLOOKUP(G$1,'Point System'!$A:$A,'Point System'!$B:$B,""))*(TEXT(Attendance!$D$1:$ZZ$1,"mmm")="Jan"))*_xlfn.XLOOKUP(G$1,'Point System'!$A:$A,'Point System'!$C:$C,0)</f>
        <v>0</v>
      </c>
      <c r="H48" s="233" cm="1">
        <f t="array" ref="H48">SUMPRODUCT((LOWER(INDEX(Attendance!$D:$ZZ,MATCH($A48,Attendance!$A:$A,0),0))="x")*(Attendance!$D$2:$ZZ$2=_xlfn.XLOOKUP(H$1,'Point System'!$A:$A,'Point System'!$B:$B,""))*(TEXT(Attendance!$D$1:$ZZ$1,"mmm")="Jan"))*_xlfn.XLOOKUP(H$1,'Point System'!$A:$A,'Point System'!$C:$C,0)</f>
        <v>0</v>
      </c>
      <c r="I48" s="233" cm="1">
        <f t="array" ref="I48">SUMPRODUCT((LOWER(INDEX(Attendance!$D:$ZZ,MATCH($A48,Attendance!$A:$A,0),0))="x")*(Attendance!$D$2:$ZZ$2=_xlfn.XLOOKUP(I$1,'Point System'!$A:$A,'Point System'!$B:$B,""))*(TEXT(Attendance!$D$1:$ZZ$1,"mmm")="Jan"))*_xlfn.XLOOKUP(I$1,'Point System'!$A:$A,'Point System'!$C:$C,0)</f>
        <v>0</v>
      </c>
      <c r="J48" s="233" cm="1">
        <f t="array" ref="J48">SUMPRODUCT((LOWER(INDEX(Attendance!$D:$ZZ,MATCH($A48,Attendance!$A:$A,0),0))="x")*(Attendance!$D$2:$ZZ$2=_xlfn.XLOOKUP(J$1,'Point System'!$A:$A,'Point System'!$B:$B,""))*(TEXT(Attendance!$D$1:$ZZ$1,"mmm")="Jan"))*_xlfn.XLOOKUP(J$1,'Point System'!$A:$A,'Point System'!$C:$C,0)</f>
        <v>0</v>
      </c>
      <c r="K48" s="233" cm="1">
        <f t="array" ref="K48">SUMPRODUCT((LOWER(INDEX(Attendance!$D:$ZZ,MATCH($A48,Attendance!$A:$A,0),0))="x")*(Attendance!$D$2:$ZZ$2=_xlfn.XLOOKUP(K$1,'Point System'!$A:$A,'Point System'!$B:$B,""))*(TEXT(Attendance!$D$1:$ZZ$1,"mmm")="Jan"))*_xlfn.XLOOKUP(K$1,'Point System'!$A:$A,'Point System'!$C:$C,0)</f>
        <v>0</v>
      </c>
      <c r="L48" s="188"/>
      <c r="M48" s="188"/>
      <c r="N48" s="188"/>
      <c r="O48" s="188"/>
      <c r="P48" s="241">
        <f t="shared" si="0"/>
        <v>0</v>
      </c>
      <c r="Q48" s="242">
        <f>IFERROR(INDEX(Deduction!$K:$K,MATCH($A48,Deduction!$A:$A,0))*_xlfn.XLOOKUP(Q$1,'Point System'!$E:$E,'Point System'!$G:$G,0),0)</f>
        <v>0</v>
      </c>
      <c r="R48" s="242">
        <f>IFERROR(INDEX(Deduction!$L:$L,MATCH($A48,Deduction!$A:$A,0))*_xlfn.XLOOKUP(R$1,'Point System'!$E:$E,'Point System'!$G:$G,0),0)</f>
        <v>0</v>
      </c>
      <c r="S48" s="242">
        <f>IFERROR(INDEX(Deduction!$M:$M,MATCH($A48,Deduction!$A:$A,0))*_xlfn.XLOOKUP(S$1,'Point System'!$E:$E,'Point System'!$G:$G,0),0)</f>
        <v>0</v>
      </c>
      <c r="T48" s="242">
        <f>IFERROR(INDEX(Deduction!$N:$N,MATCH($A48,Deduction!$A:$A,0))*_xlfn.XLOOKUP(T$1,'Point System'!$E:$E,'Point System'!$G:$G,0),0)</f>
        <v>0</v>
      </c>
      <c r="U48" s="242">
        <f>IFERROR(INDEX(Deduction!$O:$O,MATCH($A48,Deduction!$A:$A,0))*_xlfn.XLOOKUP(U$1,'Point System'!$E:$E,'Point System'!$G:$G,0),0)</f>
        <v>0</v>
      </c>
      <c r="V48" s="242">
        <f>IFERROR(INDEX(Deduction!$P:$P,MATCH($A48,Deduction!$A:$A,0))*_xlfn.XLOOKUP(V$1,'Point System'!$E:$E,'Point System'!$G:$G,0),0)</f>
        <v>0</v>
      </c>
      <c r="W48" s="243">
        <f t="shared" si="1"/>
        <v>0</v>
      </c>
      <c r="X48" s="243">
        <f t="shared" si="2"/>
        <v>0</v>
      </c>
      <c r="Y48" s="244" cm="1">
        <f t="array" ref="Y48">IFERROR(SUMPRODUCT((LOWER(INDEX(Attendance!$E:$ZZ,MATCH($A48,Attendance!$A:$A,0),0))="x")*(TEXT(Attendance!$E$1:$ZZ$1,"mmm")="Jan"))/SUMPRODUCT((Attendance!$E$1:$ZZ$1&lt;&gt;"")*(TEXT(Attendance!$E$1:$ZZ$1,"mmm")="Jan")),0)</f>
        <v>0</v>
      </c>
      <c r="Z48" s="245" cm="1">
        <f t="array" ref="Z48">IFERROR(SUMPRODUCT((LOWER(INDEX(Attendance!$E:$ZZ,MATCH($A48,Attendance!$A:$A,0),0))="x")*(Attendance!$E$2:$ZZ$2=_xlfn.XLOOKUP(E$1,'Point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49" spans="1:26" x14ac:dyDescent="0.25">
      <c r="A49" s="39">
        <f>Attendance!A48</f>
        <v>46</v>
      </c>
      <c r="B49" s="39" t="str">
        <f>IF($A49=0,"",IFERROR(_xlfn.LET(_xlpm.x,INDEX(Attendance!$B:$B,MATCH($A49,Attendance!$A:$A,0)),IF(_xlpm.x=0,"",_xlpm.x)),""))</f>
        <v/>
      </c>
      <c r="C49" s="39" t="str">
        <f>IF($A49=0,"",IFERROR(_xlfn.LET(_xlpm.x,INDEX(Attendance!$C:$C,MATCH($A49,Attendance!$A:$A,0)),IF(_xlpm.x=0,"",_xlpm.x)),""))</f>
        <v/>
      </c>
      <c r="D49" s="39" t="str">
        <f>IF($A49=0,"",IFERROR(_xlfn.LET(_xlpm.x,INDEX(Attendance!$D:$D,MATCH($A49,Attendance!$A:$A,0)),IF(_xlpm.x=0,"",_xlpm.x)),""))</f>
        <v/>
      </c>
      <c r="E49" s="233" cm="1">
        <f t="array" ref="E49">SUMPRODUCT((LOWER(INDEX(Attendance!$D:$ZZ,MATCH($A49,Attendance!$A:$A,0),0))="x")*(Attendance!$D$2:$ZZ$2=_xlfn.XLOOKUP(E$1,'Point System'!$A:$A,'Point System'!$B:$B,""))*(TEXT(Attendance!$D$1:$ZZ$1,"mmm")="Jan"))*_xlfn.XLOOKUP(E$1,'Point System'!$A:$A,'Point System'!$C:$C,0)</f>
        <v>0</v>
      </c>
      <c r="F49" s="233" cm="1">
        <f t="array" ref="F49">SUMPRODUCT((LOWER(INDEX(Attendance!$D:$ZZ,MATCH($A49,Attendance!$A:$A,0),0))="x")*(Attendance!$D$2:$ZZ$2=_xlfn.XLOOKUP(F$1,'Point System'!$A:$A,'Point System'!$B:$B,""))*(TEXT(Attendance!$D$1:$ZZ$1,"mmm")="Jan"))*_xlfn.XLOOKUP(F$1,'Point System'!$A:$A,'Point System'!$C:$C,0)</f>
        <v>0</v>
      </c>
      <c r="G49" s="233" cm="1">
        <f t="array" ref="G49">SUMPRODUCT((LOWER(INDEX(Attendance!$D:$ZZ,MATCH($A49,Attendance!$A:$A,0),0))="x")*(Attendance!$D$2:$ZZ$2=_xlfn.XLOOKUP(G$1,'Point System'!$A:$A,'Point System'!$B:$B,""))*(TEXT(Attendance!$D$1:$ZZ$1,"mmm")="Jan"))*_xlfn.XLOOKUP(G$1,'Point System'!$A:$A,'Point System'!$C:$C,0)</f>
        <v>0</v>
      </c>
      <c r="H49" s="233" cm="1">
        <f t="array" ref="H49">SUMPRODUCT((LOWER(INDEX(Attendance!$D:$ZZ,MATCH($A49,Attendance!$A:$A,0),0))="x")*(Attendance!$D$2:$ZZ$2=_xlfn.XLOOKUP(H$1,'Point System'!$A:$A,'Point System'!$B:$B,""))*(TEXT(Attendance!$D$1:$ZZ$1,"mmm")="Jan"))*_xlfn.XLOOKUP(H$1,'Point System'!$A:$A,'Point System'!$C:$C,0)</f>
        <v>0</v>
      </c>
      <c r="I49" s="233" cm="1">
        <f t="array" ref="I49">SUMPRODUCT((LOWER(INDEX(Attendance!$D:$ZZ,MATCH($A49,Attendance!$A:$A,0),0))="x")*(Attendance!$D$2:$ZZ$2=_xlfn.XLOOKUP(I$1,'Point System'!$A:$A,'Point System'!$B:$B,""))*(TEXT(Attendance!$D$1:$ZZ$1,"mmm")="Jan"))*_xlfn.XLOOKUP(I$1,'Point System'!$A:$A,'Point System'!$C:$C,0)</f>
        <v>0</v>
      </c>
      <c r="J49" s="233" cm="1">
        <f t="array" ref="J49">SUMPRODUCT((LOWER(INDEX(Attendance!$D:$ZZ,MATCH($A49,Attendance!$A:$A,0),0))="x")*(Attendance!$D$2:$ZZ$2=_xlfn.XLOOKUP(J$1,'Point System'!$A:$A,'Point System'!$B:$B,""))*(TEXT(Attendance!$D$1:$ZZ$1,"mmm")="Jan"))*_xlfn.XLOOKUP(J$1,'Point System'!$A:$A,'Point System'!$C:$C,0)</f>
        <v>0</v>
      </c>
      <c r="K49" s="233" cm="1">
        <f t="array" ref="K49">SUMPRODUCT((LOWER(INDEX(Attendance!$D:$ZZ,MATCH($A49,Attendance!$A:$A,0),0))="x")*(Attendance!$D$2:$ZZ$2=_xlfn.XLOOKUP(K$1,'Point System'!$A:$A,'Point System'!$B:$B,""))*(TEXT(Attendance!$D$1:$ZZ$1,"mmm")="Jan"))*_xlfn.XLOOKUP(K$1,'Point System'!$A:$A,'Point System'!$C:$C,0)</f>
        <v>0</v>
      </c>
      <c r="L49" s="188"/>
      <c r="M49" s="188"/>
      <c r="N49" s="188"/>
      <c r="O49" s="188"/>
      <c r="P49" s="241">
        <f t="shared" si="0"/>
        <v>0</v>
      </c>
      <c r="Q49" s="242">
        <f>IFERROR(INDEX(Deduction!$K:$K,MATCH($A49,Deduction!$A:$A,0))*_xlfn.XLOOKUP(Q$1,'Point System'!$E:$E,'Point System'!$G:$G,0),0)</f>
        <v>0</v>
      </c>
      <c r="R49" s="242">
        <f>IFERROR(INDEX(Deduction!$L:$L,MATCH($A49,Deduction!$A:$A,0))*_xlfn.XLOOKUP(R$1,'Point System'!$E:$E,'Point System'!$G:$G,0),0)</f>
        <v>0</v>
      </c>
      <c r="S49" s="242">
        <f>IFERROR(INDEX(Deduction!$M:$M,MATCH($A49,Deduction!$A:$A,0))*_xlfn.XLOOKUP(S$1,'Point System'!$E:$E,'Point System'!$G:$G,0),0)</f>
        <v>0</v>
      </c>
      <c r="T49" s="242">
        <f>IFERROR(INDEX(Deduction!$N:$N,MATCH($A49,Deduction!$A:$A,0))*_xlfn.XLOOKUP(T$1,'Point System'!$E:$E,'Point System'!$G:$G,0),0)</f>
        <v>0</v>
      </c>
      <c r="U49" s="242">
        <f>IFERROR(INDEX(Deduction!$O:$O,MATCH($A49,Deduction!$A:$A,0))*_xlfn.XLOOKUP(U$1,'Point System'!$E:$E,'Point System'!$G:$G,0),0)</f>
        <v>0</v>
      </c>
      <c r="V49" s="242">
        <f>IFERROR(INDEX(Deduction!$P:$P,MATCH($A49,Deduction!$A:$A,0))*_xlfn.XLOOKUP(V$1,'Point System'!$E:$E,'Point System'!$G:$G,0),0)</f>
        <v>0</v>
      </c>
      <c r="W49" s="243">
        <f t="shared" si="1"/>
        <v>0</v>
      </c>
      <c r="X49" s="243">
        <f t="shared" si="2"/>
        <v>0</v>
      </c>
      <c r="Y49" s="244" cm="1">
        <f t="array" ref="Y49">IFERROR(SUMPRODUCT((LOWER(INDEX(Attendance!$E:$ZZ,MATCH($A49,Attendance!$A:$A,0),0))="x")*(TEXT(Attendance!$E$1:$ZZ$1,"mmm")="Jan"))/SUMPRODUCT((Attendance!$E$1:$ZZ$1&lt;&gt;"")*(TEXT(Attendance!$E$1:$ZZ$1,"mmm")="Jan")),0)</f>
        <v>0</v>
      </c>
      <c r="Z49" s="245" cm="1">
        <f t="array" ref="Z49">IFERROR(SUMPRODUCT((LOWER(INDEX(Attendance!$E:$ZZ,MATCH($A49,Attendance!$A:$A,0),0))="x")*(Attendance!$E$2:$ZZ$2=_xlfn.XLOOKUP(E$1,'Point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50" spans="1:26" x14ac:dyDescent="0.25">
      <c r="A50" s="40">
        <f>Attendance!A49</f>
        <v>47</v>
      </c>
      <c r="B50" s="39" t="str">
        <f>IF($A50=0,"",IFERROR(_xlfn.LET(_xlpm.x,INDEX(Attendance!$B:$B,MATCH($A50,Attendance!$A:$A,0)),IF(_xlpm.x=0,"",_xlpm.x)),""))</f>
        <v/>
      </c>
      <c r="C50" s="39" t="str">
        <f>IF($A50=0,"",IFERROR(_xlfn.LET(_xlpm.x,INDEX(Attendance!$C:$C,MATCH($A50,Attendance!$A:$A,0)),IF(_xlpm.x=0,"",_xlpm.x)),""))</f>
        <v/>
      </c>
      <c r="D50" s="39" t="str">
        <f>IF($A50=0,"",IFERROR(_xlfn.LET(_xlpm.x,INDEX(Attendance!$D:$D,MATCH($A50,Attendance!$A:$A,0)),IF(_xlpm.x=0,"",_xlpm.x)),""))</f>
        <v/>
      </c>
      <c r="E50" s="233" cm="1">
        <f t="array" ref="E50">SUMPRODUCT((LOWER(INDEX(Attendance!$D:$ZZ,MATCH($A50,Attendance!$A:$A,0),0))="x")*(Attendance!$D$2:$ZZ$2=_xlfn.XLOOKUP(E$1,'Point System'!$A:$A,'Point System'!$B:$B,""))*(TEXT(Attendance!$D$1:$ZZ$1,"mmm")="Jan"))*_xlfn.XLOOKUP(E$1,'Point System'!$A:$A,'Point System'!$C:$C,0)</f>
        <v>0</v>
      </c>
      <c r="F50" s="233" cm="1">
        <f t="array" ref="F50">SUMPRODUCT((LOWER(INDEX(Attendance!$D:$ZZ,MATCH($A50,Attendance!$A:$A,0),0))="x")*(Attendance!$D$2:$ZZ$2=_xlfn.XLOOKUP(F$1,'Point System'!$A:$A,'Point System'!$B:$B,""))*(TEXT(Attendance!$D$1:$ZZ$1,"mmm")="Jan"))*_xlfn.XLOOKUP(F$1,'Point System'!$A:$A,'Point System'!$C:$C,0)</f>
        <v>0</v>
      </c>
      <c r="G50" s="233" cm="1">
        <f t="array" ref="G50">SUMPRODUCT((LOWER(INDEX(Attendance!$D:$ZZ,MATCH($A50,Attendance!$A:$A,0),0))="x")*(Attendance!$D$2:$ZZ$2=_xlfn.XLOOKUP(G$1,'Point System'!$A:$A,'Point System'!$B:$B,""))*(TEXT(Attendance!$D$1:$ZZ$1,"mmm")="Jan"))*_xlfn.XLOOKUP(G$1,'Point System'!$A:$A,'Point System'!$C:$C,0)</f>
        <v>0</v>
      </c>
      <c r="H50" s="233" cm="1">
        <f t="array" ref="H50">SUMPRODUCT((LOWER(INDEX(Attendance!$D:$ZZ,MATCH($A50,Attendance!$A:$A,0),0))="x")*(Attendance!$D$2:$ZZ$2=_xlfn.XLOOKUP(H$1,'Point System'!$A:$A,'Point System'!$B:$B,""))*(TEXT(Attendance!$D$1:$ZZ$1,"mmm")="Jan"))*_xlfn.XLOOKUP(H$1,'Point System'!$A:$A,'Point System'!$C:$C,0)</f>
        <v>0</v>
      </c>
      <c r="I50" s="233" cm="1">
        <f t="array" ref="I50">SUMPRODUCT((LOWER(INDEX(Attendance!$D:$ZZ,MATCH($A50,Attendance!$A:$A,0),0))="x")*(Attendance!$D$2:$ZZ$2=_xlfn.XLOOKUP(I$1,'Point System'!$A:$A,'Point System'!$B:$B,""))*(TEXT(Attendance!$D$1:$ZZ$1,"mmm")="Jan"))*_xlfn.XLOOKUP(I$1,'Point System'!$A:$A,'Point System'!$C:$C,0)</f>
        <v>0</v>
      </c>
      <c r="J50" s="233" cm="1">
        <f t="array" ref="J50">SUMPRODUCT((LOWER(INDEX(Attendance!$D:$ZZ,MATCH($A50,Attendance!$A:$A,0),0))="x")*(Attendance!$D$2:$ZZ$2=_xlfn.XLOOKUP(J$1,'Point System'!$A:$A,'Point System'!$B:$B,""))*(TEXT(Attendance!$D$1:$ZZ$1,"mmm")="Jan"))*_xlfn.XLOOKUP(J$1,'Point System'!$A:$A,'Point System'!$C:$C,0)</f>
        <v>0</v>
      </c>
      <c r="K50" s="233" cm="1">
        <f t="array" ref="K50">SUMPRODUCT((LOWER(INDEX(Attendance!$D:$ZZ,MATCH($A50,Attendance!$A:$A,0),0))="x")*(Attendance!$D$2:$ZZ$2=_xlfn.XLOOKUP(K$1,'Point System'!$A:$A,'Point System'!$B:$B,""))*(TEXT(Attendance!$D$1:$ZZ$1,"mmm")="Jan"))*_xlfn.XLOOKUP(K$1,'Point System'!$A:$A,'Point System'!$C:$C,0)</f>
        <v>0</v>
      </c>
      <c r="L50" s="188"/>
      <c r="M50" s="188"/>
      <c r="N50" s="188"/>
      <c r="O50" s="188"/>
      <c r="P50" s="241">
        <f t="shared" si="0"/>
        <v>0</v>
      </c>
      <c r="Q50" s="242">
        <f>IFERROR(INDEX(Deduction!$K:$K,MATCH($A50,Deduction!$A:$A,0))*_xlfn.XLOOKUP(Q$1,'Point System'!$E:$E,'Point System'!$G:$G,0),0)</f>
        <v>0</v>
      </c>
      <c r="R50" s="242">
        <f>IFERROR(INDEX(Deduction!$L:$L,MATCH($A50,Deduction!$A:$A,0))*_xlfn.XLOOKUP(R$1,'Point System'!$E:$E,'Point System'!$G:$G,0),0)</f>
        <v>0</v>
      </c>
      <c r="S50" s="242">
        <f>IFERROR(INDEX(Deduction!$M:$M,MATCH($A50,Deduction!$A:$A,0))*_xlfn.XLOOKUP(S$1,'Point System'!$E:$E,'Point System'!$G:$G,0),0)</f>
        <v>0</v>
      </c>
      <c r="T50" s="242">
        <f>IFERROR(INDEX(Deduction!$N:$N,MATCH($A50,Deduction!$A:$A,0))*_xlfn.XLOOKUP(T$1,'Point System'!$E:$E,'Point System'!$G:$G,0),0)</f>
        <v>0</v>
      </c>
      <c r="U50" s="242">
        <f>IFERROR(INDEX(Deduction!$O:$O,MATCH($A50,Deduction!$A:$A,0))*_xlfn.XLOOKUP(U$1,'Point System'!$E:$E,'Point System'!$G:$G,0),0)</f>
        <v>0</v>
      </c>
      <c r="V50" s="242">
        <f>IFERROR(INDEX(Deduction!$P:$P,MATCH($A50,Deduction!$A:$A,0))*_xlfn.XLOOKUP(V$1,'Point System'!$E:$E,'Point System'!$G:$G,0),0)</f>
        <v>0</v>
      </c>
      <c r="W50" s="243">
        <f t="shared" si="1"/>
        <v>0</v>
      </c>
      <c r="X50" s="243">
        <f t="shared" si="2"/>
        <v>0</v>
      </c>
      <c r="Y50" s="244" cm="1">
        <f t="array" ref="Y50">IFERROR(SUMPRODUCT((LOWER(INDEX(Attendance!$E:$ZZ,MATCH($A50,Attendance!$A:$A,0),0))="x")*(TEXT(Attendance!$E$1:$ZZ$1,"mmm")="Jan"))/SUMPRODUCT((Attendance!$E$1:$ZZ$1&lt;&gt;"")*(TEXT(Attendance!$E$1:$ZZ$1,"mmm")="Jan")),0)</f>
        <v>0</v>
      </c>
      <c r="Z50" s="245" cm="1">
        <f t="array" ref="Z50">IFERROR(SUMPRODUCT((LOWER(INDEX(Attendance!$E:$ZZ,MATCH($A50,Attendance!$A:$A,0),0))="x")*(Attendance!$E$2:$ZZ$2=_xlfn.XLOOKUP(E$1,'Point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51" spans="1:26" x14ac:dyDescent="0.25">
      <c r="A51" s="39">
        <f>Attendance!A50</f>
        <v>48</v>
      </c>
      <c r="B51" s="39" t="str">
        <f>IF($A51=0,"",IFERROR(_xlfn.LET(_xlpm.x,INDEX(Attendance!$B:$B,MATCH($A51,Attendance!$A:$A,0)),IF(_xlpm.x=0,"",_xlpm.x)),""))</f>
        <v/>
      </c>
      <c r="C51" s="39" t="str">
        <f>IF($A51=0,"",IFERROR(_xlfn.LET(_xlpm.x,INDEX(Attendance!$C:$C,MATCH($A51,Attendance!$A:$A,0)),IF(_xlpm.x=0,"",_xlpm.x)),""))</f>
        <v/>
      </c>
      <c r="D51" s="39" t="str">
        <f>IF($A51=0,"",IFERROR(_xlfn.LET(_xlpm.x,INDEX(Attendance!$D:$D,MATCH($A51,Attendance!$A:$A,0)),IF(_xlpm.x=0,"",_xlpm.x)),""))</f>
        <v/>
      </c>
      <c r="E51" s="233" cm="1">
        <f t="array" ref="E51">SUMPRODUCT((LOWER(INDEX(Attendance!$D:$ZZ,MATCH($A51,Attendance!$A:$A,0),0))="x")*(Attendance!$D$2:$ZZ$2=_xlfn.XLOOKUP(E$1,'Point System'!$A:$A,'Point System'!$B:$B,""))*(TEXT(Attendance!$D$1:$ZZ$1,"mmm")="Jan"))*_xlfn.XLOOKUP(E$1,'Point System'!$A:$A,'Point System'!$C:$C,0)</f>
        <v>0</v>
      </c>
      <c r="F51" s="233" cm="1">
        <f t="array" ref="F51">SUMPRODUCT((LOWER(INDEX(Attendance!$D:$ZZ,MATCH($A51,Attendance!$A:$A,0),0))="x")*(Attendance!$D$2:$ZZ$2=_xlfn.XLOOKUP(F$1,'Point System'!$A:$A,'Point System'!$B:$B,""))*(TEXT(Attendance!$D$1:$ZZ$1,"mmm")="Jan"))*_xlfn.XLOOKUP(F$1,'Point System'!$A:$A,'Point System'!$C:$C,0)</f>
        <v>0</v>
      </c>
      <c r="G51" s="233" cm="1">
        <f t="array" ref="G51">SUMPRODUCT((LOWER(INDEX(Attendance!$D:$ZZ,MATCH($A51,Attendance!$A:$A,0),0))="x")*(Attendance!$D$2:$ZZ$2=_xlfn.XLOOKUP(G$1,'Point System'!$A:$A,'Point System'!$B:$B,""))*(TEXT(Attendance!$D$1:$ZZ$1,"mmm")="Jan"))*_xlfn.XLOOKUP(G$1,'Point System'!$A:$A,'Point System'!$C:$C,0)</f>
        <v>0</v>
      </c>
      <c r="H51" s="233" cm="1">
        <f t="array" ref="H51">SUMPRODUCT((LOWER(INDEX(Attendance!$D:$ZZ,MATCH($A51,Attendance!$A:$A,0),0))="x")*(Attendance!$D$2:$ZZ$2=_xlfn.XLOOKUP(H$1,'Point System'!$A:$A,'Point System'!$B:$B,""))*(TEXT(Attendance!$D$1:$ZZ$1,"mmm")="Jan"))*_xlfn.XLOOKUP(H$1,'Point System'!$A:$A,'Point System'!$C:$C,0)</f>
        <v>0</v>
      </c>
      <c r="I51" s="233" cm="1">
        <f t="array" ref="I51">SUMPRODUCT((LOWER(INDEX(Attendance!$D:$ZZ,MATCH($A51,Attendance!$A:$A,0),0))="x")*(Attendance!$D$2:$ZZ$2=_xlfn.XLOOKUP(I$1,'Point System'!$A:$A,'Point System'!$B:$B,""))*(TEXT(Attendance!$D$1:$ZZ$1,"mmm")="Jan"))*_xlfn.XLOOKUP(I$1,'Point System'!$A:$A,'Point System'!$C:$C,0)</f>
        <v>0</v>
      </c>
      <c r="J51" s="233" cm="1">
        <f t="array" ref="J51">SUMPRODUCT((LOWER(INDEX(Attendance!$D:$ZZ,MATCH($A51,Attendance!$A:$A,0),0))="x")*(Attendance!$D$2:$ZZ$2=_xlfn.XLOOKUP(J$1,'Point System'!$A:$A,'Point System'!$B:$B,""))*(TEXT(Attendance!$D$1:$ZZ$1,"mmm")="Jan"))*_xlfn.XLOOKUP(J$1,'Point System'!$A:$A,'Point System'!$C:$C,0)</f>
        <v>0</v>
      </c>
      <c r="K51" s="233" cm="1">
        <f t="array" ref="K51">SUMPRODUCT((LOWER(INDEX(Attendance!$D:$ZZ,MATCH($A51,Attendance!$A:$A,0),0))="x")*(Attendance!$D$2:$ZZ$2=_xlfn.XLOOKUP(K$1,'Point System'!$A:$A,'Point System'!$B:$B,""))*(TEXT(Attendance!$D$1:$ZZ$1,"mmm")="Jan"))*_xlfn.XLOOKUP(K$1,'Point System'!$A:$A,'Point System'!$C:$C,0)</f>
        <v>0</v>
      </c>
      <c r="L51" s="188"/>
      <c r="M51" s="188"/>
      <c r="N51" s="188"/>
      <c r="O51" s="188"/>
      <c r="P51" s="241">
        <f t="shared" si="0"/>
        <v>0</v>
      </c>
      <c r="Q51" s="242">
        <f>IFERROR(INDEX(Deduction!$K:$K,MATCH($A51,Deduction!$A:$A,0))*_xlfn.XLOOKUP(Q$1,'Point System'!$E:$E,'Point System'!$G:$G,0),0)</f>
        <v>0</v>
      </c>
      <c r="R51" s="242">
        <f>IFERROR(INDEX(Deduction!$L:$L,MATCH($A51,Deduction!$A:$A,0))*_xlfn.XLOOKUP(R$1,'Point System'!$E:$E,'Point System'!$G:$G,0),0)</f>
        <v>0</v>
      </c>
      <c r="S51" s="242">
        <f>IFERROR(INDEX(Deduction!$M:$M,MATCH($A51,Deduction!$A:$A,0))*_xlfn.XLOOKUP(S$1,'Point System'!$E:$E,'Point System'!$G:$G,0),0)</f>
        <v>0</v>
      </c>
      <c r="T51" s="242">
        <f>IFERROR(INDEX(Deduction!$N:$N,MATCH($A51,Deduction!$A:$A,0))*_xlfn.XLOOKUP(T$1,'Point System'!$E:$E,'Point System'!$G:$G,0),0)</f>
        <v>0</v>
      </c>
      <c r="U51" s="242">
        <f>IFERROR(INDEX(Deduction!$O:$O,MATCH($A51,Deduction!$A:$A,0))*_xlfn.XLOOKUP(U$1,'Point System'!$E:$E,'Point System'!$G:$G,0),0)</f>
        <v>0</v>
      </c>
      <c r="V51" s="242">
        <f>IFERROR(INDEX(Deduction!$P:$P,MATCH($A51,Deduction!$A:$A,0))*_xlfn.XLOOKUP(V$1,'Point System'!$E:$E,'Point System'!$G:$G,0),0)</f>
        <v>0</v>
      </c>
      <c r="W51" s="243">
        <f t="shared" si="1"/>
        <v>0</v>
      </c>
      <c r="X51" s="243">
        <f t="shared" si="2"/>
        <v>0</v>
      </c>
      <c r="Y51" s="244" cm="1">
        <f t="array" ref="Y51">IFERROR(SUMPRODUCT((LOWER(INDEX(Attendance!$E:$ZZ,MATCH($A51,Attendance!$A:$A,0),0))="x")*(TEXT(Attendance!$E$1:$ZZ$1,"mmm")="Jan"))/SUMPRODUCT((Attendance!$E$1:$ZZ$1&lt;&gt;"")*(TEXT(Attendance!$E$1:$ZZ$1,"mmm")="Jan")),0)</f>
        <v>0</v>
      </c>
      <c r="Z51" s="245" cm="1">
        <f t="array" ref="Z51">IFERROR(SUMPRODUCT((LOWER(INDEX(Attendance!$E:$ZZ,MATCH($A51,Attendance!$A:$A,0),0))="x")*(Attendance!$E$2:$ZZ$2=_xlfn.XLOOKUP(E$1,'Point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52" spans="1:26" x14ac:dyDescent="0.25">
      <c r="A52" s="40">
        <f>Attendance!A51</f>
        <v>49</v>
      </c>
      <c r="B52" s="39" t="str">
        <f>IF($A52=0,"",IFERROR(_xlfn.LET(_xlpm.x,INDEX(Attendance!$B:$B,MATCH($A52,Attendance!$A:$A,0)),IF(_xlpm.x=0,"",_xlpm.x)),""))</f>
        <v/>
      </c>
      <c r="C52" s="39" t="str">
        <f>IF($A52=0,"",IFERROR(_xlfn.LET(_xlpm.x,INDEX(Attendance!$C:$C,MATCH($A52,Attendance!$A:$A,0)),IF(_xlpm.x=0,"",_xlpm.x)),""))</f>
        <v/>
      </c>
      <c r="D52" s="39" t="str">
        <f>IF($A52=0,"",IFERROR(_xlfn.LET(_xlpm.x,INDEX(Attendance!$D:$D,MATCH($A52,Attendance!$A:$A,0)),IF(_xlpm.x=0,"",_xlpm.x)),""))</f>
        <v/>
      </c>
      <c r="E52" s="233" cm="1">
        <f t="array" ref="E52">SUMPRODUCT((LOWER(INDEX(Attendance!$D:$ZZ,MATCH($A52,Attendance!$A:$A,0),0))="x")*(Attendance!$D$2:$ZZ$2=_xlfn.XLOOKUP(E$1,'Point System'!$A:$A,'Point System'!$B:$B,""))*(TEXT(Attendance!$D$1:$ZZ$1,"mmm")="Jan"))*_xlfn.XLOOKUP(E$1,'Point System'!$A:$A,'Point System'!$C:$C,0)</f>
        <v>0</v>
      </c>
      <c r="F52" s="233" cm="1">
        <f t="array" ref="F52">SUMPRODUCT((LOWER(INDEX(Attendance!$D:$ZZ,MATCH($A52,Attendance!$A:$A,0),0))="x")*(Attendance!$D$2:$ZZ$2=_xlfn.XLOOKUP(F$1,'Point System'!$A:$A,'Point System'!$B:$B,""))*(TEXT(Attendance!$D$1:$ZZ$1,"mmm")="Jan"))*_xlfn.XLOOKUP(F$1,'Point System'!$A:$A,'Point System'!$C:$C,0)</f>
        <v>0</v>
      </c>
      <c r="G52" s="233" cm="1">
        <f t="array" ref="G52">SUMPRODUCT((LOWER(INDEX(Attendance!$D:$ZZ,MATCH($A52,Attendance!$A:$A,0),0))="x")*(Attendance!$D$2:$ZZ$2=_xlfn.XLOOKUP(G$1,'Point System'!$A:$A,'Point System'!$B:$B,""))*(TEXT(Attendance!$D$1:$ZZ$1,"mmm")="Jan"))*_xlfn.XLOOKUP(G$1,'Point System'!$A:$A,'Point System'!$C:$C,0)</f>
        <v>0</v>
      </c>
      <c r="H52" s="233" cm="1">
        <f t="array" ref="H52">SUMPRODUCT((LOWER(INDEX(Attendance!$D:$ZZ,MATCH($A52,Attendance!$A:$A,0),0))="x")*(Attendance!$D$2:$ZZ$2=_xlfn.XLOOKUP(H$1,'Point System'!$A:$A,'Point System'!$B:$B,""))*(TEXT(Attendance!$D$1:$ZZ$1,"mmm")="Jan"))*_xlfn.XLOOKUP(H$1,'Point System'!$A:$A,'Point System'!$C:$C,0)</f>
        <v>0</v>
      </c>
      <c r="I52" s="233" cm="1">
        <f t="array" ref="I52">SUMPRODUCT((LOWER(INDEX(Attendance!$D:$ZZ,MATCH($A52,Attendance!$A:$A,0),0))="x")*(Attendance!$D$2:$ZZ$2=_xlfn.XLOOKUP(I$1,'Point System'!$A:$A,'Point System'!$B:$B,""))*(TEXT(Attendance!$D$1:$ZZ$1,"mmm")="Jan"))*_xlfn.XLOOKUP(I$1,'Point System'!$A:$A,'Point System'!$C:$C,0)</f>
        <v>0</v>
      </c>
      <c r="J52" s="233" cm="1">
        <f t="array" ref="J52">SUMPRODUCT((LOWER(INDEX(Attendance!$D:$ZZ,MATCH($A52,Attendance!$A:$A,0),0))="x")*(Attendance!$D$2:$ZZ$2=_xlfn.XLOOKUP(J$1,'Point System'!$A:$A,'Point System'!$B:$B,""))*(TEXT(Attendance!$D$1:$ZZ$1,"mmm")="Jan"))*_xlfn.XLOOKUP(J$1,'Point System'!$A:$A,'Point System'!$C:$C,0)</f>
        <v>0</v>
      </c>
      <c r="K52" s="233" cm="1">
        <f t="array" ref="K52">SUMPRODUCT((LOWER(INDEX(Attendance!$D:$ZZ,MATCH($A52,Attendance!$A:$A,0),0))="x")*(Attendance!$D$2:$ZZ$2=_xlfn.XLOOKUP(K$1,'Point System'!$A:$A,'Point System'!$B:$B,""))*(TEXT(Attendance!$D$1:$ZZ$1,"mmm")="Jan"))*_xlfn.XLOOKUP(K$1,'Point System'!$A:$A,'Point System'!$C:$C,0)</f>
        <v>0</v>
      </c>
      <c r="L52" s="188"/>
      <c r="M52" s="188"/>
      <c r="N52" s="188"/>
      <c r="O52" s="188"/>
      <c r="P52" s="241">
        <f t="shared" si="0"/>
        <v>0</v>
      </c>
      <c r="Q52" s="242">
        <f>IFERROR(INDEX(Deduction!$K:$K,MATCH($A52,Deduction!$A:$A,0))*_xlfn.XLOOKUP(Q$1,'Point System'!$E:$E,'Point System'!$G:$G,0),0)</f>
        <v>0</v>
      </c>
      <c r="R52" s="242">
        <f>IFERROR(INDEX(Deduction!$L:$L,MATCH($A52,Deduction!$A:$A,0))*_xlfn.XLOOKUP(R$1,'Point System'!$E:$E,'Point System'!$G:$G,0),0)</f>
        <v>0</v>
      </c>
      <c r="S52" s="242">
        <f>IFERROR(INDEX(Deduction!$M:$M,MATCH($A52,Deduction!$A:$A,0))*_xlfn.XLOOKUP(S$1,'Point System'!$E:$E,'Point System'!$G:$G,0),0)</f>
        <v>0</v>
      </c>
      <c r="T52" s="242">
        <f>IFERROR(INDEX(Deduction!$N:$N,MATCH($A52,Deduction!$A:$A,0))*_xlfn.XLOOKUP(T$1,'Point System'!$E:$E,'Point System'!$G:$G,0),0)</f>
        <v>0</v>
      </c>
      <c r="U52" s="242">
        <f>IFERROR(INDEX(Deduction!$O:$O,MATCH($A52,Deduction!$A:$A,0))*_xlfn.XLOOKUP(U$1,'Point System'!$E:$E,'Point System'!$G:$G,0),0)</f>
        <v>0</v>
      </c>
      <c r="V52" s="242">
        <f>IFERROR(INDEX(Deduction!$P:$P,MATCH($A52,Deduction!$A:$A,0))*_xlfn.XLOOKUP(V$1,'Point System'!$E:$E,'Point System'!$G:$G,0),0)</f>
        <v>0</v>
      </c>
      <c r="W52" s="243">
        <f t="shared" si="1"/>
        <v>0</v>
      </c>
      <c r="X52" s="243">
        <f t="shared" si="2"/>
        <v>0</v>
      </c>
      <c r="Y52" s="244" cm="1">
        <f t="array" ref="Y52">IFERROR(SUMPRODUCT((LOWER(INDEX(Attendance!$E:$ZZ,MATCH($A52,Attendance!$A:$A,0),0))="x")*(TEXT(Attendance!$E$1:$ZZ$1,"mmm")="Jan"))/SUMPRODUCT((Attendance!$E$1:$ZZ$1&lt;&gt;"")*(TEXT(Attendance!$E$1:$ZZ$1,"mmm")="Jan")),0)</f>
        <v>0</v>
      </c>
      <c r="Z52" s="245" cm="1">
        <f t="array" ref="Z52">IFERROR(SUMPRODUCT((LOWER(INDEX(Attendance!$E:$ZZ,MATCH($A52,Attendance!$A:$A,0),0))="x")*(Attendance!$E$2:$ZZ$2=_xlfn.XLOOKUP(E$1,'Point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53" spans="1:26" x14ac:dyDescent="0.25">
      <c r="A53" s="39">
        <f>Attendance!A52</f>
        <v>50</v>
      </c>
      <c r="B53" s="39" t="str">
        <f>IF($A53=0,"",IFERROR(_xlfn.LET(_xlpm.x,INDEX(Attendance!$B:$B,MATCH($A53,Attendance!$A:$A,0)),IF(_xlpm.x=0,"",_xlpm.x)),""))</f>
        <v/>
      </c>
      <c r="C53" s="39" t="str">
        <f>IF($A53=0,"",IFERROR(_xlfn.LET(_xlpm.x,INDEX(Attendance!$C:$C,MATCH($A53,Attendance!$A:$A,0)),IF(_xlpm.x=0,"",_xlpm.x)),""))</f>
        <v/>
      </c>
      <c r="D53" s="39" t="str">
        <f>IF($A53=0,"",IFERROR(_xlfn.LET(_xlpm.x,INDEX(Attendance!$D:$D,MATCH($A53,Attendance!$A:$A,0)),IF(_xlpm.x=0,"",_xlpm.x)),""))</f>
        <v/>
      </c>
      <c r="E53" s="233" cm="1">
        <f t="array" ref="E53">SUMPRODUCT((LOWER(INDEX(Attendance!$D:$ZZ,MATCH($A53,Attendance!$A:$A,0),0))="x")*(Attendance!$D$2:$ZZ$2=_xlfn.XLOOKUP(E$1,'Point System'!$A:$A,'Point System'!$B:$B,""))*(TEXT(Attendance!$D$1:$ZZ$1,"mmm")="Jan"))*_xlfn.XLOOKUP(E$1,'Point System'!$A:$A,'Point System'!$C:$C,0)</f>
        <v>0</v>
      </c>
      <c r="F53" s="233" cm="1">
        <f t="array" ref="F53">SUMPRODUCT((LOWER(INDEX(Attendance!$D:$ZZ,MATCH($A53,Attendance!$A:$A,0),0))="x")*(Attendance!$D$2:$ZZ$2=_xlfn.XLOOKUP(F$1,'Point System'!$A:$A,'Point System'!$B:$B,""))*(TEXT(Attendance!$D$1:$ZZ$1,"mmm")="Jan"))*_xlfn.XLOOKUP(F$1,'Point System'!$A:$A,'Point System'!$C:$C,0)</f>
        <v>0</v>
      </c>
      <c r="G53" s="233" cm="1">
        <f t="array" ref="G53">SUMPRODUCT((LOWER(INDEX(Attendance!$D:$ZZ,MATCH($A53,Attendance!$A:$A,0),0))="x")*(Attendance!$D$2:$ZZ$2=_xlfn.XLOOKUP(G$1,'Point System'!$A:$A,'Point System'!$B:$B,""))*(TEXT(Attendance!$D$1:$ZZ$1,"mmm")="Jan"))*_xlfn.XLOOKUP(G$1,'Point System'!$A:$A,'Point System'!$C:$C,0)</f>
        <v>0</v>
      </c>
      <c r="H53" s="233" cm="1">
        <f t="array" ref="H53">SUMPRODUCT((LOWER(INDEX(Attendance!$D:$ZZ,MATCH($A53,Attendance!$A:$A,0),0))="x")*(Attendance!$D$2:$ZZ$2=_xlfn.XLOOKUP(H$1,'Point System'!$A:$A,'Point System'!$B:$B,""))*(TEXT(Attendance!$D$1:$ZZ$1,"mmm")="Jan"))*_xlfn.XLOOKUP(H$1,'Point System'!$A:$A,'Point System'!$C:$C,0)</f>
        <v>0</v>
      </c>
      <c r="I53" s="233" cm="1">
        <f t="array" ref="I53">SUMPRODUCT((LOWER(INDEX(Attendance!$D:$ZZ,MATCH($A53,Attendance!$A:$A,0),0))="x")*(Attendance!$D$2:$ZZ$2=_xlfn.XLOOKUP(I$1,'Point System'!$A:$A,'Point System'!$B:$B,""))*(TEXT(Attendance!$D$1:$ZZ$1,"mmm")="Jan"))*_xlfn.XLOOKUP(I$1,'Point System'!$A:$A,'Point System'!$C:$C,0)</f>
        <v>0</v>
      </c>
      <c r="J53" s="233" cm="1">
        <f t="array" ref="J53">SUMPRODUCT((LOWER(INDEX(Attendance!$D:$ZZ,MATCH($A53,Attendance!$A:$A,0),0))="x")*(Attendance!$D$2:$ZZ$2=_xlfn.XLOOKUP(J$1,'Point System'!$A:$A,'Point System'!$B:$B,""))*(TEXT(Attendance!$D$1:$ZZ$1,"mmm")="Jan"))*_xlfn.XLOOKUP(J$1,'Point System'!$A:$A,'Point System'!$C:$C,0)</f>
        <v>0</v>
      </c>
      <c r="K53" s="233" cm="1">
        <f t="array" ref="K53">SUMPRODUCT((LOWER(INDEX(Attendance!$D:$ZZ,MATCH($A53,Attendance!$A:$A,0),0))="x")*(Attendance!$D$2:$ZZ$2=_xlfn.XLOOKUP(K$1,'Point System'!$A:$A,'Point System'!$B:$B,""))*(TEXT(Attendance!$D$1:$ZZ$1,"mmm")="Jan"))*_xlfn.XLOOKUP(K$1,'Point System'!$A:$A,'Point System'!$C:$C,0)</f>
        <v>0</v>
      </c>
      <c r="L53" s="188"/>
      <c r="M53" s="188"/>
      <c r="N53" s="188"/>
      <c r="O53" s="188"/>
      <c r="P53" s="241">
        <f t="shared" si="0"/>
        <v>0</v>
      </c>
      <c r="Q53" s="242">
        <f>IFERROR(INDEX(Deduction!$K:$K,MATCH($A53,Deduction!$A:$A,0))*_xlfn.XLOOKUP(Q$1,'Point System'!$E:$E,'Point System'!$G:$G,0),0)</f>
        <v>0</v>
      </c>
      <c r="R53" s="242">
        <f>IFERROR(INDEX(Deduction!$L:$L,MATCH($A53,Deduction!$A:$A,0))*_xlfn.XLOOKUP(R$1,'Point System'!$E:$E,'Point System'!$G:$G,0),0)</f>
        <v>0</v>
      </c>
      <c r="S53" s="242">
        <f>IFERROR(INDEX(Deduction!$M:$M,MATCH($A53,Deduction!$A:$A,0))*_xlfn.XLOOKUP(S$1,'Point System'!$E:$E,'Point System'!$G:$G,0),0)</f>
        <v>0</v>
      </c>
      <c r="T53" s="242">
        <f>IFERROR(INDEX(Deduction!$N:$N,MATCH($A53,Deduction!$A:$A,0))*_xlfn.XLOOKUP(T$1,'Point System'!$E:$E,'Point System'!$G:$G,0),0)</f>
        <v>0</v>
      </c>
      <c r="U53" s="242">
        <f>IFERROR(INDEX(Deduction!$O:$O,MATCH($A53,Deduction!$A:$A,0))*_xlfn.XLOOKUP(U$1,'Point System'!$E:$E,'Point System'!$G:$G,0),0)</f>
        <v>0</v>
      </c>
      <c r="V53" s="242">
        <f>IFERROR(INDEX(Deduction!$P:$P,MATCH($A53,Deduction!$A:$A,0))*_xlfn.XLOOKUP(V$1,'Point System'!$E:$E,'Point System'!$G:$G,0),0)</f>
        <v>0</v>
      </c>
      <c r="W53" s="243">
        <f t="shared" si="1"/>
        <v>0</v>
      </c>
      <c r="X53" s="243">
        <f t="shared" si="2"/>
        <v>0</v>
      </c>
      <c r="Y53" s="244" cm="1">
        <f t="array" ref="Y53">IFERROR(SUMPRODUCT((LOWER(INDEX(Attendance!$E:$ZZ,MATCH($A53,Attendance!$A:$A,0),0))="x")*(TEXT(Attendance!$E$1:$ZZ$1,"mmm")="Jan"))/SUMPRODUCT((Attendance!$E$1:$ZZ$1&lt;&gt;"")*(TEXT(Attendance!$E$1:$ZZ$1,"mmm")="Jan")),0)</f>
        <v>0</v>
      </c>
      <c r="Z53" s="245" cm="1">
        <f t="array" ref="Z53">IFERROR(SUMPRODUCT((LOWER(INDEX(Attendance!$E:$ZZ,MATCH($A53,Attendance!$A:$A,0),0))="x")*(Attendance!$E$2:$ZZ$2=_xlfn.XLOOKUP(E$1,'Point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54" spans="1:26" x14ac:dyDescent="0.25">
      <c r="A54" s="40">
        <f>Attendance!A53</f>
        <v>51</v>
      </c>
      <c r="B54" s="39" t="str">
        <f>IF($A54=0,"",IFERROR(_xlfn.LET(_xlpm.x,INDEX(Attendance!$B:$B,MATCH($A54,Attendance!$A:$A,0)),IF(_xlpm.x=0,"",_xlpm.x)),""))</f>
        <v/>
      </c>
      <c r="C54" s="39" t="str">
        <f>IF($A54=0,"",IFERROR(_xlfn.LET(_xlpm.x,INDEX(Attendance!$C:$C,MATCH($A54,Attendance!$A:$A,0)),IF(_xlpm.x=0,"",_xlpm.x)),""))</f>
        <v/>
      </c>
      <c r="D54" s="39" t="str">
        <f>IF($A54=0,"",IFERROR(_xlfn.LET(_xlpm.x,INDEX(Attendance!$D:$D,MATCH($A54,Attendance!$A:$A,0)),IF(_xlpm.x=0,"",_xlpm.x)),""))</f>
        <v/>
      </c>
      <c r="E54" s="233" cm="1">
        <f t="array" ref="E54">SUMPRODUCT((LOWER(INDEX(Attendance!$D:$ZZ,MATCH($A54,Attendance!$A:$A,0),0))="x")*(Attendance!$D$2:$ZZ$2=_xlfn.XLOOKUP(E$1,'Point System'!$A:$A,'Point System'!$B:$B,""))*(TEXT(Attendance!$D$1:$ZZ$1,"mmm")="Jan"))*_xlfn.XLOOKUP(E$1,'Point System'!$A:$A,'Point System'!$C:$C,0)</f>
        <v>0</v>
      </c>
      <c r="F54" s="233" cm="1">
        <f t="array" ref="F54">SUMPRODUCT((LOWER(INDEX(Attendance!$D:$ZZ,MATCH($A54,Attendance!$A:$A,0),0))="x")*(Attendance!$D$2:$ZZ$2=_xlfn.XLOOKUP(F$1,'Point System'!$A:$A,'Point System'!$B:$B,""))*(TEXT(Attendance!$D$1:$ZZ$1,"mmm")="Jan"))*_xlfn.XLOOKUP(F$1,'Point System'!$A:$A,'Point System'!$C:$C,0)</f>
        <v>0</v>
      </c>
      <c r="G54" s="233" cm="1">
        <f t="array" ref="G54">SUMPRODUCT((LOWER(INDEX(Attendance!$D:$ZZ,MATCH($A54,Attendance!$A:$A,0),0))="x")*(Attendance!$D$2:$ZZ$2=_xlfn.XLOOKUP(G$1,'Point System'!$A:$A,'Point System'!$B:$B,""))*(TEXT(Attendance!$D$1:$ZZ$1,"mmm")="Jan"))*_xlfn.XLOOKUP(G$1,'Point System'!$A:$A,'Point System'!$C:$C,0)</f>
        <v>0</v>
      </c>
      <c r="H54" s="233" cm="1">
        <f t="array" ref="H54">SUMPRODUCT((LOWER(INDEX(Attendance!$D:$ZZ,MATCH($A54,Attendance!$A:$A,0),0))="x")*(Attendance!$D$2:$ZZ$2=_xlfn.XLOOKUP(H$1,'Point System'!$A:$A,'Point System'!$B:$B,""))*(TEXT(Attendance!$D$1:$ZZ$1,"mmm")="Jan"))*_xlfn.XLOOKUP(H$1,'Point System'!$A:$A,'Point System'!$C:$C,0)</f>
        <v>0</v>
      </c>
      <c r="I54" s="233" cm="1">
        <f t="array" ref="I54">SUMPRODUCT((LOWER(INDEX(Attendance!$D:$ZZ,MATCH($A54,Attendance!$A:$A,0),0))="x")*(Attendance!$D$2:$ZZ$2=_xlfn.XLOOKUP(I$1,'Point System'!$A:$A,'Point System'!$B:$B,""))*(TEXT(Attendance!$D$1:$ZZ$1,"mmm")="Jan"))*_xlfn.XLOOKUP(I$1,'Point System'!$A:$A,'Point System'!$C:$C,0)</f>
        <v>0</v>
      </c>
      <c r="J54" s="233" cm="1">
        <f t="array" ref="J54">SUMPRODUCT((LOWER(INDEX(Attendance!$D:$ZZ,MATCH($A54,Attendance!$A:$A,0),0))="x")*(Attendance!$D$2:$ZZ$2=_xlfn.XLOOKUP(J$1,'Point System'!$A:$A,'Point System'!$B:$B,""))*(TEXT(Attendance!$D$1:$ZZ$1,"mmm")="Jan"))*_xlfn.XLOOKUP(J$1,'Point System'!$A:$A,'Point System'!$C:$C,0)</f>
        <v>0</v>
      </c>
      <c r="K54" s="233" cm="1">
        <f t="array" ref="K54">SUMPRODUCT((LOWER(INDEX(Attendance!$D:$ZZ,MATCH($A54,Attendance!$A:$A,0),0))="x")*(Attendance!$D$2:$ZZ$2=_xlfn.XLOOKUP(K$1,'Point System'!$A:$A,'Point System'!$B:$B,""))*(TEXT(Attendance!$D$1:$ZZ$1,"mmm")="Jan"))*_xlfn.XLOOKUP(K$1,'Point System'!$A:$A,'Point System'!$C:$C,0)</f>
        <v>0</v>
      </c>
      <c r="L54" s="188"/>
      <c r="M54" s="188"/>
      <c r="N54" s="188"/>
      <c r="O54" s="188"/>
      <c r="P54" s="241">
        <f t="shared" si="0"/>
        <v>0</v>
      </c>
      <c r="Q54" s="242">
        <f>IFERROR(INDEX(Deduction!$K:$K,MATCH($A54,Deduction!$A:$A,0))*_xlfn.XLOOKUP(Q$1,'Point System'!$E:$E,'Point System'!$G:$G,0),0)</f>
        <v>0</v>
      </c>
      <c r="R54" s="242">
        <f>IFERROR(INDEX(Deduction!$L:$L,MATCH($A54,Deduction!$A:$A,0))*_xlfn.XLOOKUP(R$1,'Point System'!$E:$E,'Point System'!$G:$G,0),0)</f>
        <v>0</v>
      </c>
      <c r="S54" s="242">
        <f>IFERROR(INDEX(Deduction!$M:$M,MATCH($A54,Deduction!$A:$A,0))*_xlfn.XLOOKUP(S$1,'Point System'!$E:$E,'Point System'!$G:$G,0),0)</f>
        <v>0</v>
      </c>
      <c r="T54" s="242">
        <f>IFERROR(INDEX(Deduction!$N:$N,MATCH($A54,Deduction!$A:$A,0))*_xlfn.XLOOKUP(T$1,'Point System'!$E:$E,'Point System'!$G:$G,0),0)</f>
        <v>0</v>
      </c>
      <c r="U54" s="242">
        <f>IFERROR(INDEX(Deduction!$O:$O,MATCH($A54,Deduction!$A:$A,0))*_xlfn.XLOOKUP(U$1,'Point System'!$E:$E,'Point System'!$G:$G,0),0)</f>
        <v>0</v>
      </c>
      <c r="V54" s="242">
        <f>IFERROR(INDEX(Deduction!$P:$P,MATCH($A54,Deduction!$A:$A,0))*_xlfn.XLOOKUP(V$1,'Point System'!$E:$E,'Point System'!$G:$G,0),0)</f>
        <v>0</v>
      </c>
      <c r="W54" s="243">
        <f t="shared" si="1"/>
        <v>0</v>
      </c>
      <c r="X54" s="243">
        <f t="shared" si="2"/>
        <v>0</v>
      </c>
      <c r="Y54" s="244" cm="1">
        <f t="array" ref="Y54">IFERROR(SUMPRODUCT((LOWER(INDEX(Attendance!$E:$ZZ,MATCH($A54,Attendance!$A:$A,0),0))="x")*(TEXT(Attendance!$E$1:$ZZ$1,"mmm")="Jan"))/SUMPRODUCT((Attendance!$E$1:$ZZ$1&lt;&gt;"")*(TEXT(Attendance!$E$1:$ZZ$1,"mmm")="Jan")),0)</f>
        <v>0</v>
      </c>
      <c r="Z54" s="245" cm="1">
        <f t="array" ref="Z54">IFERROR(SUMPRODUCT((LOWER(INDEX(Attendance!$E:$ZZ,MATCH($A54,Attendance!$A:$A,0),0))="x")*(Attendance!$E$2:$ZZ$2=_xlfn.XLOOKUP(E$1,'Point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55" spans="1:26" x14ac:dyDescent="0.25">
      <c r="A55" s="39">
        <f>Attendance!A54</f>
        <v>52</v>
      </c>
      <c r="B55" s="39" t="str">
        <f>IF($A55=0,"",IFERROR(_xlfn.LET(_xlpm.x,INDEX(Attendance!$B:$B,MATCH($A55,Attendance!$A:$A,0)),IF(_xlpm.x=0,"",_xlpm.x)),""))</f>
        <v/>
      </c>
      <c r="C55" s="39" t="str">
        <f>IF($A55=0,"",IFERROR(_xlfn.LET(_xlpm.x,INDEX(Attendance!$C:$C,MATCH($A55,Attendance!$A:$A,0)),IF(_xlpm.x=0,"",_xlpm.x)),""))</f>
        <v/>
      </c>
      <c r="D55" s="39" t="str">
        <f>IF($A55=0,"",IFERROR(_xlfn.LET(_xlpm.x,INDEX(Attendance!$D:$D,MATCH($A55,Attendance!$A:$A,0)),IF(_xlpm.x=0,"",_xlpm.x)),""))</f>
        <v/>
      </c>
      <c r="E55" s="233" cm="1">
        <f t="array" ref="E55">SUMPRODUCT((LOWER(INDEX(Attendance!$D:$ZZ,MATCH($A55,Attendance!$A:$A,0),0))="x")*(Attendance!$D$2:$ZZ$2=_xlfn.XLOOKUP(E$1,'Point System'!$A:$A,'Point System'!$B:$B,""))*(TEXT(Attendance!$D$1:$ZZ$1,"mmm")="Jan"))*_xlfn.XLOOKUP(E$1,'Point System'!$A:$A,'Point System'!$C:$C,0)</f>
        <v>0</v>
      </c>
      <c r="F55" s="233" cm="1">
        <f t="array" ref="F55">SUMPRODUCT((LOWER(INDEX(Attendance!$D:$ZZ,MATCH($A55,Attendance!$A:$A,0),0))="x")*(Attendance!$D$2:$ZZ$2=_xlfn.XLOOKUP(F$1,'Point System'!$A:$A,'Point System'!$B:$B,""))*(TEXT(Attendance!$D$1:$ZZ$1,"mmm")="Jan"))*_xlfn.XLOOKUP(F$1,'Point System'!$A:$A,'Point System'!$C:$C,0)</f>
        <v>0</v>
      </c>
      <c r="G55" s="233" cm="1">
        <f t="array" ref="G55">SUMPRODUCT((LOWER(INDEX(Attendance!$D:$ZZ,MATCH($A55,Attendance!$A:$A,0),0))="x")*(Attendance!$D$2:$ZZ$2=_xlfn.XLOOKUP(G$1,'Point System'!$A:$A,'Point System'!$B:$B,""))*(TEXT(Attendance!$D$1:$ZZ$1,"mmm")="Jan"))*_xlfn.XLOOKUP(G$1,'Point System'!$A:$A,'Point System'!$C:$C,0)</f>
        <v>0</v>
      </c>
      <c r="H55" s="233" cm="1">
        <f t="array" ref="H55">SUMPRODUCT((LOWER(INDEX(Attendance!$D:$ZZ,MATCH($A55,Attendance!$A:$A,0),0))="x")*(Attendance!$D$2:$ZZ$2=_xlfn.XLOOKUP(H$1,'Point System'!$A:$A,'Point System'!$B:$B,""))*(TEXT(Attendance!$D$1:$ZZ$1,"mmm")="Jan"))*_xlfn.XLOOKUP(H$1,'Point System'!$A:$A,'Point System'!$C:$C,0)</f>
        <v>0</v>
      </c>
      <c r="I55" s="233" cm="1">
        <f t="array" ref="I55">SUMPRODUCT((LOWER(INDEX(Attendance!$D:$ZZ,MATCH($A55,Attendance!$A:$A,0),0))="x")*(Attendance!$D$2:$ZZ$2=_xlfn.XLOOKUP(I$1,'Point System'!$A:$A,'Point System'!$B:$B,""))*(TEXT(Attendance!$D$1:$ZZ$1,"mmm")="Jan"))*_xlfn.XLOOKUP(I$1,'Point System'!$A:$A,'Point System'!$C:$C,0)</f>
        <v>0</v>
      </c>
      <c r="J55" s="233" cm="1">
        <f t="array" ref="J55">SUMPRODUCT((LOWER(INDEX(Attendance!$D:$ZZ,MATCH($A55,Attendance!$A:$A,0),0))="x")*(Attendance!$D$2:$ZZ$2=_xlfn.XLOOKUP(J$1,'Point System'!$A:$A,'Point System'!$B:$B,""))*(TEXT(Attendance!$D$1:$ZZ$1,"mmm")="Jan"))*_xlfn.XLOOKUP(J$1,'Point System'!$A:$A,'Point System'!$C:$C,0)</f>
        <v>0</v>
      </c>
      <c r="K55" s="233" cm="1">
        <f t="array" ref="K55">SUMPRODUCT((LOWER(INDEX(Attendance!$D:$ZZ,MATCH($A55,Attendance!$A:$A,0),0))="x")*(Attendance!$D$2:$ZZ$2=_xlfn.XLOOKUP(K$1,'Point System'!$A:$A,'Point System'!$B:$B,""))*(TEXT(Attendance!$D$1:$ZZ$1,"mmm")="Jan"))*_xlfn.XLOOKUP(K$1,'Point System'!$A:$A,'Point System'!$C:$C,0)</f>
        <v>0</v>
      </c>
      <c r="L55" s="188"/>
      <c r="M55" s="188"/>
      <c r="N55" s="188"/>
      <c r="O55" s="188"/>
      <c r="P55" s="241">
        <f t="shared" si="0"/>
        <v>0</v>
      </c>
      <c r="Q55" s="242">
        <f>IFERROR(INDEX(Deduction!$K:$K,MATCH($A55,Deduction!$A:$A,0))*_xlfn.XLOOKUP(Q$1,'Point System'!$E:$E,'Point System'!$G:$G,0),0)</f>
        <v>0</v>
      </c>
      <c r="R55" s="242">
        <f>IFERROR(INDEX(Deduction!$L:$L,MATCH($A55,Deduction!$A:$A,0))*_xlfn.XLOOKUP(R$1,'Point System'!$E:$E,'Point System'!$G:$G,0),0)</f>
        <v>0</v>
      </c>
      <c r="S55" s="242">
        <f>IFERROR(INDEX(Deduction!$M:$M,MATCH($A55,Deduction!$A:$A,0))*_xlfn.XLOOKUP(S$1,'Point System'!$E:$E,'Point System'!$G:$G,0),0)</f>
        <v>0</v>
      </c>
      <c r="T55" s="242">
        <f>IFERROR(INDEX(Deduction!$N:$N,MATCH($A55,Deduction!$A:$A,0))*_xlfn.XLOOKUP(T$1,'Point System'!$E:$E,'Point System'!$G:$G,0),0)</f>
        <v>0</v>
      </c>
      <c r="U55" s="242">
        <f>IFERROR(INDEX(Deduction!$O:$O,MATCH($A55,Deduction!$A:$A,0))*_xlfn.XLOOKUP(U$1,'Point System'!$E:$E,'Point System'!$G:$G,0),0)</f>
        <v>0</v>
      </c>
      <c r="V55" s="242">
        <f>IFERROR(INDEX(Deduction!$P:$P,MATCH($A55,Deduction!$A:$A,0))*_xlfn.XLOOKUP(V$1,'Point System'!$E:$E,'Point System'!$G:$G,0),0)</f>
        <v>0</v>
      </c>
      <c r="W55" s="243">
        <f t="shared" si="1"/>
        <v>0</v>
      </c>
      <c r="X55" s="243">
        <f t="shared" si="2"/>
        <v>0</v>
      </c>
      <c r="Y55" s="244" cm="1">
        <f t="array" ref="Y55">IFERROR(SUMPRODUCT((LOWER(INDEX(Attendance!$E:$ZZ,MATCH($A55,Attendance!$A:$A,0),0))="x")*(TEXT(Attendance!$E$1:$ZZ$1,"mmm")="Jan"))/SUMPRODUCT((Attendance!$E$1:$ZZ$1&lt;&gt;"")*(TEXT(Attendance!$E$1:$ZZ$1,"mmm")="Jan")),0)</f>
        <v>0</v>
      </c>
      <c r="Z55" s="245" cm="1">
        <f t="array" ref="Z55">IFERROR(SUMPRODUCT((LOWER(INDEX(Attendance!$E:$ZZ,MATCH($A55,Attendance!$A:$A,0),0))="x")*(Attendance!$E$2:$ZZ$2=_xlfn.XLOOKUP(E$1,'Point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56" spans="1:26" x14ac:dyDescent="0.25">
      <c r="A56" s="40">
        <f>Attendance!A55</f>
        <v>53</v>
      </c>
      <c r="B56" s="39" t="str">
        <f>IF($A56=0,"",IFERROR(_xlfn.LET(_xlpm.x,INDEX(Attendance!$B:$B,MATCH($A56,Attendance!$A:$A,0)),IF(_xlpm.x=0,"",_xlpm.x)),""))</f>
        <v/>
      </c>
      <c r="C56" s="39" t="str">
        <f>IF($A56=0,"",IFERROR(_xlfn.LET(_xlpm.x,INDEX(Attendance!$C:$C,MATCH($A56,Attendance!$A:$A,0)),IF(_xlpm.x=0,"",_xlpm.x)),""))</f>
        <v/>
      </c>
      <c r="D56" s="39" t="str">
        <f>IF($A56=0,"",IFERROR(_xlfn.LET(_xlpm.x,INDEX(Attendance!$D:$D,MATCH($A56,Attendance!$A:$A,0)),IF(_xlpm.x=0,"",_xlpm.x)),""))</f>
        <v/>
      </c>
      <c r="E56" s="233" cm="1">
        <f t="array" ref="E56">SUMPRODUCT((LOWER(INDEX(Attendance!$D:$ZZ,MATCH($A56,Attendance!$A:$A,0),0))="x")*(Attendance!$D$2:$ZZ$2=_xlfn.XLOOKUP(E$1,'Point System'!$A:$A,'Point System'!$B:$B,""))*(TEXT(Attendance!$D$1:$ZZ$1,"mmm")="Jan"))*_xlfn.XLOOKUP(E$1,'Point System'!$A:$A,'Point System'!$C:$C,0)</f>
        <v>0</v>
      </c>
      <c r="F56" s="233" cm="1">
        <f t="array" ref="F56">SUMPRODUCT((LOWER(INDEX(Attendance!$D:$ZZ,MATCH($A56,Attendance!$A:$A,0),0))="x")*(Attendance!$D$2:$ZZ$2=_xlfn.XLOOKUP(F$1,'Point System'!$A:$A,'Point System'!$B:$B,""))*(TEXT(Attendance!$D$1:$ZZ$1,"mmm")="Jan"))*_xlfn.XLOOKUP(F$1,'Point System'!$A:$A,'Point System'!$C:$C,0)</f>
        <v>0</v>
      </c>
      <c r="G56" s="233" cm="1">
        <f t="array" ref="G56">SUMPRODUCT((LOWER(INDEX(Attendance!$D:$ZZ,MATCH($A56,Attendance!$A:$A,0),0))="x")*(Attendance!$D$2:$ZZ$2=_xlfn.XLOOKUP(G$1,'Point System'!$A:$A,'Point System'!$B:$B,""))*(TEXT(Attendance!$D$1:$ZZ$1,"mmm")="Jan"))*_xlfn.XLOOKUP(G$1,'Point System'!$A:$A,'Point System'!$C:$C,0)</f>
        <v>0</v>
      </c>
      <c r="H56" s="233" cm="1">
        <f t="array" ref="H56">SUMPRODUCT((LOWER(INDEX(Attendance!$D:$ZZ,MATCH($A56,Attendance!$A:$A,0),0))="x")*(Attendance!$D$2:$ZZ$2=_xlfn.XLOOKUP(H$1,'Point System'!$A:$A,'Point System'!$B:$B,""))*(TEXT(Attendance!$D$1:$ZZ$1,"mmm")="Jan"))*_xlfn.XLOOKUP(H$1,'Point System'!$A:$A,'Point System'!$C:$C,0)</f>
        <v>0</v>
      </c>
      <c r="I56" s="233" cm="1">
        <f t="array" ref="I56">SUMPRODUCT((LOWER(INDEX(Attendance!$D:$ZZ,MATCH($A56,Attendance!$A:$A,0),0))="x")*(Attendance!$D$2:$ZZ$2=_xlfn.XLOOKUP(I$1,'Point System'!$A:$A,'Point System'!$B:$B,""))*(TEXT(Attendance!$D$1:$ZZ$1,"mmm")="Jan"))*_xlfn.XLOOKUP(I$1,'Point System'!$A:$A,'Point System'!$C:$C,0)</f>
        <v>0</v>
      </c>
      <c r="J56" s="233" cm="1">
        <f t="array" ref="J56">SUMPRODUCT((LOWER(INDEX(Attendance!$D:$ZZ,MATCH($A56,Attendance!$A:$A,0),0))="x")*(Attendance!$D$2:$ZZ$2=_xlfn.XLOOKUP(J$1,'Point System'!$A:$A,'Point System'!$B:$B,""))*(TEXT(Attendance!$D$1:$ZZ$1,"mmm")="Jan"))*_xlfn.XLOOKUP(J$1,'Point System'!$A:$A,'Point System'!$C:$C,0)</f>
        <v>0</v>
      </c>
      <c r="K56" s="233" cm="1">
        <f t="array" ref="K56">SUMPRODUCT((LOWER(INDEX(Attendance!$D:$ZZ,MATCH($A56,Attendance!$A:$A,0),0))="x")*(Attendance!$D$2:$ZZ$2=_xlfn.XLOOKUP(K$1,'Point System'!$A:$A,'Point System'!$B:$B,""))*(TEXT(Attendance!$D$1:$ZZ$1,"mmm")="Jan"))*_xlfn.XLOOKUP(K$1,'Point System'!$A:$A,'Point System'!$C:$C,0)</f>
        <v>0</v>
      </c>
      <c r="L56" s="188"/>
      <c r="M56" s="188"/>
      <c r="N56" s="188"/>
      <c r="O56" s="188"/>
      <c r="P56" s="241">
        <f t="shared" si="0"/>
        <v>0</v>
      </c>
      <c r="Q56" s="242">
        <f>IFERROR(INDEX(Deduction!$K:$K,MATCH($A56,Deduction!$A:$A,0))*_xlfn.XLOOKUP(Q$1,'Point System'!$E:$E,'Point System'!$G:$G,0),0)</f>
        <v>0</v>
      </c>
      <c r="R56" s="242">
        <f>IFERROR(INDEX(Deduction!$L:$L,MATCH($A56,Deduction!$A:$A,0))*_xlfn.XLOOKUP(R$1,'Point System'!$E:$E,'Point System'!$G:$G,0),0)</f>
        <v>0</v>
      </c>
      <c r="S56" s="242">
        <f>IFERROR(INDEX(Deduction!$M:$M,MATCH($A56,Deduction!$A:$A,0))*_xlfn.XLOOKUP(S$1,'Point System'!$E:$E,'Point System'!$G:$G,0),0)</f>
        <v>0</v>
      </c>
      <c r="T56" s="242">
        <f>IFERROR(INDEX(Deduction!$N:$N,MATCH($A56,Deduction!$A:$A,0))*_xlfn.XLOOKUP(T$1,'Point System'!$E:$E,'Point System'!$G:$G,0),0)</f>
        <v>0</v>
      </c>
      <c r="U56" s="242">
        <f>IFERROR(INDEX(Deduction!$O:$O,MATCH($A56,Deduction!$A:$A,0))*_xlfn.XLOOKUP(U$1,'Point System'!$E:$E,'Point System'!$G:$G,0),0)</f>
        <v>0</v>
      </c>
      <c r="V56" s="242">
        <f>IFERROR(INDEX(Deduction!$P:$P,MATCH($A56,Deduction!$A:$A,0))*_xlfn.XLOOKUP(V$1,'Point System'!$E:$E,'Point System'!$G:$G,0),0)</f>
        <v>0</v>
      </c>
      <c r="W56" s="243">
        <f t="shared" si="1"/>
        <v>0</v>
      </c>
      <c r="X56" s="243">
        <f t="shared" si="2"/>
        <v>0</v>
      </c>
      <c r="Y56" s="244" cm="1">
        <f t="array" ref="Y56">IFERROR(SUMPRODUCT((LOWER(INDEX(Attendance!$E:$ZZ,MATCH($A56,Attendance!$A:$A,0),0))="x")*(TEXT(Attendance!$E$1:$ZZ$1,"mmm")="Jan"))/SUMPRODUCT((Attendance!$E$1:$ZZ$1&lt;&gt;"")*(TEXT(Attendance!$E$1:$ZZ$1,"mmm")="Jan")),0)</f>
        <v>0</v>
      </c>
      <c r="Z56" s="245" cm="1">
        <f t="array" ref="Z56">IFERROR(SUMPRODUCT((LOWER(INDEX(Attendance!$E:$ZZ,MATCH($A56,Attendance!$A:$A,0),0))="x")*(Attendance!$E$2:$ZZ$2=_xlfn.XLOOKUP(E$1,'Point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57" spans="1:26" x14ac:dyDescent="0.25">
      <c r="A57" s="39">
        <f>Attendance!A56</f>
        <v>54</v>
      </c>
      <c r="B57" s="39" t="str">
        <f>IF($A57=0,"",IFERROR(_xlfn.LET(_xlpm.x,INDEX(Attendance!$B:$B,MATCH($A57,Attendance!$A:$A,0)),IF(_xlpm.x=0,"",_xlpm.x)),""))</f>
        <v/>
      </c>
      <c r="C57" s="39" t="str">
        <f>IF($A57=0,"",IFERROR(_xlfn.LET(_xlpm.x,INDEX(Attendance!$C:$C,MATCH($A57,Attendance!$A:$A,0)),IF(_xlpm.x=0,"",_xlpm.x)),""))</f>
        <v/>
      </c>
      <c r="D57" s="39" t="str">
        <f>IF($A57=0,"",IFERROR(_xlfn.LET(_xlpm.x,INDEX(Attendance!$D:$D,MATCH($A57,Attendance!$A:$A,0)),IF(_xlpm.x=0,"",_xlpm.x)),""))</f>
        <v/>
      </c>
      <c r="E57" s="233" cm="1">
        <f t="array" ref="E57">SUMPRODUCT((LOWER(INDEX(Attendance!$D:$ZZ,MATCH($A57,Attendance!$A:$A,0),0))="x")*(Attendance!$D$2:$ZZ$2=_xlfn.XLOOKUP(E$1,'Point System'!$A:$A,'Point System'!$B:$B,""))*(TEXT(Attendance!$D$1:$ZZ$1,"mmm")="Jan"))*_xlfn.XLOOKUP(E$1,'Point System'!$A:$A,'Point System'!$C:$C,0)</f>
        <v>0</v>
      </c>
      <c r="F57" s="233" cm="1">
        <f t="array" ref="F57">SUMPRODUCT((LOWER(INDEX(Attendance!$D:$ZZ,MATCH($A57,Attendance!$A:$A,0),0))="x")*(Attendance!$D$2:$ZZ$2=_xlfn.XLOOKUP(F$1,'Point System'!$A:$A,'Point System'!$B:$B,""))*(TEXT(Attendance!$D$1:$ZZ$1,"mmm")="Jan"))*_xlfn.XLOOKUP(F$1,'Point System'!$A:$A,'Point System'!$C:$C,0)</f>
        <v>0</v>
      </c>
      <c r="G57" s="233" cm="1">
        <f t="array" ref="G57">SUMPRODUCT((LOWER(INDEX(Attendance!$D:$ZZ,MATCH($A57,Attendance!$A:$A,0),0))="x")*(Attendance!$D$2:$ZZ$2=_xlfn.XLOOKUP(G$1,'Point System'!$A:$A,'Point System'!$B:$B,""))*(TEXT(Attendance!$D$1:$ZZ$1,"mmm")="Jan"))*_xlfn.XLOOKUP(G$1,'Point System'!$A:$A,'Point System'!$C:$C,0)</f>
        <v>0</v>
      </c>
      <c r="H57" s="233" cm="1">
        <f t="array" ref="H57">SUMPRODUCT((LOWER(INDEX(Attendance!$D:$ZZ,MATCH($A57,Attendance!$A:$A,0),0))="x")*(Attendance!$D$2:$ZZ$2=_xlfn.XLOOKUP(H$1,'Point System'!$A:$A,'Point System'!$B:$B,""))*(TEXT(Attendance!$D$1:$ZZ$1,"mmm")="Jan"))*_xlfn.XLOOKUP(H$1,'Point System'!$A:$A,'Point System'!$C:$C,0)</f>
        <v>0</v>
      </c>
      <c r="I57" s="233" cm="1">
        <f t="array" ref="I57">SUMPRODUCT((LOWER(INDEX(Attendance!$D:$ZZ,MATCH($A57,Attendance!$A:$A,0),0))="x")*(Attendance!$D$2:$ZZ$2=_xlfn.XLOOKUP(I$1,'Point System'!$A:$A,'Point System'!$B:$B,""))*(TEXT(Attendance!$D$1:$ZZ$1,"mmm")="Jan"))*_xlfn.XLOOKUP(I$1,'Point System'!$A:$A,'Point System'!$C:$C,0)</f>
        <v>0</v>
      </c>
      <c r="J57" s="233" cm="1">
        <f t="array" ref="J57">SUMPRODUCT((LOWER(INDEX(Attendance!$D:$ZZ,MATCH($A57,Attendance!$A:$A,0),0))="x")*(Attendance!$D$2:$ZZ$2=_xlfn.XLOOKUP(J$1,'Point System'!$A:$A,'Point System'!$B:$B,""))*(TEXT(Attendance!$D$1:$ZZ$1,"mmm")="Jan"))*_xlfn.XLOOKUP(J$1,'Point System'!$A:$A,'Point System'!$C:$C,0)</f>
        <v>0</v>
      </c>
      <c r="K57" s="233" cm="1">
        <f t="array" ref="K57">SUMPRODUCT((LOWER(INDEX(Attendance!$D:$ZZ,MATCH($A57,Attendance!$A:$A,0),0))="x")*(Attendance!$D$2:$ZZ$2=_xlfn.XLOOKUP(K$1,'Point System'!$A:$A,'Point System'!$B:$B,""))*(TEXT(Attendance!$D$1:$ZZ$1,"mmm")="Jan"))*_xlfn.XLOOKUP(K$1,'Point System'!$A:$A,'Point System'!$C:$C,0)</f>
        <v>0</v>
      </c>
      <c r="L57" s="188"/>
      <c r="M57" s="188"/>
      <c r="N57" s="188"/>
      <c r="O57" s="188"/>
      <c r="P57" s="241">
        <f t="shared" si="0"/>
        <v>0</v>
      </c>
      <c r="Q57" s="242">
        <f>IFERROR(INDEX(Deduction!$K:$K,MATCH($A57,Deduction!$A:$A,0))*_xlfn.XLOOKUP(Q$1,'Point System'!$E:$E,'Point System'!$G:$G,0),0)</f>
        <v>0</v>
      </c>
      <c r="R57" s="242">
        <f>IFERROR(INDEX(Deduction!$L:$L,MATCH($A57,Deduction!$A:$A,0))*_xlfn.XLOOKUP(R$1,'Point System'!$E:$E,'Point System'!$G:$G,0),0)</f>
        <v>0</v>
      </c>
      <c r="S57" s="242">
        <f>IFERROR(INDEX(Deduction!$M:$M,MATCH($A57,Deduction!$A:$A,0))*_xlfn.XLOOKUP(S$1,'Point System'!$E:$E,'Point System'!$G:$G,0),0)</f>
        <v>0</v>
      </c>
      <c r="T57" s="242">
        <f>IFERROR(INDEX(Deduction!$N:$N,MATCH($A57,Deduction!$A:$A,0))*_xlfn.XLOOKUP(T$1,'Point System'!$E:$E,'Point System'!$G:$G,0),0)</f>
        <v>0</v>
      </c>
      <c r="U57" s="242">
        <f>IFERROR(INDEX(Deduction!$O:$O,MATCH($A57,Deduction!$A:$A,0))*_xlfn.XLOOKUP(U$1,'Point System'!$E:$E,'Point System'!$G:$G,0),0)</f>
        <v>0</v>
      </c>
      <c r="V57" s="242">
        <f>IFERROR(INDEX(Deduction!$P:$P,MATCH($A57,Deduction!$A:$A,0))*_xlfn.XLOOKUP(V$1,'Point System'!$E:$E,'Point System'!$G:$G,0),0)</f>
        <v>0</v>
      </c>
      <c r="W57" s="243">
        <f t="shared" si="1"/>
        <v>0</v>
      </c>
      <c r="X57" s="243">
        <f t="shared" si="2"/>
        <v>0</v>
      </c>
      <c r="Y57" s="244" cm="1">
        <f t="array" ref="Y57">IFERROR(SUMPRODUCT((LOWER(INDEX(Attendance!$E:$ZZ,MATCH($A57,Attendance!$A:$A,0),0))="x")*(TEXT(Attendance!$E$1:$ZZ$1,"mmm")="Jan"))/SUMPRODUCT((Attendance!$E$1:$ZZ$1&lt;&gt;"")*(TEXT(Attendance!$E$1:$ZZ$1,"mmm")="Jan")),0)</f>
        <v>0</v>
      </c>
      <c r="Z57" s="245" cm="1">
        <f t="array" ref="Z57">IFERROR(SUMPRODUCT((LOWER(INDEX(Attendance!$E:$ZZ,MATCH($A57,Attendance!$A:$A,0),0))="x")*(Attendance!$E$2:$ZZ$2=_xlfn.XLOOKUP(E$1,'Point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58" spans="1:26" x14ac:dyDescent="0.25">
      <c r="A58" s="40">
        <f>Attendance!A57</f>
        <v>55</v>
      </c>
      <c r="B58" s="39" t="str">
        <f>IF($A58=0,"",IFERROR(_xlfn.LET(_xlpm.x,INDEX(Attendance!$B:$B,MATCH($A58,Attendance!$A:$A,0)),IF(_xlpm.x=0,"",_xlpm.x)),""))</f>
        <v/>
      </c>
      <c r="C58" s="39" t="str">
        <f>IF($A58=0,"",IFERROR(_xlfn.LET(_xlpm.x,INDEX(Attendance!$C:$C,MATCH($A58,Attendance!$A:$A,0)),IF(_xlpm.x=0,"",_xlpm.x)),""))</f>
        <v/>
      </c>
      <c r="D58" s="39" t="str">
        <f>IF($A58=0,"",IFERROR(_xlfn.LET(_xlpm.x,INDEX(Attendance!$D:$D,MATCH($A58,Attendance!$A:$A,0)),IF(_xlpm.x=0,"",_xlpm.x)),""))</f>
        <v/>
      </c>
      <c r="E58" s="233" cm="1">
        <f t="array" ref="E58">SUMPRODUCT((LOWER(INDEX(Attendance!$D:$ZZ,MATCH($A58,Attendance!$A:$A,0),0))="x")*(Attendance!$D$2:$ZZ$2=_xlfn.XLOOKUP(E$1,'Point System'!$A:$A,'Point System'!$B:$B,""))*(TEXT(Attendance!$D$1:$ZZ$1,"mmm")="Jan"))*_xlfn.XLOOKUP(E$1,'Point System'!$A:$A,'Point System'!$C:$C,0)</f>
        <v>0</v>
      </c>
      <c r="F58" s="233" cm="1">
        <f t="array" ref="F58">SUMPRODUCT((LOWER(INDEX(Attendance!$D:$ZZ,MATCH($A58,Attendance!$A:$A,0),0))="x")*(Attendance!$D$2:$ZZ$2=_xlfn.XLOOKUP(F$1,'Point System'!$A:$A,'Point System'!$B:$B,""))*(TEXT(Attendance!$D$1:$ZZ$1,"mmm")="Jan"))*_xlfn.XLOOKUP(F$1,'Point System'!$A:$A,'Point System'!$C:$C,0)</f>
        <v>0</v>
      </c>
      <c r="G58" s="233" cm="1">
        <f t="array" ref="G58">SUMPRODUCT((LOWER(INDEX(Attendance!$D:$ZZ,MATCH($A58,Attendance!$A:$A,0),0))="x")*(Attendance!$D$2:$ZZ$2=_xlfn.XLOOKUP(G$1,'Point System'!$A:$A,'Point System'!$B:$B,""))*(TEXT(Attendance!$D$1:$ZZ$1,"mmm")="Jan"))*_xlfn.XLOOKUP(G$1,'Point System'!$A:$A,'Point System'!$C:$C,0)</f>
        <v>0</v>
      </c>
      <c r="H58" s="233" cm="1">
        <f t="array" ref="H58">SUMPRODUCT((LOWER(INDEX(Attendance!$D:$ZZ,MATCH($A58,Attendance!$A:$A,0),0))="x")*(Attendance!$D$2:$ZZ$2=_xlfn.XLOOKUP(H$1,'Point System'!$A:$A,'Point System'!$B:$B,""))*(TEXT(Attendance!$D$1:$ZZ$1,"mmm")="Jan"))*_xlfn.XLOOKUP(H$1,'Point System'!$A:$A,'Point System'!$C:$C,0)</f>
        <v>0</v>
      </c>
      <c r="I58" s="233" cm="1">
        <f t="array" ref="I58">SUMPRODUCT((LOWER(INDEX(Attendance!$D:$ZZ,MATCH($A58,Attendance!$A:$A,0),0))="x")*(Attendance!$D$2:$ZZ$2=_xlfn.XLOOKUP(I$1,'Point System'!$A:$A,'Point System'!$B:$B,""))*(TEXT(Attendance!$D$1:$ZZ$1,"mmm")="Jan"))*_xlfn.XLOOKUP(I$1,'Point System'!$A:$A,'Point System'!$C:$C,0)</f>
        <v>0</v>
      </c>
      <c r="J58" s="233" cm="1">
        <f t="array" ref="J58">SUMPRODUCT((LOWER(INDEX(Attendance!$D:$ZZ,MATCH($A58,Attendance!$A:$A,0),0))="x")*(Attendance!$D$2:$ZZ$2=_xlfn.XLOOKUP(J$1,'Point System'!$A:$A,'Point System'!$B:$B,""))*(TEXT(Attendance!$D$1:$ZZ$1,"mmm")="Jan"))*_xlfn.XLOOKUP(J$1,'Point System'!$A:$A,'Point System'!$C:$C,0)</f>
        <v>0</v>
      </c>
      <c r="K58" s="233" cm="1">
        <f t="array" ref="K58">SUMPRODUCT((LOWER(INDEX(Attendance!$D:$ZZ,MATCH($A58,Attendance!$A:$A,0),0))="x")*(Attendance!$D$2:$ZZ$2=_xlfn.XLOOKUP(K$1,'Point System'!$A:$A,'Point System'!$B:$B,""))*(TEXT(Attendance!$D$1:$ZZ$1,"mmm")="Jan"))*_xlfn.XLOOKUP(K$1,'Point System'!$A:$A,'Point System'!$C:$C,0)</f>
        <v>0</v>
      </c>
      <c r="L58" s="188"/>
      <c r="M58" s="188"/>
      <c r="N58" s="188"/>
      <c r="O58" s="188"/>
      <c r="P58" s="241">
        <f t="shared" si="0"/>
        <v>0</v>
      </c>
      <c r="Q58" s="242">
        <f>IFERROR(INDEX(Deduction!$K:$K,MATCH($A58,Deduction!$A:$A,0))*_xlfn.XLOOKUP(Q$1,'Point System'!$E:$E,'Point System'!$G:$G,0),0)</f>
        <v>0</v>
      </c>
      <c r="R58" s="242">
        <f>IFERROR(INDEX(Deduction!$L:$L,MATCH($A58,Deduction!$A:$A,0))*_xlfn.XLOOKUP(R$1,'Point System'!$E:$E,'Point System'!$G:$G,0),0)</f>
        <v>0</v>
      </c>
      <c r="S58" s="242">
        <f>IFERROR(INDEX(Deduction!$M:$M,MATCH($A58,Deduction!$A:$A,0))*_xlfn.XLOOKUP(S$1,'Point System'!$E:$E,'Point System'!$G:$G,0),0)</f>
        <v>0</v>
      </c>
      <c r="T58" s="242">
        <f>IFERROR(INDEX(Deduction!$N:$N,MATCH($A58,Deduction!$A:$A,0))*_xlfn.XLOOKUP(T$1,'Point System'!$E:$E,'Point System'!$G:$G,0),0)</f>
        <v>0</v>
      </c>
      <c r="U58" s="242">
        <f>IFERROR(INDEX(Deduction!$O:$O,MATCH($A58,Deduction!$A:$A,0))*_xlfn.XLOOKUP(U$1,'Point System'!$E:$E,'Point System'!$G:$G,0),0)</f>
        <v>0</v>
      </c>
      <c r="V58" s="242">
        <f>IFERROR(INDEX(Deduction!$P:$P,MATCH($A58,Deduction!$A:$A,0))*_xlfn.XLOOKUP(V$1,'Point System'!$E:$E,'Point System'!$G:$G,0),0)</f>
        <v>0</v>
      </c>
      <c r="W58" s="243">
        <f t="shared" si="1"/>
        <v>0</v>
      </c>
      <c r="X58" s="243">
        <f t="shared" si="2"/>
        <v>0</v>
      </c>
      <c r="Y58" s="244" cm="1">
        <f t="array" ref="Y58">IFERROR(SUMPRODUCT((LOWER(INDEX(Attendance!$E:$ZZ,MATCH($A58,Attendance!$A:$A,0),0))="x")*(TEXT(Attendance!$E$1:$ZZ$1,"mmm")="Jan"))/SUMPRODUCT((Attendance!$E$1:$ZZ$1&lt;&gt;"")*(TEXT(Attendance!$E$1:$ZZ$1,"mmm")="Jan")),0)</f>
        <v>0</v>
      </c>
      <c r="Z58" s="245" cm="1">
        <f t="array" ref="Z58">IFERROR(SUMPRODUCT((LOWER(INDEX(Attendance!$E:$ZZ,MATCH($A58,Attendance!$A:$A,0),0))="x")*(Attendance!$E$2:$ZZ$2=_xlfn.XLOOKUP(E$1,'Point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59" spans="1:26" x14ac:dyDescent="0.25">
      <c r="A59" s="39">
        <f>Attendance!A58</f>
        <v>56</v>
      </c>
      <c r="B59" s="39" t="str">
        <f>IF($A59=0,"",IFERROR(_xlfn.LET(_xlpm.x,INDEX(Attendance!$B:$B,MATCH($A59,Attendance!$A:$A,0)),IF(_xlpm.x=0,"",_xlpm.x)),""))</f>
        <v/>
      </c>
      <c r="C59" s="39" t="str">
        <f>IF($A59=0,"",IFERROR(_xlfn.LET(_xlpm.x,INDEX(Attendance!$C:$C,MATCH($A59,Attendance!$A:$A,0)),IF(_xlpm.x=0,"",_xlpm.x)),""))</f>
        <v/>
      </c>
      <c r="D59" s="39" t="str">
        <f>IF($A59=0,"",IFERROR(_xlfn.LET(_xlpm.x,INDEX(Attendance!$D:$D,MATCH($A59,Attendance!$A:$A,0)),IF(_xlpm.x=0,"",_xlpm.x)),""))</f>
        <v/>
      </c>
      <c r="E59" s="233" cm="1">
        <f t="array" ref="E59">SUMPRODUCT((LOWER(INDEX(Attendance!$D:$ZZ,MATCH($A59,Attendance!$A:$A,0),0))="x")*(Attendance!$D$2:$ZZ$2=_xlfn.XLOOKUP(E$1,'Point System'!$A:$A,'Point System'!$B:$B,""))*(TEXT(Attendance!$D$1:$ZZ$1,"mmm")="Jan"))*_xlfn.XLOOKUP(E$1,'Point System'!$A:$A,'Point System'!$C:$C,0)</f>
        <v>0</v>
      </c>
      <c r="F59" s="233" cm="1">
        <f t="array" ref="F59">SUMPRODUCT((LOWER(INDEX(Attendance!$D:$ZZ,MATCH($A59,Attendance!$A:$A,0),0))="x")*(Attendance!$D$2:$ZZ$2=_xlfn.XLOOKUP(F$1,'Point System'!$A:$A,'Point System'!$B:$B,""))*(TEXT(Attendance!$D$1:$ZZ$1,"mmm")="Jan"))*_xlfn.XLOOKUP(F$1,'Point System'!$A:$A,'Point System'!$C:$C,0)</f>
        <v>0</v>
      </c>
      <c r="G59" s="233" cm="1">
        <f t="array" ref="G59">SUMPRODUCT((LOWER(INDEX(Attendance!$D:$ZZ,MATCH($A59,Attendance!$A:$A,0),0))="x")*(Attendance!$D$2:$ZZ$2=_xlfn.XLOOKUP(G$1,'Point System'!$A:$A,'Point System'!$B:$B,""))*(TEXT(Attendance!$D$1:$ZZ$1,"mmm")="Jan"))*_xlfn.XLOOKUP(G$1,'Point System'!$A:$A,'Point System'!$C:$C,0)</f>
        <v>0</v>
      </c>
      <c r="H59" s="233" cm="1">
        <f t="array" ref="H59">SUMPRODUCT((LOWER(INDEX(Attendance!$D:$ZZ,MATCH($A59,Attendance!$A:$A,0),0))="x")*(Attendance!$D$2:$ZZ$2=_xlfn.XLOOKUP(H$1,'Point System'!$A:$A,'Point System'!$B:$B,""))*(TEXT(Attendance!$D$1:$ZZ$1,"mmm")="Jan"))*_xlfn.XLOOKUP(H$1,'Point System'!$A:$A,'Point System'!$C:$C,0)</f>
        <v>0</v>
      </c>
      <c r="I59" s="233" cm="1">
        <f t="array" ref="I59">SUMPRODUCT((LOWER(INDEX(Attendance!$D:$ZZ,MATCH($A59,Attendance!$A:$A,0),0))="x")*(Attendance!$D$2:$ZZ$2=_xlfn.XLOOKUP(I$1,'Point System'!$A:$A,'Point System'!$B:$B,""))*(TEXT(Attendance!$D$1:$ZZ$1,"mmm")="Jan"))*_xlfn.XLOOKUP(I$1,'Point System'!$A:$A,'Point System'!$C:$C,0)</f>
        <v>0</v>
      </c>
      <c r="J59" s="233" cm="1">
        <f t="array" ref="J59">SUMPRODUCT((LOWER(INDEX(Attendance!$D:$ZZ,MATCH($A59,Attendance!$A:$A,0),0))="x")*(Attendance!$D$2:$ZZ$2=_xlfn.XLOOKUP(J$1,'Point System'!$A:$A,'Point System'!$B:$B,""))*(TEXT(Attendance!$D$1:$ZZ$1,"mmm")="Jan"))*_xlfn.XLOOKUP(J$1,'Point System'!$A:$A,'Point System'!$C:$C,0)</f>
        <v>0</v>
      </c>
      <c r="K59" s="233" cm="1">
        <f t="array" ref="K59">SUMPRODUCT((LOWER(INDEX(Attendance!$D:$ZZ,MATCH($A59,Attendance!$A:$A,0),0))="x")*(Attendance!$D$2:$ZZ$2=_xlfn.XLOOKUP(K$1,'Point System'!$A:$A,'Point System'!$B:$B,""))*(TEXT(Attendance!$D$1:$ZZ$1,"mmm")="Jan"))*_xlfn.XLOOKUP(K$1,'Point System'!$A:$A,'Point System'!$C:$C,0)</f>
        <v>0</v>
      </c>
      <c r="L59" s="188"/>
      <c r="M59" s="188"/>
      <c r="N59" s="188"/>
      <c r="O59" s="188"/>
      <c r="P59" s="241">
        <f t="shared" si="0"/>
        <v>0</v>
      </c>
      <c r="Q59" s="242">
        <f>IFERROR(INDEX(Deduction!$K:$K,MATCH($A59,Deduction!$A:$A,0))*_xlfn.XLOOKUP(Q$1,'Point System'!$E:$E,'Point System'!$G:$G,0),0)</f>
        <v>0</v>
      </c>
      <c r="R59" s="242">
        <f>IFERROR(INDEX(Deduction!$L:$L,MATCH($A59,Deduction!$A:$A,0))*_xlfn.XLOOKUP(R$1,'Point System'!$E:$E,'Point System'!$G:$G,0),0)</f>
        <v>0</v>
      </c>
      <c r="S59" s="242">
        <f>IFERROR(INDEX(Deduction!$M:$M,MATCH($A59,Deduction!$A:$A,0))*_xlfn.XLOOKUP(S$1,'Point System'!$E:$E,'Point System'!$G:$G,0),0)</f>
        <v>0</v>
      </c>
      <c r="T59" s="242">
        <f>IFERROR(INDEX(Deduction!$N:$N,MATCH($A59,Deduction!$A:$A,0))*_xlfn.XLOOKUP(T$1,'Point System'!$E:$E,'Point System'!$G:$G,0),0)</f>
        <v>0</v>
      </c>
      <c r="U59" s="242">
        <f>IFERROR(INDEX(Deduction!$O:$O,MATCH($A59,Deduction!$A:$A,0))*_xlfn.XLOOKUP(U$1,'Point System'!$E:$E,'Point System'!$G:$G,0),0)</f>
        <v>0</v>
      </c>
      <c r="V59" s="242">
        <f>IFERROR(INDEX(Deduction!$P:$P,MATCH($A59,Deduction!$A:$A,0))*_xlfn.XLOOKUP(V$1,'Point System'!$E:$E,'Point System'!$G:$G,0),0)</f>
        <v>0</v>
      </c>
      <c r="W59" s="243">
        <f t="shared" si="1"/>
        <v>0</v>
      </c>
      <c r="X59" s="243">
        <f t="shared" si="2"/>
        <v>0</v>
      </c>
      <c r="Y59" s="244" cm="1">
        <f t="array" ref="Y59">IFERROR(SUMPRODUCT((LOWER(INDEX(Attendance!$E:$ZZ,MATCH($A59,Attendance!$A:$A,0),0))="x")*(TEXT(Attendance!$E$1:$ZZ$1,"mmm")="Jan"))/SUMPRODUCT((Attendance!$E$1:$ZZ$1&lt;&gt;"")*(TEXT(Attendance!$E$1:$ZZ$1,"mmm")="Jan")),0)</f>
        <v>0</v>
      </c>
      <c r="Z59" s="245" cm="1">
        <f t="array" ref="Z59">IFERROR(SUMPRODUCT((LOWER(INDEX(Attendance!$E:$ZZ,MATCH($A59,Attendance!$A:$A,0),0))="x")*(Attendance!$E$2:$ZZ$2=_xlfn.XLOOKUP(E$1,'Point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60" spans="1:26" x14ac:dyDescent="0.25">
      <c r="A60" s="40">
        <f>Attendance!A59</f>
        <v>57</v>
      </c>
      <c r="B60" s="39" t="str">
        <f>IF($A60=0,"",IFERROR(_xlfn.LET(_xlpm.x,INDEX(Attendance!$B:$B,MATCH($A60,Attendance!$A:$A,0)),IF(_xlpm.x=0,"",_xlpm.x)),""))</f>
        <v/>
      </c>
      <c r="C60" s="39" t="str">
        <f>IF($A60=0,"",IFERROR(_xlfn.LET(_xlpm.x,INDEX(Attendance!$C:$C,MATCH($A60,Attendance!$A:$A,0)),IF(_xlpm.x=0,"",_xlpm.x)),""))</f>
        <v/>
      </c>
      <c r="D60" s="39" t="str">
        <f>IF($A60=0,"",IFERROR(_xlfn.LET(_xlpm.x,INDEX(Attendance!$D:$D,MATCH($A60,Attendance!$A:$A,0)),IF(_xlpm.x=0,"",_xlpm.x)),""))</f>
        <v/>
      </c>
      <c r="E60" s="233" cm="1">
        <f t="array" ref="E60">SUMPRODUCT((LOWER(INDEX(Attendance!$D:$ZZ,MATCH($A60,Attendance!$A:$A,0),0))="x")*(Attendance!$D$2:$ZZ$2=_xlfn.XLOOKUP(E$1,'Point System'!$A:$A,'Point System'!$B:$B,""))*(TEXT(Attendance!$D$1:$ZZ$1,"mmm")="Jan"))*_xlfn.XLOOKUP(E$1,'Point System'!$A:$A,'Point System'!$C:$C,0)</f>
        <v>0</v>
      </c>
      <c r="F60" s="233" cm="1">
        <f t="array" ref="F60">SUMPRODUCT((LOWER(INDEX(Attendance!$D:$ZZ,MATCH($A60,Attendance!$A:$A,0),0))="x")*(Attendance!$D$2:$ZZ$2=_xlfn.XLOOKUP(F$1,'Point System'!$A:$A,'Point System'!$B:$B,""))*(TEXT(Attendance!$D$1:$ZZ$1,"mmm")="Jan"))*_xlfn.XLOOKUP(F$1,'Point System'!$A:$A,'Point System'!$C:$C,0)</f>
        <v>0</v>
      </c>
      <c r="G60" s="233" cm="1">
        <f t="array" ref="G60">SUMPRODUCT((LOWER(INDEX(Attendance!$D:$ZZ,MATCH($A60,Attendance!$A:$A,0),0))="x")*(Attendance!$D$2:$ZZ$2=_xlfn.XLOOKUP(G$1,'Point System'!$A:$A,'Point System'!$B:$B,""))*(TEXT(Attendance!$D$1:$ZZ$1,"mmm")="Jan"))*_xlfn.XLOOKUP(G$1,'Point System'!$A:$A,'Point System'!$C:$C,0)</f>
        <v>0</v>
      </c>
      <c r="H60" s="233" cm="1">
        <f t="array" ref="H60">SUMPRODUCT((LOWER(INDEX(Attendance!$D:$ZZ,MATCH($A60,Attendance!$A:$A,0),0))="x")*(Attendance!$D$2:$ZZ$2=_xlfn.XLOOKUP(H$1,'Point System'!$A:$A,'Point System'!$B:$B,""))*(TEXT(Attendance!$D$1:$ZZ$1,"mmm")="Jan"))*_xlfn.XLOOKUP(H$1,'Point System'!$A:$A,'Point System'!$C:$C,0)</f>
        <v>0</v>
      </c>
      <c r="I60" s="233" cm="1">
        <f t="array" ref="I60">SUMPRODUCT((LOWER(INDEX(Attendance!$D:$ZZ,MATCH($A60,Attendance!$A:$A,0),0))="x")*(Attendance!$D$2:$ZZ$2=_xlfn.XLOOKUP(I$1,'Point System'!$A:$A,'Point System'!$B:$B,""))*(TEXT(Attendance!$D$1:$ZZ$1,"mmm")="Jan"))*_xlfn.XLOOKUP(I$1,'Point System'!$A:$A,'Point System'!$C:$C,0)</f>
        <v>0</v>
      </c>
      <c r="J60" s="233" cm="1">
        <f t="array" ref="J60">SUMPRODUCT((LOWER(INDEX(Attendance!$D:$ZZ,MATCH($A60,Attendance!$A:$A,0),0))="x")*(Attendance!$D$2:$ZZ$2=_xlfn.XLOOKUP(J$1,'Point System'!$A:$A,'Point System'!$B:$B,""))*(TEXT(Attendance!$D$1:$ZZ$1,"mmm")="Jan"))*_xlfn.XLOOKUP(J$1,'Point System'!$A:$A,'Point System'!$C:$C,0)</f>
        <v>0</v>
      </c>
      <c r="K60" s="233" cm="1">
        <f t="array" ref="K60">SUMPRODUCT((LOWER(INDEX(Attendance!$D:$ZZ,MATCH($A60,Attendance!$A:$A,0),0))="x")*(Attendance!$D$2:$ZZ$2=_xlfn.XLOOKUP(K$1,'Point System'!$A:$A,'Point System'!$B:$B,""))*(TEXT(Attendance!$D$1:$ZZ$1,"mmm")="Jan"))*_xlfn.XLOOKUP(K$1,'Point System'!$A:$A,'Point System'!$C:$C,0)</f>
        <v>0</v>
      </c>
      <c r="L60" s="188"/>
      <c r="M60" s="188"/>
      <c r="N60" s="188"/>
      <c r="O60" s="188"/>
      <c r="P60" s="241">
        <f t="shared" si="0"/>
        <v>0</v>
      </c>
      <c r="Q60" s="242">
        <f>IFERROR(INDEX(Deduction!$K:$K,MATCH($A60,Deduction!$A:$A,0))*_xlfn.XLOOKUP(Q$1,'Point System'!$E:$E,'Point System'!$G:$G,0),0)</f>
        <v>0</v>
      </c>
      <c r="R60" s="242">
        <f>IFERROR(INDEX(Deduction!$L:$L,MATCH($A60,Deduction!$A:$A,0))*_xlfn.XLOOKUP(R$1,'Point System'!$E:$E,'Point System'!$G:$G,0),0)</f>
        <v>0</v>
      </c>
      <c r="S60" s="242">
        <f>IFERROR(INDEX(Deduction!$M:$M,MATCH($A60,Deduction!$A:$A,0))*_xlfn.XLOOKUP(S$1,'Point System'!$E:$E,'Point System'!$G:$G,0),0)</f>
        <v>0</v>
      </c>
      <c r="T60" s="242">
        <f>IFERROR(INDEX(Deduction!$N:$N,MATCH($A60,Deduction!$A:$A,0))*_xlfn.XLOOKUP(T$1,'Point System'!$E:$E,'Point System'!$G:$G,0),0)</f>
        <v>0</v>
      </c>
      <c r="U60" s="242">
        <f>IFERROR(INDEX(Deduction!$O:$O,MATCH($A60,Deduction!$A:$A,0))*_xlfn.XLOOKUP(U$1,'Point System'!$E:$E,'Point System'!$G:$G,0),0)</f>
        <v>0</v>
      </c>
      <c r="V60" s="242">
        <f>IFERROR(INDEX(Deduction!$P:$P,MATCH($A60,Deduction!$A:$A,0))*_xlfn.XLOOKUP(V$1,'Point System'!$E:$E,'Point System'!$G:$G,0),0)</f>
        <v>0</v>
      </c>
      <c r="W60" s="243">
        <f t="shared" si="1"/>
        <v>0</v>
      </c>
      <c r="X60" s="243">
        <f t="shared" si="2"/>
        <v>0</v>
      </c>
      <c r="Y60" s="244" cm="1">
        <f t="array" ref="Y60">IFERROR(SUMPRODUCT((LOWER(INDEX(Attendance!$E:$ZZ,MATCH($A60,Attendance!$A:$A,0),0))="x")*(TEXT(Attendance!$E$1:$ZZ$1,"mmm")="Jan"))/SUMPRODUCT((Attendance!$E$1:$ZZ$1&lt;&gt;"")*(TEXT(Attendance!$E$1:$ZZ$1,"mmm")="Jan")),0)</f>
        <v>0</v>
      </c>
      <c r="Z60" s="245" cm="1">
        <f t="array" ref="Z60">IFERROR(SUMPRODUCT((LOWER(INDEX(Attendance!$E:$ZZ,MATCH($A60,Attendance!$A:$A,0),0))="x")*(Attendance!$E$2:$ZZ$2=_xlfn.XLOOKUP(E$1,'Point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61" spans="1:26" x14ac:dyDescent="0.25">
      <c r="A61" s="39">
        <f>Attendance!A60</f>
        <v>58</v>
      </c>
      <c r="B61" s="39" t="str">
        <f>IF($A61=0,"",IFERROR(_xlfn.LET(_xlpm.x,INDEX(Attendance!$B:$B,MATCH($A61,Attendance!$A:$A,0)),IF(_xlpm.x=0,"",_xlpm.x)),""))</f>
        <v/>
      </c>
      <c r="C61" s="39" t="str">
        <f>IF($A61=0,"",IFERROR(_xlfn.LET(_xlpm.x,INDEX(Attendance!$C:$C,MATCH($A61,Attendance!$A:$A,0)),IF(_xlpm.x=0,"",_xlpm.x)),""))</f>
        <v/>
      </c>
      <c r="D61" s="39" t="str">
        <f>IF($A61=0,"",IFERROR(_xlfn.LET(_xlpm.x,INDEX(Attendance!$D:$D,MATCH($A61,Attendance!$A:$A,0)),IF(_xlpm.x=0,"",_xlpm.x)),""))</f>
        <v/>
      </c>
      <c r="E61" s="233" cm="1">
        <f t="array" ref="E61">SUMPRODUCT((LOWER(INDEX(Attendance!$D:$ZZ,MATCH($A61,Attendance!$A:$A,0),0))="x")*(Attendance!$D$2:$ZZ$2=_xlfn.XLOOKUP(E$1,'Point System'!$A:$A,'Point System'!$B:$B,""))*(TEXT(Attendance!$D$1:$ZZ$1,"mmm")="Jan"))*_xlfn.XLOOKUP(E$1,'Point System'!$A:$A,'Point System'!$C:$C,0)</f>
        <v>0</v>
      </c>
      <c r="F61" s="233" cm="1">
        <f t="array" ref="F61">SUMPRODUCT((LOWER(INDEX(Attendance!$D:$ZZ,MATCH($A61,Attendance!$A:$A,0),0))="x")*(Attendance!$D$2:$ZZ$2=_xlfn.XLOOKUP(F$1,'Point System'!$A:$A,'Point System'!$B:$B,""))*(TEXT(Attendance!$D$1:$ZZ$1,"mmm")="Jan"))*_xlfn.XLOOKUP(F$1,'Point System'!$A:$A,'Point System'!$C:$C,0)</f>
        <v>0</v>
      </c>
      <c r="G61" s="233" cm="1">
        <f t="array" ref="G61">SUMPRODUCT((LOWER(INDEX(Attendance!$D:$ZZ,MATCH($A61,Attendance!$A:$A,0),0))="x")*(Attendance!$D$2:$ZZ$2=_xlfn.XLOOKUP(G$1,'Point System'!$A:$A,'Point System'!$B:$B,""))*(TEXT(Attendance!$D$1:$ZZ$1,"mmm")="Jan"))*_xlfn.XLOOKUP(G$1,'Point System'!$A:$A,'Point System'!$C:$C,0)</f>
        <v>0</v>
      </c>
      <c r="H61" s="233" cm="1">
        <f t="array" ref="H61">SUMPRODUCT((LOWER(INDEX(Attendance!$D:$ZZ,MATCH($A61,Attendance!$A:$A,0),0))="x")*(Attendance!$D$2:$ZZ$2=_xlfn.XLOOKUP(H$1,'Point System'!$A:$A,'Point System'!$B:$B,""))*(TEXT(Attendance!$D$1:$ZZ$1,"mmm")="Jan"))*_xlfn.XLOOKUP(H$1,'Point System'!$A:$A,'Point System'!$C:$C,0)</f>
        <v>0</v>
      </c>
      <c r="I61" s="233" cm="1">
        <f t="array" ref="I61">SUMPRODUCT((LOWER(INDEX(Attendance!$D:$ZZ,MATCH($A61,Attendance!$A:$A,0),0))="x")*(Attendance!$D$2:$ZZ$2=_xlfn.XLOOKUP(I$1,'Point System'!$A:$A,'Point System'!$B:$B,""))*(TEXT(Attendance!$D$1:$ZZ$1,"mmm")="Jan"))*_xlfn.XLOOKUP(I$1,'Point System'!$A:$A,'Point System'!$C:$C,0)</f>
        <v>0</v>
      </c>
      <c r="J61" s="233" cm="1">
        <f t="array" ref="J61">SUMPRODUCT((LOWER(INDEX(Attendance!$D:$ZZ,MATCH($A61,Attendance!$A:$A,0),0))="x")*(Attendance!$D$2:$ZZ$2=_xlfn.XLOOKUP(J$1,'Point System'!$A:$A,'Point System'!$B:$B,""))*(TEXT(Attendance!$D$1:$ZZ$1,"mmm")="Jan"))*_xlfn.XLOOKUP(J$1,'Point System'!$A:$A,'Point System'!$C:$C,0)</f>
        <v>0</v>
      </c>
      <c r="K61" s="233" cm="1">
        <f t="array" ref="K61">SUMPRODUCT((LOWER(INDEX(Attendance!$D:$ZZ,MATCH($A61,Attendance!$A:$A,0),0))="x")*(Attendance!$D$2:$ZZ$2=_xlfn.XLOOKUP(K$1,'Point System'!$A:$A,'Point System'!$B:$B,""))*(TEXT(Attendance!$D$1:$ZZ$1,"mmm")="Jan"))*_xlfn.XLOOKUP(K$1,'Point System'!$A:$A,'Point System'!$C:$C,0)</f>
        <v>0</v>
      </c>
      <c r="L61" s="188"/>
      <c r="M61" s="188"/>
      <c r="N61" s="188"/>
      <c r="O61" s="188"/>
      <c r="P61" s="241">
        <f t="shared" si="0"/>
        <v>0</v>
      </c>
      <c r="Q61" s="242">
        <f>IFERROR(INDEX(Deduction!$K:$K,MATCH($A61,Deduction!$A:$A,0))*_xlfn.XLOOKUP(Q$1,'Point System'!$E:$E,'Point System'!$G:$G,0),0)</f>
        <v>0</v>
      </c>
      <c r="R61" s="242">
        <f>IFERROR(INDEX(Deduction!$L:$L,MATCH($A61,Deduction!$A:$A,0))*_xlfn.XLOOKUP(R$1,'Point System'!$E:$E,'Point System'!$G:$G,0),0)</f>
        <v>0</v>
      </c>
      <c r="S61" s="242">
        <f>IFERROR(INDEX(Deduction!$M:$M,MATCH($A61,Deduction!$A:$A,0))*_xlfn.XLOOKUP(S$1,'Point System'!$E:$E,'Point System'!$G:$G,0),0)</f>
        <v>0</v>
      </c>
      <c r="T61" s="242">
        <f>IFERROR(INDEX(Deduction!$N:$N,MATCH($A61,Deduction!$A:$A,0))*_xlfn.XLOOKUP(T$1,'Point System'!$E:$E,'Point System'!$G:$G,0),0)</f>
        <v>0</v>
      </c>
      <c r="U61" s="242">
        <f>IFERROR(INDEX(Deduction!$O:$O,MATCH($A61,Deduction!$A:$A,0))*_xlfn.XLOOKUP(U$1,'Point System'!$E:$E,'Point System'!$G:$G,0),0)</f>
        <v>0</v>
      </c>
      <c r="V61" s="242">
        <f>IFERROR(INDEX(Deduction!$P:$P,MATCH($A61,Deduction!$A:$A,0))*_xlfn.XLOOKUP(V$1,'Point System'!$E:$E,'Point System'!$G:$G,0),0)</f>
        <v>0</v>
      </c>
      <c r="W61" s="243">
        <f t="shared" si="1"/>
        <v>0</v>
      </c>
      <c r="X61" s="243">
        <f t="shared" si="2"/>
        <v>0</v>
      </c>
      <c r="Y61" s="244" cm="1">
        <f t="array" ref="Y61">IFERROR(SUMPRODUCT((LOWER(INDEX(Attendance!$E:$ZZ,MATCH($A61,Attendance!$A:$A,0),0))="x")*(TEXT(Attendance!$E$1:$ZZ$1,"mmm")="Jan"))/SUMPRODUCT((Attendance!$E$1:$ZZ$1&lt;&gt;"")*(TEXT(Attendance!$E$1:$ZZ$1,"mmm")="Jan")),0)</f>
        <v>0</v>
      </c>
      <c r="Z61" s="245" cm="1">
        <f t="array" ref="Z61">IFERROR(SUMPRODUCT((LOWER(INDEX(Attendance!$E:$ZZ,MATCH($A61,Attendance!$A:$A,0),0))="x")*(Attendance!$E$2:$ZZ$2=_xlfn.XLOOKUP(E$1,'Point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62" spans="1:26" x14ac:dyDescent="0.25">
      <c r="A62" s="40">
        <f>Attendance!A61</f>
        <v>59</v>
      </c>
      <c r="B62" s="39" t="str">
        <f>IF($A62=0,"",IFERROR(_xlfn.LET(_xlpm.x,INDEX(Attendance!$B:$B,MATCH($A62,Attendance!$A:$A,0)),IF(_xlpm.x=0,"",_xlpm.x)),""))</f>
        <v/>
      </c>
      <c r="C62" s="39" t="str">
        <f>IF($A62=0,"",IFERROR(_xlfn.LET(_xlpm.x,INDEX(Attendance!$C:$C,MATCH($A62,Attendance!$A:$A,0)),IF(_xlpm.x=0,"",_xlpm.x)),""))</f>
        <v/>
      </c>
      <c r="D62" s="39" t="str">
        <f>IF($A62=0,"",IFERROR(_xlfn.LET(_xlpm.x,INDEX(Attendance!$D:$D,MATCH($A62,Attendance!$A:$A,0)),IF(_xlpm.x=0,"",_xlpm.x)),""))</f>
        <v/>
      </c>
      <c r="E62" s="233" cm="1">
        <f t="array" ref="E62">SUMPRODUCT((LOWER(INDEX(Attendance!$D:$ZZ,MATCH($A62,Attendance!$A:$A,0),0))="x")*(Attendance!$D$2:$ZZ$2=_xlfn.XLOOKUP(E$1,'Point System'!$A:$A,'Point System'!$B:$B,""))*(TEXT(Attendance!$D$1:$ZZ$1,"mmm")="Jan"))*_xlfn.XLOOKUP(E$1,'Point System'!$A:$A,'Point System'!$C:$C,0)</f>
        <v>0</v>
      </c>
      <c r="F62" s="233" cm="1">
        <f t="array" ref="F62">SUMPRODUCT((LOWER(INDEX(Attendance!$D:$ZZ,MATCH($A62,Attendance!$A:$A,0),0))="x")*(Attendance!$D$2:$ZZ$2=_xlfn.XLOOKUP(F$1,'Point System'!$A:$A,'Point System'!$B:$B,""))*(TEXT(Attendance!$D$1:$ZZ$1,"mmm")="Jan"))*_xlfn.XLOOKUP(F$1,'Point System'!$A:$A,'Point System'!$C:$C,0)</f>
        <v>0</v>
      </c>
      <c r="G62" s="233" cm="1">
        <f t="array" ref="G62">SUMPRODUCT((LOWER(INDEX(Attendance!$D:$ZZ,MATCH($A62,Attendance!$A:$A,0),0))="x")*(Attendance!$D$2:$ZZ$2=_xlfn.XLOOKUP(G$1,'Point System'!$A:$A,'Point System'!$B:$B,""))*(TEXT(Attendance!$D$1:$ZZ$1,"mmm")="Jan"))*_xlfn.XLOOKUP(G$1,'Point System'!$A:$A,'Point System'!$C:$C,0)</f>
        <v>0</v>
      </c>
      <c r="H62" s="233" cm="1">
        <f t="array" ref="H62">SUMPRODUCT((LOWER(INDEX(Attendance!$D:$ZZ,MATCH($A62,Attendance!$A:$A,0),0))="x")*(Attendance!$D$2:$ZZ$2=_xlfn.XLOOKUP(H$1,'Point System'!$A:$A,'Point System'!$B:$B,""))*(TEXT(Attendance!$D$1:$ZZ$1,"mmm")="Jan"))*_xlfn.XLOOKUP(H$1,'Point System'!$A:$A,'Point System'!$C:$C,0)</f>
        <v>0</v>
      </c>
      <c r="I62" s="233" cm="1">
        <f t="array" ref="I62">SUMPRODUCT((LOWER(INDEX(Attendance!$D:$ZZ,MATCH($A62,Attendance!$A:$A,0),0))="x")*(Attendance!$D$2:$ZZ$2=_xlfn.XLOOKUP(I$1,'Point System'!$A:$A,'Point System'!$B:$B,""))*(TEXT(Attendance!$D$1:$ZZ$1,"mmm")="Jan"))*_xlfn.XLOOKUP(I$1,'Point System'!$A:$A,'Point System'!$C:$C,0)</f>
        <v>0</v>
      </c>
      <c r="J62" s="233" cm="1">
        <f t="array" ref="J62">SUMPRODUCT((LOWER(INDEX(Attendance!$D:$ZZ,MATCH($A62,Attendance!$A:$A,0),0))="x")*(Attendance!$D$2:$ZZ$2=_xlfn.XLOOKUP(J$1,'Point System'!$A:$A,'Point System'!$B:$B,""))*(TEXT(Attendance!$D$1:$ZZ$1,"mmm")="Jan"))*_xlfn.XLOOKUP(J$1,'Point System'!$A:$A,'Point System'!$C:$C,0)</f>
        <v>0</v>
      </c>
      <c r="K62" s="233" cm="1">
        <f t="array" ref="K62">SUMPRODUCT((LOWER(INDEX(Attendance!$D:$ZZ,MATCH($A62,Attendance!$A:$A,0),0))="x")*(Attendance!$D$2:$ZZ$2=_xlfn.XLOOKUP(K$1,'Point System'!$A:$A,'Point System'!$B:$B,""))*(TEXT(Attendance!$D$1:$ZZ$1,"mmm")="Jan"))*_xlfn.XLOOKUP(K$1,'Point System'!$A:$A,'Point System'!$C:$C,0)</f>
        <v>0</v>
      </c>
      <c r="L62" s="188"/>
      <c r="M62" s="188"/>
      <c r="N62" s="188"/>
      <c r="O62" s="188"/>
      <c r="P62" s="241">
        <f t="shared" si="0"/>
        <v>0</v>
      </c>
      <c r="Q62" s="242">
        <f>IFERROR(INDEX(Deduction!$K:$K,MATCH($A62,Deduction!$A:$A,0))*_xlfn.XLOOKUP(Q$1,'Point System'!$E:$E,'Point System'!$G:$G,0),0)</f>
        <v>0</v>
      </c>
      <c r="R62" s="242">
        <f>IFERROR(INDEX(Deduction!$L:$L,MATCH($A62,Deduction!$A:$A,0))*_xlfn.XLOOKUP(R$1,'Point System'!$E:$E,'Point System'!$G:$G,0),0)</f>
        <v>0</v>
      </c>
      <c r="S62" s="242">
        <f>IFERROR(INDEX(Deduction!$M:$M,MATCH($A62,Deduction!$A:$A,0))*_xlfn.XLOOKUP(S$1,'Point System'!$E:$E,'Point System'!$G:$G,0),0)</f>
        <v>0</v>
      </c>
      <c r="T62" s="242">
        <f>IFERROR(INDEX(Deduction!$N:$N,MATCH($A62,Deduction!$A:$A,0))*_xlfn.XLOOKUP(T$1,'Point System'!$E:$E,'Point System'!$G:$G,0),0)</f>
        <v>0</v>
      </c>
      <c r="U62" s="242">
        <f>IFERROR(INDEX(Deduction!$O:$O,MATCH($A62,Deduction!$A:$A,0))*_xlfn.XLOOKUP(U$1,'Point System'!$E:$E,'Point System'!$G:$G,0),0)</f>
        <v>0</v>
      </c>
      <c r="V62" s="242">
        <f>IFERROR(INDEX(Deduction!$P:$P,MATCH($A62,Deduction!$A:$A,0))*_xlfn.XLOOKUP(V$1,'Point System'!$E:$E,'Point System'!$G:$G,0),0)</f>
        <v>0</v>
      </c>
      <c r="W62" s="243">
        <f t="shared" si="1"/>
        <v>0</v>
      </c>
      <c r="X62" s="243">
        <f t="shared" si="2"/>
        <v>0</v>
      </c>
      <c r="Y62" s="244" cm="1">
        <f t="array" ref="Y62">IFERROR(SUMPRODUCT((LOWER(INDEX(Attendance!$E:$ZZ,MATCH($A62,Attendance!$A:$A,0),0))="x")*(TEXT(Attendance!$E$1:$ZZ$1,"mmm")="Jan"))/SUMPRODUCT((Attendance!$E$1:$ZZ$1&lt;&gt;"")*(TEXT(Attendance!$E$1:$ZZ$1,"mmm")="Jan")),0)</f>
        <v>0</v>
      </c>
      <c r="Z62" s="245" cm="1">
        <f t="array" ref="Z62">IFERROR(SUMPRODUCT((LOWER(INDEX(Attendance!$E:$ZZ,MATCH($A62,Attendance!$A:$A,0),0))="x")*(Attendance!$E$2:$ZZ$2=_xlfn.XLOOKUP(E$1,'Point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63" spans="1:26" x14ac:dyDescent="0.25">
      <c r="A63" s="39">
        <f>Attendance!A62</f>
        <v>60</v>
      </c>
      <c r="B63" s="39" t="str">
        <f>IF($A63=0,"",IFERROR(_xlfn.LET(_xlpm.x,INDEX(Attendance!$B:$B,MATCH($A63,Attendance!$A:$A,0)),IF(_xlpm.x=0,"",_xlpm.x)),""))</f>
        <v/>
      </c>
      <c r="C63" s="39" t="str">
        <f>IF($A63=0,"",IFERROR(_xlfn.LET(_xlpm.x,INDEX(Attendance!$C:$C,MATCH($A63,Attendance!$A:$A,0)),IF(_xlpm.x=0,"",_xlpm.x)),""))</f>
        <v/>
      </c>
      <c r="D63" s="39" t="str">
        <f>IF($A63=0,"",IFERROR(_xlfn.LET(_xlpm.x,INDEX(Attendance!$D:$D,MATCH($A63,Attendance!$A:$A,0)),IF(_xlpm.x=0,"",_xlpm.x)),""))</f>
        <v/>
      </c>
      <c r="E63" s="233" cm="1">
        <f t="array" ref="E63">SUMPRODUCT((LOWER(INDEX(Attendance!$D:$ZZ,MATCH($A63,Attendance!$A:$A,0),0))="x")*(Attendance!$D$2:$ZZ$2=_xlfn.XLOOKUP(E$1,'Point System'!$A:$A,'Point System'!$B:$B,""))*(TEXT(Attendance!$D$1:$ZZ$1,"mmm")="Jan"))*_xlfn.XLOOKUP(E$1,'Point System'!$A:$A,'Point System'!$C:$C,0)</f>
        <v>0</v>
      </c>
      <c r="F63" s="233" cm="1">
        <f t="array" ref="F63">SUMPRODUCT((LOWER(INDEX(Attendance!$D:$ZZ,MATCH($A63,Attendance!$A:$A,0),0))="x")*(Attendance!$D$2:$ZZ$2=_xlfn.XLOOKUP(F$1,'Point System'!$A:$A,'Point System'!$B:$B,""))*(TEXT(Attendance!$D$1:$ZZ$1,"mmm")="Jan"))*_xlfn.XLOOKUP(F$1,'Point System'!$A:$A,'Point System'!$C:$C,0)</f>
        <v>0</v>
      </c>
      <c r="G63" s="233" cm="1">
        <f t="array" ref="G63">SUMPRODUCT((LOWER(INDEX(Attendance!$D:$ZZ,MATCH($A63,Attendance!$A:$A,0),0))="x")*(Attendance!$D$2:$ZZ$2=_xlfn.XLOOKUP(G$1,'Point System'!$A:$A,'Point System'!$B:$B,""))*(TEXT(Attendance!$D$1:$ZZ$1,"mmm")="Jan"))*_xlfn.XLOOKUP(G$1,'Point System'!$A:$A,'Point System'!$C:$C,0)</f>
        <v>0</v>
      </c>
      <c r="H63" s="233" cm="1">
        <f t="array" ref="H63">SUMPRODUCT((LOWER(INDEX(Attendance!$D:$ZZ,MATCH($A63,Attendance!$A:$A,0),0))="x")*(Attendance!$D$2:$ZZ$2=_xlfn.XLOOKUP(H$1,'Point System'!$A:$A,'Point System'!$B:$B,""))*(TEXT(Attendance!$D$1:$ZZ$1,"mmm")="Jan"))*_xlfn.XLOOKUP(H$1,'Point System'!$A:$A,'Point System'!$C:$C,0)</f>
        <v>0</v>
      </c>
      <c r="I63" s="233" cm="1">
        <f t="array" ref="I63">SUMPRODUCT((LOWER(INDEX(Attendance!$D:$ZZ,MATCH($A63,Attendance!$A:$A,0),0))="x")*(Attendance!$D$2:$ZZ$2=_xlfn.XLOOKUP(I$1,'Point System'!$A:$A,'Point System'!$B:$B,""))*(TEXT(Attendance!$D$1:$ZZ$1,"mmm")="Jan"))*_xlfn.XLOOKUP(I$1,'Point System'!$A:$A,'Point System'!$C:$C,0)</f>
        <v>0</v>
      </c>
      <c r="J63" s="233" cm="1">
        <f t="array" ref="J63">SUMPRODUCT((LOWER(INDEX(Attendance!$D:$ZZ,MATCH($A63,Attendance!$A:$A,0),0))="x")*(Attendance!$D$2:$ZZ$2=_xlfn.XLOOKUP(J$1,'Point System'!$A:$A,'Point System'!$B:$B,""))*(TEXT(Attendance!$D$1:$ZZ$1,"mmm")="Jan"))*_xlfn.XLOOKUP(J$1,'Point System'!$A:$A,'Point System'!$C:$C,0)</f>
        <v>0</v>
      </c>
      <c r="K63" s="233" cm="1">
        <f t="array" ref="K63">SUMPRODUCT((LOWER(INDEX(Attendance!$D:$ZZ,MATCH($A63,Attendance!$A:$A,0),0))="x")*(Attendance!$D$2:$ZZ$2=_xlfn.XLOOKUP(K$1,'Point System'!$A:$A,'Point System'!$B:$B,""))*(TEXT(Attendance!$D$1:$ZZ$1,"mmm")="Jan"))*_xlfn.XLOOKUP(K$1,'Point System'!$A:$A,'Point System'!$C:$C,0)</f>
        <v>0</v>
      </c>
      <c r="L63" s="188"/>
      <c r="M63" s="188"/>
      <c r="N63" s="188"/>
      <c r="O63" s="188"/>
      <c r="P63" s="241">
        <f t="shared" si="0"/>
        <v>0</v>
      </c>
      <c r="Q63" s="242">
        <f>IFERROR(INDEX(Deduction!$K:$K,MATCH($A63,Deduction!$A:$A,0))*_xlfn.XLOOKUP(Q$1,'Point System'!$E:$E,'Point System'!$G:$G,0),0)</f>
        <v>0</v>
      </c>
      <c r="R63" s="242">
        <f>IFERROR(INDEX(Deduction!$L:$L,MATCH($A63,Deduction!$A:$A,0))*_xlfn.XLOOKUP(R$1,'Point System'!$E:$E,'Point System'!$G:$G,0),0)</f>
        <v>0</v>
      </c>
      <c r="S63" s="242">
        <f>IFERROR(INDEX(Deduction!$M:$M,MATCH($A63,Deduction!$A:$A,0))*_xlfn.XLOOKUP(S$1,'Point System'!$E:$E,'Point System'!$G:$G,0),0)</f>
        <v>0</v>
      </c>
      <c r="T63" s="242">
        <f>IFERROR(INDEX(Deduction!$N:$N,MATCH($A63,Deduction!$A:$A,0))*_xlfn.XLOOKUP(T$1,'Point System'!$E:$E,'Point System'!$G:$G,0),0)</f>
        <v>0</v>
      </c>
      <c r="U63" s="242">
        <f>IFERROR(INDEX(Deduction!$O:$O,MATCH($A63,Deduction!$A:$A,0))*_xlfn.XLOOKUP(U$1,'Point System'!$E:$E,'Point System'!$G:$G,0),0)</f>
        <v>0</v>
      </c>
      <c r="V63" s="242">
        <f>IFERROR(INDEX(Deduction!$P:$P,MATCH($A63,Deduction!$A:$A,0))*_xlfn.XLOOKUP(V$1,'Point System'!$E:$E,'Point System'!$G:$G,0),0)</f>
        <v>0</v>
      </c>
      <c r="W63" s="243">
        <f t="shared" si="1"/>
        <v>0</v>
      </c>
      <c r="X63" s="243">
        <f t="shared" si="2"/>
        <v>0</v>
      </c>
      <c r="Y63" s="244" cm="1">
        <f t="array" ref="Y63">IFERROR(SUMPRODUCT((LOWER(INDEX(Attendance!$E:$ZZ,MATCH($A63,Attendance!$A:$A,0),0))="x")*(TEXT(Attendance!$E$1:$ZZ$1,"mmm")="Jan"))/SUMPRODUCT((Attendance!$E$1:$ZZ$1&lt;&gt;"")*(TEXT(Attendance!$E$1:$ZZ$1,"mmm")="Jan")),0)</f>
        <v>0</v>
      </c>
      <c r="Z63" s="245" cm="1">
        <f t="array" ref="Z63">IFERROR(SUMPRODUCT((LOWER(INDEX(Attendance!$E:$ZZ,MATCH($A63,Attendance!$A:$A,0),0))="x")*(Attendance!$E$2:$ZZ$2=_xlfn.XLOOKUP(E$1,'Point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64" spans="1:26" x14ac:dyDescent="0.25">
      <c r="A64" s="40">
        <f>Attendance!A63</f>
        <v>61</v>
      </c>
      <c r="B64" s="39" t="str">
        <f>IF($A64=0,"",IFERROR(_xlfn.LET(_xlpm.x,INDEX(Attendance!$B:$B,MATCH($A64,Attendance!$A:$A,0)),IF(_xlpm.x=0,"",_xlpm.x)),""))</f>
        <v/>
      </c>
      <c r="C64" s="39" t="str">
        <f>IF($A64=0,"",IFERROR(_xlfn.LET(_xlpm.x,INDEX(Attendance!$C:$C,MATCH($A64,Attendance!$A:$A,0)),IF(_xlpm.x=0,"",_xlpm.x)),""))</f>
        <v/>
      </c>
      <c r="D64" s="39" t="str">
        <f>IF($A64=0,"",IFERROR(_xlfn.LET(_xlpm.x,INDEX(Attendance!$D:$D,MATCH($A64,Attendance!$A:$A,0)),IF(_xlpm.x=0,"",_xlpm.x)),""))</f>
        <v/>
      </c>
      <c r="E64" s="233" cm="1">
        <f t="array" ref="E64">SUMPRODUCT((LOWER(INDEX(Attendance!$D:$ZZ,MATCH($A64,Attendance!$A:$A,0),0))="x")*(Attendance!$D$2:$ZZ$2=_xlfn.XLOOKUP(E$1,'Point System'!$A:$A,'Point System'!$B:$B,""))*(TEXT(Attendance!$D$1:$ZZ$1,"mmm")="Jan"))*_xlfn.XLOOKUP(E$1,'Point System'!$A:$A,'Point System'!$C:$C,0)</f>
        <v>0</v>
      </c>
      <c r="F64" s="233" cm="1">
        <f t="array" ref="F64">SUMPRODUCT((LOWER(INDEX(Attendance!$D:$ZZ,MATCH($A64,Attendance!$A:$A,0),0))="x")*(Attendance!$D$2:$ZZ$2=_xlfn.XLOOKUP(F$1,'Point System'!$A:$A,'Point System'!$B:$B,""))*(TEXT(Attendance!$D$1:$ZZ$1,"mmm")="Jan"))*_xlfn.XLOOKUP(F$1,'Point System'!$A:$A,'Point System'!$C:$C,0)</f>
        <v>0</v>
      </c>
      <c r="G64" s="233" cm="1">
        <f t="array" ref="G64">SUMPRODUCT((LOWER(INDEX(Attendance!$D:$ZZ,MATCH($A64,Attendance!$A:$A,0),0))="x")*(Attendance!$D$2:$ZZ$2=_xlfn.XLOOKUP(G$1,'Point System'!$A:$A,'Point System'!$B:$B,""))*(TEXT(Attendance!$D$1:$ZZ$1,"mmm")="Jan"))*_xlfn.XLOOKUP(G$1,'Point System'!$A:$A,'Point System'!$C:$C,0)</f>
        <v>0</v>
      </c>
      <c r="H64" s="233" cm="1">
        <f t="array" ref="H64">SUMPRODUCT((LOWER(INDEX(Attendance!$D:$ZZ,MATCH($A64,Attendance!$A:$A,0),0))="x")*(Attendance!$D$2:$ZZ$2=_xlfn.XLOOKUP(H$1,'Point System'!$A:$A,'Point System'!$B:$B,""))*(TEXT(Attendance!$D$1:$ZZ$1,"mmm")="Jan"))*_xlfn.XLOOKUP(H$1,'Point System'!$A:$A,'Point System'!$C:$C,0)</f>
        <v>0</v>
      </c>
      <c r="I64" s="233" cm="1">
        <f t="array" ref="I64">SUMPRODUCT((LOWER(INDEX(Attendance!$D:$ZZ,MATCH($A64,Attendance!$A:$A,0),0))="x")*(Attendance!$D$2:$ZZ$2=_xlfn.XLOOKUP(I$1,'Point System'!$A:$A,'Point System'!$B:$B,""))*(TEXT(Attendance!$D$1:$ZZ$1,"mmm")="Jan"))*_xlfn.XLOOKUP(I$1,'Point System'!$A:$A,'Point System'!$C:$C,0)</f>
        <v>0</v>
      </c>
      <c r="J64" s="233" cm="1">
        <f t="array" ref="J64">SUMPRODUCT((LOWER(INDEX(Attendance!$D:$ZZ,MATCH($A64,Attendance!$A:$A,0),0))="x")*(Attendance!$D$2:$ZZ$2=_xlfn.XLOOKUP(J$1,'Point System'!$A:$A,'Point System'!$B:$B,""))*(TEXT(Attendance!$D$1:$ZZ$1,"mmm")="Jan"))*_xlfn.XLOOKUP(J$1,'Point System'!$A:$A,'Point System'!$C:$C,0)</f>
        <v>0</v>
      </c>
      <c r="K64" s="233" cm="1">
        <f t="array" ref="K64">SUMPRODUCT((LOWER(INDEX(Attendance!$D:$ZZ,MATCH($A64,Attendance!$A:$A,0),0))="x")*(Attendance!$D$2:$ZZ$2=_xlfn.XLOOKUP(K$1,'Point System'!$A:$A,'Point System'!$B:$B,""))*(TEXT(Attendance!$D$1:$ZZ$1,"mmm")="Jan"))*_xlfn.XLOOKUP(K$1,'Point System'!$A:$A,'Point System'!$C:$C,0)</f>
        <v>0</v>
      </c>
      <c r="L64" s="188"/>
      <c r="M64" s="188"/>
      <c r="N64" s="188"/>
      <c r="O64" s="188"/>
      <c r="P64" s="241">
        <f t="shared" si="0"/>
        <v>0</v>
      </c>
      <c r="Q64" s="242">
        <f>IFERROR(INDEX(Deduction!$K:$K,MATCH($A64,Deduction!$A:$A,0))*_xlfn.XLOOKUP(Q$1,'Point System'!$E:$E,'Point System'!$G:$G,0),0)</f>
        <v>0</v>
      </c>
      <c r="R64" s="242">
        <f>IFERROR(INDEX(Deduction!$L:$L,MATCH($A64,Deduction!$A:$A,0))*_xlfn.XLOOKUP(R$1,'Point System'!$E:$E,'Point System'!$G:$G,0),0)</f>
        <v>0</v>
      </c>
      <c r="S64" s="242">
        <f>IFERROR(INDEX(Deduction!$M:$M,MATCH($A64,Deduction!$A:$A,0))*_xlfn.XLOOKUP(S$1,'Point System'!$E:$E,'Point System'!$G:$G,0),0)</f>
        <v>0</v>
      </c>
      <c r="T64" s="242">
        <f>IFERROR(INDEX(Deduction!$N:$N,MATCH($A64,Deduction!$A:$A,0))*_xlfn.XLOOKUP(T$1,'Point System'!$E:$E,'Point System'!$G:$G,0),0)</f>
        <v>0</v>
      </c>
      <c r="U64" s="242">
        <f>IFERROR(INDEX(Deduction!$O:$O,MATCH($A64,Deduction!$A:$A,0))*_xlfn.XLOOKUP(U$1,'Point System'!$E:$E,'Point System'!$G:$G,0),0)</f>
        <v>0</v>
      </c>
      <c r="V64" s="242">
        <f>IFERROR(INDEX(Deduction!$P:$P,MATCH($A64,Deduction!$A:$A,0))*_xlfn.XLOOKUP(V$1,'Point System'!$E:$E,'Point System'!$G:$G,0),0)</f>
        <v>0</v>
      </c>
      <c r="W64" s="243">
        <f t="shared" si="1"/>
        <v>0</v>
      </c>
      <c r="X64" s="243">
        <f t="shared" si="2"/>
        <v>0</v>
      </c>
      <c r="Y64" s="244" cm="1">
        <f t="array" ref="Y64">IFERROR(SUMPRODUCT((LOWER(INDEX(Attendance!$E:$ZZ,MATCH($A64,Attendance!$A:$A,0),0))="x")*(TEXT(Attendance!$E$1:$ZZ$1,"mmm")="Jan"))/SUMPRODUCT((Attendance!$E$1:$ZZ$1&lt;&gt;"")*(TEXT(Attendance!$E$1:$ZZ$1,"mmm")="Jan")),0)</f>
        <v>0</v>
      </c>
      <c r="Z64" s="245" cm="1">
        <f t="array" ref="Z64">IFERROR(SUMPRODUCT((LOWER(INDEX(Attendance!$E:$ZZ,MATCH($A64,Attendance!$A:$A,0),0))="x")*(Attendance!$E$2:$ZZ$2=_xlfn.XLOOKUP(E$1,'Point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65" spans="1:26" x14ac:dyDescent="0.25">
      <c r="A65" s="39">
        <f>Attendance!A64</f>
        <v>62</v>
      </c>
      <c r="B65" s="39" t="str">
        <f>IF($A65=0,"",IFERROR(_xlfn.LET(_xlpm.x,INDEX(Attendance!$B:$B,MATCH($A65,Attendance!$A:$A,0)),IF(_xlpm.x=0,"",_xlpm.x)),""))</f>
        <v/>
      </c>
      <c r="C65" s="39" t="str">
        <f>IF($A65=0,"",IFERROR(_xlfn.LET(_xlpm.x,INDEX(Attendance!$C:$C,MATCH($A65,Attendance!$A:$A,0)),IF(_xlpm.x=0,"",_xlpm.x)),""))</f>
        <v/>
      </c>
      <c r="D65" s="39" t="str">
        <f>IF($A65=0,"",IFERROR(_xlfn.LET(_xlpm.x,INDEX(Attendance!$D:$D,MATCH($A65,Attendance!$A:$A,0)),IF(_xlpm.x=0,"",_xlpm.x)),""))</f>
        <v/>
      </c>
      <c r="E65" s="233" cm="1">
        <f t="array" ref="E65">SUMPRODUCT((LOWER(INDEX(Attendance!$D:$ZZ,MATCH($A65,Attendance!$A:$A,0),0))="x")*(Attendance!$D$2:$ZZ$2=_xlfn.XLOOKUP(E$1,'Point System'!$A:$A,'Point System'!$B:$B,""))*(TEXT(Attendance!$D$1:$ZZ$1,"mmm")="Jan"))*_xlfn.XLOOKUP(E$1,'Point System'!$A:$A,'Point System'!$C:$C,0)</f>
        <v>0</v>
      </c>
      <c r="F65" s="233" cm="1">
        <f t="array" ref="F65">SUMPRODUCT((LOWER(INDEX(Attendance!$D:$ZZ,MATCH($A65,Attendance!$A:$A,0),0))="x")*(Attendance!$D$2:$ZZ$2=_xlfn.XLOOKUP(F$1,'Point System'!$A:$A,'Point System'!$B:$B,""))*(TEXT(Attendance!$D$1:$ZZ$1,"mmm")="Jan"))*_xlfn.XLOOKUP(F$1,'Point System'!$A:$A,'Point System'!$C:$C,0)</f>
        <v>0</v>
      </c>
      <c r="G65" s="233" cm="1">
        <f t="array" ref="G65">SUMPRODUCT((LOWER(INDEX(Attendance!$D:$ZZ,MATCH($A65,Attendance!$A:$A,0),0))="x")*(Attendance!$D$2:$ZZ$2=_xlfn.XLOOKUP(G$1,'Point System'!$A:$A,'Point System'!$B:$B,""))*(TEXT(Attendance!$D$1:$ZZ$1,"mmm")="Jan"))*_xlfn.XLOOKUP(G$1,'Point System'!$A:$A,'Point System'!$C:$C,0)</f>
        <v>0</v>
      </c>
      <c r="H65" s="233" cm="1">
        <f t="array" ref="H65">SUMPRODUCT((LOWER(INDEX(Attendance!$D:$ZZ,MATCH($A65,Attendance!$A:$A,0),0))="x")*(Attendance!$D$2:$ZZ$2=_xlfn.XLOOKUP(H$1,'Point System'!$A:$A,'Point System'!$B:$B,""))*(TEXT(Attendance!$D$1:$ZZ$1,"mmm")="Jan"))*_xlfn.XLOOKUP(H$1,'Point System'!$A:$A,'Point System'!$C:$C,0)</f>
        <v>0</v>
      </c>
      <c r="I65" s="233" cm="1">
        <f t="array" ref="I65">SUMPRODUCT((LOWER(INDEX(Attendance!$D:$ZZ,MATCH($A65,Attendance!$A:$A,0),0))="x")*(Attendance!$D$2:$ZZ$2=_xlfn.XLOOKUP(I$1,'Point System'!$A:$A,'Point System'!$B:$B,""))*(TEXT(Attendance!$D$1:$ZZ$1,"mmm")="Jan"))*_xlfn.XLOOKUP(I$1,'Point System'!$A:$A,'Point System'!$C:$C,0)</f>
        <v>0</v>
      </c>
      <c r="J65" s="233" cm="1">
        <f t="array" ref="J65">SUMPRODUCT((LOWER(INDEX(Attendance!$D:$ZZ,MATCH($A65,Attendance!$A:$A,0),0))="x")*(Attendance!$D$2:$ZZ$2=_xlfn.XLOOKUP(J$1,'Point System'!$A:$A,'Point System'!$B:$B,""))*(TEXT(Attendance!$D$1:$ZZ$1,"mmm")="Jan"))*_xlfn.XLOOKUP(J$1,'Point System'!$A:$A,'Point System'!$C:$C,0)</f>
        <v>0</v>
      </c>
      <c r="K65" s="233" cm="1">
        <f t="array" ref="K65">SUMPRODUCT((LOWER(INDEX(Attendance!$D:$ZZ,MATCH($A65,Attendance!$A:$A,0),0))="x")*(Attendance!$D$2:$ZZ$2=_xlfn.XLOOKUP(K$1,'Point System'!$A:$A,'Point System'!$B:$B,""))*(TEXT(Attendance!$D$1:$ZZ$1,"mmm")="Jan"))*_xlfn.XLOOKUP(K$1,'Point System'!$A:$A,'Point System'!$C:$C,0)</f>
        <v>0</v>
      </c>
      <c r="L65" s="188"/>
      <c r="M65" s="188"/>
      <c r="N65" s="188"/>
      <c r="O65" s="188"/>
      <c r="P65" s="241">
        <f t="shared" si="0"/>
        <v>0</v>
      </c>
      <c r="Q65" s="242">
        <f>IFERROR(INDEX(Deduction!$K:$K,MATCH($A65,Deduction!$A:$A,0))*_xlfn.XLOOKUP(Q$1,'Point System'!$E:$E,'Point System'!$G:$G,0),0)</f>
        <v>0</v>
      </c>
      <c r="R65" s="242">
        <f>IFERROR(INDEX(Deduction!$L:$L,MATCH($A65,Deduction!$A:$A,0))*_xlfn.XLOOKUP(R$1,'Point System'!$E:$E,'Point System'!$G:$G,0),0)</f>
        <v>0</v>
      </c>
      <c r="S65" s="242">
        <f>IFERROR(INDEX(Deduction!$M:$M,MATCH($A65,Deduction!$A:$A,0))*_xlfn.XLOOKUP(S$1,'Point System'!$E:$E,'Point System'!$G:$G,0),0)</f>
        <v>0</v>
      </c>
      <c r="T65" s="242">
        <f>IFERROR(INDEX(Deduction!$N:$N,MATCH($A65,Deduction!$A:$A,0))*_xlfn.XLOOKUP(T$1,'Point System'!$E:$E,'Point System'!$G:$G,0),0)</f>
        <v>0</v>
      </c>
      <c r="U65" s="242">
        <f>IFERROR(INDEX(Deduction!$O:$O,MATCH($A65,Deduction!$A:$A,0))*_xlfn.XLOOKUP(U$1,'Point System'!$E:$E,'Point System'!$G:$G,0),0)</f>
        <v>0</v>
      </c>
      <c r="V65" s="242">
        <f>IFERROR(INDEX(Deduction!$P:$P,MATCH($A65,Deduction!$A:$A,0))*_xlfn.XLOOKUP(V$1,'Point System'!$E:$E,'Point System'!$G:$G,0),0)</f>
        <v>0</v>
      </c>
      <c r="W65" s="243">
        <f t="shared" si="1"/>
        <v>0</v>
      </c>
      <c r="X65" s="243">
        <f t="shared" si="2"/>
        <v>0</v>
      </c>
      <c r="Y65" s="244" cm="1">
        <f t="array" ref="Y65">IFERROR(SUMPRODUCT((LOWER(INDEX(Attendance!$E:$ZZ,MATCH($A65,Attendance!$A:$A,0),0))="x")*(TEXT(Attendance!$E$1:$ZZ$1,"mmm")="Jan"))/SUMPRODUCT((Attendance!$E$1:$ZZ$1&lt;&gt;"")*(TEXT(Attendance!$E$1:$ZZ$1,"mmm")="Jan")),0)</f>
        <v>0</v>
      </c>
      <c r="Z65" s="245" cm="1">
        <f t="array" ref="Z65">IFERROR(SUMPRODUCT((LOWER(INDEX(Attendance!$E:$ZZ,MATCH($A65,Attendance!$A:$A,0),0))="x")*(Attendance!$E$2:$ZZ$2=_xlfn.XLOOKUP(E$1,'Point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66" spans="1:26" x14ac:dyDescent="0.25">
      <c r="A66" s="40">
        <f>Attendance!A65</f>
        <v>63</v>
      </c>
      <c r="B66" s="39" t="str">
        <f>IF($A66=0,"",IFERROR(_xlfn.LET(_xlpm.x,INDEX(Attendance!$B:$B,MATCH($A66,Attendance!$A:$A,0)),IF(_xlpm.x=0,"",_xlpm.x)),""))</f>
        <v/>
      </c>
      <c r="C66" s="39" t="str">
        <f>IF($A66=0,"",IFERROR(_xlfn.LET(_xlpm.x,INDEX(Attendance!$C:$C,MATCH($A66,Attendance!$A:$A,0)),IF(_xlpm.x=0,"",_xlpm.x)),""))</f>
        <v/>
      </c>
      <c r="D66" s="39" t="str">
        <f>IF($A66=0,"",IFERROR(_xlfn.LET(_xlpm.x,INDEX(Attendance!$D:$D,MATCH($A66,Attendance!$A:$A,0)),IF(_xlpm.x=0,"",_xlpm.x)),""))</f>
        <v/>
      </c>
      <c r="E66" s="233" cm="1">
        <f t="array" ref="E66">SUMPRODUCT((LOWER(INDEX(Attendance!$D:$ZZ,MATCH($A66,Attendance!$A:$A,0),0))="x")*(Attendance!$D$2:$ZZ$2=_xlfn.XLOOKUP(E$1,'Point System'!$A:$A,'Point System'!$B:$B,""))*(TEXT(Attendance!$D$1:$ZZ$1,"mmm")="Jan"))*_xlfn.XLOOKUP(E$1,'Point System'!$A:$A,'Point System'!$C:$C,0)</f>
        <v>0</v>
      </c>
      <c r="F66" s="233" cm="1">
        <f t="array" ref="F66">SUMPRODUCT((LOWER(INDEX(Attendance!$D:$ZZ,MATCH($A66,Attendance!$A:$A,0),0))="x")*(Attendance!$D$2:$ZZ$2=_xlfn.XLOOKUP(F$1,'Point System'!$A:$A,'Point System'!$B:$B,""))*(TEXT(Attendance!$D$1:$ZZ$1,"mmm")="Jan"))*_xlfn.XLOOKUP(F$1,'Point System'!$A:$A,'Point System'!$C:$C,0)</f>
        <v>0</v>
      </c>
      <c r="G66" s="233" cm="1">
        <f t="array" ref="G66">SUMPRODUCT((LOWER(INDEX(Attendance!$D:$ZZ,MATCH($A66,Attendance!$A:$A,0),0))="x")*(Attendance!$D$2:$ZZ$2=_xlfn.XLOOKUP(G$1,'Point System'!$A:$A,'Point System'!$B:$B,""))*(TEXT(Attendance!$D$1:$ZZ$1,"mmm")="Jan"))*_xlfn.XLOOKUP(G$1,'Point System'!$A:$A,'Point System'!$C:$C,0)</f>
        <v>0</v>
      </c>
      <c r="H66" s="233" cm="1">
        <f t="array" ref="H66">SUMPRODUCT((LOWER(INDEX(Attendance!$D:$ZZ,MATCH($A66,Attendance!$A:$A,0),0))="x")*(Attendance!$D$2:$ZZ$2=_xlfn.XLOOKUP(H$1,'Point System'!$A:$A,'Point System'!$B:$B,""))*(TEXT(Attendance!$D$1:$ZZ$1,"mmm")="Jan"))*_xlfn.XLOOKUP(H$1,'Point System'!$A:$A,'Point System'!$C:$C,0)</f>
        <v>0</v>
      </c>
      <c r="I66" s="233" cm="1">
        <f t="array" ref="I66">SUMPRODUCT((LOWER(INDEX(Attendance!$D:$ZZ,MATCH($A66,Attendance!$A:$A,0),0))="x")*(Attendance!$D$2:$ZZ$2=_xlfn.XLOOKUP(I$1,'Point System'!$A:$A,'Point System'!$B:$B,""))*(TEXT(Attendance!$D$1:$ZZ$1,"mmm")="Jan"))*_xlfn.XLOOKUP(I$1,'Point System'!$A:$A,'Point System'!$C:$C,0)</f>
        <v>0</v>
      </c>
      <c r="J66" s="233" cm="1">
        <f t="array" ref="J66">SUMPRODUCT((LOWER(INDEX(Attendance!$D:$ZZ,MATCH($A66,Attendance!$A:$A,0),0))="x")*(Attendance!$D$2:$ZZ$2=_xlfn.XLOOKUP(J$1,'Point System'!$A:$A,'Point System'!$B:$B,""))*(TEXT(Attendance!$D$1:$ZZ$1,"mmm")="Jan"))*_xlfn.XLOOKUP(J$1,'Point System'!$A:$A,'Point System'!$C:$C,0)</f>
        <v>0</v>
      </c>
      <c r="K66" s="233" cm="1">
        <f t="array" ref="K66">SUMPRODUCT((LOWER(INDEX(Attendance!$D:$ZZ,MATCH($A66,Attendance!$A:$A,0),0))="x")*(Attendance!$D$2:$ZZ$2=_xlfn.XLOOKUP(K$1,'Point System'!$A:$A,'Point System'!$B:$B,""))*(TEXT(Attendance!$D$1:$ZZ$1,"mmm")="Jan"))*_xlfn.XLOOKUP(K$1,'Point System'!$A:$A,'Point System'!$C:$C,0)</f>
        <v>0</v>
      </c>
      <c r="L66" s="188"/>
      <c r="M66" s="188"/>
      <c r="N66" s="188"/>
      <c r="O66" s="188"/>
      <c r="P66" s="241">
        <f t="shared" si="0"/>
        <v>0</v>
      </c>
      <c r="Q66" s="242">
        <f>IFERROR(INDEX(Deduction!$K:$K,MATCH($A66,Deduction!$A:$A,0))*_xlfn.XLOOKUP(Q$1,'Point System'!$E:$E,'Point System'!$G:$G,0),0)</f>
        <v>0</v>
      </c>
      <c r="R66" s="242">
        <f>IFERROR(INDEX(Deduction!$L:$L,MATCH($A66,Deduction!$A:$A,0))*_xlfn.XLOOKUP(R$1,'Point System'!$E:$E,'Point System'!$G:$G,0),0)</f>
        <v>0</v>
      </c>
      <c r="S66" s="242">
        <f>IFERROR(INDEX(Deduction!$M:$M,MATCH($A66,Deduction!$A:$A,0))*_xlfn.XLOOKUP(S$1,'Point System'!$E:$E,'Point System'!$G:$G,0),0)</f>
        <v>0</v>
      </c>
      <c r="T66" s="242">
        <f>IFERROR(INDEX(Deduction!$N:$N,MATCH($A66,Deduction!$A:$A,0))*_xlfn.XLOOKUP(T$1,'Point System'!$E:$E,'Point System'!$G:$G,0),0)</f>
        <v>0</v>
      </c>
      <c r="U66" s="242">
        <f>IFERROR(INDEX(Deduction!$O:$O,MATCH($A66,Deduction!$A:$A,0))*_xlfn.XLOOKUP(U$1,'Point System'!$E:$E,'Point System'!$G:$G,0),0)</f>
        <v>0</v>
      </c>
      <c r="V66" s="242">
        <f>IFERROR(INDEX(Deduction!$P:$P,MATCH($A66,Deduction!$A:$A,0))*_xlfn.XLOOKUP(V$1,'Point System'!$E:$E,'Point System'!$G:$G,0),0)</f>
        <v>0</v>
      </c>
      <c r="W66" s="243">
        <f t="shared" si="1"/>
        <v>0</v>
      </c>
      <c r="X66" s="243">
        <f t="shared" si="2"/>
        <v>0</v>
      </c>
      <c r="Y66" s="244" cm="1">
        <f t="array" ref="Y66">IFERROR(SUMPRODUCT((LOWER(INDEX(Attendance!$E:$ZZ,MATCH($A66,Attendance!$A:$A,0),0))="x")*(TEXT(Attendance!$E$1:$ZZ$1,"mmm")="Jan"))/SUMPRODUCT((Attendance!$E$1:$ZZ$1&lt;&gt;"")*(TEXT(Attendance!$E$1:$ZZ$1,"mmm")="Jan")),0)</f>
        <v>0</v>
      </c>
      <c r="Z66" s="245" cm="1">
        <f t="array" ref="Z66">IFERROR(SUMPRODUCT((LOWER(INDEX(Attendance!$E:$ZZ,MATCH($A66,Attendance!$A:$A,0),0))="x")*(Attendance!$E$2:$ZZ$2=_xlfn.XLOOKUP(E$1,'Point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67" spans="1:26" x14ac:dyDescent="0.25">
      <c r="A67" s="39">
        <f>Attendance!A66</f>
        <v>64</v>
      </c>
      <c r="B67" s="39" t="str">
        <f>IF($A67=0,"",IFERROR(_xlfn.LET(_xlpm.x,INDEX(Attendance!$B:$B,MATCH($A67,Attendance!$A:$A,0)),IF(_xlpm.x=0,"",_xlpm.x)),""))</f>
        <v/>
      </c>
      <c r="C67" s="39" t="str">
        <f>IF($A67=0,"",IFERROR(_xlfn.LET(_xlpm.x,INDEX(Attendance!$C:$C,MATCH($A67,Attendance!$A:$A,0)),IF(_xlpm.x=0,"",_xlpm.x)),""))</f>
        <v/>
      </c>
      <c r="D67" s="39" t="str">
        <f>IF($A67=0,"",IFERROR(_xlfn.LET(_xlpm.x,INDEX(Attendance!$D:$D,MATCH($A67,Attendance!$A:$A,0)),IF(_xlpm.x=0,"",_xlpm.x)),""))</f>
        <v/>
      </c>
      <c r="E67" s="233" cm="1">
        <f t="array" ref="E67">SUMPRODUCT((LOWER(INDEX(Attendance!$D:$ZZ,MATCH($A67,Attendance!$A:$A,0),0))="x")*(Attendance!$D$2:$ZZ$2=_xlfn.XLOOKUP(E$1,'Point System'!$A:$A,'Point System'!$B:$B,""))*(TEXT(Attendance!$D$1:$ZZ$1,"mmm")="Jan"))*_xlfn.XLOOKUP(E$1,'Point System'!$A:$A,'Point System'!$C:$C,0)</f>
        <v>0</v>
      </c>
      <c r="F67" s="233" cm="1">
        <f t="array" ref="F67">SUMPRODUCT((LOWER(INDEX(Attendance!$D:$ZZ,MATCH($A67,Attendance!$A:$A,0),0))="x")*(Attendance!$D$2:$ZZ$2=_xlfn.XLOOKUP(F$1,'Point System'!$A:$A,'Point System'!$B:$B,""))*(TEXT(Attendance!$D$1:$ZZ$1,"mmm")="Jan"))*_xlfn.XLOOKUP(F$1,'Point System'!$A:$A,'Point System'!$C:$C,0)</f>
        <v>0</v>
      </c>
      <c r="G67" s="233" cm="1">
        <f t="array" ref="G67">SUMPRODUCT((LOWER(INDEX(Attendance!$D:$ZZ,MATCH($A67,Attendance!$A:$A,0),0))="x")*(Attendance!$D$2:$ZZ$2=_xlfn.XLOOKUP(G$1,'Point System'!$A:$A,'Point System'!$B:$B,""))*(TEXT(Attendance!$D$1:$ZZ$1,"mmm")="Jan"))*_xlfn.XLOOKUP(G$1,'Point System'!$A:$A,'Point System'!$C:$C,0)</f>
        <v>0</v>
      </c>
      <c r="H67" s="233" cm="1">
        <f t="array" ref="H67">SUMPRODUCT((LOWER(INDEX(Attendance!$D:$ZZ,MATCH($A67,Attendance!$A:$A,0),0))="x")*(Attendance!$D$2:$ZZ$2=_xlfn.XLOOKUP(H$1,'Point System'!$A:$A,'Point System'!$B:$B,""))*(TEXT(Attendance!$D$1:$ZZ$1,"mmm")="Jan"))*_xlfn.XLOOKUP(H$1,'Point System'!$A:$A,'Point System'!$C:$C,0)</f>
        <v>0</v>
      </c>
      <c r="I67" s="233" cm="1">
        <f t="array" ref="I67">SUMPRODUCT((LOWER(INDEX(Attendance!$D:$ZZ,MATCH($A67,Attendance!$A:$A,0),0))="x")*(Attendance!$D$2:$ZZ$2=_xlfn.XLOOKUP(I$1,'Point System'!$A:$A,'Point System'!$B:$B,""))*(TEXT(Attendance!$D$1:$ZZ$1,"mmm")="Jan"))*_xlfn.XLOOKUP(I$1,'Point System'!$A:$A,'Point System'!$C:$C,0)</f>
        <v>0</v>
      </c>
      <c r="J67" s="233" cm="1">
        <f t="array" ref="J67">SUMPRODUCT((LOWER(INDEX(Attendance!$D:$ZZ,MATCH($A67,Attendance!$A:$A,0),0))="x")*(Attendance!$D$2:$ZZ$2=_xlfn.XLOOKUP(J$1,'Point System'!$A:$A,'Point System'!$B:$B,""))*(TEXT(Attendance!$D$1:$ZZ$1,"mmm")="Jan"))*_xlfn.XLOOKUP(J$1,'Point System'!$A:$A,'Point System'!$C:$C,0)</f>
        <v>0</v>
      </c>
      <c r="K67" s="233" cm="1">
        <f t="array" ref="K67">SUMPRODUCT((LOWER(INDEX(Attendance!$D:$ZZ,MATCH($A67,Attendance!$A:$A,0),0))="x")*(Attendance!$D$2:$ZZ$2=_xlfn.XLOOKUP(K$1,'Point System'!$A:$A,'Point System'!$B:$B,""))*(TEXT(Attendance!$D$1:$ZZ$1,"mmm")="Jan"))*_xlfn.XLOOKUP(K$1,'Point System'!$A:$A,'Point System'!$C:$C,0)</f>
        <v>0</v>
      </c>
      <c r="L67" s="188"/>
      <c r="M67" s="188"/>
      <c r="N67" s="188"/>
      <c r="O67" s="188"/>
      <c r="P67" s="241">
        <f t="shared" si="0"/>
        <v>0</v>
      </c>
      <c r="Q67" s="242">
        <f>IFERROR(INDEX(Deduction!$K:$K,MATCH($A67,Deduction!$A:$A,0))*_xlfn.XLOOKUP(Q$1,'Point System'!$E:$E,'Point System'!$G:$G,0),0)</f>
        <v>0</v>
      </c>
      <c r="R67" s="242">
        <f>IFERROR(INDEX(Deduction!$L:$L,MATCH($A67,Deduction!$A:$A,0))*_xlfn.XLOOKUP(R$1,'Point System'!$E:$E,'Point System'!$G:$G,0),0)</f>
        <v>0</v>
      </c>
      <c r="S67" s="242">
        <f>IFERROR(INDEX(Deduction!$M:$M,MATCH($A67,Deduction!$A:$A,0))*_xlfn.XLOOKUP(S$1,'Point System'!$E:$E,'Point System'!$G:$G,0),0)</f>
        <v>0</v>
      </c>
      <c r="T67" s="242">
        <f>IFERROR(INDEX(Deduction!$N:$N,MATCH($A67,Deduction!$A:$A,0))*_xlfn.XLOOKUP(T$1,'Point System'!$E:$E,'Point System'!$G:$G,0),0)</f>
        <v>0</v>
      </c>
      <c r="U67" s="242">
        <f>IFERROR(INDEX(Deduction!$O:$O,MATCH($A67,Deduction!$A:$A,0))*_xlfn.XLOOKUP(U$1,'Point System'!$E:$E,'Point System'!$G:$G,0),0)</f>
        <v>0</v>
      </c>
      <c r="V67" s="242">
        <f>IFERROR(INDEX(Deduction!$P:$P,MATCH($A67,Deduction!$A:$A,0))*_xlfn.XLOOKUP(V$1,'Point System'!$E:$E,'Point System'!$G:$G,0),0)</f>
        <v>0</v>
      </c>
      <c r="W67" s="243">
        <f t="shared" si="1"/>
        <v>0</v>
      </c>
      <c r="X67" s="243">
        <f t="shared" si="2"/>
        <v>0</v>
      </c>
      <c r="Y67" s="244" cm="1">
        <f t="array" ref="Y67">IFERROR(SUMPRODUCT((LOWER(INDEX(Attendance!$E:$ZZ,MATCH($A67,Attendance!$A:$A,0),0))="x")*(TEXT(Attendance!$E$1:$ZZ$1,"mmm")="Jan"))/SUMPRODUCT((Attendance!$E$1:$ZZ$1&lt;&gt;"")*(TEXT(Attendance!$E$1:$ZZ$1,"mmm")="Jan")),0)</f>
        <v>0</v>
      </c>
      <c r="Z67" s="245" cm="1">
        <f t="array" ref="Z67">IFERROR(SUMPRODUCT((LOWER(INDEX(Attendance!$E:$ZZ,MATCH($A67,Attendance!$A:$A,0),0))="x")*(Attendance!$E$2:$ZZ$2=_xlfn.XLOOKUP(E$1,'Point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68" spans="1:26" x14ac:dyDescent="0.25">
      <c r="A68" s="40">
        <f>Attendance!A67</f>
        <v>65</v>
      </c>
      <c r="B68" s="39" t="str">
        <f>IF($A68=0,"",IFERROR(_xlfn.LET(_xlpm.x,INDEX(Attendance!$B:$B,MATCH($A68,Attendance!$A:$A,0)),IF(_xlpm.x=0,"",_xlpm.x)),""))</f>
        <v/>
      </c>
      <c r="C68" s="39" t="str">
        <f>IF($A68=0,"",IFERROR(_xlfn.LET(_xlpm.x,INDEX(Attendance!$C:$C,MATCH($A68,Attendance!$A:$A,0)),IF(_xlpm.x=0,"",_xlpm.x)),""))</f>
        <v/>
      </c>
      <c r="D68" s="39" t="str">
        <f>IF($A68=0,"",IFERROR(_xlfn.LET(_xlpm.x,INDEX(Attendance!$D:$D,MATCH($A68,Attendance!$A:$A,0)),IF(_xlpm.x=0,"",_xlpm.x)),""))</f>
        <v/>
      </c>
      <c r="E68" s="233" cm="1">
        <f t="array" ref="E68">SUMPRODUCT((LOWER(INDEX(Attendance!$D:$ZZ,MATCH($A68,Attendance!$A:$A,0),0))="x")*(Attendance!$D$2:$ZZ$2=_xlfn.XLOOKUP(E$1,'Point System'!$A:$A,'Point System'!$B:$B,""))*(TEXT(Attendance!$D$1:$ZZ$1,"mmm")="Jan"))*_xlfn.XLOOKUP(E$1,'Point System'!$A:$A,'Point System'!$C:$C,0)</f>
        <v>0</v>
      </c>
      <c r="F68" s="233" cm="1">
        <f t="array" ref="F68">SUMPRODUCT((LOWER(INDEX(Attendance!$D:$ZZ,MATCH($A68,Attendance!$A:$A,0),0))="x")*(Attendance!$D$2:$ZZ$2=_xlfn.XLOOKUP(F$1,'Point System'!$A:$A,'Point System'!$B:$B,""))*(TEXT(Attendance!$D$1:$ZZ$1,"mmm")="Jan"))*_xlfn.XLOOKUP(F$1,'Point System'!$A:$A,'Point System'!$C:$C,0)</f>
        <v>0</v>
      </c>
      <c r="G68" s="233" cm="1">
        <f t="array" ref="G68">SUMPRODUCT((LOWER(INDEX(Attendance!$D:$ZZ,MATCH($A68,Attendance!$A:$A,0),0))="x")*(Attendance!$D$2:$ZZ$2=_xlfn.XLOOKUP(G$1,'Point System'!$A:$A,'Point System'!$B:$B,""))*(TEXT(Attendance!$D$1:$ZZ$1,"mmm")="Jan"))*_xlfn.XLOOKUP(G$1,'Point System'!$A:$A,'Point System'!$C:$C,0)</f>
        <v>0</v>
      </c>
      <c r="H68" s="233" cm="1">
        <f t="array" ref="H68">SUMPRODUCT((LOWER(INDEX(Attendance!$D:$ZZ,MATCH($A68,Attendance!$A:$A,0),0))="x")*(Attendance!$D$2:$ZZ$2=_xlfn.XLOOKUP(H$1,'Point System'!$A:$A,'Point System'!$B:$B,""))*(TEXT(Attendance!$D$1:$ZZ$1,"mmm")="Jan"))*_xlfn.XLOOKUP(H$1,'Point System'!$A:$A,'Point System'!$C:$C,0)</f>
        <v>0</v>
      </c>
      <c r="I68" s="233" cm="1">
        <f t="array" ref="I68">SUMPRODUCT((LOWER(INDEX(Attendance!$D:$ZZ,MATCH($A68,Attendance!$A:$A,0),0))="x")*(Attendance!$D$2:$ZZ$2=_xlfn.XLOOKUP(I$1,'Point System'!$A:$A,'Point System'!$B:$B,""))*(TEXT(Attendance!$D$1:$ZZ$1,"mmm")="Jan"))*_xlfn.XLOOKUP(I$1,'Point System'!$A:$A,'Point System'!$C:$C,0)</f>
        <v>0</v>
      </c>
      <c r="J68" s="233" cm="1">
        <f t="array" ref="J68">SUMPRODUCT((LOWER(INDEX(Attendance!$D:$ZZ,MATCH($A68,Attendance!$A:$A,0),0))="x")*(Attendance!$D$2:$ZZ$2=_xlfn.XLOOKUP(J$1,'Point System'!$A:$A,'Point System'!$B:$B,""))*(TEXT(Attendance!$D$1:$ZZ$1,"mmm")="Jan"))*_xlfn.XLOOKUP(J$1,'Point System'!$A:$A,'Point System'!$C:$C,0)</f>
        <v>0</v>
      </c>
      <c r="K68" s="233" cm="1">
        <f t="array" ref="K68">SUMPRODUCT((LOWER(INDEX(Attendance!$D:$ZZ,MATCH($A68,Attendance!$A:$A,0),0))="x")*(Attendance!$D$2:$ZZ$2=_xlfn.XLOOKUP(K$1,'Point System'!$A:$A,'Point System'!$B:$B,""))*(TEXT(Attendance!$D$1:$ZZ$1,"mmm")="Jan"))*_xlfn.XLOOKUP(K$1,'Point System'!$A:$A,'Point System'!$C:$C,0)</f>
        <v>0</v>
      </c>
      <c r="L68" s="188"/>
      <c r="M68" s="188"/>
      <c r="N68" s="188"/>
      <c r="O68" s="188"/>
      <c r="P68" s="241">
        <f t="shared" ref="P68:P131" si="3">SUM(E68:O68)</f>
        <v>0</v>
      </c>
      <c r="Q68" s="242">
        <f>IFERROR(INDEX(Deduction!$K:$K,MATCH($A68,Deduction!$A:$A,0))*_xlfn.XLOOKUP(Q$1,'Point System'!$E:$E,'Point System'!$G:$G,0),0)</f>
        <v>0</v>
      </c>
      <c r="R68" s="242">
        <f>IFERROR(INDEX(Deduction!$L:$L,MATCH($A68,Deduction!$A:$A,0))*_xlfn.XLOOKUP(R$1,'Point System'!$E:$E,'Point System'!$G:$G,0),0)</f>
        <v>0</v>
      </c>
      <c r="S68" s="242">
        <f>IFERROR(INDEX(Deduction!$M:$M,MATCH($A68,Deduction!$A:$A,0))*_xlfn.XLOOKUP(S$1,'Point System'!$E:$E,'Point System'!$G:$G,0),0)</f>
        <v>0</v>
      </c>
      <c r="T68" s="242">
        <f>IFERROR(INDEX(Deduction!$N:$N,MATCH($A68,Deduction!$A:$A,0))*_xlfn.XLOOKUP(T$1,'Point System'!$E:$E,'Point System'!$G:$G,0),0)</f>
        <v>0</v>
      </c>
      <c r="U68" s="242">
        <f>IFERROR(INDEX(Deduction!$O:$O,MATCH($A68,Deduction!$A:$A,0))*_xlfn.XLOOKUP(U$1,'Point System'!$E:$E,'Point System'!$G:$G,0),0)</f>
        <v>0</v>
      </c>
      <c r="V68" s="242">
        <f>IFERROR(INDEX(Deduction!$P:$P,MATCH($A68,Deduction!$A:$A,0))*_xlfn.XLOOKUP(V$1,'Point System'!$E:$E,'Point System'!$G:$G,0),0)</f>
        <v>0</v>
      </c>
      <c r="W68" s="243">
        <f t="shared" ref="W68:W131" si="4">SUM(Q68:V68)</f>
        <v>0</v>
      </c>
      <c r="X68" s="243">
        <f t="shared" ref="X68:X131" si="5">P68-W68</f>
        <v>0</v>
      </c>
      <c r="Y68" s="244" cm="1">
        <f t="array" ref="Y68">IFERROR(SUMPRODUCT((LOWER(INDEX(Attendance!$E:$ZZ,MATCH($A68,Attendance!$A:$A,0),0))="x")*(TEXT(Attendance!$E$1:$ZZ$1,"mmm")="Jan"))/SUMPRODUCT((Attendance!$E$1:$ZZ$1&lt;&gt;"")*(TEXT(Attendance!$E$1:$ZZ$1,"mmm")="Jan")),0)</f>
        <v>0</v>
      </c>
      <c r="Z68" s="245" cm="1">
        <f t="array" ref="Z68">IFERROR(SUMPRODUCT((LOWER(INDEX(Attendance!$E:$ZZ,MATCH($A68,Attendance!$A:$A,0),0))="x")*(Attendance!$E$2:$ZZ$2=_xlfn.XLOOKUP(E$1,'Point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69" spans="1:26" x14ac:dyDescent="0.25">
      <c r="A69" s="39">
        <f>Attendance!A68</f>
        <v>66</v>
      </c>
      <c r="B69" s="39" t="str">
        <f>IF($A69=0,"",IFERROR(_xlfn.LET(_xlpm.x,INDEX(Attendance!$B:$B,MATCH($A69,Attendance!$A:$A,0)),IF(_xlpm.x=0,"",_xlpm.x)),""))</f>
        <v/>
      </c>
      <c r="C69" s="39" t="str">
        <f>IF($A69=0,"",IFERROR(_xlfn.LET(_xlpm.x,INDEX(Attendance!$C:$C,MATCH($A69,Attendance!$A:$A,0)),IF(_xlpm.x=0,"",_xlpm.x)),""))</f>
        <v/>
      </c>
      <c r="D69" s="39" t="str">
        <f>IF($A69=0,"",IFERROR(_xlfn.LET(_xlpm.x,INDEX(Attendance!$D:$D,MATCH($A69,Attendance!$A:$A,0)),IF(_xlpm.x=0,"",_xlpm.x)),""))</f>
        <v/>
      </c>
      <c r="E69" s="233" cm="1">
        <f t="array" ref="E69">SUMPRODUCT((LOWER(INDEX(Attendance!$D:$ZZ,MATCH($A69,Attendance!$A:$A,0),0))="x")*(Attendance!$D$2:$ZZ$2=_xlfn.XLOOKUP(E$1,'Point System'!$A:$A,'Point System'!$B:$B,""))*(TEXT(Attendance!$D$1:$ZZ$1,"mmm")="Jan"))*_xlfn.XLOOKUP(E$1,'Point System'!$A:$A,'Point System'!$C:$C,0)</f>
        <v>0</v>
      </c>
      <c r="F69" s="233" cm="1">
        <f t="array" ref="F69">SUMPRODUCT((LOWER(INDEX(Attendance!$D:$ZZ,MATCH($A69,Attendance!$A:$A,0),0))="x")*(Attendance!$D$2:$ZZ$2=_xlfn.XLOOKUP(F$1,'Point System'!$A:$A,'Point System'!$B:$B,""))*(TEXT(Attendance!$D$1:$ZZ$1,"mmm")="Jan"))*_xlfn.XLOOKUP(F$1,'Point System'!$A:$A,'Point System'!$C:$C,0)</f>
        <v>0</v>
      </c>
      <c r="G69" s="233" cm="1">
        <f t="array" ref="G69">SUMPRODUCT((LOWER(INDEX(Attendance!$D:$ZZ,MATCH($A69,Attendance!$A:$A,0),0))="x")*(Attendance!$D$2:$ZZ$2=_xlfn.XLOOKUP(G$1,'Point System'!$A:$A,'Point System'!$B:$B,""))*(TEXT(Attendance!$D$1:$ZZ$1,"mmm")="Jan"))*_xlfn.XLOOKUP(G$1,'Point System'!$A:$A,'Point System'!$C:$C,0)</f>
        <v>0</v>
      </c>
      <c r="H69" s="233" cm="1">
        <f t="array" ref="H69">SUMPRODUCT((LOWER(INDEX(Attendance!$D:$ZZ,MATCH($A69,Attendance!$A:$A,0),0))="x")*(Attendance!$D$2:$ZZ$2=_xlfn.XLOOKUP(H$1,'Point System'!$A:$A,'Point System'!$B:$B,""))*(TEXT(Attendance!$D$1:$ZZ$1,"mmm")="Jan"))*_xlfn.XLOOKUP(H$1,'Point System'!$A:$A,'Point System'!$C:$C,0)</f>
        <v>0</v>
      </c>
      <c r="I69" s="233" cm="1">
        <f t="array" ref="I69">SUMPRODUCT((LOWER(INDEX(Attendance!$D:$ZZ,MATCH($A69,Attendance!$A:$A,0),0))="x")*(Attendance!$D$2:$ZZ$2=_xlfn.XLOOKUP(I$1,'Point System'!$A:$A,'Point System'!$B:$B,""))*(TEXT(Attendance!$D$1:$ZZ$1,"mmm")="Jan"))*_xlfn.XLOOKUP(I$1,'Point System'!$A:$A,'Point System'!$C:$C,0)</f>
        <v>0</v>
      </c>
      <c r="J69" s="233" cm="1">
        <f t="array" ref="J69">SUMPRODUCT((LOWER(INDEX(Attendance!$D:$ZZ,MATCH($A69,Attendance!$A:$A,0),0))="x")*(Attendance!$D$2:$ZZ$2=_xlfn.XLOOKUP(J$1,'Point System'!$A:$A,'Point System'!$B:$B,""))*(TEXT(Attendance!$D$1:$ZZ$1,"mmm")="Jan"))*_xlfn.XLOOKUP(J$1,'Point System'!$A:$A,'Point System'!$C:$C,0)</f>
        <v>0</v>
      </c>
      <c r="K69" s="233" cm="1">
        <f t="array" ref="K69">SUMPRODUCT((LOWER(INDEX(Attendance!$D:$ZZ,MATCH($A69,Attendance!$A:$A,0),0))="x")*(Attendance!$D$2:$ZZ$2=_xlfn.XLOOKUP(K$1,'Point System'!$A:$A,'Point System'!$B:$B,""))*(TEXT(Attendance!$D$1:$ZZ$1,"mmm")="Jan"))*_xlfn.XLOOKUP(K$1,'Point System'!$A:$A,'Point System'!$C:$C,0)</f>
        <v>0</v>
      </c>
      <c r="L69" s="188"/>
      <c r="M69" s="188"/>
      <c r="N69" s="188"/>
      <c r="O69" s="188"/>
      <c r="P69" s="241">
        <f t="shared" si="3"/>
        <v>0</v>
      </c>
      <c r="Q69" s="242">
        <f>IFERROR(INDEX(Deduction!$K:$K,MATCH($A69,Deduction!$A:$A,0))*_xlfn.XLOOKUP(Q$1,'Point System'!$E:$E,'Point System'!$G:$G,0),0)</f>
        <v>0</v>
      </c>
      <c r="R69" s="242">
        <f>IFERROR(INDEX(Deduction!$L:$L,MATCH($A69,Deduction!$A:$A,0))*_xlfn.XLOOKUP(R$1,'Point System'!$E:$E,'Point System'!$G:$G,0),0)</f>
        <v>0</v>
      </c>
      <c r="S69" s="242">
        <f>IFERROR(INDEX(Deduction!$M:$M,MATCH($A69,Deduction!$A:$A,0))*_xlfn.XLOOKUP(S$1,'Point System'!$E:$E,'Point System'!$G:$G,0),0)</f>
        <v>0</v>
      </c>
      <c r="T69" s="242">
        <f>IFERROR(INDEX(Deduction!$N:$N,MATCH($A69,Deduction!$A:$A,0))*_xlfn.XLOOKUP(T$1,'Point System'!$E:$E,'Point System'!$G:$G,0),0)</f>
        <v>0</v>
      </c>
      <c r="U69" s="242">
        <f>IFERROR(INDEX(Deduction!$O:$O,MATCH($A69,Deduction!$A:$A,0))*_xlfn.XLOOKUP(U$1,'Point System'!$E:$E,'Point System'!$G:$G,0),0)</f>
        <v>0</v>
      </c>
      <c r="V69" s="242">
        <f>IFERROR(INDEX(Deduction!$P:$P,MATCH($A69,Deduction!$A:$A,0))*_xlfn.XLOOKUP(V$1,'Point System'!$E:$E,'Point System'!$G:$G,0),0)</f>
        <v>0</v>
      </c>
      <c r="W69" s="243">
        <f t="shared" si="4"/>
        <v>0</v>
      </c>
      <c r="X69" s="243">
        <f t="shared" si="5"/>
        <v>0</v>
      </c>
      <c r="Y69" s="244" cm="1">
        <f t="array" ref="Y69">IFERROR(SUMPRODUCT((LOWER(INDEX(Attendance!$E:$ZZ,MATCH($A69,Attendance!$A:$A,0),0))="x")*(TEXT(Attendance!$E$1:$ZZ$1,"mmm")="Jan"))/SUMPRODUCT((Attendance!$E$1:$ZZ$1&lt;&gt;"")*(TEXT(Attendance!$E$1:$ZZ$1,"mmm")="Jan")),0)</f>
        <v>0</v>
      </c>
      <c r="Z69" s="245" cm="1">
        <f t="array" ref="Z69">IFERROR(SUMPRODUCT((LOWER(INDEX(Attendance!$E:$ZZ,MATCH($A69,Attendance!$A:$A,0),0))="x")*(Attendance!$E$2:$ZZ$2=_xlfn.XLOOKUP(E$1,'Point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70" spans="1:26" x14ac:dyDescent="0.25">
      <c r="A70" s="40">
        <f>Attendance!A69</f>
        <v>67</v>
      </c>
      <c r="B70" s="39" t="str">
        <f>IF($A70=0,"",IFERROR(_xlfn.LET(_xlpm.x,INDEX(Attendance!$B:$B,MATCH($A70,Attendance!$A:$A,0)),IF(_xlpm.x=0,"",_xlpm.x)),""))</f>
        <v/>
      </c>
      <c r="C70" s="39" t="str">
        <f>IF($A70=0,"",IFERROR(_xlfn.LET(_xlpm.x,INDEX(Attendance!$C:$C,MATCH($A70,Attendance!$A:$A,0)),IF(_xlpm.x=0,"",_xlpm.x)),""))</f>
        <v/>
      </c>
      <c r="D70" s="39" t="str">
        <f>IF($A70=0,"",IFERROR(_xlfn.LET(_xlpm.x,INDEX(Attendance!$D:$D,MATCH($A70,Attendance!$A:$A,0)),IF(_xlpm.x=0,"",_xlpm.x)),""))</f>
        <v/>
      </c>
      <c r="E70" s="233" cm="1">
        <f t="array" ref="E70">SUMPRODUCT((LOWER(INDEX(Attendance!$D:$ZZ,MATCH($A70,Attendance!$A:$A,0),0))="x")*(Attendance!$D$2:$ZZ$2=_xlfn.XLOOKUP(E$1,'Point System'!$A:$A,'Point System'!$B:$B,""))*(TEXT(Attendance!$D$1:$ZZ$1,"mmm")="Jan"))*_xlfn.XLOOKUP(E$1,'Point System'!$A:$A,'Point System'!$C:$C,0)</f>
        <v>0</v>
      </c>
      <c r="F70" s="233" cm="1">
        <f t="array" ref="F70">SUMPRODUCT((LOWER(INDEX(Attendance!$D:$ZZ,MATCH($A70,Attendance!$A:$A,0),0))="x")*(Attendance!$D$2:$ZZ$2=_xlfn.XLOOKUP(F$1,'Point System'!$A:$A,'Point System'!$B:$B,""))*(TEXT(Attendance!$D$1:$ZZ$1,"mmm")="Jan"))*_xlfn.XLOOKUP(F$1,'Point System'!$A:$A,'Point System'!$C:$C,0)</f>
        <v>0</v>
      </c>
      <c r="G70" s="233" cm="1">
        <f t="array" ref="G70">SUMPRODUCT((LOWER(INDEX(Attendance!$D:$ZZ,MATCH($A70,Attendance!$A:$A,0),0))="x")*(Attendance!$D$2:$ZZ$2=_xlfn.XLOOKUP(G$1,'Point System'!$A:$A,'Point System'!$B:$B,""))*(TEXT(Attendance!$D$1:$ZZ$1,"mmm")="Jan"))*_xlfn.XLOOKUP(G$1,'Point System'!$A:$A,'Point System'!$C:$C,0)</f>
        <v>0</v>
      </c>
      <c r="H70" s="233" cm="1">
        <f t="array" ref="H70">SUMPRODUCT((LOWER(INDEX(Attendance!$D:$ZZ,MATCH($A70,Attendance!$A:$A,0),0))="x")*(Attendance!$D$2:$ZZ$2=_xlfn.XLOOKUP(H$1,'Point System'!$A:$A,'Point System'!$B:$B,""))*(TEXT(Attendance!$D$1:$ZZ$1,"mmm")="Jan"))*_xlfn.XLOOKUP(H$1,'Point System'!$A:$A,'Point System'!$C:$C,0)</f>
        <v>0</v>
      </c>
      <c r="I70" s="233" cm="1">
        <f t="array" ref="I70">SUMPRODUCT((LOWER(INDEX(Attendance!$D:$ZZ,MATCH($A70,Attendance!$A:$A,0),0))="x")*(Attendance!$D$2:$ZZ$2=_xlfn.XLOOKUP(I$1,'Point System'!$A:$A,'Point System'!$B:$B,""))*(TEXT(Attendance!$D$1:$ZZ$1,"mmm")="Jan"))*_xlfn.XLOOKUP(I$1,'Point System'!$A:$A,'Point System'!$C:$C,0)</f>
        <v>0</v>
      </c>
      <c r="J70" s="233" cm="1">
        <f t="array" ref="J70">SUMPRODUCT((LOWER(INDEX(Attendance!$D:$ZZ,MATCH($A70,Attendance!$A:$A,0),0))="x")*(Attendance!$D$2:$ZZ$2=_xlfn.XLOOKUP(J$1,'Point System'!$A:$A,'Point System'!$B:$B,""))*(TEXT(Attendance!$D$1:$ZZ$1,"mmm")="Jan"))*_xlfn.XLOOKUP(J$1,'Point System'!$A:$A,'Point System'!$C:$C,0)</f>
        <v>0</v>
      </c>
      <c r="K70" s="233" cm="1">
        <f t="array" ref="K70">SUMPRODUCT((LOWER(INDEX(Attendance!$D:$ZZ,MATCH($A70,Attendance!$A:$A,0),0))="x")*(Attendance!$D$2:$ZZ$2=_xlfn.XLOOKUP(K$1,'Point System'!$A:$A,'Point System'!$B:$B,""))*(TEXT(Attendance!$D$1:$ZZ$1,"mmm")="Jan"))*_xlfn.XLOOKUP(K$1,'Point System'!$A:$A,'Point System'!$C:$C,0)</f>
        <v>0</v>
      </c>
      <c r="L70" s="188"/>
      <c r="M70" s="188"/>
      <c r="N70" s="188"/>
      <c r="O70" s="188"/>
      <c r="P70" s="241">
        <f t="shared" si="3"/>
        <v>0</v>
      </c>
      <c r="Q70" s="242">
        <f>IFERROR(INDEX(Deduction!$K:$K,MATCH($A70,Deduction!$A:$A,0))*_xlfn.XLOOKUP(Q$1,'Point System'!$E:$E,'Point System'!$G:$G,0),0)</f>
        <v>0</v>
      </c>
      <c r="R70" s="242">
        <f>IFERROR(INDEX(Deduction!$L:$L,MATCH($A70,Deduction!$A:$A,0))*_xlfn.XLOOKUP(R$1,'Point System'!$E:$E,'Point System'!$G:$G,0),0)</f>
        <v>0</v>
      </c>
      <c r="S70" s="242">
        <f>IFERROR(INDEX(Deduction!$M:$M,MATCH($A70,Deduction!$A:$A,0))*_xlfn.XLOOKUP(S$1,'Point System'!$E:$E,'Point System'!$G:$G,0),0)</f>
        <v>0</v>
      </c>
      <c r="T70" s="242">
        <f>IFERROR(INDEX(Deduction!$N:$N,MATCH($A70,Deduction!$A:$A,0))*_xlfn.XLOOKUP(T$1,'Point System'!$E:$E,'Point System'!$G:$G,0),0)</f>
        <v>0</v>
      </c>
      <c r="U70" s="242">
        <f>IFERROR(INDEX(Deduction!$O:$O,MATCH($A70,Deduction!$A:$A,0))*_xlfn.XLOOKUP(U$1,'Point System'!$E:$E,'Point System'!$G:$G,0),0)</f>
        <v>0</v>
      </c>
      <c r="V70" s="242">
        <f>IFERROR(INDEX(Deduction!$P:$P,MATCH($A70,Deduction!$A:$A,0))*_xlfn.XLOOKUP(V$1,'Point System'!$E:$E,'Point System'!$G:$G,0),0)</f>
        <v>0</v>
      </c>
      <c r="W70" s="243">
        <f t="shared" si="4"/>
        <v>0</v>
      </c>
      <c r="X70" s="243">
        <f t="shared" si="5"/>
        <v>0</v>
      </c>
      <c r="Y70" s="244" cm="1">
        <f t="array" ref="Y70">IFERROR(SUMPRODUCT((LOWER(INDEX(Attendance!$E:$ZZ,MATCH($A70,Attendance!$A:$A,0),0))="x")*(TEXT(Attendance!$E$1:$ZZ$1,"mmm")="Jan"))/SUMPRODUCT((Attendance!$E$1:$ZZ$1&lt;&gt;"")*(TEXT(Attendance!$E$1:$ZZ$1,"mmm")="Jan")),0)</f>
        <v>0</v>
      </c>
      <c r="Z70" s="245" cm="1">
        <f t="array" ref="Z70">IFERROR(SUMPRODUCT((LOWER(INDEX(Attendance!$E:$ZZ,MATCH($A70,Attendance!$A:$A,0),0))="x")*(Attendance!$E$2:$ZZ$2=_xlfn.XLOOKUP(E$1,'Point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71" spans="1:26" x14ac:dyDescent="0.25">
      <c r="A71" s="39">
        <f>Attendance!A70</f>
        <v>68</v>
      </c>
      <c r="B71" s="39" t="str">
        <f>IF($A71=0,"",IFERROR(_xlfn.LET(_xlpm.x,INDEX(Attendance!$B:$B,MATCH($A71,Attendance!$A:$A,0)),IF(_xlpm.x=0,"",_xlpm.x)),""))</f>
        <v/>
      </c>
      <c r="C71" s="39" t="str">
        <f>IF($A71=0,"",IFERROR(_xlfn.LET(_xlpm.x,INDEX(Attendance!$C:$C,MATCH($A71,Attendance!$A:$A,0)),IF(_xlpm.x=0,"",_xlpm.x)),""))</f>
        <v/>
      </c>
      <c r="D71" s="39" t="str">
        <f>IF($A71=0,"",IFERROR(_xlfn.LET(_xlpm.x,INDEX(Attendance!$D:$D,MATCH($A71,Attendance!$A:$A,0)),IF(_xlpm.x=0,"",_xlpm.x)),""))</f>
        <v/>
      </c>
      <c r="E71" s="233" cm="1">
        <f t="array" ref="E71">SUMPRODUCT((LOWER(INDEX(Attendance!$D:$ZZ,MATCH($A71,Attendance!$A:$A,0),0))="x")*(Attendance!$D$2:$ZZ$2=_xlfn.XLOOKUP(E$1,'Point System'!$A:$A,'Point System'!$B:$B,""))*(TEXT(Attendance!$D$1:$ZZ$1,"mmm")="Jan"))*_xlfn.XLOOKUP(E$1,'Point System'!$A:$A,'Point System'!$C:$C,0)</f>
        <v>0</v>
      </c>
      <c r="F71" s="233" cm="1">
        <f t="array" ref="F71">SUMPRODUCT((LOWER(INDEX(Attendance!$D:$ZZ,MATCH($A71,Attendance!$A:$A,0),0))="x")*(Attendance!$D$2:$ZZ$2=_xlfn.XLOOKUP(F$1,'Point System'!$A:$A,'Point System'!$B:$B,""))*(TEXT(Attendance!$D$1:$ZZ$1,"mmm")="Jan"))*_xlfn.XLOOKUP(F$1,'Point System'!$A:$A,'Point System'!$C:$C,0)</f>
        <v>0</v>
      </c>
      <c r="G71" s="233" cm="1">
        <f t="array" ref="G71">SUMPRODUCT((LOWER(INDEX(Attendance!$D:$ZZ,MATCH($A71,Attendance!$A:$A,0),0))="x")*(Attendance!$D$2:$ZZ$2=_xlfn.XLOOKUP(G$1,'Point System'!$A:$A,'Point System'!$B:$B,""))*(TEXT(Attendance!$D$1:$ZZ$1,"mmm")="Jan"))*_xlfn.XLOOKUP(G$1,'Point System'!$A:$A,'Point System'!$C:$C,0)</f>
        <v>0</v>
      </c>
      <c r="H71" s="233" cm="1">
        <f t="array" ref="H71">SUMPRODUCT((LOWER(INDEX(Attendance!$D:$ZZ,MATCH($A71,Attendance!$A:$A,0),0))="x")*(Attendance!$D$2:$ZZ$2=_xlfn.XLOOKUP(H$1,'Point System'!$A:$A,'Point System'!$B:$B,""))*(TEXT(Attendance!$D$1:$ZZ$1,"mmm")="Jan"))*_xlfn.XLOOKUP(H$1,'Point System'!$A:$A,'Point System'!$C:$C,0)</f>
        <v>0</v>
      </c>
      <c r="I71" s="233" cm="1">
        <f t="array" ref="I71">SUMPRODUCT((LOWER(INDEX(Attendance!$D:$ZZ,MATCH($A71,Attendance!$A:$A,0),0))="x")*(Attendance!$D$2:$ZZ$2=_xlfn.XLOOKUP(I$1,'Point System'!$A:$A,'Point System'!$B:$B,""))*(TEXT(Attendance!$D$1:$ZZ$1,"mmm")="Jan"))*_xlfn.XLOOKUP(I$1,'Point System'!$A:$A,'Point System'!$C:$C,0)</f>
        <v>0</v>
      </c>
      <c r="J71" s="233" cm="1">
        <f t="array" ref="J71">SUMPRODUCT((LOWER(INDEX(Attendance!$D:$ZZ,MATCH($A71,Attendance!$A:$A,0),0))="x")*(Attendance!$D$2:$ZZ$2=_xlfn.XLOOKUP(J$1,'Point System'!$A:$A,'Point System'!$B:$B,""))*(TEXT(Attendance!$D$1:$ZZ$1,"mmm")="Jan"))*_xlfn.XLOOKUP(J$1,'Point System'!$A:$A,'Point System'!$C:$C,0)</f>
        <v>0</v>
      </c>
      <c r="K71" s="233" cm="1">
        <f t="array" ref="K71">SUMPRODUCT((LOWER(INDEX(Attendance!$D:$ZZ,MATCH($A71,Attendance!$A:$A,0),0))="x")*(Attendance!$D$2:$ZZ$2=_xlfn.XLOOKUP(K$1,'Point System'!$A:$A,'Point System'!$B:$B,""))*(TEXT(Attendance!$D$1:$ZZ$1,"mmm")="Jan"))*_xlfn.XLOOKUP(K$1,'Point System'!$A:$A,'Point System'!$C:$C,0)</f>
        <v>0</v>
      </c>
      <c r="L71" s="188"/>
      <c r="M71" s="188"/>
      <c r="N71" s="188"/>
      <c r="O71" s="188"/>
      <c r="P71" s="241">
        <f t="shared" si="3"/>
        <v>0</v>
      </c>
      <c r="Q71" s="242">
        <f>IFERROR(INDEX(Deduction!$K:$K,MATCH($A71,Deduction!$A:$A,0))*_xlfn.XLOOKUP(Q$1,'Point System'!$E:$E,'Point System'!$G:$G,0),0)</f>
        <v>0</v>
      </c>
      <c r="R71" s="242">
        <f>IFERROR(INDEX(Deduction!$L:$L,MATCH($A71,Deduction!$A:$A,0))*_xlfn.XLOOKUP(R$1,'Point System'!$E:$E,'Point System'!$G:$G,0),0)</f>
        <v>0</v>
      </c>
      <c r="S71" s="242">
        <f>IFERROR(INDEX(Deduction!$M:$M,MATCH($A71,Deduction!$A:$A,0))*_xlfn.XLOOKUP(S$1,'Point System'!$E:$E,'Point System'!$G:$G,0),0)</f>
        <v>0</v>
      </c>
      <c r="T71" s="242">
        <f>IFERROR(INDEX(Deduction!$N:$N,MATCH($A71,Deduction!$A:$A,0))*_xlfn.XLOOKUP(T$1,'Point System'!$E:$E,'Point System'!$G:$G,0),0)</f>
        <v>0</v>
      </c>
      <c r="U71" s="242">
        <f>IFERROR(INDEX(Deduction!$O:$O,MATCH($A71,Deduction!$A:$A,0))*_xlfn.XLOOKUP(U$1,'Point System'!$E:$E,'Point System'!$G:$G,0),0)</f>
        <v>0</v>
      </c>
      <c r="V71" s="242">
        <f>IFERROR(INDEX(Deduction!$P:$P,MATCH($A71,Deduction!$A:$A,0))*_xlfn.XLOOKUP(V$1,'Point System'!$E:$E,'Point System'!$G:$G,0),0)</f>
        <v>0</v>
      </c>
      <c r="W71" s="243">
        <f t="shared" si="4"/>
        <v>0</v>
      </c>
      <c r="X71" s="243">
        <f t="shared" si="5"/>
        <v>0</v>
      </c>
      <c r="Y71" s="244" cm="1">
        <f t="array" ref="Y71">IFERROR(SUMPRODUCT((LOWER(INDEX(Attendance!$E:$ZZ,MATCH($A71,Attendance!$A:$A,0),0))="x")*(TEXT(Attendance!$E$1:$ZZ$1,"mmm")="Jan"))/SUMPRODUCT((Attendance!$E$1:$ZZ$1&lt;&gt;"")*(TEXT(Attendance!$E$1:$ZZ$1,"mmm")="Jan")),0)</f>
        <v>0</v>
      </c>
      <c r="Z71" s="245" cm="1">
        <f t="array" ref="Z71">IFERROR(SUMPRODUCT((LOWER(INDEX(Attendance!$E:$ZZ,MATCH($A71,Attendance!$A:$A,0),0))="x")*(Attendance!$E$2:$ZZ$2=_xlfn.XLOOKUP(E$1,'Point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72" spans="1:26" x14ac:dyDescent="0.25">
      <c r="A72" s="40">
        <f>Attendance!A71</f>
        <v>69</v>
      </c>
      <c r="B72" s="39" t="str">
        <f>IF($A72=0,"",IFERROR(_xlfn.LET(_xlpm.x,INDEX(Attendance!$B:$B,MATCH($A72,Attendance!$A:$A,0)),IF(_xlpm.x=0,"",_xlpm.x)),""))</f>
        <v/>
      </c>
      <c r="C72" s="39" t="str">
        <f>IF($A72=0,"",IFERROR(_xlfn.LET(_xlpm.x,INDEX(Attendance!$C:$C,MATCH($A72,Attendance!$A:$A,0)),IF(_xlpm.x=0,"",_xlpm.x)),""))</f>
        <v/>
      </c>
      <c r="D72" s="39" t="str">
        <f>IF($A72=0,"",IFERROR(_xlfn.LET(_xlpm.x,INDEX(Attendance!$D:$D,MATCH($A72,Attendance!$A:$A,0)),IF(_xlpm.x=0,"",_xlpm.x)),""))</f>
        <v/>
      </c>
      <c r="E72" s="233" cm="1">
        <f t="array" ref="E72">SUMPRODUCT((LOWER(INDEX(Attendance!$D:$ZZ,MATCH($A72,Attendance!$A:$A,0),0))="x")*(Attendance!$D$2:$ZZ$2=_xlfn.XLOOKUP(E$1,'Point System'!$A:$A,'Point System'!$B:$B,""))*(TEXT(Attendance!$D$1:$ZZ$1,"mmm")="Jan"))*_xlfn.XLOOKUP(E$1,'Point System'!$A:$A,'Point System'!$C:$C,0)</f>
        <v>0</v>
      </c>
      <c r="F72" s="233" cm="1">
        <f t="array" ref="F72">SUMPRODUCT((LOWER(INDEX(Attendance!$D:$ZZ,MATCH($A72,Attendance!$A:$A,0),0))="x")*(Attendance!$D$2:$ZZ$2=_xlfn.XLOOKUP(F$1,'Point System'!$A:$A,'Point System'!$B:$B,""))*(TEXT(Attendance!$D$1:$ZZ$1,"mmm")="Jan"))*_xlfn.XLOOKUP(F$1,'Point System'!$A:$A,'Point System'!$C:$C,0)</f>
        <v>0</v>
      </c>
      <c r="G72" s="233" cm="1">
        <f t="array" ref="G72">SUMPRODUCT((LOWER(INDEX(Attendance!$D:$ZZ,MATCH($A72,Attendance!$A:$A,0),0))="x")*(Attendance!$D$2:$ZZ$2=_xlfn.XLOOKUP(G$1,'Point System'!$A:$A,'Point System'!$B:$B,""))*(TEXT(Attendance!$D$1:$ZZ$1,"mmm")="Jan"))*_xlfn.XLOOKUP(G$1,'Point System'!$A:$A,'Point System'!$C:$C,0)</f>
        <v>0</v>
      </c>
      <c r="H72" s="233" cm="1">
        <f t="array" ref="H72">SUMPRODUCT((LOWER(INDEX(Attendance!$D:$ZZ,MATCH($A72,Attendance!$A:$A,0),0))="x")*(Attendance!$D$2:$ZZ$2=_xlfn.XLOOKUP(H$1,'Point System'!$A:$A,'Point System'!$B:$B,""))*(TEXT(Attendance!$D$1:$ZZ$1,"mmm")="Jan"))*_xlfn.XLOOKUP(H$1,'Point System'!$A:$A,'Point System'!$C:$C,0)</f>
        <v>0</v>
      </c>
      <c r="I72" s="233" cm="1">
        <f t="array" ref="I72">SUMPRODUCT((LOWER(INDEX(Attendance!$D:$ZZ,MATCH($A72,Attendance!$A:$A,0),0))="x")*(Attendance!$D$2:$ZZ$2=_xlfn.XLOOKUP(I$1,'Point System'!$A:$A,'Point System'!$B:$B,""))*(TEXT(Attendance!$D$1:$ZZ$1,"mmm")="Jan"))*_xlfn.XLOOKUP(I$1,'Point System'!$A:$A,'Point System'!$C:$C,0)</f>
        <v>0</v>
      </c>
      <c r="J72" s="233" cm="1">
        <f t="array" ref="J72">SUMPRODUCT((LOWER(INDEX(Attendance!$D:$ZZ,MATCH($A72,Attendance!$A:$A,0),0))="x")*(Attendance!$D$2:$ZZ$2=_xlfn.XLOOKUP(J$1,'Point System'!$A:$A,'Point System'!$B:$B,""))*(TEXT(Attendance!$D$1:$ZZ$1,"mmm")="Jan"))*_xlfn.XLOOKUP(J$1,'Point System'!$A:$A,'Point System'!$C:$C,0)</f>
        <v>0</v>
      </c>
      <c r="K72" s="233" cm="1">
        <f t="array" ref="K72">SUMPRODUCT((LOWER(INDEX(Attendance!$D:$ZZ,MATCH($A72,Attendance!$A:$A,0),0))="x")*(Attendance!$D$2:$ZZ$2=_xlfn.XLOOKUP(K$1,'Point System'!$A:$A,'Point System'!$B:$B,""))*(TEXT(Attendance!$D$1:$ZZ$1,"mmm")="Jan"))*_xlfn.XLOOKUP(K$1,'Point System'!$A:$A,'Point System'!$C:$C,0)</f>
        <v>0</v>
      </c>
      <c r="L72" s="188"/>
      <c r="M72" s="188"/>
      <c r="N72" s="188"/>
      <c r="O72" s="188"/>
      <c r="P72" s="241">
        <f t="shared" si="3"/>
        <v>0</v>
      </c>
      <c r="Q72" s="242">
        <f>IFERROR(INDEX(Deduction!$K:$K,MATCH($A72,Deduction!$A:$A,0))*_xlfn.XLOOKUP(Q$1,'Point System'!$E:$E,'Point System'!$G:$G,0),0)</f>
        <v>0</v>
      </c>
      <c r="R72" s="242">
        <f>IFERROR(INDEX(Deduction!$L:$L,MATCH($A72,Deduction!$A:$A,0))*_xlfn.XLOOKUP(R$1,'Point System'!$E:$E,'Point System'!$G:$G,0),0)</f>
        <v>0</v>
      </c>
      <c r="S72" s="242">
        <f>IFERROR(INDEX(Deduction!$M:$M,MATCH($A72,Deduction!$A:$A,0))*_xlfn.XLOOKUP(S$1,'Point System'!$E:$E,'Point System'!$G:$G,0),0)</f>
        <v>0</v>
      </c>
      <c r="T72" s="242">
        <f>IFERROR(INDEX(Deduction!$N:$N,MATCH($A72,Deduction!$A:$A,0))*_xlfn.XLOOKUP(T$1,'Point System'!$E:$E,'Point System'!$G:$G,0),0)</f>
        <v>0</v>
      </c>
      <c r="U72" s="242">
        <f>IFERROR(INDEX(Deduction!$O:$O,MATCH($A72,Deduction!$A:$A,0))*_xlfn.XLOOKUP(U$1,'Point System'!$E:$E,'Point System'!$G:$G,0),0)</f>
        <v>0</v>
      </c>
      <c r="V72" s="242">
        <f>IFERROR(INDEX(Deduction!$P:$P,MATCH($A72,Deduction!$A:$A,0))*_xlfn.XLOOKUP(V$1,'Point System'!$E:$E,'Point System'!$G:$G,0),0)</f>
        <v>0</v>
      </c>
      <c r="W72" s="243">
        <f t="shared" si="4"/>
        <v>0</v>
      </c>
      <c r="X72" s="243">
        <f t="shared" si="5"/>
        <v>0</v>
      </c>
      <c r="Y72" s="244" cm="1">
        <f t="array" ref="Y72">IFERROR(SUMPRODUCT((LOWER(INDEX(Attendance!$E:$ZZ,MATCH($A72,Attendance!$A:$A,0),0))="x")*(TEXT(Attendance!$E$1:$ZZ$1,"mmm")="Jan"))/SUMPRODUCT((Attendance!$E$1:$ZZ$1&lt;&gt;"")*(TEXT(Attendance!$E$1:$ZZ$1,"mmm")="Jan")),0)</f>
        <v>0</v>
      </c>
      <c r="Z72" s="245" cm="1">
        <f t="array" ref="Z72">IFERROR(SUMPRODUCT((LOWER(INDEX(Attendance!$E:$ZZ,MATCH($A72,Attendance!$A:$A,0),0))="x")*(Attendance!$E$2:$ZZ$2=_xlfn.XLOOKUP(E$1,'Point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73" spans="1:26" x14ac:dyDescent="0.25">
      <c r="A73" s="39">
        <f>Attendance!A72</f>
        <v>70</v>
      </c>
      <c r="B73" s="39" t="str">
        <f>IF($A73=0,"",IFERROR(_xlfn.LET(_xlpm.x,INDEX(Attendance!$B:$B,MATCH($A73,Attendance!$A:$A,0)),IF(_xlpm.x=0,"",_xlpm.x)),""))</f>
        <v/>
      </c>
      <c r="C73" s="39" t="str">
        <f>IF($A73=0,"",IFERROR(_xlfn.LET(_xlpm.x,INDEX(Attendance!$C:$C,MATCH($A73,Attendance!$A:$A,0)),IF(_xlpm.x=0,"",_xlpm.x)),""))</f>
        <v/>
      </c>
      <c r="D73" s="39" t="str">
        <f>IF($A73=0,"",IFERROR(_xlfn.LET(_xlpm.x,INDEX(Attendance!$D:$D,MATCH($A73,Attendance!$A:$A,0)),IF(_xlpm.x=0,"",_xlpm.x)),""))</f>
        <v/>
      </c>
      <c r="E73" s="233" cm="1">
        <f t="array" ref="E73">SUMPRODUCT((LOWER(INDEX(Attendance!$D:$ZZ,MATCH($A73,Attendance!$A:$A,0),0))="x")*(Attendance!$D$2:$ZZ$2=_xlfn.XLOOKUP(E$1,'Point System'!$A:$A,'Point System'!$B:$B,""))*(TEXT(Attendance!$D$1:$ZZ$1,"mmm")="Jan"))*_xlfn.XLOOKUP(E$1,'Point System'!$A:$A,'Point System'!$C:$C,0)</f>
        <v>0</v>
      </c>
      <c r="F73" s="233" cm="1">
        <f t="array" ref="F73">SUMPRODUCT((LOWER(INDEX(Attendance!$D:$ZZ,MATCH($A73,Attendance!$A:$A,0),0))="x")*(Attendance!$D$2:$ZZ$2=_xlfn.XLOOKUP(F$1,'Point System'!$A:$A,'Point System'!$B:$B,""))*(TEXT(Attendance!$D$1:$ZZ$1,"mmm")="Jan"))*_xlfn.XLOOKUP(F$1,'Point System'!$A:$A,'Point System'!$C:$C,0)</f>
        <v>0</v>
      </c>
      <c r="G73" s="233" cm="1">
        <f t="array" ref="G73">SUMPRODUCT((LOWER(INDEX(Attendance!$D:$ZZ,MATCH($A73,Attendance!$A:$A,0),0))="x")*(Attendance!$D$2:$ZZ$2=_xlfn.XLOOKUP(G$1,'Point System'!$A:$A,'Point System'!$B:$B,""))*(TEXT(Attendance!$D$1:$ZZ$1,"mmm")="Jan"))*_xlfn.XLOOKUP(G$1,'Point System'!$A:$A,'Point System'!$C:$C,0)</f>
        <v>0</v>
      </c>
      <c r="H73" s="233" cm="1">
        <f t="array" ref="H73">SUMPRODUCT((LOWER(INDEX(Attendance!$D:$ZZ,MATCH($A73,Attendance!$A:$A,0),0))="x")*(Attendance!$D$2:$ZZ$2=_xlfn.XLOOKUP(H$1,'Point System'!$A:$A,'Point System'!$B:$B,""))*(TEXT(Attendance!$D$1:$ZZ$1,"mmm")="Jan"))*_xlfn.XLOOKUP(H$1,'Point System'!$A:$A,'Point System'!$C:$C,0)</f>
        <v>0</v>
      </c>
      <c r="I73" s="233" cm="1">
        <f t="array" ref="I73">SUMPRODUCT((LOWER(INDEX(Attendance!$D:$ZZ,MATCH($A73,Attendance!$A:$A,0),0))="x")*(Attendance!$D$2:$ZZ$2=_xlfn.XLOOKUP(I$1,'Point System'!$A:$A,'Point System'!$B:$B,""))*(TEXT(Attendance!$D$1:$ZZ$1,"mmm")="Jan"))*_xlfn.XLOOKUP(I$1,'Point System'!$A:$A,'Point System'!$C:$C,0)</f>
        <v>0</v>
      </c>
      <c r="J73" s="233" cm="1">
        <f t="array" ref="J73">SUMPRODUCT((LOWER(INDEX(Attendance!$D:$ZZ,MATCH($A73,Attendance!$A:$A,0),0))="x")*(Attendance!$D$2:$ZZ$2=_xlfn.XLOOKUP(J$1,'Point System'!$A:$A,'Point System'!$B:$B,""))*(TEXT(Attendance!$D$1:$ZZ$1,"mmm")="Jan"))*_xlfn.XLOOKUP(J$1,'Point System'!$A:$A,'Point System'!$C:$C,0)</f>
        <v>0</v>
      </c>
      <c r="K73" s="233" cm="1">
        <f t="array" ref="K73">SUMPRODUCT((LOWER(INDEX(Attendance!$D:$ZZ,MATCH($A73,Attendance!$A:$A,0),0))="x")*(Attendance!$D$2:$ZZ$2=_xlfn.XLOOKUP(K$1,'Point System'!$A:$A,'Point System'!$B:$B,""))*(TEXT(Attendance!$D$1:$ZZ$1,"mmm")="Jan"))*_xlfn.XLOOKUP(K$1,'Point System'!$A:$A,'Point System'!$C:$C,0)</f>
        <v>0</v>
      </c>
      <c r="L73" s="188"/>
      <c r="M73" s="188"/>
      <c r="N73" s="188"/>
      <c r="O73" s="188"/>
      <c r="P73" s="241">
        <f t="shared" si="3"/>
        <v>0</v>
      </c>
      <c r="Q73" s="242">
        <f>IFERROR(INDEX(Deduction!$K:$K,MATCH($A73,Deduction!$A:$A,0))*_xlfn.XLOOKUP(Q$1,'Point System'!$E:$E,'Point System'!$G:$G,0),0)</f>
        <v>0</v>
      </c>
      <c r="R73" s="242">
        <f>IFERROR(INDEX(Deduction!$L:$L,MATCH($A73,Deduction!$A:$A,0))*_xlfn.XLOOKUP(R$1,'Point System'!$E:$E,'Point System'!$G:$G,0),0)</f>
        <v>0</v>
      </c>
      <c r="S73" s="242">
        <f>IFERROR(INDEX(Deduction!$M:$M,MATCH($A73,Deduction!$A:$A,0))*_xlfn.XLOOKUP(S$1,'Point System'!$E:$E,'Point System'!$G:$G,0),0)</f>
        <v>0</v>
      </c>
      <c r="T73" s="242">
        <f>IFERROR(INDEX(Deduction!$N:$N,MATCH($A73,Deduction!$A:$A,0))*_xlfn.XLOOKUP(T$1,'Point System'!$E:$E,'Point System'!$G:$G,0),0)</f>
        <v>0</v>
      </c>
      <c r="U73" s="242">
        <f>IFERROR(INDEX(Deduction!$O:$O,MATCH($A73,Deduction!$A:$A,0))*_xlfn.XLOOKUP(U$1,'Point System'!$E:$E,'Point System'!$G:$G,0),0)</f>
        <v>0</v>
      </c>
      <c r="V73" s="242">
        <f>IFERROR(INDEX(Deduction!$P:$P,MATCH($A73,Deduction!$A:$A,0))*_xlfn.XLOOKUP(V$1,'Point System'!$E:$E,'Point System'!$G:$G,0),0)</f>
        <v>0</v>
      </c>
      <c r="W73" s="243">
        <f t="shared" si="4"/>
        <v>0</v>
      </c>
      <c r="X73" s="243">
        <f t="shared" si="5"/>
        <v>0</v>
      </c>
      <c r="Y73" s="244" cm="1">
        <f t="array" ref="Y73">IFERROR(SUMPRODUCT((LOWER(INDEX(Attendance!$E:$ZZ,MATCH($A73,Attendance!$A:$A,0),0))="x")*(TEXT(Attendance!$E$1:$ZZ$1,"mmm")="Jan"))/SUMPRODUCT((Attendance!$E$1:$ZZ$1&lt;&gt;"")*(TEXT(Attendance!$E$1:$ZZ$1,"mmm")="Jan")),0)</f>
        <v>0</v>
      </c>
      <c r="Z73" s="245" cm="1">
        <f t="array" ref="Z73">IFERROR(SUMPRODUCT((LOWER(INDEX(Attendance!$E:$ZZ,MATCH($A73,Attendance!$A:$A,0),0))="x")*(Attendance!$E$2:$ZZ$2=_xlfn.XLOOKUP(E$1,'Point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74" spans="1:26" x14ac:dyDescent="0.25">
      <c r="A74" s="40">
        <f>Attendance!A73</f>
        <v>71</v>
      </c>
      <c r="B74" s="39" t="str">
        <f>IF($A74=0,"",IFERROR(_xlfn.LET(_xlpm.x,INDEX(Attendance!$B:$B,MATCH($A74,Attendance!$A:$A,0)),IF(_xlpm.x=0,"",_xlpm.x)),""))</f>
        <v/>
      </c>
      <c r="C74" s="39" t="str">
        <f>IF($A74=0,"",IFERROR(_xlfn.LET(_xlpm.x,INDEX(Attendance!$C:$C,MATCH($A74,Attendance!$A:$A,0)),IF(_xlpm.x=0,"",_xlpm.x)),""))</f>
        <v/>
      </c>
      <c r="D74" s="39" t="str">
        <f>IF($A74=0,"",IFERROR(_xlfn.LET(_xlpm.x,INDEX(Attendance!$D:$D,MATCH($A74,Attendance!$A:$A,0)),IF(_xlpm.x=0,"",_xlpm.x)),""))</f>
        <v/>
      </c>
      <c r="E74" s="233" cm="1">
        <f t="array" ref="E74">SUMPRODUCT((LOWER(INDEX(Attendance!$D:$ZZ,MATCH($A74,Attendance!$A:$A,0),0))="x")*(Attendance!$D$2:$ZZ$2=_xlfn.XLOOKUP(E$1,'Point System'!$A:$A,'Point System'!$B:$B,""))*(TEXT(Attendance!$D$1:$ZZ$1,"mmm")="Jan"))*_xlfn.XLOOKUP(E$1,'Point System'!$A:$A,'Point System'!$C:$C,0)</f>
        <v>0</v>
      </c>
      <c r="F74" s="233" cm="1">
        <f t="array" ref="F74">SUMPRODUCT((LOWER(INDEX(Attendance!$D:$ZZ,MATCH($A74,Attendance!$A:$A,0),0))="x")*(Attendance!$D$2:$ZZ$2=_xlfn.XLOOKUP(F$1,'Point System'!$A:$A,'Point System'!$B:$B,""))*(TEXT(Attendance!$D$1:$ZZ$1,"mmm")="Jan"))*_xlfn.XLOOKUP(F$1,'Point System'!$A:$A,'Point System'!$C:$C,0)</f>
        <v>0</v>
      </c>
      <c r="G74" s="233" cm="1">
        <f t="array" ref="G74">SUMPRODUCT((LOWER(INDEX(Attendance!$D:$ZZ,MATCH($A74,Attendance!$A:$A,0),0))="x")*(Attendance!$D$2:$ZZ$2=_xlfn.XLOOKUP(G$1,'Point System'!$A:$A,'Point System'!$B:$B,""))*(TEXT(Attendance!$D$1:$ZZ$1,"mmm")="Jan"))*_xlfn.XLOOKUP(G$1,'Point System'!$A:$A,'Point System'!$C:$C,0)</f>
        <v>0</v>
      </c>
      <c r="H74" s="233" cm="1">
        <f t="array" ref="H74">SUMPRODUCT((LOWER(INDEX(Attendance!$D:$ZZ,MATCH($A74,Attendance!$A:$A,0),0))="x")*(Attendance!$D$2:$ZZ$2=_xlfn.XLOOKUP(H$1,'Point System'!$A:$A,'Point System'!$B:$B,""))*(TEXT(Attendance!$D$1:$ZZ$1,"mmm")="Jan"))*_xlfn.XLOOKUP(H$1,'Point System'!$A:$A,'Point System'!$C:$C,0)</f>
        <v>0</v>
      </c>
      <c r="I74" s="233" cm="1">
        <f t="array" ref="I74">SUMPRODUCT((LOWER(INDEX(Attendance!$D:$ZZ,MATCH($A74,Attendance!$A:$A,0),0))="x")*(Attendance!$D$2:$ZZ$2=_xlfn.XLOOKUP(I$1,'Point System'!$A:$A,'Point System'!$B:$B,""))*(TEXT(Attendance!$D$1:$ZZ$1,"mmm")="Jan"))*_xlfn.XLOOKUP(I$1,'Point System'!$A:$A,'Point System'!$C:$C,0)</f>
        <v>0</v>
      </c>
      <c r="J74" s="233" cm="1">
        <f t="array" ref="J74">SUMPRODUCT((LOWER(INDEX(Attendance!$D:$ZZ,MATCH($A74,Attendance!$A:$A,0),0))="x")*(Attendance!$D$2:$ZZ$2=_xlfn.XLOOKUP(J$1,'Point System'!$A:$A,'Point System'!$B:$B,""))*(TEXT(Attendance!$D$1:$ZZ$1,"mmm")="Jan"))*_xlfn.XLOOKUP(J$1,'Point System'!$A:$A,'Point System'!$C:$C,0)</f>
        <v>0</v>
      </c>
      <c r="K74" s="233" cm="1">
        <f t="array" ref="K74">SUMPRODUCT((LOWER(INDEX(Attendance!$D:$ZZ,MATCH($A74,Attendance!$A:$A,0),0))="x")*(Attendance!$D$2:$ZZ$2=_xlfn.XLOOKUP(K$1,'Point System'!$A:$A,'Point System'!$B:$B,""))*(TEXT(Attendance!$D$1:$ZZ$1,"mmm")="Jan"))*_xlfn.XLOOKUP(K$1,'Point System'!$A:$A,'Point System'!$C:$C,0)</f>
        <v>0</v>
      </c>
      <c r="L74" s="188"/>
      <c r="M74" s="188"/>
      <c r="N74" s="188"/>
      <c r="O74" s="188"/>
      <c r="P74" s="241">
        <f t="shared" si="3"/>
        <v>0</v>
      </c>
      <c r="Q74" s="242">
        <f>IFERROR(INDEX(Deduction!$K:$K,MATCH($A74,Deduction!$A:$A,0))*_xlfn.XLOOKUP(Q$1,'Point System'!$E:$E,'Point System'!$G:$G,0),0)</f>
        <v>0</v>
      </c>
      <c r="R74" s="242">
        <f>IFERROR(INDEX(Deduction!$L:$L,MATCH($A74,Deduction!$A:$A,0))*_xlfn.XLOOKUP(R$1,'Point System'!$E:$E,'Point System'!$G:$G,0),0)</f>
        <v>0</v>
      </c>
      <c r="S74" s="242">
        <f>IFERROR(INDEX(Deduction!$M:$M,MATCH($A74,Deduction!$A:$A,0))*_xlfn.XLOOKUP(S$1,'Point System'!$E:$E,'Point System'!$G:$G,0),0)</f>
        <v>0</v>
      </c>
      <c r="T74" s="242">
        <f>IFERROR(INDEX(Deduction!$N:$N,MATCH($A74,Deduction!$A:$A,0))*_xlfn.XLOOKUP(T$1,'Point System'!$E:$E,'Point System'!$G:$G,0),0)</f>
        <v>0</v>
      </c>
      <c r="U74" s="242">
        <f>IFERROR(INDEX(Deduction!$O:$O,MATCH($A74,Deduction!$A:$A,0))*_xlfn.XLOOKUP(U$1,'Point System'!$E:$E,'Point System'!$G:$G,0),0)</f>
        <v>0</v>
      </c>
      <c r="V74" s="242">
        <f>IFERROR(INDEX(Deduction!$P:$P,MATCH($A74,Deduction!$A:$A,0))*_xlfn.XLOOKUP(V$1,'Point System'!$E:$E,'Point System'!$G:$G,0),0)</f>
        <v>0</v>
      </c>
      <c r="W74" s="243">
        <f t="shared" si="4"/>
        <v>0</v>
      </c>
      <c r="X74" s="243">
        <f t="shared" si="5"/>
        <v>0</v>
      </c>
      <c r="Y74" s="244" cm="1">
        <f t="array" ref="Y74">IFERROR(SUMPRODUCT((LOWER(INDEX(Attendance!$E:$ZZ,MATCH($A74,Attendance!$A:$A,0),0))="x")*(TEXT(Attendance!$E$1:$ZZ$1,"mmm")="Jan"))/SUMPRODUCT((Attendance!$E$1:$ZZ$1&lt;&gt;"")*(TEXT(Attendance!$E$1:$ZZ$1,"mmm")="Jan")),0)</f>
        <v>0</v>
      </c>
      <c r="Z74" s="245" cm="1">
        <f t="array" ref="Z74">IFERROR(SUMPRODUCT((LOWER(INDEX(Attendance!$E:$ZZ,MATCH($A74,Attendance!$A:$A,0),0))="x")*(Attendance!$E$2:$ZZ$2=_xlfn.XLOOKUP(E$1,'Point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75" spans="1:26" x14ac:dyDescent="0.25">
      <c r="A75" s="39">
        <f>Attendance!A74</f>
        <v>72</v>
      </c>
      <c r="B75" s="39" t="str">
        <f>IF($A75=0,"",IFERROR(_xlfn.LET(_xlpm.x,INDEX(Attendance!$B:$B,MATCH($A75,Attendance!$A:$A,0)),IF(_xlpm.x=0,"",_xlpm.x)),""))</f>
        <v/>
      </c>
      <c r="C75" s="39" t="str">
        <f>IF($A75=0,"",IFERROR(_xlfn.LET(_xlpm.x,INDEX(Attendance!$C:$C,MATCH($A75,Attendance!$A:$A,0)),IF(_xlpm.x=0,"",_xlpm.x)),""))</f>
        <v/>
      </c>
      <c r="D75" s="39" t="str">
        <f>IF($A75=0,"",IFERROR(_xlfn.LET(_xlpm.x,INDEX(Attendance!$D:$D,MATCH($A75,Attendance!$A:$A,0)),IF(_xlpm.x=0,"",_xlpm.x)),""))</f>
        <v/>
      </c>
      <c r="E75" s="233" cm="1">
        <f t="array" ref="E75">SUMPRODUCT((LOWER(INDEX(Attendance!$D:$ZZ,MATCH($A75,Attendance!$A:$A,0),0))="x")*(Attendance!$D$2:$ZZ$2=_xlfn.XLOOKUP(E$1,'Point System'!$A:$A,'Point System'!$B:$B,""))*(TEXT(Attendance!$D$1:$ZZ$1,"mmm")="Jan"))*_xlfn.XLOOKUP(E$1,'Point System'!$A:$A,'Point System'!$C:$C,0)</f>
        <v>0</v>
      </c>
      <c r="F75" s="233" cm="1">
        <f t="array" ref="F75">SUMPRODUCT((LOWER(INDEX(Attendance!$D:$ZZ,MATCH($A75,Attendance!$A:$A,0),0))="x")*(Attendance!$D$2:$ZZ$2=_xlfn.XLOOKUP(F$1,'Point System'!$A:$A,'Point System'!$B:$B,""))*(TEXT(Attendance!$D$1:$ZZ$1,"mmm")="Jan"))*_xlfn.XLOOKUP(F$1,'Point System'!$A:$A,'Point System'!$C:$C,0)</f>
        <v>0</v>
      </c>
      <c r="G75" s="233" cm="1">
        <f t="array" ref="G75">SUMPRODUCT((LOWER(INDEX(Attendance!$D:$ZZ,MATCH($A75,Attendance!$A:$A,0),0))="x")*(Attendance!$D$2:$ZZ$2=_xlfn.XLOOKUP(G$1,'Point System'!$A:$A,'Point System'!$B:$B,""))*(TEXT(Attendance!$D$1:$ZZ$1,"mmm")="Jan"))*_xlfn.XLOOKUP(G$1,'Point System'!$A:$A,'Point System'!$C:$C,0)</f>
        <v>0</v>
      </c>
      <c r="H75" s="233" cm="1">
        <f t="array" ref="H75">SUMPRODUCT((LOWER(INDEX(Attendance!$D:$ZZ,MATCH($A75,Attendance!$A:$A,0),0))="x")*(Attendance!$D$2:$ZZ$2=_xlfn.XLOOKUP(H$1,'Point System'!$A:$A,'Point System'!$B:$B,""))*(TEXT(Attendance!$D$1:$ZZ$1,"mmm")="Jan"))*_xlfn.XLOOKUP(H$1,'Point System'!$A:$A,'Point System'!$C:$C,0)</f>
        <v>0</v>
      </c>
      <c r="I75" s="233" cm="1">
        <f t="array" ref="I75">SUMPRODUCT((LOWER(INDEX(Attendance!$D:$ZZ,MATCH($A75,Attendance!$A:$A,0),0))="x")*(Attendance!$D$2:$ZZ$2=_xlfn.XLOOKUP(I$1,'Point System'!$A:$A,'Point System'!$B:$B,""))*(TEXT(Attendance!$D$1:$ZZ$1,"mmm")="Jan"))*_xlfn.XLOOKUP(I$1,'Point System'!$A:$A,'Point System'!$C:$C,0)</f>
        <v>0</v>
      </c>
      <c r="J75" s="233" cm="1">
        <f t="array" ref="J75">SUMPRODUCT((LOWER(INDEX(Attendance!$D:$ZZ,MATCH($A75,Attendance!$A:$A,0),0))="x")*(Attendance!$D$2:$ZZ$2=_xlfn.XLOOKUP(J$1,'Point System'!$A:$A,'Point System'!$B:$B,""))*(TEXT(Attendance!$D$1:$ZZ$1,"mmm")="Jan"))*_xlfn.XLOOKUP(J$1,'Point System'!$A:$A,'Point System'!$C:$C,0)</f>
        <v>0</v>
      </c>
      <c r="K75" s="233" cm="1">
        <f t="array" ref="K75">SUMPRODUCT((LOWER(INDEX(Attendance!$D:$ZZ,MATCH($A75,Attendance!$A:$A,0),0))="x")*(Attendance!$D$2:$ZZ$2=_xlfn.XLOOKUP(K$1,'Point System'!$A:$A,'Point System'!$B:$B,""))*(TEXT(Attendance!$D$1:$ZZ$1,"mmm")="Jan"))*_xlfn.XLOOKUP(K$1,'Point System'!$A:$A,'Point System'!$C:$C,0)</f>
        <v>0</v>
      </c>
      <c r="L75" s="188"/>
      <c r="M75" s="188"/>
      <c r="N75" s="188"/>
      <c r="O75" s="188"/>
      <c r="P75" s="241">
        <f t="shared" si="3"/>
        <v>0</v>
      </c>
      <c r="Q75" s="242">
        <f>IFERROR(INDEX(Deduction!$K:$K,MATCH($A75,Deduction!$A:$A,0))*_xlfn.XLOOKUP(Q$1,'Point System'!$E:$E,'Point System'!$G:$G,0),0)</f>
        <v>0</v>
      </c>
      <c r="R75" s="242">
        <f>IFERROR(INDEX(Deduction!$L:$L,MATCH($A75,Deduction!$A:$A,0))*_xlfn.XLOOKUP(R$1,'Point System'!$E:$E,'Point System'!$G:$G,0),0)</f>
        <v>0</v>
      </c>
      <c r="S75" s="242">
        <f>IFERROR(INDEX(Deduction!$M:$M,MATCH($A75,Deduction!$A:$A,0))*_xlfn.XLOOKUP(S$1,'Point System'!$E:$E,'Point System'!$G:$G,0),0)</f>
        <v>0</v>
      </c>
      <c r="T75" s="242">
        <f>IFERROR(INDEX(Deduction!$N:$N,MATCH($A75,Deduction!$A:$A,0))*_xlfn.XLOOKUP(T$1,'Point System'!$E:$E,'Point System'!$G:$G,0),0)</f>
        <v>0</v>
      </c>
      <c r="U75" s="242">
        <f>IFERROR(INDEX(Deduction!$O:$O,MATCH($A75,Deduction!$A:$A,0))*_xlfn.XLOOKUP(U$1,'Point System'!$E:$E,'Point System'!$G:$G,0),0)</f>
        <v>0</v>
      </c>
      <c r="V75" s="242">
        <f>IFERROR(INDEX(Deduction!$P:$P,MATCH($A75,Deduction!$A:$A,0))*_xlfn.XLOOKUP(V$1,'Point System'!$E:$E,'Point System'!$G:$G,0),0)</f>
        <v>0</v>
      </c>
      <c r="W75" s="243">
        <f t="shared" si="4"/>
        <v>0</v>
      </c>
      <c r="X75" s="243">
        <f t="shared" si="5"/>
        <v>0</v>
      </c>
      <c r="Y75" s="244" cm="1">
        <f t="array" ref="Y75">IFERROR(SUMPRODUCT((LOWER(INDEX(Attendance!$E:$ZZ,MATCH($A75,Attendance!$A:$A,0),0))="x")*(TEXT(Attendance!$E$1:$ZZ$1,"mmm")="Jan"))/SUMPRODUCT((Attendance!$E$1:$ZZ$1&lt;&gt;"")*(TEXT(Attendance!$E$1:$ZZ$1,"mmm")="Jan")),0)</f>
        <v>0</v>
      </c>
      <c r="Z75" s="245" cm="1">
        <f t="array" ref="Z75">IFERROR(SUMPRODUCT((LOWER(INDEX(Attendance!$E:$ZZ,MATCH($A75,Attendance!$A:$A,0),0))="x")*(Attendance!$E$2:$ZZ$2=_xlfn.XLOOKUP(E$1,'Point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76" spans="1:26" x14ac:dyDescent="0.25">
      <c r="A76" s="40">
        <f>Attendance!A75</f>
        <v>73</v>
      </c>
      <c r="B76" s="39" t="str">
        <f>IF($A76=0,"",IFERROR(_xlfn.LET(_xlpm.x,INDEX(Attendance!$B:$B,MATCH($A76,Attendance!$A:$A,0)),IF(_xlpm.x=0,"",_xlpm.x)),""))</f>
        <v/>
      </c>
      <c r="C76" s="39" t="str">
        <f>IF($A76=0,"",IFERROR(_xlfn.LET(_xlpm.x,INDEX(Attendance!$C:$C,MATCH($A76,Attendance!$A:$A,0)),IF(_xlpm.x=0,"",_xlpm.x)),""))</f>
        <v/>
      </c>
      <c r="D76" s="39" t="str">
        <f>IF($A76=0,"",IFERROR(_xlfn.LET(_xlpm.x,INDEX(Attendance!$D:$D,MATCH($A76,Attendance!$A:$A,0)),IF(_xlpm.x=0,"",_xlpm.x)),""))</f>
        <v/>
      </c>
      <c r="E76" s="233" cm="1">
        <f t="array" ref="E76">SUMPRODUCT((LOWER(INDEX(Attendance!$D:$ZZ,MATCH($A76,Attendance!$A:$A,0),0))="x")*(Attendance!$D$2:$ZZ$2=_xlfn.XLOOKUP(E$1,'Point System'!$A:$A,'Point System'!$B:$B,""))*(TEXT(Attendance!$D$1:$ZZ$1,"mmm")="Jan"))*_xlfn.XLOOKUP(E$1,'Point System'!$A:$A,'Point System'!$C:$C,0)</f>
        <v>0</v>
      </c>
      <c r="F76" s="233" cm="1">
        <f t="array" ref="F76">SUMPRODUCT((LOWER(INDEX(Attendance!$D:$ZZ,MATCH($A76,Attendance!$A:$A,0),0))="x")*(Attendance!$D$2:$ZZ$2=_xlfn.XLOOKUP(F$1,'Point System'!$A:$A,'Point System'!$B:$B,""))*(TEXT(Attendance!$D$1:$ZZ$1,"mmm")="Jan"))*_xlfn.XLOOKUP(F$1,'Point System'!$A:$A,'Point System'!$C:$C,0)</f>
        <v>0</v>
      </c>
      <c r="G76" s="233" cm="1">
        <f t="array" ref="G76">SUMPRODUCT((LOWER(INDEX(Attendance!$D:$ZZ,MATCH($A76,Attendance!$A:$A,0),0))="x")*(Attendance!$D$2:$ZZ$2=_xlfn.XLOOKUP(G$1,'Point System'!$A:$A,'Point System'!$B:$B,""))*(TEXT(Attendance!$D$1:$ZZ$1,"mmm")="Jan"))*_xlfn.XLOOKUP(G$1,'Point System'!$A:$A,'Point System'!$C:$C,0)</f>
        <v>0</v>
      </c>
      <c r="H76" s="233" cm="1">
        <f t="array" ref="H76">SUMPRODUCT((LOWER(INDEX(Attendance!$D:$ZZ,MATCH($A76,Attendance!$A:$A,0),0))="x")*(Attendance!$D$2:$ZZ$2=_xlfn.XLOOKUP(H$1,'Point System'!$A:$A,'Point System'!$B:$B,""))*(TEXT(Attendance!$D$1:$ZZ$1,"mmm")="Jan"))*_xlfn.XLOOKUP(H$1,'Point System'!$A:$A,'Point System'!$C:$C,0)</f>
        <v>0</v>
      </c>
      <c r="I76" s="233" cm="1">
        <f t="array" ref="I76">SUMPRODUCT((LOWER(INDEX(Attendance!$D:$ZZ,MATCH($A76,Attendance!$A:$A,0),0))="x")*(Attendance!$D$2:$ZZ$2=_xlfn.XLOOKUP(I$1,'Point System'!$A:$A,'Point System'!$B:$B,""))*(TEXT(Attendance!$D$1:$ZZ$1,"mmm")="Jan"))*_xlfn.XLOOKUP(I$1,'Point System'!$A:$A,'Point System'!$C:$C,0)</f>
        <v>0</v>
      </c>
      <c r="J76" s="233" cm="1">
        <f t="array" ref="J76">SUMPRODUCT((LOWER(INDEX(Attendance!$D:$ZZ,MATCH($A76,Attendance!$A:$A,0),0))="x")*(Attendance!$D$2:$ZZ$2=_xlfn.XLOOKUP(J$1,'Point System'!$A:$A,'Point System'!$B:$B,""))*(TEXT(Attendance!$D$1:$ZZ$1,"mmm")="Jan"))*_xlfn.XLOOKUP(J$1,'Point System'!$A:$A,'Point System'!$C:$C,0)</f>
        <v>0</v>
      </c>
      <c r="K76" s="233" cm="1">
        <f t="array" ref="K76">SUMPRODUCT((LOWER(INDEX(Attendance!$D:$ZZ,MATCH($A76,Attendance!$A:$A,0),0))="x")*(Attendance!$D$2:$ZZ$2=_xlfn.XLOOKUP(K$1,'Point System'!$A:$A,'Point System'!$B:$B,""))*(TEXT(Attendance!$D$1:$ZZ$1,"mmm")="Jan"))*_xlfn.XLOOKUP(K$1,'Point System'!$A:$A,'Point System'!$C:$C,0)</f>
        <v>0</v>
      </c>
      <c r="L76" s="188"/>
      <c r="M76" s="188"/>
      <c r="N76" s="188"/>
      <c r="O76" s="188"/>
      <c r="P76" s="241">
        <f t="shared" si="3"/>
        <v>0</v>
      </c>
      <c r="Q76" s="242">
        <f>IFERROR(INDEX(Deduction!$K:$K,MATCH($A76,Deduction!$A:$A,0))*_xlfn.XLOOKUP(Q$1,'Point System'!$E:$E,'Point System'!$G:$G,0),0)</f>
        <v>0</v>
      </c>
      <c r="R76" s="242">
        <f>IFERROR(INDEX(Deduction!$L:$L,MATCH($A76,Deduction!$A:$A,0))*_xlfn.XLOOKUP(R$1,'Point System'!$E:$E,'Point System'!$G:$G,0),0)</f>
        <v>0</v>
      </c>
      <c r="S76" s="242">
        <f>IFERROR(INDEX(Deduction!$M:$M,MATCH($A76,Deduction!$A:$A,0))*_xlfn.XLOOKUP(S$1,'Point System'!$E:$E,'Point System'!$G:$G,0),0)</f>
        <v>0</v>
      </c>
      <c r="T76" s="242">
        <f>IFERROR(INDEX(Deduction!$N:$N,MATCH($A76,Deduction!$A:$A,0))*_xlfn.XLOOKUP(T$1,'Point System'!$E:$E,'Point System'!$G:$G,0),0)</f>
        <v>0</v>
      </c>
      <c r="U76" s="242">
        <f>IFERROR(INDEX(Deduction!$O:$O,MATCH($A76,Deduction!$A:$A,0))*_xlfn.XLOOKUP(U$1,'Point System'!$E:$E,'Point System'!$G:$G,0),0)</f>
        <v>0</v>
      </c>
      <c r="V76" s="242">
        <f>IFERROR(INDEX(Deduction!$P:$P,MATCH($A76,Deduction!$A:$A,0))*_xlfn.XLOOKUP(V$1,'Point System'!$E:$E,'Point System'!$G:$G,0),0)</f>
        <v>0</v>
      </c>
      <c r="W76" s="243">
        <f t="shared" si="4"/>
        <v>0</v>
      </c>
      <c r="X76" s="243">
        <f t="shared" si="5"/>
        <v>0</v>
      </c>
      <c r="Y76" s="244" cm="1">
        <f t="array" ref="Y76">IFERROR(SUMPRODUCT((LOWER(INDEX(Attendance!$E:$ZZ,MATCH($A76,Attendance!$A:$A,0),0))="x")*(TEXT(Attendance!$E$1:$ZZ$1,"mmm")="Jan"))/SUMPRODUCT((Attendance!$E$1:$ZZ$1&lt;&gt;"")*(TEXT(Attendance!$E$1:$ZZ$1,"mmm")="Jan")),0)</f>
        <v>0</v>
      </c>
      <c r="Z76" s="245" cm="1">
        <f t="array" ref="Z76">IFERROR(SUMPRODUCT((LOWER(INDEX(Attendance!$E:$ZZ,MATCH($A76,Attendance!$A:$A,0),0))="x")*(Attendance!$E$2:$ZZ$2=_xlfn.XLOOKUP(E$1,'Point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77" spans="1:26" x14ac:dyDescent="0.25">
      <c r="A77" s="39">
        <f>Attendance!A76</f>
        <v>74</v>
      </c>
      <c r="B77" s="39" t="str">
        <f>IF($A77=0,"",IFERROR(_xlfn.LET(_xlpm.x,INDEX(Attendance!$B:$B,MATCH($A77,Attendance!$A:$A,0)),IF(_xlpm.x=0,"",_xlpm.x)),""))</f>
        <v/>
      </c>
      <c r="C77" s="39" t="str">
        <f>IF($A77=0,"",IFERROR(_xlfn.LET(_xlpm.x,INDEX(Attendance!$C:$C,MATCH($A77,Attendance!$A:$A,0)),IF(_xlpm.x=0,"",_xlpm.x)),""))</f>
        <v/>
      </c>
      <c r="D77" s="39" t="str">
        <f>IF($A77=0,"",IFERROR(_xlfn.LET(_xlpm.x,INDEX(Attendance!$D:$D,MATCH($A77,Attendance!$A:$A,0)),IF(_xlpm.x=0,"",_xlpm.x)),""))</f>
        <v/>
      </c>
      <c r="E77" s="233" cm="1">
        <f t="array" ref="E77">SUMPRODUCT((LOWER(INDEX(Attendance!$D:$ZZ,MATCH($A77,Attendance!$A:$A,0),0))="x")*(Attendance!$D$2:$ZZ$2=_xlfn.XLOOKUP(E$1,'Point System'!$A:$A,'Point System'!$B:$B,""))*(TEXT(Attendance!$D$1:$ZZ$1,"mmm")="Jan"))*_xlfn.XLOOKUP(E$1,'Point System'!$A:$A,'Point System'!$C:$C,0)</f>
        <v>0</v>
      </c>
      <c r="F77" s="233" cm="1">
        <f t="array" ref="F77">SUMPRODUCT((LOWER(INDEX(Attendance!$D:$ZZ,MATCH($A77,Attendance!$A:$A,0),0))="x")*(Attendance!$D$2:$ZZ$2=_xlfn.XLOOKUP(F$1,'Point System'!$A:$A,'Point System'!$B:$B,""))*(TEXT(Attendance!$D$1:$ZZ$1,"mmm")="Jan"))*_xlfn.XLOOKUP(F$1,'Point System'!$A:$A,'Point System'!$C:$C,0)</f>
        <v>0</v>
      </c>
      <c r="G77" s="233" cm="1">
        <f t="array" ref="G77">SUMPRODUCT((LOWER(INDEX(Attendance!$D:$ZZ,MATCH($A77,Attendance!$A:$A,0),0))="x")*(Attendance!$D$2:$ZZ$2=_xlfn.XLOOKUP(G$1,'Point System'!$A:$A,'Point System'!$B:$B,""))*(TEXT(Attendance!$D$1:$ZZ$1,"mmm")="Jan"))*_xlfn.XLOOKUP(G$1,'Point System'!$A:$A,'Point System'!$C:$C,0)</f>
        <v>0</v>
      </c>
      <c r="H77" s="233" cm="1">
        <f t="array" ref="H77">SUMPRODUCT((LOWER(INDEX(Attendance!$D:$ZZ,MATCH($A77,Attendance!$A:$A,0),0))="x")*(Attendance!$D$2:$ZZ$2=_xlfn.XLOOKUP(H$1,'Point System'!$A:$A,'Point System'!$B:$B,""))*(TEXT(Attendance!$D$1:$ZZ$1,"mmm")="Jan"))*_xlfn.XLOOKUP(H$1,'Point System'!$A:$A,'Point System'!$C:$C,0)</f>
        <v>0</v>
      </c>
      <c r="I77" s="233" cm="1">
        <f t="array" ref="I77">SUMPRODUCT((LOWER(INDEX(Attendance!$D:$ZZ,MATCH($A77,Attendance!$A:$A,0),0))="x")*(Attendance!$D$2:$ZZ$2=_xlfn.XLOOKUP(I$1,'Point System'!$A:$A,'Point System'!$B:$B,""))*(TEXT(Attendance!$D$1:$ZZ$1,"mmm")="Jan"))*_xlfn.XLOOKUP(I$1,'Point System'!$A:$A,'Point System'!$C:$C,0)</f>
        <v>0</v>
      </c>
      <c r="J77" s="233" cm="1">
        <f t="array" ref="J77">SUMPRODUCT((LOWER(INDEX(Attendance!$D:$ZZ,MATCH($A77,Attendance!$A:$A,0),0))="x")*(Attendance!$D$2:$ZZ$2=_xlfn.XLOOKUP(J$1,'Point System'!$A:$A,'Point System'!$B:$B,""))*(TEXT(Attendance!$D$1:$ZZ$1,"mmm")="Jan"))*_xlfn.XLOOKUP(J$1,'Point System'!$A:$A,'Point System'!$C:$C,0)</f>
        <v>0</v>
      </c>
      <c r="K77" s="233" cm="1">
        <f t="array" ref="K77">SUMPRODUCT((LOWER(INDEX(Attendance!$D:$ZZ,MATCH($A77,Attendance!$A:$A,0),0))="x")*(Attendance!$D$2:$ZZ$2=_xlfn.XLOOKUP(K$1,'Point System'!$A:$A,'Point System'!$B:$B,""))*(TEXT(Attendance!$D$1:$ZZ$1,"mmm")="Jan"))*_xlfn.XLOOKUP(K$1,'Point System'!$A:$A,'Point System'!$C:$C,0)</f>
        <v>0</v>
      </c>
      <c r="L77" s="188"/>
      <c r="M77" s="188"/>
      <c r="N77" s="188"/>
      <c r="O77" s="188"/>
      <c r="P77" s="241">
        <f t="shared" si="3"/>
        <v>0</v>
      </c>
      <c r="Q77" s="242">
        <f>IFERROR(INDEX(Deduction!$K:$K,MATCH($A77,Deduction!$A:$A,0))*_xlfn.XLOOKUP(Q$1,'Point System'!$E:$E,'Point System'!$G:$G,0),0)</f>
        <v>0</v>
      </c>
      <c r="R77" s="242">
        <f>IFERROR(INDEX(Deduction!$L:$L,MATCH($A77,Deduction!$A:$A,0))*_xlfn.XLOOKUP(R$1,'Point System'!$E:$E,'Point System'!$G:$G,0),0)</f>
        <v>0</v>
      </c>
      <c r="S77" s="242">
        <f>IFERROR(INDEX(Deduction!$M:$M,MATCH($A77,Deduction!$A:$A,0))*_xlfn.XLOOKUP(S$1,'Point System'!$E:$E,'Point System'!$G:$G,0),0)</f>
        <v>0</v>
      </c>
      <c r="T77" s="242">
        <f>IFERROR(INDEX(Deduction!$N:$N,MATCH($A77,Deduction!$A:$A,0))*_xlfn.XLOOKUP(T$1,'Point System'!$E:$E,'Point System'!$G:$G,0),0)</f>
        <v>0</v>
      </c>
      <c r="U77" s="242">
        <f>IFERROR(INDEX(Deduction!$O:$O,MATCH($A77,Deduction!$A:$A,0))*_xlfn.XLOOKUP(U$1,'Point System'!$E:$E,'Point System'!$G:$G,0),0)</f>
        <v>0</v>
      </c>
      <c r="V77" s="242">
        <f>IFERROR(INDEX(Deduction!$P:$P,MATCH($A77,Deduction!$A:$A,0))*_xlfn.XLOOKUP(V$1,'Point System'!$E:$E,'Point System'!$G:$G,0),0)</f>
        <v>0</v>
      </c>
      <c r="W77" s="243">
        <f t="shared" si="4"/>
        <v>0</v>
      </c>
      <c r="X77" s="243">
        <f t="shared" si="5"/>
        <v>0</v>
      </c>
      <c r="Y77" s="244" cm="1">
        <f t="array" ref="Y77">IFERROR(SUMPRODUCT((LOWER(INDEX(Attendance!$E:$ZZ,MATCH($A77,Attendance!$A:$A,0),0))="x")*(TEXT(Attendance!$E$1:$ZZ$1,"mmm")="Jan"))/SUMPRODUCT((Attendance!$E$1:$ZZ$1&lt;&gt;"")*(TEXT(Attendance!$E$1:$ZZ$1,"mmm")="Jan")),0)</f>
        <v>0</v>
      </c>
      <c r="Z77" s="245" cm="1">
        <f t="array" ref="Z77">IFERROR(SUMPRODUCT((LOWER(INDEX(Attendance!$E:$ZZ,MATCH($A77,Attendance!$A:$A,0),0))="x")*(Attendance!$E$2:$ZZ$2=_xlfn.XLOOKUP(E$1,'Point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78" spans="1:26" x14ac:dyDescent="0.25">
      <c r="A78" s="40">
        <f>Attendance!A77</f>
        <v>75</v>
      </c>
      <c r="B78" s="39" t="str">
        <f>IF($A78=0,"",IFERROR(_xlfn.LET(_xlpm.x,INDEX(Attendance!$B:$B,MATCH($A78,Attendance!$A:$A,0)),IF(_xlpm.x=0,"",_xlpm.x)),""))</f>
        <v/>
      </c>
      <c r="C78" s="39" t="str">
        <f>IF($A78=0,"",IFERROR(_xlfn.LET(_xlpm.x,INDEX(Attendance!$C:$C,MATCH($A78,Attendance!$A:$A,0)),IF(_xlpm.x=0,"",_xlpm.x)),""))</f>
        <v/>
      </c>
      <c r="D78" s="39" t="str">
        <f>IF($A78=0,"",IFERROR(_xlfn.LET(_xlpm.x,INDEX(Attendance!$D:$D,MATCH($A78,Attendance!$A:$A,0)),IF(_xlpm.x=0,"",_xlpm.x)),""))</f>
        <v/>
      </c>
      <c r="E78" s="233" cm="1">
        <f t="array" ref="E78">SUMPRODUCT((LOWER(INDEX(Attendance!$D:$ZZ,MATCH($A78,Attendance!$A:$A,0),0))="x")*(Attendance!$D$2:$ZZ$2=_xlfn.XLOOKUP(E$1,'Point System'!$A:$A,'Point System'!$B:$B,""))*(TEXT(Attendance!$D$1:$ZZ$1,"mmm")="Jan"))*_xlfn.XLOOKUP(E$1,'Point System'!$A:$A,'Point System'!$C:$C,0)</f>
        <v>0</v>
      </c>
      <c r="F78" s="233" cm="1">
        <f t="array" ref="F78">SUMPRODUCT((LOWER(INDEX(Attendance!$D:$ZZ,MATCH($A78,Attendance!$A:$A,0),0))="x")*(Attendance!$D$2:$ZZ$2=_xlfn.XLOOKUP(F$1,'Point System'!$A:$A,'Point System'!$B:$B,""))*(TEXT(Attendance!$D$1:$ZZ$1,"mmm")="Jan"))*_xlfn.XLOOKUP(F$1,'Point System'!$A:$A,'Point System'!$C:$C,0)</f>
        <v>0</v>
      </c>
      <c r="G78" s="233" cm="1">
        <f t="array" ref="G78">SUMPRODUCT((LOWER(INDEX(Attendance!$D:$ZZ,MATCH($A78,Attendance!$A:$A,0),0))="x")*(Attendance!$D$2:$ZZ$2=_xlfn.XLOOKUP(G$1,'Point System'!$A:$A,'Point System'!$B:$B,""))*(TEXT(Attendance!$D$1:$ZZ$1,"mmm")="Jan"))*_xlfn.XLOOKUP(G$1,'Point System'!$A:$A,'Point System'!$C:$C,0)</f>
        <v>0</v>
      </c>
      <c r="H78" s="233" cm="1">
        <f t="array" ref="H78">SUMPRODUCT((LOWER(INDEX(Attendance!$D:$ZZ,MATCH($A78,Attendance!$A:$A,0),0))="x")*(Attendance!$D$2:$ZZ$2=_xlfn.XLOOKUP(H$1,'Point System'!$A:$A,'Point System'!$B:$B,""))*(TEXT(Attendance!$D$1:$ZZ$1,"mmm")="Jan"))*_xlfn.XLOOKUP(H$1,'Point System'!$A:$A,'Point System'!$C:$C,0)</f>
        <v>0</v>
      </c>
      <c r="I78" s="233" cm="1">
        <f t="array" ref="I78">SUMPRODUCT((LOWER(INDEX(Attendance!$D:$ZZ,MATCH($A78,Attendance!$A:$A,0),0))="x")*(Attendance!$D$2:$ZZ$2=_xlfn.XLOOKUP(I$1,'Point System'!$A:$A,'Point System'!$B:$B,""))*(TEXT(Attendance!$D$1:$ZZ$1,"mmm")="Jan"))*_xlfn.XLOOKUP(I$1,'Point System'!$A:$A,'Point System'!$C:$C,0)</f>
        <v>0</v>
      </c>
      <c r="J78" s="233" cm="1">
        <f t="array" ref="J78">SUMPRODUCT((LOWER(INDEX(Attendance!$D:$ZZ,MATCH($A78,Attendance!$A:$A,0),0))="x")*(Attendance!$D$2:$ZZ$2=_xlfn.XLOOKUP(J$1,'Point System'!$A:$A,'Point System'!$B:$B,""))*(TEXT(Attendance!$D$1:$ZZ$1,"mmm")="Jan"))*_xlfn.XLOOKUP(J$1,'Point System'!$A:$A,'Point System'!$C:$C,0)</f>
        <v>0</v>
      </c>
      <c r="K78" s="233" cm="1">
        <f t="array" ref="K78">SUMPRODUCT((LOWER(INDEX(Attendance!$D:$ZZ,MATCH($A78,Attendance!$A:$A,0),0))="x")*(Attendance!$D$2:$ZZ$2=_xlfn.XLOOKUP(K$1,'Point System'!$A:$A,'Point System'!$B:$B,""))*(TEXT(Attendance!$D$1:$ZZ$1,"mmm")="Jan"))*_xlfn.XLOOKUP(K$1,'Point System'!$A:$A,'Point System'!$C:$C,0)</f>
        <v>0</v>
      </c>
      <c r="L78" s="188"/>
      <c r="M78" s="188"/>
      <c r="N78" s="188"/>
      <c r="O78" s="188"/>
      <c r="P78" s="241">
        <f t="shared" si="3"/>
        <v>0</v>
      </c>
      <c r="Q78" s="242">
        <f>IFERROR(INDEX(Deduction!$K:$K,MATCH($A78,Deduction!$A:$A,0))*_xlfn.XLOOKUP(Q$1,'Point System'!$E:$E,'Point System'!$G:$G,0),0)</f>
        <v>0</v>
      </c>
      <c r="R78" s="242">
        <f>IFERROR(INDEX(Deduction!$L:$L,MATCH($A78,Deduction!$A:$A,0))*_xlfn.XLOOKUP(R$1,'Point System'!$E:$E,'Point System'!$G:$G,0),0)</f>
        <v>0</v>
      </c>
      <c r="S78" s="242">
        <f>IFERROR(INDEX(Deduction!$M:$M,MATCH($A78,Deduction!$A:$A,0))*_xlfn.XLOOKUP(S$1,'Point System'!$E:$E,'Point System'!$G:$G,0),0)</f>
        <v>0</v>
      </c>
      <c r="T78" s="242">
        <f>IFERROR(INDEX(Deduction!$N:$N,MATCH($A78,Deduction!$A:$A,0))*_xlfn.XLOOKUP(T$1,'Point System'!$E:$E,'Point System'!$G:$G,0),0)</f>
        <v>0</v>
      </c>
      <c r="U78" s="242">
        <f>IFERROR(INDEX(Deduction!$O:$O,MATCH($A78,Deduction!$A:$A,0))*_xlfn.XLOOKUP(U$1,'Point System'!$E:$E,'Point System'!$G:$G,0),0)</f>
        <v>0</v>
      </c>
      <c r="V78" s="242">
        <f>IFERROR(INDEX(Deduction!$P:$P,MATCH($A78,Deduction!$A:$A,0))*_xlfn.XLOOKUP(V$1,'Point System'!$E:$E,'Point System'!$G:$G,0),0)</f>
        <v>0</v>
      </c>
      <c r="W78" s="243">
        <f t="shared" si="4"/>
        <v>0</v>
      </c>
      <c r="X78" s="243">
        <f t="shared" si="5"/>
        <v>0</v>
      </c>
      <c r="Y78" s="244" cm="1">
        <f t="array" ref="Y78">IFERROR(SUMPRODUCT((LOWER(INDEX(Attendance!$E:$ZZ,MATCH($A78,Attendance!$A:$A,0),0))="x")*(TEXT(Attendance!$E$1:$ZZ$1,"mmm")="Jan"))/SUMPRODUCT((Attendance!$E$1:$ZZ$1&lt;&gt;"")*(TEXT(Attendance!$E$1:$ZZ$1,"mmm")="Jan")),0)</f>
        <v>0</v>
      </c>
      <c r="Z78" s="245" cm="1">
        <f t="array" ref="Z78">IFERROR(SUMPRODUCT((LOWER(INDEX(Attendance!$E:$ZZ,MATCH($A78,Attendance!$A:$A,0),0))="x")*(Attendance!$E$2:$ZZ$2=_xlfn.XLOOKUP(E$1,'Point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79" spans="1:26" x14ac:dyDescent="0.25">
      <c r="A79" s="39">
        <f>Attendance!A78</f>
        <v>76</v>
      </c>
      <c r="B79" s="39" t="str">
        <f>IF($A79=0,"",IFERROR(_xlfn.LET(_xlpm.x,INDEX(Attendance!$B:$B,MATCH($A79,Attendance!$A:$A,0)),IF(_xlpm.x=0,"",_xlpm.x)),""))</f>
        <v/>
      </c>
      <c r="C79" s="39" t="str">
        <f>IF($A79=0,"",IFERROR(_xlfn.LET(_xlpm.x,INDEX(Attendance!$C:$C,MATCH($A79,Attendance!$A:$A,0)),IF(_xlpm.x=0,"",_xlpm.x)),""))</f>
        <v/>
      </c>
      <c r="D79" s="39" t="str">
        <f>IF($A79=0,"",IFERROR(_xlfn.LET(_xlpm.x,INDEX(Attendance!$D:$D,MATCH($A79,Attendance!$A:$A,0)),IF(_xlpm.x=0,"",_xlpm.x)),""))</f>
        <v/>
      </c>
      <c r="E79" s="233" cm="1">
        <f t="array" ref="E79">SUMPRODUCT((LOWER(INDEX(Attendance!$D:$ZZ,MATCH($A79,Attendance!$A:$A,0),0))="x")*(Attendance!$D$2:$ZZ$2=_xlfn.XLOOKUP(E$1,'Point System'!$A:$A,'Point System'!$B:$B,""))*(TEXT(Attendance!$D$1:$ZZ$1,"mmm")="Jan"))*_xlfn.XLOOKUP(E$1,'Point System'!$A:$A,'Point System'!$C:$C,0)</f>
        <v>0</v>
      </c>
      <c r="F79" s="233" cm="1">
        <f t="array" ref="F79">SUMPRODUCT((LOWER(INDEX(Attendance!$D:$ZZ,MATCH($A79,Attendance!$A:$A,0),0))="x")*(Attendance!$D$2:$ZZ$2=_xlfn.XLOOKUP(F$1,'Point System'!$A:$A,'Point System'!$B:$B,""))*(TEXT(Attendance!$D$1:$ZZ$1,"mmm")="Jan"))*_xlfn.XLOOKUP(F$1,'Point System'!$A:$A,'Point System'!$C:$C,0)</f>
        <v>0</v>
      </c>
      <c r="G79" s="233" cm="1">
        <f t="array" ref="G79">SUMPRODUCT((LOWER(INDEX(Attendance!$D:$ZZ,MATCH($A79,Attendance!$A:$A,0),0))="x")*(Attendance!$D$2:$ZZ$2=_xlfn.XLOOKUP(G$1,'Point System'!$A:$A,'Point System'!$B:$B,""))*(TEXT(Attendance!$D$1:$ZZ$1,"mmm")="Jan"))*_xlfn.XLOOKUP(G$1,'Point System'!$A:$A,'Point System'!$C:$C,0)</f>
        <v>0</v>
      </c>
      <c r="H79" s="233" cm="1">
        <f t="array" ref="H79">SUMPRODUCT((LOWER(INDEX(Attendance!$D:$ZZ,MATCH($A79,Attendance!$A:$A,0),0))="x")*(Attendance!$D$2:$ZZ$2=_xlfn.XLOOKUP(H$1,'Point System'!$A:$A,'Point System'!$B:$B,""))*(TEXT(Attendance!$D$1:$ZZ$1,"mmm")="Jan"))*_xlfn.XLOOKUP(H$1,'Point System'!$A:$A,'Point System'!$C:$C,0)</f>
        <v>0</v>
      </c>
      <c r="I79" s="233" cm="1">
        <f t="array" ref="I79">SUMPRODUCT((LOWER(INDEX(Attendance!$D:$ZZ,MATCH($A79,Attendance!$A:$A,0),0))="x")*(Attendance!$D$2:$ZZ$2=_xlfn.XLOOKUP(I$1,'Point System'!$A:$A,'Point System'!$B:$B,""))*(TEXT(Attendance!$D$1:$ZZ$1,"mmm")="Jan"))*_xlfn.XLOOKUP(I$1,'Point System'!$A:$A,'Point System'!$C:$C,0)</f>
        <v>0</v>
      </c>
      <c r="J79" s="233" cm="1">
        <f t="array" ref="J79">SUMPRODUCT((LOWER(INDEX(Attendance!$D:$ZZ,MATCH($A79,Attendance!$A:$A,0),0))="x")*(Attendance!$D$2:$ZZ$2=_xlfn.XLOOKUP(J$1,'Point System'!$A:$A,'Point System'!$B:$B,""))*(TEXT(Attendance!$D$1:$ZZ$1,"mmm")="Jan"))*_xlfn.XLOOKUP(J$1,'Point System'!$A:$A,'Point System'!$C:$C,0)</f>
        <v>0</v>
      </c>
      <c r="K79" s="233" cm="1">
        <f t="array" ref="K79">SUMPRODUCT((LOWER(INDEX(Attendance!$D:$ZZ,MATCH($A79,Attendance!$A:$A,0),0))="x")*(Attendance!$D$2:$ZZ$2=_xlfn.XLOOKUP(K$1,'Point System'!$A:$A,'Point System'!$B:$B,""))*(TEXT(Attendance!$D$1:$ZZ$1,"mmm")="Jan"))*_xlfn.XLOOKUP(K$1,'Point System'!$A:$A,'Point System'!$C:$C,0)</f>
        <v>0</v>
      </c>
      <c r="L79" s="188"/>
      <c r="M79" s="188"/>
      <c r="N79" s="188"/>
      <c r="O79" s="188"/>
      <c r="P79" s="241">
        <f t="shared" si="3"/>
        <v>0</v>
      </c>
      <c r="Q79" s="242">
        <f>IFERROR(INDEX(Deduction!$K:$K,MATCH($A79,Deduction!$A:$A,0))*_xlfn.XLOOKUP(Q$1,'Point System'!$E:$E,'Point System'!$G:$G,0),0)</f>
        <v>0</v>
      </c>
      <c r="R79" s="242">
        <f>IFERROR(INDEX(Deduction!$L:$L,MATCH($A79,Deduction!$A:$A,0))*_xlfn.XLOOKUP(R$1,'Point System'!$E:$E,'Point System'!$G:$G,0),0)</f>
        <v>0</v>
      </c>
      <c r="S79" s="242">
        <f>IFERROR(INDEX(Deduction!$M:$M,MATCH($A79,Deduction!$A:$A,0))*_xlfn.XLOOKUP(S$1,'Point System'!$E:$E,'Point System'!$G:$G,0),0)</f>
        <v>0</v>
      </c>
      <c r="T79" s="242">
        <f>IFERROR(INDEX(Deduction!$N:$N,MATCH($A79,Deduction!$A:$A,0))*_xlfn.XLOOKUP(T$1,'Point System'!$E:$E,'Point System'!$G:$G,0),0)</f>
        <v>0</v>
      </c>
      <c r="U79" s="242">
        <f>IFERROR(INDEX(Deduction!$O:$O,MATCH($A79,Deduction!$A:$A,0))*_xlfn.XLOOKUP(U$1,'Point System'!$E:$E,'Point System'!$G:$G,0),0)</f>
        <v>0</v>
      </c>
      <c r="V79" s="242">
        <f>IFERROR(INDEX(Deduction!$P:$P,MATCH($A79,Deduction!$A:$A,0))*_xlfn.XLOOKUP(V$1,'Point System'!$E:$E,'Point System'!$G:$G,0),0)</f>
        <v>0</v>
      </c>
      <c r="W79" s="243">
        <f t="shared" si="4"/>
        <v>0</v>
      </c>
      <c r="X79" s="243">
        <f t="shared" si="5"/>
        <v>0</v>
      </c>
      <c r="Y79" s="244" cm="1">
        <f t="array" ref="Y79">IFERROR(SUMPRODUCT((LOWER(INDEX(Attendance!$E:$ZZ,MATCH($A79,Attendance!$A:$A,0),0))="x")*(TEXT(Attendance!$E$1:$ZZ$1,"mmm")="Jan"))/SUMPRODUCT((Attendance!$E$1:$ZZ$1&lt;&gt;"")*(TEXT(Attendance!$E$1:$ZZ$1,"mmm")="Jan")),0)</f>
        <v>0</v>
      </c>
      <c r="Z79" s="245" cm="1">
        <f t="array" ref="Z79">IFERROR(SUMPRODUCT((LOWER(INDEX(Attendance!$E:$ZZ,MATCH($A79,Attendance!$A:$A,0),0))="x")*(Attendance!$E$2:$ZZ$2=_xlfn.XLOOKUP(E$1,'Point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80" spans="1:26" x14ac:dyDescent="0.25">
      <c r="A80" s="40">
        <f>Attendance!A79</f>
        <v>77</v>
      </c>
      <c r="B80" s="39" t="str">
        <f>IF($A80=0,"",IFERROR(_xlfn.LET(_xlpm.x,INDEX(Attendance!$B:$B,MATCH($A80,Attendance!$A:$A,0)),IF(_xlpm.x=0,"",_xlpm.x)),""))</f>
        <v/>
      </c>
      <c r="C80" s="39" t="str">
        <f>IF($A80=0,"",IFERROR(_xlfn.LET(_xlpm.x,INDEX(Attendance!$C:$C,MATCH($A80,Attendance!$A:$A,0)),IF(_xlpm.x=0,"",_xlpm.x)),""))</f>
        <v/>
      </c>
      <c r="D80" s="39" t="str">
        <f>IF($A80=0,"",IFERROR(_xlfn.LET(_xlpm.x,INDEX(Attendance!$D:$D,MATCH($A80,Attendance!$A:$A,0)),IF(_xlpm.x=0,"",_xlpm.x)),""))</f>
        <v/>
      </c>
      <c r="E80" s="233" cm="1">
        <f t="array" ref="E80">SUMPRODUCT((LOWER(INDEX(Attendance!$D:$ZZ,MATCH($A80,Attendance!$A:$A,0),0))="x")*(Attendance!$D$2:$ZZ$2=_xlfn.XLOOKUP(E$1,'Point System'!$A:$A,'Point System'!$B:$B,""))*(TEXT(Attendance!$D$1:$ZZ$1,"mmm")="Jan"))*_xlfn.XLOOKUP(E$1,'Point System'!$A:$A,'Point System'!$C:$C,0)</f>
        <v>0</v>
      </c>
      <c r="F80" s="233" cm="1">
        <f t="array" ref="F80">SUMPRODUCT((LOWER(INDEX(Attendance!$D:$ZZ,MATCH($A80,Attendance!$A:$A,0),0))="x")*(Attendance!$D$2:$ZZ$2=_xlfn.XLOOKUP(F$1,'Point System'!$A:$A,'Point System'!$B:$B,""))*(TEXT(Attendance!$D$1:$ZZ$1,"mmm")="Jan"))*_xlfn.XLOOKUP(F$1,'Point System'!$A:$A,'Point System'!$C:$C,0)</f>
        <v>0</v>
      </c>
      <c r="G80" s="233" cm="1">
        <f t="array" ref="G80">SUMPRODUCT((LOWER(INDEX(Attendance!$D:$ZZ,MATCH($A80,Attendance!$A:$A,0),0))="x")*(Attendance!$D$2:$ZZ$2=_xlfn.XLOOKUP(G$1,'Point System'!$A:$A,'Point System'!$B:$B,""))*(TEXT(Attendance!$D$1:$ZZ$1,"mmm")="Jan"))*_xlfn.XLOOKUP(G$1,'Point System'!$A:$A,'Point System'!$C:$C,0)</f>
        <v>0</v>
      </c>
      <c r="H80" s="233" cm="1">
        <f t="array" ref="H80">SUMPRODUCT((LOWER(INDEX(Attendance!$D:$ZZ,MATCH($A80,Attendance!$A:$A,0),0))="x")*(Attendance!$D$2:$ZZ$2=_xlfn.XLOOKUP(H$1,'Point System'!$A:$A,'Point System'!$B:$B,""))*(TEXT(Attendance!$D$1:$ZZ$1,"mmm")="Jan"))*_xlfn.XLOOKUP(H$1,'Point System'!$A:$A,'Point System'!$C:$C,0)</f>
        <v>0</v>
      </c>
      <c r="I80" s="233" cm="1">
        <f t="array" ref="I80">SUMPRODUCT((LOWER(INDEX(Attendance!$D:$ZZ,MATCH($A80,Attendance!$A:$A,0),0))="x")*(Attendance!$D$2:$ZZ$2=_xlfn.XLOOKUP(I$1,'Point System'!$A:$A,'Point System'!$B:$B,""))*(TEXT(Attendance!$D$1:$ZZ$1,"mmm")="Jan"))*_xlfn.XLOOKUP(I$1,'Point System'!$A:$A,'Point System'!$C:$C,0)</f>
        <v>0</v>
      </c>
      <c r="J80" s="233" cm="1">
        <f t="array" ref="J80">SUMPRODUCT((LOWER(INDEX(Attendance!$D:$ZZ,MATCH($A80,Attendance!$A:$A,0),0))="x")*(Attendance!$D$2:$ZZ$2=_xlfn.XLOOKUP(J$1,'Point System'!$A:$A,'Point System'!$B:$B,""))*(TEXT(Attendance!$D$1:$ZZ$1,"mmm")="Jan"))*_xlfn.XLOOKUP(J$1,'Point System'!$A:$A,'Point System'!$C:$C,0)</f>
        <v>0</v>
      </c>
      <c r="K80" s="233" cm="1">
        <f t="array" ref="K80">SUMPRODUCT((LOWER(INDEX(Attendance!$D:$ZZ,MATCH($A80,Attendance!$A:$A,0),0))="x")*(Attendance!$D$2:$ZZ$2=_xlfn.XLOOKUP(K$1,'Point System'!$A:$A,'Point System'!$B:$B,""))*(TEXT(Attendance!$D$1:$ZZ$1,"mmm")="Jan"))*_xlfn.XLOOKUP(K$1,'Point System'!$A:$A,'Point System'!$C:$C,0)</f>
        <v>0</v>
      </c>
      <c r="L80" s="188"/>
      <c r="M80" s="188"/>
      <c r="N80" s="188"/>
      <c r="O80" s="188"/>
      <c r="P80" s="241">
        <f t="shared" si="3"/>
        <v>0</v>
      </c>
      <c r="Q80" s="242">
        <f>IFERROR(INDEX(Deduction!$K:$K,MATCH($A80,Deduction!$A:$A,0))*_xlfn.XLOOKUP(Q$1,'Point System'!$E:$E,'Point System'!$G:$G,0),0)</f>
        <v>0</v>
      </c>
      <c r="R80" s="242">
        <f>IFERROR(INDEX(Deduction!$L:$L,MATCH($A80,Deduction!$A:$A,0))*_xlfn.XLOOKUP(R$1,'Point System'!$E:$E,'Point System'!$G:$G,0),0)</f>
        <v>0</v>
      </c>
      <c r="S80" s="242">
        <f>IFERROR(INDEX(Deduction!$M:$M,MATCH($A80,Deduction!$A:$A,0))*_xlfn.XLOOKUP(S$1,'Point System'!$E:$E,'Point System'!$G:$G,0),0)</f>
        <v>0</v>
      </c>
      <c r="T80" s="242">
        <f>IFERROR(INDEX(Deduction!$N:$N,MATCH($A80,Deduction!$A:$A,0))*_xlfn.XLOOKUP(T$1,'Point System'!$E:$E,'Point System'!$G:$G,0),0)</f>
        <v>0</v>
      </c>
      <c r="U80" s="242">
        <f>IFERROR(INDEX(Deduction!$O:$O,MATCH($A80,Deduction!$A:$A,0))*_xlfn.XLOOKUP(U$1,'Point System'!$E:$E,'Point System'!$G:$G,0),0)</f>
        <v>0</v>
      </c>
      <c r="V80" s="242">
        <f>IFERROR(INDEX(Deduction!$P:$P,MATCH($A80,Deduction!$A:$A,0))*_xlfn.XLOOKUP(V$1,'Point System'!$E:$E,'Point System'!$G:$G,0),0)</f>
        <v>0</v>
      </c>
      <c r="W80" s="243">
        <f t="shared" si="4"/>
        <v>0</v>
      </c>
      <c r="X80" s="243">
        <f t="shared" si="5"/>
        <v>0</v>
      </c>
      <c r="Y80" s="244" cm="1">
        <f t="array" ref="Y80">IFERROR(SUMPRODUCT((LOWER(INDEX(Attendance!$E:$ZZ,MATCH($A80,Attendance!$A:$A,0),0))="x")*(TEXT(Attendance!$E$1:$ZZ$1,"mmm")="Jan"))/SUMPRODUCT((Attendance!$E$1:$ZZ$1&lt;&gt;"")*(TEXT(Attendance!$E$1:$ZZ$1,"mmm")="Jan")),0)</f>
        <v>0</v>
      </c>
      <c r="Z80" s="245" cm="1">
        <f t="array" ref="Z80">IFERROR(SUMPRODUCT((LOWER(INDEX(Attendance!$E:$ZZ,MATCH($A80,Attendance!$A:$A,0),0))="x")*(Attendance!$E$2:$ZZ$2=_xlfn.XLOOKUP(E$1,'Point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81" spans="1:26" x14ac:dyDescent="0.25">
      <c r="A81" s="39">
        <f>Attendance!A80</f>
        <v>78</v>
      </c>
      <c r="B81" s="39" t="str">
        <f>IF($A81=0,"",IFERROR(_xlfn.LET(_xlpm.x,INDEX(Attendance!$B:$B,MATCH($A81,Attendance!$A:$A,0)),IF(_xlpm.x=0,"",_xlpm.x)),""))</f>
        <v/>
      </c>
      <c r="C81" s="39" t="str">
        <f>IF($A81=0,"",IFERROR(_xlfn.LET(_xlpm.x,INDEX(Attendance!$C:$C,MATCH($A81,Attendance!$A:$A,0)),IF(_xlpm.x=0,"",_xlpm.x)),""))</f>
        <v/>
      </c>
      <c r="D81" s="39" t="str">
        <f>IF($A81=0,"",IFERROR(_xlfn.LET(_xlpm.x,INDEX(Attendance!$D:$D,MATCH($A81,Attendance!$A:$A,0)),IF(_xlpm.x=0,"",_xlpm.x)),""))</f>
        <v/>
      </c>
      <c r="E81" s="233" cm="1">
        <f t="array" ref="E81">SUMPRODUCT((LOWER(INDEX(Attendance!$D:$ZZ,MATCH($A81,Attendance!$A:$A,0),0))="x")*(Attendance!$D$2:$ZZ$2=_xlfn.XLOOKUP(E$1,'Point System'!$A:$A,'Point System'!$B:$B,""))*(TEXT(Attendance!$D$1:$ZZ$1,"mmm")="Jan"))*_xlfn.XLOOKUP(E$1,'Point System'!$A:$A,'Point System'!$C:$C,0)</f>
        <v>0</v>
      </c>
      <c r="F81" s="233" cm="1">
        <f t="array" ref="F81">SUMPRODUCT((LOWER(INDEX(Attendance!$D:$ZZ,MATCH($A81,Attendance!$A:$A,0),0))="x")*(Attendance!$D$2:$ZZ$2=_xlfn.XLOOKUP(F$1,'Point System'!$A:$A,'Point System'!$B:$B,""))*(TEXT(Attendance!$D$1:$ZZ$1,"mmm")="Jan"))*_xlfn.XLOOKUP(F$1,'Point System'!$A:$A,'Point System'!$C:$C,0)</f>
        <v>0</v>
      </c>
      <c r="G81" s="233" cm="1">
        <f t="array" ref="G81">SUMPRODUCT((LOWER(INDEX(Attendance!$D:$ZZ,MATCH($A81,Attendance!$A:$A,0),0))="x")*(Attendance!$D$2:$ZZ$2=_xlfn.XLOOKUP(G$1,'Point System'!$A:$A,'Point System'!$B:$B,""))*(TEXT(Attendance!$D$1:$ZZ$1,"mmm")="Jan"))*_xlfn.XLOOKUP(G$1,'Point System'!$A:$A,'Point System'!$C:$C,0)</f>
        <v>0</v>
      </c>
      <c r="H81" s="233" cm="1">
        <f t="array" ref="H81">SUMPRODUCT((LOWER(INDEX(Attendance!$D:$ZZ,MATCH($A81,Attendance!$A:$A,0),0))="x")*(Attendance!$D$2:$ZZ$2=_xlfn.XLOOKUP(H$1,'Point System'!$A:$A,'Point System'!$B:$B,""))*(TEXT(Attendance!$D$1:$ZZ$1,"mmm")="Jan"))*_xlfn.XLOOKUP(H$1,'Point System'!$A:$A,'Point System'!$C:$C,0)</f>
        <v>0</v>
      </c>
      <c r="I81" s="233" cm="1">
        <f t="array" ref="I81">SUMPRODUCT((LOWER(INDEX(Attendance!$D:$ZZ,MATCH($A81,Attendance!$A:$A,0),0))="x")*(Attendance!$D$2:$ZZ$2=_xlfn.XLOOKUP(I$1,'Point System'!$A:$A,'Point System'!$B:$B,""))*(TEXT(Attendance!$D$1:$ZZ$1,"mmm")="Jan"))*_xlfn.XLOOKUP(I$1,'Point System'!$A:$A,'Point System'!$C:$C,0)</f>
        <v>0</v>
      </c>
      <c r="J81" s="233" cm="1">
        <f t="array" ref="J81">SUMPRODUCT((LOWER(INDEX(Attendance!$D:$ZZ,MATCH($A81,Attendance!$A:$A,0),0))="x")*(Attendance!$D$2:$ZZ$2=_xlfn.XLOOKUP(J$1,'Point System'!$A:$A,'Point System'!$B:$B,""))*(TEXT(Attendance!$D$1:$ZZ$1,"mmm")="Jan"))*_xlfn.XLOOKUP(J$1,'Point System'!$A:$A,'Point System'!$C:$C,0)</f>
        <v>0</v>
      </c>
      <c r="K81" s="233" cm="1">
        <f t="array" ref="K81">SUMPRODUCT((LOWER(INDEX(Attendance!$D:$ZZ,MATCH($A81,Attendance!$A:$A,0),0))="x")*(Attendance!$D$2:$ZZ$2=_xlfn.XLOOKUP(K$1,'Point System'!$A:$A,'Point System'!$B:$B,""))*(TEXT(Attendance!$D$1:$ZZ$1,"mmm")="Jan"))*_xlfn.XLOOKUP(K$1,'Point System'!$A:$A,'Point System'!$C:$C,0)</f>
        <v>0</v>
      </c>
      <c r="L81" s="188"/>
      <c r="M81" s="188"/>
      <c r="N81" s="188"/>
      <c r="O81" s="188"/>
      <c r="P81" s="241">
        <f t="shared" si="3"/>
        <v>0</v>
      </c>
      <c r="Q81" s="242">
        <f>IFERROR(INDEX(Deduction!$K:$K,MATCH($A81,Deduction!$A:$A,0))*_xlfn.XLOOKUP(Q$1,'Point System'!$E:$E,'Point System'!$G:$G,0),0)</f>
        <v>0</v>
      </c>
      <c r="R81" s="242">
        <f>IFERROR(INDEX(Deduction!$L:$L,MATCH($A81,Deduction!$A:$A,0))*_xlfn.XLOOKUP(R$1,'Point System'!$E:$E,'Point System'!$G:$G,0),0)</f>
        <v>0</v>
      </c>
      <c r="S81" s="242">
        <f>IFERROR(INDEX(Deduction!$M:$M,MATCH($A81,Deduction!$A:$A,0))*_xlfn.XLOOKUP(S$1,'Point System'!$E:$E,'Point System'!$G:$G,0),0)</f>
        <v>0</v>
      </c>
      <c r="T81" s="242">
        <f>IFERROR(INDEX(Deduction!$N:$N,MATCH($A81,Deduction!$A:$A,0))*_xlfn.XLOOKUP(T$1,'Point System'!$E:$E,'Point System'!$G:$G,0),0)</f>
        <v>0</v>
      </c>
      <c r="U81" s="242">
        <f>IFERROR(INDEX(Deduction!$O:$O,MATCH($A81,Deduction!$A:$A,0))*_xlfn.XLOOKUP(U$1,'Point System'!$E:$E,'Point System'!$G:$G,0),0)</f>
        <v>0</v>
      </c>
      <c r="V81" s="242">
        <f>IFERROR(INDEX(Deduction!$P:$P,MATCH($A81,Deduction!$A:$A,0))*_xlfn.XLOOKUP(V$1,'Point System'!$E:$E,'Point System'!$G:$G,0),0)</f>
        <v>0</v>
      </c>
      <c r="W81" s="243">
        <f t="shared" si="4"/>
        <v>0</v>
      </c>
      <c r="X81" s="243">
        <f t="shared" si="5"/>
        <v>0</v>
      </c>
      <c r="Y81" s="244" cm="1">
        <f t="array" ref="Y81">IFERROR(SUMPRODUCT((LOWER(INDEX(Attendance!$E:$ZZ,MATCH($A81,Attendance!$A:$A,0),0))="x")*(TEXT(Attendance!$E$1:$ZZ$1,"mmm")="Jan"))/SUMPRODUCT((Attendance!$E$1:$ZZ$1&lt;&gt;"")*(TEXT(Attendance!$E$1:$ZZ$1,"mmm")="Jan")),0)</f>
        <v>0</v>
      </c>
      <c r="Z81" s="245" cm="1">
        <f t="array" ref="Z81">IFERROR(SUMPRODUCT((LOWER(INDEX(Attendance!$E:$ZZ,MATCH($A81,Attendance!$A:$A,0),0))="x")*(Attendance!$E$2:$ZZ$2=_xlfn.XLOOKUP(E$1,'Point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82" spans="1:26" x14ac:dyDescent="0.25">
      <c r="A82" s="40">
        <f>Attendance!A81</f>
        <v>79</v>
      </c>
      <c r="B82" s="39" t="str">
        <f>IF($A82=0,"",IFERROR(_xlfn.LET(_xlpm.x,INDEX(Attendance!$B:$B,MATCH($A82,Attendance!$A:$A,0)),IF(_xlpm.x=0,"",_xlpm.x)),""))</f>
        <v/>
      </c>
      <c r="C82" s="39" t="str">
        <f>IF($A82=0,"",IFERROR(_xlfn.LET(_xlpm.x,INDEX(Attendance!$C:$C,MATCH($A82,Attendance!$A:$A,0)),IF(_xlpm.x=0,"",_xlpm.x)),""))</f>
        <v/>
      </c>
      <c r="D82" s="39" t="str">
        <f>IF($A82=0,"",IFERROR(_xlfn.LET(_xlpm.x,INDEX(Attendance!$D:$D,MATCH($A82,Attendance!$A:$A,0)),IF(_xlpm.x=0,"",_xlpm.x)),""))</f>
        <v/>
      </c>
      <c r="E82" s="233" cm="1">
        <f t="array" ref="E82">SUMPRODUCT((LOWER(INDEX(Attendance!$D:$ZZ,MATCH($A82,Attendance!$A:$A,0),0))="x")*(Attendance!$D$2:$ZZ$2=_xlfn.XLOOKUP(E$1,'Point System'!$A:$A,'Point System'!$B:$B,""))*(TEXT(Attendance!$D$1:$ZZ$1,"mmm")="Jan"))*_xlfn.XLOOKUP(E$1,'Point System'!$A:$A,'Point System'!$C:$C,0)</f>
        <v>0</v>
      </c>
      <c r="F82" s="233" cm="1">
        <f t="array" ref="F82">SUMPRODUCT((LOWER(INDEX(Attendance!$D:$ZZ,MATCH($A82,Attendance!$A:$A,0),0))="x")*(Attendance!$D$2:$ZZ$2=_xlfn.XLOOKUP(F$1,'Point System'!$A:$A,'Point System'!$B:$B,""))*(TEXT(Attendance!$D$1:$ZZ$1,"mmm")="Jan"))*_xlfn.XLOOKUP(F$1,'Point System'!$A:$A,'Point System'!$C:$C,0)</f>
        <v>0</v>
      </c>
      <c r="G82" s="233" cm="1">
        <f t="array" ref="G82">SUMPRODUCT((LOWER(INDEX(Attendance!$D:$ZZ,MATCH($A82,Attendance!$A:$A,0),0))="x")*(Attendance!$D$2:$ZZ$2=_xlfn.XLOOKUP(G$1,'Point System'!$A:$A,'Point System'!$B:$B,""))*(TEXT(Attendance!$D$1:$ZZ$1,"mmm")="Jan"))*_xlfn.XLOOKUP(G$1,'Point System'!$A:$A,'Point System'!$C:$C,0)</f>
        <v>0</v>
      </c>
      <c r="H82" s="233" cm="1">
        <f t="array" ref="H82">SUMPRODUCT((LOWER(INDEX(Attendance!$D:$ZZ,MATCH($A82,Attendance!$A:$A,0),0))="x")*(Attendance!$D$2:$ZZ$2=_xlfn.XLOOKUP(H$1,'Point System'!$A:$A,'Point System'!$B:$B,""))*(TEXT(Attendance!$D$1:$ZZ$1,"mmm")="Jan"))*_xlfn.XLOOKUP(H$1,'Point System'!$A:$A,'Point System'!$C:$C,0)</f>
        <v>0</v>
      </c>
      <c r="I82" s="233" cm="1">
        <f t="array" ref="I82">SUMPRODUCT((LOWER(INDEX(Attendance!$D:$ZZ,MATCH($A82,Attendance!$A:$A,0),0))="x")*(Attendance!$D$2:$ZZ$2=_xlfn.XLOOKUP(I$1,'Point System'!$A:$A,'Point System'!$B:$B,""))*(TEXT(Attendance!$D$1:$ZZ$1,"mmm")="Jan"))*_xlfn.XLOOKUP(I$1,'Point System'!$A:$A,'Point System'!$C:$C,0)</f>
        <v>0</v>
      </c>
      <c r="J82" s="233" cm="1">
        <f t="array" ref="J82">SUMPRODUCT((LOWER(INDEX(Attendance!$D:$ZZ,MATCH($A82,Attendance!$A:$A,0),0))="x")*(Attendance!$D$2:$ZZ$2=_xlfn.XLOOKUP(J$1,'Point System'!$A:$A,'Point System'!$B:$B,""))*(TEXT(Attendance!$D$1:$ZZ$1,"mmm")="Jan"))*_xlfn.XLOOKUP(J$1,'Point System'!$A:$A,'Point System'!$C:$C,0)</f>
        <v>0</v>
      </c>
      <c r="K82" s="233" cm="1">
        <f t="array" ref="K82">SUMPRODUCT((LOWER(INDEX(Attendance!$D:$ZZ,MATCH($A82,Attendance!$A:$A,0),0))="x")*(Attendance!$D$2:$ZZ$2=_xlfn.XLOOKUP(K$1,'Point System'!$A:$A,'Point System'!$B:$B,""))*(TEXT(Attendance!$D$1:$ZZ$1,"mmm")="Jan"))*_xlfn.XLOOKUP(K$1,'Point System'!$A:$A,'Point System'!$C:$C,0)</f>
        <v>0</v>
      </c>
      <c r="L82" s="188"/>
      <c r="M82" s="188"/>
      <c r="N82" s="188"/>
      <c r="O82" s="188"/>
      <c r="P82" s="241">
        <f t="shared" si="3"/>
        <v>0</v>
      </c>
      <c r="Q82" s="242">
        <f>IFERROR(INDEX(Deduction!$K:$K,MATCH($A82,Deduction!$A:$A,0))*_xlfn.XLOOKUP(Q$1,'Point System'!$E:$E,'Point System'!$G:$G,0),0)</f>
        <v>0</v>
      </c>
      <c r="R82" s="242">
        <f>IFERROR(INDEX(Deduction!$L:$L,MATCH($A82,Deduction!$A:$A,0))*_xlfn.XLOOKUP(R$1,'Point System'!$E:$E,'Point System'!$G:$G,0),0)</f>
        <v>0</v>
      </c>
      <c r="S82" s="242">
        <f>IFERROR(INDEX(Deduction!$M:$M,MATCH($A82,Deduction!$A:$A,0))*_xlfn.XLOOKUP(S$1,'Point System'!$E:$E,'Point System'!$G:$G,0),0)</f>
        <v>0</v>
      </c>
      <c r="T82" s="242">
        <f>IFERROR(INDEX(Deduction!$N:$N,MATCH($A82,Deduction!$A:$A,0))*_xlfn.XLOOKUP(T$1,'Point System'!$E:$E,'Point System'!$G:$G,0),0)</f>
        <v>0</v>
      </c>
      <c r="U82" s="242">
        <f>IFERROR(INDEX(Deduction!$O:$O,MATCH($A82,Deduction!$A:$A,0))*_xlfn.XLOOKUP(U$1,'Point System'!$E:$E,'Point System'!$G:$G,0),0)</f>
        <v>0</v>
      </c>
      <c r="V82" s="242">
        <f>IFERROR(INDEX(Deduction!$P:$P,MATCH($A82,Deduction!$A:$A,0))*_xlfn.XLOOKUP(V$1,'Point System'!$E:$E,'Point System'!$G:$G,0),0)</f>
        <v>0</v>
      </c>
      <c r="W82" s="243">
        <f t="shared" si="4"/>
        <v>0</v>
      </c>
      <c r="X82" s="243">
        <f t="shared" si="5"/>
        <v>0</v>
      </c>
      <c r="Y82" s="244" cm="1">
        <f t="array" ref="Y82">IFERROR(SUMPRODUCT((LOWER(INDEX(Attendance!$E:$ZZ,MATCH($A82,Attendance!$A:$A,0),0))="x")*(TEXT(Attendance!$E$1:$ZZ$1,"mmm")="Jan"))/SUMPRODUCT((Attendance!$E$1:$ZZ$1&lt;&gt;"")*(TEXT(Attendance!$E$1:$ZZ$1,"mmm")="Jan")),0)</f>
        <v>0</v>
      </c>
      <c r="Z82" s="245" cm="1">
        <f t="array" ref="Z82">IFERROR(SUMPRODUCT((LOWER(INDEX(Attendance!$E:$ZZ,MATCH($A82,Attendance!$A:$A,0),0))="x")*(Attendance!$E$2:$ZZ$2=_xlfn.XLOOKUP(E$1,'Point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83" spans="1:26" x14ac:dyDescent="0.25">
      <c r="A83" s="39">
        <f>Attendance!A82</f>
        <v>80</v>
      </c>
      <c r="B83" s="39" t="str">
        <f>IF($A83=0,"",IFERROR(_xlfn.LET(_xlpm.x,INDEX(Attendance!$B:$B,MATCH($A83,Attendance!$A:$A,0)),IF(_xlpm.x=0,"",_xlpm.x)),""))</f>
        <v/>
      </c>
      <c r="C83" s="39" t="str">
        <f>IF($A83=0,"",IFERROR(_xlfn.LET(_xlpm.x,INDEX(Attendance!$C:$C,MATCH($A83,Attendance!$A:$A,0)),IF(_xlpm.x=0,"",_xlpm.x)),""))</f>
        <v/>
      </c>
      <c r="D83" s="39" t="str">
        <f>IF($A83=0,"",IFERROR(_xlfn.LET(_xlpm.x,INDEX(Attendance!$D:$D,MATCH($A83,Attendance!$A:$A,0)),IF(_xlpm.x=0,"",_xlpm.x)),""))</f>
        <v/>
      </c>
      <c r="E83" s="233" cm="1">
        <f t="array" ref="E83">SUMPRODUCT((LOWER(INDEX(Attendance!$D:$ZZ,MATCH($A83,Attendance!$A:$A,0),0))="x")*(Attendance!$D$2:$ZZ$2=_xlfn.XLOOKUP(E$1,'Point System'!$A:$A,'Point System'!$B:$B,""))*(TEXT(Attendance!$D$1:$ZZ$1,"mmm")="Jan"))*_xlfn.XLOOKUP(E$1,'Point System'!$A:$A,'Point System'!$C:$C,0)</f>
        <v>0</v>
      </c>
      <c r="F83" s="233" cm="1">
        <f t="array" ref="F83">SUMPRODUCT((LOWER(INDEX(Attendance!$D:$ZZ,MATCH($A83,Attendance!$A:$A,0),0))="x")*(Attendance!$D$2:$ZZ$2=_xlfn.XLOOKUP(F$1,'Point System'!$A:$A,'Point System'!$B:$B,""))*(TEXT(Attendance!$D$1:$ZZ$1,"mmm")="Jan"))*_xlfn.XLOOKUP(F$1,'Point System'!$A:$A,'Point System'!$C:$C,0)</f>
        <v>0</v>
      </c>
      <c r="G83" s="233" cm="1">
        <f t="array" ref="G83">SUMPRODUCT((LOWER(INDEX(Attendance!$D:$ZZ,MATCH($A83,Attendance!$A:$A,0),0))="x")*(Attendance!$D$2:$ZZ$2=_xlfn.XLOOKUP(G$1,'Point System'!$A:$A,'Point System'!$B:$B,""))*(TEXT(Attendance!$D$1:$ZZ$1,"mmm")="Jan"))*_xlfn.XLOOKUP(G$1,'Point System'!$A:$A,'Point System'!$C:$C,0)</f>
        <v>0</v>
      </c>
      <c r="H83" s="233" cm="1">
        <f t="array" ref="H83">SUMPRODUCT((LOWER(INDEX(Attendance!$D:$ZZ,MATCH($A83,Attendance!$A:$A,0),0))="x")*(Attendance!$D$2:$ZZ$2=_xlfn.XLOOKUP(H$1,'Point System'!$A:$A,'Point System'!$B:$B,""))*(TEXT(Attendance!$D$1:$ZZ$1,"mmm")="Jan"))*_xlfn.XLOOKUP(H$1,'Point System'!$A:$A,'Point System'!$C:$C,0)</f>
        <v>0</v>
      </c>
      <c r="I83" s="233" cm="1">
        <f t="array" ref="I83">SUMPRODUCT((LOWER(INDEX(Attendance!$D:$ZZ,MATCH($A83,Attendance!$A:$A,0),0))="x")*(Attendance!$D$2:$ZZ$2=_xlfn.XLOOKUP(I$1,'Point System'!$A:$A,'Point System'!$B:$B,""))*(TEXT(Attendance!$D$1:$ZZ$1,"mmm")="Jan"))*_xlfn.XLOOKUP(I$1,'Point System'!$A:$A,'Point System'!$C:$C,0)</f>
        <v>0</v>
      </c>
      <c r="J83" s="233" cm="1">
        <f t="array" ref="J83">SUMPRODUCT((LOWER(INDEX(Attendance!$D:$ZZ,MATCH($A83,Attendance!$A:$A,0),0))="x")*(Attendance!$D$2:$ZZ$2=_xlfn.XLOOKUP(J$1,'Point System'!$A:$A,'Point System'!$B:$B,""))*(TEXT(Attendance!$D$1:$ZZ$1,"mmm")="Jan"))*_xlfn.XLOOKUP(J$1,'Point System'!$A:$A,'Point System'!$C:$C,0)</f>
        <v>0</v>
      </c>
      <c r="K83" s="233" cm="1">
        <f t="array" ref="K83">SUMPRODUCT((LOWER(INDEX(Attendance!$D:$ZZ,MATCH($A83,Attendance!$A:$A,0),0))="x")*(Attendance!$D$2:$ZZ$2=_xlfn.XLOOKUP(K$1,'Point System'!$A:$A,'Point System'!$B:$B,""))*(TEXT(Attendance!$D$1:$ZZ$1,"mmm")="Jan"))*_xlfn.XLOOKUP(K$1,'Point System'!$A:$A,'Point System'!$C:$C,0)</f>
        <v>0</v>
      </c>
      <c r="L83" s="188"/>
      <c r="M83" s="188"/>
      <c r="N83" s="188"/>
      <c r="O83" s="188"/>
      <c r="P83" s="241">
        <f t="shared" si="3"/>
        <v>0</v>
      </c>
      <c r="Q83" s="242">
        <f>IFERROR(INDEX(Deduction!$K:$K,MATCH($A83,Deduction!$A:$A,0))*_xlfn.XLOOKUP(Q$1,'Point System'!$E:$E,'Point System'!$G:$G,0),0)</f>
        <v>0</v>
      </c>
      <c r="R83" s="242">
        <f>IFERROR(INDEX(Deduction!$L:$L,MATCH($A83,Deduction!$A:$A,0))*_xlfn.XLOOKUP(R$1,'Point System'!$E:$E,'Point System'!$G:$G,0),0)</f>
        <v>0</v>
      </c>
      <c r="S83" s="242">
        <f>IFERROR(INDEX(Deduction!$M:$M,MATCH($A83,Deduction!$A:$A,0))*_xlfn.XLOOKUP(S$1,'Point System'!$E:$E,'Point System'!$G:$G,0),0)</f>
        <v>0</v>
      </c>
      <c r="T83" s="242">
        <f>IFERROR(INDEX(Deduction!$N:$N,MATCH($A83,Deduction!$A:$A,0))*_xlfn.XLOOKUP(T$1,'Point System'!$E:$E,'Point System'!$G:$G,0),0)</f>
        <v>0</v>
      </c>
      <c r="U83" s="242">
        <f>IFERROR(INDEX(Deduction!$O:$O,MATCH($A83,Deduction!$A:$A,0))*_xlfn.XLOOKUP(U$1,'Point System'!$E:$E,'Point System'!$G:$G,0),0)</f>
        <v>0</v>
      </c>
      <c r="V83" s="242">
        <f>IFERROR(INDEX(Deduction!$P:$P,MATCH($A83,Deduction!$A:$A,0))*_xlfn.XLOOKUP(V$1,'Point System'!$E:$E,'Point System'!$G:$G,0),0)</f>
        <v>0</v>
      </c>
      <c r="W83" s="243">
        <f t="shared" si="4"/>
        <v>0</v>
      </c>
      <c r="X83" s="243">
        <f t="shared" si="5"/>
        <v>0</v>
      </c>
      <c r="Y83" s="244" cm="1">
        <f t="array" ref="Y83">IFERROR(SUMPRODUCT((LOWER(INDEX(Attendance!$E:$ZZ,MATCH($A83,Attendance!$A:$A,0),0))="x")*(TEXT(Attendance!$E$1:$ZZ$1,"mmm")="Jan"))/SUMPRODUCT((Attendance!$E$1:$ZZ$1&lt;&gt;"")*(TEXT(Attendance!$E$1:$ZZ$1,"mmm")="Jan")),0)</f>
        <v>0</v>
      </c>
      <c r="Z83" s="245" cm="1">
        <f t="array" ref="Z83">IFERROR(SUMPRODUCT((LOWER(INDEX(Attendance!$E:$ZZ,MATCH($A83,Attendance!$A:$A,0),0))="x")*(Attendance!$E$2:$ZZ$2=_xlfn.XLOOKUP(E$1,'Point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84" spans="1:26" x14ac:dyDescent="0.25">
      <c r="A84" s="40">
        <f>Attendance!A83</f>
        <v>81</v>
      </c>
      <c r="B84" s="39" t="str">
        <f>IF($A84=0,"",IFERROR(_xlfn.LET(_xlpm.x,INDEX(Attendance!$B:$B,MATCH($A84,Attendance!$A:$A,0)),IF(_xlpm.x=0,"",_xlpm.x)),""))</f>
        <v/>
      </c>
      <c r="C84" s="39" t="str">
        <f>IF($A84=0,"",IFERROR(_xlfn.LET(_xlpm.x,INDEX(Attendance!$C:$C,MATCH($A84,Attendance!$A:$A,0)),IF(_xlpm.x=0,"",_xlpm.x)),""))</f>
        <v/>
      </c>
      <c r="D84" s="39" t="str">
        <f>IF($A84=0,"",IFERROR(_xlfn.LET(_xlpm.x,INDEX(Attendance!$D:$D,MATCH($A84,Attendance!$A:$A,0)),IF(_xlpm.x=0,"",_xlpm.x)),""))</f>
        <v/>
      </c>
      <c r="E84" s="233" cm="1">
        <f t="array" ref="E84">SUMPRODUCT((LOWER(INDEX(Attendance!$D:$ZZ,MATCH($A84,Attendance!$A:$A,0),0))="x")*(Attendance!$D$2:$ZZ$2=_xlfn.XLOOKUP(E$1,'Point System'!$A:$A,'Point System'!$B:$B,""))*(TEXT(Attendance!$D$1:$ZZ$1,"mmm")="Jan"))*_xlfn.XLOOKUP(E$1,'Point System'!$A:$A,'Point System'!$C:$C,0)</f>
        <v>0</v>
      </c>
      <c r="F84" s="233" cm="1">
        <f t="array" ref="F84">SUMPRODUCT((LOWER(INDEX(Attendance!$D:$ZZ,MATCH($A84,Attendance!$A:$A,0),0))="x")*(Attendance!$D$2:$ZZ$2=_xlfn.XLOOKUP(F$1,'Point System'!$A:$A,'Point System'!$B:$B,""))*(TEXT(Attendance!$D$1:$ZZ$1,"mmm")="Jan"))*_xlfn.XLOOKUP(F$1,'Point System'!$A:$A,'Point System'!$C:$C,0)</f>
        <v>0</v>
      </c>
      <c r="G84" s="233" cm="1">
        <f t="array" ref="G84">SUMPRODUCT((LOWER(INDEX(Attendance!$D:$ZZ,MATCH($A84,Attendance!$A:$A,0),0))="x")*(Attendance!$D$2:$ZZ$2=_xlfn.XLOOKUP(G$1,'Point System'!$A:$A,'Point System'!$B:$B,""))*(TEXT(Attendance!$D$1:$ZZ$1,"mmm")="Jan"))*_xlfn.XLOOKUP(G$1,'Point System'!$A:$A,'Point System'!$C:$C,0)</f>
        <v>0</v>
      </c>
      <c r="H84" s="233" cm="1">
        <f t="array" ref="H84">SUMPRODUCT((LOWER(INDEX(Attendance!$D:$ZZ,MATCH($A84,Attendance!$A:$A,0),0))="x")*(Attendance!$D$2:$ZZ$2=_xlfn.XLOOKUP(H$1,'Point System'!$A:$A,'Point System'!$B:$B,""))*(TEXT(Attendance!$D$1:$ZZ$1,"mmm")="Jan"))*_xlfn.XLOOKUP(H$1,'Point System'!$A:$A,'Point System'!$C:$C,0)</f>
        <v>0</v>
      </c>
      <c r="I84" s="233" cm="1">
        <f t="array" ref="I84">SUMPRODUCT((LOWER(INDEX(Attendance!$D:$ZZ,MATCH($A84,Attendance!$A:$A,0),0))="x")*(Attendance!$D$2:$ZZ$2=_xlfn.XLOOKUP(I$1,'Point System'!$A:$A,'Point System'!$B:$B,""))*(TEXT(Attendance!$D$1:$ZZ$1,"mmm")="Jan"))*_xlfn.XLOOKUP(I$1,'Point System'!$A:$A,'Point System'!$C:$C,0)</f>
        <v>0</v>
      </c>
      <c r="J84" s="233" cm="1">
        <f t="array" ref="J84">SUMPRODUCT((LOWER(INDEX(Attendance!$D:$ZZ,MATCH($A84,Attendance!$A:$A,0),0))="x")*(Attendance!$D$2:$ZZ$2=_xlfn.XLOOKUP(J$1,'Point System'!$A:$A,'Point System'!$B:$B,""))*(TEXT(Attendance!$D$1:$ZZ$1,"mmm")="Jan"))*_xlfn.XLOOKUP(J$1,'Point System'!$A:$A,'Point System'!$C:$C,0)</f>
        <v>0</v>
      </c>
      <c r="K84" s="233" cm="1">
        <f t="array" ref="K84">SUMPRODUCT((LOWER(INDEX(Attendance!$D:$ZZ,MATCH($A84,Attendance!$A:$A,0),0))="x")*(Attendance!$D$2:$ZZ$2=_xlfn.XLOOKUP(K$1,'Point System'!$A:$A,'Point System'!$B:$B,""))*(TEXT(Attendance!$D$1:$ZZ$1,"mmm")="Jan"))*_xlfn.XLOOKUP(K$1,'Point System'!$A:$A,'Point System'!$C:$C,0)</f>
        <v>0</v>
      </c>
      <c r="L84" s="188"/>
      <c r="M84" s="188"/>
      <c r="N84" s="188"/>
      <c r="O84" s="188"/>
      <c r="P84" s="241">
        <f t="shared" si="3"/>
        <v>0</v>
      </c>
      <c r="Q84" s="242">
        <f>IFERROR(INDEX(Deduction!$K:$K,MATCH($A84,Deduction!$A:$A,0))*_xlfn.XLOOKUP(Q$1,'Point System'!$E:$E,'Point System'!$G:$G,0),0)</f>
        <v>0</v>
      </c>
      <c r="R84" s="242">
        <f>IFERROR(INDEX(Deduction!$L:$L,MATCH($A84,Deduction!$A:$A,0))*_xlfn.XLOOKUP(R$1,'Point System'!$E:$E,'Point System'!$G:$G,0),0)</f>
        <v>0</v>
      </c>
      <c r="S84" s="242">
        <f>IFERROR(INDEX(Deduction!$M:$M,MATCH($A84,Deduction!$A:$A,0))*_xlfn.XLOOKUP(S$1,'Point System'!$E:$E,'Point System'!$G:$G,0),0)</f>
        <v>0</v>
      </c>
      <c r="T84" s="242">
        <f>IFERROR(INDEX(Deduction!$N:$N,MATCH($A84,Deduction!$A:$A,0))*_xlfn.XLOOKUP(T$1,'Point System'!$E:$E,'Point System'!$G:$G,0),0)</f>
        <v>0</v>
      </c>
      <c r="U84" s="242">
        <f>IFERROR(INDEX(Deduction!$O:$O,MATCH($A84,Deduction!$A:$A,0))*_xlfn.XLOOKUP(U$1,'Point System'!$E:$E,'Point System'!$G:$G,0),0)</f>
        <v>0</v>
      </c>
      <c r="V84" s="242">
        <f>IFERROR(INDEX(Deduction!$P:$P,MATCH($A84,Deduction!$A:$A,0))*_xlfn.XLOOKUP(V$1,'Point System'!$E:$E,'Point System'!$G:$G,0),0)</f>
        <v>0</v>
      </c>
      <c r="W84" s="243">
        <f t="shared" si="4"/>
        <v>0</v>
      </c>
      <c r="X84" s="243">
        <f t="shared" si="5"/>
        <v>0</v>
      </c>
      <c r="Y84" s="244" cm="1">
        <f t="array" ref="Y84">IFERROR(SUMPRODUCT((LOWER(INDEX(Attendance!$E:$ZZ,MATCH($A84,Attendance!$A:$A,0),0))="x")*(TEXT(Attendance!$E$1:$ZZ$1,"mmm")="Jan"))/SUMPRODUCT((Attendance!$E$1:$ZZ$1&lt;&gt;"")*(TEXT(Attendance!$E$1:$ZZ$1,"mmm")="Jan")),0)</f>
        <v>0</v>
      </c>
      <c r="Z84" s="245" cm="1">
        <f t="array" ref="Z84">IFERROR(SUMPRODUCT((LOWER(INDEX(Attendance!$E:$ZZ,MATCH($A84,Attendance!$A:$A,0),0))="x")*(Attendance!$E$2:$ZZ$2=_xlfn.XLOOKUP(E$1,'Point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85" spans="1:26" x14ac:dyDescent="0.25">
      <c r="A85" s="39">
        <f>Attendance!A84</f>
        <v>82</v>
      </c>
      <c r="B85" s="39" t="str">
        <f>IF($A85=0,"",IFERROR(_xlfn.LET(_xlpm.x,INDEX(Attendance!$B:$B,MATCH($A85,Attendance!$A:$A,0)),IF(_xlpm.x=0,"",_xlpm.x)),""))</f>
        <v/>
      </c>
      <c r="C85" s="39" t="str">
        <f>IF($A85=0,"",IFERROR(_xlfn.LET(_xlpm.x,INDEX(Attendance!$C:$C,MATCH($A85,Attendance!$A:$A,0)),IF(_xlpm.x=0,"",_xlpm.x)),""))</f>
        <v/>
      </c>
      <c r="D85" s="39" t="str">
        <f>IF($A85=0,"",IFERROR(_xlfn.LET(_xlpm.x,INDEX(Attendance!$D:$D,MATCH($A85,Attendance!$A:$A,0)),IF(_xlpm.x=0,"",_xlpm.x)),""))</f>
        <v/>
      </c>
      <c r="E85" s="233" cm="1">
        <f t="array" ref="E85">SUMPRODUCT((LOWER(INDEX(Attendance!$D:$ZZ,MATCH($A85,Attendance!$A:$A,0),0))="x")*(Attendance!$D$2:$ZZ$2=_xlfn.XLOOKUP(E$1,'Point System'!$A:$A,'Point System'!$B:$B,""))*(TEXT(Attendance!$D$1:$ZZ$1,"mmm")="Jan"))*_xlfn.XLOOKUP(E$1,'Point System'!$A:$A,'Point System'!$C:$C,0)</f>
        <v>0</v>
      </c>
      <c r="F85" s="233" cm="1">
        <f t="array" ref="F85">SUMPRODUCT((LOWER(INDEX(Attendance!$D:$ZZ,MATCH($A85,Attendance!$A:$A,0),0))="x")*(Attendance!$D$2:$ZZ$2=_xlfn.XLOOKUP(F$1,'Point System'!$A:$A,'Point System'!$B:$B,""))*(TEXT(Attendance!$D$1:$ZZ$1,"mmm")="Jan"))*_xlfn.XLOOKUP(F$1,'Point System'!$A:$A,'Point System'!$C:$C,0)</f>
        <v>0</v>
      </c>
      <c r="G85" s="233" cm="1">
        <f t="array" ref="G85">SUMPRODUCT((LOWER(INDEX(Attendance!$D:$ZZ,MATCH($A85,Attendance!$A:$A,0),0))="x")*(Attendance!$D$2:$ZZ$2=_xlfn.XLOOKUP(G$1,'Point System'!$A:$A,'Point System'!$B:$B,""))*(TEXT(Attendance!$D$1:$ZZ$1,"mmm")="Jan"))*_xlfn.XLOOKUP(G$1,'Point System'!$A:$A,'Point System'!$C:$C,0)</f>
        <v>0</v>
      </c>
      <c r="H85" s="233" cm="1">
        <f t="array" ref="H85">SUMPRODUCT((LOWER(INDEX(Attendance!$D:$ZZ,MATCH($A85,Attendance!$A:$A,0),0))="x")*(Attendance!$D$2:$ZZ$2=_xlfn.XLOOKUP(H$1,'Point System'!$A:$A,'Point System'!$B:$B,""))*(TEXT(Attendance!$D$1:$ZZ$1,"mmm")="Jan"))*_xlfn.XLOOKUP(H$1,'Point System'!$A:$A,'Point System'!$C:$C,0)</f>
        <v>0</v>
      </c>
      <c r="I85" s="233" cm="1">
        <f t="array" ref="I85">SUMPRODUCT((LOWER(INDEX(Attendance!$D:$ZZ,MATCH($A85,Attendance!$A:$A,0),0))="x")*(Attendance!$D$2:$ZZ$2=_xlfn.XLOOKUP(I$1,'Point System'!$A:$A,'Point System'!$B:$B,""))*(TEXT(Attendance!$D$1:$ZZ$1,"mmm")="Jan"))*_xlfn.XLOOKUP(I$1,'Point System'!$A:$A,'Point System'!$C:$C,0)</f>
        <v>0</v>
      </c>
      <c r="J85" s="233" cm="1">
        <f t="array" ref="J85">SUMPRODUCT((LOWER(INDEX(Attendance!$D:$ZZ,MATCH($A85,Attendance!$A:$A,0),0))="x")*(Attendance!$D$2:$ZZ$2=_xlfn.XLOOKUP(J$1,'Point System'!$A:$A,'Point System'!$B:$B,""))*(TEXT(Attendance!$D$1:$ZZ$1,"mmm")="Jan"))*_xlfn.XLOOKUP(J$1,'Point System'!$A:$A,'Point System'!$C:$C,0)</f>
        <v>0</v>
      </c>
      <c r="K85" s="233" cm="1">
        <f t="array" ref="K85">SUMPRODUCT((LOWER(INDEX(Attendance!$D:$ZZ,MATCH($A85,Attendance!$A:$A,0),0))="x")*(Attendance!$D$2:$ZZ$2=_xlfn.XLOOKUP(K$1,'Point System'!$A:$A,'Point System'!$B:$B,""))*(TEXT(Attendance!$D$1:$ZZ$1,"mmm")="Jan"))*_xlfn.XLOOKUP(K$1,'Point System'!$A:$A,'Point System'!$C:$C,0)</f>
        <v>0</v>
      </c>
      <c r="L85" s="188"/>
      <c r="M85" s="188"/>
      <c r="N85" s="188"/>
      <c r="O85" s="188"/>
      <c r="P85" s="241">
        <f t="shared" si="3"/>
        <v>0</v>
      </c>
      <c r="Q85" s="242">
        <f>IFERROR(INDEX(Deduction!$K:$K,MATCH($A85,Deduction!$A:$A,0))*_xlfn.XLOOKUP(Q$1,'Point System'!$E:$E,'Point System'!$G:$G,0),0)</f>
        <v>0</v>
      </c>
      <c r="R85" s="242">
        <f>IFERROR(INDEX(Deduction!$L:$L,MATCH($A85,Deduction!$A:$A,0))*_xlfn.XLOOKUP(R$1,'Point System'!$E:$E,'Point System'!$G:$G,0),0)</f>
        <v>0</v>
      </c>
      <c r="S85" s="242">
        <f>IFERROR(INDEX(Deduction!$M:$M,MATCH($A85,Deduction!$A:$A,0))*_xlfn.XLOOKUP(S$1,'Point System'!$E:$E,'Point System'!$G:$G,0),0)</f>
        <v>0</v>
      </c>
      <c r="T85" s="242">
        <f>IFERROR(INDEX(Deduction!$N:$N,MATCH($A85,Deduction!$A:$A,0))*_xlfn.XLOOKUP(T$1,'Point System'!$E:$E,'Point System'!$G:$G,0),0)</f>
        <v>0</v>
      </c>
      <c r="U85" s="242">
        <f>IFERROR(INDEX(Deduction!$O:$O,MATCH($A85,Deduction!$A:$A,0))*_xlfn.XLOOKUP(U$1,'Point System'!$E:$E,'Point System'!$G:$G,0),0)</f>
        <v>0</v>
      </c>
      <c r="V85" s="242">
        <f>IFERROR(INDEX(Deduction!$P:$P,MATCH($A85,Deduction!$A:$A,0))*_xlfn.XLOOKUP(V$1,'Point System'!$E:$E,'Point System'!$G:$G,0),0)</f>
        <v>0</v>
      </c>
      <c r="W85" s="243">
        <f t="shared" si="4"/>
        <v>0</v>
      </c>
      <c r="X85" s="243">
        <f t="shared" si="5"/>
        <v>0</v>
      </c>
      <c r="Y85" s="244" cm="1">
        <f t="array" ref="Y85">IFERROR(SUMPRODUCT((LOWER(INDEX(Attendance!$E:$ZZ,MATCH($A85,Attendance!$A:$A,0),0))="x")*(TEXT(Attendance!$E$1:$ZZ$1,"mmm")="Jan"))/SUMPRODUCT((Attendance!$E$1:$ZZ$1&lt;&gt;"")*(TEXT(Attendance!$E$1:$ZZ$1,"mmm")="Jan")),0)</f>
        <v>0</v>
      </c>
      <c r="Z85" s="245" cm="1">
        <f t="array" ref="Z85">IFERROR(SUMPRODUCT((LOWER(INDEX(Attendance!$E:$ZZ,MATCH($A85,Attendance!$A:$A,0),0))="x")*(Attendance!$E$2:$ZZ$2=_xlfn.XLOOKUP(E$1,'Point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86" spans="1:26" x14ac:dyDescent="0.25">
      <c r="A86" s="40">
        <f>Attendance!A85</f>
        <v>83</v>
      </c>
      <c r="B86" s="39" t="str">
        <f>IF($A86=0,"",IFERROR(_xlfn.LET(_xlpm.x,INDEX(Attendance!$B:$B,MATCH($A86,Attendance!$A:$A,0)),IF(_xlpm.x=0,"",_xlpm.x)),""))</f>
        <v/>
      </c>
      <c r="C86" s="39" t="str">
        <f>IF($A86=0,"",IFERROR(_xlfn.LET(_xlpm.x,INDEX(Attendance!$C:$C,MATCH($A86,Attendance!$A:$A,0)),IF(_xlpm.x=0,"",_xlpm.x)),""))</f>
        <v/>
      </c>
      <c r="D86" s="39" t="str">
        <f>IF($A86=0,"",IFERROR(_xlfn.LET(_xlpm.x,INDEX(Attendance!$D:$D,MATCH($A86,Attendance!$A:$A,0)),IF(_xlpm.x=0,"",_xlpm.x)),""))</f>
        <v/>
      </c>
      <c r="E86" s="233" cm="1">
        <f t="array" ref="E86">SUMPRODUCT((LOWER(INDEX(Attendance!$D:$ZZ,MATCH($A86,Attendance!$A:$A,0),0))="x")*(Attendance!$D$2:$ZZ$2=_xlfn.XLOOKUP(E$1,'Point System'!$A:$A,'Point System'!$B:$B,""))*(TEXT(Attendance!$D$1:$ZZ$1,"mmm")="Jan"))*_xlfn.XLOOKUP(E$1,'Point System'!$A:$A,'Point System'!$C:$C,0)</f>
        <v>0</v>
      </c>
      <c r="F86" s="233" cm="1">
        <f t="array" ref="F86">SUMPRODUCT((LOWER(INDEX(Attendance!$D:$ZZ,MATCH($A86,Attendance!$A:$A,0),0))="x")*(Attendance!$D$2:$ZZ$2=_xlfn.XLOOKUP(F$1,'Point System'!$A:$A,'Point System'!$B:$B,""))*(TEXT(Attendance!$D$1:$ZZ$1,"mmm")="Jan"))*_xlfn.XLOOKUP(F$1,'Point System'!$A:$A,'Point System'!$C:$C,0)</f>
        <v>0</v>
      </c>
      <c r="G86" s="233" cm="1">
        <f t="array" ref="G86">SUMPRODUCT((LOWER(INDEX(Attendance!$D:$ZZ,MATCH($A86,Attendance!$A:$A,0),0))="x")*(Attendance!$D$2:$ZZ$2=_xlfn.XLOOKUP(G$1,'Point System'!$A:$A,'Point System'!$B:$B,""))*(TEXT(Attendance!$D$1:$ZZ$1,"mmm")="Jan"))*_xlfn.XLOOKUP(G$1,'Point System'!$A:$A,'Point System'!$C:$C,0)</f>
        <v>0</v>
      </c>
      <c r="H86" s="233" cm="1">
        <f t="array" ref="H86">SUMPRODUCT((LOWER(INDEX(Attendance!$D:$ZZ,MATCH($A86,Attendance!$A:$A,0),0))="x")*(Attendance!$D$2:$ZZ$2=_xlfn.XLOOKUP(H$1,'Point System'!$A:$A,'Point System'!$B:$B,""))*(TEXT(Attendance!$D$1:$ZZ$1,"mmm")="Jan"))*_xlfn.XLOOKUP(H$1,'Point System'!$A:$A,'Point System'!$C:$C,0)</f>
        <v>0</v>
      </c>
      <c r="I86" s="233" cm="1">
        <f t="array" ref="I86">SUMPRODUCT((LOWER(INDEX(Attendance!$D:$ZZ,MATCH($A86,Attendance!$A:$A,0),0))="x")*(Attendance!$D$2:$ZZ$2=_xlfn.XLOOKUP(I$1,'Point System'!$A:$A,'Point System'!$B:$B,""))*(TEXT(Attendance!$D$1:$ZZ$1,"mmm")="Jan"))*_xlfn.XLOOKUP(I$1,'Point System'!$A:$A,'Point System'!$C:$C,0)</f>
        <v>0</v>
      </c>
      <c r="J86" s="233" cm="1">
        <f t="array" ref="J86">SUMPRODUCT((LOWER(INDEX(Attendance!$D:$ZZ,MATCH($A86,Attendance!$A:$A,0),0))="x")*(Attendance!$D$2:$ZZ$2=_xlfn.XLOOKUP(J$1,'Point System'!$A:$A,'Point System'!$B:$B,""))*(TEXT(Attendance!$D$1:$ZZ$1,"mmm")="Jan"))*_xlfn.XLOOKUP(J$1,'Point System'!$A:$A,'Point System'!$C:$C,0)</f>
        <v>0</v>
      </c>
      <c r="K86" s="233" cm="1">
        <f t="array" ref="K86">SUMPRODUCT((LOWER(INDEX(Attendance!$D:$ZZ,MATCH($A86,Attendance!$A:$A,0),0))="x")*(Attendance!$D$2:$ZZ$2=_xlfn.XLOOKUP(K$1,'Point System'!$A:$A,'Point System'!$B:$B,""))*(TEXT(Attendance!$D$1:$ZZ$1,"mmm")="Jan"))*_xlfn.XLOOKUP(K$1,'Point System'!$A:$A,'Point System'!$C:$C,0)</f>
        <v>0</v>
      </c>
      <c r="L86" s="188"/>
      <c r="M86" s="188"/>
      <c r="N86" s="188"/>
      <c r="O86" s="188"/>
      <c r="P86" s="241">
        <f t="shared" si="3"/>
        <v>0</v>
      </c>
      <c r="Q86" s="242">
        <f>IFERROR(INDEX(Deduction!$K:$K,MATCH($A86,Deduction!$A:$A,0))*_xlfn.XLOOKUP(Q$1,'Point System'!$E:$E,'Point System'!$G:$G,0),0)</f>
        <v>0</v>
      </c>
      <c r="R86" s="242">
        <f>IFERROR(INDEX(Deduction!$L:$L,MATCH($A86,Deduction!$A:$A,0))*_xlfn.XLOOKUP(R$1,'Point System'!$E:$E,'Point System'!$G:$G,0),0)</f>
        <v>0</v>
      </c>
      <c r="S86" s="242">
        <f>IFERROR(INDEX(Deduction!$M:$M,MATCH($A86,Deduction!$A:$A,0))*_xlfn.XLOOKUP(S$1,'Point System'!$E:$E,'Point System'!$G:$G,0),0)</f>
        <v>0</v>
      </c>
      <c r="T86" s="242">
        <f>IFERROR(INDEX(Deduction!$N:$N,MATCH($A86,Deduction!$A:$A,0))*_xlfn.XLOOKUP(T$1,'Point System'!$E:$E,'Point System'!$G:$G,0),0)</f>
        <v>0</v>
      </c>
      <c r="U86" s="242">
        <f>IFERROR(INDEX(Deduction!$O:$O,MATCH($A86,Deduction!$A:$A,0))*_xlfn.XLOOKUP(U$1,'Point System'!$E:$E,'Point System'!$G:$G,0),0)</f>
        <v>0</v>
      </c>
      <c r="V86" s="242">
        <f>IFERROR(INDEX(Deduction!$P:$P,MATCH($A86,Deduction!$A:$A,0))*_xlfn.XLOOKUP(V$1,'Point System'!$E:$E,'Point System'!$G:$G,0),0)</f>
        <v>0</v>
      </c>
      <c r="W86" s="243">
        <f t="shared" si="4"/>
        <v>0</v>
      </c>
      <c r="X86" s="243">
        <f t="shared" si="5"/>
        <v>0</v>
      </c>
      <c r="Y86" s="244" cm="1">
        <f t="array" ref="Y86">IFERROR(SUMPRODUCT((LOWER(INDEX(Attendance!$E:$ZZ,MATCH($A86,Attendance!$A:$A,0),0))="x")*(TEXT(Attendance!$E$1:$ZZ$1,"mmm")="Jan"))/SUMPRODUCT((Attendance!$E$1:$ZZ$1&lt;&gt;"")*(TEXT(Attendance!$E$1:$ZZ$1,"mmm")="Jan")),0)</f>
        <v>0</v>
      </c>
      <c r="Z86" s="245" cm="1">
        <f t="array" ref="Z86">IFERROR(SUMPRODUCT((LOWER(INDEX(Attendance!$E:$ZZ,MATCH($A86,Attendance!$A:$A,0),0))="x")*(Attendance!$E$2:$ZZ$2=_xlfn.XLOOKUP(E$1,'Point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87" spans="1:26" x14ac:dyDescent="0.25">
      <c r="A87" s="39">
        <f>Attendance!A86</f>
        <v>84</v>
      </c>
      <c r="B87" s="39" t="str">
        <f>IF($A87=0,"",IFERROR(_xlfn.LET(_xlpm.x,INDEX(Attendance!$B:$B,MATCH($A87,Attendance!$A:$A,0)),IF(_xlpm.x=0,"",_xlpm.x)),""))</f>
        <v/>
      </c>
      <c r="C87" s="39" t="str">
        <f>IF($A87=0,"",IFERROR(_xlfn.LET(_xlpm.x,INDEX(Attendance!$C:$C,MATCH($A87,Attendance!$A:$A,0)),IF(_xlpm.x=0,"",_xlpm.x)),""))</f>
        <v/>
      </c>
      <c r="D87" s="39" t="str">
        <f>IF($A87=0,"",IFERROR(_xlfn.LET(_xlpm.x,INDEX(Attendance!$D:$D,MATCH($A87,Attendance!$A:$A,0)),IF(_xlpm.x=0,"",_xlpm.x)),""))</f>
        <v/>
      </c>
      <c r="E87" s="233" cm="1">
        <f t="array" ref="E87">SUMPRODUCT((LOWER(INDEX(Attendance!$D:$ZZ,MATCH($A87,Attendance!$A:$A,0),0))="x")*(Attendance!$D$2:$ZZ$2=_xlfn.XLOOKUP(E$1,'Point System'!$A:$A,'Point System'!$B:$B,""))*(TEXT(Attendance!$D$1:$ZZ$1,"mmm")="Jan"))*_xlfn.XLOOKUP(E$1,'Point System'!$A:$A,'Point System'!$C:$C,0)</f>
        <v>0</v>
      </c>
      <c r="F87" s="233" cm="1">
        <f t="array" ref="F87">SUMPRODUCT((LOWER(INDEX(Attendance!$D:$ZZ,MATCH($A87,Attendance!$A:$A,0),0))="x")*(Attendance!$D$2:$ZZ$2=_xlfn.XLOOKUP(F$1,'Point System'!$A:$A,'Point System'!$B:$B,""))*(TEXT(Attendance!$D$1:$ZZ$1,"mmm")="Jan"))*_xlfn.XLOOKUP(F$1,'Point System'!$A:$A,'Point System'!$C:$C,0)</f>
        <v>0</v>
      </c>
      <c r="G87" s="233" cm="1">
        <f t="array" ref="G87">SUMPRODUCT((LOWER(INDEX(Attendance!$D:$ZZ,MATCH($A87,Attendance!$A:$A,0),0))="x")*(Attendance!$D$2:$ZZ$2=_xlfn.XLOOKUP(G$1,'Point System'!$A:$A,'Point System'!$B:$B,""))*(TEXT(Attendance!$D$1:$ZZ$1,"mmm")="Jan"))*_xlfn.XLOOKUP(G$1,'Point System'!$A:$A,'Point System'!$C:$C,0)</f>
        <v>0</v>
      </c>
      <c r="H87" s="233" cm="1">
        <f t="array" ref="H87">SUMPRODUCT((LOWER(INDEX(Attendance!$D:$ZZ,MATCH($A87,Attendance!$A:$A,0),0))="x")*(Attendance!$D$2:$ZZ$2=_xlfn.XLOOKUP(H$1,'Point System'!$A:$A,'Point System'!$B:$B,""))*(TEXT(Attendance!$D$1:$ZZ$1,"mmm")="Jan"))*_xlfn.XLOOKUP(H$1,'Point System'!$A:$A,'Point System'!$C:$C,0)</f>
        <v>0</v>
      </c>
      <c r="I87" s="233" cm="1">
        <f t="array" ref="I87">SUMPRODUCT((LOWER(INDEX(Attendance!$D:$ZZ,MATCH($A87,Attendance!$A:$A,0),0))="x")*(Attendance!$D$2:$ZZ$2=_xlfn.XLOOKUP(I$1,'Point System'!$A:$A,'Point System'!$B:$B,""))*(TEXT(Attendance!$D$1:$ZZ$1,"mmm")="Jan"))*_xlfn.XLOOKUP(I$1,'Point System'!$A:$A,'Point System'!$C:$C,0)</f>
        <v>0</v>
      </c>
      <c r="J87" s="233" cm="1">
        <f t="array" ref="J87">SUMPRODUCT((LOWER(INDEX(Attendance!$D:$ZZ,MATCH($A87,Attendance!$A:$A,0),0))="x")*(Attendance!$D$2:$ZZ$2=_xlfn.XLOOKUP(J$1,'Point System'!$A:$A,'Point System'!$B:$B,""))*(TEXT(Attendance!$D$1:$ZZ$1,"mmm")="Jan"))*_xlfn.XLOOKUP(J$1,'Point System'!$A:$A,'Point System'!$C:$C,0)</f>
        <v>0</v>
      </c>
      <c r="K87" s="233" cm="1">
        <f t="array" ref="K87">SUMPRODUCT((LOWER(INDEX(Attendance!$D:$ZZ,MATCH($A87,Attendance!$A:$A,0),0))="x")*(Attendance!$D$2:$ZZ$2=_xlfn.XLOOKUP(K$1,'Point System'!$A:$A,'Point System'!$B:$B,""))*(TEXT(Attendance!$D$1:$ZZ$1,"mmm")="Jan"))*_xlfn.XLOOKUP(K$1,'Point System'!$A:$A,'Point System'!$C:$C,0)</f>
        <v>0</v>
      </c>
      <c r="L87" s="188"/>
      <c r="M87" s="188"/>
      <c r="N87" s="188"/>
      <c r="O87" s="188"/>
      <c r="P87" s="241">
        <f t="shared" si="3"/>
        <v>0</v>
      </c>
      <c r="Q87" s="242">
        <f>IFERROR(INDEX(Deduction!$K:$K,MATCH($A87,Deduction!$A:$A,0))*_xlfn.XLOOKUP(Q$1,'Point System'!$E:$E,'Point System'!$G:$G,0),0)</f>
        <v>0</v>
      </c>
      <c r="R87" s="242">
        <f>IFERROR(INDEX(Deduction!$L:$L,MATCH($A87,Deduction!$A:$A,0))*_xlfn.XLOOKUP(R$1,'Point System'!$E:$E,'Point System'!$G:$G,0),0)</f>
        <v>0</v>
      </c>
      <c r="S87" s="242">
        <f>IFERROR(INDEX(Deduction!$M:$M,MATCH($A87,Deduction!$A:$A,0))*_xlfn.XLOOKUP(S$1,'Point System'!$E:$E,'Point System'!$G:$G,0),0)</f>
        <v>0</v>
      </c>
      <c r="T87" s="242">
        <f>IFERROR(INDEX(Deduction!$N:$N,MATCH($A87,Deduction!$A:$A,0))*_xlfn.XLOOKUP(T$1,'Point System'!$E:$E,'Point System'!$G:$G,0),0)</f>
        <v>0</v>
      </c>
      <c r="U87" s="242">
        <f>IFERROR(INDEX(Deduction!$O:$O,MATCH($A87,Deduction!$A:$A,0))*_xlfn.XLOOKUP(U$1,'Point System'!$E:$E,'Point System'!$G:$G,0),0)</f>
        <v>0</v>
      </c>
      <c r="V87" s="242">
        <f>IFERROR(INDEX(Deduction!$P:$P,MATCH($A87,Deduction!$A:$A,0))*_xlfn.XLOOKUP(V$1,'Point System'!$E:$E,'Point System'!$G:$G,0),0)</f>
        <v>0</v>
      </c>
      <c r="W87" s="243">
        <f t="shared" si="4"/>
        <v>0</v>
      </c>
      <c r="X87" s="243">
        <f t="shared" si="5"/>
        <v>0</v>
      </c>
      <c r="Y87" s="244" cm="1">
        <f t="array" ref="Y87">IFERROR(SUMPRODUCT((LOWER(INDEX(Attendance!$E:$ZZ,MATCH($A87,Attendance!$A:$A,0),0))="x")*(TEXT(Attendance!$E$1:$ZZ$1,"mmm")="Jan"))/SUMPRODUCT((Attendance!$E$1:$ZZ$1&lt;&gt;"")*(TEXT(Attendance!$E$1:$ZZ$1,"mmm")="Jan")),0)</f>
        <v>0</v>
      </c>
      <c r="Z87" s="245" cm="1">
        <f t="array" ref="Z87">IFERROR(SUMPRODUCT((LOWER(INDEX(Attendance!$E:$ZZ,MATCH($A87,Attendance!$A:$A,0),0))="x")*(Attendance!$E$2:$ZZ$2=_xlfn.XLOOKUP(E$1,'Point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88" spans="1:26" x14ac:dyDescent="0.25">
      <c r="A88" s="40">
        <f>Attendance!A87</f>
        <v>85</v>
      </c>
      <c r="B88" s="39" t="str">
        <f>IF($A88=0,"",IFERROR(_xlfn.LET(_xlpm.x,INDEX(Attendance!$B:$B,MATCH($A88,Attendance!$A:$A,0)),IF(_xlpm.x=0,"",_xlpm.x)),""))</f>
        <v/>
      </c>
      <c r="C88" s="39" t="str">
        <f>IF($A88=0,"",IFERROR(_xlfn.LET(_xlpm.x,INDEX(Attendance!$C:$C,MATCH($A88,Attendance!$A:$A,0)),IF(_xlpm.x=0,"",_xlpm.x)),""))</f>
        <v/>
      </c>
      <c r="D88" s="39" t="str">
        <f>IF($A88=0,"",IFERROR(_xlfn.LET(_xlpm.x,INDEX(Attendance!$D:$D,MATCH($A88,Attendance!$A:$A,0)),IF(_xlpm.x=0,"",_xlpm.x)),""))</f>
        <v/>
      </c>
      <c r="E88" s="233" cm="1">
        <f t="array" ref="E88">SUMPRODUCT((LOWER(INDEX(Attendance!$D:$ZZ,MATCH($A88,Attendance!$A:$A,0),0))="x")*(Attendance!$D$2:$ZZ$2=_xlfn.XLOOKUP(E$1,'Point System'!$A:$A,'Point System'!$B:$B,""))*(TEXT(Attendance!$D$1:$ZZ$1,"mmm")="Jan"))*_xlfn.XLOOKUP(E$1,'Point System'!$A:$A,'Point System'!$C:$C,0)</f>
        <v>0</v>
      </c>
      <c r="F88" s="233" cm="1">
        <f t="array" ref="F88">SUMPRODUCT((LOWER(INDEX(Attendance!$D:$ZZ,MATCH($A88,Attendance!$A:$A,0),0))="x")*(Attendance!$D$2:$ZZ$2=_xlfn.XLOOKUP(F$1,'Point System'!$A:$A,'Point System'!$B:$B,""))*(TEXT(Attendance!$D$1:$ZZ$1,"mmm")="Jan"))*_xlfn.XLOOKUP(F$1,'Point System'!$A:$A,'Point System'!$C:$C,0)</f>
        <v>0</v>
      </c>
      <c r="G88" s="233" cm="1">
        <f t="array" ref="G88">SUMPRODUCT((LOWER(INDEX(Attendance!$D:$ZZ,MATCH($A88,Attendance!$A:$A,0),0))="x")*(Attendance!$D$2:$ZZ$2=_xlfn.XLOOKUP(G$1,'Point System'!$A:$A,'Point System'!$B:$B,""))*(TEXT(Attendance!$D$1:$ZZ$1,"mmm")="Jan"))*_xlfn.XLOOKUP(G$1,'Point System'!$A:$A,'Point System'!$C:$C,0)</f>
        <v>0</v>
      </c>
      <c r="H88" s="233" cm="1">
        <f t="array" ref="H88">SUMPRODUCT((LOWER(INDEX(Attendance!$D:$ZZ,MATCH($A88,Attendance!$A:$A,0),0))="x")*(Attendance!$D$2:$ZZ$2=_xlfn.XLOOKUP(H$1,'Point System'!$A:$A,'Point System'!$B:$B,""))*(TEXT(Attendance!$D$1:$ZZ$1,"mmm")="Jan"))*_xlfn.XLOOKUP(H$1,'Point System'!$A:$A,'Point System'!$C:$C,0)</f>
        <v>0</v>
      </c>
      <c r="I88" s="233" cm="1">
        <f t="array" ref="I88">SUMPRODUCT((LOWER(INDEX(Attendance!$D:$ZZ,MATCH($A88,Attendance!$A:$A,0),0))="x")*(Attendance!$D$2:$ZZ$2=_xlfn.XLOOKUP(I$1,'Point System'!$A:$A,'Point System'!$B:$B,""))*(TEXT(Attendance!$D$1:$ZZ$1,"mmm")="Jan"))*_xlfn.XLOOKUP(I$1,'Point System'!$A:$A,'Point System'!$C:$C,0)</f>
        <v>0</v>
      </c>
      <c r="J88" s="233" cm="1">
        <f t="array" ref="J88">SUMPRODUCT((LOWER(INDEX(Attendance!$D:$ZZ,MATCH($A88,Attendance!$A:$A,0),0))="x")*(Attendance!$D$2:$ZZ$2=_xlfn.XLOOKUP(J$1,'Point System'!$A:$A,'Point System'!$B:$B,""))*(TEXT(Attendance!$D$1:$ZZ$1,"mmm")="Jan"))*_xlfn.XLOOKUP(J$1,'Point System'!$A:$A,'Point System'!$C:$C,0)</f>
        <v>0</v>
      </c>
      <c r="K88" s="233" cm="1">
        <f t="array" ref="K88">SUMPRODUCT((LOWER(INDEX(Attendance!$D:$ZZ,MATCH($A88,Attendance!$A:$A,0),0))="x")*(Attendance!$D$2:$ZZ$2=_xlfn.XLOOKUP(K$1,'Point System'!$A:$A,'Point System'!$B:$B,""))*(TEXT(Attendance!$D$1:$ZZ$1,"mmm")="Jan"))*_xlfn.XLOOKUP(K$1,'Point System'!$A:$A,'Point System'!$C:$C,0)</f>
        <v>0</v>
      </c>
      <c r="L88" s="188"/>
      <c r="M88" s="188"/>
      <c r="N88" s="188"/>
      <c r="O88" s="188"/>
      <c r="P88" s="241">
        <f t="shared" si="3"/>
        <v>0</v>
      </c>
      <c r="Q88" s="242">
        <f>IFERROR(INDEX(Deduction!$K:$K,MATCH($A88,Deduction!$A:$A,0))*_xlfn.XLOOKUP(Q$1,'Point System'!$E:$E,'Point System'!$G:$G,0),0)</f>
        <v>0</v>
      </c>
      <c r="R88" s="242">
        <f>IFERROR(INDEX(Deduction!$L:$L,MATCH($A88,Deduction!$A:$A,0))*_xlfn.XLOOKUP(R$1,'Point System'!$E:$E,'Point System'!$G:$G,0),0)</f>
        <v>0</v>
      </c>
      <c r="S88" s="242">
        <f>IFERROR(INDEX(Deduction!$M:$M,MATCH($A88,Deduction!$A:$A,0))*_xlfn.XLOOKUP(S$1,'Point System'!$E:$E,'Point System'!$G:$G,0),0)</f>
        <v>0</v>
      </c>
      <c r="T88" s="242">
        <f>IFERROR(INDEX(Deduction!$N:$N,MATCH($A88,Deduction!$A:$A,0))*_xlfn.XLOOKUP(T$1,'Point System'!$E:$E,'Point System'!$G:$G,0),0)</f>
        <v>0</v>
      </c>
      <c r="U88" s="242">
        <f>IFERROR(INDEX(Deduction!$O:$O,MATCH($A88,Deduction!$A:$A,0))*_xlfn.XLOOKUP(U$1,'Point System'!$E:$E,'Point System'!$G:$G,0),0)</f>
        <v>0</v>
      </c>
      <c r="V88" s="242">
        <f>IFERROR(INDEX(Deduction!$P:$P,MATCH($A88,Deduction!$A:$A,0))*_xlfn.XLOOKUP(V$1,'Point System'!$E:$E,'Point System'!$G:$G,0),0)</f>
        <v>0</v>
      </c>
      <c r="W88" s="243">
        <f t="shared" si="4"/>
        <v>0</v>
      </c>
      <c r="X88" s="243">
        <f t="shared" si="5"/>
        <v>0</v>
      </c>
      <c r="Y88" s="244" cm="1">
        <f t="array" ref="Y88">IFERROR(SUMPRODUCT((LOWER(INDEX(Attendance!$E:$ZZ,MATCH($A88,Attendance!$A:$A,0),0))="x")*(TEXT(Attendance!$E$1:$ZZ$1,"mmm")="Jan"))/SUMPRODUCT((Attendance!$E$1:$ZZ$1&lt;&gt;"")*(TEXT(Attendance!$E$1:$ZZ$1,"mmm")="Jan")),0)</f>
        <v>0</v>
      </c>
      <c r="Z88" s="245" cm="1">
        <f t="array" ref="Z88">IFERROR(SUMPRODUCT((LOWER(INDEX(Attendance!$E:$ZZ,MATCH($A88,Attendance!$A:$A,0),0))="x")*(Attendance!$E$2:$ZZ$2=_xlfn.XLOOKUP(E$1,'Point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89" spans="1:26" x14ac:dyDescent="0.25">
      <c r="A89" s="39">
        <f>Attendance!A88</f>
        <v>86</v>
      </c>
      <c r="B89" s="39" t="str">
        <f>IF($A89=0,"",IFERROR(_xlfn.LET(_xlpm.x,INDEX(Attendance!$B:$B,MATCH($A89,Attendance!$A:$A,0)),IF(_xlpm.x=0,"",_xlpm.x)),""))</f>
        <v/>
      </c>
      <c r="C89" s="39" t="str">
        <f>IF($A89=0,"",IFERROR(_xlfn.LET(_xlpm.x,INDEX(Attendance!$C:$C,MATCH($A89,Attendance!$A:$A,0)),IF(_xlpm.x=0,"",_xlpm.x)),""))</f>
        <v/>
      </c>
      <c r="D89" s="39" t="str">
        <f>IF($A89=0,"",IFERROR(_xlfn.LET(_xlpm.x,INDEX(Attendance!$D:$D,MATCH($A89,Attendance!$A:$A,0)),IF(_xlpm.x=0,"",_xlpm.x)),""))</f>
        <v/>
      </c>
      <c r="E89" s="233" cm="1">
        <f t="array" ref="E89">SUMPRODUCT((LOWER(INDEX(Attendance!$D:$ZZ,MATCH($A89,Attendance!$A:$A,0),0))="x")*(Attendance!$D$2:$ZZ$2=_xlfn.XLOOKUP(E$1,'Point System'!$A:$A,'Point System'!$B:$B,""))*(TEXT(Attendance!$D$1:$ZZ$1,"mmm")="Jan"))*_xlfn.XLOOKUP(E$1,'Point System'!$A:$A,'Point System'!$C:$C,0)</f>
        <v>0</v>
      </c>
      <c r="F89" s="233" cm="1">
        <f t="array" ref="F89">SUMPRODUCT((LOWER(INDEX(Attendance!$D:$ZZ,MATCH($A89,Attendance!$A:$A,0),0))="x")*(Attendance!$D$2:$ZZ$2=_xlfn.XLOOKUP(F$1,'Point System'!$A:$A,'Point System'!$B:$B,""))*(TEXT(Attendance!$D$1:$ZZ$1,"mmm")="Jan"))*_xlfn.XLOOKUP(F$1,'Point System'!$A:$A,'Point System'!$C:$C,0)</f>
        <v>0</v>
      </c>
      <c r="G89" s="233" cm="1">
        <f t="array" ref="G89">SUMPRODUCT((LOWER(INDEX(Attendance!$D:$ZZ,MATCH($A89,Attendance!$A:$A,0),0))="x")*(Attendance!$D$2:$ZZ$2=_xlfn.XLOOKUP(G$1,'Point System'!$A:$A,'Point System'!$B:$B,""))*(TEXT(Attendance!$D$1:$ZZ$1,"mmm")="Jan"))*_xlfn.XLOOKUP(G$1,'Point System'!$A:$A,'Point System'!$C:$C,0)</f>
        <v>0</v>
      </c>
      <c r="H89" s="233" cm="1">
        <f t="array" ref="H89">SUMPRODUCT((LOWER(INDEX(Attendance!$D:$ZZ,MATCH($A89,Attendance!$A:$A,0),0))="x")*(Attendance!$D$2:$ZZ$2=_xlfn.XLOOKUP(H$1,'Point System'!$A:$A,'Point System'!$B:$B,""))*(TEXT(Attendance!$D$1:$ZZ$1,"mmm")="Jan"))*_xlfn.XLOOKUP(H$1,'Point System'!$A:$A,'Point System'!$C:$C,0)</f>
        <v>0</v>
      </c>
      <c r="I89" s="233" cm="1">
        <f t="array" ref="I89">SUMPRODUCT((LOWER(INDEX(Attendance!$D:$ZZ,MATCH($A89,Attendance!$A:$A,0),0))="x")*(Attendance!$D$2:$ZZ$2=_xlfn.XLOOKUP(I$1,'Point System'!$A:$A,'Point System'!$B:$B,""))*(TEXT(Attendance!$D$1:$ZZ$1,"mmm")="Jan"))*_xlfn.XLOOKUP(I$1,'Point System'!$A:$A,'Point System'!$C:$C,0)</f>
        <v>0</v>
      </c>
      <c r="J89" s="233" cm="1">
        <f t="array" ref="J89">SUMPRODUCT((LOWER(INDEX(Attendance!$D:$ZZ,MATCH($A89,Attendance!$A:$A,0),0))="x")*(Attendance!$D$2:$ZZ$2=_xlfn.XLOOKUP(J$1,'Point System'!$A:$A,'Point System'!$B:$B,""))*(TEXT(Attendance!$D$1:$ZZ$1,"mmm")="Jan"))*_xlfn.XLOOKUP(J$1,'Point System'!$A:$A,'Point System'!$C:$C,0)</f>
        <v>0</v>
      </c>
      <c r="K89" s="233" cm="1">
        <f t="array" ref="K89">SUMPRODUCT((LOWER(INDEX(Attendance!$D:$ZZ,MATCH($A89,Attendance!$A:$A,0),0))="x")*(Attendance!$D$2:$ZZ$2=_xlfn.XLOOKUP(K$1,'Point System'!$A:$A,'Point System'!$B:$B,""))*(TEXT(Attendance!$D$1:$ZZ$1,"mmm")="Jan"))*_xlfn.XLOOKUP(K$1,'Point System'!$A:$A,'Point System'!$C:$C,0)</f>
        <v>0</v>
      </c>
      <c r="L89" s="188"/>
      <c r="M89" s="188"/>
      <c r="N89" s="188"/>
      <c r="O89" s="188"/>
      <c r="P89" s="241">
        <f t="shared" si="3"/>
        <v>0</v>
      </c>
      <c r="Q89" s="242">
        <f>IFERROR(INDEX(Deduction!$K:$K,MATCH($A89,Deduction!$A:$A,0))*_xlfn.XLOOKUP(Q$1,'Point System'!$E:$E,'Point System'!$G:$G,0),0)</f>
        <v>0</v>
      </c>
      <c r="R89" s="242">
        <f>IFERROR(INDEX(Deduction!$L:$L,MATCH($A89,Deduction!$A:$A,0))*_xlfn.XLOOKUP(R$1,'Point System'!$E:$E,'Point System'!$G:$G,0),0)</f>
        <v>0</v>
      </c>
      <c r="S89" s="242">
        <f>IFERROR(INDEX(Deduction!$M:$M,MATCH($A89,Deduction!$A:$A,0))*_xlfn.XLOOKUP(S$1,'Point System'!$E:$E,'Point System'!$G:$G,0),0)</f>
        <v>0</v>
      </c>
      <c r="T89" s="242">
        <f>IFERROR(INDEX(Deduction!$N:$N,MATCH($A89,Deduction!$A:$A,0))*_xlfn.XLOOKUP(T$1,'Point System'!$E:$E,'Point System'!$G:$G,0),0)</f>
        <v>0</v>
      </c>
      <c r="U89" s="242">
        <f>IFERROR(INDEX(Deduction!$O:$O,MATCH($A89,Deduction!$A:$A,0))*_xlfn.XLOOKUP(U$1,'Point System'!$E:$E,'Point System'!$G:$G,0),0)</f>
        <v>0</v>
      </c>
      <c r="V89" s="242">
        <f>IFERROR(INDEX(Deduction!$P:$P,MATCH($A89,Deduction!$A:$A,0))*_xlfn.XLOOKUP(V$1,'Point System'!$E:$E,'Point System'!$G:$G,0),0)</f>
        <v>0</v>
      </c>
      <c r="W89" s="243">
        <f t="shared" si="4"/>
        <v>0</v>
      </c>
      <c r="X89" s="243">
        <f t="shared" si="5"/>
        <v>0</v>
      </c>
      <c r="Y89" s="244" cm="1">
        <f t="array" ref="Y89">IFERROR(SUMPRODUCT((LOWER(INDEX(Attendance!$E:$ZZ,MATCH($A89,Attendance!$A:$A,0),0))="x")*(TEXT(Attendance!$E$1:$ZZ$1,"mmm")="Jan"))/SUMPRODUCT((Attendance!$E$1:$ZZ$1&lt;&gt;"")*(TEXT(Attendance!$E$1:$ZZ$1,"mmm")="Jan")),0)</f>
        <v>0</v>
      </c>
      <c r="Z89" s="245" cm="1">
        <f t="array" ref="Z89">IFERROR(SUMPRODUCT((LOWER(INDEX(Attendance!$E:$ZZ,MATCH($A89,Attendance!$A:$A,0),0))="x")*(Attendance!$E$2:$ZZ$2=_xlfn.XLOOKUP(E$1,'Point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90" spans="1:26" x14ac:dyDescent="0.25">
      <c r="A90" s="40">
        <f>Attendance!A89</f>
        <v>87</v>
      </c>
      <c r="B90" s="39" t="str">
        <f>IF($A90=0,"",IFERROR(_xlfn.LET(_xlpm.x,INDEX(Attendance!$B:$B,MATCH($A90,Attendance!$A:$A,0)),IF(_xlpm.x=0,"",_xlpm.x)),""))</f>
        <v/>
      </c>
      <c r="C90" s="39" t="str">
        <f>IF($A90=0,"",IFERROR(_xlfn.LET(_xlpm.x,INDEX(Attendance!$C:$C,MATCH($A90,Attendance!$A:$A,0)),IF(_xlpm.x=0,"",_xlpm.x)),""))</f>
        <v/>
      </c>
      <c r="D90" s="39" t="str">
        <f>IF($A90=0,"",IFERROR(_xlfn.LET(_xlpm.x,INDEX(Attendance!$D:$D,MATCH($A90,Attendance!$A:$A,0)),IF(_xlpm.x=0,"",_xlpm.x)),""))</f>
        <v/>
      </c>
      <c r="E90" s="233" cm="1">
        <f t="array" ref="E90">SUMPRODUCT((LOWER(INDEX(Attendance!$D:$ZZ,MATCH($A90,Attendance!$A:$A,0),0))="x")*(Attendance!$D$2:$ZZ$2=_xlfn.XLOOKUP(E$1,'Point System'!$A:$A,'Point System'!$B:$B,""))*(TEXT(Attendance!$D$1:$ZZ$1,"mmm")="Jan"))*_xlfn.XLOOKUP(E$1,'Point System'!$A:$A,'Point System'!$C:$C,0)</f>
        <v>0</v>
      </c>
      <c r="F90" s="233" cm="1">
        <f t="array" ref="F90">SUMPRODUCT((LOWER(INDEX(Attendance!$D:$ZZ,MATCH($A90,Attendance!$A:$A,0),0))="x")*(Attendance!$D$2:$ZZ$2=_xlfn.XLOOKUP(F$1,'Point System'!$A:$A,'Point System'!$B:$B,""))*(TEXT(Attendance!$D$1:$ZZ$1,"mmm")="Jan"))*_xlfn.XLOOKUP(F$1,'Point System'!$A:$A,'Point System'!$C:$C,0)</f>
        <v>0</v>
      </c>
      <c r="G90" s="233" cm="1">
        <f t="array" ref="G90">SUMPRODUCT((LOWER(INDEX(Attendance!$D:$ZZ,MATCH($A90,Attendance!$A:$A,0),0))="x")*(Attendance!$D$2:$ZZ$2=_xlfn.XLOOKUP(G$1,'Point System'!$A:$A,'Point System'!$B:$B,""))*(TEXT(Attendance!$D$1:$ZZ$1,"mmm")="Jan"))*_xlfn.XLOOKUP(G$1,'Point System'!$A:$A,'Point System'!$C:$C,0)</f>
        <v>0</v>
      </c>
      <c r="H90" s="233" cm="1">
        <f t="array" ref="H90">SUMPRODUCT((LOWER(INDEX(Attendance!$D:$ZZ,MATCH($A90,Attendance!$A:$A,0),0))="x")*(Attendance!$D$2:$ZZ$2=_xlfn.XLOOKUP(H$1,'Point System'!$A:$A,'Point System'!$B:$B,""))*(TEXT(Attendance!$D$1:$ZZ$1,"mmm")="Jan"))*_xlfn.XLOOKUP(H$1,'Point System'!$A:$A,'Point System'!$C:$C,0)</f>
        <v>0</v>
      </c>
      <c r="I90" s="233" cm="1">
        <f t="array" ref="I90">SUMPRODUCT((LOWER(INDEX(Attendance!$D:$ZZ,MATCH($A90,Attendance!$A:$A,0),0))="x")*(Attendance!$D$2:$ZZ$2=_xlfn.XLOOKUP(I$1,'Point System'!$A:$A,'Point System'!$B:$B,""))*(TEXT(Attendance!$D$1:$ZZ$1,"mmm")="Jan"))*_xlfn.XLOOKUP(I$1,'Point System'!$A:$A,'Point System'!$C:$C,0)</f>
        <v>0</v>
      </c>
      <c r="J90" s="233" cm="1">
        <f t="array" ref="J90">SUMPRODUCT((LOWER(INDEX(Attendance!$D:$ZZ,MATCH($A90,Attendance!$A:$A,0),0))="x")*(Attendance!$D$2:$ZZ$2=_xlfn.XLOOKUP(J$1,'Point System'!$A:$A,'Point System'!$B:$B,""))*(TEXT(Attendance!$D$1:$ZZ$1,"mmm")="Jan"))*_xlfn.XLOOKUP(J$1,'Point System'!$A:$A,'Point System'!$C:$C,0)</f>
        <v>0</v>
      </c>
      <c r="K90" s="233" cm="1">
        <f t="array" ref="K90">SUMPRODUCT((LOWER(INDEX(Attendance!$D:$ZZ,MATCH($A90,Attendance!$A:$A,0),0))="x")*(Attendance!$D$2:$ZZ$2=_xlfn.XLOOKUP(K$1,'Point System'!$A:$A,'Point System'!$B:$B,""))*(TEXT(Attendance!$D$1:$ZZ$1,"mmm")="Jan"))*_xlfn.XLOOKUP(K$1,'Point System'!$A:$A,'Point System'!$C:$C,0)</f>
        <v>0</v>
      </c>
      <c r="L90" s="188"/>
      <c r="M90" s="188"/>
      <c r="N90" s="188"/>
      <c r="O90" s="188"/>
      <c r="P90" s="241">
        <f t="shared" si="3"/>
        <v>0</v>
      </c>
      <c r="Q90" s="242">
        <f>IFERROR(INDEX(Deduction!$K:$K,MATCH($A90,Deduction!$A:$A,0))*_xlfn.XLOOKUP(Q$1,'Point System'!$E:$E,'Point System'!$G:$G,0),0)</f>
        <v>0</v>
      </c>
      <c r="R90" s="242">
        <f>IFERROR(INDEX(Deduction!$L:$L,MATCH($A90,Deduction!$A:$A,0))*_xlfn.XLOOKUP(R$1,'Point System'!$E:$E,'Point System'!$G:$G,0),0)</f>
        <v>0</v>
      </c>
      <c r="S90" s="242">
        <f>IFERROR(INDEX(Deduction!$M:$M,MATCH($A90,Deduction!$A:$A,0))*_xlfn.XLOOKUP(S$1,'Point System'!$E:$E,'Point System'!$G:$G,0),0)</f>
        <v>0</v>
      </c>
      <c r="T90" s="242">
        <f>IFERROR(INDEX(Deduction!$N:$N,MATCH($A90,Deduction!$A:$A,0))*_xlfn.XLOOKUP(T$1,'Point System'!$E:$E,'Point System'!$G:$G,0),0)</f>
        <v>0</v>
      </c>
      <c r="U90" s="242">
        <f>IFERROR(INDEX(Deduction!$O:$O,MATCH($A90,Deduction!$A:$A,0))*_xlfn.XLOOKUP(U$1,'Point System'!$E:$E,'Point System'!$G:$G,0),0)</f>
        <v>0</v>
      </c>
      <c r="V90" s="242">
        <f>IFERROR(INDEX(Deduction!$P:$P,MATCH($A90,Deduction!$A:$A,0))*_xlfn.XLOOKUP(V$1,'Point System'!$E:$E,'Point System'!$G:$G,0),0)</f>
        <v>0</v>
      </c>
      <c r="W90" s="243">
        <f t="shared" si="4"/>
        <v>0</v>
      </c>
      <c r="X90" s="243">
        <f t="shared" si="5"/>
        <v>0</v>
      </c>
      <c r="Y90" s="244" cm="1">
        <f t="array" ref="Y90">IFERROR(SUMPRODUCT((LOWER(INDEX(Attendance!$E:$ZZ,MATCH($A90,Attendance!$A:$A,0),0))="x")*(TEXT(Attendance!$E$1:$ZZ$1,"mmm")="Jan"))/SUMPRODUCT((Attendance!$E$1:$ZZ$1&lt;&gt;"")*(TEXT(Attendance!$E$1:$ZZ$1,"mmm")="Jan")),0)</f>
        <v>0</v>
      </c>
      <c r="Z90" s="245" cm="1">
        <f t="array" ref="Z90">IFERROR(SUMPRODUCT((LOWER(INDEX(Attendance!$E:$ZZ,MATCH($A90,Attendance!$A:$A,0),0))="x")*(Attendance!$E$2:$ZZ$2=_xlfn.XLOOKUP(E$1,'Point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91" spans="1:26" x14ac:dyDescent="0.25">
      <c r="A91" s="39">
        <f>Attendance!A90</f>
        <v>88</v>
      </c>
      <c r="B91" s="39" t="str">
        <f>IF($A91=0,"",IFERROR(_xlfn.LET(_xlpm.x,INDEX(Attendance!$B:$B,MATCH($A91,Attendance!$A:$A,0)),IF(_xlpm.x=0,"",_xlpm.x)),""))</f>
        <v/>
      </c>
      <c r="C91" s="39" t="str">
        <f>IF($A91=0,"",IFERROR(_xlfn.LET(_xlpm.x,INDEX(Attendance!$C:$C,MATCH($A91,Attendance!$A:$A,0)),IF(_xlpm.x=0,"",_xlpm.x)),""))</f>
        <v/>
      </c>
      <c r="D91" s="39" t="str">
        <f>IF($A91=0,"",IFERROR(_xlfn.LET(_xlpm.x,INDEX(Attendance!$D:$D,MATCH($A91,Attendance!$A:$A,0)),IF(_xlpm.x=0,"",_xlpm.x)),""))</f>
        <v/>
      </c>
      <c r="E91" s="233" cm="1">
        <f t="array" ref="E91">SUMPRODUCT((LOWER(INDEX(Attendance!$D:$ZZ,MATCH($A91,Attendance!$A:$A,0),0))="x")*(Attendance!$D$2:$ZZ$2=_xlfn.XLOOKUP(E$1,'Point System'!$A:$A,'Point System'!$B:$B,""))*(TEXT(Attendance!$D$1:$ZZ$1,"mmm")="Jan"))*_xlfn.XLOOKUP(E$1,'Point System'!$A:$A,'Point System'!$C:$C,0)</f>
        <v>0</v>
      </c>
      <c r="F91" s="233" cm="1">
        <f t="array" ref="F91">SUMPRODUCT((LOWER(INDEX(Attendance!$D:$ZZ,MATCH($A91,Attendance!$A:$A,0),0))="x")*(Attendance!$D$2:$ZZ$2=_xlfn.XLOOKUP(F$1,'Point System'!$A:$A,'Point System'!$B:$B,""))*(TEXT(Attendance!$D$1:$ZZ$1,"mmm")="Jan"))*_xlfn.XLOOKUP(F$1,'Point System'!$A:$A,'Point System'!$C:$C,0)</f>
        <v>0</v>
      </c>
      <c r="G91" s="233" cm="1">
        <f t="array" ref="G91">SUMPRODUCT((LOWER(INDEX(Attendance!$D:$ZZ,MATCH($A91,Attendance!$A:$A,0),0))="x")*(Attendance!$D$2:$ZZ$2=_xlfn.XLOOKUP(G$1,'Point System'!$A:$A,'Point System'!$B:$B,""))*(TEXT(Attendance!$D$1:$ZZ$1,"mmm")="Jan"))*_xlfn.XLOOKUP(G$1,'Point System'!$A:$A,'Point System'!$C:$C,0)</f>
        <v>0</v>
      </c>
      <c r="H91" s="233" cm="1">
        <f t="array" ref="H91">SUMPRODUCT((LOWER(INDEX(Attendance!$D:$ZZ,MATCH($A91,Attendance!$A:$A,0),0))="x")*(Attendance!$D$2:$ZZ$2=_xlfn.XLOOKUP(H$1,'Point System'!$A:$A,'Point System'!$B:$B,""))*(TEXT(Attendance!$D$1:$ZZ$1,"mmm")="Jan"))*_xlfn.XLOOKUP(H$1,'Point System'!$A:$A,'Point System'!$C:$C,0)</f>
        <v>0</v>
      </c>
      <c r="I91" s="233" cm="1">
        <f t="array" ref="I91">SUMPRODUCT((LOWER(INDEX(Attendance!$D:$ZZ,MATCH($A91,Attendance!$A:$A,0),0))="x")*(Attendance!$D$2:$ZZ$2=_xlfn.XLOOKUP(I$1,'Point System'!$A:$A,'Point System'!$B:$B,""))*(TEXT(Attendance!$D$1:$ZZ$1,"mmm")="Jan"))*_xlfn.XLOOKUP(I$1,'Point System'!$A:$A,'Point System'!$C:$C,0)</f>
        <v>0</v>
      </c>
      <c r="J91" s="233" cm="1">
        <f t="array" ref="J91">SUMPRODUCT((LOWER(INDEX(Attendance!$D:$ZZ,MATCH($A91,Attendance!$A:$A,0),0))="x")*(Attendance!$D$2:$ZZ$2=_xlfn.XLOOKUP(J$1,'Point System'!$A:$A,'Point System'!$B:$B,""))*(TEXT(Attendance!$D$1:$ZZ$1,"mmm")="Jan"))*_xlfn.XLOOKUP(J$1,'Point System'!$A:$A,'Point System'!$C:$C,0)</f>
        <v>0</v>
      </c>
      <c r="K91" s="233" cm="1">
        <f t="array" ref="K91">SUMPRODUCT((LOWER(INDEX(Attendance!$D:$ZZ,MATCH($A91,Attendance!$A:$A,0),0))="x")*(Attendance!$D$2:$ZZ$2=_xlfn.XLOOKUP(K$1,'Point System'!$A:$A,'Point System'!$B:$B,""))*(TEXT(Attendance!$D$1:$ZZ$1,"mmm")="Jan"))*_xlfn.XLOOKUP(K$1,'Point System'!$A:$A,'Point System'!$C:$C,0)</f>
        <v>0</v>
      </c>
      <c r="L91" s="188"/>
      <c r="M91" s="188"/>
      <c r="N91" s="188"/>
      <c r="O91" s="188"/>
      <c r="P91" s="241">
        <f t="shared" si="3"/>
        <v>0</v>
      </c>
      <c r="Q91" s="242">
        <f>IFERROR(INDEX(Deduction!$K:$K,MATCH($A91,Deduction!$A:$A,0))*_xlfn.XLOOKUP(Q$1,'Point System'!$E:$E,'Point System'!$G:$G,0),0)</f>
        <v>0</v>
      </c>
      <c r="R91" s="242">
        <f>IFERROR(INDEX(Deduction!$L:$L,MATCH($A91,Deduction!$A:$A,0))*_xlfn.XLOOKUP(R$1,'Point System'!$E:$E,'Point System'!$G:$G,0),0)</f>
        <v>0</v>
      </c>
      <c r="S91" s="242">
        <f>IFERROR(INDEX(Deduction!$M:$M,MATCH($A91,Deduction!$A:$A,0))*_xlfn.XLOOKUP(S$1,'Point System'!$E:$E,'Point System'!$G:$G,0),0)</f>
        <v>0</v>
      </c>
      <c r="T91" s="242">
        <f>IFERROR(INDEX(Deduction!$N:$N,MATCH($A91,Deduction!$A:$A,0))*_xlfn.XLOOKUP(T$1,'Point System'!$E:$E,'Point System'!$G:$G,0),0)</f>
        <v>0</v>
      </c>
      <c r="U91" s="242">
        <f>IFERROR(INDEX(Deduction!$O:$O,MATCH($A91,Deduction!$A:$A,0))*_xlfn.XLOOKUP(U$1,'Point System'!$E:$E,'Point System'!$G:$G,0),0)</f>
        <v>0</v>
      </c>
      <c r="V91" s="242">
        <f>IFERROR(INDEX(Deduction!$P:$P,MATCH($A91,Deduction!$A:$A,0))*_xlfn.XLOOKUP(V$1,'Point System'!$E:$E,'Point System'!$G:$G,0),0)</f>
        <v>0</v>
      </c>
      <c r="W91" s="243">
        <f t="shared" si="4"/>
        <v>0</v>
      </c>
      <c r="X91" s="243">
        <f t="shared" si="5"/>
        <v>0</v>
      </c>
      <c r="Y91" s="244" cm="1">
        <f t="array" ref="Y91">IFERROR(SUMPRODUCT((LOWER(INDEX(Attendance!$E:$ZZ,MATCH($A91,Attendance!$A:$A,0),0))="x")*(TEXT(Attendance!$E$1:$ZZ$1,"mmm")="Jan"))/SUMPRODUCT((Attendance!$E$1:$ZZ$1&lt;&gt;"")*(TEXT(Attendance!$E$1:$ZZ$1,"mmm")="Jan")),0)</f>
        <v>0</v>
      </c>
      <c r="Z91" s="245" cm="1">
        <f t="array" ref="Z91">IFERROR(SUMPRODUCT((LOWER(INDEX(Attendance!$E:$ZZ,MATCH($A91,Attendance!$A:$A,0),0))="x")*(Attendance!$E$2:$ZZ$2=_xlfn.XLOOKUP(E$1,'Point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92" spans="1:26" x14ac:dyDescent="0.25">
      <c r="A92" s="40">
        <f>Attendance!A91</f>
        <v>89</v>
      </c>
      <c r="B92" s="39" t="str">
        <f>IF($A92=0,"",IFERROR(_xlfn.LET(_xlpm.x,INDEX(Attendance!$B:$B,MATCH($A92,Attendance!$A:$A,0)),IF(_xlpm.x=0,"",_xlpm.x)),""))</f>
        <v/>
      </c>
      <c r="C92" s="39" t="str">
        <f>IF($A92=0,"",IFERROR(_xlfn.LET(_xlpm.x,INDEX(Attendance!$C:$C,MATCH($A92,Attendance!$A:$A,0)),IF(_xlpm.x=0,"",_xlpm.x)),""))</f>
        <v/>
      </c>
      <c r="D92" s="39" t="str">
        <f>IF($A92=0,"",IFERROR(_xlfn.LET(_xlpm.x,INDEX(Attendance!$D:$D,MATCH($A92,Attendance!$A:$A,0)),IF(_xlpm.x=0,"",_xlpm.x)),""))</f>
        <v/>
      </c>
      <c r="E92" s="233" cm="1">
        <f t="array" ref="E92">SUMPRODUCT((LOWER(INDEX(Attendance!$D:$ZZ,MATCH($A92,Attendance!$A:$A,0),0))="x")*(Attendance!$D$2:$ZZ$2=_xlfn.XLOOKUP(E$1,'Point System'!$A:$A,'Point System'!$B:$B,""))*(TEXT(Attendance!$D$1:$ZZ$1,"mmm")="Jan"))*_xlfn.XLOOKUP(E$1,'Point System'!$A:$A,'Point System'!$C:$C,0)</f>
        <v>0</v>
      </c>
      <c r="F92" s="233" cm="1">
        <f t="array" ref="F92">SUMPRODUCT((LOWER(INDEX(Attendance!$D:$ZZ,MATCH($A92,Attendance!$A:$A,0),0))="x")*(Attendance!$D$2:$ZZ$2=_xlfn.XLOOKUP(F$1,'Point System'!$A:$A,'Point System'!$B:$B,""))*(TEXT(Attendance!$D$1:$ZZ$1,"mmm")="Jan"))*_xlfn.XLOOKUP(F$1,'Point System'!$A:$A,'Point System'!$C:$C,0)</f>
        <v>0</v>
      </c>
      <c r="G92" s="233" cm="1">
        <f t="array" ref="G92">SUMPRODUCT((LOWER(INDEX(Attendance!$D:$ZZ,MATCH($A92,Attendance!$A:$A,0),0))="x")*(Attendance!$D$2:$ZZ$2=_xlfn.XLOOKUP(G$1,'Point System'!$A:$A,'Point System'!$B:$B,""))*(TEXT(Attendance!$D$1:$ZZ$1,"mmm")="Jan"))*_xlfn.XLOOKUP(G$1,'Point System'!$A:$A,'Point System'!$C:$C,0)</f>
        <v>0</v>
      </c>
      <c r="H92" s="233" cm="1">
        <f t="array" ref="H92">SUMPRODUCT((LOWER(INDEX(Attendance!$D:$ZZ,MATCH($A92,Attendance!$A:$A,0),0))="x")*(Attendance!$D$2:$ZZ$2=_xlfn.XLOOKUP(H$1,'Point System'!$A:$A,'Point System'!$B:$B,""))*(TEXT(Attendance!$D$1:$ZZ$1,"mmm")="Jan"))*_xlfn.XLOOKUP(H$1,'Point System'!$A:$A,'Point System'!$C:$C,0)</f>
        <v>0</v>
      </c>
      <c r="I92" s="233" cm="1">
        <f t="array" ref="I92">SUMPRODUCT((LOWER(INDEX(Attendance!$D:$ZZ,MATCH($A92,Attendance!$A:$A,0),0))="x")*(Attendance!$D$2:$ZZ$2=_xlfn.XLOOKUP(I$1,'Point System'!$A:$A,'Point System'!$B:$B,""))*(TEXT(Attendance!$D$1:$ZZ$1,"mmm")="Jan"))*_xlfn.XLOOKUP(I$1,'Point System'!$A:$A,'Point System'!$C:$C,0)</f>
        <v>0</v>
      </c>
      <c r="J92" s="233" cm="1">
        <f t="array" ref="J92">SUMPRODUCT((LOWER(INDEX(Attendance!$D:$ZZ,MATCH($A92,Attendance!$A:$A,0),0))="x")*(Attendance!$D$2:$ZZ$2=_xlfn.XLOOKUP(J$1,'Point System'!$A:$A,'Point System'!$B:$B,""))*(TEXT(Attendance!$D$1:$ZZ$1,"mmm")="Jan"))*_xlfn.XLOOKUP(J$1,'Point System'!$A:$A,'Point System'!$C:$C,0)</f>
        <v>0</v>
      </c>
      <c r="K92" s="233" cm="1">
        <f t="array" ref="K92">SUMPRODUCT((LOWER(INDEX(Attendance!$D:$ZZ,MATCH($A92,Attendance!$A:$A,0),0))="x")*(Attendance!$D$2:$ZZ$2=_xlfn.XLOOKUP(K$1,'Point System'!$A:$A,'Point System'!$B:$B,""))*(TEXT(Attendance!$D$1:$ZZ$1,"mmm")="Jan"))*_xlfn.XLOOKUP(K$1,'Point System'!$A:$A,'Point System'!$C:$C,0)</f>
        <v>0</v>
      </c>
      <c r="L92" s="188"/>
      <c r="M92" s="188"/>
      <c r="N92" s="188"/>
      <c r="O92" s="188"/>
      <c r="P92" s="241">
        <f t="shared" si="3"/>
        <v>0</v>
      </c>
      <c r="Q92" s="242">
        <f>IFERROR(INDEX(Deduction!$K:$K,MATCH($A92,Deduction!$A:$A,0))*_xlfn.XLOOKUP(Q$1,'Point System'!$E:$E,'Point System'!$G:$G,0),0)</f>
        <v>0</v>
      </c>
      <c r="R92" s="242">
        <f>IFERROR(INDEX(Deduction!$L:$L,MATCH($A92,Deduction!$A:$A,0))*_xlfn.XLOOKUP(R$1,'Point System'!$E:$E,'Point System'!$G:$G,0),0)</f>
        <v>0</v>
      </c>
      <c r="S92" s="242">
        <f>IFERROR(INDEX(Deduction!$M:$M,MATCH($A92,Deduction!$A:$A,0))*_xlfn.XLOOKUP(S$1,'Point System'!$E:$E,'Point System'!$G:$G,0),0)</f>
        <v>0</v>
      </c>
      <c r="T92" s="242">
        <f>IFERROR(INDEX(Deduction!$N:$N,MATCH($A92,Deduction!$A:$A,0))*_xlfn.XLOOKUP(T$1,'Point System'!$E:$E,'Point System'!$G:$G,0),0)</f>
        <v>0</v>
      </c>
      <c r="U92" s="242">
        <f>IFERROR(INDEX(Deduction!$O:$O,MATCH($A92,Deduction!$A:$A,0))*_xlfn.XLOOKUP(U$1,'Point System'!$E:$E,'Point System'!$G:$G,0),0)</f>
        <v>0</v>
      </c>
      <c r="V92" s="242">
        <f>IFERROR(INDEX(Deduction!$P:$P,MATCH($A92,Deduction!$A:$A,0))*_xlfn.XLOOKUP(V$1,'Point System'!$E:$E,'Point System'!$G:$G,0),0)</f>
        <v>0</v>
      </c>
      <c r="W92" s="243">
        <f t="shared" si="4"/>
        <v>0</v>
      </c>
      <c r="X92" s="243">
        <f t="shared" si="5"/>
        <v>0</v>
      </c>
      <c r="Y92" s="244" cm="1">
        <f t="array" ref="Y92">IFERROR(SUMPRODUCT((LOWER(INDEX(Attendance!$E:$ZZ,MATCH($A92,Attendance!$A:$A,0),0))="x")*(TEXT(Attendance!$E$1:$ZZ$1,"mmm")="Jan"))/SUMPRODUCT((Attendance!$E$1:$ZZ$1&lt;&gt;"")*(TEXT(Attendance!$E$1:$ZZ$1,"mmm")="Jan")),0)</f>
        <v>0</v>
      </c>
      <c r="Z92" s="245" cm="1">
        <f t="array" ref="Z92">IFERROR(SUMPRODUCT((LOWER(INDEX(Attendance!$E:$ZZ,MATCH($A92,Attendance!$A:$A,0),0))="x")*(Attendance!$E$2:$ZZ$2=_xlfn.XLOOKUP(E$1,'Point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93" spans="1:26" x14ac:dyDescent="0.25">
      <c r="A93" s="39">
        <f>Attendance!A92</f>
        <v>90</v>
      </c>
      <c r="B93" s="39" t="str">
        <f>IF($A93=0,"",IFERROR(_xlfn.LET(_xlpm.x,INDEX(Attendance!$B:$B,MATCH($A93,Attendance!$A:$A,0)),IF(_xlpm.x=0,"",_xlpm.x)),""))</f>
        <v/>
      </c>
      <c r="C93" s="39" t="str">
        <f>IF($A93=0,"",IFERROR(_xlfn.LET(_xlpm.x,INDEX(Attendance!$C:$C,MATCH($A93,Attendance!$A:$A,0)),IF(_xlpm.x=0,"",_xlpm.x)),""))</f>
        <v/>
      </c>
      <c r="D93" s="39" t="str">
        <f>IF($A93=0,"",IFERROR(_xlfn.LET(_xlpm.x,INDEX(Attendance!$D:$D,MATCH($A93,Attendance!$A:$A,0)),IF(_xlpm.x=0,"",_xlpm.x)),""))</f>
        <v/>
      </c>
      <c r="E93" s="233" cm="1">
        <f t="array" ref="E93">SUMPRODUCT((LOWER(INDEX(Attendance!$D:$ZZ,MATCH($A93,Attendance!$A:$A,0),0))="x")*(Attendance!$D$2:$ZZ$2=_xlfn.XLOOKUP(E$1,'Point System'!$A:$A,'Point System'!$B:$B,""))*(TEXT(Attendance!$D$1:$ZZ$1,"mmm")="Jan"))*_xlfn.XLOOKUP(E$1,'Point System'!$A:$A,'Point System'!$C:$C,0)</f>
        <v>0</v>
      </c>
      <c r="F93" s="233" cm="1">
        <f t="array" ref="F93">SUMPRODUCT((LOWER(INDEX(Attendance!$D:$ZZ,MATCH($A93,Attendance!$A:$A,0),0))="x")*(Attendance!$D$2:$ZZ$2=_xlfn.XLOOKUP(F$1,'Point System'!$A:$A,'Point System'!$B:$B,""))*(TEXT(Attendance!$D$1:$ZZ$1,"mmm")="Jan"))*_xlfn.XLOOKUP(F$1,'Point System'!$A:$A,'Point System'!$C:$C,0)</f>
        <v>0</v>
      </c>
      <c r="G93" s="233" cm="1">
        <f t="array" ref="G93">SUMPRODUCT((LOWER(INDEX(Attendance!$D:$ZZ,MATCH($A93,Attendance!$A:$A,0),0))="x")*(Attendance!$D$2:$ZZ$2=_xlfn.XLOOKUP(G$1,'Point System'!$A:$A,'Point System'!$B:$B,""))*(TEXT(Attendance!$D$1:$ZZ$1,"mmm")="Jan"))*_xlfn.XLOOKUP(G$1,'Point System'!$A:$A,'Point System'!$C:$C,0)</f>
        <v>0</v>
      </c>
      <c r="H93" s="233" cm="1">
        <f t="array" ref="H93">SUMPRODUCT((LOWER(INDEX(Attendance!$D:$ZZ,MATCH($A93,Attendance!$A:$A,0),0))="x")*(Attendance!$D$2:$ZZ$2=_xlfn.XLOOKUP(H$1,'Point System'!$A:$A,'Point System'!$B:$B,""))*(TEXT(Attendance!$D$1:$ZZ$1,"mmm")="Jan"))*_xlfn.XLOOKUP(H$1,'Point System'!$A:$A,'Point System'!$C:$C,0)</f>
        <v>0</v>
      </c>
      <c r="I93" s="233" cm="1">
        <f t="array" ref="I93">SUMPRODUCT((LOWER(INDEX(Attendance!$D:$ZZ,MATCH($A93,Attendance!$A:$A,0),0))="x")*(Attendance!$D$2:$ZZ$2=_xlfn.XLOOKUP(I$1,'Point System'!$A:$A,'Point System'!$B:$B,""))*(TEXT(Attendance!$D$1:$ZZ$1,"mmm")="Jan"))*_xlfn.XLOOKUP(I$1,'Point System'!$A:$A,'Point System'!$C:$C,0)</f>
        <v>0</v>
      </c>
      <c r="J93" s="233" cm="1">
        <f t="array" ref="J93">SUMPRODUCT((LOWER(INDEX(Attendance!$D:$ZZ,MATCH($A93,Attendance!$A:$A,0),0))="x")*(Attendance!$D$2:$ZZ$2=_xlfn.XLOOKUP(J$1,'Point System'!$A:$A,'Point System'!$B:$B,""))*(TEXT(Attendance!$D$1:$ZZ$1,"mmm")="Jan"))*_xlfn.XLOOKUP(J$1,'Point System'!$A:$A,'Point System'!$C:$C,0)</f>
        <v>0</v>
      </c>
      <c r="K93" s="233" cm="1">
        <f t="array" ref="K93">SUMPRODUCT((LOWER(INDEX(Attendance!$D:$ZZ,MATCH($A93,Attendance!$A:$A,0),0))="x")*(Attendance!$D$2:$ZZ$2=_xlfn.XLOOKUP(K$1,'Point System'!$A:$A,'Point System'!$B:$B,""))*(TEXT(Attendance!$D$1:$ZZ$1,"mmm")="Jan"))*_xlfn.XLOOKUP(K$1,'Point System'!$A:$A,'Point System'!$C:$C,0)</f>
        <v>0</v>
      </c>
      <c r="L93" s="188"/>
      <c r="M93" s="188"/>
      <c r="N93" s="188"/>
      <c r="O93" s="188"/>
      <c r="P93" s="241">
        <f t="shared" si="3"/>
        <v>0</v>
      </c>
      <c r="Q93" s="242">
        <f>IFERROR(INDEX(Deduction!$K:$K,MATCH($A93,Deduction!$A:$A,0))*_xlfn.XLOOKUP(Q$1,'Point System'!$E:$E,'Point System'!$G:$G,0),0)</f>
        <v>0</v>
      </c>
      <c r="R93" s="242">
        <f>IFERROR(INDEX(Deduction!$L:$L,MATCH($A93,Deduction!$A:$A,0))*_xlfn.XLOOKUP(R$1,'Point System'!$E:$E,'Point System'!$G:$G,0),0)</f>
        <v>0</v>
      </c>
      <c r="S93" s="242">
        <f>IFERROR(INDEX(Deduction!$M:$M,MATCH($A93,Deduction!$A:$A,0))*_xlfn.XLOOKUP(S$1,'Point System'!$E:$E,'Point System'!$G:$G,0),0)</f>
        <v>0</v>
      </c>
      <c r="T93" s="242">
        <f>IFERROR(INDEX(Deduction!$N:$N,MATCH($A93,Deduction!$A:$A,0))*_xlfn.XLOOKUP(T$1,'Point System'!$E:$E,'Point System'!$G:$G,0),0)</f>
        <v>0</v>
      </c>
      <c r="U93" s="242">
        <f>IFERROR(INDEX(Deduction!$O:$O,MATCH($A93,Deduction!$A:$A,0))*_xlfn.XLOOKUP(U$1,'Point System'!$E:$E,'Point System'!$G:$G,0),0)</f>
        <v>0</v>
      </c>
      <c r="V93" s="242">
        <f>IFERROR(INDEX(Deduction!$P:$P,MATCH($A93,Deduction!$A:$A,0))*_xlfn.XLOOKUP(V$1,'Point System'!$E:$E,'Point System'!$G:$G,0),0)</f>
        <v>0</v>
      </c>
      <c r="W93" s="243">
        <f t="shared" si="4"/>
        <v>0</v>
      </c>
      <c r="X93" s="243">
        <f t="shared" si="5"/>
        <v>0</v>
      </c>
      <c r="Y93" s="244" cm="1">
        <f t="array" ref="Y93">IFERROR(SUMPRODUCT((LOWER(INDEX(Attendance!$E:$ZZ,MATCH($A93,Attendance!$A:$A,0),0))="x")*(TEXT(Attendance!$E$1:$ZZ$1,"mmm")="Jan"))/SUMPRODUCT((Attendance!$E$1:$ZZ$1&lt;&gt;"")*(TEXT(Attendance!$E$1:$ZZ$1,"mmm")="Jan")),0)</f>
        <v>0</v>
      </c>
      <c r="Z93" s="245" cm="1">
        <f t="array" ref="Z93">IFERROR(SUMPRODUCT((LOWER(INDEX(Attendance!$E:$ZZ,MATCH($A93,Attendance!$A:$A,0),0))="x")*(Attendance!$E$2:$ZZ$2=_xlfn.XLOOKUP(E$1,'Point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94" spans="1:26" x14ac:dyDescent="0.25">
      <c r="A94" s="40">
        <f>Attendance!A93</f>
        <v>91</v>
      </c>
      <c r="B94" s="39" t="str">
        <f>IF($A94=0,"",IFERROR(_xlfn.LET(_xlpm.x,INDEX(Attendance!$B:$B,MATCH($A94,Attendance!$A:$A,0)),IF(_xlpm.x=0,"",_xlpm.x)),""))</f>
        <v/>
      </c>
      <c r="C94" s="39" t="str">
        <f>IF($A94=0,"",IFERROR(_xlfn.LET(_xlpm.x,INDEX(Attendance!$C:$C,MATCH($A94,Attendance!$A:$A,0)),IF(_xlpm.x=0,"",_xlpm.x)),""))</f>
        <v/>
      </c>
      <c r="D94" s="39" t="str">
        <f>IF($A94=0,"",IFERROR(_xlfn.LET(_xlpm.x,INDEX(Attendance!$D:$D,MATCH($A94,Attendance!$A:$A,0)),IF(_xlpm.x=0,"",_xlpm.x)),""))</f>
        <v/>
      </c>
      <c r="E94" s="233" cm="1">
        <f t="array" ref="E94">SUMPRODUCT((LOWER(INDEX(Attendance!$D:$ZZ,MATCH($A94,Attendance!$A:$A,0),0))="x")*(Attendance!$D$2:$ZZ$2=_xlfn.XLOOKUP(E$1,'Point System'!$A:$A,'Point System'!$B:$B,""))*(TEXT(Attendance!$D$1:$ZZ$1,"mmm")="Jan"))*_xlfn.XLOOKUP(E$1,'Point System'!$A:$A,'Point System'!$C:$C,0)</f>
        <v>0</v>
      </c>
      <c r="F94" s="233" cm="1">
        <f t="array" ref="F94">SUMPRODUCT((LOWER(INDEX(Attendance!$D:$ZZ,MATCH($A94,Attendance!$A:$A,0),0))="x")*(Attendance!$D$2:$ZZ$2=_xlfn.XLOOKUP(F$1,'Point System'!$A:$A,'Point System'!$B:$B,""))*(TEXT(Attendance!$D$1:$ZZ$1,"mmm")="Jan"))*_xlfn.XLOOKUP(F$1,'Point System'!$A:$A,'Point System'!$C:$C,0)</f>
        <v>0</v>
      </c>
      <c r="G94" s="233" cm="1">
        <f t="array" ref="G94">SUMPRODUCT((LOWER(INDEX(Attendance!$D:$ZZ,MATCH($A94,Attendance!$A:$A,0),0))="x")*(Attendance!$D$2:$ZZ$2=_xlfn.XLOOKUP(G$1,'Point System'!$A:$A,'Point System'!$B:$B,""))*(TEXT(Attendance!$D$1:$ZZ$1,"mmm")="Jan"))*_xlfn.XLOOKUP(G$1,'Point System'!$A:$A,'Point System'!$C:$C,0)</f>
        <v>0</v>
      </c>
      <c r="H94" s="233" cm="1">
        <f t="array" ref="H94">SUMPRODUCT((LOWER(INDEX(Attendance!$D:$ZZ,MATCH($A94,Attendance!$A:$A,0),0))="x")*(Attendance!$D$2:$ZZ$2=_xlfn.XLOOKUP(H$1,'Point System'!$A:$A,'Point System'!$B:$B,""))*(TEXT(Attendance!$D$1:$ZZ$1,"mmm")="Jan"))*_xlfn.XLOOKUP(H$1,'Point System'!$A:$A,'Point System'!$C:$C,0)</f>
        <v>0</v>
      </c>
      <c r="I94" s="233" cm="1">
        <f t="array" ref="I94">SUMPRODUCT((LOWER(INDEX(Attendance!$D:$ZZ,MATCH($A94,Attendance!$A:$A,0),0))="x")*(Attendance!$D$2:$ZZ$2=_xlfn.XLOOKUP(I$1,'Point System'!$A:$A,'Point System'!$B:$B,""))*(TEXT(Attendance!$D$1:$ZZ$1,"mmm")="Jan"))*_xlfn.XLOOKUP(I$1,'Point System'!$A:$A,'Point System'!$C:$C,0)</f>
        <v>0</v>
      </c>
      <c r="J94" s="233" cm="1">
        <f t="array" ref="J94">SUMPRODUCT((LOWER(INDEX(Attendance!$D:$ZZ,MATCH($A94,Attendance!$A:$A,0),0))="x")*(Attendance!$D$2:$ZZ$2=_xlfn.XLOOKUP(J$1,'Point System'!$A:$A,'Point System'!$B:$B,""))*(TEXT(Attendance!$D$1:$ZZ$1,"mmm")="Jan"))*_xlfn.XLOOKUP(J$1,'Point System'!$A:$A,'Point System'!$C:$C,0)</f>
        <v>0</v>
      </c>
      <c r="K94" s="233" cm="1">
        <f t="array" ref="K94">SUMPRODUCT((LOWER(INDEX(Attendance!$D:$ZZ,MATCH($A94,Attendance!$A:$A,0),0))="x")*(Attendance!$D$2:$ZZ$2=_xlfn.XLOOKUP(K$1,'Point System'!$A:$A,'Point System'!$B:$B,""))*(TEXT(Attendance!$D$1:$ZZ$1,"mmm")="Jan"))*_xlfn.XLOOKUP(K$1,'Point System'!$A:$A,'Point System'!$C:$C,0)</f>
        <v>0</v>
      </c>
      <c r="L94" s="188"/>
      <c r="M94" s="188"/>
      <c r="N94" s="188"/>
      <c r="O94" s="188"/>
      <c r="P94" s="241">
        <f t="shared" si="3"/>
        <v>0</v>
      </c>
      <c r="Q94" s="242">
        <f>IFERROR(INDEX(Deduction!$K:$K,MATCH($A94,Deduction!$A:$A,0))*_xlfn.XLOOKUP(Q$1,'Point System'!$E:$E,'Point System'!$G:$G,0),0)</f>
        <v>0</v>
      </c>
      <c r="R94" s="242">
        <f>IFERROR(INDEX(Deduction!$L:$L,MATCH($A94,Deduction!$A:$A,0))*_xlfn.XLOOKUP(R$1,'Point System'!$E:$E,'Point System'!$G:$G,0),0)</f>
        <v>0</v>
      </c>
      <c r="S94" s="242">
        <f>IFERROR(INDEX(Deduction!$M:$M,MATCH($A94,Deduction!$A:$A,0))*_xlfn.XLOOKUP(S$1,'Point System'!$E:$E,'Point System'!$G:$G,0),0)</f>
        <v>0</v>
      </c>
      <c r="T94" s="242">
        <f>IFERROR(INDEX(Deduction!$N:$N,MATCH($A94,Deduction!$A:$A,0))*_xlfn.XLOOKUP(T$1,'Point System'!$E:$E,'Point System'!$G:$G,0),0)</f>
        <v>0</v>
      </c>
      <c r="U94" s="242">
        <f>IFERROR(INDEX(Deduction!$O:$O,MATCH($A94,Deduction!$A:$A,0))*_xlfn.XLOOKUP(U$1,'Point System'!$E:$E,'Point System'!$G:$G,0),0)</f>
        <v>0</v>
      </c>
      <c r="V94" s="242">
        <f>IFERROR(INDEX(Deduction!$P:$P,MATCH($A94,Deduction!$A:$A,0))*_xlfn.XLOOKUP(V$1,'Point System'!$E:$E,'Point System'!$G:$G,0),0)</f>
        <v>0</v>
      </c>
      <c r="W94" s="243">
        <f t="shared" si="4"/>
        <v>0</v>
      </c>
      <c r="X94" s="243">
        <f t="shared" si="5"/>
        <v>0</v>
      </c>
      <c r="Y94" s="244" cm="1">
        <f t="array" ref="Y94">IFERROR(SUMPRODUCT((LOWER(INDEX(Attendance!$E:$ZZ,MATCH($A94,Attendance!$A:$A,0),0))="x")*(TEXT(Attendance!$E$1:$ZZ$1,"mmm")="Jan"))/SUMPRODUCT((Attendance!$E$1:$ZZ$1&lt;&gt;"")*(TEXT(Attendance!$E$1:$ZZ$1,"mmm")="Jan")),0)</f>
        <v>0</v>
      </c>
      <c r="Z94" s="245" cm="1">
        <f t="array" ref="Z94">IFERROR(SUMPRODUCT((LOWER(INDEX(Attendance!$E:$ZZ,MATCH($A94,Attendance!$A:$A,0),0))="x")*(Attendance!$E$2:$ZZ$2=_xlfn.XLOOKUP(E$1,'Point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95" spans="1:26" x14ac:dyDescent="0.25">
      <c r="A95" s="39">
        <f>Attendance!A94</f>
        <v>92</v>
      </c>
      <c r="B95" s="39" t="str">
        <f>IF($A95=0,"",IFERROR(_xlfn.LET(_xlpm.x,INDEX(Attendance!$B:$B,MATCH($A95,Attendance!$A:$A,0)),IF(_xlpm.x=0,"",_xlpm.x)),""))</f>
        <v/>
      </c>
      <c r="C95" s="39" t="str">
        <f>IF($A95=0,"",IFERROR(_xlfn.LET(_xlpm.x,INDEX(Attendance!$C:$C,MATCH($A95,Attendance!$A:$A,0)),IF(_xlpm.x=0,"",_xlpm.x)),""))</f>
        <v/>
      </c>
      <c r="D95" s="39" t="str">
        <f>IF($A95=0,"",IFERROR(_xlfn.LET(_xlpm.x,INDEX(Attendance!$D:$D,MATCH($A95,Attendance!$A:$A,0)),IF(_xlpm.x=0,"",_xlpm.x)),""))</f>
        <v/>
      </c>
      <c r="E95" s="233" cm="1">
        <f t="array" ref="E95">SUMPRODUCT((LOWER(INDEX(Attendance!$D:$ZZ,MATCH($A95,Attendance!$A:$A,0),0))="x")*(Attendance!$D$2:$ZZ$2=_xlfn.XLOOKUP(E$1,'Point System'!$A:$A,'Point System'!$B:$B,""))*(TEXT(Attendance!$D$1:$ZZ$1,"mmm")="Jan"))*_xlfn.XLOOKUP(E$1,'Point System'!$A:$A,'Point System'!$C:$C,0)</f>
        <v>0</v>
      </c>
      <c r="F95" s="233" cm="1">
        <f t="array" ref="F95">SUMPRODUCT((LOWER(INDEX(Attendance!$D:$ZZ,MATCH($A95,Attendance!$A:$A,0),0))="x")*(Attendance!$D$2:$ZZ$2=_xlfn.XLOOKUP(F$1,'Point System'!$A:$A,'Point System'!$B:$B,""))*(TEXT(Attendance!$D$1:$ZZ$1,"mmm")="Jan"))*_xlfn.XLOOKUP(F$1,'Point System'!$A:$A,'Point System'!$C:$C,0)</f>
        <v>0</v>
      </c>
      <c r="G95" s="233" cm="1">
        <f t="array" ref="G95">SUMPRODUCT((LOWER(INDEX(Attendance!$D:$ZZ,MATCH($A95,Attendance!$A:$A,0),0))="x")*(Attendance!$D$2:$ZZ$2=_xlfn.XLOOKUP(G$1,'Point System'!$A:$A,'Point System'!$B:$B,""))*(TEXT(Attendance!$D$1:$ZZ$1,"mmm")="Jan"))*_xlfn.XLOOKUP(G$1,'Point System'!$A:$A,'Point System'!$C:$C,0)</f>
        <v>0</v>
      </c>
      <c r="H95" s="233" cm="1">
        <f t="array" ref="H95">SUMPRODUCT((LOWER(INDEX(Attendance!$D:$ZZ,MATCH($A95,Attendance!$A:$A,0),0))="x")*(Attendance!$D$2:$ZZ$2=_xlfn.XLOOKUP(H$1,'Point System'!$A:$A,'Point System'!$B:$B,""))*(TEXT(Attendance!$D$1:$ZZ$1,"mmm")="Jan"))*_xlfn.XLOOKUP(H$1,'Point System'!$A:$A,'Point System'!$C:$C,0)</f>
        <v>0</v>
      </c>
      <c r="I95" s="233" cm="1">
        <f t="array" ref="I95">SUMPRODUCT((LOWER(INDEX(Attendance!$D:$ZZ,MATCH($A95,Attendance!$A:$A,0),0))="x")*(Attendance!$D$2:$ZZ$2=_xlfn.XLOOKUP(I$1,'Point System'!$A:$A,'Point System'!$B:$B,""))*(TEXT(Attendance!$D$1:$ZZ$1,"mmm")="Jan"))*_xlfn.XLOOKUP(I$1,'Point System'!$A:$A,'Point System'!$C:$C,0)</f>
        <v>0</v>
      </c>
      <c r="J95" s="233" cm="1">
        <f t="array" ref="J95">SUMPRODUCT((LOWER(INDEX(Attendance!$D:$ZZ,MATCH($A95,Attendance!$A:$A,0),0))="x")*(Attendance!$D$2:$ZZ$2=_xlfn.XLOOKUP(J$1,'Point System'!$A:$A,'Point System'!$B:$B,""))*(TEXT(Attendance!$D$1:$ZZ$1,"mmm")="Jan"))*_xlfn.XLOOKUP(J$1,'Point System'!$A:$A,'Point System'!$C:$C,0)</f>
        <v>0</v>
      </c>
      <c r="K95" s="233" cm="1">
        <f t="array" ref="K95">SUMPRODUCT((LOWER(INDEX(Attendance!$D:$ZZ,MATCH($A95,Attendance!$A:$A,0),0))="x")*(Attendance!$D$2:$ZZ$2=_xlfn.XLOOKUP(K$1,'Point System'!$A:$A,'Point System'!$B:$B,""))*(TEXT(Attendance!$D$1:$ZZ$1,"mmm")="Jan"))*_xlfn.XLOOKUP(K$1,'Point System'!$A:$A,'Point System'!$C:$C,0)</f>
        <v>0</v>
      </c>
      <c r="L95" s="188"/>
      <c r="M95" s="188"/>
      <c r="N95" s="188"/>
      <c r="O95" s="188"/>
      <c r="P95" s="241">
        <f t="shared" si="3"/>
        <v>0</v>
      </c>
      <c r="Q95" s="242">
        <f>IFERROR(INDEX(Deduction!$K:$K,MATCH($A95,Deduction!$A:$A,0))*_xlfn.XLOOKUP(Q$1,'Point System'!$E:$E,'Point System'!$G:$G,0),0)</f>
        <v>0</v>
      </c>
      <c r="R95" s="242">
        <f>IFERROR(INDEX(Deduction!$L:$L,MATCH($A95,Deduction!$A:$A,0))*_xlfn.XLOOKUP(R$1,'Point System'!$E:$E,'Point System'!$G:$G,0),0)</f>
        <v>0</v>
      </c>
      <c r="S95" s="242">
        <f>IFERROR(INDEX(Deduction!$M:$M,MATCH($A95,Deduction!$A:$A,0))*_xlfn.XLOOKUP(S$1,'Point System'!$E:$E,'Point System'!$G:$G,0),0)</f>
        <v>0</v>
      </c>
      <c r="T95" s="242">
        <f>IFERROR(INDEX(Deduction!$N:$N,MATCH($A95,Deduction!$A:$A,0))*_xlfn.XLOOKUP(T$1,'Point System'!$E:$E,'Point System'!$G:$G,0),0)</f>
        <v>0</v>
      </c>
      <c r="U95" s="242">
        <f>IFERROR(INDEX(Deduction!$O:$O,MATCH($A95,Deduction!$A:$A,0))*_xlfn.XLOOKUP(U$1,'Point System'!$E:$E,'Point System'!$G:$G,0),0)</f>
        <v>0</v>
      </c>
      <c r="V95" s="242">
        <f>IFERROR(INDEX(Deduction!$P:$P,MATCH($A95,Deduction!$A:$A,0))*_xlfn.XLOOKUP(V$1,'Point System'!$E:$E,'Point System'!$G:$G,0),0)</f>
        <v>0</v>
      </c>
      <c r="W95" s="243">
        <f t="shared" si="4"/>
        <v>0</v>
      </c>
      <c r="X95" s="243">
        <f t="shared" si="5"/>
        <v>0</v>
      </c>
      <c r="Y95" s="244" cm="1">
        <f t="array" ref="Y95">IFERROR(SUMPRODUCT((LOWER(INDEX(Attendance!$E:$ZZ,MATCH($A95,Attendance!$A:$A,0),0))="x")*(TEXT(Attendance!$E$1:$ZZ$1,"mmm")="Jan"))/SUMPRODUCT((Attendance!$E$1:$ZZ$1&lt;&gt;"")*(TEXT(Attendance!$E$1:$ZZ$1,"mmm")="Jan")),0)</f>
        <v>0</v>
      </c>
      <c r="Z95" s="245" cm="1">
        <f t="array" ref="Z95">IFERROR(SUMPRODUCT((LOWER(INDEX(Attendance!$E:$ZZ,MATCH($A95,Attendance!$A:$A,0),0))="x")*(Attendance!$E$2:$ZZ$2=_xlfn.XLOOKUP(E$1,'Point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96" spans="1:26" x14ac:dyDescent="0.25">
      <c r="A96" s="40">
        <f>Attendance!A95</f>
        <v>93</v>
      </c>
      <c r="B96" s="39" t="str">
        <f>IF($A96=0,"",IFERROR(_xlfn.LET(_xlpm.x,INDEX(Attendance!$B:$B,MATCH($A96,Attendance!$A:$A,0)),IF(_xlpm.x=0,"",_xlpm.x)),""))</f>
        <v/>
      </c>
      <c r="C96" s="39" t="str">
        <f>IF($A96=0,"",IFERROR(_xlfn.LET(_xlpm.x,INDEX(Attendance!$C:$C,MATCH($A96,Attendance!$A:$A,0)),IF(_xlpm.x=0,"",_xlpm.x)),""))</f>
        <v/>
      </c>
      <c r="D96" s="39" t="str">
        <f>IF($A96=0,"",IFERROR(_xlfn.LET(_xlpm.x,INDEX(Attendance!$D:$D,MATCH($A96,Attendance!$A:$A,0)),IF(_xlpm.x=0,"",_xlpm.x)),""))</f>
        <v/>
      </c>
      <c r="E96" s="233" cm="1">
        <f t="array" ref="E96">SUMPRODUCT((LOWER(INDEX(Attendance!$D:$ZZ,MATCH($A96,Attendance!$A:$A,0),0))="x")*(Attendance!$D$2:$ZZ$2=_xlfn.XLOOKUP(E$1,'Point System'!$A:$A,'Point System'!$B:$B,""))*(TEXT(Attendance!$D$1:$ZZ$1,"mmm")="Jan"))*_xlfn.XLOOKUP(E$1,'Point System'!$A:$A,'Point System'!$C:$C,0)</f>
        <v>0</v>
      </c>
      <c r="F96" s="233" cm="1">
        <f t="array" ref="F96">SUMPRODUCT((LOWER(INDEX(Attendance!$D:$ZZ,MATCH($A96,Attendance!$A:$A,0),0))="x")*(Attendance!$D$2:$ZZ$2=_xlfn.XLOOKUP(F$1,'Point System'!$A:$A,'Point System'!$B:$B,""))*(TEXT(Attendance!$D$1:$ZZ$1,"mmm")="Jan"))*_xlfn.XLOOKUP(F$1,'Point System'!$A:$A,'Point System'!$C:$C,0)</f>
        <v>0</v>
      </c>
      <c r="G96" s="233" cm="1">
        <f t="array" ref="G96">SUMPRODUCT((LOWER(INDEX(Attendance!$D:$ZZ,MATCH($A96,Attendance!$A:$A,0),0))="x")*(Attendance!$D$2:$ZZ$2=_xlfn.XLOOKUP(G$1,'Point System'!$A:$A,'Point System'!$B:$B,""))*(TEXT(Attendance!$D$1:$ZZ$1,"mmm")="Jan"))*_xlfn.XLOOKUP(G$1,'Point System'!$A:$A,'Point System'!$C:$C,0)</f>
        <v>0</v>
      </c>
      <c r="H96" s="233" cm="1">
        <f t="array" ref="H96">SUMPRODUCT((LOWER(INDEX(Attendance!$D:$ZZ,MATCH($A96,Attendance!$A:$A,0),0))="x")*(Attendance!$D$2:$ZZ$2=_xlfn.XLOOKUP(H$1,'Point System'!$A:$A,'Point System'!$B:$B,""))*(TEXT(Attendance!$D$1:$ZZ$1,"mmm")="Jan"))*_xlfn.XLOOKUP(H$1,'Point System'!$A:$A,'Point System'!$C:$C,0)</f>
        <v>0</v>
      </c>
      <c r="I96" s="233" cm="1">
        <f t="array" ref="I96">SUMPRODUCT((LOWER(INDEX(Attendance!$D:$ZZ,MATCH($A96,Attendance!$A:$A,0),0))="x")*(Attendance!$D$2:$ZZ$2=_xlfn.XLOOKUP(I$1,'Point System'!$A:$A,'Point System'!$B:$B,""))*(TEXT(Attendance!$D$1:$ZZ$1,"mmm")="Jan"))*_xlfn.XLOOKUP(I$1,'Point System'!$A:$A,'Point System'!$C:$C,0)</f>
        <v>0</v>
      </c>
      <c r="J96" s="233" cm="1">
        <f t="array" ref="J96">SUMPRODUCT((LOWER(INDEX(Attendance!$D:$ZZ,MATCH($A96,Attendance!$A:$A,0),0))="x")*(Attendance!$D$2:$ZZ$2=_xlfn.XLOOKUP(J$1,'Point System'!$A:$A,'Point System'!$B:$B,""))*(TEXT(Attendance!$D$1:$ZZ$1,"mmm")="Jan"))*_xlfn.XLOOKUP(J$1,'Point System'!$A:$A,'Point System'!$C:$C,0)</f>
        <v>0</v>
      </c>
      <c r="K96" s="233" cm="1">
        <f t="array" ref="K96">SUMPRODUCT((LOWER(INDEX(Attendance!$D:$ZZ,MATCH($A96,Attendance!$A:$A,0),0))="x")*(Attendance!$D$2:$ZZ$2=_xlfn.XLOOKUP(K$1,'Point System'!$A:$A,'Point System'!$B:$B,""))*(TEXT(Attendance!$D$1:$ZZ$1,"mmm")="Jan"))*_xlfn.XLOOKUP(K$1,'Point System'!$A:$A,'Point System'!$C:$C,0)</f>
        <v>0</v>
      </c>
      <c r="L96" s="188"/>
      <c r="M96" s="188"/>
      <c r="N96" s="188"/>
      <c r="O96" s="188"/>
      <c r="P96" s="241">
        <f t="shared" si="3"/>
        <v>0</v>
      </c>
      <c r="Q96" s="242">
        <f>IFERROR(INDEX(Deduction!$K:$K,MATCH($A96,Deduction!$A:$A,0))*_xlfn.XLOOKUP(Q$1,'Point System'!$E:$E,'Point System'!$G:$G,0),0)</f>
        <v>0</v>
      </c>
      <c r="R96" s="242">
        <f>IFERROR(INDEX(Deduction!$L:$L,MATCH($A96,Deduction!$A:$A,0))*_xlfn.XLOOKUP(R$1,'Point System'!$E:$E,'Point System'!$G:$G,0),0)</f>
        <v>0</v>
      </c>
      <c r="S96" s="242">
        <f>IFERROR(INDEX(Deduction!$M:$M,MATCH($A96,Deduction!$A:$A,0))*_xlfn.XLOOKUP(S$1,'Point System'!$E:$E,'Point System'!$G:$G,0),0)</f>
        <v>0</v>
      </c>
      <c r="T96" s="242">
        <f>IFERROR(INDEX(Deduction!$N:$N,MATCH($A96,Deduction!$A:$A,0))*_xlfn.XLOOKUP(T$1,'Point System'!$E:$E,'Point System'!$G:$G,0),0)</f>
        <v>0</v>
      </c>
      <c r="U96" s="242">
        <f>IFERROR(INDEX(Deduction!$O:$O,MATCH($A96,Deduction!$A:$A,0))*_xlfn.XLOOKUP(U$1,'Point System'!$E:$E,'Point System'!$G:$G,0),0)</f>
        <v>0</v>
      </c>
      <c r="V96" s="242">
        <f>IFERROR(INDEX(Deduction!$P:$P,MATCH($A96,Deduction!$A:$A,0))*_xlfn.XLOOKUP(V$1,'Point System'!$E:$E,'Point System'!$G:$G,0),0)</f>
        <v>0</v>
      </c>
      <c r="W96" s="243">
        <f t="shared" si="4"/>
        <v>0</v>
      </c>
      <c r="X96" s="243">
        <f t="shared" si="5"/>
        <v>0</v>
      </c>
      <c r="Y96" s="244" cm="1">
        <f t="array" ref="Y96">IFERROR(SUMPRODUCT((LOWER(INDEX(Attendance!$E:$ZZ,MATCH($A96,Attendance!$A:$A,0),0))="x")*(TEXT(Attendance!$E$1:$ZZ$1,"mmm")="Jan"))/SUMPRODUCT((Attendance!$E$1:$ZZ$1&lt;&gt;"")*(TEXT(Attendance!$E$1:$ZZ$1,"mmm")="Jan")),0)</f>
        <v>0</v>
      </c>
      <c r="Z96" s="245" cm="1">
        <f t="array" ref="Z96">IFERROR(SUMPRODUCT((LOWER(INDEX(Attendance!$E:$ZZ,MATCH($A96,Attendance!$A:$A,0),0))="x")*(Attendance!$E$2:$ZZ$2=_xlfn.XLOOKUP(E$1,'Point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97" spans="1:26" x14ac:dyDescent="0.25">
      <c r="A97" s="39">
        <f>Attendance!A96</f>
        <v>94</v>
      </c>
      <c r="B97" s="39" t="str">
        <f>IF($A97=0,"",IFERROR(_xlfn.LET(_xlpm.x,INDEX(Attendance!$B:$B,MATCH($A97,Attendance!$A:$A,0)),IF(_xlpm.x=0,"",_xlpm.x)),""))</f>
        <v/>
      </c>
      <c r="C97" s="39" t="str">
        <f>IF($A97=0,"",IFERROR(_xlfn.LET(_xlpm.x,INDEX(Attendance!$C:$C,MATCH($A97,Attendance!$A:$A,0)),IF(_xlpm.x=0,"",_xlpm.x)),""))</f>
        <v/>
      </c>
      <c r="D97" s="39" t="str">
        <f>IF($A97=0,"",IFERROR(_xlfn.LET(_xlpm.x,INDEX(Attendance!$D:$D,MATCH($A97,Attendance!$A:$A,0)),IF(_xlpm.x=0,"",_xlpm.x)),""))</f>
        <v/>
      </c>
      <c r="E97" s="233" cm="1">
        <f t="array" ref="E97">SUMPRODUCT((LOWER(INDEX(Attendance!$D:$ZZ,MATCH($A97,Attendance!$A:$A,0),0))="x")*(Attendance!$D$2:$ZZ$2=_xlfn.XLOOKUP(E$1,'Point System'!$A:$A,'Point System'!$B:$B,""))*(TEXT(Attendance!$D$1:$ZZ$1,"mmm")="Jan"))*_xlfn.XLOOKUP(E$1,'Point System'!$A:$A,'Point System'!$C:$C,0)</f>
        <v>0</v>
      </c>
      <c r="F97" s="233" cm="1">
        <f t="array" ref="F97">SUMPRODUCT((LOWER(INDEX(Attendance!$D:$ZZ,MATCH($A97,Attendance!$A:$A,0),0))="x")*(Attendance!$D$2:$ZZ$2=_xlfn.XLOOKUP(F$1,'Point System'!$A:$A,'Point System'!$B:$B,""))*(TEXT(Attendance!$D$1:$ZZ$1,"mmm")="Jan"))*_xlfn.XLOOKUP(F$1,'Point System'!$A:$A,'Point System'!$C:$C,0)</f>
        <v>0</v>
      </c>
      <c r="G97" s="233" cm="1">
        <f t="array" ref="G97">SUMPRODUCT((LOWER(INDEX(Attendance!$D:$ZZ,MATCH($A97,Attendance!$A:$A,0),0))="x")*(Attendance!$D$2:$ZZ$2=_xlfn.XLOOKUP(G$1,'Point System'!$A:$A,'Point System'!$B:$B,""))*(TEXT(Attendance!$D$1:$ZZ$1,"mmm")="Jan"))*_xlfn.XLOOKUP(G$1,'Point System'!$A:$A,'Point System'!$C:$C,0)</f>
        <v>0</v>
      </c>
      <c r="H97" s="233" cm="1">
        <f t="array" ref="H97">SUMPRODUCT((LOWER(INDEX(Attendance!$D:$ZZ,MATCH($A97,Attendance!$A:$A,0),0))="x")*(Attendance!$D$2:$ZZ$2=_xlfn.XLOOKUP(H$1,'Point System'!$A:$A,'Point System'!$B:$B,""))*(TEXT(Attendance!$D$1:$ZZ$1,"mmm")="Jan"))*_xlfn.XLOOKUP(H$1,'Point System'!$A:$A,'Point System'!$C:$C,0)</f>
        <v>0</v>
      </c>
      <c r="I97" s="233" cm="1">
        <f t="array" ref="I97">SUMPRODUCT((LOWER(INDEX(Attendance!$D:$ZZ,MATCH($A97,Attendance!$A:$A,0),0))="x")*(Attendance!$D$2:$ZZ$2=_xlfn.XLOOKUP(I$1,'Point System'!$A:$A,'Point System'!$B:$B,""))*(TEXT(Attendance!$D$1:$ZZ$1,"mmm")="Jan"))*_xlfn.XLOOKUP(I$1,'Point System'!$A:$A,'Point System'!$C:$C,0)</f>
        <v>0</v>
      </c>
      <c r="J97" s="233" cm="1">
        <f t="array" ref="J97">SUMPRODUCT((LOWER(INDEX(Attendance!$D:$ZZ,MATCH($A97,Attendance!$A:$A,0),0))="x")*(Attendance!$D$2:$ZZ$2=_xlfn.XLOOKUP(J$1,'Point System'!$A:$A,'Point System'!$B:$B,""))*(TEXT(Attendance!$D$1:$ZZ$1,"mmm")="Jan"))*_xlfn.XLOOKUP(J$1,'Point System'!$A:$A,'Point System'!$C:$C,0)</f>
        <v>0</v>
      </c>
      <c r="K97" s="233" cm="1">
        <f t="array" ref="K97">SUMPRODUCT((LOWER(INDEX(Attendance!$D:$ZZ,MATCH($A97,Attendance!$A:$A,0),0))="x")*(Attendance!$D$2:$ZZ$2=_xlfn.XLOOKUP(K$1,'Point System'!$A:$A,'Point System'!$B:$B,""))*(TEXT(Attendance!$D$1:$ZZ$1,"mmm")="Jan"))*_xlfn.XLOOKUP(K$1,'Point System'!$A:$A,'Point System'!$C:$C,0)</f>
        <v>0</v>
      </c>
      <c r="L97" s="188"/>
      <c r="M97" s="188"/>
      <c r="N97" s="188"/>
      <c r="O97" s="188"/>
      <c r="P97" s="241">
        <f t="shared" si="3"/>
        <v>0</v>
      </c>
      <c r="Q97" s="242">
        <f>IFERROR(INDEX(Deduction!$K:$K,MATCH($A97,Deduction!$A:$A,0))*_xlfn.XLOOKUP(Q$1,'Point System'!$E:$E,'Point System'!$G:$G,0),0)</f>
        <v>0</v>
      </c>
      <c r="R97" s="242">
        <f>IFERROR(INDEX(Deduction!$L:$L,MATCH($A97,Deduction!$A:$A,0))*_xlfn.XLOOKUP(R$1,'Point System'!$E:$E,'Point System'!$G:$G,0),0)</f>
        <v>0</v>
      </c>
      <c r="S97" s="242">
        <f>IFERROR(INDEX(Deduction!$M:$M,MATCH($A97,Deduction!$A:$A,0))*_xlfn.XLOOKUP(S$1,'Point System'!$E:$E,'Point System'!$G:$G,0),0)</f>
        <v>0</v>
      </c>
      <c r="T97" s="242">
        <f>IFERROR(INDEX(Deduction!$N:$N,MATCH($A97,Deduction!$A:$A,0))*_xlfn.XLOOKUP(T$1,'Point System'!$E:$E,'Point System'!$G:$G,0),0)</f>
        <v>0</v>
      </c>
      <c r="U97" s="242">
        <f>IFERROR(INDEX(Deduction!$O:$O,MATCH($A97,Deduction!$A:$A,0))*_xlfn.XLOOKUP(U$1,'Point System'!$E:$E,'Point System'!$G:$G,0),0)</f>
        <v>0</v>
      </c>
      <c r="V97" s="242">
        <f>IFERROR(INDEX(Deduction!$P:$P,MATCH($A97,Deduction!$A:$A,0))*_xlfn.XLOOKUP(V$1,'Point System'!$E:$E,'Point System'!$G:$G,0),0)</f>
        <v>0</v>
      </c>
      <c r="W97" s="243">
        <f t="shared" si="4"/>
        <v>0</v>
      </c>
      <c r="X97" s="243">
        <f t="shared" si="5"/>
        <v>0</v>
      </c>
      <c r="Y97" s="244" cm="1">
        <f t="array" ref="Y97">IFERROR(SUMPRODUCT((LOWER(INDEX(Attendance!$E:$ZZ,MATCH($A97,Attendance!$A:$A,0),0))="x")*(TEXT(Attendance!$E$1:$ZZ$1,"mmm")="Jan"))/SUMPRODUCT((Attendance!$E$1:$ZZ$1&lt;&gt;"")*(TEXT(Attendance!$E$1:$ZZ$1,"mmm")="Jan")),0)</f>
        <v>0</v>
      </c>
      <c r="Z97" s="245" cm="1">
        <f t="array" ref="Z97">IFERROR(SUMPRODUCT((LOWER(INDEX(Attendance!$E:$ZZ,MATCH($A97,Attendance!$A:$A,0),0))="x")*(Attendance!$E$2:$ZZ$2=_xlfn.XLOOKUP(E$1,'Point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98" spans="1:26" x14ac:dyDescent="0.25">
      <c r="A98" s="40">
        <f>Attendance!A97</f>
        <v>95</v>
      </c>
      <c r="B98" s="39" t="str">
        <f>IF($A98=0,"",IFERROR(_xlfn.LET(_xlpm.x,INDEX(Attendance!$B:$B,MATCH($A98,Attendance!$A:$A,0)),IF(_xlpm.x=0,"",_xlpm.x)),""))</f>
        <v/>
      </c>
      <c r="C98" s="39" t="str">
        <f>IF($A98=0,"",IFERROR(_xlfn.LET(_xlpm.x,INDEX(Attendance!$C:$C,MATCH($A98,Attendance!$A:$A,0)),IF(_xlpm.x=0,"",_xlpm.x)),""))</f>
        <v/>
      </c>
      <c r="D98" s="39" t="str">
        <f>IF($A98=0,"",IFERROR(_xlfn.LET(_xlpm.x,INDEX(Attendance!$D:$D,MATCH($A98,Attendance!$A:$A,0)),IF(_xlpm.x=0,"",_xlpm.x)),""))</f>
        <v/>
      </c>
      <c r="E98" s="233" cm="1">
        <f t="array" ref="E98">SUMPRODUCT((LOWER(INDEX(Attendance!$D:$ZZ,MATCH($A98,Attendance!$A:$A,0),0))="x")*(Attendance!$D$2:$ZZ$2=_xlfn.XLOOKUP(E$1,'Point System'!$A:$A,'Point System'!$B:$B,""))*(TEXT(Attendance!$D$1:$ZZ$1,"mmm")="Jan"))*_xlfn.XLOOKUP(E$1,'Point System'!$A:$A,'Point System'!$C:$C,0)</f>
        <v>0</v>
      </c>
      <c r="F98" s="233" cm="1">
        <f t="array" ref="F98">SUMPRODUCT((LOWER(INDEX(Attendance!$D:$ZZ,MATCH($A98,Attendance!$A:$A,0),0))="x")*(Attendance!$D$2:$ZZ$2=_xlfn.XLOOKUP(F$1,'Point System'!$A:$A,'Point System'!$B:$B,""))*(TEXT(Attendance!$D$1:$ZZ$1,"mmm")="Jan"))*_xlfn.XLOOKUP(F$1,'Point System'!$A:$A,'Point System'!$C:$C,0)</f>
        <v>0</v>
      </c>
      <c r="G98" s="233" cm="1">
        <f t="array" ref="G98">SUMPRODUCT((LOWER(INDEX(Attendance!$D:$ZZ,MATCH($A98,Attendance!$A:$A,0),0))="x")*(Attendance!$D$2:$ZZ$2=_xlfn.XLOOKUP(G$1,'Point System'!$A:$A,'Point System'!$B:$B,""))*(TEXT(Attendance!$D$1:$ZZ$1,"mmm")="Jan"))*_xlfn.XLOOKUP(G$1,'Point System'!$A:$A,'Point System'!$C:$C,0)</f>
        <v>0</v>
      </c>
      <c r="H98" s="233" cm="1">
        <f t="array" ref="H98">SUMPRODUCT((LOWER(INDEX(Attendance!$D:$ZZ,MATCH($A98,Attendance!$A:$A,0),0))="x")*(Attendance!$D$2:$ZZ$2=_xlfn.XLOOKUP(H$1,'Point System'!$A:$A,'Point System'!$B:$B,""))*(TEXT(Attendance!$D$1:$ZZ$1,"mmm")="Jan"))*_xlfn.XLOOKUP(H$1,'Point System'!$A:$A,'Point System'!$C:$C,0)</f>
        <v>0</v>
      </c>
      <c r="I98" s="233" cm="1">
        <f t="array" ref="I98">SUMPRODUCT((LOWER(INDEX(Attendance!$D:$ZZ,MATCH($A98,Attendance!$A:$A,0),0))="x")*(Attendance!$D$2:$ZZ$2=_xlfn.XLOOKUP(I$1,'Point System'!$A:$A,'Point System'!$B:$B,""))*(TEXT(Attendance!$D$1:$ZZ$1,"mmm")="Jan"))*_xlfn.XLOOKUP(I$1,'Point System'!$A:$A,'Point System'!$C:$C,0)</f>
        <v>0</v>
      </c>
      <c r="J98" s="233" cm="1">
        <f t="array" ref="J98">SUMPRODUCT((LOWER(INDEX(Attendance!$D:$ZZ,MATCH($A98,Attendance!$A:$A,0),0))="x")*(Attendance!$D$2:$ZZ$2=_xlfn.XLOOKUP(J$1,'Point System'!$A:$A,'Point System'!$B:$B,""))*(TEXT(Attendance!$D$1:$ZZ$1,"mmm")="Jan"))*_xlfn.XLOOKUP(J$1,'Point System'!$A:$A,'Point System'!$C:$C,0)</f>
        <v>0</v>
      </c>
      <c r="K98" s="233" cm="1">
        <f t="array" ref="K98">SUMPRODUCT((LOWER(INDEX(Attendance!$D:$ZZ,MATCH($A98,Attendance!$A:$A,0),0))="x")*(Attendance!$D$2:$ZZ$2=_xlfn.XLOOKUP(K$1,'Point System'!$A:$A,'Point System'!$B:$B,""))*(TEXT(Attendance!$D$1:$ZZ$1,"mmm")="Jan"))*_xlfn.XLOOKUP(K$1,'Point System'!$A:$A,'Point System'!$C:$C,0)</f>
        <v>0</v>
      </c>
      <c r="L98" s="188"/>
      <c r="M98" s="188"/>
      <c r="N98" s="188"/>
      <c r="O98" s="188"/>
      <c r="P98" s="241">
        <f t="shared" si="3"/>
        <v>0</v>
      </c>
      <c r="Q98" s="242">
        <f>IFERROR(INDEX(Deduction!$K:$K,MATCH($A98,Deduction!$A:$A,0))*_xlfn.XLOOKUP(Q$1,'Point System'!$E:$E,'Point System'!$G:$G,0),0)</f>
        <v>0</v>
      </c>
      <c r="R98" s="242">
        <f>IFERROR(INDEX(Deduction!$L:$L,MATCH($A98,Deduction!$A:$A,0))*_xlfn.XLOOKUP(R$1,'Point System'!$E:$E,'Point System'!$G:$G,0),0)</f>
        <v>0</v>
      </c>
      <c r="S98" s="242">
        <f>IFERROR(INDEX(Deduction!$M:$M,MATCH($A98,Deduction!$A:$A,0))*_xlfn.XLOOKUP(S$1,'Point System'!$E:$E,'Point System'!$G:$G,0),0)</f>
        <v>0</v>
      </c>
      <c r="T98" s="242">
        <f>IFERROR(INDEX(Deduction!$N:$N,MATCH($A98,Deduction!$A:$A,0))*_xlfn.XLOOKUP(T$1,'Point System'!$E:$E,'Point System'!$G:$G,0),0)</f>
        <v>0</v>
      </c>
      <c r="U98" s="242">
        <f>IFERROR(INDEX(Deduction!$O:$O,MATCH($A98,Deduction!$A:$A,0))*_xlfn.XLOOKUP(U$1,'Point System'!$E:$E,'Point System'!$G:$G,0),0)</f>
        <v>0</v>
      </c>
      <c r="V98" s="242">
        <f>IFERROR(INDEX(Deduction!$P:$P,MATCH($A98,Deduction!$A:$A,0))*_xlfn.XLOOKUP(V$1,'Point System'!$E:$E,'Point System'!$G:$G,0),0)</f>
        <v>0</v>
      </c>
      <c r="W98" s="243">
        <f t="shared" si="4"/>
        <v>0</v>
      </c>
      <c r="X98" s="243">
        <f t="shared" si="5"/>
        <v>0</v>
      </c>
      <c r="Y98" s="244" cm="1">
        <f t="array" ref="Y98">IFERROR(SUMPRODUCT((LOWER(INDEX(Attendance!$E:$ZZ,MATCH($A98,Attendance!$A:$A,0),0))="x")*(TEXT(Attendance!$E$1:$ZZ$1,"mmm")="Jan"))/SUMPRODUCT((Attendance!$E$1:$ZZ$1&lt;&gt;"")*(TEXT(Attendance!$E$1:$ZZ$1,"mmm")="Jan")),0)</f>
        <v>0</v>
      </c>
      <c r="Z98" s="245" cm="1">
        <f t="array" ref="Z98">IFERROR(SUMPRODUCT((LOWER(INDEX(Attendance!$E:$ZZ,MATCH($A98,Attendance!$A:$A,0),0))="x")*(Attendance!$E$2:$ZZ$2=_xlfn.XLOOKUP(E$1,'Point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99" spans="1:26" x14ac:dyDescent="0.25">
      <c r="A99" s="39">
        <f>Attendance!A98</f>
        <v>96</v>
      </c>
      <c r="B99" s="39" t="str">
        <f>IF($A99=0,"",IFERROR(_xlfn.LET(_xlpm.x,INDEX(Attendance!$B:$B,MATCH($A99,Attendance!$A:$A,0)),IF(_xlpm.x=0,"",_xlpm.x)),""))</f>
        <v/>
      </c>
      <c r="C99" s="39" t="str">
        <f>IF($A99=0,"",IFERROR(_xlfn.LET(_xlpm.x,INDEX(Attendance!$C:$C,MATCH($A99,Attendance!$A:$A,0)),IF(_xlpm.x=0,"",_xlpm.x)),""))</f>
        <v/>
      </c>
      <c r="D99" s="39" t="str">
        <f>IF($A99=0,"",IFERROR(_xlfn.LET(_xlpm.x,INDEX(Attendance!$D:$D,MATCH($A99,Attendance!$A:$A,0)),IF(_xlpm.x=0,"",_xlpm.x)),""))</f>
        <v/>
      </c>
      <c r="E99" s="233" cm="1">
        <f t="array" ref="E99">SUMPRODUCT((LOWER(INDEX(Attendance!$D:$ZZ,MATCH($A99,Attendance!$A:$A,0),0))="x")*(Attendance!$D$2:$ZZ$2=_xlfn.XLOOKUP(E$1,'Point System'!$A:$A,'Point System'!$B:$B,""))*(TEXT(Attendance!$D$1:$ZZ$1,"mmm")="Jan"))*_xlfn.XLOOKUP(E$1,'Point System'!$A:$A,'Point System'!$C:$C,0)</f>
        <v>0</v>
      </c>
      <c r="F99" s="233" cm="1">
        <f t="array" ref="F99">SUMPRODUCT((LOWER(INDEX(Attendance!$D:$ZZ,MATCH($A99,Attendance!$A:$A,0),0))="x")*(Attendance!$D$2:$ZZ$2=_xlfn.XLOOKUP(F$1,'Point System'!$A:$A,'Point System'!$B:$B,""))*(TEXT(Attendance!$D$1:$ZZ$1,"mmm")="Jan"))*_xlfn.XLOOKUP(F$1,'Point System'!$A:$A,'Point System'!$C:$C,0)</f>
        <v>0</v>
      </c>
      <c r="G99" s="233" cm="1">
        <f t="array" ref="G99">SUMPRODUCT((LOWER(INDEX(Attendance!$D:$ZZ,MATCH($A99,Attendance!$A:$A,0),0))="x")*(Attendance!$D$2:$ZZ$2=_xlfn.XLOOKUP(G$1,'Point System'!$A:$A,'Point System'!$B:$B,""))*(TEXT(Attendance!$D$1:$ZZ$1,"mmm")="Jan"))*_xlfn.XLOOKUP(G$1,'Point System'!$A:$A,'Point System'!$C:$C,0)</f>
        <v>0</v>
      </c>
      <c r="H99" s="233" cm="1">
        <f t="array" ref="H99">SUMPRODUCT((LOWER(INDEX(Attendance!$D:$ZZ,MATCH($A99,Attendance!$A:$A,0),0))="x")*(Attendance!$D$2:$ZZ$2=_xlfn.XLOOKUP(H$1,'Point System'!$A:$A,'Point System'!$B:$B,""))*(TEXT(Attendance!$D$1:$ZZ$1,"mmm")="Jan"))*_xlfn.XLOOKUP(H$1,'Point System'!$A:$A,'Point System'!$C:$C,0)</f>
        <v>0</v>
      </c>
      <c r="I99" s="233" cm="1">
        <f t="array" ref="I99">SUMPRODUCT((LOWER(INDEX(Attendance!$D:$ZZ,MATCH($A99,Attendance!$A:$A,0),0))="x")*(Attendance!$D$2:$ZZ$2=_xlfn.XLOOKUP(I$1,'Point System'!$A:$A,'Point System'!$B:$B,""))*(TEXT(Attendance!$D$1:$ZZ$1,"mmm")="Jan"))*_xlfn.XLOOKUP(I$1,'Point System'!$A:$A,'Point System'!$C:$C,0)</f>
        <v>0</v>
      </c>
      <c r="J99" s="233" cm="1">
        <f t="array" ref="J99">SUMPRODUCT((LOWER(INDEX(Attendance!$D:$ZZ,MATCH($A99,Attendance!$A:$A,0),0))="x")*(Attendance!$D$2:$ZZ$2=_xlfn.XLOOKUP(J$1,'Point System'!$A:$A,'Point System'!$B:$B,""))*(TEXT(Attendance!$D$1:$ZZ$1,"mmm")="Jan"))*_xlfn.XLOOKUP(J$1,'Point System'!$A:$A,'Point System'!$C:$C,0)</f>
        <v>0</v>
      </c>
      <c r="K99" s="233" cm="1">
        <f t="array" ref="K99">SUMPRODUCT((LOWER(INDEX(Attendance!$D:$ZZ,MATCH($A99,Attendance!$A:$A,0),0))="x")*(Attendance!$D$2:$ZZ$2=_xlfn.XLOOKUP(K$1,'Point System'!$A:$A,'Point System'!$B:$B,""))*(TEXT(Attendance!$D$1:$ZZ$1,"mmm")="Jan"))*_xlfn.XLOOKUP(K$1,'Point System'!$A:$A,'Point System'!$C:$C,0)</f>
        <v>0</v>
      </c>
      <c r="L99" s="188"/>
      <c r="M99" s="188"/>
      <c r="N99" s="188"/>
      <c r="O99" s="188"/>
      <c r="P99" s="241">
        <f t="shared" si="3"/>
        <v>0</v>
      </c>
      <c r="Q99" s="242">
        <f>IFERROR(INDEX(Deduction!$K:$K,MATCH($A99,Deduction!$A:$A,0))*_xlfn.XLOOKUP(Q$1,'Point System'!$E:$E,'Point System'!$G:$G,0),0)</f>
        <v>0</v>
      </c>
      <c r="R99" s="242">
        <f>IFERROR(INDEX(Deduction!$L:$L,MATCH($A99,Deduction!$A:$A,0))*_xlfn.XLOOKUP(R$1,'Point System'!$E:$E,'Point System'!$G:$G,0),0)</f>
        <v>0</v>
      </c>
      <c r="S99" s="242">
        <f>IFERROR(INDEX(Deduction!$M:$M,MATCH($A99,Deduction!$A:$A,0))*_xlfn.XLOOKUP(S$1,'Point System'!$E:$E,'Point System'!$G:$G,0),0)</f>
        <v>0</v>
      </c>
      <c r="T99" s="242">
        <f>IFERROR(INDEX(Deduction!$N:$N,MATCH($A99,Deduction!$A:$A,0))*_xlfn.XLOOKUP(T$1,'Point System'!$E:$E,'Point System'!$G:$G,0),0)</f>
        <v>0</v>
      </c>
      <c r="U99" s="242">
        <f>IFERROR(INDEX(Deduction!$O:$O,MATCH($A99,Deduction!$A:$A,0))*_xlfn.XLOOKUP(U$1,'Point System'!$E:$E,'Point System'!$G:$G,0),0)</f>
        <v>0</v>
      </c>
      <c r="V99" s="242">
        <f>IFERROR(INDEX(Deduction!$P:$P,MATCH($A99,Deduction!$A:$A,0))*_xlfn.XLOOKUP(V$1,'Point System'!$E:$E,'Point System'!$G:$G,0),0)</f>
        <v>0</v>
      </c>
      <c r="W99" s="243">
        <f t="shared" si="4"/>
        <v>0</v>
      </c>
      <c r="X99" s="243">
        <f t="shared" si="5"/>
        <v>0</v>
      </c>
      <c r="Y99" s="244" cm="1">
        <f t="array" ref="Y99">IFERROR(SUMPRODUCT((LOWER(INDEX(Attendance!$E:$ZZ,MATCH($A99,Attendance!$A:$A,0),0))="x")*(TEXT(Attendance!$E$1:$ZZ$1,"mmm")="Jan"))/SUMPRODUCT((Attendance!$E$1:$ZZ$1&lt;&gt;"")*(TEXT(Attendance!$E$1:$ZZ$1,"mmm")="Jan")),0)</f>
        <v>0</v>
      </c>
      <c r="Z99" s="245" cm="1">
        <f t="array" ref="Z99">IFERROR(SUMPRODUCT((LOWER(INDEX(Attendance!$E:$ZZ,MATCH($A99,Attendance!$A:$A,0),0))="x")*(Attendance!$E$2:$ZZ$2=_xlfn.XLOOKUP(E$1,'Point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00" spans="1:26" x14ac:dyDescent="0.25">
      <c r="A100" s="40">
        <f>Attendance!A99</f>
        <v>97</v>
      </c>
      <c r="B100" s="39" t="str">
        <f>IF($A100=0,"",IFERROR(_xlfn.LET(_xlpm.x,INDEX(Attendance!$B:$B,MATCH($A100,Attendance!$A:$A,0)),IF(_xlpm.x=0,"",_xlpm.x)),""))</f>
        <v/>
      </c>
      <c r="C100" s="39" t="str">
        <f>IF($A100=0,"",IFERROR(_xlfn.LET(_xlpm.x,INDEX(Attendance!$C:$C,MATCH($A100,Attendance!$A:$A,0)),IF(_xlpm.x=0,"",_xlpm.x)),""))</f>
        <v/>
      </c>
      <c r="D100" s="39" t="str">
        <f>IF($A100=0,"",IFERROR(_xlfn.LET(_xlpm.x,INDEX(Attendance!$D:$D,MATCH($A100,Attendance!$A:$A,0)),IF(_xlpm.x=0,"",_xlpm.x)),""))</f>
        <v/>
      </c>
      <c r="E100" s="233" cm="1">
        <f t="array" ref="E100">SUMPRODUCT((LOWER(INDEX(Attendance!$D:$ZZ,MATCH($A100,Attendance!$A:$A,0),0))="x")*(Attendance!$D$2:$ZZ$2=_xlfn.XLOOKUP(E$1,'Point System'!$A:$A,'Point System'!$B:$B,""))*(TEXT(Attendance!$D$1:$ZZ$1,"mmm")="Jan"))*_xlfn.XLOOKUP(E$1,'Point System'!$A:$A,'Point System'!$C:$C,0)</f>
        <v>0</v>
      </c>
      <c r="F100" s="233" cm="1">
        <f t="array" ref="F100">SUMPRODUCT((LOWER(INDEX(Attendance!$D:$ZZ,MATCH($A100,Attendance!$A:$A,0),0))="x")*(Attendance!$D$2:$ZZ$2=_xlfn.XLOOKUP(F$1,'Point System'!$A:$A,'Point System'!$B:$B,""))*(TEXT(Attendance!$D$1:$ZZ$1,"mmm")="Jan"))*_xlfn.XLOOKUP(F$1,'Point System'!$A:$A,'Point System'!$C:$C,0)</f>
        <v>0</v>
      </c>
      <c r="G100" s="233" cm="1">
        <f t="array" ref="G100">SUMPRODUCT((LOWER(INDEX(Attendance!$D:$ZZ,MATCH($A100,Attendance!$A:$A,0),0))="x")*(Attendance!$D$2:$ZZ$2=_xlfn.XLOOKUP(G$1,'Point System'!$A:$A,'Point System'!$B:$B,""))*(TEXT(Attendance!$D$1:$ZZ$1,"mmm")="Jan"))*_xlfn.XLOOKUP(G$1,'Point System'!$A:$A,'Point System'!$C:$C,0)</f>
        <v>0</v>
      </c>
      <c r="H100" s="233" cm="1">
        <f t="array" ref="H100">SUMPRODUCT((LOWER(INDEX(Attendance!$D:$ZZ,MATCH($A100,Attendance!$A:$A,0),0))="x")*(Attendance!$D$2:$ZZ$2=_xlfn.XLOOKUP(H$1,'Point System'!$A:$A,'Point System'!$B:$B,""))*(TEXT(Attendance!$D$1:$ZZ$1,"mmm")="Jan"))*_xlfn.XLOOKUP(H$1,'Point System'!$A:$A,'Point System'!$C:$C,0)</f>
        <v>0</v>
      </c>
      <c r="I100" s="233" cm="1">
        <f t="array" ref="I100">SUMPRODUCT((LOWER(INDEX(Attendance!$D:$ZZ,MATCH($A100,Attendance!$A:$A,0),0))="x")*(Attendance!$D$2:$ZZ$2=_xlfn.XLOOKUP(I$1,'Point System'!$A:$A,'Point System'!$B:$B,""))*(TEXT(Attendance!$D$1:$ZZ$1,"mmm")="Jan"))*_xlfn.XLOOKUP(I$1,'Point System'!$A:$A,'Point System'!$C:$C,0)</f>
        <v>0</v>
      </c>
      <c r="J100" s="233" cm="1">
        <f t="array" ref="J100">SUMPRODUCT((LOWER(INDEX(Attendance!$D:$ZZ,MATCH($A100,Attendance!$A:$A,0),0))="x")*(Attendance!$D$2:$ZZ$2=_xlfn.XLOOKUP(J$1,'Point System'!$A:$A,'Point System'!$B:$B,""))*(TEXT(Attendance!$D$1:$ZZ$1,"mmm")="Jan"))*_xlfn.XLOOKUP(J$1,'Point System'!$A:$A,'Point System'!$C:$C,0)</f>
        <v>0</v>
      </c>
      <c r="K100" s="233" cm="1">
        <f t="array" ref="K100">SUMPRODUCT((LOWER(INDEX(Attendance!$D:$ZZ,MATCH($A100,Attendance!$A:$A,0),0))="x")*(Attendance!$D$2:$ZZ$2=_xlfn.XLOOKUP(K$1,'Point System'!$A:$A,'Point System'!$B:$B,""))*(TEXT(Attendance!$D$1:$ZZ$1,"mmm")="Jan"))*_xlfn.XLOOKUP(K$1,'Point System'!$A:$A,'Point System'!$C:$C,0)</f>
        <v>0</v>
      </c>
      <c r="L100" s="188"/>
      <c r="M100" s="188"/>
      <c r="N100" s="188"/>
      <c r="O100" s="188"/>
      <c r="P100" s="241">
        <f t="shared" si="3"/>
        <v>0</v>
      </c>
      <c r="Q100" s="242">
        <f>IFERROR(INDEX(Deduction!$K:$K,MATCH($A100,Deduction!$A:$A,0))*_xlfn.XLOOKUP(Q$1,'Point System'!$E:$E,'Point System'!$G:$G,0),0)</f>
        <v>0</v>
      </c>
      <c r="R100" s="242">
        <f>IFERROR(INDEX(Deduction!$L:$L,MATCH($A100,Deduction!$A:$A,0))*_xlfn.XLOOKUP(R$1,'Point System'!$E:$E,'Point System'!$G:$G,0),0)</f>
        <v>0</v>
      </c>
      <c r="S100" s="242">
        <f>IFERROR(INDEX(Deduction!$M:$M,MATCH($A100,Deduction!$A:$A,0))*_xlfn.XLOOKUP(S$1,'Point System'!$E:$E,'Point System'!$G:$G,0),0)</f>
        <v>0</v>
      </c>
      <c r="T100" s="242">
        <f>IFERROR(INDEX(Deduction!$N:$N,MATCH($A100,Deduction!$A:$A,0))*_xlfn.XLOOKUP(T$1,'Point System'!$E:$E,'Point System'!$G:$G,0),0)</f>
        <v>0</v>
      </c>
      <c r="U100" s="242">
        <f>IFERROR(INDEX(Deduction!$O:$O,MATCH($A100,Deduction!$A:$A,0))*_xlfn.XLOOKUP(U$1,'Point System'!$E:$E,'Point System'!$G:$G,0),0)</f>
        <v>0</v>
      </c>
      <c r="V100" s="242">
        <f>IFERROR(INDEX(Deduction!$P:$P,MATCH($A100,Deduction!$A:$A,0))*_xlfn.XLOOKUP(V$1,'Point System'!$E:$E,'Point System'!$G:$G,0),0)</f>
        <v>0</v>
      </c>
      <c r="W100" s="243">
        <f t="shared" si="4"/>
        <v>0</v>
      </c>
      <c r="X100" s="243">
        <f t="shared" si="5"/>
        <v>0</v>
      </c>
      <c r="Y100" s="244" cm="1">
        <f t="array" ref="Y100">IFERROR(SUMPRODUCT((LOWER(INDEX(Attendance!$E:$ZZ,MATCH($A100,Attendance!$A:$A,0),0))="x")*(TEXT(Attendance!$E$1:$ZZ$1,"mmm")="Jan"))/SUMPRODUCT((Attendance!$E$1:$ZZ$1&lt;&gt;"")*(TEXT(Attendance!$E$1:$ZZ$1,"mmm")="Jan")),0)</f>
        <v>0</v>
      </c>
      <c r="Z100" s="245" cm="1">
        <f t="array" ref="Z100">IFERROR(SUMPRODUCT((LOWER(INDEX(Attendance!$E:$ZZ,MATCH($A100,Attendance!$A:$A,0),0))="x")*(Attendance!$E$2:$ZZ$2=_xlfn.XLOOKUP(E$1,'Point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01" spans="1:26" x14ac:dyDescent="0.25">
      <c r="A101" s="39">
        <f>Attendance!A100</f>
        <v>98</v>
      </c>
      <c r="B101" s="39" t="str">
        <f>IF($A101=0,"",IFERROR(_xlfn.LET(_xlpm.x,INDEX(Attendance!$B:$B,MATCH($A101,Attendance!$A:$A,0)),IF(_xlpm.x=0,"",_xlpm.x)),""))</f>
        <v/>
      </c>
      <c r="C101" s="39" t="str">
        <f>IF($A101=0,"",IFERROR(_xlfn.LET(_xlpm.x,INDEX(Attendance!$C:$C,MATCH($A101,Attendance!$A:$A,0)),IF(_xlpm.x=0,"",_xlpm.x)),""))</f>
        <v/>
      </c>
      <c r="D101" s="39" t="str">
        <f>IF($A101=0,"",IFERROR(_xlfn.LET(_xlpm.x,INDEX(Attendance!$D:$D,MATCH($A101,Attendance!$A:$A,0)),IF(_xlpm.x=0,"",_xlpm.x)),""))</f>
        <v/>
      </c>
      <c r="E101" s="233" cm="1">
        <f t="array" ref="E101">SUMPRODUCT((LOWER(INDEX(Attendance!$D:$ZZ,MATCH($A101,Attendance!$A:$A,0),0))="x")*(Attendance!$D$2:$ZZ$2=_xlfn.XLOOKUP(E$1,'Point System'!$A:$A,'Point System'!$B:$B,""))*(TEXT(Attendance!$D$1:$ZZ$1,"mmm")="Jan"))*_xlfn.XLOOKUP(E$1,'Point System'!$A:$A,'Point System'!$C:$C,0)</f>
        <v>0</v>
      </c>
      <c r="F101" s="233" cm="1">
        <f t="array" ref="F101">SUMPRODUCT((LOWER(INDEX(Attendance!$D:$ZZ,MATCH($A101,Attendance!$A:$A,0),0))="x")*(Attendance!$D$2:$ZZ$2=_xlfn.XLOOKUP(F$1,'Point System'!$A:$A,'Point System'!$B:$B,""))*(TEXT(Attendance!$D$1:$ZZ$1,"mmm")="Jan"))*_xlfn.XLOOKUP(F$1,'Point System'!$A:$A,'Point System'!$C:$C,0)</f>
        <v>0</v>
      </c>
      <c r="G101" s="233" cm="1">
        <f t="array" ref="G101">SUMPRODUCT((LOWER(INDEX(Attendance!$D:$ZZ,MATCH($A101,Attendance!$A:$A,0),0))="x")*(Attendance!$D$2:$ZZ$2=_xlfn.XLOOKUP(G$1,'Point System'!$A:$A,'Point System'!$B:$B,""))*(TEXT(Attendance!$D$1:$ZZ$1,"mmm")="Jan"))*_xlfn.XLOOKUP(G$1,'Point System'!$A:$A,'Point System'!$C:$C,0)</f>
        <v>0</v>
      </c>
      <c r="H101" s="233" cm="1">
        <f t="array" ref="H101">SUMPRODUCT((LOWER(INDEX(Attendance!$D:$ZZ,MATCH($A101,Attendance!$A:$A,0),0))="x")*(Attendance!$D$2:$ZZ$2=_xlfn.XLOOKUP(H$1,'Point System'!$A:$A,'Point System'!$B:$B,""))*(TEXT(Attendance!$D$1:$ZZ$1,"mmm")="Jan"))*_xlfn.XLOOKUP(H$1,'Point System'!$A:$A,'Point System'!$C:$C,0)</f>
        <v>0</v>
      </c>
      <c r="I101" s="233" cm="1">
        <f t="array" ref="I101">SUMPRODUCT((LOWER(INDEX(Attendance!$D:$ZZ,MATCH($A101,Attendance!$A:$A,0),0))="x")*(Attendance!$D$2:$ZZ$2=_xlfn.XLOOKUP(I$1,'Point System'!$A:$A,'Point System'!$B:$B,""))*(TEXT(Attendance!$D$1:$ZZ$1,"mmm")="Jan"))*_xlfn.XLOOKUP(I$1,'Point System'!$A:$A,'Point System'!$C:$C,0)</f>
        <v>0</v>
      </c>
      <c r="J101" s="233" cm="1">
        <f t="array" ref="J101">SUMPRODUCT((LOWER(INDEX(Attendance!$D:$ZZ,MATCH($A101,Attendance!$A:$A,0),0))="x")*(Attendance!$D$2:$ZZ$2=_xlfn.XLOOKUP(J$1,'Point System'!$A:$A,'Point System'!$B:$B,""))*(TEXT(Attendance!$D$1:$ZZ$1,"mmm")="Jan"))*_xlfn.XLOOKUP(J$1,'Point System'!$A:$A,'Point System'!$C:$C,0)</f>
        <v>0</v>
      </c>
      <c r="K101" s="233" cm="1">
        <f t="array" ref="K101">SUMPRODUCT((LOWER(INDEX(Attendance!$D:$ZZ,MATCH($A101,Attendance!$A:$A,0),0))="x")*(Attendance!$D$2:$ZZ$2=_xlfn.XLOOKUP(K$1,'Point System'!$A:$A,'Point System'!$B:$B,""))*(TEXT(Attendance!$D$1:$ZZ$1,"mmm")="Jan"))*_xlfn.XLOOKUP(K$1,'Point System'!$A:$A,'Point System'!$C:$C,0)</f>
        <v>0</v>
      </c>
      <c r="L101" s="188"/>
      <c r="M101" s="188"/>
      <c r="N101" s="188"/>
      <c r="O101" s="188"/>
      <c r="P101" s="241">
        <f t="shared" si="3"/>
        <v>0</v>
      </c>
      <c r="Q101" s="242">
        <f>IFERROR(INDEX(Deduction!$K:$K,MATCH($A101,Deduction!$A:$A,0))*_xlfn.XLOOKUP(Q$1,'Point System'!$E:$E,'Point System'!$G:$G,0),0)</f>
        <v>0</v>
      </c>
      <c r="R101" s="242">
        <f>IFERROR(INDEX(Deduction!$L:$L,MATCH($A101,Deduction!$A:$A,0))*_xlfn.XLOOKUP(R$1,'Point System'!$E:$E,'Point System'!$G:$G,0),0)</f>
        <v>0</v>
      </c>
      <c r="S101" s="242">
        <f>IFERROR(INDEX(Deduction!$M:$M,MATCH($A101,Deduction!$A:$A,0))*_xlfn.XLOOKUP(S$1,'Point System'!$E:$E,'Point System'!$G:$G,0),0)</f>
        <v>0</v>
      </c>
      <c r="T101" s="242">
        <f>IFERROR(INDEX(Deduction!$N:$N,MATCH($A101,Deduction!$A:$A,0))*_xlfn.XLOOKUP(T$1,'Point System'!$E:$E,'Point System'!$G:$G,0),0)</f>
        <v>0</v>
      </c>
      <c r="U101" s="242">
        <f>IFERROR(INDEX(Deduction!$O:$O,MATCH($A101,Deduction!$A:$A,0))*_xlfn.XLOOKUP(U$1,'Point System'!$E:$E,'Point System'!$G:$G,0),0)</f>
        <v>0</v>
      </c>
      <c r="V101" s="242">
        <f>IFERROR(INDEX(Deduction!$P:$P,MATCH($A101,Deduction!$A:$A,0))*_xlfn.XLOOKUP(V$1,'Point System'!$E:$E,'Point System'!$G:$G,0),0)</f>
        <v>0</v>
      </c>
      <c r="W101" s="243">
        <f t="shared" si="4"/>
        <v>0</v>
      </c>
      <c r="X101" s="243">
        <f t="shared" si="5"/>
        <v>0</v>
      </c>
      <c r="Y101" s="244" cm="1">
        <f t="array" ref="Y101">IFERROR(SUMPRODUCT((LOWER(INDEX(Attendance!$E:$ZZ,MATCH($A101,Attendance!$A:$A,0),0))="x")*(TEXT(Attendance!$E$1:$ZZ$1,"mmm")="Jan"))/SUMPRODUCT((Attendance!$E$1:$ZZ$1&lt;&gt;"")*(TEXT(Attendance!$E$1:$ZZ$1,"mmm")="Jan")),0)</f>
        <v>0</v>
      </c>
      <c r="Z101" s="245" cm="1">
        <f t="array" ref="Z101">IFERROR(SUMPRODUCT((LOWER(INDEX(Attendance!$E:$ZZ,MATCH($A101,Attendance!$A:$A,0),0))="x")*(Attendance!$E$2:$ZZ$2=_xlfn.XLOOKUP(E$1,'Point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02" spans="1:26" x14ac:dyDescent="0.25">
      <c r="A102" s="40">
        <f>Attendance!A101</f>
        <v>99</v>
      </c>
      <c r="B102" s="39" t="str">
        <f>IF($A102=0,"",IFERROR(_xlfn.LET(_xlpm.x,INDEX(Attendance!$B:$B,MATCH($A102,Attendance!$A:$A,0)),IF(_xlpm.x=0,"",_xlpm.x)),""))</f>
        <v/>
      </c>
      <c r="C102" s="39" t="str">
        <f>IF($A102=0,"",IFERROR(_xlfn.LET(_xlpm.x,INDEX(Attendance!$C:$C,MATCH($A102,Attendance!$A:$A,0)),IF(_xlpm.x=0,"",_xlpm.x)),""))</f>
        <v/>
      </c>
      <c r="D102" s="39" t="str">
        <f>IF($A102=0,"",IFERROR(_xlfn.LET(_xlpm.x,INDEX(Attendance!$D:$D,MATCH($A102,Attendance!$A:$A,0)),IF(_xlpm.x=0,"",_xlpm.x)),""))</f>
        <v/>
      </c>
      <c r="E102" s="233" cm="1">
        <f t="array" ref="E102">SUMPRODUCT((LOWER(INDEX(Attendance!$D:$ZZ,MATCH($A102,Attendance!$A:$A,0),0))="x")*(Attendance!$D$2:$ZZ$2=_xlfn.XLOOKUP(E$1,'Point System'!$A:$A,'Point System'!$B:$B,""))*(TEXT(Attendance!$D$1:$ZZ$1,"mmm")="Jan"))*_xlfn.XLOOKUP(E$1,'Point System'!$A:$A,'Point System'!$C:$C,0)</f>
        <v>0</v>
      </c>
      <c r="F102" s="233" cm="1">
        <f t="array" ref="F102">SUMPRODUCT((LOWER(INDEX(Attendance!$D:$ZZ,MATCH($A102,Attendance!$A:$A,0),0))="x")*(Attendance!$D$2:$ZZ$2=_xlfn.XLOOKUP(F$1,'Point System'!$A:$A,'Point System'!$B:$B,""))*(TEXT(Attendance!$D$1:$ZZ$1,"mmm")="Jan"))*_xlfn.XLOOKUP(F$1,'Point System'!$A:$A,'Point System'!$C:$C,0)</f>
        <v>0</v>
      </c>
      <c r="G102" s="233" cm="1">
        <f t="array" ref="G102">SUMPRODUCT((LOWER(INDEX(Attendance!$D:$ZZ,MATCH($A102,Attendance!$A:$A,0),0))="x")*(Attendance!$D$2:$ZZ$2=_xlfn.XLOOKUP(G$1,'Point System'!$A:$A,'Point System'!$B:$B,""))*(TEXT(Attendance!$D$1:$ZZ$1,"mmm")="Jan"))*_xlfn.XLOOKUP(G$1,'Point System'!$A:$A,'Point System'!$C:$C,0)</f>
        <v>0</v>
      </c>
      <c r="H102" s="233" cm="1">
        <f t="array" ref="H102">SUMPRODUCT((LOWER(INDEX(Attendance!$D:$ZZ,MATCH($A102,Attendance!$A:$A,0),0))="x")*(Attendance!$D$2:$ZZ$2=_xlfn.XLOOKUP(H$1,'Point System'!$A:$A,'Point System'!$B:$B,""))*(TEXT(Attendance!$D$1:$ZZ$1,"mmm")="Jan"))*_xlfn.XLOOKUP(H$1,'Point System'!$A:$A,'Point System'!$C:$C,0)</f>
        <v>0</v>
      </c>
      <c r="I102" s="233" cm="1">
        <f t="array" ref="I102">SUMPRODUCT((LOWER(INDEX(Attendance!$D:$ZZ,MATCH($A102,Attendance!$A:$A,0),0))="x")*(Attendance!$D$2:$ZZ$2=_xlfn.XLOOKUP(I$1,'Point System'!$A:$A,'Point System'!$B:$B,""))*(TEXT(Attendance!$D$1:$ZZ$1,"mmm")="Jan"))*_xlfn.XLOOKUP(I$1,'Point System'!$A:$A,'Point System'!$C:$C,0)</f>
        <v>0</v>
      </c>
      <c r="J102" s="233" cm="1">
        <f t="array" ref="J102">SUMPRODUCT((LOWER(INDEX(Attendance!$D:$ZZ,MATCH($A102,Attendance!$A:$A,0),0))="x")*(Attendance!$D$2:$ZZ$2=_xlfn.XLOOKUP(J$1,'Point System'!$A:$A,'Point System'!$B:$B,""))*(TEXT(Attendance!$D$1:$ZZ$1,"mmm")="Jan"))*_xlfn.XLOOKUP(J$1,'Point System'!$A:$A,'Point System'!$C:$C,0)</f>
        <v>0</v>
      </c>
      <c r="K102" s="233" cm="1">
        <f t="array" ref="K102">SUMPRODUCT((LOWER(INDEX(Attendance!$D:$ZZ,MATCH($A102,Attendance!$A:$A,0),0))="x")*(Attendance!$D$2:$ZZ$2=_xlfn.XLOOKUP(K$1,'Point System'!$A:$A,'Point System'!$B:$B,""))*(TEXT(Attendance!$D$1:$ZZ$1,"mmm")="Jan"))*_xlfn.XLOOKUP(K$1,'Point System'!$A:$A,'Point System'!$C:$C,0)</f>
        <v>0</v>
      </c>
      <c r="L102" s="188"/>
      <c r="M102" s="188"/>
      <c r="N102" s="188"/>
      <c r="O102" s="188"/>
      <c r="P102" s="241">
        <f t="shared" si="3"/>
        <v>0</v>
      </c>
      <c r="Q102" s="242">
        <f>IFERROR(INDEX(Deduction!$K:$K,MATCH($A102,Deduction!$A:$A,0))*_xlfn.XLOOKUP(Q$1,'Point System'!$E:$E,'Point System'!$G:$G,0),0)</f>
        <v>0</v>
      </c>
      <c r="R102" s="242">
        <f>IFERROR(INDEX(Deduction!$L:$L,MATCH($A102,Deduction!$A:$A,0))*_xlfn.XLOOKUP(R$1,'Point System'!$E:$E,'Point System'!$G:$G,0),0)</f>
        <v>0</v>
      </c>
      <c r="S102" s="242">
        <f>IFERROR(INDEX(Deduction!$M:$M,MATCH($A102,Deduction!$A:$A,0))*_xlfn.XLOOKUP(S$1,'Point System'!$E:$E,'Point System'!$G:$G,0),0)</f>
        <v>0</v>
      </c>
      <c r="T102" s="242">
        <f>IFERROR(INDEX(Deduction!$N:$N,MATCH($A102,Deduction!$A:$A,0))*_xlfn.XLOOKUP(T$1,'Point System'!$E:$E,'Point System'!$G:$G,0),0)</f>
        <v>0</v>
      </c>
      <c r="U102" s="242">
        <f>IFERROR(INDEX(Deduction!$O:$O,MATCH($A102,Deduction!$A:$A,0))*_xlfn.XLOOKUP(U$1,'Point System'!$E:$E,'Point System'!$G:$G,0),0)</f>
        <v>0</v>
      </c>
      <c r="V102" s="242">
        <f>IFERROR(INDEX(Deduction!$P:$P,MATCH($A102,Deduction!$A:$A,0))*_xlfn.XLOOKUP(V$1,'Point System'!$E:$E,'Point System'!$G:$G,0),0)</f>
        <v>0</v>
      </c>
      <c r="W102" s="243">
        <f t="shared" si="4"/>
        <v>0</v>
      </c>
      <c r="X102" s="243">
        <f t="shared" si="5"/>
        <v>0</v>
      </c>
      <c r="Y102" s="244" cm="1">
        <f t="array" ref="Y102">IFERROR(SUMPRODUCT((LOWER(INDEX(Attendance!$E:$ZZ,MATCH($A102,Attendance!$A:$A,0),0))="x")*(TEXT(Attendance!$E$1:$ZZ$1,"mmm")="Jan"))/SUMPRODUCT((Attendance!$E$1:$ZZ$1&lt;&gt;"")*(TEXT(Attendance!$E$1:$ZZ$1,"mmm")="Jan")),0)</f>
        <v>0</v>
      </c>
      <c r="Z102" s="245" cm="1">
        <f t="array" ref="Z102">IFERROR(SUMPRODUCT((LOWER(INDEX(Attendance!$E:$ZZ,MATCH($A102,Attendance!$A:$A,0),0))="x")*(Attendance!$E$2:$ZZ$2=_xlfn.XLOOKUP(E$1,'Point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03" spans="1:26" x14ac:dyDescent="0.25">
      <c r="A103" s="39">
        <f>Attendance!A102</f>
        <v>100</v>
      </c>
      <c r="B103" s="39" t="str">
        <f>IF($A103=0,"",IFERROR(_xlfn.LET(_xlpm.x,INDEX(Attendance!$B:$B,MATCH($A103,Attendance!$A:$A,0)),IF(_xlpm.x=0,"",_xlpm.x)),""))</f>
        <v/>
      </c>
      <c r="C103" s="39" t="str">
        <f>IF($A103=0,"",IFERROR(_xlfn.LET(_xlpm.x,INDEX(Attendance!$C:$C,MATCH($A103,Attendance!$A:$A,0)),IF(_xlpm.x=0,"",_xlpm.x)),""))</f>
        <v/>
      </c>
      <c r="D103" s="39" t="str">
        <f>IF($A103=0,"",IFERROR(_xlfn.LET(_xlpm.x,INDEX(Attendance!$D:$D,MATCH($A103,Attendance!$A:$A,0)),IF(_xlpm.x=0,"",_xlpm.x)),""))</f>
        <v/>
      </c>
      <c r="E103" s="233" cm="1">
        <f t="array" ref="E103">SUMPRODUCT((LOWER(INDEX(Attendance!$D:$ZZ,MATCH($A103,Attendance!$A:$A,0),0))="x")*(Attendance!$D$2:$ZZ$2=_xlfn.XLOOKUP(E$1,'Point System'!$A:$A,'Point System'!$B:$B,""))*(TEXT(Attendance!$D$1:$ZZ$1,"mmm")="Jan"))*_xlfn.XLOOKUP(E$1,'Point System'!$A:$A,'Point System'!$C:$C,0)</f>
        <v>0</v>
      </c>
      <c r="F103" s="233" cm="1">
        <f t="array" ref="F103">SUMPRODUCT((LOWER(INDEX(Attendance!$D:$ZZ,MATCH($A103,Attendance!$A:$A,0),0))="x")*(Attendance!$D$2:$ZZ$2=_xlfn.XLOOKUP(F$1,'Point System'!$A:$A,'Point System'!$B:$B,""))*(TEXT(Attendance!$D$1:$ZZ$1,"mmm")="Jan"))*_xlfn.XLOOKUP(F$1,'Point System'!$A:$A,'Point System'!$C:$C,0)</f>
        <v>0</v>
      </c>
      <c r="G103" s="233" cm="1">
        <f t="array" ref="G103">SUMPRODUCT((LOWER(INDEX(Attendance!$D:$ZZ,MATCH($A103,Attendance!$A:$A,0),0))="x")*(Attendance!$D$2:$ZZ$2=_xlfn.XLOOKUP(G$1,'Point System'!$A:$A,'Point System'!$B:$B,""))*(TEXT(Attendance!$D$1:$ZZ$1,"mmm")="Jan"))*_xlfn.XLOOKUP(G$1,'Point System'!$A:$A,'Point System'!$C:$C,0)</f>
        <v>0</v>
      </c>
      <c r="H103" s="233" cm="1">
        <f t="array" ref="H103">SUMPRODUCT((LOWER(INDEX(Attendance!$D:$ZZ,MATCH($A103,Attendance!$A:$A,0),0))="x")*(Attendance!$D$2:$ZZ$2=_xlfn.XLOOKUP(H$1,'Point System'!$A:$A,'Point System'!$B:$B,""))*(TEXT(Attendance!$D$1:$ZZ$1,"mmm")="Jan"))*_xlfn.XLOOKUP(H$1,'Point System'!$A:$A,'Point System'!$C:$C,0)</f>
        <v>0</v>
      </c>
      <c r="I103" s="233" cm="1">
        <f t="array" ref="I103">SUMPRODUCT((LOWER(INDEX(Attendance!$D:$ZZ,MATCH($A103,Attendance!$A:$A,0),0))="x")*(Attendance!$D$2:$ZZ$2=_xlfn.XLOOKUP(I$1,'Point System'!$A:$A,'Point System'!$B:$B,""))*(TEXT(Attendance!$D$1:$ZZ$1,"mmm")="Jan"))*_xlfn.XLOOKUP(I$1,'Point System'!$A:$A,'Point System'!$C:$C,0)</f>
        <v>0</v>
      </c>
      <c r="J103" s="233" cm="1">
        <f t="array" ref="J103">SUMPRODUCT((LOWER(INDEX(Attendance!$D:$ZZ,MATCH($A103,Attendance!$A:$A,0),0))="x")*(Attendance!$D$2:$ZZ$2=_xlfn.XLOOKUP(J$1,'Point System'!$A:$A,'Point System'!$B:$B,""))*(TEXT(Attendance!$D$1:$ZZ$1,"mmm")="Jan"))*_xlfn.XLOOKUP(J$1,'Point System'!$A:$A,'Point System'!$C:$C,0)</f>
        <v>0</v>
      </c>
      <c r="K103" s="233" cm="1">
        <f t="array" ref="K103">SUMPRODUCT((LOWER(INDEX(Attendance!$D:$ZZ,MATCH($A103,Attendance!$A:$A,0),0))="x")*(Attendance!$D$2:$ZZ$2=_xlfn.XLOOKUP(K$1,'Point System'!$A:$A,'Point System'!$B:$B,""))*(TEXT(Attendance!$D$1:$ZZ$1,"mmm")="Jan"))*_xlfn.XLOOKUP(K$1,'Point System'!$A:$A,'Point System'!$C:$C,0)</f>
        <v>0</v>
      </c>
      <c r="L103" s="188"/>
      <c r="M103" s="188"/>
      <c r="N103" s="188"/>
      <c r="O103" s="188"/>
      <c r="P103" s="241">
        <f t="shared" si="3"/>
        <v>0</v>
      </c>
      <c r="Q103" s="242">
        <f>IFERROR(INDEX(Deduction!$K:$K,MATCH($A103,Deduction!$A:$A,0))*_xlfn.XLOOKUP(Q$1,'Point System'!$E:$E,'Point System'!$G:$G,0),0)</f>
        <v>0</v>
      </c>
      <c r="R103" s="242">
        <f>IFERROR(INDEX(Deduction!$L:$L,MATCH($A103,Deduction!$A:$A,0))*_xlfn.XLOOKUP(R$1,'Point System'!$E:$E,'Point System'!$G:$G,0),0)</f>
        <v>0</v>
      </c>
      <c r="S103" s="242">
        <f>IFERROR(INDEX(Deduction!$M:$M,MATCH($A103,Deduction!$A:$A,0))*_xlfn.XLOOKUP(S$1,'Point System'!$E:$E,'Point System'!$G:$G,0),0)</f>
        <v>0</v>
      </c>
      <c r="T103" s="242">
        <f>IFERROR(INDEX(Deduction!$N:$N,MATCH($A103,Deduction!$A:$A,0))*_xlfn.XLOOKUP(T$1,'Point System'!$E:$E,'Point System'!$G:$G,0),0)</f>
        <v>0</v>
      </c>
      <c r="U103" s="242">
        <f>IFERROR(INDEX(Deduction!$O:$O,MATCH($A103,Deduction!$A:$A,0))*_xlfn.XLOOKUP(U$1,'Point System'!$E:$E,'Point System'!$G:$G,0),0)</f>
        <v>0</v>
      </c>
      <c r="V103" s="242">
        <f>IFERROR(INDEX(Deduction!$P:$P,MATCH($A103,Deduction!$A:$A,0))*_xlfn.XLOOKUP(V$1,'Point System'!$E:$E,'Point System'!$G:$G,0),0)</f>
        <v>0</v>
      </c>
      <c r="W103" s="243">
        <f t="shared" si="4"/>
        <v>0</v>
      </c>
      <c r="X103" s="243">
        <f t="shared" si="5"/>
        <v>0</v>
      </c>
      <c r="Y103" s="244" cm="1">
        <f t="array" ref="Y103">IFERROR(SUMPRODUCT((LOWER(INDEX(Attendance!$E:$ZZ,MATCH($A103,Attendance!$A:$A,0),0))="x")*(TEXT(Attendance!$E$1:$ZZ$1,"mmm")="Jan"))/SUMPRODUCT((Attendance!$E$1:$ZZ$1&lt;&gt;"")*(TEXT(Attendance!$E$1:$ZZ$1,"mmm")="Jan")),0)</f>
        <v>0</v>
      </c>
      <c r="Z103" s="245" cm="1">
        <f t="array" ref="Z103">IFERROR(SUMPRODUCT((LOWER(INDEX(Attendance!$E:$ZZ,MATCH($A103,Attendance!$A:$A,0),0))="x")*(Attendance!$E$2:$ZZ$2=_xlfn.XLOOKUP(E$1,'Point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04" spans="1:26" x14ac:dyDescent="0.25">
      <c r="A104" s="40">
        <f>Attendance!A103</f>
        <v>101</v>
      </c>
      <c r="B104" s="39" t="str">
        <f>IF($A104=0,"",IFERROR(_xlfn.LET(_xlpm.x,INDEX(Attendance!$B:$B,MATCH($A104,Attendance!$A:$A,0)),IF(_xlpm.x=0,"",_xlpm.x)),""))</f>
        <v/>
      </c>
      <c r="C104" s="39" t="str">
        <f>IF($A104=0,"",IFERROR(_xlfn.LET(_xlpm.x,INDEX(Attendance!$C:$C,MATCH($A104,Attendance!$A:$A,0)),IF(_xlpm.x=0,"",_xlpm.x)),""))</f>
        <v/>
      </c>
      <c r="D104" s="39" t="str">
        <f>IF($A104=0,"",IFERROR(_xlfn.LET(_xlpm.x,INDEX(Attendance!$D:$D,MATCH($A104,Attendance!$A:$A,0)),IF(_xlpm.x=0,"",_xlpm.x)),""))</f>
        <v/>
      </c>
      <c r="E104" s="233" cm="1">
        <f t="array" ref="E104">SUMPRODUCT((LOWER(INDEX(Attendance!$D:$ZZ,MATCH($A104,Attendance!$A:$A,0),0))="x")*(Attendance!$D$2:$ZZ$2=_xlfn.XLOOKUP(E$1,'Point System'!$A:$A,'Point System'!$B:$B,""))*(TEXT(Attendance!$D$1:$ZZ$1,"mmm")="Jan"))*_xlfn.XLOOKUP(E$1,'Point System'!$A:$A,'Point System'!$C:$C,0)</f>
        <v>0</v>
      </c>
      <c r="F104" s="233" cm="1">
        <f t="array" ref="F104">SUMPRODUCT((LOWER(INDEX(Attendance!$D:$ZZ,MATCH($A104,Attendance!$A:$A,0),0))="x")*(Attendance!$D$2:$ZZ$2=_xlfn.XLOOKUP(F$1,'Point System'!$A:$A,'Point System'!$B:$B,""))*(TEXT(Attendance!$D$1:$ZZ$1,"mmm")="Jan"))*_xlfn.XLOOKUP(F$1,'Point System'!$A:$A,'Point System'!$C:$C,0)</f>
        <v>0</v>
      </c>
      <c r="G104" s="233" cm="1">
        <f t="array" ref="G104">SUMPRODUCT((LOWER(INDEX(Attendance!$D:$ZZ,MATCH($A104,Attendance!$A:$A,0),0))="x")*(Attendance!$D$2:$ZZ$2=_xlfn.XLOOKUP(G$1,'Point System'!$A:$A,'Point System'!$B:$B,""))*(TEXT(Attendance!$D$1:$ZZ$1,"mmm")="Jan"))*_xlfn.XLOOKUP(G$1,'Point System'!$A:$A,'Point System'!$C:$C,0)</f>
        <v>0</v>
      </c>
      <c r="H104" s="233" cm="1">
        <f t="array" ref="H104">SUMPRODUCT((LOWER(INDEX(Attendance!$D:$ZZ,MATCH($A104,Attendance!$A:$A,0),0))="x")*(Attendance!$D$2:$ZZ$2=_xlfn.XLOOKUP(H$1,'Point System'!$A:$A,'Point System'!$B:$B,""))*(TEXT(Attendance!$D$1:$ZZ$1,"mmm")="Jan"))*_xlfn.XLOOKUP(H$1,'Point System'!$A:$A,'Point System'!$C:$C,0)</f>
        <v>0</v>
      </c>
      <c r="I104" s="233" cm="1">
        <f t="array" ref="I104">SUMPRODUCT((LOWER(INDEX(Attendance!$D:$ZZ,MATCH($A104,Attendance!$A:$A,0),0))="x")*(Attendance!$D$2:$ZZ$2=_xlfn.XLOOKUP(I$1,'Point System'!$A:$A,'Point System'!$B:$B,""))*(TEXT(Attendance!$D$1:$ZZ$1,"mmm")="Jan"))*_xlfn.XLOOKUP(I$1,'Point System'!$A:$A,'Point System'!$C:$C,0)</f>
        <v>0</v>
      </c>
      <c r="J104" s="233" cm="1">
        <f t="array" ref="J104">SUMPRODUCT((LOWER(INDEX(Attendance!$D:$ZZ,MATCH($A104,Attendance!$A:$A,0),0))="x")*(Attendance!$D$2:$ZZ$2=_xlfn.XLOOKUP(J$1,'Point System'!$A:$A,'Point System'!$B:$B,""))*(TEXT(Attendance!$D$1:$ZZ$1,"mmm")="Jan"))*_xlfn.XLOOKUP(J$1,'Point System'!$A:$A,'Point System'!$C:$C,0)</f>
        <v>0</v>
      </c>
      <c r="K104" s="233" cm="1">
        <f t="array" ref="K104">SUMPRODUCT((LOWER(INDEX(Attendance!$D:$ZZ,MATCH($A104,Attendance!$A:$A,0),0))="x")*(Attendance!$D$2:$ZZ$2=_xlfn.XLOOKUP(K$1,'Point System'!$A:$A,'Point System'!$B:$B,""))*(TEXT(Attendance!$D$1:$ZZ$1,"mmm")="Jan"))*_xlfn.XLOOKUP(K$1,'Point System'!$A:$A,'Point System'!$C:$C,0)</f>
        <v>0</v>
      </c>
      <c r="L104" s="188"/>
      <c r="M104" s="188"/>
      <c r="N104" s="188"/>
      <c r="O104" s="188"/>
      <c r="P104" s="241">
        <f t="shared" si="3"/>
        <v>0</v>
      </c>
      <c r="Q104" s="242">
        <f>IFERROR(INDEX(Deduction!$K:$K,MATCH($A104,Deduction!$A:$A,0))*_xlfn.XLOOKUP(Q$1,'Point System'!$E:$E,'Point System'!$G:$G,0),0)</f>
        <v>0</v>
      </c>
      <c r="R104" s="242">
        <f>IFERROR(INDEX(Deduction!$L:$L,MATCH($A104,Deduction!$A:$A,0))*_xlfn.XLOOKUP(R$1,'Point System'!$E:$E,'Point System'!$G:$G,0),0)</f>
        <v>0</v>
      </c>
      <c r="S104" s="242">
        <f>IFERROR(INDEX(Deduction!$M:$M,MATCH($A104,Deduction!$A:$A,0))*_xlfn.XLOOKUP(S$1,'Point System'!$E:$E,'Point System'!$G:$G,0),0)</f>
        <v>0</v>
      </c>
      <c r="T104" s="242">
        <f>IFERROR(INDEX(Deduction!$N:$N,MATCH($A104,Deduction!$A:$A,0))*_xlfn.XLOOKUP(T$1,'Point System'!$E:$E,'Point System'!$G:$G,0),0)</f>
        <v>0</v>
      </c>
      <c r="U104" s="242">
        <f>IFERROR(INDEX(Deduction!$O:$O,MATCH($A104,Deduction!$A:$A,0))*_xlfn.XLOOKUP(U$1,'Point System'!$E:$E,'Point System'!$G:$G,0),0)</f>
        <v>0</v>
      </c>
      <c r="V104" s="242">
        <f>IFERROR(INDEX(Deduction!$P:$P,MATCH($A104,Deduction!$A:$A,0))*_xlfn.XLOOKUP(V$1,'Point System'!$E:$E,'Point System'!$G:$G,0),0)</f>
        <v>0</v>
      </c>
      <c r="W104" s="243">
        <f t="shared" si="4"/>
        <v>0</v>
      </c>
      <c r="X104" s="243">
        <f t="shared" si="5"/>
        <v>0</v>
      </c>
      <c r="Y104" s="244" cm="1">
        <f t="array" ref="Y104">IFERROR(SUMPRODUCT((LOWER(INDEX(Attendance!$E:$ZZ,MATCH($A104,Attendance!$A:$A,0),0))="x")*(TEXT(Attendance!$E$1:$ZZ$1,"mmm")="Jan"))/SUMPRODUCT((Attendance!$E$1:$ZZ$1&lt;&gt;"")*(TEXT(Attendance!$E$1:$ZZ$1,"mmm")="Jan")),0)</f>
        <v>0</v>
      </c>
      <c r="Z104" s="245" cm="1">
        <f t="array" ref="Z104">IFERROR(SUMPRODUCT((LOWER(INDEX(Attendance!$E:$ZZ,MATCH($A104,Attendance!$A:$A,0),0))="x")*(Attendance!$E$2:$ZZ$2=_xlfn.XLOOKUP(E$1,'Point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05" spans="1:26" x14ac:dyDescent="0.25">
      <c r="A105" s="39">
        <f>Attendance!A104</f>
        <v>102</v>
      </c>
      <c r="B105" s="39" t="str">
        <f>IF($A105=0,"",IFERROR(_xlfn.LET(_xlpm.x,INDEX(Attendance!$B:$B,MATCH($A105,Attendance!$A:$A,0)),IF(_xlpm.x=0,"",_xlpm.x)),""))</f>
        <v/>
      </c>
      <c r="C105" s="39" t="str">
        <f>IF($A105=0,"",IFERROR(_xlfn.LET(_xlpm.x,INDEX(Attendance!$C:$C,MATCH($A105,Attendance!$A:$A,0)),IF(_xlpm.x=0,"",_xlpm.x)),""))</f>
        <v/>
      </c>
      <c r="D105" s="39" t="str">
        <f>IF($A105=0,"",IFERROR(_xlfn.LET(_xlpm.x,INDEX(Attendance!$D:$D,MATCH($A105,Attendance!$A:$A,0)),IF(_xlpm.x=0,"",_xlpm.x)),""))</f>
        <v/>
      </c>
      <c r="E105" s="233" cm="1">
        <f t="array" ref="E105">SUMPRODUCT((LOWER(INDEX(Attendance!$D:$ZZ,MATCH($A105,Attendance!$A:$A,0),0))="x")*(Attendance!$D$2:$ZZ$2=_xlfn.XLOOKUP(E$1,'Point System'!$A:$A,'Point System'!$B:$B,""))*(TEXT(Attendance!$D$1:$ZZ$1,"mmm")="Jan"))*_xlfn.XLOOKUP(E$1,'Point System'!$A:$A,'Point System'!$C:$C,0)</f>
        <v>0</v>
      </c>
      <c r="F105" s="233" cm="1">
        <f t="array" ref="F105">SUMPRODUCT((LOWER(INDEX(Attendance!$D:$ZZ,MATCH($A105,Attendance!$A:$A,0),0))="x")*(Attendance!$D$2:$ZZ$2=_xlfn.XLOOKUP(F$1,'Point System'!$A:$A,'Point System'!$B:$B,""))*(TEXT(Attendance!$D$1:$ZZ$1,"mmm")="Jan"))*_xlfn.XLOOKUP(F$1,'Point System'!$A:$A,'Point System'!$C:$C,0)</f>
        <v>0</v>
      </c>
      <c r="G105" s="233" cm="1">
        <f t="array" ref="G105">SUMPRODUCT((LOWER(INDEX(Attendance!$D:$ZZ,MATCH($A105,Attendance!$A:$A,0),0))="x")*(Attendance!$D$2:$ZZ$2=_xlfn.XLOOKUP(G$1,'Point System'!$A:$A,'Point System'!$B:$B,""))*(TEXT(Attendance!$D$1:$ZZ$1,"mmm")="Jan"))*_xlfn.XLOOKUP(G$1,'Point System'!$A:$A,'Point System'!$C:$C,0)</f>
        <v>0</v>
      </c>
      <c r="H105" s="233" cm="1">
        <f t="array" ref="H105">SUMPRODUCT((LOWER(INDEX(Attendance!$D:$ZZ,MATCH($A105,Attendance!$A:$A,0),0))="x")*(Attendance!$D$2:$ZZ$2=_xlfn.XLOOKUP(H$1,'Point System'!$A:$A,'Point System'!$B:$B,""))*(TEXT(Attendance!$D$1:$ZZ$1,"mmm")="Jan"))*_xlfn.XLOOKUP(H$1,'Point System'!$A:$A,'Point System'!$C:$C,0)</f>
        <v>0</v>
      </c>
      <c r="I105" s="233" cm="1">
        <f t="array" ref="I105">SUMPRODUCT((LOWER(INDEX(Attendance!$D:$ZZ,MATCH($A105,Attendance!$A:$A,0),0))="x")*(Attendance!$D$2:$ZZ$2=_xlfn.XLOOKUP(I$1,'Point System'!$A:$A,'Point System'!$B:$B,""))*(TEXT(Attendance!$D$1:$ZZ$1,"mmm")="Jan"))*_xlfn.XLOOKUP(I$1,'Point System'!$A:$A,'Point System'!$C:$C,0)</f>
        <v>0</v>
      </c>
      <c r="J105" s="233" cm="1">
        <f t="array" ref="J105">SUMPRODUCT((LOWER(INDEX(Attendance!$D:$ZZ,MATCH($A105,Attendance!$A:$A,0),0))="x")*(Attendance!$D$2:$ZZ$2=_xlfn.XLOOKUP(J$1,'Point System'!$A:$A,'Point System'!$B:$B,""))*(TEXT(Attendance!$D$1:$ZZ$1,"mmm")="Jan"))*_xlfn.XLOOKUP(J$1,'Point System'!$A:$A,'Point System'!$C:$C,0)</f>
        <v>0</v>
      </c>
      <c r="K105" s="233" cm="1">
        <f t="array" ref="K105">SUMPRODUCT((LOWER(INDEX(Attendance!$D:$ZZ,MATCH($A105,Attendance!$A:$A,0),0))="x")*(Attendance!$D$2:$ZZ$2=_xlfn.XLOOKUP(K$1,'Point System'!$A:$A,'Point System'!$B:$B,""))*(TEXT(Attendance!$D$1:$ZZ$1,"mmm")="Jan"))*_xlfn.XLOOKUP(K$1,'Point System'!$A:$A,'Point System'!$C:$C,0)</f>
        <v>0</v>
      </c>
      <c r="L105" s="188"/>
      <c r="M105" s="188"/>
      <c r="N105" s="188"/>
      <c r="O105" s="188"/>
      <c r="P105" s="241">
        <f t="shared" si="3"/>
        <v>0</v>
      </c>
      <c r="Q105" s="242">
        <f>IFERROR(INDEX(Deduction!$K:$K,MATCH($A105,Deduction!$A:$A,0))*_xlfn.XLOOKUP(Q$1,'Point System'!$E:$E,'Point System'!$G:$G,0),0)</f>
        <v>0</v>
      </c>
      <c r="R105" s="242">
        <f>IFERROR(INDEX(Deduction!$L:$L,MATCH($A105,Deduction!$A:$A,0))*_xlfn.XLOOKUP(R$1,'Point System'!$E:$E,'Point System'!$G:$G,0),0)</f>
        <v>0</v>
      </c>
      <c r="S105" s="242">
        <f>IFERROR(INDEX(Deduction!$M:$M,MATCH($A105,Deduction!$A:$A,0))*_xlfn.XLOOKUP(S$1,'Point System'!$E:$E,'Point System'!$G:$G,0),0)</f>
        <v>0</v>
      </c>
      <c r="T105" s="242">
        <f>IFERROR(INDEX(Deduction!$N:$N,MATCH($A105,Deduction!$A:$A,0))*_xlfn.XLOOKUP(T$1,'Point System'!$E:$E,'Point System'!$G:$G,0),0)</f>
        <v>0</v>
      </c>
      <c r="U105" s="242">
        <f>IFERROR(INDEX(Deduction!$O:$O,MATCH($A105,Deduction!$A:$A,0))*_xlfn.XLOOKUP(U$1,'Point System'!$E:$E,'Point System'!$G:$G,0),0)</f>
        <v>0</v>
      </c>
      <c r="V105" s="242">
        <f>IFERROR(INDEX(Deduction!$P:$P,MATCH($A105,Deduction!$A:$A,0))*_xlfn.XLOOKUP(V$1,'Point System'!$E:$E,'Point System'!$G:$G,0),0)</f>
        <v>0</v>
      </c>
      <c r="W105" s="243">
        <f t="shared" si="4"/>
        <v>0</v>
      </c>
      <c r="X105" s="243">
        <f t="shared" si="5"/>
        <v>0</v>
      </c>
      <c r="Y105" s="244" cm="1">
        <f t="array" ref="Y105">IFERROR(SUMPRODUCT((LOWER(INDEX(Attendance!$E:$ZZ,MATCH($A105,Attendance!$A:$A,0),0))="x")*(TEXT(Attendance!$E$1:$ZZ$1,"mmm")="Jan"))/SUMPRODUCT((Attendance!$E$1:$ZZ$1&lt;&gt;"")*(TEXT(Attendance!$E$1:$ZZ$1,"mmm")="Jan")),0)</f>
        <v>0</v>
      </c>
      <c r="Z105" s="245" cm="1">
        <f t="array" ref="Z105">IFERROR(SUMPRODUCT((LOWER(INDEX(Attendance!$E:$ZZ,MATCH($A105,Attendance!$A:$A,0),0))="x")*(Attendance!$E$2:$ZZ$2=_xlfn.XLOOKUP(E$1,'Point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06" spans="1:26" x14ac:dyDescent="0.25">
      <c r="A106" s="40">
        <f>Attendance!A105</f>
        <v>103</v>
      </c>
      <c r="B106" s="39" t="str">
        <f>IF($A106=0,"",IFERROR(_xlfn.LET(_xlpm.x,INDEX(Attendance!$B:$B,MATCH($A106,Attendance!$A:$A,0)),IF(_xlpm.x=0,"",_xlpm.x)),""))</f>
        <v/>
      </c>
      <c r="C106" s="39" t="str">
        <f>IF($A106=0,"",IFERROR(_xlfn.LET(_xlpm.x,INDEX(Attendance!$C:$C,MATCH($A106,Attendance!$A:$A,0)),IF(_xlpm.x=0,"",_xlpm.x)),""))</f>
        <v/>
      </c>
      <c r="D106" s="39" t="str">
        <f>IF($A106=0,"",IFERROR(_xlfn.LET(_xlpm.x,INDEX(Attendance!$D:$D,MATCH($A106,Attendance!$A:$A,0)),IF(_xlpm.x=0,"",_xlpm.x)),""))</f>
        <v/>
      </c>
      <c r="E106" s="233" cm="1">
        <f t="array" ref="E106">SUMPRODUCT((LOWER(INDEX(Attendance!$D:$ZZ,MATCH($A106,Attendance!$A:$A,0),0))="x")*(Attendance!$D$2:$ZZ$2=_xlfn.XLOOKUP(E$1,'Point System'!$A:$A,'Point System'!$B:$B,""))*(TEXT(Attendance!$D$1:$ZZ$1,"mmm")="Jan"))*_xlfn.XLOOKUP(E$1,'Point System'!$A:$A,'Point System'!$C:$C,0)</f>
        <v>0</v>
      </c>
      <c r="F106" s="233" cm="1">
        <f t="array" ref="F106">SUMPRODUCT((LOWER(INDEX(Attendance!$D:$ZZ,MATCH($A106,Attendance!$A:$A,0),0))="x")*(Attendance!$D$2:$ZZ$2=_xlfn.XLOOKUP(F$1,'Point System'!$A:$A,'Point System'!$B:$B,""))*(TEXT(Attendance!$D$1:$ZZ$1,"mmm")="Jan"))*_xlfn.XLOOKUP(F$1,'Point System'!$A:$A,'Point System'!$C:$C,0)</f>
        <v>0</v>
      </c>
      <c r="G106" s="233" cm="1">
        <f t="array" ref="G106">SUMPRODUCT((LOWER(INDEX(Attendance!$D:$ZZ,MATCH($A106,Attendance!$A:$A,0),0))="x")*(Attendance!$D$2:$ZZ$2=_xlfn.XLOOKUP(G$1,'Point System'!$A:$A,'Point System'!$B:$B,""))*(TEXT(Attendance!$D$1:$ZZ$1,"mmm")="Jan"))*_xlfn.XLOOKUP(G$1,'Point System'!$A:$A,'Point System'!$C:$C,0)</f>
        <v>0</v>
      </c>
      <c r="H106" s="233" cm="1">
        <f t="array" ref="H106">SUMPRODUCT((LOWER(INDEX(Attendance!$D:$ZZ,MATCH($A106,Attendance!$A:$A,0),0))="x")*(Attendance!$D$2:$ZZ$2=_xlfn.XLOOKUP(H$1,'Point System'!$A:$A,'Point System'!$B:$B,""))*(TEXT(Attendance!$D$1:$ZZ$1,"mmm")="Jan"))*_xlfn.XLOOKUP(H$1,'Point System'!$A:$A,'Point System'!$C:$C,0)</f>
        <v>0</v>
      </c>
      <c r="I106" s="233" cm="1">
        <f t="array" ref="I106">SUMPRODUCT((LOWER(INDEX(Attendance!$D:$ZZ,MATCH($A106,Attendance!$A:$A,0),0))="x")*(Attendance!$D$2:$ZZ$2=_xlfn.XLOOKUP(I$1,'Point System'!$A:$A,'Point System'!$B:$B,""))*(TEXT(Attendance!$D$1:$ZZ$1,"mmm")="Jan"))*_xlfn.XLOOKUP(I$1,'Point System'!$A:$A,'Point System'!$C:$C,0)</f>
        <v>0</v>
      </c>
      <c r="J106" s="233" cm="1">
        <f t="array" ref="J106">SUMPRODUCT((LOWER(INDEX(Attendance!$D:$ZZ,MATCH($A106,Attendance!$A:$A,0),0))="x")*(Attendance!$D$2:$ZZ$2=_xlfn.XLOOKUP(J$1,'Point System'!$A:$A,'Point System'!$B:$B,""))*(TEXT(Attendance!$D$1:$ZZ$1,"mmm")="Jan"))*_xlfn.XLOOKUP(J$1,'Point System'!$A:$A,'Point System'!$C:$C,0)</f>
        <v>0</v>
      </c>
      <c r="K106" s="233" cm="1">
        <f t="array" ref="K106">SUMPRODUCT((LOWER(INDEX(Attendance!$D:$ZZ,MATCH($A106,Attendance!$A:$A,0),0))="x")*(Attendance!$D$2:$ZZ$2=_xlfn.XLOOKUP(K$1,'Point System'!$A:$A,'Point System'!$B:$B,""))*(TEXT(Attendance!$D$1:$ZZ$1,"mmm")="Jan"))*_xlfn.XLOOKUP(K$1,'Point System'!$A:$A,'Point System'!$C:$C,0)</f>
        <v>0</v>
      </c>
      <c r="L106" s="188"/>
      <c r="M106" s="188"/>
      <c r="N106" s="188"/>
      <c r="O106" s="188"/>
      <c r="P106" s="241">
        <f t="shared" si="3"/>
        <v>0</v>
      </c>
      <c r="Q106" s="242">
        <f>IFERROR(INDEX(Deduction!$K:$K,MATCH($A106,Deduction!$A:$A,0))*_xlfn.XLOOKUP(Q$1,'Point System'!$E:$E,'Point System'!$G:$G,0),0)</f>
        <v>0</v>
      </c>
      <c r="R106" s="242">
        <f>IFERROR(INDEX(Deduction!$L:$L,MATCH($A106,Deduction!$A:$A,0))*_xlfn.XLOOKUP(R$1,'Point System'!$E:$E,'Point System'!$G:$G,0),0)</f>
        <v>0</v>
      </c>
      <c r="S106" s="242">
        <f>IFERROR(INDEX(Deduction!$M:$M,MATCH($A106,Deduction!$A:$A,0))*_xlfn.XLOOKUP(S$1,'Point System'!$E:$E,'Point System'!$G:$G,0),0)</f>
        <v>0</v>
      </c>
      <c r="T106" s="242">
        <f>IFERROR(INDEX(Deduction!$N:$N,MATCH($A106,Deduction!$A:$A,0))*_xlfn.XLOOKUP(T$1,'Point System'!$E:$E,'Point System'!$G:$G,0),0)</f>
        <v>0</v>
      </c>
      <c r="U106" s="242">
        <f>IFERROR(INDEX(Deduction!$O:$O,MATCH($A106,Deduction!$A:$A,0))*_xlfn.XLOOKUP(U$1,'Point System'!$E:$E,'Point System'!$G:$G,0),0)</f>
        <v>0</v>
      </c>
      <c r="V106" s="242">
        <f>IFERROR(INDEX(Deduction!$P:$P,MATCH($A106,Deduction!$A:$A,0))*_xlfn.XLOOKUP(V$1,'Point System'!$E:$E,'Point System'!$G:$G,0),0)</f>
        <v>0</v>
      </c>
      <c r="W106" s="243">
        <f t="shared" si="4"/>
        <v>0</v>
      </c>
      <c r="X106" s="243">
        <f t="shared" si="5"/>
        <v>0</v>
      </c>
      <c r="Y106" s="244" cm="1">
        <f t="array" ref="Y106">IFERROR(SUMPRODUCT((LOWER(INDEX(Attendance!$E:$ZZ,MATCH($A106,Attendance!$A:$A,0),0))="x")*(TEXT(Attendance!$E$1:$ZZ$1,"mmm")="Jan"))/SUMPRODUCT((Attendance!$E$1:$ZZ$1&lt;&gt;"")*(TEXT(Attendance!$E$1:$ZZ$1,"mmm")="Jan")),0)</f>
        <v>0</v>
      </c>
      <c r="Z106" s="245" cm="1">
        <f t="array" ref="Z106">IFERROR(SUMPRODUCT((LOWER(INDEX(Attendance!$E:$ZZ,MATCH($A106,Attendance!$A:$A,0),0))="x")*(Attendance!$E$2:$ZZ$2=_xlfn.XLOOKUP(E$1,'Point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07" spans="1:26" x14ac:dyDescent="0.25">
      <c r="A107" s="39">
        <f>Attendance!A106</f>
        <v>104</v>
      </c>
      <c r="B107" s="39" t="str">
        <f>IF($A107=0,"",IFERROR(_xlfn.LET(_xlpm.x,INDEX(Attendance!$B:$B,MATCH($A107,Attendance!$A:$A,0)),IF(_xlpm.x=0,"",_xlpm.x)),""))</f>
        <v/>
      </c>
      <c r="C107" s="39" t="str">
        <f>IF($A107=0,"",IFERROR(_xlfn.LET(_xlpm.x,INDEX(Attendance!$C:$C,MATCH($A107,Attendance!$A:$A,0)),IF(_xlpm.x=0,"",_xlpm.x)),""))</f>
        <v/>
      </c>
      <c r="D107" s="39" t="str">
        <f>IF($A107=0,"",IFERROR(_xlfn.LET(_xlpm.x,INDEX(Attendance!$D:$D,MATCH($A107,Attendance!$A:$A,0)),IF(_xlpm.x=0,"",_xlpm.x)),""))</f>
        <v/>
      </c>
      <c r="E107" s="233" cm="1">
        <f t="array" ref="E107">SUMPRODUCT((LOWER(INDEX(Attendance!$D:$ZZ,MATCH($A107,Attendance!$A:$A,0),0))="x")*(Attendance!$D$2:$ZZ$2=_xlfn.XLOOKUP(E$1,'Point System'!$A:$A,'Point System'!$B:$B,""))*(TEXT(Attendance!$D$1:$ZZ$1,"mmm")="Jan"))*_xlfn.XLOOKUP(E$1,'Point System'!$A:$A,'Point System'!$C:$C,0)</f>
        <v>0</v>
      </c>
      <c r="F107" s="233" cm="1">
        <f t="array" ref="F107">SUMPRODUCT((LOWER(INDEX(Attendance!$D:$ZZ,MATCH($A107,Attendance!$A:$A,0),0))="x")*(Attendance!$D$2:$ZZ$2=_xlfn.XLOOKUP(F$1,'Point System'!$A:$A,'Point System'!$B:$B,""))*(TEXT(Attendance!$D$1:$ZZ$1,"mmm")="Jan"))*_xlfn.XLOOKUP(F$1,'Point System'!$A:$A,'Point System'!$C:$C,0)</f>
        <v>0</v>
      </c>
      <c r="G107" s="233" cm="1">
        <f t="array" ref="G107">SUMPRODUCT((LOWER(INDEX(Attendance!$D:$ZZ,MATCH($A107,Attendance!$A:$A,0),0))="x")*(Attendance!$D$2:$ZZ$2=_xlfn.XLOOKUP(G$1,'Point System'!$A:$A,'Point System'!$B:$B,""))*(TEXT(Attendance!$D$1:$ZZ$1,"mmm")="Jan"))*_xlfn.XLOOKUP(G$1,'Point System'!$A:$A,'Point System'!$C:$C,0)</f>
        <v>0</v>
      </c>
      <c r="H107" s="233" cm="1">
        <f t="array" ref="H107">SUMPRODUCT((LOWER(INDEX(Attendance!$D:$ZZ,MATCH($A107,Attendance!$A:$A,0),0))="x")*(Attendance!$D$2:$ZZ$2=_xlfn.XLOOKUP(H$1,'Point System'!$A:$A,'Point System'!$B:$B,""))*(TEXT(Attendance!$D$1:$ZZ$1,"mmm")="Jan"))*_xlfn.XLOOKUP(H$1,'Point System'!$A:$A,'Point System'!$C:$C,0)</f>
        <v>0</v>
      </c>
      <c r="I107" s="233" cm="1">
        <f t="array" ref="I107">SUMPRODUCT((LOWER(INDEX(Attendance!$D:$ZZ,MATCH($A107,Attendance!$A:$A,0),0))="x")*(Attendance!$D$2:$ZZ$2=_xlfn.XLOOKUP(I$1,'Point System'!$A:$A,'Point System'!$B:$B,""))*(TEXT(Attendance!$D$1:$ZZ$1,"mmm")="Jan"))*_xlfn.XLOOKUP(I$1,'Point System'!$A:$A,'Point System'!$C:$C,0)</f>
        <v>0</v>
      </c>
      <c r="J107" s="233" cm="1">
        <f t="array" ref="J107">SUMPRODUCT((LOWER(INDEX(Attendance!$D:$ZZ,MATCH($A107,Attendance!$A:$A,0),0))="x")*(Attendance!$D$2:$ZZ$2=_xlfn.XLOOKUP(J$1,'Point System'!$A:$A,'Point System'!$B:$B,""))*(TEXT(Attendance!$D$1:$ZZ$1,"mmm")="Jan"))*_xlfn.XLOOKUP(J$1,'Point System'!$A:$A,'Point System'!$C:$C,0)</f>
        <v>0</v>
      </c>
      <c r="K107" s="233" cm="1">
        <f t="array" ref="K107">SUMPRODUCT((LOWER(INDEX(Attendance!$D:$ZZ,MATCH($A107,Attendance!$A:$A,0),0))="x")*(Attendance!$D$2:$ZZ$2=_xlfn.XLOOKUP(K$1,'Point System'!$A:$A,'Point System'!$B:$B,""))*(TEXT(Attendance!$D$1:$ZZ$1,"mmm")="Jan"))*_xlfn.XLOOKUP(K$1,'Point System'!$A:$A,'Point System'!$C:$C,0)</f>
        <v>0</v>
      </c>
      <c r="L107" s="188"/>
      <c r="M107" s="188"/>
      <c r="N107" s="188"/>
      <c r="O107" s="188"/>
      <c r="P107" s="241">
        <f t="shared" si="3"/>
        <v>0</v>
      </c>
      <c r="Q107" s="242">
        <f>IFERROR(INDEX(Deduction!$K:$K,MATCH($A107,Deduction!$A:$A,0))*_xlfn.XLOOKUP(Q$1,'Point System'!$E:$E,'Point System'!$G:$G,0),0)</f>
        <v>0</v>
      </c>
      <c r="R107" s="242">
        <f>IFERROR(INDEX(Deduction!$L:$L,MATCH($A107,Deduction!$A:$A,0))*_xlfn.XLOOKUP(R$1,'Point System'!$E:$E,'Point System'!$G:$G,0),0)</f>
        <v>0</v>
      </c>
      <c r="S107" s="242">
        <f>IFERROR(INDEX(Deduction!$M:$M,MATCH($A107,Deduction!$A:$A,0))*_xlfn.XLOOKUP(S$1,'Point System'!$E:$E,'Point System'!$G:$G,0),0)</f>
        <v>0</v>
      </c>
      <c r="T107" s="242">
        <f>IFERROR(INDEX(Deduction!$N:$N,MATCH($A107,Deduction!$A:$A,0))*_xlfn.XLOOKUP(T$1,'Point System'!$E:$E,'Point System'!$G:$G,0),0)</f>
        <v>0</v>
      </c>
      <c r="U107" s="242">
        <f>IFERROR(INDEX(Deduction!$O:$O,MATCH($A107,Deduction!$A:$A,0))*_xlfn.XLOOKUP(U$1,'Point System'!$E:$E,'Point System'!$G:$G,0),0)</f>
        <v>0</v>
      </c>
      <c r="V107" s="242">
        <f>IFERROR(INDEX(Deduction!$P:$P,MATCH($A107,Deduction!$A:$A,0))*_xlfn.XLOOKUP(V$1,'Point System'!$E:$E,'Point System'!$G:$G,0),0)</f>
        <v>0</v>
      </c>
      <c r="W107" s="243">
        <f t="shared" si="4"/>
        <v>0</v>
      </c>
      <c r="X107" s="243">
        <f t="shared" si="5"/>
        <v>0</v>
      </c>
      <c r="Y107" s="244" cm="1">
        <f t="array" ref="Y107">IFERROR(SUMPRODUCT((LOWER(INDEX(Attendance!$E:$ZZ,MATCH($A107,Attendance!$A:$A,0),0))="x")*(TEXT(Attendance!$E$1:$ZZ$1,"mmm")="Jan"))/SUMPRODUCT((Attendance!$E$1:$ZZ$1&lt;&gt;"")*(TEXT(Attendance!$E$1:$ZZ$1,"mmm")="Jan")),0)</f>
        <v>0</v>
      </c>
      <c r="Z107" s="245" cm="1">
        <f t="array" ref="Z107">IFERROR(SUMPRODUCT((LOWER(INDEX(Attendance!$E:$ZZ,MATCH($A107,Attendance!$A:$A,0),0))="x")*(Attendance!$E$2:$ZZ$2=_xlfn.XLOOKUP(E$1,'Point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08" spans="1:26" x14ac:dyDescent="0.25">
      <c r="A108" s="40">
        <f>Attendance!A107</f>
        <v>105</v>
      </c>
      <c r="B108" s="39" t="str">
        <f>IF($A108=0,"",IFERROR(_xlfn.LET(_xlpm.x,INDEX(Attendance!$B:$B,MATCH($A108,Attendance!$A:$A,0)),IF(_xlpm.x=0,"",_xlpm.x)),""))</f>
        <v/>
      </c>
      <c r="C108" s="39" t="str">
        <f>IF($A108=0,"",IFERROR(_xlfn.LET(_xlpm.x,INDEX(Attendance!$C:$C,MATCH($A108,Attendance!$A:$A,0)),IF(_xlpm.x=0,"",_xlpm.x)),""))</f>
        <v/>
      </c>
      <c r="D108" s="39" t="str">
        <f>IF($A108=0,"",IFERROR(_xlfn.LET(_xlpm.x,INDEX(Attendance!$D:$D,MATCH($A108,Attendance!$A:$A,0)),IF(_xlpm.x=0,"",_xlpm.x)),""))</f>
        <v/>
      </c>
      <c r="E108" s="233" cm="1">
        <f t="array" ref="E108">SUMPRODUCT((LOWER(INDEX(Attendance!$D:$ZZ,MATCH($A108,Attendance!$A:$A,0),0))="x")*(Attendance!$D$2:$ZZ$2=_xlfn.XLOOKUP(E$1,'Point System'!$A:$A,'Point System'!$B:$B,""))*(TEXT(Attendance!$D$1:$ZZ$1,"mmm")="Jan"))*_xlfn.XLOOKUP(E$1,'Point System'!$A:$A,'Point System'!$C:$C,0)</f>
        <v>0</v>
      </c>
      <c r="F108" s="233" cm="1">
        <f t="array" ref="F108">SUMPRODUCT((LOWER(INDEX(Attendance!$D:$ZZ,MATCH($A108,Attendance!$A:$A,0),0))="x")*(Attendance!$D$2:$ZZ$2=_xlfn.XLOOKUP(F$1,'Point System'!$A:$A,'Point System'!$B:$B,""))*(TEXT(Attendance!$D$1:$ZZ$1,"mmm")="Jan"))*_xlfn.XLOOKUP(F$1,'Point System'!$A:$A,'Point System'!$C:$C,0)</f>
        <v>0</v>
      </c>
      <c r="G108" s="233" cm="1">
        <f t="array" ref="G108">SUMPRODUCT((LOWER(INDEX(Attendance!$D:$ZZ,MATCH($A108,Attendance!$A:$A,0),0))="x")*(Attendance!$D$2:$ZZ$2=_xlfn.XLOOKUP(G$1,'Point System'!$A:$A,'Point System'!$B:$B,""))*(TEXT(Attendance!$D$1:$ZZ$1,"mmm")="Jan"))*_xlfn.XLOOKUP(G$1,'Point System'!$A:$A,'Point System'!$C:$C,0)</f>
        <v>0</v>
      </c>
      <c r="H108" s="233" cm="1">
        <f t="array" ref="H108">SUMPRODUCT((LOWER(INDEX(Attendance!$D:$ZZ,MATCH($A108,Attendance!$A:$A,0),0))="x")*(Attendance!$D$2:$ZZ$2=_xlfn.XLOOKUP(H$1,'Point System'!$A:$A,'Point System'!$B:$B,""))*(TEXT(Attendance!$D$1:$ZZ$1,"mmm")="Jan"))*_xlfn.XLOOKUP(H$1,'Point System'!$A:$A,'Point System'!$C:$C,0)</f>
        <v>0</v>
      </c>
      <c r="I108" s="233" cm="1">
        <f t="array" ref="I108">SUMPRODUCT((LOWER(INDEX(Attendance!$D:$ZZ,MATCH($A108,Attendance!$A:$A,0),0))="x")*(Attendance!$D$2:$ZZ$2=_xlfn.XLOOKUP(I$1,'Point System'!$A:$A,'Point System'!$B:$B,""))*(TEXT(Attendance!$D$1:$ZZ$1,"mmm")="Jan"))*_xlfn.XLOOKUP(I$1,'Point System'!$A:$A,'Point System'!$C:$C,0)</f>
        <v>0</v>
      </c>
      <c r="J108" s="233" cm="1">
        <f t="array" ref="J108">SUMPRODUCT((LOWER(INDEX(Attendance!$D:$ZZ,MATCH($A108,Attendance!$A:$A,0),0))="x")*(Attendance!$D$2:$ZZ$2=_xlfn.XLOOKUP(J$1,'Point System'!$A:$A,'Point System'!$B:$B,""))*(TEXT(Attendance!$D$1:$ZZ$1,"mmm")="Jan"))*_xlfn.XLOOKUP(J$1,'Point System'!$A:$A,'Point System'!$C:$C,0)</f>
        <v>0</v>
      </c>
      <c r="K108" s="233" cm="1">
        <f t="array" ref="K108">SUMPRODUCT((LOWER(INDEX(Attendance!$D:$ZZ,MATCH($A108,Attendance!$A:$A,0),0))="x")*(Attendance!$D$2:$ZZ$2=_xlfn.XLOOKUP(K$1,'Point System'!$A:$A,'Point System'!$B:$B,""))*(TEXT(Attendance!$D$1:$ZZ$1,"mmm")="Jan"))*_xlfn.XLOOKUP(K$1,'Point System'!$A:$A,'Point System'!$C:$C,0)</f>
        <v>0</v>
      </c>
      <c r="L108" s="188"/>
      <c r="M108" s="188"/>
      <c r="N108" s="188"/>
      <c r="O108" s="188"/>
      <c r="P108" s="241">
        <f t="shared" si="3"/>
        <v>0</v>
      </c>
      <c r="Q108" s="242">
        <f>IFERROR(INDEX(Deduction!$K:$K,MATCH($A108,Deduction!$A:$A,0))*_xlfn.XLOOKUP(Q$1,'Point System'!$E:$E,'Point System'!$G:$G,0),0)</f>
        <v>0</v>
      </c>
      <c r="R108" s="242">
        <f>IFERROR(INDEX(Deduction!$L:$L,MATCH($A108,Deduction!$A:$A,0))*_xlfn.XLOOKUP(R$1,'Point System'!$E:$E,'Point System'!$G:$G,0),0)</f>
        <v>0</v>
      </c>
      <c r="S108" s="242">
        <f>IFERROR(INDEX(Deduction!$M:$M,MATCH($A108,Deduction!$A:$A,0))*_xlfn.XLOOKUP(S$1,'Point System'!$E:$E,'Point System'!$G:$G,0),0)</f>
        <v>0</v>
      </c>
      <c r="T108" s="242">
        <f>IFERROR(INDEX(Deduction!$N:$N,MATCH($A108,Deduction!$A:$A,0))*_xlfn.XLOOKUP(T$1,'Point System'!$E:$E,'Point System'!$G:$G,0),0)</f>
        <v>0</v>
      </c>
      <c r="U108" s="242">
        <f>IFERROR(INDEX(Deduction!$O:$O,MATCH($A108,Deduction!$A:$A,0))*_xlfn.XLOOKUP(U$1,'Point System'!$E:$E,'Point System'!$G:$G,0),0)</f>
        <v>0</v>
      </c>
      <c r="V108" s="242">
        <f>IFERROR(INDEX(Deduction!$P:$P,MATCH($A108,Deduction!$A:$A,0))*_xlfn.XLOOKUP(V$1,'Point System'!$E:$E,'Point System'!$G:$G,0),0)</f>
        <v>0</v>
      </c>
      <c r="W108" s="243">
        <f t="shared" si="4"/>
        <v>0</v>
      </c>
      <c r="X108" s="243">
        <f t="shared" si="5"/>
        <v>0</v>
      </c>
      <c r="Y108" s="244" cm="1">
        <f t="array" ref="Y108">IFERROR(SUMPRODUCT((LOWER(INDEX(Attendance!$E:$ZZ,MATCH($A108,Attendance!$A:$A,0),0))="x")*(TEXT(Attendance!$E$1:$ZZ$1,"mmm")="Jan"))/SUMPRODUCT((Attendance!$E$1:$ZZ$1&lt;&gt;"")*(TEXT(Attendance!$E$1:$ZZ$1,"mmm")="Jan")),0)</f>
        <v>0</v>
      </c>
      <c r="Z108" s="245" cm="1">
        <f t="array" ref="Z108">IFERROR(SUMPRODUCT((LOWER(INDEX(Attendance!$E:$ZZ,MATCH($A108,Attendance!$A:$A,0),0))="x")*(Attendance!$E$2:$ZZ$2=_xlfn.XLOOKUP(E$1,'Point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09" spans="1:26" x14ac:dyDescent="0.25">
      <c r="A109" s="39">
        <f>Attendance!A108</f>
        <v>106</v>
      </c>
      <c r="B109" s="39" t="str">
        <f>IF($A109=0,"",IFERROR(_xlfn.LET(_xlpm.x,INDEX(Attendance!$B:$B,MATCH($A109,Attendance!$A:$A,0)),IF(_xlpm.x=0,"",_xlpm.x)),""))</f>
        <v/>
      </c>
      <c r="C109" s="39" t="str">
        <f>IF($A109=0,"",IFERROR(_xlfn.LET(_xlpm.x,INDEX(Attendance!$C:$C,MATCH($A109,Attendance!$A:$A,0)),IF(_xlpm.x=0,"",_xlpm.x)),""))</f>
        <v/>
      </c>
      <c r="D109" s="39" t="str">
        <f>IF($A109=0,"",IFERROR(_xlfn.LET(_xlpm.x,INDEX(Attendance!$D:$D,MATCH($A109,Attendance!$A:$A,0)),IF(_xlpm.x=0,"",_xlpm.x)),""))</f>
        <v/>
      </c>
      <c r="E109" s="233" cm="1">
        <f t="array" ref="E109">SUMPRODUCT((LOWER(INDEX(Attendance!$D:$ZZ,MATCH($A109,Attendance!$A:$A,0),0))="x")*(Attendance!$D$2:$ZZ$2=_xlfn.XLOOKUP(E$1,'Point System'!$A:$A,'Point System'!$B:$B,""))*(TEXT(Attendance!$D$1:$ZZ$1,"mmm")="Jan"))*_xlfn.XLOOKUP(E$1,'Point System'!$A:$A,'Point System'!$C:$C,0)</f>
        <v>0</v>
      </c>
      <c r="F109" s="233" cm="1">
        <f t="array" ref="F109">SUMPRODUCT((LOWER(INDEX(Attendance!$D:$ZZ,MATCH($A109,Attendance!$A:$A,0),0))="x")*(Attendance!$D$2:$ZZ$2=_xlfn.XLOOKUP(F$1,'Point System'!$A:$A,'Point System'!$B:$B,""))*(TEXT(Attendance!$D$1:$ZZ$1,"mmm")="Jan"))*_xlfn.XLOOKUP(F$1,'Point System'!$A:$A,'Point System'!$C:$C,0)</f>
        <v>0</v>
      </c>
      <c r="G109" s="233" cm="1">
        <f t="array" ref="G109">SUMPRODUCT((LOWER(INDEX(Attendance!$D:$ZZ,MATCH($A109,Attendance!$A:$A,0),0))="x")*(Attendance!$D$2:$ZZ$2=_xlfn.XLOOKUP(G$1,'Point System'!$A:$A,'Point System'!$B:$B,""))*(TEXT(Attendance!$D$1:$ZZ$1,"mmm")="Jan"))*_xlfn.XLOOKUP(G$1,'Point System'!$A:$A,'Point System'!$C:$C,0)</f>
        <v>0</v>
      </c>
      <c r="H109" s="233" cm="1">
        <f t="array" ref="H109">SUMPRODUCT((LOWER(INDEX(Attendance!$D:$ZZ,MATCH($A109,Attendance!$A:$A,0),0))="x")*(Attendance!$D$2:$ZZ$2=_xlfn.XLOOKUP(H$1,'Point System'!$A:$A,'Point System'!$B:$B,""))*(TEXT(Attendance!$D$1:$ZZ$1,"mmm")="Jan"))*_xlfn.XLOOKUP(H$1,'Point System'!$A:$A,'Point System'!$C:$C,0)</f>
        <v>0</v>
      </c>
      <c r="I109" s="233" cm="1">
        <f t="array" ref="I109">SUMPRODUCT((LOWER(INDEX(Attendance!$D:$ZZ,MATCH($A109,Attendance!$A:$A,0),0))="x")*(Attendance!$D$2:$ZZ$2=_xlfn.XLOOKUP(I$1,'Point System'!$A:$A,'Point System'!$B:$B,""))*(TEXT(Attendance!$D$1:$ZZ$1,"mmm")="Jan"))*_xlfn.XLOOKUP(I$1,'Point System'!$A:$A,'Point System'!$C:$C,0)</f>
        <v>0</v>
      </c>
      <c r="J109" s="233" cm="1">
        <f t="array" ref="J109">SUMPRODUCT((LOWER(INDEX(Attendance!$D:$ZZ,MATCH($A109,Attendance!$A:$A,0),0))="x")*(Attendance!$D$2:$ZZ$2=_xlfn.XLOOKUP(J$1,'Point System'!$A:$A,'Point System'!$B:$B,""))*(TEXT(Attendance!$D$1:$ZZ$1,"mmm")="Jan"))*_xlfn.XLOOKUP(J$1,'Point System'!$A:$A,'Point System'!$C:$C,0)</f>
        <v>0</v>
      </c>
      <c r="K109" s="233" cm="1">
        <f t="array" ref="K109">SUMPRODUCT((LOWER(INDEX(Attendance!$D:$ZZ,MATCH($A109,Attendance!$A:$A,0),0))="x")*(Attendance!$D$2:$ZZ$2=_xlfn.XLOOKUP(K$1,'Point System'!$A:$A,'Point System'!$B:$B,""))*(TEXT(Attendance!$D$1:$ZZ$1,"mmm")="Jan"))*_xlfn.XLOOKUP(K$1,'Point System'!$A:$A,'Point System'!$C:$C,0)</f>
        <v>0</v>
      </c>
      <c r="L109" s="188"/>
      <c r="M109" s="188"/>
      <c r="N109" s="188"/>
      <c r="O109" s="188"/>
      <c r="P109" s="241">
        <f t="shared" si="3"/>
        <v>0</v>
      </c>
      <c r="Q109" s="242">
        <f>IFERROR(INDEX(Deduction!$K:$K,MATCH($A109,Deduction!$A:$A,0))*_xlfn.XLOOKUP(Q$1,'Point System'!$E:$E,'Point System'!$G:$G,0),0)</f>
        <v>0</v>
      </c>
      <c r="R109" s="242">
        <f>IFERROR(INDEX(Deduction!$L:$L,MATCH($A109,Deduction!$A:$A,0))*_xlfn.XLOOKUP(R$1,'Point System'!$E:$E,'Point System'!$G:$G,0),0)</f>
        <v>0</v>
      </c>
      <c r="S109" s="242">
        <f>IFERROR(INDEX(Deduction!$M:$M,MATCH($A109,Deduction!$A:$A,0))*_xlfn.XLOOKUP(S$1,'Point System'!$E:$E,'Point System'!$G:$G,0),0)</f>
        <v>0</v>
      </c>
      <c r="T109" s="242">
        <f>IFERROR(INDEX(Deduction!$N:$N,MATCH($A109,Deduction!$A:$A,0))*_xlfn.XLOOKUP(T$1,'Point System'!$E:$E,'Point System'!$G:$G,0),0)</f>
        <v>0</v>
      </c>
      <c r="U109" s="242">
        <f>IFERROR(INDEX(Deduction!$O:$O,MATCH($A109,Deduction!$A:$A,0))*_xlfn.XLOOKUP(U$1,'Point System'!$E:$E,'Point System'!$G:$G,0),0)</f>
        <v>0</v>
      </c>
      <c r="V109" s="242">
        <f>IFERROR(INDEX(Deduction!$P:$P,MATCH($A109,Deduction!$A:$A,0))*_xlfn.XLOOKUP(V$1,'Point System'!$E:$E,'Point System'!$G:$G,0),0)</f>
        <v>0</v>
      </c>
      <c r="W109" s="243">
        <f t="shared" si="4"/>
        <v>0</v>
      </c>
      <c r="X109" s="243">
        <f t="shared" si="5"/>
        <v>0</v>
      </c>
      <c r="Y109" s="244" cm="1">
        <f t="array" ref="Y109">IFERROR(SUMPRODUCT((LOWER(INDEX(Attendance!$E:$ZZ,MATCH($A109,Attendance!$A:$A,0),0))="x")*(TEXT(Attendance!$E$1:$ZZ$1,"mmm")="Jan"))/SUMPRODUCT((Attendance!$E$1:$ZZ$1&lt;&gt;"")*(TEXT(Attendance!$E$1:$ZZ$1,"mmm")="Jan")),0)</f>
        <v>0</v>
      </c>
      <c r="Z109" s="245" cm="1">
        <f t="array" ref="Z109">IFERROR(SUMPRODUCT((LOWER(INDEX(Attendance!$E:$ZZ,MATCH($A109,Attendance!$A:$A,0),0))="x")*(Attendance!$E$2:$ZZ$2=_xlfn.XLOOKUP(E$1,'Point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10" spans="1:26" x14ac:dyDescent="0.25">
      <c r="A110" s="40">
        <f>Attendance!A109</f>
        <v>107</v>
      </c>
      <c r="B110" s="39" t="str">
        <f>IF($A110=0,"",IFERROR(_xlfn.LET(_xlpm.x,INDEX(Attendance!$B:$B,MATCH($A110,Attendance!$A:$A,0)),IF(_xlpm.x=0,"",_xlpm.x)),""))</f>
        <v/>
      </c>
      <c r="C110" s="39" t="str">
        <f>IF($A110=0,"",IFERROR(_xlfn.LET(_xlpm.x,INDEX(Attendance!$C:$C,MATCH($A110,Attendance!$A:$A,0)),IF(_xlpm.x=0,"",_xlpm.x)),""))</f>
        <v/>
      </c>
      <c r="D110" s="39" t="str">
        <f>IF($A110=0,"",IFERROR(_xlfn.LET(_xlpm.x,INDEX(Attendance!$D:$D,MATCH($A110,Attendance!$A:$A,0)),IF(_xlpm.x=0,"",_xlpm.x)),""))</f>
        <v/>
      </c>
      <c r="E110" s="233" cm="1">
        <f t="array" ref="E110">SUMPRODUCT((LOWER(INDEX(Attendance!$D:$ZZ,MATCH($A110,Attendance!$A:$A,0),0))="x")*(Attendance!$D$2:$ZZ$2=_xlfn.XLOOKUP(E$1,'Point System'!$A:$A,'Point System'!$B:$B,""))*(TEXT(Attendance!$D$1:$ZZ$1,"mmm")="Jan"))*_xlfn.XLOOKUP(E$1,'Point System'!$A:$A,'Point System'!$C:$C,0)</f>
        <v>0</v>
      </c>
      <c r="F110" s="233" cm="1">
        <f t="array" ref="F110">SUMPRODUCT((LOWER(INDEX(Attendance!$D:$ZZ,MATCH($A110,Attendance!$A:$A,0),0))="x")*(Attendance!$D$2:$ZZ$2=_xlfn.XLOOKUP(F$1,'Point System'!$A:$A,'Point System'!$B:$B,""))*(TEXT(Attendance!$D$1:$ZZ$1,"mmm")="Jan"))*_xlfn.XLOOKUP(F$1,'Point System'!$A:$A,'Point System'!$C:$C,0)</f>
        <v>0</v>
      </c>
      <c r="G110" s="233" cm="1">
        <f t="array" ref="G110">SUMPRODUCT((LOWER(INDEX(Attendance!$D:$ZZ,MATCH($A110,Attendance!$A:$A,0),0))="x")*(Attendance!$D$2:$ZZ$2=_xlfn.XLOOKUP(G$1,'Point System'!$A:$A,'Point System'!$B:$B,""))*(TEXT(Attendance!$D$1:$ZZ$1,"mmm")="Jan"))*_xlfn.XLOOKUP(G$1,'Point System'!$A:$A,'Point System'!$C:$C,0)</f>
        <v>0</v>
      </c>
      <c r="H110" s="233" cm="1">
        <f t="array" ref="H110">SUMPRODUCT((LOWER(INDEX(Attendance!$D:$ZZ,MATCH($A110,Attendance!$A:$A,0),0))="x")*(Attendance!$D$2:$ZZ$2=_xlfn.XLOOKUP(H$1,'Point System'!$A:$A,'Point System'!$B:$B,""))*(TEXT(Attendance!$D$1:$ZZ$1,"mmm")="Jan"))*_xlfn.XLOOKUP(H$1,'Point System'!$A:$A,'Point System'!$C:$C,0)</f>
        <v>0</v>
      </c>
      <c r="I110" s="233" cm="1">
        <f t="array" ref="I110">SUMPRODUCT((LOWER(INDEX(Attendance!$D:$ZZ,MATCH($A110,Attendance!$A:$A,0),0))="x")*(Attendance!$D$2:$ZZ$2=_xlfn.XLOOKUP(I$1,'Point System'!$A:$A,'Point System'!$B:$B,""))*(TEXT(Attendance!$D$1:$ZZ$1,"mmm")="Jan"))*_xlfn.XLOOKUP(I$1,'Point System'!$A:$A,'Point System'!$C:$C,0)</f>
        <v>0</v>
      </c>
      <c r="J110" s="233" cm="1">
        <f t="array" ref="J110">SUMPRODUCT((LOWER(INDEX(Attendance!$D:$ZZ,MATCH($A110,Attendance!$A:$A,0),0))="x")*(Attendance!$D$2:$ZZ$2=_xlfn.XLOOKUP(J$1,'Point System'!$A:$A,'Point System'!$B:$B,""))*(TEXT(Attendance!$D$1:$ZZ$1,"mmm")="Jan"))*_xlfn.XLOOKUP(J$1,'Point System'!$A:$A,'Point System'!$C:$C,0)</f>
        <v>0</v>
      </c>
      <c r="K110" s="233" cm="1">
        <f t="array" ref="K110">SUMPRODUCT((LOWER(INDEX(Attendance!$D:$ZZ,MATCH($A110,Attendance!$A:$A,0),0))="x")*(Attendance!$D$2:$ZZ$2=_xlfn.XLOOKUP(K$1,'Point System'!$A:$A,'Point System'!$B:$B,""))*(TEXT(Attendance!$D$1:$ZZ$1,"mmm")="Jan"))*_xlfn.XLOOKUP(K$1,'Point System'!$A:$A,'Point System'!$C:$C,0)</f>
        <v>0</v>
      </c>
      <c r="L110" s="188"/>
      <c r="M110" s="188"/>
      <c r="N110" s="188"/>
      <c r="O110" s="188"/>
      <c r="P110" s="241">
        <f t="shared" si="3"/>
        <v>0</v>
      </c>
      <c r="Q110" s="242">
        <f>IFERROR(INDEX(Deduction!$K:$K,MATCH($A110,Deduction!$A:$A,0))*_xlfn.XLOOKUP(Q$1,'Point System'!$E:$E,'Point System'!$G:$G,0),0)</f>
        <v>0</v>
      </c>
      <c r="R110" s="242">
        <f>IFERROR(INDEX(Deduction!$L:$L,MATCH($A110,Deduction!$A:$A,0))*_xlfn.XLOOKUP(R$1,'Point System'!$E:$E,'Point System'!$G:$G,0),0)</f>
        <v>0</v>
      </c>
      <c r="S110" s="242">
        <f>IFERROR(INDEX(Deduction!$M:$M,MATCH($A110,Deduction!$A:$A,0))*_xlfn.XLOOKUP(S$1,'Point System'!$E:$E,'Point System'!$G:$G,0),0)</f>
        <v>0</v>
      </c>
      <c r="T110" s="242">
        <f>IFERROR(INDEX(Deduction!$N:$N,MATCH($A110,Deduction!$A:$A,0))*_xlfn.XLOOKUP(T$1,'Point System'!$E:$E,'Point System'!$G:$G,0),0)</f>
        <v>0</v>
      </c>
      <c r="U110" s="242">
        <f>IFERROR(INDEX(Deduction!$O:$O,MATCH($A110,Deduction!$A:$A,0))*_xlfn.XLOOKUP(U$1,'Point System'!$E:$E,'Point System'!$G:$G,0),0)</f>
        <v>0</v>
      </c>
      <c r="V110" s="242">
        <f>IFERROR(INDEX(Deduction!$P:$P,MATCH($A110,Deduction!$A:$A,0))*_xlfn.XLOOKUP(V$1,'Point System'!$E:$E,'Point System'!$G:$G,0),0)</f>
        <v>0</v>
      </c>
      <c r="W110" s="243">
        <f t="shared" si="4"/>
        <v>0</v>
      </c>
      <c r="X110" s="243">
        <f t="shared" si="5"/>
        <v>0</v>
      </c>
      <c r="Y110" s="244" cm="1">
        <f t="array" ref="Y110">IFERROR(SUMPRODUCT((LOWER(INDEX(Attendance!$E:$ZZ,MATCH($A110,Attendance!$A:$A,0),0))="x")*(TEXT(Attendance!$E$1:$ZZ$1,"mmm")="Jan"))/SUMPRODUCT((Attendance!$E$1:$ZZ$1&lt;&gt;"")*(TEXT(Attendance!$E$1:$ZZ$1,"mmm")="Jan")),0)</f>
        <v>0</v>
      </c>
      <c r="Z110" s="245" cm="1">
        <f t="array" ref="Z110">IFERROR(SUMPRODUCT((LOWER(INDEX(Attendance!$E:$ZZ,MATCH($A110,Attendance!$A:$A,0),0))="x")*(Attendance!$E$2:$ZZ$2=_xlfn.XLOOKUP(E$1,'Point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11" spans="1:26" x14ac:dyDescent="0.25">
      <c r="A111" s="39">
        <f>Attendance!A110</f>
        <v>108</v>
      </c>
      <c r="B111" s="39" t="str">
        <f>IF($A111=0,"",IFERROR(_xlfn.LET(_xlpm.x,INDEX(Attendance!$B:$B,MATCH($A111,Attendance!$A:$A,0)),IF(_xlpm.x=0,"",_xlpm.x)),""))</f>
        <v/>
      </c>
      <c r="C111" s="39" t="str">
        <f>IF($A111=0,"",IFERROR(_xlfn.LET(_xlpm.x,INDEX(Attendance!$C:$C,MATCH($A111,Attendance!$A:$A,0)),IF(_xlpm.x=0,"",_xlpm.x)),""))</f>
        <v/>
      </c>
      <c r="D111" s="39" t="str">
        <f>IF($A111=0,"",IFERROR(_xlfn.LET(_xlpm.x,INDEX(Attendance!$D:$D,MATCH($A111,Attendance!$A:$A,0)),IF(_xlpm.x=0,"",_xlpm.x)),""))</f>
        <v/>
      </c>
      <c r="E111" s="233" cm="1">
        <f t="array" ref="E111">SUMPRODUCT((LOWER(INDEX(Attendance!$D:$ZZ,MATCH($A111,Attendance!$A:$A,0),0))="x")*(Attendance!$D$2:$ZZ$2=_xlfn.XLOOKUP(E$1,'Point System'!$A:$A,'Point System'!$B:$B,""))*(TEXT(Attendance!$D$1:$ZZ$1,"mmm")="Jan"))*_xlfn.XLOOKUP(E$1,'Point System'!$A:$A,'Point System'!$C:$C,0)</f>
        <v>0</v>
      </c>
      <c r="F111" s="233" cm="1">
        <f t="array" ref="F111">SUMPRODUCT((LOWER(INDEX(Attendance!$D:$ZZ,MATCH($A111,Attendance!$A:$A,0),0))="x")*(Attendance!$D$2:$ZZ$2=_xlfn.XLOOKUP(F$1,'Point System'!$A:$A,'Point System'!$B:$B,""))*(TEXT(Attendance!$D$1:$ZZ$1,"mmm")="Jan"))*_xlfn.XLOOKUP(F$1,'Point System'!$A:$A,'Point System'!$C:$C,0)</f>
        <v>0</v>
      </c>
      <c r="G111" s="233" cm="1">
        <f t="array" ref="G111">SUMPRODUCT((LOWER(INDEX(Attendance!$D:$ZZ,MATCH($A111,Attendance!$A:$A,0),0))="x")*(Attendance!$D$2:$ZZ$2=_xlfn.XLOOKUP(G$1,'Point System'!$A:$A,'Point System'!$B:$B,""))*(TEXT(Attendance!$D$1:$ZZ$1,"mmm")="Jan"))*_xlfn.XLOOKUP(G$1,'Point System'!$A:$A,'Point System'!$C:$C,0)</f>
        <v>0</v>
      </c>
      <c r="H111" s="233" cm="1">
        <f t="array" ref="H111">SUMPRODUCT((LOWER(INDEX(Attendance!$D:$ZZ,MATCH($A111,Attendance!$A:$A,0),0))="x")*(Attendance!$D$2:$ZZ$2=_xlfn.XLOOKUP(H$1,'Point System'!$A:$A,'Point System'!$B:$B,""))*(TEXT(Attendance!$D$1:$ZZ$1,"mmm")="Jan"))*_xlfn.XLOOKUP(H$1,'Point System'!$A:$A,'Point System'!$C:$C,0)</f>
        <v>0</v>
      </c>
      <c r="I111" s="233" cm="1">
        <f t="array" ref="I111">SUMPRODUCT((LOWER(INDEX(Attendance!$D:$ZZ,MATCH($A111,Attendance!$A:$A,0),0))="x")*(Attendance!$D$2:$ZZ$2=_xlfn.XLOOKUP(I$1,'Point System'!$A:$A,'Point System'!$B:$B,""))*(TEXT(Attendance!$D$1:$ZZ$1,"mmm")="Jan"))*_xlfn.XLOOKUP(I$1,'Point System'!$A:$A,'Point System'!$C:$C,0)</f>
        <v>0</v>
      </c>
      <c r="J111" s="233" cm="1">
        <f t="array" ref="J111">SUMPRODUCT((LOWER(INDEX(Attendance!$D:$ZZ,MATCH($A111,Attendance!$A:$A,0),0))="x")*(Attendance!$D$2:$ZZ$2=_xlfn.XLOOKUP(J$1,'Point System'!$A:$A,'Point System'!$B:$B,""))*(TEXT(Attendance!$D$1:$ZZ$1,"mmm")="Jan"))*_xlfn.XLOOKUP(J$1,'Point System'!$A:$A,'Point System'!$C:$C,0)</f>
        <v>0</v>
      </c>
      <c r="K111" s="233" cm="1">
        <f t="array" ref="K111">SUMPRODUCT((LOWER(INDEX(Attendance!$D:$ZZ,MATCH($A111,Attendance!$A:$A,0),0))="x")*(Attendance!$D$2:$ZZ$2=_xlfn.XLOOKUP(K$1,'Point System'!$A:$A,'Point System'!$B:$B,""))*(TEXT(Attendance!$D$1:$ZZ$1,"mmm")="Jan"))*_xlfn.XLOOKUP(K$1,'Point System'!$A:$A,'Point System'!$C:$C,0)</f>
        <v>0</v>
      </c>
      <c r="L111" s="188"/>
      <c r="M111" s="188"/>
      <c r="N111" s="188"/>
      <c r="O111" s="188"/>
      <c r="P111" s="241">
        <f t="shared" si="3"/>
        <v>0</v>
      </c>
      <c r="Q111" s="242">
        <f>IFERROR(INDEX(Deduction!$K:$K,MATCH($A111,Deduction!$A:$A,0))*_xlfn.XLOOKUP(Q$1,'Point System'!$E:$E,'Point System'!$G:$G,0),0)</f>
        <v>0</v>
      </c>
      <c r="R111" s="242">
        <f>IFERROR(INDEX(Deduction!$L:$L,MATCH($A111,Deduction!$A:$A,0))*_xlfn.XLOOKUP(R$1,'Point System'!$E:$E,'Point System'!$G:$G,0),0)</f>
        <v>0</v>
      </c>
      <c r="S111" s="242">
        <f>IFERROR(INDEX(Deduction!$M:$M,MATCH($A111,Deduction!$A:$A,0))*_xlfn.XLOOKUP(S$1,'Point System'!$E:$E,'Point System'!$G:$G,0),0)</f>
        <v>0</v>
      </c>
      <c r="T111" s="242">
        <f>IFERROR(INDEX(Deduction!$N:$N,MATCH($A111,Deduction!$A:$A,0))*_xlfn.XLOOKUP(T$1,'Point System'!$E:$E,'Point System'!$G:$G,0),0)</f>
        <v>0</v>
      </c>
      <c r="U111" s="242">
        <f>IFERROR(INDEX(Deduction!$O:$O,MATCH($A111,Deduction!$A:$A,0))*_xlfn.XLOOKUP(U$1,'Point System'!$E:$E,'Point System'!$G:$G,0),0)</f>
        <v>0</v>
      </c>
      <c r="V111" s="242">
        <f>IFERROR(INDEX(Deduction!$P:$P,MATCH($A111,Deduction!$A:$A,0))*_xlfn.XLOOKUP(V$1,'Point System'!$E:$E,'Point System'!$G:$G,0),0)</f>
        <v>0</v>
      </c>
      <c r="W111" s="243">
        <f t="shared" si="4"/>
        <v>0</v>
      </c>
      <c r="X111" s="243">
        <f t="shared" si="5"/>
        <v>0</v>
      </c>
      <c r="Y111" s="244" cm="1">
        <f t="array" ref="Y111">IFERROR(SUMPRODUCT((LOWER(INDEX(Attendance!$E:$ZZ,MATCH($A111,Attendance!$A:$A,0),0))="x")*(TEXT(Attendance!$E$1:$ZZ$1,"mmm")="Jan"))/SUMPRODUCT((Attendance!$E$1:$ZZ$1&lt;&gt;"")*(TEXT(Attendance!$E$1:$ZZ$1,"mmm")="Jan")),0)</f>
        <v>0</v>
      </c>
      <c r="Z111" s="245" cm="1">
        <f t="array" ref="Z111">IFERROR(SUMPRODUCT((LOWER(INDEX(Attendance!$E:$ZZ,MATCH($A111,Attendance!$A:$A,0),0))="x")*(Attendance!$E$2:$ZZ$2=_xlfn.XLOOKUP(E$1,'Point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12" spans="1:26" x14ac:dyDescent="0.25">
      <c r="A112" s="40">
        <f>Attendance!A111</f>
        <v>109</v>
      </c>
      <c r="B112" s="39" t="str">
        <f>IF($A112=0,"",IFERROR(_xlfn.LET(_xlpm.x,INDEX(Attendance!$B:$B,MATCH($A112,Attendance!$A:$A,0)),IF(_xlpm.x=0,"",_xlpm.x)),""))</f>
        <v/>
      </c>
      <c r="C112" s="39" t="str">
        <f>IF($A112=0,"",IFERROR(_xlfn.LET(_xlpm.x,INDEX(Attendance!$C:$C,MATCH($A112,Attendance!$A:$A,0)),IF(_xlpm.x=0,"",_xlpm.x)),""))</f>
        <v/>
      </c>
      <c r="D112" s="39" t="str">
        <f>IF($A112=0,"",IFERROR(_xlfn.LET(_xlpm.x,INDEX(Attendance!$D:$D,MATCH($A112,Attendance!$A:$A,0)),IF(_xlpm.x=0,"",_xlpm.x)),""))</f>
        <v/>
      </c>
      <c r="E112" s="233" cm="1">
        <f t="array" ref="E112">SUMPRODUCT((LOWER(INDEX(Attendance!$D:$ZZ,MATCH($A112,Attendance!$A:$A,0),0))="x")*(Attendance!$D$2:$ZZ$2=_xlfn.XLOOKUP(E$1,'Point System'!$A:$A,'Point System'!$B:$B,""))*(TEXT(Attendance!$D$1:$ZZ$1,"mmm")="Jan"))*_xlfn.XLOOKUP(E$1,'Point System'!$A:$A,'Point System'!$C:$C,0)</f>
        <v>0</v>
      </c>
      <c r="F112" s="233" cm="1">
        <f t="array" ref="F112">SUMPRODUCT((LOWER(INDEX(Attendance!$D:$ZZ,MATCH($A112,Attendance!$A:$A,0),0))="x")*(Attendance!$D$2:$ZZ$2=_xlfn.XLOOKUP(F$1,'Point System'!$A:$A,'Point System'!$B:$B,""))*(TEXT(Attendance!$D$1:$ZZ$1,"mmm")="Jan"))*_xlfn.XLOOKUP(F$1,'Point System'!$A:$A,'Point System'!$C:$C,0)</f>
        <v>0</v>
      </c>
      <c r="G112" s="233" cm="1">
        <f t="array" ref="G112">SUMPRODUCT((LOWER(INDEX(Attendance!$D:$ZZ,MATCH($A112,Attendance!$A:$A,0),0))="x")*(Attendance!$D$2:$ZZ$2=_xlfn.XLOOKUP(G$1,'Point System'!$A:$A,'Point System'!$B:$B,""))*(TEXT(Attendance!$D$1:$ZZ$1,"mmm")="Jan"))*_xlfn.XLOOKUP(G$1,'Point System'!$A:$A,'Point System'!$C:$C,0)</f>
        <v>0</v>
      </c>
      <c r="H112" s="233" cm="1">
        <f t="array" ref="H112">SUMPRODUCT((LOWER(INDEX(Attendance!$D:$ZZ,MATCH($A112,Attendance!$A:$A,0),0))="x")*(Attendance!$D$2:$ZZ$2=_xlfn.XLOOKUP(H$1,'Point System'!$A:$A,'Point System'!$B:$B,""))*(TEXT(Attendance!$D$1:$ZZ$1,"mmm")="Jan"))*_xlfn.XLOOKUP(H$1,'Point System'!$A:$A,'Point System'!$C:$C,0)</f>
        <v>0</v>
      </c>
      <c r="I112" s="233" cm="1">
        <f t="array" ref="I112">SUMPRODUCT((LOWER(INDEX(Attendance!$D:$ZZ,MATCH($A112,Attendance!$A:$A,0),0))="x")*(Attendance!$D$2:$ZZ$2=_xlfn.XLOOKUP(I$1,'Point System'!$A:$A,'Point System'!$B:$B,""))*(TEXT(Attendance!$D$1:$ZZ$1,"mmm")="Jan"))*_xlfn.XLOOKUP(I$1,'Point System'!$A:$A,'Point System'!$C:$C,0)</f>
        <v>0</v>
      </c>
      <c r="J112" s="233" cm="1">
        <f t="array" ref="J112">SUMPRODUCT((LOWER(INDEX(Attendance!$D:$ZZ,MATCH($A112,Attendance!$A:$A,0),0))="x")*(Attendance!$D$2:$ZZ$2=_xlfn.XLOOKUP(J$1,'Point System'!$A:$A,'Point System'!$B:$B,""))*(TEXT(Attendance!$D$1:$ZZ$1,"mmm")="Jan"))*_xlfn.XLOOKUP(J$1,'Point System'!$A:$A,'Point System'!$C:$C,0)</f>
        <v>0</v>
      </c>
      <c r="K112" s="233" cm="1">
        <f t="array" ref="K112">SUMPRODUCT((LOWER(INDEX(Attendance!$D:$ZZ,MATCH($A112,Attendance!$A:$A,0),0))="x")*(Attendance!$D$2:$ZZ$2=_xlfn.XLOOKUP(K$1,'Point System'!$A:$A,'Point System'!$B:$B,""))*(TEXT(Attendance!$D$1:$ZZ$1,"mmm")="Jan"))*_xlfn.XLOOKUP(K$1,'Point System'!$A:$A,'Point System'!$C:$C,0)</f>
        <v>0</v>
      </c>
      <c r="L112" s="188"/>
      <c r="M112" s="188"/>
      <c r="N112" s="188"/>
      <c r="O112" s="188"/>
      <c r="P112" s="241">
        <f t="shared" si="3"/>
        <v>0</v>
      </c>
      <c r="Q112" s="242">
        <f>IFERROR(INDEX(Deduction!$K:$K,MATCH($A112,Deduction!$A:$A,0))*_xlfn.XLOOKUP(Q$1,'Point System'!$E:$E,'Point System'!$G:$G,0),0)</f>
        <v>0</v>
      </c>
      <c r="R112" s="242">
        <f>IFERROR(INDEX(Deduction!$L:$L,MATCH($A112,Deduction!$A:$A,0))*_xlfn.XLOOKUP(R$1,'Point System'!$E:$E,'Point System'!$G:$G,0),0)</f>
        <v>0</v>
      </c>
      <c r="S112" s="242">
        <f>IFERROR(INDEX(Deduction!$M:$M,MATCH($A112,Deduction!$A:$A,0))*_xlfn.XLOOKUP(S$1,'Point System'!$E:$E,'Point System'!$G:$G,0),0)</f>
        <v>0</v>
      </c>
      <c r="T112" s="242">
        <f>IFERROR(INDEX(Deduction!$N:$N,MATCH($A112,Deduction!$A:$A,0))*_xlfn.XLOOKUP(T$1,'Point System'!$E:$E,'Point System'!$G:$G,0),0)</f>
        <v>0</v>
      </c>
      <c r="U112" s="242">
        <f>IFERROR(INDEX(Deduction!$O:$O,MATCH($A112,Deduction!$A:$A,0))*_xlfn.XLOOKUP(U$1,'Point System'!$E:$E,'Point System'!$G:$G,0),0)</f>
        <v>0</v>
      </c>
      <c r="V112" s="242">
        <f>IFERROR(INDEX(Deduction!$P:$P,MATCH($A112,Deduction!$A:$A,0))*_xlfn.XLOOKUP(V$1,'Point System'!$E:$E,'Point System'!$G:$G,0),0)</f>
        <v>0</v>
      </c>
      <c r="W112" s="243">
        <f t="shared" si="4"/>
        <v>0</v>
      </c>
      <c r="X112" s="243">
        <f t="shared" si="5"/>
        <v>0</v>
      </c>
      <c r="Y112" s="244" cm="1">
        <f t="array" ref="Y112">IFERROR(SUMPRODUCT((LOWER(INDEX(Attendance!$E:$ZZ,MATCH($A112,Attendance!$A:$A,0),0))="x")*(TEXT(Attendance!$E$1:$ZZ$1,"mmm")="Jan"))/SUMPRODUCT((Attendance!$E$1:$ZZ$1&lt;&gt;"")*(TEXT(Attendance!$E$1:$ZZ$1,"mmm")="Jan")),0)</f>
        <v>0</v>
      </c>
      <c r="Z112" s="245" cm="1">
        <f t="array" ref="Z112">IFERROR(SUMPRODUCT((LOWER(INDEX(Attendance!$E:$ZZ,MATCH($A112,Attendance!$A:$A,0),0))="x")*(Attendance!$E$2:$ZZ$2=_xlfn.XLOOKUP(E$1,'Point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13" spans="1:26" x14ac:dyDescent="0.25">
      <c r="A113" s="39">
        <f>Attendance!A112</f>
        <v>110</v>
      </c>
      <c r="B113" s="39" t="str">
        <f>IF($A113=0,"",IFERROR(_xlfn.LET(_xlpm.x,INDEX(Attendance!$B:$B,MATCH($A113,Attendance!$A:$A,0)),IF(_xlpm.x=0,"",_xlpm.x)),""))</f>
        <v/>
      </c>
      <c r="C113" s="39" t="str">
        <f>IF($A113=0,"",IFERROR(_xlfn.LET(_xlpm.x,INDEX(Attendance!$C:$C,MATCH($A113,Attendance!$A:$A,0)),IF(_xlpm.x=0,"",_xlpm.x)),""))</f>
        <v/>
      </c>
      <c r="D113" s="39" t="str">
        <f>IF($A113=0,"",IFERROR(_xlfn.LET(_xlpm.x,INDEX(Attendance!$D:$D,MATCH($A113,Attendance!$A:$A,0)),IF(_xlpm.x=0,"",_xlpm.x)),""))</f>
        <v/>
      </c>
      <c r="E113" s="233" cm="1">
        <f t="array" ref="E113">SUMPRODUCT((LOWER(INDEX(Attendance!$D:$ZZ,MATCH($A113,Attendance!$A:$A,0),0))="x")*(Attendance!$D$2:$ZZ$2=_xlfn.XLOOKUP(E$1,'Point System'!$A:$A,'Point System'!$B:$B,""))*(TEXT(Attendance!$D$1:$ZZ$1,"mmm")="Jan"))*_xlfn.XLOOKUP(E$1,'Point System'!$A:$A,'Point System'!$C:$C,0)</f>
        <v>0</v>
      </c>
      <c r="F113" s="233" cm="1">
        <f t="array" ref="F113">SUMPRODUCT((LOWER(INDEX(Attendance!$D:$ZZ,MATCH($A113,Attendance!$A:$A,0),0))="x")*(Attendance!$D$2:$ZZ$2=_xlfn.XLOOKUP(F$1,'Point System'!$A:$A,'Point System'!$B:$B,""))*(TEXT(Attendance!$D$1:$ZZ$1,"mmm")="Jan"))*_xlfn.XLOOKUP(F$1,'Point System'!$A:$A,'Point System'!$C:$C,0)</f>
        <v>0</v>
      </c>
      <c r="G113" s="233" cm="1">
        <f t="array" ref="G113">SUMPRODUCT((LOWER(INDEX(Attendance!$D:$ZZ,MATCH($A113,Attendance!$A:$A,0),0))="x")*(Attendance!$D$2:$ZZ$2=_xlfn.XLOOKUP(G$1,'Point System'!$A:$A,'Point System'!$B:$B,""))*(TEXT(Attendance!$D$1:$ZZ$1,"mmm")="Jan"))*_xlfn.XLOOKUP(G$1,'Point System'!$A:$A,'Point System'!$C:$C,0)</f>
        <v>0</v>
      </c>
      <c r="H113" s="233" cm="1">
        <f t="array" ref="H113">SUMPRODUCT((LOWER(INDEX(Attendance!$D:$ZZ,MATCH($A113,Attendance!$A:$A,0),0))="x")*(Attendance!$D$2:$ZZ$2=_xlfn.XLOOKUP(H$1,'Point System'!$A:$A,'Point System'!$B:$B,""))*(TEXT(Attendance!$D$1:$ZZ$1,"mmm")="Jan"))*_xlfn.XLOOKUP(H$1,'Point System'!$A:$A,'Point System'!$C:$C,0)</f>
        <v>0</v>
      </c>
      <c r="I113" s="233" cm="1">
        <f t="array" ref="I113">SUMPRODUCT((LOWER(INDEX(Attendance!$D:$ZZ,MATCH($A113,Attendance!$A:$A,0),0))="x")*(Attendance!$D$2:$ZZ$2=_xlfn.XLOOKUP(I$1,'Point System'!$A:$A,'Point System'!$B:$B,""))*(TEXT(Attendance!$D$1:$ZZ$1,"mmm")="Jan"))*_xlfn.XLOOKUP(I$1,'Point System'!$A:$A,'Point System'!$C:$C,0)</f>
        <v>0</v>
      </c>
      <c r="J113" s="233" cm="1">
        <f t="array" ref="J113">SUMPRODUCT((LOWER(INDEX(Attendance!$D:$ZZ,MATCH($A113,Attendance!$A:$A,0),0))="x")*(Attendance!$D$2:$ZZ$2=_xlfn.XLOOKUP(J$1,'Point System'!$A:$A,'Point System'!$B:$B,""))*(TEXT(Attendance!$D$1:$ZZ$1,"mmm")="Jan"))*_xlfn.XLOOKUP(J$1,'Point System'!$A:$A,'Point System'!$C:$C,0)</f>
        <v>0</v>
      </c>
      <c r="K113" s="233" cm="1">
        <f t="array" ref="K113">SUMPRODUCT((LOWER(INDEX(Attendance!$D:$ZZ,MATCH($A113,Attendance!$A:$A,0),0))="x")*(Attendance!$D$2:$ZZ$2=_xlfn.XLOOKUP(K$1,'Point System'!$A:$A,'Point System'!$B:$B,""))*(TEXT(Attendance!$D$1:$ZZ$1,"mmm")="Jan"))*_xlfn.XLOOKUP(K$1,'Point System'!$A:$A,'Point System'!$C:$C,0)</f>
        <v>0</v>
      </c>
      <c r="L113" s="188"/>
      <c r="M113" s="188"/>
      <c r="N113" s="188"/>
      <c r="O113" s="188"/>
      <c r="P113" s="241">
        <f t="shared" si="3"/>
        <v>0</v>
      </c>
      <c r="Q113" s="242">
        <f>IFERROR(INDEX(Deduction!$K:$K,MATCH($A113,Deduction!$A:$A,0))*_xlfn.XLOOKUP(Q$1,'Point System'!$E:$E,'Point System'!$G:$G,0),0)</f>
        <v>0</v>
      </c>
      <c r="R113" s="242">
        <f>IFERROR(INDEX(Deduction!$L:$L,MATCH($A113,Deduction!$A:$A,0))*_xlfn.XLOOKUP(R$1,'Point System'!$E:$E,'Point System'!$G:$G,0),0)</f>
        <v>0</v>
      </c>
      <c r="S113" s="242">
        <f>IFERROR(INDEX(Deduction!$M:$M,MATCH($A113,Deduction!$A:$A,0))*_xlfn.XLOOKUP(S$1,'Point System'!$E:$E,'Point System'!$G:$G,0),0)</f>
        <v>0</v>
      </c>
      <c r="T113" s="242">
        <f>IFERROR(INDEX(Deduction!$N:$N,MATCH($A113,Deduction!$A:$A,0))*_xlfn.XLOOKUP(T$1,'Point System'!$E:$E,'Point System'!$G:$G,0),0)</f>
        <v>0</v>
      </c>
      <c r="U113" s="242">
        <f>IFERROR(INDEX(Deduction!$O:$O,MATCH($A113,Deduction!$A:$A,0))*_xlfn.XLOOKUP(U$1,'Point System'!$E:$E,'Point System'!$G:$G,0),0)</f>
        <v>0</v>
      </c>
      <c r="V113" s="242">
        <f>IFERROR(INDEX(Deduction!$P:$P,MATCH($A113,Deduction!$A:$A,0))*_xlfn.XLOOKUP(V$1,'Point System'!$E:$E,'Point System'!$G:$G,0),0)</f>
        <v>0</v>
      </c>
      <c r="W113" s="243">
        <f t="shared" si="4"/>
        <v>0</v>
      </c>
      <c r="X113" s="243">
        <f t="shared" si="5"/>
        <v>0</v>
      </c>
      <c r="Y113" s="244" cm="1">
        <f t="array" ref="Y113">IFERROR(SUMPRODUCT((LOWER(INDEX(Attendance!$E:$ZZ,MATCH($A113,Attendance!$A:$A,0),0))="x")*(TEXT(Attendance!$E$1:$ZZ$1,"mmm")="Jan"))/SUMPRODUCT((Attendance!$E$1:$ZZ$1&lt;&gt;"")*(TEXT(Attendance!$E$1:$ZZ$1,"mmm")="Jan")),0)</f>
        <v>0</v>
      </c>
      <c r="Z113" s="245" cm="1">
        <f t="array" ref="Z113">IFERROR(SUMPRODUCT((LOWER(INDEX(Attendance!$E:$ZZ,MATCH($A113,Attendance!$A:$A,0),0))="x")*(Attendance!$E$2:$ZZ$2=_xlfn.XLOOKUP(E$1,'Point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14" spans="1:26" x14ac:dyDescent="0.25">
      <c r="A114" s="40">
        <f>Attendance!A113</f>
        <v>111</v>
      </c>
      <c r="B114" s="39" t="str">
        <f>IF($A114=0,"",IFERROR(_xlfn.LET(_xlpm.x,INDEX(Attendance!$B:$B,MATCH($A114,Attendance!$A:$A,0)),IF(_xlpm.x=0,"",_xlpm.x)),""))</f>
        <v/>
      </c>
      <c r="C114" s="39" t="str">
        <f>IF($A114=0,"",IFERROR(_xlfn.LET(_xlpm.x,INDEX(Attendance!$C:$C,MATCH($A114,Attendance!$A:$A,0)),IF(_xlpm.x=0,"",_xlpm.x)),""))</f>
        <v/>
      </c>
      <c r="D114" s="39" t="str">
        <f>IF($A114=0,"",IFERROR(_xlfn.LET(_xlpm.x,INDEX(Attendance!$D:$D,MATCH($A114,Attendance!$A:$A,0)),IF(_xlpm.x=0,"",_xlpm.x)),""))</f>
        <v/>
      </c>
      <c r="E114" s="233" cm="1">
        <f t="array" ref="E114">SUMPRODUCT((LOWER(INDEX(Attendance!$D:$ZZ,MATCH($A114,Attendance!$A:$A,0),0))="x")*(Attendance!$D$2:$ZZ$2=_xlfn.XLOOKUP(E$1,'Point System'!$A:$A,'Point System'!$B:$B,""))*(TEXT(Attendance!$D$1:$ZZ$1,"mmm")="Jan"))*_xlfn.XLOOKUP(E$1,'Point System'!$A:$A,'Point System'!$C:$C,0)</f>
        <v>0</v>
      </c>
      <c r="F114" s="233" cm="1">
        <f t="array" ref="F114">SUMPRODUCT((LOWER(INDEX(Attendance!$D:$ZZ,MATCH($A114,Attendance!$A:$A,0),0))="x")*(Attendance!$D$2:$ZZ$2=_xlfn.XLOOKUP(F$1,'Point System'!$A:$A,'Point System'!$B:$B,""))*(TEXT(Attendance!$D$1:$ZZ$1,"mmm")="Jan"))*_xlfn.XLOOKUP(F$1,'Point System'!$A:$A,'Point System'!$C:$C,0)</f>
        <v>0</v>
      </c>
      <c r="G114" s="233" cm="1">
        <f t="array" ref="G114">SUMPRODUCT((LOWER(INDEX(Attendance!$D:$ZZ,MATCH($A114,Attendance!$A:$A,0),0))="x")*(Attendance!$D$2:$ZZ$2=_xlfn.XLOOKUP(G$1,'Point System'!$A:$A,'Point System'!$B:$B,""))*(TEXT(Attendance!$D$1:$ZZ$1,"mmm")="Jan"))*_xlfn.XLOOKUP(G$1,'Point System'!$A:$A,'Point System'!$C:$C,0)</f>
        <v>0</v>
      </c>
      <c r="H114" s="233" cm="1">
        <f t="array" ref="H114">SUMPRODUCT((LOWER(INDEX(Attendance!$D:$ZZ,MATCH($A114,Attendance!$A:$A,0),0))="x")*(Attendance!$D$2:$ZZ$2=_xlfn.XLOOKUP(H$1,'Point System'!$A:$A,'Point System'!$B:$B,""))*(TEXT(Attendance!$D$1:$ZZ$1,"mmm")="Jan"))*_xlfn.XLOOKUP(H$1,'Point System'!$A:$A,'Point System'!$C:$C,0)</f>
        <v>0</v>
      </c>
      <c r="I114" s="233" cm="1">
        <f t="array" ref="I114">SUMPRODUCT((LOWER(INDEX(Attendance!$D:$ZZ,MATCH($A114,Attendance!$A:$A,0),0))="x")*(Attendance!$D$2:$ZZ$2=_xlfn.XLOOKUP(I$1,'Point System'!$A:$A,'Point System'!$B:$B,""))*(TEXT(Attendance!$D$1:$ZZ$1,"mmm")="Jan"))*_xlfn.XLOOKUP(I$1,'Point System'!$A:$A,'Point System'!$C:$C,0)</f>
        <v>0</v>
      </c>
      <c r="J114" s="233" cm="1">
        <f t="array" ref="J114">SUMPRODUCT((LOWER(INDEX(Attendance!$D:$ZZ,MATCH($A114,Attendance!$A:$A,0),0))="x")*(Attendance!$D$2:$ZZ$2=_xlfn.XLOOKUP(J$1,'Point System'!$A:$A,'Point System'!$B:$B,""))*(TEXT(Attendance!$D$1:$ZZ$1,"mmm")="Jan"))*_xlfn.XLOOKUP(J$1,'Point System'!$A:$A,'Point System'!$C:$C,0)</f>
        <v>0</v>
      </c>
      <c r="K114" s="233" cm="1">
        <f t="array" ref="K114">SUMPRODUCT((LOWER(INDEX(Attendance!$D:$ZZ,MATCH($A114,Attendance!$A:$A,0),0))="x")*(Attendance!$D$2:$ZZ$2=_xlfn.XLOOKUP(K$1,'Point System'!$A:$A,'Point System'!$B:$B,""))*(TEXT(Attendance!$D$1:$ZZ$1,"mmm")="Jan"))*_xlfn.XLOOKUP(K$1,'Point System'!$A:$A,'Point System'!$C:$C,0)</f>
        <v>0</v>
      </c>
      <c r="L114" s="188"/>
      <c r="M114" s="188"/>
      <c r="N114" s="188"/>
      <c r="O114" s="188"/>
      <c r="P114" s="241">
        <f t="shared" si="3"/>
        <v>0</v>
      </c>
      <c r="Q114" s="242">
        <f>IFERROR(INDEX(Deduction!$K:$K,MATCH($A114,Deduction!$A:$A,0))*_xlfn.XLOOKUP(Q$1,'Point System'!$E:$E,'Point System'!$G:$G,0),0)</f>
        <v>0</v>
      </c>
      <c r="R114" s="242">
        <f>IFERROR(INDEX(Deduction!$L:$L,MATCH($A114,Deduction!$A:$A,0))*_xlfn.XLOOKUP(R$1,'Point System'!$E:$E,'Point System'!$G:$G,0),0)</f>
        <v>0</v>
      </c>
      <c r="S114" s="242">
        <f>IFERROR(INDEX(Deduction!$M:$M,MATCH($A114,Deduction!$A:$A,0))*_xlfn.XLOOKUP(S$1,'Point System'!$E:$E,'Point System'!$G:$G,0),0)</f>
        <v>0</v>
      </c>
      <c r="T114" s="242">
        <f>IFERROR(INDEX(Deduction!$N:$N,MATCH($A114,Deduction!$A:$A,0))*_xlfn.XLOOKUP(T$1,'Point System'!$E:$E,'Point System'!$G:$G,0),0)</f>
        <v>0</v>
      </c>
      <c r="U114" s="242">
        <f>IFERROR(INDEX(Deduction!$O:$O,MATCH($A114,Deduction!$A:$A,0))*_xlfn.XLOOKUP(U$1,'Point System'!$E:$E,'Point System'!$G:$G,0),0)</f>
        <v>0</v>
      </c>
      <c r="V114" s="242">
        <f>IFERROR(INDEX(Deduction!$P:$P,MATCH($A114,Deduction!$A:$A,0))*_xlfn.XLOOKUP(V$1,'Point System'!$E:$E,'Point System'!$G:$G,0),0)</f>
        <v>0</v>
      </c>
      <c r="W114" s="243">
        <f t="shared" si="4"/>
        <v>0</v>
      </c>
      <c r="X114" s="243">
        <f t="shared" si="5"/>
        <v>0</v>
      </c>
      <c r="Y114" s="244" cm="1">
        <f t="array" ref="Y114">IFERROR(SUMPRODUCT((LOWER(INDEX(Attendance!$E:$ZZ,MATCH($A114,Attendance!$A:$A,0),0))="x")*(TEXT(Attendance!$E$1:$ZZ$1,"mmm")="Jan"))/SUMPRODUCT((Attendance!$E$1:$ZZ$1&lt;&gt;"")*(TEXT(Attendance!$E$1:$ZZ$1,"mmm")="Jan")),0)</f>
        <v>0</v>
      </c>
      <c r="Z114" s="245" cm="1">
        <f t="array" ref="Z114">IFERROR(SUMPRODUCT((LOWER(INDEX(Attendance!$E:$ZZ,MATCH($A114,Attendance!$A:$A,0),0))="x")*(Attendance!$E$2:$ZZ$2=_xlfn.XLOOKUP(E$1,'Point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15" spans="1:26" x14ac:dyDescent="0.25">
      <c r="A115" s="39">
        <f>Attendance!A114</f>
        <v>112</v>
      </c>
      <c r="B115" s="39" t="str">
        <f>IF($A115=0,"",IFERROR(_xlfn.LET(_xlpm.x,INDEX(Attendance!$B:$B,MATCH($A115,Attendance!$A:$A,0)),IF(_xlpm.x=0,"",_xlpm.x)),""))</f>
        <v/>
      </c>
      <c r="C115" s="39" t="str">
        <f>IF($A115=0,"",IFERROR(_xlfn.LET(_xlpm.x,INDEX(Attendance!$C:$C,MATCH($A115,Attendance!$A:$A,0)),IF(_xlpm.x=0,"",_xlpm.x)),""))</f>
        <v/>
      </c>
      <c r="D115" s="39" t="str">
        <f>IF($A115=0,"",IFERROR(_xlfn.LET(_xlpm.x,INDEX(Attendance!$D:$D,MATCH($A115,Attendance!$A:$A,0)),IF(_xlpm.x=0,"",_xlpm.x)),""))</f>
        <v/>
      </c>
      <c r="E115" s="233" cm="1">
        <f t="array" ref="E115">SUMPRODUCT((LOWER(INDEX(Attendance!$D:$ZZ,MATCH($A115,Attendance!$A:$A,0),0))="x")*(Attendance!$D$2:$ZZ$2=_xlfn.XLOOKUP(E$1,'Point System'!$A:$A,'Point System'!$B:$B,""))*(TEXT(Attendance!$D$1:$ZZ$1,"mmm")="Jan"))*_xlfn.XLOOKUP(E$1,'Point System'!$A:$A,'Point System'!$C:$C,0)</f>
        <v>0</v>
      </c>
      <c r="F115" s="233" cm="1">
        <f t="array" ref="F115">SUMPRODUCT((LOWER(INDEX(Attendance!$D:$ZZ,MATCH($A115,Attendance!$A:$A,0),0))="x")*(Attendance!$D$2:$ZZ$2=_xlfn.XLOOKUP(F$1,'Point System'!$A:$A,'Point System'!$B:$B,""))*(TEXT(Attendance!$D$1:$ZZ$1,"mmm")="Jan"))*_xlfn.XLOOKUP(F$1,'Point System'!$A:$A,'Point System'!$C:$C,0)</f>
        <v>0</v>
      </c>
      <c r="G115" s="233" cm="1">
        <f t="array" ref="G115">SUMPRODUCT((LOWER(INDEX(Attendance!$D:$ZZ,MATCH($A115,Attendance!$A:$A,0),0))="x")*(Attendance!$D$2:$ZZ$2=_xlfn.XLOOKUP(G$1,'Point System'!$A:$A,'Point System'!$B:$B,""))*(TEXT(Attendance!$D$1:$ZZ$1,"mmm")="Jan"))*_xlfn.XLOOKUP(G$1,'Point System'!$A:$A,'Point System'!$C:$C,0)</f>
        <v>0</v>
      </c>
      <c r="H115" s="233" cm="1">
        <f t="array" ref="H115">SUMPRODUCT((LOWER(INDEX(Attendance!$D:$ZZ,MATCH($A115,Attendance!$A:$A,0),0))="x")*(Attendance!$D$2:$ZZ$2=_xlfn.XLOOKUP(H$1,'Point System'!$A:$A,'Point System'!$B:$B,""))*(TEXT(Attendance!$D$1:$ZZ$1,"mmm")="Jan"))*_xlfn.XLOOKUP(H$1,'Point System'!$A:$A,'Point System'!$C:$C,0)</f>
        <v>0</v>
      </c>
      <c r="I115" s="233" cm="1">
        <f t="array" ref="I115">SUMPRODUCT((LOWER(INDEX(Attendance!$D:$ZZ,MATCH($A115,Attendance!$A:$A,0),0))="x")*(Attendance!$D$2:$ZZ$2=_xlfn.XLOOKUP(I$1,'Point System'!$A:$A,'Point System'!$B:$B,""))*(TEXT(Attendance!$D$1:$ZZ$1,"mmm")="Jan"))*_xlfn.XLOOKUP(I$1,'Point System'!$A:$A,'Point System'!$C:$C,0)</f>
        <v>0</v>
      </c>
      <c r="J115" s="233" cm="1">
        <f t="array" ref="J115">SUMPRODUCT((LOWER(INDEX(Attendance!$D:$ZZ,MATCH($A115,Attendance!$A:$A,0),0))="x")*(Attendance!$D$2:$ZZ$2=_xlfn.XLOOKUP(J$1,'Point System'!$A:$A,'Point System'!$B:$B,""))*(TEXT(Attendance!$D$1:$ZZ$1,"mmm")="Jan"))*_xlfn.XLOOKUP(J$1,'Point System'!$A:$A,'Point System'!$C:$C,0)</f>
        <v>0</v>
      </c>
      <c r="K115" s="233" cm="1">
        <f t="array" ref="K115">SUMPRODUCT((LOWER(INDEX(Attendance!$D:$ZZ,MATCH($A115,Attendance!$A:$A,0),0))="x")*(Attendance!$D$2:$ZZ$2=_xlfn.XLOOKUP(K$1,'Point System'!$A:$A,'Point System'!$B:$B,""))*(TEXT(Attendance!$D$1:$ZZ$1,"mmm")="Jan"))*_xlfn.XLOOKUP(K$1,'Point System'!$A:$A,'Point System'!$C:$C,0)</f>
        <v>0</v>
      </c>
      <c r="L115" s="188"/>
      <c r="M115" s="188"/>
      <c r="N115" s="188"/>
      <c r="O115" s="188"/>
      <c r="P115" s="241">
        <f t="shared" si="3"/>
        <v>0</v>
      </c>
      <c r="Q115" s="242">
        <f>IFERROR(INDEX(Deduction!$K:$K,MATCH($A115,Deduction!$A:$A,0))*_xlfn.XLOOKUP(Q$1,'Point System'!$E:$E,'Point System'!$G:$G,0),0)</f>
        <v>0</v>
      </c>
      <c r="R115" s="242">
        <f>IFERROR(INDEX(Deduction!$L:$L,MATCH($A115,Deduction!$A:$A,0))*_xlfn.XLOOKUP(R$1,'Point System'!$E:$E,'Point System'!$G:$G,0),0)</f>
        <v>0</v>
      </c>
      <c r="S115" s="242">
        <f>IFERROR(INDEX(Deduction!$M:$M,MATCH($A115,Deduction!$A:$A,0))*_xlfn.XLOOKUP(S$1,'Point System'!$E:$E,'Point System'!$G:$G,0),0)</f>
        <v>0</v>
      </c>
      <c r="T115" s="242">
        <f>IFERROR(INDEX(Deduction!$N:$N,MATCH($A115,Deduction!$A:$A,0))*_xlfn.XLOOKUP(T$1,'Point System'!$E:$E,'Point System'!$G:$G,0),0)</f>
        <v>0</v>
      </c>
      <c r="U115" s="242">
        <f>IFERROR(INDEX(Deduction!$O:$O,MATCH($A115,Deduction!$A:$A,0))*_xlfn.XLOOKUP(U$1,'Point System'!$E:$E,'Point System'!$G:$G,0),0)</f>
        <v>0</v>
      </c>
      <c r="V115" s="242">
        <f>IFERROR(INDEX(Deduction!$P:$P,MATCH($A115,Deduction!$A:$A,0))*_xlfn.XLOOKUP(V$1,'Point System'!$E:$E,'Point System'!$G:$G,0),0)</f>
        <v>0</v>
      </c>
      <c r="W115" s="243">
        <f t="shared" si="4"/>
        <v>0</v>
      </c>
      <c r="X115" s="243">
        <f t="shared" si="5"/>
        <v>0</v>
      </c>
      <c r="Y115" s="244" cm="1">
        <f t="array" ref="Y115">IFERROR(SUMPRODUCT((LOWER(INDEX(Attendance!$E:$ZZ,MATCH($A115,Attendance!$A:$A,0),0))="x")*(TEXT(Attendance!$E$1:$ZZ$1,"mmm")="Jan"))/SUMPRODUCT((Attendance!$E$1:$ZZ$1&lt;&gt;"")*(TEXT(Attendance!$E$1:$ZZ$1,"mmm")="Jan")),0)</f>
        <v>0</v>
      </c>
      <c r="Z115" s="245" cm="1">
        <f t="array" ref="Z115">IFERROR(SUMPRODUCT((LOWER(INDEX(Attendance!$E:$ZZ,MATCH($A115,Attendance!$A:$A,0),0))="x")*(Attendance!$E$2:$ZZ$2=_xlfn.XLOOKUP(E$1,'Point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16" spans="1:26" x14ac:dyDescent="0.25">
      <c r="A116" s="40">
        <f>Attendance!A115</f>
        <v>113</v>
      </c>
      <c r="B116" s="39" t="str">
        <f>IF($A116=0,"",IFERROR(_xlfn.LET(_xlpm.x,INDEX(Attendance!$B:$B,MATCH($A116,Attendance!$A:$A,0)),IF(_xlpm.x=0,"",_xlpm.x)),""))</f>
        <v/>
      </c>
      <c r="C116" s="39" t="str">
        <f>IF($A116=0,"",IFERROR(_xlfn.LET(_xlpm.x,INDEX(Attendance!$C:$C,MATCH($A116,Attendance!$A:$A,0)),IF(_xlpm.x=0,"",_xlpm.x)),""))</f>
        <v/>
      </c>
      <c r="D116" s="39" t="str">
        <f>IF($A116=0,"",IFERROR(_xlfn.LET(_xlpm.x,INDEX(Attendance!$D:$D,MATCH($A116,Attendance!$A:$A,0)),IF(_xlpm.x=0,"",_xlpm.x)),""))</f>
        <v/>
      </c>
      <c r="E116" s="233" cm="1">
        <f t="array" ref="E116">SUMPRODUCT((LOWER(INDEX(Attendance!$D:$ZZ,MATCH($A116,Attendance!$A:$A,0),0))="x")*(Attendance!$D$2:$ZZ$2=_xlfn.XLOOKUP(E$1,'Point System'!$A:$A,'Point System'!$B:$B,""))*(TEXT(Attendance!$D$1:$ZZ$1,"mmm")="Jan"))*_xlfn.XLOOKUP(E$1,'Point System'!$A:$A,'Point System'!$C:$C,0)</f>
        <v>0</v>
      </c>
      <c r="F116" s="233" cm="1">
        <f t="array" ref="F116">SUMPRODUCT((LOWER(INDEX(Attendance!$D:$ZZ,MATCH($A116,Attendance!$A:$A,0),0))="x")*(Attendance!$D$2:$ZZ$2=_xlfn.XLOOKUP(F$1,'Point System'!$A:$A,'Point System'!$B:$B,""))*(TEXT(Attendance!$D$1:$ZZ$1,"mmm")="Jan"))*_xlfn.XLOOKUP(F$1,'Point System'!$A:$A,'Point System'!$C:$C,0)</f>
        <v>0</v>
      </c>
      <c r="G116" s="233" cm="1">
        <f t="array" ref="G116">SUMPRODUCT((LOWER(INDEX(Attendance!$D:$ZZ,MATCH($A116,Attendance!$A:$A,0),0))="x")*(Attendance!$D$2:$ZZ$2=_xlfn.XLOOKUP(G$1,'Point System'!$A:$A,'Point System'!$B:$B,""))*(TEXT(Attendance!$D$1:$ZZ$1,"mmm")="Jan"))*_xlfn.XLOOKUP(G$1,'Point System'!$A:$A,'Point System'!$C:$C,0)</f>
        <v>0</v>
      </c>
      <c r="H116" s="233" cm="1">
        <f t="array" ref="H116">SUMPRODUCT((LOWER(INDEX(Attendance!$D:$ZZ,MATCH($A116,Attendance!$A:$A,0),0))="x")*(Attendance!$D$2:$ZZ$2=_xlfn.XLOOKUP(H$1,'Point System'!$A:$A,'Point System'!$B:$B,""))*(TEXT(Attendance!$D$1:$ZZ$1,"mmm")="Jan"))*_xlfn.XLOOKUP(H$1,'Point System'!$A:$A,'Point System'!$C:$C,0)</f>
        <v>0</v>
      </c>
      <c r="I116" s="233" cm="1">
        <f t="array" ref="I116">SUMPRODUCT((LOWER(INDEX(Attendance!$D:$ZZ,MATCH($A116,Attendance!$A:$A,0),0))="x")*(Attendance!$D$2:$ZZ$2=_xlfn.XLOOKUP(I$1,'Point System'!$A:$A,'Point System'!$B:$B,""))*(TEXT(Attendance!$D$1:$ZZ$1,"mmm")="Jan"))*_xlfn.XLOOKUP(I$1,'Point System'!$A:$A,'Point System'!$C:$C,0)</f>
        <v>0</v>
      </c>
      <c r="J116" s="233" cm="1">
        <f t="array" ref="J116">SUMPRODUCT((LOWER(INDEX(Attendance!$D:$ZZ,MATCH($A116,Attendance!$A:$A,0),0))="x")*(Attendance!$D$2:$ZZ$2=_xlfn.XLOOKUP(J$1,'Point System'!$A:$A,'Point System'!$B:$B,""))*(TEXT(Attendance!$D$1:$ZZ$1,"mmm")="Jan"))*_xlfn.XLOOKUP(J$1,'Point System'!$A:$A,'Point System'!$C:$C,0)</f>
        <v>0</v>
      </c>
      <c r="K116" s="233" cm="1">
        <f t="array" ref="K116">SUMPRODUCT((LOWER(INDEX(Attendance!$D:$ZZ,MATCH($A116,Attendance!$A:$A,0),0))="x")*(Attendance!$D$2:$ZZ$2=_xlfn.XLOOKUP(K$1,'Point System'!$A:$A,'Point System'!$B:$B,""))*(TEXT(Attendance!$D$1:$ZZ$1,"mmm")="Jan"))*_xlfn.XLOOKUP(K$1,'Point System'!$A:$A,'Point System'!$C:$C,0)</f>
        <v>0</v>
      </c>
      <c r="L116" s="188"/>
      <c r="M116" s="188"/>
      <c r="N116" s="188"/>
      <c r="O116" s="188"/>
      <c r="P116" s="241">
        <f t="shared" si="3"/>
        <v>0</v>
      </c>
      <c r="Q116" s="242">
        <f>IFERROR(INDEX(Deduction!$K:$K,MATCH($A116,Deduction!$A:$A,0))*_xlfn.XLOOKUP(Q$1,'Point System'!$E:$E,'Point System'!$G:$G,0),0)</f>
        <v>0</v>
      </c>
      <c r="R116" s="242">
        <f>IFERROR(INDEX(Deduction!$L:$L,MATCH($A116,Deduction!$A:$A,0))*_xlfn.XLOOKUP(R$1,'Point System'!$E:$E,'Point System'!$G:$G,0),0)</f>
        <v>0</v>
      </c>
      <c r="S116" s="242">
        <f>IFERROR(INDEX(Deduction!$M:$M,MATCH($A116,Deduction!$A:$A,0))*_xlfn.XLOOKUP(S$1,'Point System'!$E:$E,'Point System'!$G:$G,0),0)</f>
        <v>0</v>
      </c>
      <c r="T116" s="242">
        <f>IFERROR(INDEX(Deduction!$N:$N,MATCH($A116,Deduction!$A:$A,0))*_xlfn.XLOOKUP(T$1,'Point System'!$E:$E,'Point System'!$G:$G,0),0)</f>
        <v>0</v>
      </c>
      <c r="U116" s="242">
        <f>IFERROR(INDEX(Deduction!$O:$O,MATCH($A116,Deduction!$A:$A,0))*_xlfn.XLOOKUP(U$1,'Point System'!$E:$E,'Point System'!$G:$G,0),0)</f>
        <v>0</v>
      </c>
      <c r="V116" s="242">
        <f>IFERROR(INDEX(Deduction!$P:$P,MATCH($A116,Deduction!$A:$A,0))*_xlfn.XLOOKUP(V$1,'Point System'!$E:$E,'Point System'!$G:$G,0),0)</f>
        <v>0</v>
      </c>
      <c r="W116" s="243">
        <f t="shared" si="4"/>
        <v>0</v>
      </c>
      <c r="X116" s="243">
        <f t="shared" si="5"/>
        <v>0</v>
      </c>
      <c r="Y116" s="244" cm="1">
        <f t="array" ref="Y116">IFERROR(SUMPRODUCT((LOWER(INDEX(Attendance!$E:$ZZ,MATCH($A116,Attendance!$A:$A,0),0))="x")*(TEXT(Attendance!$E$1:$ZZ$1,"mmm")="Jan"))/SUMPRODUCT((Attendance!$E$1:$ZZ$1&lt;&gt;"")*(TEXT(Attendance!$E$1:$ZZ$1,"mmm")="Jan")),0)</f>
        <v>0</v>
      </c>
      <c r="Z116" s="245" cm="1">
        <f t="array" ref="Z116">IFERROR(SUMPRODUCT((LOWER(INDEX(Attendance!$E:$ZZ,MATCH($A116,Attendance!$A:$A,0),0))="x")*(Attendance!$E$2:$ZZ$2=_xlfn.XLOOKUP(E$1,'Point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17" spans="1:26" x14ac:dyDescent="0.25">
      <c r="A117" s="39">
        <f>Attendance!A116</f>
        <v>114</v>
      </c>
      <c r="B117" s="39" t="str">
        <f>IF($A117=0,"",IFERROR(_xlfn.LET(_xlpm.x,INDEX(Attendance!$B:$B,MATCH($A117,Attendance!$A:$A,0)),IF(_xlpm.x=0,"",_xlpm.x)),""))</f>
        <v/>
      </c>
      <c r="C117" s="39" t="str">
        <f>IF($A117=0,"",IFERROR(_xlfn.LET(_xlpm.x,INDEX(Attendance!$C:$C,MATCH($A117,Attendance!$A:$A,0)),IF(_xlpm.x=0,"",_xlpm.x)),""))</f>
        <v/>
      </c>
      <c r="D117" s="39" t="str">
        <f>IF($A117=0,"",IFERROR(_xlfn.LET(_xlpm.x,INDEX(Attendance!$D:$D,MATCH($A117,Attendance!$A:$A,0)),IF(_xlpm.x=0,"",_xlpm.x)),""))</f>
        <v/>
      </c>
      <c r="E117" s="233" cm="1">
        <f t="array" ref="E117">SUMPRODUCT((LOWER(INDEX(Attendance!$D:$ZZ,MATCH($A117,Attendance!$A:$A,0),0))="x")*(Attendance!$D$2:$ZZ$2=_xlfn.XLOOKUP(E$1,'Point System'!$A:$A,'Point System'!$B:$B,""))*(TEXT(Attendance!$D$1:$ZZ$1,"mmm")="Jan"))*_xlfn.XLOOKUP(E$1,'Point System'!$A:$A,'Point System'!$C:$C,0)</f>
        <v>0</v>
      </c>
      <c r="F117" s="233" cm="1">
        <f t="array" ref="F117">SUMPRODUCT((LOWER(INDEX(Attendance!$D:$ZZ,MATCH($A117,Attendance!$A:$A,0),0))="x")*(Attendance!$D$2:$ZZ$2=_xlfn.XLOOKUP(F$1,'Point System'!$A:$A,'Point System'!$B:$B,""))*(TEXT(Attendance!$D$1:$ZZ$1,"mmm")="Jan"))*_xlfn.XLOOKUP(F$1,'Point System'!$A:$A,'Point System'!$C:$C,0)</f>
        <v>0</v>
      </c>
      <c r="G117" s="233" cm="1">
        <f t="array" ref="G117">SUMPRODUCT((LOWER(INDEX(Attendance!$D:$ZZ,MATCH($A117,Attendance!$A:$A,0),0))="x")*(Attendance!$D$2:$ZZ$2=_xlfn.XLOOKUP(G$1,'Point System'!$A:$A,'Point System'!$B:$B,""))*(TEXT(Attendance!$D$1:$ZZ$1,"mmm")="Jan"))*_xlfn.XLOOKUP(G$1,'Point System'!$A:$A,'Point System'!$C:$C,0)</f>
        <v>0</v>
      </c>
      <c r="H117" s="233" cm="1">
        <f t="array" ref="H117">SUMPRODUCT((LOWER(INDEX(Attendance!$D:$ZZ,MATCH($A117,Attendance!$A:$A,0),0))="x")*(Attendance!$D$2:$ZZ$2=_xlfn.XLOOKUP(H$1,'Point System'!$A:$A,'Point System'!$B:$B,""))*(TEXT(Attendance!$D$1:$ZZ$1,"mmm")="Jan"))*_xlfn.XLOOKUP(H$1,'Point System'!$A:$A,'Point System'!$C:$C,0)</f>
        <v>0</v>
      </c>
      <c r="I117" s="233" cm="1">
        <f t="array" ref="I117">SUMPRODUCT((LOWER(INDEX(Attendance!$D:$ZZ,MATCH($A117,Attendance!$A:$A,0),0))="x")*(Attendance!$D$2:$ZZ$2=_xlfn.XLOOKUP(I$1,'Point System'!$A:$A,'Point System'!$B:$B,""))*(TEXT(Attendance!$D$1:$ZZ$1,"mmm")="Jan"))*_xlfn.XLOOKUP(I$1,'Point System'!$A:$A,'Point System'!$C:$C,0)</f>
        <v>0</v>
      </c>
      <c r="J117" s="233" cm="1">
        <f t="array" ref="J117">SUMPRODUCT((LOWER(INDEX(Attendance!$D:$ZZ,MATCH($A117,Attendance!$A:$A,0),0))="x")*(Attendance!$D$2:$ZZ$2=_xlfn.XLOOKUP(J$1,'Point System'!$A:$A,'Point System'!$B:$B,""))*(TEXT(Attendance!$D$1:$ZZ$1,"mmm")="Jan"))*_xlfn.XLOOKUP(J$1,'Point System'!$A:$A,'Point System'!$C:$C,0)</f>
        <v>0</v>
      </c>
      <c r="K117" s="233" cm="1">
        <f t="array" ref="K117">SUMPRODUCT((LOWER(INDEX(Attendance!$D:$ZZ,MATCH($A117,Attendance!$A:$A,0),0))="x")*(Attendance!$D$2:$ZZ$2=_xlfn.XLOOKUP(K$1,'Point System'!$A:$A,'Point System'!$B:$B,""))*(TEXT(Attendance!$D$1:$ZZ$1,"mmm")="Jan"))*_xlfn.XLOOKUP(K$1,'Point System'!$A:$A,'Point System'!$C:$C,0)</f>
        <v>0</v>
      </c>
      <c r="L117" s="188"/>
      <c r="M117" s="188"/>
      <c r="N117" s="188"/>
      <c r="O117" s="188"/>
      <c r="P117" s="241">
        <f t="shared" si="3"/>
        <v>0</v>
      </c>
      <c r="Q117" s="242">
        <f>IFERROR(INDEX(Deduction!$K:$K,MATCH($A117,Deduction!$A:$A,0))*_xlfn.XLOOKUP(Q$1,'Point System'!$E:$E,'Point System'!$G:$G,0),0)</f>
        <v>0</v>
      </c>
      <c r="R117" s="242">
        <f>IFERROR(INDEX(Deduction!$L:$L,MATCH($A117,Deduction!$A:$A,0))*_xlfn.XLOOKUP(R$1,'Point System'!$E:$E,'Point System'!$G:$G,0),0)</f>
        <v>0</v>
      </c>
      <c r="S117" s="242">
        <f>IFERROR(INDEX(Deduction!$M:$M,MATCH($A117,Deduction!$A:$A,0))*_xlfn.XLOOKUP(S$1,'Point System'!$E:$E,'Point System'!$G:$G,0),0)</f>
        <v>0</v>
      </c>
      <c r="T117" s="242">
        <f>IFERROR(INDEX(Deduction!$N:$N,MATCH($A117,Deduction!$A:$A,0))*_xlfn.XLOOKUP(T$1,'Point System'!$E:$E,'Point System'!$G:$G,0),0)</f>
        <v>0</v>
      </c>
      <c r="U117" s="242">
        <f>IFERROR(INDEX(Deduction!$O:$O,MATCH($A117,Deduction!$A:$A,0))*_xlfn.XLOOKUP(U$1,'Point System'!$E:$E,'Point System'!$G:$G,0),0)</f>
        <v>0</v>
      </c>
      <c r="V117" s="242">
        <f>IFERROR(INDEX(Deduction!$P:$P,MATCH($A117,Deduction!$A:$A,0))*_xlfn.XLOOKUP(V$1,'Point System'!$E:$E,'Point System'!$G:$G,0),0)</f>
        <v>0</v>
      </c>
      <c r="W117" s="243">
        <f t="shared" si="4"/>
        <v>0</v>
      </c>
      <c r="X117" s="243">
        <f t="shared" si="5"/>
        <v>0</v>
      </c>
      <c r="Y117" s="244" cm="1">
        <f t="array" ref="Y117">IFERROR(SUMPRODUCT((LOWER(INDEX(Attendance!$E:$ZZ,MATCH($A117,Attendance!$A:$A,0),0))="x")*(TEXT(Attendance!$E$1:$ZZ$1,"mmm")="Jan"))/SUMPRODUCT((Attendance!$E$1:$ZZ$1&lt;&gt;"")*(TEXT(Attendance!$E$1:$ZZ$1,"mmm")="Jan")),0)</f>
        <v>0</v>
      </c>
      <c r="Z117" s="245" cm="1">
        <f t="array" ref="Z117">IFERROR(SUMPRODUCT((LOWER(INDEX(Attendance!$E:$ZZ,MATCH($A117,Attendance!$A:$A,0),0))="x")*(Attendance!$E$2:$ZZ$2=_xlfn.XLOOKUP(E$1,'Point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18" spans="1:26" x14ac:dyDescent="0.25">
      <c r="A118" s="40">
        <f>Attendance!A117</f>
        <v>115</v>
      </c>
      <c r="B118" s="39" t="str">
        <f>IF($A118=0,"",IFERROR(_xlfn.LET(_xlpm.x,INDEX(Attendance!$B:$B,MATCH($A118,Attendance!$A:$A,0)),IF(_xlpm.x=0,"",_xlpm.x)),""))</f>
        <v/>
      </c>
      <c r="C118" s="39" t="str">
        <f>IF($A118=0,"",IFERROR(_xlfn.LET(_xlpm.x,INDEX(Attendance!$C:$C,MATCH($A118,Attendance!$A:$A,0)),IF(_xlpm.x=0,"",_xlpm.x)),""))</f>
        <v/>
      </c>
      <c r="D118" s="39" t="str">
        <f>IF($A118=0,"",IFERROR(_xlfn.LET(_xlpm.x,INDEX(Attendance!$D:$D,MATCH($A118,Attendance!$A:$A,0)),IF(_xlpm.x=0,"",_xlpm.x)),""))</f>
        <v/>
      </c>
      <c r="E118" s="233" cm="1">
        <f t="array" ref="E118">SUMPRODUCT((LOWER(INDEX(Attendance!$D:$ZZ,MATCH($A118,Attendance!$A:$A,0),0))="x")*(Attendance!$D$2:$ZZ$2=_xlfn.XLOOKUP(E$1,'Point System'!$A:$A,'Point System'!$B:$B,""))*(TEXT(Attendance!$D$1:$ZZ$1,"mmm")="Jan"))*_xlfn.XLOOKUP(E$1,'Point System'!$A:$A,'Point System'!$C:$C,0)</f>
        <v>0</v>
      </c>
      <c r="F118" s="233" cm="1">
        <f t="array" ref="F118">SUMPRODUCT((LOWER(INDEX(Attendance!$D:$ZZ,MATCH($A118,Attendance!$A:$A,0),0))="x")*(Attendance!$D$2:$ZZ$2=_xlfn.XLOOKUP(F$1,'Point System'!$A:$A,'Point System'!$B:$B,""))*(TEXT(Attendance!$D$1:$ZZ$1,"mmm")="Jan"))*_xlfn.XLOOKUP(F$1,'Point System'!$A:$A,'Point System'!$C:$C,0)</f>
        <v>0</v>
      </c>
      <c r="G118" s="233" cm="1">
        <f t="array" ref="G118">SUMPRODUCT((LOWER(INDEX(Attendance!$D:$ZZ,MATCH($A118,Attendance!$A:$A,0),0))="x")*(Attendance!$D$2:$ZZ$2=_xlfn.XLOOKUP(G$1,'Point System'!$A:$A,'Point System'!$B:$B,""))*(TEXT(Attendance!$D$1:$ZZ$1,"mmm")="Jan"))*_xlfn.XLOOKUP(G$1,'Point System'!$A:$A,'Point System'!$C:$C,0)</f>
        <v>0</v>
      </c>
      <c r="H118" s="233" cm="1">
        <f t="array" ref="H118">SUMPRODUCT((LOWER(INDEX(Attendance!$D:$ZZ,MATCH($A118,Attendance!$A:$A,0),0))="x")*(Attendance!$D$2:$ZZ$2=_xlfn.XLOOKUP(H$1,'Point System'!$A:$A,'Point System'!$B:$B,""))*(TEXT(Attendance!$D$1:$ZZ$1,"mmm")="Jan"))*_xlfn.XLOOKUP(H$1,'Point System'!$A:$A,'Point System'!$C:$C,0)</f>
        <v>0</v>
      </c>
      <c r="I118" s="233" cm="1">
        <f t="array" ref="I118">SUMPRODUCT((LOWER(INDEX(Attendance!$D:$ZZ,MATCH($A118,Attendance!$A:$A,0),0))="x")*(Attendance!$D$2:$ZZ$2=_xlfn.XLOOKUP(I$1,'Point System'!$A:$A,'Point System'!$B:$B,""))*(TEXT(Attendance!$D$1:$ZZ$1,"mmm")="Jan"))*_xlfn.XLOOKUP(I$1,'Point System'!$A:$A,'Point System'!$C:$C,0)</f>
        <v>0</v>
      </c>
      <c r="J118" s="233" cm="1">
        <f t="array" ref="J118">SUMPRODUCT((LOWER(INDEX(Attendance!$D:$ZZ,MATCH($A118,Attendance!$A:$A,0),0))="x")*(Attendance!$D$2:$ZZ$2=_xlfn.XLOOKUP(J$1,'Point System'!$A:$A,'Point System'!$B:$B,""))*(TEXT(Attendance!$D$1:$ZZ$1,"mmm")="Jan"))*_xlfn.XLOOKUP(J$1,'Point System'!$A:$A,'Point System'!$C:$C,0)</f>
        <v>0</v>
      </c>
      <c r="K118" s="233" cm="1">
        <f t="array" ref="K118">SUMPRODUCT((LOWER(INDEX(Attendance!$D:$ZZ,MATCH($A118,Attendance!$A:$A,0),0))="x")*(Attendance!$D$2:$ZZ$2=_xlfn.XLOOKUP(K$1,'Point System'!$A:$A,'Point System'!$B:$B,""))*(TEXT(Attendance!$D$1:$ZZ$1,"mmm")="Jan"))*_xlfn.XLOOKUP(K$1,'Point System'!$A:$A,'Point System'!$C:$C,0)</f>
        <v>0</v>
      </c>
      <c r="L118" s="188"/>
      <c r="M118" s="188"/>
      <c r="N118" s="188"/>
      <c r="O118" s="188"/>
      <c r="P118" s="241">
        <f t="shared" si="3"/>
        <v>0</v>
      </c>
      <c r="Q118" s="242">
        <f>IFERROR(INDEX(Deduction!$K:$K,MATCH($A118,Deduction!$A:$A,0))*_xlfn.XLOOKUP(Q$1,'Point System'!$E:$E,'Point System'!$G:$G,0),0)</f>
        <v>0</v>
      </c>
      <c r="R118" s="242">
        <f>IFERROR(INDEX(Deduction!$L:$L,MATCH($A118,Deduction!$A:$A,0))*_xlfn.XLOOKUP(R$1,'Point System'!$E:$E,'Point System'!$G:$G,0),0)</f>
        <v>0</v>
      </c>
      <c r="S118" s="242">
        <f>IFERROR(INDEX(Deduction!$M:$M,MATCH($A118,Deduction!$A:$A,0))*_xlfn.XLOOKUP(S$1,'Point System'!$E:$E,'Point System'!$G:$G,0),0)</f>
        <v>0</v>
      </c>
      <c r="T118" s="242">
        <f>IFERROR(INDEX(Deduction!$N:$N,MATCH($A118,Deduction!$A:$A,0))*_xlfn.XLOOKUP(T$1,'Point System'!$E:$E,'Point System'!$G:$G,0),0)</f>
        <v>0</v>
      </c>
      <c r="U118" s="242">
        <f>IFERROR(INDEX(Deduction!$O:$O,MATCH($A118,Deduction!$A:$A,0))*_xlfn.XLOOKUP(U$1,'Point System'!$E:$E,'Point System'!$G:$G,0),0)</f>
        <v>0</v>
      </c>
      <c r="V118" s="242">
        <f>IFERROR(INDEX(Deduction!$P:$P,MATCH($A118,Deduction!$A:$A,0))*_xlfn.XLOOKUP(V$1,'Point System'!$E:$E,'Point System'!$G:$G,0),0)</f>
        <v>0</v>
      </c>
      <c r="W118" s="243">
        <f t="shared" si="4"/>
        <v>0</v>
      </c>
      <c r="X118" s="243">
        <f t="shared" si="5"/>
        <v>0</v>
      </c>
      <c r="Y118" s="244" cm="1">
        <f t="array" ref="Y118">IFERROR(SUMPRODUCT((LOWER(INDEX(Attendance!$E:$ZZ,MATCH($A118,Attendance!$A:$A,0),0))="x")*(TEXT(Attendance!$E$1:$ZZ$1,"mmm")="Jan"))/SUMPRODUCT((Attendance!$E$1:$ZZ$1&lt;&gt;"")*(TEXT(Attendance!$E$1:$ZZ$1,"mmm")="Jan")),0)</f>
        <v>0</v>
      </c>
      <c r="Z118" s="245" cm="1">
        <f t="array" ref="Z118">IFERROR(SUMPRODUCT((LOWER(INDEX(Attendance!$E:$ZZ,MATCH($A118,Attendance!$A:$A,0),0))="x")*(Attendance!$E$2:$ZZ$2=_xlfn.XLOOKUP(E$1,'Point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19" spans="1:26" x14ac:dyDescent="0.25">
      <c r="A119" s="39">
        <f>Attendance!A118</f>
        <v>116</v>
      </c>
      <c r="B119" s="39" t="str">
        <f>IF($A119=0,"",IFERROR(_xlfn.LET(_xlpm.x,INDEX(Attendance!$B:$B,MATCH($A119,Attendance!$A:$A,0)),IF(_xlpm.x=0,"",_xlpm.x)),""))</f>
        <v/>
      </c>
      <c r="C119" s="39" t="str">
        <f>IF($A119=0,"",IFERROR(_xlfn.LET(_xlpm.x,INDEX(Attendance!$C:$C,MATCH($A119,Attendance!$A:$A,0)),IF(_xlpm.x=0,"",_xlpm.x)),""))</f>
        <v/>
      </c>
      <c r="D119" s="39" t="str">
        <f>IF($A119=0,"",IFERROR(_xlfn.LET(_xlpm.x,INDEX(Attendance!$D:$D,MATCH($A119,Attendance!$A:$A,0)),IF(_xlpm.x=0,"",_xlpm.x)),""))</f>
        <v/>
      </c>
      <c r="E119" s="233" cm="1">
        <f t="array" ref="E119">SUMPRODUCT((LOWER(INDEX(Attendance!$D:$ZZ,MATCH($A119,Attendance!$A:$A,0),0))="x")*(Attendance!$D$2:$ZZ$2=_xlfn.XLOOKUP(E$1,'Point System'!$A:$A,'Point System'!$B:$B,""))*(TEXT(Attendance!$D$1:$ZZ$1,"mmm")="Jan"))*_xlfn.XLOOKUP(E$1,'Point System'!$A:$A,'Point System'!$C:$C,0)</f>
        <v>0</v>
      </c>
      <c r="F119" s="233" cm="1">
        <f t="array" ref="F119">SUMPRODUCT((LOWER(INDEX(Attendance!$D:$ZZ,MATCH($A119,Attendance!$A:$A,0),0))="x")*(Attendance!$D$2:$ZZ$2=_xlfn.XLOOKUP(F$1,'Point System'!$A:$A,'Point System'!$B:$B,""))*(TEXT(Attendance!$D$1:$ZZ$1,"mmm")="Jan"))*_xlfn.XLOOKUP(F$1,'Point System'!$A:$A,'Point System'!$C:$C,0)</f>
        <v>0</v>
      </c>
      <c r="G119" s="233" cm="1">
        <f t="array" ref="G119">SUMPRODUCT((LOWER(INDEX(Attendance!$D:$ZZ,MATCH($A119,Attendance!$A:$A,0),0))="x")*(Attendance!$D$2:$ZZ$2=_xlfn.XLOOKUP(G$1,'Point System'!$A:$A,'Point System'!$B:$B,""))*(TEXT(Attendance!$D$1:$ZZ$1,"mmm")="Jan"))*_xlfn.XLOOKUP(G$1,'Point System'!$A:$A,'Point System'!$C:$C,0)</f>
        <v>0</v>
      </c>
      <c r="H119" s="233" cm="1">
        <f t="array" ref="H119">SUMPRODUCT((LOWER(INDEX(Attendance!$D:$ZZ,MATCH($A119,Attendance!$A:$A,0),0))="x")*(Attendance!$D$2:$ZZ$2=_xlfn.XLOOKUP(H$1,'Point System'!$A:$A,'Point System'!$B:$B,""))*(TEXT(Attendance!$D$1:$ZZ$1,"mmm")="Jan"))*_xlfn.XLOOKUP(H$1,'Point System'!$A:$A,'Point System'!$C:$C,0)</f>
        <v>0</v>
      </c>
      <c r="I119" s="233" cm="1">
        <f t="array" ref="I119">SUMPRODUCT((LOWER(INDEX(Attendance!$D:$ZZ,MATCH($A119,Attendance!$A:$A,0),0))="x")*(Attendance!$D$2:$ZZ$2=_xlfn.XLOOKUP(I$1,'Point System'!$A:$A,'Point System'!$B:$B,""))*(TEXT(Attendance!$D$1:$ZZ$1,"mmm")="Jan"))*_xlfn.XLOOKUP(I$1,'Point System'!$A:$A,'Point System'!$C:$C,0)</f>
        <v>0</v>
      </c>
      <c r="J119" s="233" cm="1">
        <f t="array" ref="J119">SUMPRODUCT((LOWER(INDEX(Attendance!$D:$ZZ,MATCH($A119,Attendance!$A:$A,0),0))="x")*(Attendance!$D$2:$ZZ$2=_xlfn.XLOOKUP(J$1,'Point System'!$A:$A,'Point System'!$B:$B,""))*(TEXT(Attendance!$D$1:$ZZ$1,"mmm")="Jan"))*_xlfn.XLOOKUP(J$1,'Point System'!$A:$A,'Point System'!$C:$C,0)</f>
        <v>0</v>
      </c>
      <c r="K119" s="233" cm="1">
        <f t="array" ref="K119">SUMPRODUCT((LOWER(INDEX(Attendance!$D:$ZZ,MATCH($A119,Attendance!$A:$A,0),0))="x")*(Attendance!$D$2:$ZZ$2=_xlfn.XLOOKUP(K$1,'Point System'!$A:$A,'Point System'!$B:$B,""))*(TEXT(Attendance!$D$1:$ZZ$1,"mmm")="Jan"))*_xlfn.XLOOKUP(K$1,'Point System'!$A:$A,'Point System'!$C:$C,0)</f>
        <v>0</v>
      </c>
      <c r="L119" s="188"/>
      <c r="M119" s="188"/>
      <c r="N119" s="188"/>
      <c r="O119" s="188"/>
      <c r="P119" s="241">
        <f t="shared" si="3"/>
        <v>0</v>
      </c>
      <c r="Q119" s="242">
        <f>IFERROR(INDEX(Deduction!$K:$K,MATCH($A119,Deduction!$A:$A,0))*_xlfn.XLOOKUP(Q$1,'Point System'!$E:$E,'Point System'!$G:$G,0),0)</f>
        <v>0</v>
      </c>
      <c r="R119" s="242">
        <f>IFERROR(INDEX(Deduction!$L:$L,MATCH($A119,Deduction!$A:$A,0))*_xlfn.XLOOKUP(R$1,'Point System'!$E:$E,'Point System'!$G:$G,0),0)</f>
        <v>0</v>
      </c>
      <c r="S119" s="242">
        <f>IFERROR(INDEX(Deduction!$M:$M,MATCH($A119,Deduction!$A:$A,0))*_xlfn.XLOOKUP(S$1,'Point System'!$E:$E,'Point System'!$G:$G,0),0)</f>
        <v>0</v>
      </c>
      <c r="T119" s="242">
        <f>IFERROR(INDEX(Deduction!$N:$N,MATCH($A119,Deduction!$A:$A,0))*_xlfn.XLOOKUP(T$1,'Point System'!$E:$E,'Point System'!$G:$G,0),0)</f>
        <v>0</v>
      </c>
      <c r="U119" s="242">
        <f>IFERROR(INDEX(Deduction!$O:$O,MATCH($A119,Deduction!$A:$A,0))*_xlfn.XLOOKUP(U$1,'Point System'!$E:$E,'Point System'!$G:$G,0),0)</f>
        <v>0</v>
      </c>
      <c r="V119" s="242">
        <f>IFERROR(INDEX(Deduction!$P:$P,MATCH($A119,Deduction!$A:$A,0))*_xlfn.XLOOKUP(V$1,'Point System'!$E:$E,'Point System'!$G:$G,0),0)</f>
        <v>0</v>
      </c>
      <c r="W119" s="243">
        <f t="shared" si="4"/>
        <v>0</v>
      </c>
      <c r="X119" s="243">
        <f t="shared" si="5"/>
        <v>0</v>
      </c>
      <c r="Y119" s="244" cm="1">
        <f t="array" ref="Y119">IFERROR(SUMPRODUCT((LOWER(INDEX(Attendance!$E:$ZZ,MATCH($A119,Attendance!$A:$A,0),0))="x")*(TEXT(Attendance!$E$1:$ZZ$1,"mmm")="Jan"))/SUMPRODUCT((Attendance!$E$1:$ZZ$1&lt;&gt;"")*(TEXT(Attendance!$E$1:$ZZ$1,"mmm")="Jan")),0)</f>
        <v>0</v>
      </c>
      <c r="Z119" s="245" cm="1">
        <f t="array" ref="Z119">IFERROR(SUMPRODUCT((LOWER(INDEX(Attendance!$E:$ZZ,MATCH($A119,Attendance!$A:$A,0),0))="x")*(Attendance!$E$2:$ZZ$2=_xlfn.XLOOKUP(E$1,'Point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20" spans="1:26" x14ac:dyDescent="0.25">
      <c r="A120" s="40">
        <f>Attendance!A119</f>
        <v>117</v>
      </c>
      <c r="B120" s="39" t="str">
        <f>IF($A120=0,"",IFERROR(_xlfn.LET(_xlpm.x,INDEX(Attendance!$B:$B,MATCH($A120,Attendance!$A:$A,0)),IF(_xlpm.x=0,"",_xlpm.x)),""))</f>
        <v/>
      </c>
      <c r="C120" s="39" t="str">
        <f>IF($A120=0,"",IFERROR(_xlfn.LET(_xlpm.x,INDEX(Attendance!$C:$C,MATCH($A120,Attendance!$A:$A,0)),IF(_xlpm.x=0,"",_xlpm.x)),""))</f>
        <v/>
      </c>
      <c r="D120" s="39" t="str">
        <f>IF($A120=0,"",IFERROR(_xlfn.LET(_xlpm.x,INDEX(Attendance!$D:$D,MATCH($A120,Attendance!$A:$A,0)),IF(_xlpm.x=0,"",_xlpm.x)),""))</f>
        <v/>
      </c>
      <c r="E120" s="233" cm="1">
        <f t="array" ref="E120">SUMPRODUCT((LOWER(INDEX(Attendance!$D:$ZZ,MATCH($A120,Attendance!$A:$A,0),0))="x")*(Attendance!$D$2:$ZZ$2=_xlfn.XLOOKUP(E$1,'Point System'!$A:$A,'Point System'!$B:$B,""))*(TEXT(Attendance!$D$1:$ZZ$1,"mmm")="Jan"))*_xlfn.XLOOKUP(E$1,'Point System'!$A:$A,'Point System'!$C:$C,0)</f>
        <v>0</v>
      </c>
      <c r="F120" s="233" cm="1">
        <f t="array" ref="F120">SUMPRODUCT((LOWER(INDEX(Attendance!$D:$ZZ,MATCH($A120,Attendance!$A:$A,0),0))="x")*(Attendance!$D$2:$ZZ$2=_xlfn.XLOOKUP(F$1,'Point System'!$A:$A,'Point System'!$B:$B,""))*(TEXT(Attendance!$D$1:$ZZ$1,"mmm")="Jan"))*_xlfn.XLOOKUP(F$1,'Point System'!$A:$A,'Point System'!$C:$C,0)</f>
        <v>0</v>
      </c>
      <c r="G120" s="233" cm="1">
        <f t="array" ref="G120">SUMPRODUCT((LOWER(INDEX(Attendance!$D:$ZZ,MATCH($A120,Attendance!$A:$A,0),0))="x")*(Attendance!$D$2:$ZZ$2=_xlfn.XLOOKUP(G$1,'Point System'!$A:$A,'Point System'!$B:$B,""))*(TEXT(Attendance!$D$1:$ZZ$1,"mmm")="Jan"))*_xlfn.XLOOKUP(G$1,'Point System'!$A:$A,'Point System'!$C:$C,0)</f>
        <v>0</v>
      </c>
      <c r="H120" s="233" cm="1">
        <f t="array" ref="H120">SUMPRODUCT((LOWER(INDEX(Attendance!$D:$ZZ,MATCH($A120,Attendance!$A:$A,0),0))="x")*(Attendance!$D$2:$ZZ$2=_xlfn.XLOOKUP(H$1,'Point System'!$A:$A,'Point System'!$B:$B,""))*(TEXT(Attendance!$D$1:$ZZ$1,"mmm")="Jan"))*_xlfn.XLOOKUP(H$1,'Point System'!$A:$A,'Point System'!$C:$C,0)</f>
        <v>0</v>
      </c>
      <c r="I120" s="233" cm="1">
        <f t="array" ref="I120">SUMPRODUCT((LOWER(INDEX(Attendance!$D:$ZZ,MATCH($A120,Attendance!$A:$A,0),0))="x")*(Attendance!$D$2:$ZZ$2=_xlfn.XLOOKUP(I$1,'Point System'!$A:$A,'Point System'!$B:$B,""))*(TEXT(Attendance!$D$1:$ZZ$1,"mmm")="Jan"))*_xlfn.XLOOKUP(I$1,'Point System'!$A:$A,'Point System'!$C:$C,0)</f>
        <v>0</v>
      </c>
      <c r="J120" s="233" cm="1">
        <f t="array" ref="J120">SUMPRODUCT((LOWER(INDEX(Attendance!$D:$ZZ,MATCH($A120,Attendance!$A:$A,0),0))="x")*(Attendance!$D$2:$ZZ$2=_xlfn.XLOOKUP(J$1,'Point System'!$A:$A,'Point System'!$B:$B,""))*(TEXT(Attendance!$D$1:$ZZ$1,"mmm")="Jan"))*_xlfn.XLOOKUP(J$1,'Point System'!$A:$A,'Point System'!$C:$C,0)</f>
        <v>0</v>
      </c>
      <c r="K120" s="233" cm="1">
        <f t="array" ref="K120">SUMPRODUCT((LOWER(INDEX(Attendance!$D:$ZZ,MATCH($A120,Attendance!$A:$A,0),0))="x")*(Attendance!$D$2:$ZZ$2=_xlfn.XLOOKUP(K$1,'Point System'!$A:$A,'Point System'!$B:$B,""))*(TEXT(Attendance!$D$1:$ZZ$1,"mmm")="Jan"))*_xlfn.XLOOKUP(K$1,'Point System'!$A:$A,'Point System'!$C:$C,0)</f>
        <v>0</v>
      </c>
      <c r="L120" s="188"/>
      <c r="M120" s="188"/>
      <c r="N120" s="188"/>
      <c r="O120" s="188"/>
      <c r="P120" s="241">
        <f t="shared" si="3"/>
        <v>0</v>
      </c>
      <c r="Q120" s="242">
        <f>IFERROR(INDEX(Deduction!$K:$K,MATCH($A120,Deduction!$A:$A,0))*_xlfn.XLOOKUP(Q$1,'Point System'!$E:$E,'Point System'!$G:$G,0),0)</f>
        <v>0</v>
      </c>
      <c r="R120" s="242">
        <f>IFERROR(INDEX(Deduction!$L:$L,MATCH($A120,Deduction!$A:$A,0))*_xlfn.XLOOKUP(R$1,'Point System'!$E:$E,'Point System'!$G:$G,0),0)</f>
        <v>0</v>
      </c>
      <c r="S120" s="242">
        <f>IFERROR(INDEX(Deduction!$M:$M,MATCH($A120,Deduction!$A:$A,0))*_xlfn.XLOOKUP(S$1,'Point System'!$E:$E,'Point System'!$G:$G,0),0)</f>
        <v>0</v>
      </c>
      <c r="T120" s="242">
        <f>IFERROR(INDEX(Deduction!$N:$N,MATCH($A120,Deduction!$A:$A,0))*_xlfn.XLOOKUP(T$1,'Point System'!$E:$E,'Point System'!$G:$G,0),0)</f>
        <v>0</v>
      </c>
      <c r="U120" s="242">
        <f>IFERROR(INDEX(Deduction!$O:$O,MATCH($A120,Deduction!$A:$A,0))*_xlfn.XLOOKUP(U$1,'Point System'!$E:$E,'Point System'!$G:$G,0),0)</f>
        <v>0</v>
      </c>
      <c r="V120" s="242">
        <f>IFERROR(INDEX(Deduction!$P:$P,MATCH($A120,Deduction!$A:$A,0))*_xlfn.XLOOKUP(V$1,'Point System'!$E:$E,'Point System'!$G:$G,0),0)</f>
        <v>0</v>
      </c>
      <c r="W120" s="243">
        <f t="shared" si="4"/>
        <v>0</v>
      </c>
      <c r="X120" s="243">
        <f t="shared" si="5"/>
        <v>0</v>
      </c>
      <c r="Y120" s="244" cm="1">
        <f t="array" ref="Y120">IFERROR(SUMPRODUCT((LOWER(INDEX(Attendance!$E:$ZZ,MATCH($A120,Attendance!$A:$A,0),0))="x")*(TEXT(Attendance!$E$1:$ZZ$1,"mmm")="Jan"))/SUMPRODUCT((Attendance!$E$1:$ZZ$1&lt;&gt;"")*(TEXT(Attendance!$E$1:$ZZ$1,"mmm")="Jan")),0)</f>
        <v>0</v>
      </c>
      <c r="Z120" s="245" cm="1">
        <f t="array" ref="Z120">IFERROR(SUMPRODUCT((LOWER(INDEX(Attendance!$E:$ZZ,MATCH($A120,Attendance!$A:$A,0),0))="x")*(Attendance!$E$2:$ZZ$2=_xlfn.XLOOKUP(E$1,'Point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21" spans="1:26" x14ac:dyDescent="0.25">
      <c r="A121" s="39">
        <f>Attendance!A120</f>
        <v>118</v>
      </c>
      <c r="B121" s="39" t="str">
        <f>IF($A121=0,"",IFERROR(_xlfn.LET(_xlpm.x,INDEX(Attendance!$B:$B,MATCH($A121,Attendance!$A:$A,0)),IF(_xlpm.x=0,"",_xlpm.x)),""))</f>
        <v/>
      </c>
      <c r="C121" s="39" t="str">
        <f>IF($A121=0,"",IFERROR(_xlfn.LET(_xlpm.x,INDEX(Attendance!$C:$C,MATCH($A121,Attendance!$A:$A,0)),IF(_xlpm.x=0,"",_xlpm.x)),""))</f>
        <v/>
      </c>
      <c r="D121" s="39" t="str">
        <f>IF($A121=0,"",IFERROR(_xlfn.LET(_xlpm.x,INDEX(Attendance!$D:$D,MATCH($A121,Attendance!$A:$A,0)),IF(_xlpm.x=0,"",_xlpm.x)),""))</f>
        <v/>
      </c>
      <c r="E121" s="233" cm="1">
        <f t="array" ref="E121">SUMPRODUCT((LOWER(INDEX(Attendance!$D:$ZZ,MATCH($A121,Attendance!$A:$A,0),0))="x")*(Attendance!$D$2:$ZZ$2=_xlfn.XLOOKUP(E$1,'Point System'!$A:$A,'Point System'!$B:$B,""))*(TEXT(Attendance!$D$1:$ZZ$1,"mmm")="Jan"))*_xlfn.XLOOKUP(E$1,'Point System'!$A:$A,'Point System'!$C:$C,0)</f>
        <v>0</v>
      </c>
      <c r="F121" s="233" cm="1">
        <f t="array" ref="F121">SUMPRODUCT((LOWER(INDEX(Attendance!$D:$ZZ,MATCH($A121,Attendance!$A:$A,0),0))="x")*(Attendance!$D$2:$ZZ$2=_xlfn.XLOOKUP(F$1,'Point System'!$A:$A,'Point System'!$B:$B,""))*(TEXT(Attendance!$D$1:$ZZ$1,"mmm")="Jan"))*_xlfn.XLOOKUP(F$1,'Point System'!$A:$A,'Point System'!$C:$C,0)</f>
        <v>0</v>
      </c>
      <c r="G121" s="233" cm="1">
        <f t="array" ref="G121">SUMPRODUCT((LOWER(INDEX(Attendance!$D:$ZZ,MATCH($A121,Attendance!$A:$A,0),0))="x")*(Attendance!$D$2:$ZZ$2=_xlfn.XLOOKUP(G$1,'Point System'!$A:$A,'Point System'!$B:$B,""))*(TEXT(Attendance!$D$1:$ZZ$1,"mmm")="Jan"))*_xlfn.XLOOKUP(G$1,'Point System'!$A:$A,'Point System'!$C:$C,0)</f>
        <v>0</v>
      </c>
      <c r="H121" s="233" cm="1">
        <f t="array" ref="H121">SUMPRODUCT((LOWER(INDEX(Attendance!$D:$ZZ,MATCH($A121,Attendance!$A:$A,0),0))="x")*(Attendance!$D$2:$ZZ$2=_xlfn.XLOOKUP(H$1,'Point System'!$A:$A,'Point System'!$B:$B,""))*(TEXT(Attendance!$D$1:$ZZ$1,"mmm")="Jan"))*_xlfn.XLOOKUP(H$1,'Point System'!$A:$A,'Point System'!$C:$C,0)</f>
        <v>0</v>
      </c>
      <c r="I121" s="233" cm="1">
        <f t="array" ref="I121">SUMPRODUCT((LOWER(INDEX(Attendance!$D:$ZZ,MATCH($A121,Attendance!$A:$A,0),0))="x")*(Attendance!$D$2:$ZZ$2=_xlfn.XLOOKUP(I$1,'Point System'!$A:$A,'Point System'!$B:$B,""))*(TEXT(Attendance!$D$1:$ZZ$1,"mmm")="Jan"))*_xlfn.XLOOKUP(I$1,'Point System'!$A:$A,'Point System'!$C:$C,0)</f>
        <v>0</v>
      </c>
      <c r="J121" s="233" cm="1">
        <f t="array" ref="J121">SUMPRODUCT((LOWER(INDEX(Attendance!$D:$ZZ,MATCH($A121,Attendance!$A:$A,0),0))="x")*(Attendance!$D$2:$ZZ$2=_xlfn.XLOOKUP(J$1,'Point System'!$A:$A,'Point System'!$B:$B,""))*(TEXT(Attendance!$D$1:$ZZ$1,"mmm")="Jan"))*_xlfn.XLOOKUP(J$1,'Point System'!$A:$A,'Point System'!$C:$C,0)</f>
        <v>0</v>
      </c>
      <c r="K121" s="233" cm="1">
        <f t="array" ref="K121">SUMPRODUCT((LOWER(INDEX(Attendance!$D:$ZZ,MATCH($A121,Attendance!$A:$A,0),0))="x")*(Attendance!$D$2:$ZZ$2=_xlfn.XLOOKUP(K$1,'Point System'!$A:$A,'Point System'!$B:$B,""))*(TEXT(Attendance!$D$1:$ZZ$1,"mmm")="Jan"))*_xlfn.XLOOKUP(K$1,'Point System'!$A:$A,'Point System'!$C:$C,0)</f>
        <v>0</v>
      </c>
      <c r="L121" s="188"/>
      <c r="M121" s="188"/>
      <c r="N121" s="188"/>
      <c r="O121" s="188"/>
      <c r="P121" s="241">
        <f t="shared" si="3"/>
        <v>0</v>
      </c>
      <c r="Q121" s="242">
        <f>IFERROR(INDEX(Deduction!$K:$K,MATCH($A121,Deduction!$A:$A,0))*_xlfn.XLOOKUP(Q$1,'Point System'!$E:$E,'Point System'!$G:$G,0),0)</f>
        <v>0</v>
      </c>
      <c r="R121" s="242">
        <f>IFERROR(INDEX(Deduction!$L:$L,MATCH($A121,Deduction!$A:$A,0))*_xlfn.XLOOKUP(R$1,'Point System'!$E:$E,'Point System'!$G:$G,0),0)</f>
        <v>0</v>
      </c>
      <c r="S121" s="242">
        <f>IFERROR(INDEX(Deduction!$M:$M,MATCH($A121,Deduction!$A:$A,0))*_xlfn.XLOOKUP(S$1,'Point System'!$E:$E,'Point System'!$G:$G,0),0)</f>
        <v>0</v>
      </c>
      <c r="T121" s="242">
        <f>IFERROR(INDEX(Deduction!$N:$N,MATCH($A121,Deduction!$A:$A,0))*_xlfn.XLOOKUP(T$1,'Point System'!$E:$E,'Point System'!$G:$G,0),0)</f>
        <v>0</v>
      </c>
      <c r="U121" s="242">
        <f>IFERROR(INDEX(Deduction!$O:$O,MATCH($A121,Deduction!$A:$A,0))*_xlfn.XLOOKUP(U$1,'Point System'!$E:$E,'Point System'!$G:$G,0),0)</f>
        <v>0</v>
      </c>
      <c r="V121" s="242">
        <f>IFERROR(INDEX(Deduction!$P:$P,MATCH($A121,Deduction!$A:$A,0))*_xlfn.XLOOKUP(V$1,'Point System'!$E:$E,'Point System'!$G:$G,0),0)</f>
        <v>0</v>
      </c>
      <c r="W121" s="243">
        <f t="shared" si="4"/>
        <v>0</v>
      </c>
      <c r="X121" s="243">
        <f t="shared" si="5"/>
        <v>0</v>
      </c>
      <c r="Y121" s="244" cm="1">
        <f t="array" ref="Y121">IFERROR(SUMPRODUCT((LOWER(INDEX(Attendance!$E:$ZZ,MATCH($A121,Attendance!$A:$A,0),0))="x")*(TEXT(Attendance!$E$1:$ZZ$1,"mmm")="Jan"))/SUMPRODUCT((Attendance!$E$1:$ZZ$1&lt;&gt;"")*(TEXT(Attendance!$E$1:$ZZ$1,"mmm")="Jan")),0)</f>
        <v>0</v>
      </c>
      <c r="Z121" s="245" cm="1">
        <f t="array" ref="Z121">IFERROR(SUMPRODUCT((LOWER(INDEX(Attendance!$E:$ZZ,MATCH($A121,Attendance!$A:$A,0),0))="x")*(Attendance!$E$2:$ZZ$2=_xlfn.XLOOKUP(E$1,'Point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22" spans="1:26" x14ac:dyDescent="0.25">
      <c r="A122" s="40">
        <f>Attendance!A121</f>
        <v>119</v>
      </c>
      <c r="B122" s="39" t="str">
        <f>IF($A122=0,"",IFERROR(_xlfn.LET(_xlpm.x,INDEX(Attendance!$B:$B,MATCH($A122,Attendance!$A:$A,0)),IF(_xlpm.x=0,"",_xlpm.x)),""))</f>
        <v/>
      </c>
      <c r="C122" s="39" t="str">
        <f>IF($A122=0,"",IFERROR(_xlfn.LET(_xlpm.x,INDEX(Attendance!$C:$C,MATCH($A122,Attendance!$A:$A,0)),IF(_xlpm.x=0,"",_xlpm.x)),""))</f>
        <v/>
      </c>
      <c r="D122" s="39" t="str">
        <f>IF($A122=0,"",IFERROR(_xlfn.LET(_xlpm.x,INDEX(Attendance!$D:$D,MATCH($A122,Attendance!$A:$A,0)),IF(_xlpm.x=0,"",_xlpm.x)),""))</f>
        <v/>
      </c>
      <c r="E122" s="233" cm="1">
        <f t="array" ref="E122">SUMPRODUCT((LOWER(INDEX(Attendance!$D:$ZZ,MATCH($A122,Attendance!$A:$A,0),0))="x")*(Attendance!$D$2:$ZZ$2=_xlfn.XLOOKUP(E$1,'Point System'!$A:$A,'Point System'!$B:$B,""))*(TEXT(Attendance!$D$1:$ZZ$1,"mmm")="Jan"))*_xlfn.XLOOKUP(E$1,'Point System'!$A:$A,'Point System'!$C:$C,0)</f>
        <v>0</v>
      </c>
      <c r="F122" s="233" cm="1">
        <f t="array" ref="F122">SUMPRODUCT((LOWER(INDEX(Attendance!$D:$ZZ,MATCH($A122,Attendance!$A:$A,0),0))="x")*(Attendance!$D$2:$ZZ$2=_xlfn.XLOOKUP(F$1,'Point System'!$A:$A,'Point System'!$B:$B,""))*(TEXT(Attendance!$D$1:$ZZ$1,"mmm")="Jan"))*_xlfn.XLOOKUP(F$1,'Point System'!$A:$A,'Point System'!$C:$C,0)</f>
        <v>0</v>
      </c>
      <c r="G122" s="233" cm="1">
        <f t="array" ref="G122">SUMPRODUCT((LOWER(INDEX(Attendance!$D:$ZZ,MATCH($A122,Attendance!$A:$A,0),0))="x")*(Attendance!$D$2:$ZZ$2=_xlfn.XLOOKUP(G$1,'Point System'!$A:$A,'Point System'!$B:$B,""))*(TEXT(Attendance!$D$1:$ZZ$1,"mmm")="Jan"))*_xlfn.XLOOKUP(G$1,'Point System'!$A:$A,'Point System'!$C:$C,0)</f>
        <v>0</v>
      </c>
      <c r="H122" s="233" cm="1">
        <f t="array" ref="H122">SUMPRODUCT((LOWER(INDEX(Attendance!$D:$ZZ,MATCH($A122,Attendance!$A:$A,0),0))="x")*(Attendance!$D$2:$ZZ$2=_xlfn.XLOOKUP(H$1,'Point System'!$A:$A,'Point System'!$B:$B,""))*(TEXT(Attendance!$D$1:$ZZ$1,"mmm")="Jan"))*_xlfn.XLOOKUP(H$1,'Point System'!$A:$A,'Point System'!$C:$C,0)</f>
        <v>0</v>
      </c>
      <c r="I122" s="233" cm="1">
        <f t="array" ref="I122">SUMPRODUCT((LOWER(INDEX(Attendance!$D:$ZZ,MATCH($A122,Attendance!$A:$A,0),0))="x")*(Attendance!$D$2:$ZZ$2=_xlfn.XLOOKUP(I$1,'Point System'!$A:$A,'Point System'!$B:$B,""))*(TEXT(Attendance!$D$1:$ZZ$1,"mmm")="Jan"))*_xlfn.XLOOKUP(I$1,'Point System'!$A:$A,'Point System'!$C:$C,0)</f>
        <v>0</v>
      </c>
      <c r="J122" s="233" cm="1">
        <f t="array" ref="J122">SUMPRODUCT((LOWER(INDEX(Attendance!$D:$ZZ,MATCH($A122,Attendance!$A:$A,0),0))="x")*(Attendance!$D$2:$ZZ$2=_xlfn.XLOOKUP(J$1,'Point System'!$A:$A,'Point System'!$B:$B,""))*(TEXT(Attendance!$D$1:$ZZ$1,"mmm")="Jan"))*_xlfn.XLOOKUP(J$1,'Point System'!$A:$A,'Point System'!$C:$C,0)</f>
        <v>0</v>
      </c>
      <c r="K122" s="233" cm="1">
        <f t="array" ref="K122">SUMPRODUCT((LOWER(INDEX(Attendance!$D:$ZZ,MATCH($A122,Attendance!$A:$A,0),0))="x")*(Attendance!$D$2:$ZZ$2=_xlfn.XLOOKUP(K$1,'Point System'!$A:$A,'Point System'!$B:$B,""))*(TEXT(Attendance!$D$1:$ZZ$1,"mmm")="Jan"))*_xlfn.XLOOKUP(K$1,'Point System'!$A:$A,'Point System'!$C:$C,0)</f>
        <v>0</v>
      </c>
      <c r="L122" s="188"/>
      <c r="M122" s="188"/>
      <c r="N122" s="188"/>
      <c r="O122" s="188"/>
      <c r="P122" s="241">
        <f t="shared" si="3"/>
        <v>0</v>
      </c>
      <c r="Q122" s="242">
        <f>IFERROR(INDEX(Deduction!$K:$K,MATCH($A122,Deduction!$A:$A,0))*_xlfn.XLOOKUP(Q$1,'Point System'!$E:$E,'Point System'!$G:$G,0),0)</f>
        <v>0</v>
      </c>
      <c r="R122" s="242">
        <f>IFERROR(INDEX(Deduction!$L:$L,MATCH($A122,Deduction!$A:$A,0))*_xlfn.XLOOKUP(R$1,'Point System'!$E:$E,'Point System'!$G:$G,0),0)</f>
        <v>0</v>
      </c>
      <c r="S122" s="242">
        <f>IFERROR(INDEX(Deduction!$M:$M,MATCH($A122,Deduction!$A:$A,0))*_xlfn.XLOOKUP(S$1,'Point System'!$E:$E,'Point System'!$G:$G,0),0)</f>
        <v>0</v>
      </c>
      <c r="T122" s="242">
        <f>IFERROR(INDEX(Deduction!$N:$N,MATCH($A122,Deduction!$A:$A,0))*_xlfn.XLOOKUP(T$1,'Point System'!$E:$E,'Point System'!$G:$G,0),0)</f>
        <v>0</v>
      </c>
      <c r="U122" s="242">
        <f>IFERROR(INDEX(Deduction!$O:$O,MATCH($A122,Deduction!$A:$A,0))*_xlfn.XLOOKUP(U$1,'Point System'!$E:$E,'Point System'!$G:$G,0),0)</f>
        <v>0</v>
      </c>
      <c r="V122" s="242">
        <f>IFERROR(INDEX(Deduction!$P:$P,MATCH($A122,Deduction!$A:$A,0))*_xlfn.XLOOKUP(V$1,'Point System'!$E:$E,'Point System'!$G:$G,0),0)</f>
        <v>0</v>
      </c>
      <c r="W122" s="243">
        <f t="shared" si="4"/>
        <v>0</v>
      </c>
      <c r="X122" s="243">
        <f t="shared" si="5"/>
        <v>0</v>
      </c>
      <c r="Y122" s="244" cm="1">
        <f t="array" ref="Y122">IFERROR(SUMPRODUCT((LOWER(INDEX(Attendance!$E:$ZZ,MATCH($A122,Attendance!$A:$A,0),0))="x")*(TEXT(Attendance!$E$1:$ZZ$1,"mmm")="Jan"))/SUMPRODUCT((Attendance!$E$1:$ZZ$1&lt;&gt;"")*(TEXT(Attendance!$E$1:$ZZ$1,"mmm")="Jan")),0)</f>
        <v>0</v>
      </c>
      <c r="Z122" s="245" cm="1">
        <f t="array" ref="Z122">IFERROR(SUMPRODUCT((LOWER(INDEX(Attendance!$E:$ZZ,MATCH($A122,Attendance!$A:$A,0),0))="x")*(Attendance!$E$2:$ZZ$2=_xlfn.XLOOKUP(E$1,'Point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23" spans="1:26" x14ac:dyDescent="0.25">
      <c r="A123" s="39">
        <f>Attendance!A122</f>
        <v>120</v>
      </c>
      <c r="B123" s="39" t="str">
        <f>IF($A123=0,"",IFERROR(_xlfn.LET(_xlpm.x,INDEX(Attendance!$B:$B,MATCH($A123,Attendance!$A:$A,0)),IF(_xlpm.x=0,"",_xlpm.x)),""))</f>
        <v/>
      </c>
      <c r="C123" s="39" t="str">
        <f>IF($A123=0,"",IFERROR(_xlfn.LET(_xlpm.x,INDEX(Attendance!$C:$C,MATCH($A123,Attendance!$A:$A,0)),IF(_xlpm.x=0,"",_xlpm.x)),""))</f>
        <v/>
      </c>
      <c r="D123" s="39" t="str">
        <f>IF($A123=0,"",IFERROR(_xlfn.LET(_xlpm.x,INDEX(Attendance!$D:$D,MATCH($A123,Attendance!$A:$A,0)),IF(_xlpm.x=0,"",_xlpm.x)),""))</f>
        <v/>
      </c>
      <c r="E123" s="233" cm="1">
        <f t="array" ref="E123">SUMPRODUCT((LOWER(INDEX(Attendance!$D:$ZZ,MATCH($A123,Attendance!$A:$A,0),0))="x")*(Attendance!$D$2:$ZZ$2=_xlfn.XLOOKUP(E$1,'Point System'!$A:$A,'Point System'!$B:$B,""))*(TEXT(Attendance!$D$1:$ZZ$1,"mmm")="Jan"))*_xlfn.XLOOKUP(E$1,'Point System'!$A:$A,'Point System'!$C:$C,0)</f>
        <v>0</v>
      </c>
      <c r="F123" s="233" cm="1">
        <f t="array" ref="F123">SUMPRODUCT((LOWER(INDEX(Attendance!$D:$ZZ,MATCH($A123,Attendance!$A:$A,0),0))="x")*(Attendance!$D$2:$ZZ$2=_xlfn.XLOOKUP(F$1,'Point System'!$A:$A,'Point System'!$B:$B,""))*(TEXT(Attendance!$D$1:$ZZ$1,"mmm")="Jan"))*_xlfn.XLOOKUP(F$1,'Point System'!$A:$A,'Point System'!$C:$C,0)</f>
        <v>0</v>
      </c>
      <c r="G123" s="233" cm="1">
        <f t="array" ref="G123">SUMPRODUCT((LOWER(INDEX(Attendance!$D:$ZZ,MATCH($A123,Attendance!$A:$A,0),0))="x")*(Attendance!$D$2:$ZZ$2=_xlfn.XLOOKUP(G$1,'Point System'!$A:$A,'Point System'!$B:$B,""))*(TEXT(Attendance!$D$1:$ZZ$1,"mmm")="Jan"))*_xlfn.XLOOKUP(G$1,'Point System'!$A:$A,'Point System'!$C:$C,0)</f>
        <v>0</v>
      </c>
      <c r="H123" s="233" cm="1">
        <f t="array" ref="H123">SUMPRODUCT((LOWER(INDEX(Attendance!$D:$ZZ,MATCH($A123,Attendance!$A:$A,0),0))="x")*(Attendance!$D$2:$ZZ$2=_xlfn.XLOOKUP(H$1,'Point System'!$A:$A,'Point System'!$B:$B,""))*(TEXT(Attendance!$D$1:$ZZ$1,"mmm")="Jan"))*_xlfn.XLOOKUP(H$1,'Point System'!$A:$A,'Point System'!$C:$C,0)</f>
        <v>0</v>
      </c>
      <c r="I123" s="233" cm="1">
        <f t="array" ref="I123">SUMPRODUCT((LOWER(INDEX(Attendance!$D:$ZZ,MATCH($A123,Attendance!$A:$A,0),0))="x")*(Attendance!$D$2:$ZZ$2=_xlfn.XLOOKUP(I$1,'Point System'!$A:$A,'Point System'!$B:$B,""))*(TEXT(Attendance!$D$1:$ZZ$1,"mmm")="Jan"))*_xlfn.XLOOKUP(I$1,'Point System'!$A:$A,'Point System'!$C:$C,0)</f>
        <v>0</v>
      </c>
      <c r="J123" s="233" cm="1">
        <f t="array" ref="J123">SUMPRODUCT((LOWER(INDEX(Attendance!$D:$ZZ,MATCH($A123,Attendance!$A:$A,0),0))="x")*(Attendance!$D$2:$ZZ$2=_xlfn.XLOOKUP(J$1,'Point System'!$A:$A,'Point System'!$B:$B,""))*(TEXT(Attendance!$D$1:$ZZ$1,"mmm")="Jan"))*_xlfn.XLOOKUP(J$1,'Point System'!$A:$A,'Point System'!$C:$C,0)</f>
        <v>0</v>
      </c>
      <c r="K123" s="233" cm="1">
        <f t="array" ref="K123">SUMPRODUCT((LOWER(INDEX(Attendance!$D:$ZZ,MATCH($A123,Attendance!$A:$A,0),0))="x")*(Attendance!$D$2:$ZZ$2=_xlfn.XLOOKUP(K$1,'Point System'!$A:$A,'Point System'!$B:$B,""))*(TEXT(Attendance!$D$1:$ZZ$1,"mmm")="Jan"))*_xlfn.XLOOKUP(K$1,'Point System'!$A:$A,'Point System'!$C:$C,0)</f>
        <v>0</v>
      </c>
      <c r="L123" s="188"/>
      <c r="M123" s="188"/>
      <c r="N123" s="188"/>
      <c r="O123" s="188"/>
      <c r="P123" s="241">
        <f t="shared" si="3"/>
        <v>0</v>
      </c>
      <c r="Q123" s="242">
        <f>IFERROR(INDEX(Deduction!$K:$K,MATCH($A123,Deduction!$A:$A,0))*_xlfn.XLOOKUP(Q$1,'Point System'!$E:$E,'Point System'!$G:$G,0),0)</f>
        <v>0</v>
      </c>
      <c r="R123" s="242">
        <f>IFERROR(INDEX(Deduction!$L:$L,MATCH($A123,Deduction!$A:$A,0))*_xlfn.XLOOKUP(R$1,'Point System'!$E:$E,'Point System'!$G:$G,0),0)</f>
        <v>0</v>
      </c>
      <c r="S123" s="242">
        <f>IFERROR(INDEX(Deduction!$M:$M,MATCH($A123,Deduction!$A:$A,0))*_xlfn.XLOOKUP(S$1,'Point System'!$E:$E,'Point System'!$G:$G,0),0)</f>
        <v>0</v>
      </c>
      <c r="T123" s="242">
        <f>IFERROR(INDEX(Deduction!$N:$N,MATCH($A123,Deduction!$A:$A,0))*_xlfn.XLOOKUP(T$1,'Point System'!$E:$E,'Point System'!$G:$G,0),0)</f>
        <v>0</v>
      </c>
      <c r="U123" s="242">
        <f>IFERROR(INDEX(Deduction!$O:$O,MATCH($A123,Deduction!$A:$A,0))*_xlfn.XLOOKUP(U$1,'Point System'!$E:$E,'Point System'!$G:$G,0),0)</f>
        <v>0</v>
      </c>
      <c r="V123" s="242">
        <f>IFERROR(INDEX(Deduction!$P:$P,MATCH($A123,Deduction!$A:$A,0))*_xlfn.XLOOKUP(V$1,'Point System'!$E:$E,'Point System'!$G:$G,0),0)</f>
        <v>0</v>
      </c>
      <c r="W123" s="243">
        <f t="shared" si="4"/>
        <v>0</v>
      </c>
      <c r="X123" s="243">
        <f t="shared" si="5"/>
        <v>0</v>
      </c>
      <c r="Y123" s="244" cm="1">
        <f t="array" ref="Y123">IFERROR(SUMPRODUCT((LOWER(INDEX(Attendance!$E:$ZZ,MATCH($A123,Attendance!$A:$A,0),0))="x")*(TEXT(Attendance!$E$1:$ZZ$1,"mmm")="Jan"))/SUMPRODUCT((Attendance!$E$1:$ZZ$1&lt;&gt;"")*(TEXT(Attendance!$E$1:$ZZ$1,"mmm")="Jan")),0)</f>
        <v>0</v>
      </c>
      <c r="Z123" s="245" cm="1">
        <f t="array" ref="Z123">IFERROR(SUMPRODUCT((LOWER(INDEX(Attendance!$E:$ZZ,MATCH($A123,Attendance!$A:$A,0),0))="x")*(Attendance!$E$2:$ZZ$2=_xlfn.XLOOKUP(E$1,'Point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24" spans="1:26" x14ac:dyDescent="0.25">
      <c r="A124" s="40">
        <f>Attendance!A123</f>
        <v>121</v>
      </c>
      <c r="B124" s="39" t="str">
        <f>IF($A124=0,"",IFERROR(_xlfn.LET(_xlpm.x,INDEX(Attendance!$B:$B,MATCH($A124,Attendance!$A:$A,0)),IF(_xlpm.x=0,"",_xlpm.x)),""))</f>
        <v/>
      </c>
      <c r="C124" s="39" t="str">
        <f>IF($A124=0,"",IFERROR(_xlfn.LET(_xlpm.x,INDEX(Attendance!$C:$C,MATCH($A124,Attendance!$A:$A,0)),IF(_xlpm.x=0,"",_xlpm.x)),""))</f>
        <v/>
      </c>
      <c r="D124" s="39" t="str">
        <f>IF($A124=0,"",IFERROR(_xlfn.LET(_xlpm.x,INDEX(Attendance!$D:$D,MATCH($A124,Attendance!$A:$A,0)),IF(_xlpm.x=0,"",_xlpm.x)),""))</f>
        <v/>
      </c>
      <c r="E124" s="233" cm="1">
        <f t="array" ref="E124">SUMPRODUCT((LOWER(INDEX(Attendance!$D:$ZZ,MATCH($A124,Attendance!$A:$A,0),0))="x")*(Attendance!$D$2:$ZZ$2=_xlfn.XLOOKUP(E$1,'Point System'!$A:$A,'Point System'!$B:$B,""))*(TEXT(Attendance!$D$1:$ZZ$1,"mmm")="Jan"))*_xlfn.XLOOKUP(E$1,'Point System'!$A:$A,'Point System'!$C:$C,0)</f>
        <v>0</v>
      </c>
      <c r="F124" s="233" cm="1">
        <f t="array" ref="F124">SUMPRODUCT((LOWER(INDEX(Attendance!$D:$ZZ,MATCH($A124,Attendance!$A:$A,0),0))="x")*(Attendance!$D$2:$ZZ$2=_xlfn.XLOOKUP(F$1,'Point System'!$A:$A,'Point System'!$B:$B,""))*(TEXT(Attendance!$D$1:$ZZ$1,"mmm")="Jan"))*_xlfn.XLOOKUP(F$1,'Point System'!$A:$A,'Point System'!$C:$C,0)</f>
        <v>0</v>
      </c>
      <c r="G124" s="233" cm="1">
        <f t="array" ref="G124">SUMPRODUCT((LOWER(INDEX(Attendance!$D:$ZZ,MATCH($A124,Attendance!$A:$A,0),0))="x")*(Attendance!$D$2:$ZZ$2=_xlfn.XLOOKUP(G$1,'Point System'!$A:$A,'Point System'!$B:$B,""))*(TEXT(Attendance!$D$1:$ZZ$1,"mmm")="Jan"))*_xlfn.XLOOKUP(G$1,'Point System'!$A:$A,'Point System'!$C:$C,0)</f>
        <v>0</v>
      </c>
      <c r="H124" s="233" cm="1">
        <f t="array" ref="H124">SUMPRODUCT((LOWER(INDEX(Attendance!$D:$ZZ,MATCH($A124,Attendance!$A:$A,0),0))="x")*(Attendance!$D$2:$ZZ$2=_xlfn.XLOOKUP(H$1,'Point System'!$A:$A,'Point System'!$B:$B,""))*(TEXT(Attendance!$D$1:$ZZ$1,"mmm")="Jan"))*_xlfn.XLOOKUP(H$1,'Point System'!$A:$A,'Point System'!$C:$C,0)</f>
        <v>0</v>
      </c>
      <c r="I124" s="233" cm="1">
        <f t="array" ref="I124">SUMPRODUCT((LOWER(INDEX(Attendance!$D:$ZZ,MATCH($A124,Attendance!$A:$A,0),0))="x")*(Attendance!$D$2:$ZZ$2=_xlfn.XLOOKUP(I$1,'Point System'!$A:$A,'Point System'!$B:$B,""))*(TEXT(Attendance!$D$1:$ZZ$1,"mmm")="Jan"))*_xlfn.XLOOKUP(I$1,'Point System'!$A:$A,'Point System'!$C:$C,0)</f>
        <v>0</v>
      </c>
      <c r="J124" s="233" cm="1">
        <f t="array" ref="J124">SUMPRODUCT((LOWER(INDEX(Attendance!$D:$ZZ,MATCH($A124,Attendance!$A:$A,0),0))="x")*(Attendance!$D$2:$ZZ$2=_xlfn.XLOOKUP(J$1,'Point System'!$A:$A,'Point System'!$B:$B,""))*(TEXT(Attendance!$D$1:$ZZ$1,"mmm")="Jan"))*_xlfn.XLOOKUP(J$1,'Point System'!$A:$A,'Point System'!$C:$C,0)</f>
        <v>0</v>
      </c>
      <c r="K124" s="233" cm="1">
        <f t="array" ref="K124">SUMPRODUCT((LOWER(INDEX(Attendance!$D:$ZZ,MATCH($A124,Attendance!$A:$A,0),0))="x")*(Attendance!$D$2:$ZZ$2=_xlfn.XLOOKUP(K$1,'Point System'!$A:$A,'Point System'!$B:$B,""))*(TEXT(Attendance!$D$1:$ZZ$1,"mmm")="Jan"))*_xlfn.XLOOKUP(K$1,'Point System'!$A:$A,'Point System'!$C:$C,0)</f>
        <v>0</v>
      </c>
      <c r="L124" s="188"/>
      <c r="M124" s="188"/>
      <c r="N124" s="188"/>
      <c r="O124" s="188"/>
      <c r="P124" s="241">
        <f t="shared" si="3"/>
        <v>0</v>
      </c>
      <c r="Q124" s="242">
        <f>IFERROR(INDEX(Deduction!$K:$K,MATCH($A124,Deduction!$A:$A,0))*_xlfn.XLOOKUP(Q$1,'Point System'!$E:$E,'Point System'!$G:$G,0),0)</f>
        <v>0</v>
      </c>
      <c r="R124" s="242">
        <f>IFERROR(INDEX(Deduction!$L:$L,MATCH($A124,Deduction!$A:$A,0))*_xlfn.XLOOKUP(R$1,'Point System'!$E:$E,'Point System'!$G:$G,0),0)</f>
        <v>0</v>
      </c>
      <c r="S124" s="242">
        <f>IFERROR(INDEX(Deduction!$M:$M,MATCH($A124,Deduction!$A:$A,0))*_xlfn.XLOOKUP(S$1,'Point System'!$E:$E,'Point System'!$G:$G,0),0)</f>
        <v>0</v>
      </c>
      <c r="T124" s="242">
        <f>IFERROR(INDEX(Deduction!$N:$N,MATCH($A124,Deduction!$A:$A,0))*_xlfn.XLOOKUP(T$1,'Point System'!$E:$E,'Point System'!$G:$G,0),0)</f>
        <v>0</v>
      </c>
      <c r="U124" s="242">
        <f>IFERROR(INDEX(Deduction!$O:$O,MATCH($A124,Deduction!$A:$A,0))*_xlfn.XLOOKUP(U$1,'Point System'!$E:$E,'Point System'!$G:$G,0),0)</f>
        <v>0</v>
      </c>
      <c r="V124" s="242">
        <f>IFERROR(INDEX(Deduction!$P:$P,MATCH($A124,Deduction!$A:$A,0))*_xlfn.XLOOKUP(V$1,'Point System'!$E:$E,'Point System'!$G:$G,0),0)</f>
        <v>0</v>
      </c>
      <c r="W124" s="243">
        <f t="shared" si="4"/>
        <v>0</v>
      </c>
      <c r="X124" s="243">
        <f t="shared" si="5"/>
        <v>0</v>
      </c>
      <c r="Y124" s="244" cm="1">
        <f t="array" ref="Y124">IFERROR(SUMPRODUCT((LOWER(INDEX(Attendance!$E:$ZZ,MATCH($A124,Attendance!$A:$A,0),0))="x")*(TEXT(Attendance!$E$1:$ZZ$1,"mmm")="Jan"))/SUMPRODUCT((Attendance!$E$1:$ZZ$1&lt;&gt;"")*(TEXT(Attendance!$E$1:$ZZ$1,"mmm")="Jan")),0)</f>
        <v>0</v>
      </c>
      <c r="Z124" s="245" cm="1">
        <f t="array" ref="Z124">IFERROR(SUMPRODUCT((LOWER(INDEX(Attendance!$E:$ZZ,MATCH($A124,Attendance!$A:$A,0),0))="x")*(Attendance!$E$2:$ZZ$2=_xlfn.XLOOKUP(E$1,'Point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25" spans="1:26" x14ac:dyDescent="0.25">
      <c r="A125" s="39">
        <f>Attendance!A124</f>
        <v>122</v>
      </c>
      <c r="B125" s="39" t="str">
        <f>IF($A125=0,"",IFERROR(_xlfn.LET(_xlpm.x,INDEX(Attendance!$B:$B,MATCH($A125,Attendance!$A:$A,0)),IF(_xlpm.x=0,"",_xlpm.x)),""))</f>
        <v/>
      </c>
      <c r="C125" s="39" t="str">
        <f>IF($A125=0,"",IFERROR(_xlfn.LET(_xlpm.x,INDEX(Attendance!$C:$C,MATCH($A125,Attendance!$A:$A,0)),IF(_xlpm.x=0,"",_xlpm.x)),""))</f>
        <v/>
      </c>
      <c r="D125" s="39" t="str">
        <f>IF($A125=0,"",IFERROR(_xlfn.LET(_xlpm.x,INDEX(Attendance!$D:$D,MATCH($A125,Attendance!$A:$A,0)),IF(_xlpm.x=0,"",_xlpm.x)),""))</f>
        <v/>
      </c>
      <c r="E125" s="233" cm="1">
        <f t="array" ref="E125">SUMPRODUCT((LOWER(INDEX(Attendance!$D:$ZZ,MATCH($A125,Attendance!$A:$A,0),0))="x")*(Attendance!$D$2:$ZZ$2=_xlfn.XLOOKUP(E$1,'Point System'!$A:$A,'Point System'!$B:$B,""))*(TEXT(Attendance!$D$1:$ZZ$1,"mmm")="Jan"))*_xlfn.XLOOKUP(E$1,'Point System'!$A:$A,'Point System'!$C:$C,0)</f>
        <v>0</v>
      </c>
      <c r="F125" s="233" cm="1">
        <f t="array" ref="F125">SUMPRODUCT((LOWER(INDEX(Attendance!$D:$ZZ,MATCH($A125,Attendance!$A:$A,0),0))="x")*(Attendance!$D$2:$ZZ$2=_xlfn.XLOOKUP(F$1,'Point System'!$A:$A,'Point System'!$B:$B,""))*(TEXT(Attendance!$D$1:$ZZ$1,"mmm")="Jan"))*_xlfn.XLOOKUP(F$1,'Point System'!$A:$A,'Point System'!$C:$C,0)</f>
        <v>0</v>
      </c>
      <c r="G125" s="233" cm="1">
        <f t="array" ref="G125">SUMPRODUCT((LOWER(INDEX(Attendance!$D:$ZZ,MATCH($A125,Attendance!$A:$A,0),0))="x")*(Attendance!$D$2:$ZZ$2=_xlfn.XLOOKUP(G$1,'Point System'!$A:$A,'Point System'!$B:$B,""))*(TEXT(Attendance!$D$1:$ZZ$1,"mmm")="Jan"))*_xlfn.XLOOKUP(G$1,'Point System'!$A:$A,'Point System'!$C:$C,0)</f>
        <v>0</v>
      </c>
      <c r="H125" s="233" cm="1">
        <f t="array" ref="H125">SUMPRODUCT((LOWER(INDEX(Attendance!$D:$ZZ,MATCH($A125,Attendance!$A:$A,0),0))="x")*(Attendance!$D$2:$ZZ$2=_xlfn.XLOOKUP(H$1,'Point System'!$A:$A,'Point System'!$B:$B,""))*(TEXT(Attendance!$D$1:$ZZ$1,"mmm")="Jan"))*_xlfn.XLOOKUP(H$1,'Point System'!$A:$A,'Point System'!$C:$C,0)</f>
        <v>0</v>
      </c>
      <c r="I125" s="233" cm="1">
        <f t="array" ref="I125">SUMPRODUCT((LOWER(INDEX(Attendance!$D:$ZZ,MATCH($A125,Attendance!$A:$A,0),0))="x")*(Attendance!$D$2:$ZZ$2=_xlfn.XLOOKUP(I$1,'Point System'!$A:$A,'Point System'!$B:$B,""))*(TEXT(Attendance!$D$1:$ZZ$1,"mmm")="Jan"))*_xlfn.XLOOKUP(I$1,'Point System'!$A:$A,'Point System'!$C:$C,0)</f>
        <v>0</v>
      </c>
      <c r="J125" s="233" cm="1">
        <f t="array" ref="J125">SUMPRODUCT((LOWER(INDEX(Attendance!$D:$ZZ,MATCH($A125,Attendance!$A:$A,0),0))="x")*(Attendance!$D$2:$ZZ$2=_xlfn.XLOOKUP(J$1,'Point System'!$A:$A,'Point System'!$B:$B,""))*(TEXT(Attendance!$D$1:$ZZ$1,"mmm")="Jan"))*_xlfn.XLOOKUP(J$1,'Point System'!$A:$A,'Point System'!$C:$C,0)</f>
        <v>0</v>
      </c>
      <c r="K125" s="233" cm="1">
        <f t="array" ref="K125">SUMPRODUCT((LOWER(INDEX(Attendance!$D:$ZZ,MATCH($A125,Attendance!$A:$A,0),0))="x")*(Attendance!$D$2:$ZZ$2=_xlfn.XLOOKUP(K$1,'Point System'!$A:$A,'Point System'!$B:$B,""))*(TEXT(Attendance!$D$1:$ZZ$1,"mmm")="Jan"))*_xlfn.XLOOKUP(K$1,'Point System'!$A:$A,'Point System'!$C:$C,0)</f>
        <v>0</v>
      </c>
      <c r="L125" s="188"/>
      <c r="M125" s="188"/>
      <c r="N125" s="188"/>
      <c r="O125" s="188"/>
      <c r="P125" s="241">
        <f t="shared" si="3"/>
        <v>0</v>
      </c>
      <c r="Q125" s="242">
        <f>IFERROR(INDEX(Deduction!$K:$K,MATCH($A125,Deduction!$A:$A,0))*_xlfn.XLOOKUP(Q$1,'Point System'!$E:$E,'Point System'!$G:$G,0),0)</f>
        <v>0</v>
      </c>
      <c r="R125" s="242">
        <f>IFERROR(INDEX(Deduction!$L:$L,MATCH($A125,Deduction!$A:$A,0))*_xlfn.XLOOKUP(R$1,'Point System'!$E:$E,'Point System'!$G:$G,0),0)</f>
        <v>0</v>
      </c>
      <c r="S125" s="242">
        <f>IFERROR(INDEX(Deduction!$M:$M,MATCH($A125,Deduction!$A:$A,0))*_xlfn.XLOOKUP(S$1,'Point System'!$E:$E,'Point System'!$G:$G,0),0)</f>
        <v>0</v>
      </c>
      <c r="T125" s="242">
        <f>IFERROR(INDEX(Deduction!$N:$N,MATCH($A125,Deduction!$A:$A,0))*_xlfn.XLOOKUP(T$1,'Point System'!$E:$E,'Point System'!$G:$G,0),0)</f>
        <v>0</v>
      </c>
      <c r="U125" s="242">
        <f>IFERROR(INDEX(Deduction!$O:$O,MATCH($A125,Deduction!$A:$A,0))*_xlfn.XLOOKUP(U$1,'Point System'!$E:$E,'Point System'!$G:$G,0),0)</f>
        <v>0</v>
      </c>
      <c r="V125" s="242">
        <f>IFERROR(INDEX(Deduction!$P:$P,MATCH($A125,Deduction!$A:$A,0))*_xlfn.XLOOKUP(V$1,'Point System'!$E:$E,'Point System'!$G:$G,0),0)</f>
        <v>0</v>
      </c>
      <c r="W125" s="243">
        <f t="shared" si="4"/>
        <v>0</v>
      </c>
      <c r="X125" s="243">
        <f t="shared" si="5"/>
        <v>0</v>
      </c>
      <c r="Y125" s="244" cm="1">
        <f t="array" ref="Y125">IFERROR(SUMPRODUCT((LOWER(INDEX(Attendance!$E:$ZZ,MATCH($A125,Attendance!$A:$A,0),0))="x")*(TEXT(Attendance!$E$1:$ZZ$1,"mmm")="Jan"))/SUMPRODUCT((Attendance!$E$1:$ZZ$1&lt;&gt;"")*(TEXT(Attendance!$E$1:$ZZ$1,"mmm")="Jan")),0)</f>
        <v>0</v>
      </c>
      <c r="Z125" s="245" cm="1">
        <f t="array" ref="Z125">IFERROR(SUMPRODUCT((LOWER(INDEX(Attendance!$E:$ZZ,MATCH($A125,Attendance!$A:$A,0),0))="x")*(Attendance!$E$2:$ZZ$2=_xlfn.XLOOKUP(E$1,'Point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26" spans="1:26" x14ac:dyDescent="0.25">
      <c r="A126" s="40">
        <f>Attendance!A125</f>
        <v>123</v>
      </c>
      <c r="B126" s="39" t="str">
        <f>IF($A126=0,"",IFERROR(_xlfn.LET(_xlpm.x,INDEX(Attendance!$B:$B,MATCH($A126,Attendance!$A:$A,0)),IF(_xlpm.x=0,"",_xlpm.x)),""))</f>
        <v/>
      </c>
      <c r="C126" s="39" t="str">
        <f>IF($A126=0,"",IFERROR(_xlfn.LET(_xlpm.x,INDEX(Attendance!$C:$C,MATCH($A126,Attendance!$A:$A,0)),IF(_xlpm.x=0,"",_xlpm.x)),""))</f>
        <v/>
      </c>
      <c r="D126" s="39" t="str">
        <f>IF($A126=0,"",IFERROR(_xlfn.LET(_xlpm.x,INDEX(Attendance!$D:$D,MATCH($A126,Attendance!$A:$A,0)),IF(_xlpm.x=0,"",_xlpm.x)),""))</f>
        <v/>
      </c>
      <c r="E126" s="233" cm="1">
        <f t="array" ref="E126">SUMPRODUCT((LOWER(INDEX(Attendance!$D:$ZZ,MATCH($A126,Attendance!$A:$A,0),0))="x")*(Attendance!$D$2:$ZZ$2=_xlfn.XLOOKUP(E$1,'Point System'!$A:$A,'Point System'!$B:$B,""))*(TEXT(Attendance!$D$1:$ZZ$1,"mmm")="Jan"))*_xlfn.XLOOKUP(E$1,'Point System'!$A:$A,'Point System'!$C:$C,0)</f>
        <v>0</v>
      </c>
      <c r="F126" s="233" cm="1">
        <f t="array" ref="F126">SUMPRODUCT((LOWER(INDEX(Attendance!$D:$ZZ,MATCH($A126,Attendance!$A:$A,0),0))="x")*(Attendance!$D$2:$ZZ$2=_xlfn.XLOOKUP(F$1,'Point System'!$A:$A,'Point System'!$B:$B,""))*(TEXT(Attendance!$D$1:$ZZ$1,"mmm")="Jan"))*_xlfn.XLOOKUP(F$1,'Point System'!$A:$A,'Point System'!$C:$C,0)</f>
        <v>0</v>
      </c>
      <c r="G126" s="233" cm="1">
        <f t="array" ref="G126">SUMPRODUCT((LOWER(INDEX(Attendance!$D:$ZZ,MATCH($A126,Attendance!$A:$A,0),0))="x")*(Attendance!$D$2:$ZZ$2=_xlfn.XLOOKUP(G$1,'Point System'!$A:$A,'Point System'!$B:$B,""))*(TEXT(Attendance!$D$1:$ZZ$1,"mmm")="Jan"))*_xlfn.XLOOKUP(G$1,'Point System'!$A:$A,'Point System'!$C:$C,0)</f>
        <v>0</v>
      </c>
      <c r="H126" s="233" cm="1">
        <f t="array" ref="H126">SUMPRODUCT((LOWER(INDEX(Attendance!$D:$ZZ,MATCH($A126,Attendance!$A:$A,0),0))="x")*(Attendance!$D$2:$ZZ$2=_xlfn.XLOOKUP(H$1,'Point System'!$A:$A,'Point System'!$B:$B,""))*(TEXT(Attendance!$D$1:$ZZ$1,"mmm")="Jan"))*_xlfn.XLOOKUP(H$1,'Point System'!$A:$A,'Point System'!$C:$C,0)</f>
        <v>0</v>
      </c>
      <c r="I126" s="233" cm="1">
        <f t="array" ref="I126">SUMPRODUCT((LOWER(INDEX(Attendance!$D:$ZZ,MATCH($A126,Attendance!$A:$A,0),0))="x")*(Attendance!$D$2:$ZZ$2=_xlfn.XLOOKUP(I$1,'Point System'!$A:$A,'Point System'!$B:$B,""))*(TEXT(Attendance!$D$1:$ZZ$1,"mmm")="Jan"))*_xlfn.XLOOKUP(I$1,'Point System'!$A:$A,'Point System'!$C:$C,0)</f>
        <v>0</v>
      </c>
      <c r="J126" s="233" cm="1">
        <f t="array" ref="J126">SUMPRODUCT((LOWER(INDEX(Attendance!$D:$ZZ,MATCH($A126,Attendance!$A:$A,0),0))="x")*(Attendance!$D$2:$ZZ$2=_xlfn.XLOOKUP(J$1,'Point System'!$A:$A,'Point System'!$B:$B,""))*(TEXT(Attendance!$D$1:$ZZ$1,"mmm")="Jan"))*_xlfn.XLOOKUP(J$1,'Point System'!$A:$A,'Point System'!$C:$C,0)</f>
        <v>0</v>
      </c>
      <c r="K126" s="233" cm="1">
        <f t="array" ref="K126">SUMPRODUCT((LOWER(INDEX(Attendance!$D:$ZZ,MATCH($A126,Attendance!$A:$A,0),0))="x")*(Attendance!$D$2:$ZZ$2=_xlfn.XLOOKUP(K$1,'Point System'!$A:$A,'Point System'!$B:$B,""))*(TEXT(Attendance!$D$1:$ZZ$1,"mmm")="Jan"))*_xlfn.XLOOKUP(K$1,'Point System'!$A:$A,'Point System'!$C:$C,0)</f>
        <v>0</v>
      </c>
      <c r="L126" s="188"/>
      <c r="M126" s="188"/>
      <c r="N126" s="188"/>
      <c r="O126" s="188"/>
      <c r="P126" s="241">
        <f t="shared" si="3"/>
        <v>0</v>
      </c>
      <c r="Q126" s="242">
        <f>IFERROR(INDEX(Deduction!$K:$K,MATCH($A126,Deduction!$A:$A,0))*_xlfn.XLOOKUP(Q$1,'Point System'!$E:$E,'Point System'!$G:$G,0),0)</f>
        <v>0</v>
      </c>
      <c r="R126" s="242">
        <f>IFERROR(INDEX(Deduction!$L:$L,MATCH($A126,Deduction!$A:$A,0))*_xlfn.XLOOKUP(R$1,'Point System'!$E:$E,'Point System'!$G:$G,0),0)</f>
        <v>0</v>
      </c>
      <c r="S126" s="242">
        <f>IFERROR(INDEX(Deduction!$M:$M,MATCH($A126,Deduction!$A:$A,0))*_xlfn.XLOOKUP(S$1,'Point System'!$E:$E,'Point System'!$G:$G,0),0)</f>
        <v>0</v>
      </c>
      <c r="T126" s="242">
        <f>IFERROR(INDEX(Deduction!$N:$N,MATCH($A126,Deduction!$A:$A,0))*_xlfn.XLOOKUP(T$1,'Point System'!$E:$E,'Point System'!$G:$G,0),0)</f>
        <v>0</v>
      </c>
      <c r="U126" s="242">
        <f>IFERROR(INDEX(Deduction!$O:$O,MATCH($A126,Deduction!$A:$A,0))*_xlfn.XLOOKUP(U$1,'Point System'!$E:$E,'Point System'!$G:$G,0),0)</f>
        <v>0</v>
      </c>
      <c r="V126" s="242">
        <f>IFERROR(INDEX(Deduction!$P:$P,MATCH($A126,Deduction!$A:$A,0))*_xlfn.XLOOKUP(V$1,'Point System'!$E:$E,'Point System'!$G:$G,0),0)</f>
        <v>0</v>
      </c>
      <c r="W126" s="243">
        <f t="shared" si="4"/>
        <v>0</v>
      </c>
      <c r="X126" s="243">
        <f t="shared" si="5"/>
        <v>0</v>
      </c>
      <c r="Y126" s="244" cm="1">
        <f t="array" ref="Y126">IFERROR(SUMPRODUCT((LOWER(INDEX(Attendance!$E:$ZZ,MATCH($A126,Attendance!$A:$A,0),0))="x")*(TEXT(Attendance!$E$1:$ZZ$1,"mmm")="Jan"))/SUMPRODUCT((Attendance!$E$1:$ZZ$1&lt;&gt;"")*(TEXT(Attendance!$E$1:$ZZ$1,"mmm")="Jan")),0)</f>
        <v>0</v>
      </c>
      <c r="Z126" s="245" cm="1">
        <f t="array" ref="Z126">IFERROR(SUMPRODUCT((LOWER(INDEX(Attendance!$E:$ZZ,MATCH($A126,Attendance!$A:$A,0),0))="x")*(Attendance!$E$2:$ZZ$2=_xlfn.XLOOKUP(E$1,'Point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27" spans="1:26" x14ac:dyDescent="0.25">
      <c r="A127" s="39">
        <f>Attendance!A126</f>
        <v>124</v>
      </c>
      <c r="B127" s="39" t="str">
        <f>IF($A127=0,"",IFERROR(_xlfn.LET(_xlpm.x,INDEX(Attendance!$B:$B,MATCH($A127,Attendance!$A:$A,0)),IF(_xlpm.x=0,"",_xlpm.x)),""))</f>
        <v/>
      </c>
      <c r="C127" s="39" t="str">
        <f>IF($A127=0,"",IFERROR(_xlfn.LET(_xlpm.x,INDEX(Attendance!$C:$C,MATCH($A127,Attendance!$A:$A,0)),IF(_xlpm.x=0,"",_xlpm.x)),""))</f>
        <v/>
      </c>
      <c r="D127" s="39" t="str">
        <f>IF($A127=0,"",IFERROR(_xlfn.LET(_xlpm.x,INDEX(Attendance!$D:$D,MATCH($A127,Attendance!$A:$A,0)),IF(_xlpm.x=0,"",_xlpm.x)),""))</f>
        <v/>
      </c>
      <c r="E127" s="233" cm="1">
        <f t="array" ref="E127">SUMPRODUCT((LOWER(INDEX(Attendance!$D:$ZZ,MATCH($A127,Attendance!$A:$A,0),0))="x")*(Attendance!$D$2:$ZZ$2=_xlfn.XLOOKUP(E$1,'Point System'!$A:$A,'Point System'!$B:$B,""))*(TEXT(Attendance!$D$1:$ZZ$1,"mmm")="Jan"))*_xlfn.XLOOKUP(E$1,'Point System'!$A:$A,'Point System'!$C:$C,0)</f>
        <v>0</v>
      </c>
      <c r="F127" s="233" cm="1">
        <f t="array" ref="F127">SUMPRODUCT((LOWER(INDEX(Attendance!$D:$ZZ,MATCH($A127,Attendance!$A:$A,0),0))="x")*(Attendance!$D$2:$ZZ$2=_xlfn.XLOOKUP(F$1,'Point System'!$A:$A,'Point System'!$B:$B,""))*(TEXT(Attendance!$D$1:$ZZ$1,"mmm")="Jan"))*_xlfn.XLOOKUP(F$1,'Point System'!$A:$A,'Point System'!$C:$C,0)</f>
        <v>0</v>
      </c>
      <c r="G127" s="233" cm="1">
        <f t="array" ref="G127">SUMPRODUCT((LOWER(INDEX(Attendance!$D:$ZZ,MATCH($A127,Attendance!$A:$A,0),0))="x")*(Attendance!$D$2:$ZZ$2=_xlfn.XLOOKUP(G$1,'Point System'!$A:$A,'Point System'!$B:$B,""))*(TEXT(Attendance!$D$1:$ZZ$1,"mmm")="Jan"))*_xlfn.XLOOKUP(G$1,'Point System'!$A:$A,'Point System'!$C:$C,0)</f>
        <v>0</v>
      </c>
      <c r="H127" s="233" cm="1">
        <f t="array" ref="H127">SUMPRODUCT((LOWER(INDEX(Attendance!$D:$ZZ,MATCH($A127,Attendance!$A:$A,0),0))="x")*(Attendance!$D$2:$ZZ$2=_xlfn.XLOOKUP(H$1,'Point System'!$A:$A,'Point System'!$B:$B,""))*(TEXT(Attendance!$D$1:$ZZ$1,"mmm")="Jan"))*_xlfn.XLOOKUP(H$1,'Point System'!$A:$A,'Point System'!$C:$C,0)</f>
        <v>0</v>
      </c>
      <c r="I127" s="233" cm="1">
        <f t="array" ref="I127">SUMPRODUCT((LOWER(INDEX(Attendance!$D:$ZZ,MATCH($A127,Attendance!$A:$A,0),0))="x")*(Attendance!$D$2:$ZZ$2=_xlfn.XLOOKUP(I$1,'Point System'!$A:$A,'Point System'!$B:$B,""))*(TEXT(Attendance!$D$1:$ZZ$1,"mmm")="Jan"))*_xlfn.XLOOKUP(I$1,'Point System'!$A:$A,'Point System'!$C:$C,0)</f>
        <v>0</v>
      </c>
      <c r="J127" s="233" cm="1">
        <f t="array" ref="J127">SUMPRODUCT((LOWER(INDEX(Attendance!$D:$ZZ,MATCH($A127,Attendance!$A:$A,0),0))="x")*(Attendance!$D$2:$ZZ$2=_xlfn.XLOOKUP(J$1,'Point System'!$A:$A,'Point System'!$B:$B,""))*(TEXT(Attendance!$D$1:$ZZ$1,"mmm")="Jan"))*_xlfn.XLOOKUP(J$1,'Point System'!$A:$A,'Point System'!$C:$C,0)</f>
        <v>0</v>
      </c>
      <c r="K127" s="233" cm="1">
        <f t="array" ref="K127">SUMPRODUCT((LOWER(INDEX(Attendance!$D:$ZZ,MATCH($A127,Attendance!$A:$A,0),0))="x")*(Attendance!$D$2:$ZZ$2=_xlfn.XLOOKUP(K$1,'Point System'!$A:$A,'Point System'!$B:$B,""))*(TEXT(Attendance!$D$1:$ZZ$1,"mmm")="Jan"))*_xlfn.XLOOKUP(K$1,'Point System'!$A:$A,'Point System'!$C:$C,0)</f>
        <v>0</v>
      </c>
      <c r="L127" s="188"/>
      <c r="M127" s="188"/>
      <c r="N127" s="188"/>
      <c r="O127" s="188"/>
      <c r="P127" s="241">
        <f t="shared" si="3"/>
        <v>0</v>
      </c>
      <c r="Q127" s="242">
        <f>IFERROR(INDEX(Deduction!$K:$K,MATCH($A127,Deduction!$A:$A,0))*_xlfn.XLOOKUP(Q$1,'Point System'!$E:$E,'Point System'!$G:$G,0),0)</f>
        <v>0</v>
      </c>
      <c r="R127" s="242">
        <f>IFERROR(INDEX(Deduction!$L:$L,MATCH($A127,Deduction!$A:$A,0))*_xlfn.XLOOKUP(R$1,'Point System'!$E:$E,'Point System'!$G:$G,0),0)</f>
        <v>0</v>
      </c>
      <c r="S127" s="242">
        <f>IFERROR(INDEX(Deduction!$M:$M,MATCH($A127,Deduction!$A:$A,0))*_xlfn.XLOOKUP(S$1,'Point System'!$E:$E,'Point System'!$G:$G,0),0)</f>
        <v>0</v>
      </c>
      <c r="T127" s="242">
        <f>IFERROR(INDEX(Deduction!$N:$N,MATCH($A127,Deduction!$A:$A,0))*_xlfn.XLOOKUP(T$1,'Point System'!$E:$E,'Point System'!$G:$G,0),0)</f>
        <v>0</v>
      </c>
      <c r="U127" s="242">
        <f>IFERROR(INDEX(Deduction!$O:$O,MATCH($A127,Deduction!$A:$A,0))*_xlfn.XLOOKUP(U$1,'Point System'!$E:$E,'Point System'!$G:$G,0),0)</f>
        <v>0</v>
      </c>
      <c r="V127" s="242">
        <f>IFERROR(INDEX(Deduction!$P:$P,MATCH($A127,Deduction!$A:$A,0))*_xlfn.XLOOKUP(V$1,'Point System'!$E:$E,'Point System'!$G:$G,0),0)</f>
        <v>0</v>
      </c>
      <c r="W127" s="243">
        <f t="shared" si="4"/>
        <v>0</v>
      </c>
      <c r="X127" s="243">
        <f t="shared" si="5"/>
        <v>0</v>
      </c>
      <c r="Y127" s="244" cm="1">
        <f t="array" ref="Y127">IFERROR(SUMPRODUCT((LOWER(INDEX(Attendance!$E:$ZZ,MATCH($A127,Attendance!$A:$A,0),0))="x")*(TEXT(Attendance!$E$1:$ZZ$1,"mmm")="Jan"))/SUMPRODUCT((Attendance!$E$1:$ZZ$1&lt;&gt;"")*(TEXT(Attendance!$E$1:$ZZ$1,"mmm")="Jan")),0)</f>
        <v>0</v>
      </c>
      <c r="Z127" s="245" cm="1">
        <f t="array" ref="Z127">IFERROR(SUMPRODUCT((LOWER(INDEX(Attendance!$E:$ZZ,MATCH($A127,Attendance!$A:$A,0),0))="x")*(Attendance!$E$2:$ZZ$2=_xlfn.XLOOKUP(E$1,'Point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28" spans="1:26" x14ac:dyDescent="0.25">
      <c r="A128" s="40">
        <f>Attendance!A127</f>
        <v>125</v>
      </c>
      <c r="B128" s="39" t="str">
        <f>IF($A128=0,"",IFERROR(_xlfn.LET(_xlpm.x,INDEX(Attendance!$B:$B,MATCH($A128,Attendance!$A:$A,0)),IF(_xlpm.x=0,"",_xlpm.x)),""))</f>
        <v/>
      </c>
      <c r="C128" s="39" t="str">
        <f>IF($A128=0,"",IFERROR(_xlfn.LET(_xlpm.x,INDEX(Attendance!$C:$C,MATCH($A128,Attendance!$A:$A,0)),IF(_xlpm.x=0,"",_xlpm.x)),""))</f>
        <v/>
      </c>
      <c r="D128" s="39" t="str">
        <f>IF($A128=0,"",IFERROR(_xlfn.LET(_xlpm.x,INDEX(Attendance!$D:$D,MATCH($A128,Attendance!$A:$A,0)),IF(_xlpm.x=0,"",_xlpm.x)),""))</f>
        <v/>
      </c>
      <c r="E128" s="233" cm="1">
        <f t="array" ref="E128">SUMPRODUCT((LOWER(INDEX(Attendance!$D:$ZZ,MATCH($A128,Attendance!$A:$A,0),0))="x")*(Attendance!$D$2:$ZZ$2=_xlfn.XLOOKUP(E$1,'Point System'!$A:$A,'Point System'!$B:$B,""))*(TEXT(Attendance!$D$1:$ZZ$1,"mmm")="Jan"))*_xlfn.XLOOKUP(E$1,'Point System'!$A:$A,'Point System'!$C:$C,0)</f>
        <v>0</v>
      </c>
      <c r="F128" s="233" cm="1">
        <f t="array" ref="F128">SUMPRODUCT((LOWER(INDEX(Attendance!$D:$ZZ,MATCH($A128,Attendance!$A:$A,0),0))="x")*(Attendance!$D$2:$ZZ$2=_xlfn.XLOOKUP(F$1,'Point System'!$A:$A,'Point System'!$B:$B,""))*(TEXT(Attendance!$D$1:$ZZ$1,"mmm")="Jan"))*_xlfn.XLOOKUP(F$1,'Point System'!$A:$A,'Point System'!$C:$C,0)</f>
        <v>0</v>
      </c>
      <c r="G128" s="233" cm="1">
        <f t="array" ref="G128">SUMPRODUCT((LOWER(INDEX(Attendance!$D:$ZZ,MATCH($A128,Attendance!$A:$A,0),0))="x")*(Attendance!$D$2:$ZZ$2=_xlfn.XLOOKUP(G$1,'Point System'!$A:$A,'Point System'!$B:$B,""))*(TEXT(Attendance!$D$1:$ZZ$1,"mmm")="Jan"))*_xlfn.XLOOKUP(G$1,'Point System'!$A:$A,'Point System'!$C:$C,0)</f>
        <v>0</v>
      </c>
      <c r="H128" s="233" cm="1">
        <f t="array" ref="H128">SUMPRODUCT((LOWER(INDEX(Attendance!$D:$ZZ,MATCH($A128,Attendance!$A:$A,0),0))="x")*(Attendance!$D$2:$ZZ$2=_xlfn.XLOOKUP(H$1,'Point System'!$A:$A,'Point System'!$B:$B,""))*(TEXT(Attendance!$D$1:$ZZ$1,"mmm")="Jan"))*_xlfn.XLOOKUP(H$1,'Point System'!$A:$A,'Point System'!$C:$C,0)</f>
        <v>0</v>
      </c>
      <c r="I128" s="233" cm="1">
        <f t="array" ref="I128">SUMPRODUCT((LOWER(INDEX(Attendance!$D:$ZZ,MATCH($A128,Attendance!$A:$A,0),0))="x")*(Attendance!$D$2:$ZZ$2=_xlfn.XLOOKUP(I$1,'Point System'!$A:$A,'Point System'!$B:$B,""))*(TEXT(Attendance!$D$1:$ZZ$1,"mmm")="Jan"))*_xlfn.XLOOKUP(I$1,'Point System'!$A:$A,'Point System'!$C:$C,0)</f>
        <v>0</v>
      </c>
      <c r="J128" s="233" cm="1">
        <f t="array" ref="J128">SUMPRODUCT((LOWER(INDEX(Attendance!$D:$ZZ,MATCH($A128,Attendance!$A:$A,0),0))="x")*(Attendance!$D$2:$ZZ$2=_xlfn.XLOOKUP(J$1,'Point System'!$A:$A,'Point System'!$B:$B,""))*(TEXT(Attendance!$D$1:$ZZ$1,"mmm")="Jan"))*_xlfn.XLOOKUP(J$1,'Point System'!$A:$A,'Point System'!$C:$C,0)</f>
        <v>0</v>
      </c>
      <c r="K128" s="233" cm="1">
        <f t="array" ref="K128">SUMPRODUCT((LOWER(INDEX(Attendance!$D:$ZZ,MATCH($A128,Attendance!$A:$A,0),0))="x")*(Attendance!$D$2:$ZZ$2=_xlfn.XLOOKUP(K$1,'Point System'!$A:$A,'Point System'!$B:$B,""))*(TEXT(Attendance!$D$1:$ZZ$1,"mmm")="Jan"))*_xlfn.XLOOKUP(K$1,'Point System'!$A:$A,'Point System'!$C:$C,0)</f>
        <v>0</v>
      </c>
      <c r="L128" s="188"/>
      <c r="M128" s="188"/>
      <c r="N128" s="188"/>
      <c r="O128" s="188"/>
      <c r="P128" s="241">
        <f t="shared" si="3"/>
        <v>0</v>
      </c>
      <c r="Q128" s="242">
        <f>IFERROR(INDEX(Deduction!$K:$K,MATCH($A128,Deduction!$A:$A,0))*_xlfn.XLOOKUP(Q$1,'Point System'!$E:$E,'Point System'!$G:$G,0),0)</f>
        <v>0</v>
      </c>
      <c r="R128" s="242">
        <f>IFERROR(INDEX(Deduction!$L:$L,MATCH($A128,Deduction!$A:$A,0))*_xlfn.XLOOKUP(R$1,'Point System'!$E:$E,'Point System'!$G:$G,0),0)</f>
        <v>0</v>
      </c>
      <c r="S128" s="242">
        <f>IFERROR(INDEX(Deduction!$M:$M,MATCH($A128,Deduction!$A:$A,0))*_xlfn.XLOOKUP(S$1,'Point System'!$E:$E,'Point System'!$G:$G,0),0)</f>
        <v>0</v>
      </c>
      <c r="T128" s="242">
        <f>IFERROR(INDEX(Deduction!$N:$N,MATCH($A128,Deduction!$A:$A,0))*_xlfn.XLOOKUP(T$1,'Point System'!$E:$E,'Point System'!$G:$G,0),0)</f>
        <v>0</v>
      </c>
      <c r="U128" s="242">
        <f>IFERROR(INDEX(Deduction!$O:$O,MATCH($A128,Deduction!$A:$A,0))*_xlfn.XLOOKUP(U$1,'Point System'!$E:$E,'Point System'!$G:$G,0),0)</f>
        <v>0</v>
      </c>
      <c r="V128" s="242">
        <f>IFERROR(INDEX(Deduction!$P:$P,MATCH($A128,Deduction!$A:$A,0))*_xlfn.XLOOKUP(V$1,'Point System'!$E:$E,'Point System'!$G:$G,0),0)</f>
        <v>0</v>
      </c>
      <c r="W128" s="243">
        <f t="shared" si="4"/>
        <v>0</v>
      </c>
      <c r="X128" s="243">
        <f t="shared" si="5"/>
        <v>0</v>
      </c>
      <c r="Y128" s="244" cm="1">
        <f t="array" ref="Y128">IFERROR(SUMPRODUCT((LOWER(INDEX(Attendance!$E:$ZZ,MATCH($A128,Attendance!$A:$A,0),0))="x")*(TEXT(Attendance!$E$1:$ZZ$1,"mmm")="Jan"))/SUMPRODUCT((Attendance!$E$1:$ZZ$1&lt;&gt;"")*(TEXT(Attendance!$E$1:$ZZ$1,"mmm")="Jan")),0)</f>
        <v>0</v>
      </c>
      <c r="Z128" s="245" cm="1">
        <f t="array" ref="Z128">IFERROR(SUMPRODUCT((LOWER(INDEX(Attendance!$E:$ZZ,MATCH($A128,Attendance!$A:$A,0),0))="x")*(Attendance!$E$2:$ZZ$2=_xlfn.XLOOKUP(E$1,'Point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29" spans="1:26" x14ac:dyDescent="0.25">
      <c r="A129" s="39">
        <f>Attendance!A128</f>
        <v>126</v>
      </c>
      <c r="B129" s="39" t="str">
        <f>IF($A129=0,"",IFERROR(_xlfn.LET(_xlpm.x,INDEX(Attendance!$B:$B,MATCH($A129,Attendance!$A:$A,0)),IF(_xlpm.x=0,"",_xlpm.x)),""))</f>
        <v/>
      </c>
      <c r="C129" s="39" t="str">
        <f>IF($A129=0,"",IFERROR(_xlfn.LET(_xlpm.x,INDEX(Attendance!$C:$C,MATCH($A129,Attendance!$A:$A,0)),IF(_xlpm.x=0,"",_xlpm.x)),""))</f>
        <v/>
      </c>
      <c r="D129" s="39" t="str">
        <f>IF($A129=0,"",IFERROR(_xlfn.LET(_xlpm.x,INDEX(Attendance!$D:$D,MATCH($A129,Attendance!$A:$A,0)),IF(_xlpm.x=0,"",_xlpm.x)),""))</f>
        <v/>
      </c>
      <c r="E129" s="233" cm="1">
        <f t="array" ref="E129">SUMPRODUCT((LOWER(INDEX(Attendance!$D:$ZZ,MATCH($A129,Attendance!$A:$A,0),0))="x")*(Attendance!$D$2:$ZZ$2=_xlfn.XLOOKUP(E$1,'Point System'!$A:$A,'Point System'!$B:$B,""))*(TEXT(Attendance!$D$1:$ZZ$1,"mmm")="Jan"))*_xlfn.XLOOKUP(E$1,'Point System'!$A:$A,'Point System'!$C:$C,0)</f>
        <v>0</v>
      </c>
      <c r="F129" s="233" cm="1">
        <f t="array" ref="F129">SUMPRODUCT((LOWER(INDEX(Attendance!$D:$ZZ,MATCH($A129,Attendance!$A:$A,0),0))="x")*(Attendance!$D$2:$ZZ$2=_xlfn.XLOOKUP(F$1,'Point System'!$A:$A,'Point System'!$B:$B,""))*(TEXT(Attendance!$D$1:$ZZ$1,"mmm")="Jan"))*_xlfn.XLOOKUP(F$1,'Point System'!$A:$A,'Point System'!$C:$C,0)</f>
        <v>0</v>
      </c>
      <c r="G129" s="233" cm="1">
        <f t="array" ref="G129">SUMPRODUCT((LOWER(INDEX(Attendance!$D:$ZZ,MATCH($A129,Attendance!$A:$A,0),0))="x")*(Attendance!$D$2:$ZZ$2=_xlfn.XLOOKUP(G$1,'Point System'!$A:$A,'Point System'!$B:$B,""))*(TEXT(Attendance!$D$1:$ZZ$1,"mmm")="Jan"))*_xlfn.XLOOKUP(G$1,'Point System'!$A:$A,'Point System'!$C:$C,0)</f>
        <v>0</v>
      </c>
      <c r="H129" s="233" cm="1">
        <f t="array" ref="H129">SUMPRODUCT((LOWER(INDEX(Attendance!$D:$ZZ,MATCH($A129,Attendance!$A:$A,0),0))="x")*(Attendance!$D$2:$ZZ$2=_xlfn.XLOOKUP(H$1,'Point System'!$A:$A,'Point System'!$B:$B,""))*(TEXT(Attendance!$D$1:$ZZ$1,"mmm")="Jan"))*_xlfn.XLOOKUP(H$1,'Point System'!$A:$A,'Point System'!$C:$C,0)</f>
        <v>0</v>
      </c>
      <c r="I129" s="233" cm="1">
        <f t="array" ref="I129">SUMPRODUCT((LOWER(INDEX(Attendance!$D:$ZZ,MATCH($A129,Attendance!$A:$A,0),0))="x")*(Attendance!$D$2:$ZZ$2=_xlfn.XLOOKUP(I$1,'Point System'!$A:$A,'Point System'!$B:$B,""))*(TEXT(Attendance!$D$1:$ZZ$1,"mmm")="Jan"))*_xlfn.XLOOKUP(I$1,'Point System'!$A:$A,'Point System'!$C:$C,0)</f>
        <v>0</v>
      </c>
      <c r="J129" s="233" cm="1">
        <f t="array" ref="J129">SUMPRODUCT((LOWER(INDEX(Attendance!$D:$ZZ,MATCH($A129,Attendance!$A:$A,0),0))="x")*(Attendance!$D$2:$ZZ$2=_xlfn.XLOOKUP(J$1,'Point System'!$A:$A,'Point System'!$B:$B,""))*(TEXT(Attendance!$D$1:$ZZ$1,"mmm")="Jan"))*_xlfn.XLOOKUP(J$1,'Point System'!$A:$A,'Point System'!$C:$C,0)</f>
        <v>0</v>
      </c>
      <c r="K129" s="233" cm="1">
        <f t="array" ref="K129">SUMPRODUCT((LOWER(INDEX(Attendance!$D:$ZZ,MATCH($A129,Attendance!$A:$A,0),0))="x")*(Attendance!$D$2:$ZZ$2=_xlfn.XLOOKUP(K$1,'Point System'!$A:$A,'Point System'!$B:$B,""))*(TEXT(Attendance!$D$1:$ZZ$1,"mmm")="Jan"))*_xlfn.XLOOKUP(K$1,'Point System'!$A:$A,'Point System'!$C:$C,0)</f>
        <v>0</v>
      </c>
      <c r="L129" s="188"/>
      <c r="M129" s="188"/>
      <c r="N129" s="188"/>
      <c r="O129" s="188"/>
      <c r="P129" s="241">
        <f t="shared" si="3"/>
        <v>0</v>
      </c>
      <c r="Q129" s="242">
        <f>IFERROR(INDEX(Deduction!$K:$K,MATCH($A129,Deduction!$A:$A,0))*_xlfn.XLOOKUP(Q$1,'Point System'!$E:$E,'Point System'!$G:$G,0),0)</f>
        <v>0</v>
      </c>
      <c r="R129" s="242">
        <f>IFERROR(INDEX(Deduction!$L:$L,MATCH($A129,Deduction!$A:$A,0))*_xlfn.XLOOKUP(R$1,'Point System'!$E:$E,'Point System'!$G:$G,0),0)</f>
        <v>0</v>
      </c>
      <c r="S129" s="242">
        <f>IFERROR(INDEX(Deduction!$M:$M,MATCH($A129,Deduction!$A:$A,0))*_xlfn.XLOOKUP(S$1,'Point System'!$E:$E,'Point System'!$G:$G,0),0)</f>
        <v>0</v>
      </c>
      <c r="T129" s="242">
        <f>IFERROR(INDEX(Deduction!$N:$N,MATCH($A129,Deduction!$A:$A,0))*_xlfn.XLOOKUP(T$1,'Point System'!$E:$E,'Point System'!$G:$G,0),0)</f>
        <v>0</v>
      </c>
      <c r="U129" s="242">
        <f>IFERROR(INDEX(Deduction!$O:$O,MATCH($A129,Deduction!$A:$A,0))*_xlfn.XLOOKUP(U$1,'Point System'!$E:$E,'Point System'!$G:$G,0),0)</f>
        <v>0</v>
      </c>
      <c r="V129" s="242">
        <f>IFERROR(INDEX(Deduction!$P:$P,MATCH($A129,Deduction!$A:$A,0))*_xlfn.XLOOKUP(V$1,'Point System'!$E:$E,'Point System'!$G:$G,0),0)</f>
        <v>0</v>
      </c>
      <c r="W129" s="243">
        <f t="shared" si="4"/>
        <v>0</v>
      </c>
      <c r="X129" s="243">
        <f t="shared" si="5"/>
        <v>0</v>
      </c>
      <c r="Y129" s="244" cm="1">
        <f t="array" ref="Y129">IFERROR(SUMPRODUCT((LOWER(INDEX(Attendance!$E:$ZZ,MATCH($A129,Attendance!$A:$A,0),0))="x")*(TEXT(Attendance!$E$1:$ZZ$1,"mmm")="Jan"))/SUMPRODUCT((Attendance!$E$1:$ZZ$1&lt;&gt;"")*(TEXT(Attendance!$E$1:$ZZ$1,"mmm")="Jan")),0)</f>
        <v>0</v>
      </c>
      <c r="Z129" s="245" cm="1">
        <f t="array" ref="Z129">IFERROR(SUMPRODUCT((LOWER(INDEX(Attendance!$E:$ZZ,MATCH($A129,Attendance!$A:$A,0),0))="x")*(Attendance!$E$2:$ZZ$2=_xlfn.XLOOKUP(E$1,'Point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30" spans="1:26" x14ac:dyDescent="0.25">
      <c r="A130" s="40">
        <f>Attendance!A129</f>
        <v>127</v>
      </c>
      <c r="B130" s="39" t="str">
        <f>IF($A130=0,"",IFERROR(_xlfn.LET(_xlpm.x,INDEX(Attendance!$B:$B,MATCH($A130,Attendance!$A:$A,0)),IF(_xlpm.x=0,"",_xlpm.x)),""))</f>
        <v/>
      </c>
      <c r="C130" s="39" t="str">
        <f>IF($A130=0,"",IFERROR(_xlfn.LET(_xlpm.x,INDEX(Attendance!$C:$C,MATCH($A130,Attendance!$A:$A,0)),IF(_xlpm.x=0,"",_xlpm.x)),""))</f>
        <v/>
      </c>
      <c r="D130" s="39" t="str">
        <f>IF($A130=0,"",IFERROR(_xlfn.LET(_xlpm.x,INDEX(Attendance!$D:$D,MATCH($A130,Attendance!$A:$A,0)),IF(_xlpm.x=0,"",_xlpm.x)),""))</f>
        <v/>
      </c>
      <c r="E130" s="233" cm="1">
        <f t="array" ref="E130">SUMPRODUCT((LOWER(INDEX(Attendance!$D:$ZZ,MATCH($A130,Attendance!$A:$A,0),0))="x")*(Attendance!$D$2:$ZZ$2=_xlfn.XLOOKUP(E$1,'Point System'!$A:$A,'Point System'!$B:$B,""))*(TEXT(Attendance!$D$1:$ZZ$1,"mmm")="Jan"))*_xlfn.XLOOKUP(E$1,'Point System'!$A:$A,'Point System'!$C:$C,0)</f>
        <v>0</v>
      </c>
      <c r="F130" s="233" cm="1">
        <f t="array" ref="F130">SUMPRODUCT((LOWER(INDEX(Attendance!$D:$ZZ,MATCH($A130,Attendance!$A:$A,0),0))="x")*(Attendance!$D$2:$ZZ$2=_xlfn.XLOOKUP(F$1,'Point System'!$A:$A,'Point System'!$B:$B,""))*(TEXT(Attendance!$D$1:$ZZ$1,"mmm")="Jan"))*_xlfn.XLOOKUP(F$1,'Point System'!$A:$A,'Point System'!$C:$C,0)</f>
        <v>0</v>
      </c>
      <c r="G130" s="233" cm="1">
        <f t="array" ref="G130">SUMPRODUCT((LOWER(INDEX(Attendance!$D:$ZZ,MATCH($A130,Attendance!$A:$A,0),0))="x")*(Attendance!$D$2:$ZZ$2=_xlfn.XLOOKUP(G$1,'Point System'!$A:$A,'Point System'!$B:$B,""))*(TEXT(Attendance!$D$1:$ZZ$1,"mmm")="Jan"))*_xlfn.XLOOKUP(G$1,'Point System'!$A:$A,'Point System'!$C:$C,0)</f>
        <v>0</v>
      </c>
      <c r="H130" s="233" cm="1">
        <f t="array" ref="H130">SUMPRODUCT((LOWER(INDEX(Attendance!$D:$ZZ,MATCH($A130,Attendance!$A:$A,0),0))="x")*(Attendance!$D$2:$ZZ$2=_xlfn.XLOOKUP(H$1,'Point System'!$A:$A,'Point System'!$B:$B,""))*(TEXT(Attendance!$D$1:$ZZ$1,"mmm")="Jan"))*_xlfn.XLOOKUP(H$1,'Point System'!$A:$A,'Point System'!$C:$C,0)</f>
        <v>0</v>
      </c>
      <c r="I130" s="233" cm="1">
        <f t="array" ref="I130">SUMPRODUCT((LOWER(INDEX(Attendance!$D:$ZZ,MATCH($A130,Attendance!$A:$A,0),0))="x")*(Attendance!$D$2:$ZZ$2=_xlfn.XLOOKUP(I$1,'Point System'!$A:$A,'Point System'!$B:$B,""))*(TEXT(Attendance!$D$1:$ZZ$1,"mmm")="Jan"))*_xlfn.XLOOKUP(I$1,'Point System'!$A:$A,'Point System'!$C:$C,0)</f>
        <v>0</v>
      </c>
      <c r="J130" s="233" cm="1">
        <f t="array" ref="J130">SUMPRODUCT((LOWER(INDEX(Attendance!$D:$ZZ,MATCH($A130,Attendance!$A:$A,0),0))="x")*(Attendance!$D$2:$ZZ$2=_xlfn.XLOOKUP(J$1,'Point System'!$A:$A,'Point System'!$B:$B,""))*(TEXT(Attendance!$D$1:$ZZ$1,"mmm")="Jan"))*_xlfn.XLOOKUP(J$1,'Point System'!$A:$A,'Point System'!$C:$C,0)</f>
        <v>0</v>
      </c>
      <c r="K130" s="233" cm="1">
        <f t="array" ref="K130">SUMPRODUCT((LOWER(INDEX(Attendance!$D:$ZZ,MATCH($A130,Attendance!$A:$A,0),0))="x")*(Attendance!$D$2:$ZZ$2=_xlfn.XLOOKUP(K$1,'Point System'!$A:$A,'Point System'!$B:$B,""))*(TEXT(Attendance!$D$1:$ZZ$1,"mmm")="Jan"))*_xlfn.XLOOKUP(K$1,'Point System'!$A:$A,'Point System'!$C:$C,0)</f>
        <v>0</v>
      </c>
      <c r="L130" s="188"/>
      <c r="M130" s="188"/>
      <c r="N130" s="188"/>
      <c r="O130" s="188"/>
      <c r="P130" s="241">
        <f t="shared" si="3"/>
        <v>0</v>
      </c>
      <c r="Q130" s="242">
        <f>IFERROR(INDEX(Deduction!$K:$K,MATCH($A130,Deduction!$A:$A,0))*_xlfn.XLOOKUP(Q$1,'Point System'!$E:$E,'Point System'!$G:$G,0),0)</f>
        <v>0</v>
      </c>
      <c r="R130" s="242">
        <f>IFERROR(INDEX(Deduction!$L:$L,MATCH($A130,Deduction!$A:$A,0))*_xlfn.XLOOKUP(R$1,'Point System'!$E:$E,'Point System'!$G:$G,0),0)</f>
        <v>0</v>
      </c>
      <c r="S130" s="242">
        <f>IFERROR(INDEX(Deduction!$M:$M,MATCH($A130,Deduction!$A:$A,0))*_xlfn.XLOOKUP(S$1,'Point System'!$E:$E,'Point System'!$G:$G,0),0)</f>
        <v>0</v>
      </c>
      <c r="T130" s="242">
        <f>IFERROR(INDEX(Deduction!$N:$N,MATCH($A130,Deduction!$A:$A,0))*_xlfn.XLOOKUP(T$1,'Point System'!$E:$E,'Point System'!$G:$G,0),0)</f>
        <v>0</v>
      </c>
      <c r="U130" s="242">
        <f>IFERROR(INDEX(Deduction!$O:$O,MATCH($A130,Deduction!$A:$A,0))*_xlfn.XLOOKUP(U$1,'Point System'!$E:$E,'Point System'!$G:$G,0),0)</f>
        <v>0</v>
      </c>
      <c r="V130" s="242">
        <f>IFERROR(INDEX(Deduction!$P:$P,MATCH($A130,Deduction!$A:$A,0))*_xlfn.XLOOKUP(V$1,'Point System'!$E:$E,'Point System'!$G:$G,0),0)</f>
        <v>0</v>
      </c>
      <c r="W130" s="243">
        <f t="shared" si="4"/>
        <v>0</v>
      </c>
      <c r="X130" s="243">
        <f t="shared" si="5"/>
        <v>0</v>
      </c>
      <c r="Y130" s="244" cm="1">
        <f t="array" ref="Y130">IFERROR(SUMPRODUCT((LOWER(INDEX(Attendance!$E:$ZZ,MATCH($A130,Attendance!$A:$A,0),0))="x")*(TEXT(Attendance!$E$1:$ZZ$1,"mmm")="Jan"))/SUMPRODUCT((Attendance!$E$1:$ZZ$1&lt;&gt;"")*(TEXT(Attendance!$E$1:$ZZ$1,"mmm")="Jan")),0)</f>
        <v>0</v>
      </c>
      <c r="Z130" s="245" cm="1">
        <f t="array" ref="Z130">IFERROR(SUMPRODUCT((LOWER(INDEX(Attendance!$E:$ZZ,MATCH($A130,Attendance!$A:$A,0),0))="x")*(Attendance!$E$2:$ZZ$2=_xlfn.XLOOKUP(E$1,'Point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31" spans="1:26" x14ac:dyDescent="0.25">
      <c r="A131" s="39">
        <f>Attendance!A130</f>
        <v>128</v>
      </c>
      <c r="B131" s="39" t="str">
        <f>IF($A131=0,"",IFERROR(_xlfn.LET(_xlpm.x,INDEX(Attendance!$B:$B,MATCH($A131,Attendance!$A:$A,0)),IF(_xlpm.x=0,"",_xlpm.x)),""))</f>
        <v/>
      </c>
      <c r="C131" s="39" t="str">
        <f>IF($A131=0,"",IFERROR(_xlfn.LET(_xlpm.x,INDEX(Attendance!$C:$C,MATCH($A131,Attendance!$A:$A,0)),IF(_xlpm.x=0,"",_xlpm.x)),""))</f>
        <v/>
      </c>
      <c r="D131" s="39" t="str">
        <f>IF($A131=0,"",IFERROR(_xlfn.LET(_xlpm.x,INDEX(Attendance!$D:$D,MATCH($A131,Attendance!$A:$A,0)),IF(_xlpm.x=0,"",_xlpm.x)),""))</f>
        <v/>
      </c>
      <c r="E131" s="233" cm="1">
        <f t="array" ref="E131">SUMPRODUCT((LOWER(INDEX(Attendance!$D:$ZZ,MATCH($A131,Attendance!$A:$A,0),0))="x")*(Attendance!$D$2:$ZZ$2=_xlfn.XLOOKUP(E$1,'Point System'!$A:$A,'Point System'!$B:$B,""))*(TEXT(Attendance!$D$1:$ZZ$1,"mmm")="Jan"))*_xlfn.XLOOKUP(E$1,'Point System'!$A:$A,'Point System'!$C:$C,0)</f>
        <v>0</v>
      </c>
      <c r="F131" s="233" cm="1">
        <f t="array" ref="F131">SUMPRODUCT((LOWER(INDEX(Attendance!$D:$ZZ,MATCH($A131,Attendance!$A:$A,0),0))="x")*(Attendance!$D$2:$ZZ$2=_xlfn.XLOOKUP(F$1,'Point System'!$A:$A,'Point System'!$B:$B,""))*(TEXT(Attendance!$D$1:$ZZ$1,"mmm")="Jan"))*_xlfn.XLOOKUP(F$1,'Point System'!$A:$A,'Point System'!$C:$C,0)</f>
        <v>0</v>
      </c>
      <c r="G131" s="233" cm="1">
        <f t="array" ref="G131">SUMPRODUCT((LOWER(INDEX(Attendance!$D:$ZZ,MATCH($A131,Attendance!$A:$A,0),0))="x")*(Attendance!$D$2:$ZZ$2=_xlfn.XLOOKUP(G$1,'Point System'!$A:$A,'Point System'!$B:$B,""))*(TEXT(Attendance!$D$1:$ZZ$1,"mmm")="Jan"))*_xlfn.XLOOKUP(G$1,'Point System'!$A:$A,'Point System'!$C:$C,0)</f>
        <v>0</v>
      </c>
      <c r="H131" s="233" cm="1">
        <f t="array" ref="H131">SUMPRODUCT((LOWER(INDEX(Attendance!$D:$ZZ,MATCH($A131,Attendance!$A:$A,0),0))="x")*(Attendance!$D$2:$ZZ$2=_xlfn.XLOOKUP(H$1,'Point System'!$A:$A,'Point System'!$B:$B,""))*(TEXT(Attendance!$D$1:$ZZ$1,"mmm")="Jan"))*_xlfn.XLOOKUP(H$1,'Point System'!$A:$A,'Point System'!$C:$C,0)</f>
        <v>0</v>
      </c>
      <c r="I131" s="233" cm="1">
        <f t="array" ref="I131">SUMPRODUCT((LOWER(INDEX(Attendance!$D:$ZZ,MATCH($A131,Attendance!$A:$A,0),0))="x")*(Attendance!$D$2:$ZZ$2=_xlfn.XLOOKUP(I$1,'Point System'!$A:$A,'Point System'!$B:$B,""))*(TEXT(Attendance!$D$1:$ZZ$1,"mmm")="Jan"))*_xlfn.XLOOKUP(I$1,'Point System'!$A:$A,'Point System'!$C:$C,0)</f>
        <v>0</v>
      </c>
      <c r="J131" s="233" cm="1">
        <f t="array" ref="J131">SUMPRODUCT((LOWER(INDEX(Attendance!$D:$ZZ,MATCH($A131,Attendance!$A:$A,0),0))="x")*(Attendance!$D$2:$ZZ$2=_xlfn.XLOOKUP(J$1,'Point System'!$A:$A,'Point System'!$B:$B,""))*(TEXT(Attendance!$D$1:$ZZ$1,"mmm")="Jan"))*_xlfn.XLOOKUP(J$1,'Point System'!$A:$A,'Point System'!$C:$C,0)</f>
        <v>0</v>
      </c>
      <c r="K131" s="233" cm="1">
        <f t="array" ref="K131">SUMPRODUCT((LOWER(INDEX(Attendance!$D:$ZZ,MATCH($A131,Attendance!$A:$A,0),0))="x")*(Attendance!$D$2:$ZZ$2=_xlfn.XLOOKUP(K$1,'Point System'!$A:$A,'Point System'!$B:$B,""))*(TEXT(Attendance!$D$1:$ZZ$1,"mmm")="Jan"))*_xlfn.XLOOKUP(K$1,'Point System'!$A:$A,'Point System'!$C:$C,0)</f>
        <v>0</v>
      </c>
      <c r="L131" s="188"/>
      <c r="M131" s="188"/>
      <c r="N131" s="188"/>
      <c r="O131" s="188"/>
      <c r="P131" s="241">
        <f t="shared" si="3"/>
        <v>0</v>
      </c>
      <c r="Q131" s="242">
        <f>IFERROR(INDEX(Deduction!$K:$K,MATCH($A131,Deduction!$A:$A,0))*_xlfn.XLOOKUP(Q$1,'Point System'!$E:$E,'Point System'!$G:$G,0),0)</f>
        <v>0</v>
      </c>
      <c r="R131" s="242">
        <f>IFERROR(INDEX(Deduction!$L:$L,MATCH($A131,Deduction!$A:$A,0))*_xlfn.XLOOKUP(R$1,'Point System'!$E:$E,'Point System'!$G:$G,0),0)</f>
        <v>0</v>
      </c>
      <c r="S131" s="242">
        <f>IFERROR(INDEX(Deduction!$M:$M,MATCH($A131,Deduction!$A:$A,0))*_xlfn.XLOOKUP(S$1,'Point System'!$E:$E,'Point System'!$G:$G,0),0)</f>
        <v>0</v>
      </c>
      <c r="T131" s="242">
        <f>IFERROR(INDEX(Deduction!$N:$N,MATCH($A131,Deduction!$A:$A,0))*_xlfn.XLOOKUP(T$1,'Point System'!$E:$E,'Point System'!$G:$G,0),0)</f>
        <v>0</v>
      </c>
      <c r="U131" s="242">
        <f>IFERROR(INDEX(Deduction!$O:$O,MATCH($A131,Deduction!$A:$A,0))*_xlfn.XLOOKUP(U$1,'Point System'!$E:$E,'Point System'!$G:$G,0),0)</f>
        <v>0</v>
      </c>
      <c r="V131" s="242">
        <f>IFERROR(INDEX(Deduction!$P:$P,MATCH($A131,Deduction!$A:$A,0))*_xlfn.XLOOKUP(V$1,'Point System'!$E:$E,'Point System'!$G:$G,0),0)</f>
        <v>0</v>
      </c>
      <c r="W131" s="243">
        <f t="shared" si="4"/>
        <v>0</v>
      </c>
      <c r="X131" s="243">
        <f t="shared" si="5"/>
        <v>0</v>
      </c>
      <c r="Y131" s="244" cm="1">
        <f t="array" ref="Y131">IFERROR(SUMPRODUCT((LOWER(INDEX(Attendance!$E:$ZZ,MATCH($A131,Attendance!$A:$A,0),0))="x")*(TEXT(Attendance!$E$1:$ZZ$1,"mmm")="Jan"))/SUMPRODUCT((Attendance!$E$1:$ZZ$1&lt;&gt;"")*(TEXT(Attendance!$E$1:$ZZ$1,"mmm")="Jan")),0)</f>
        <v>0</v>
      </c>
      <c r="Z131" s="245" cm="1">
        <f t="array" ref="Z131">IFERROR(SUMPRODUCT((LOWER(INDEX(Attendance!$E:$ZZ,MATCH($A131,Attendance!$A:$A,0),0))="x")*(Attendance!$E$2:$ZZ$2=_xlfn.XLOOKUP(E$1,'Point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32" spans="1:26" x14ac:dyDescent="0.25">
      <c r="A132" s="40">
        <f>Attendance!A131</f>
        <v>129</v>
      </c>
      <c r="B132" s="39" t="str">
        <f>IF($A132=0,"",IFERROR(_xlfn.LET(_xlpm.x,INDEX(Attendance!$B:$B,MATCH($A132,Attendance!$A:$A,0)),IF(_xlpm.x=0,"",_xlpm.x)),""))</f>
        <v/>
      </c>
      <c r="C132" s="39" t="str">
        <f>IF($A132=0,"",IFERROR(_xlfn.LET(_xlpm.x,INDEX(Attendance!$C:$C,MATCH($A132,Attendance!$A:$A,0)),IF(_xlpm.x=0,"",_xlpm.x)),""))</f>
        <v/>
      </c>
      <c r="D132" s="39" t="str">
        <f>IF($A132=0,"",IFERROR(_xlfn.LET(_xlpm.x,INDEX(Attendance!$D:$D,MATCH($A132,Attendance!$A:$A,0)),IF(_xlpm.x=0,"",_xlpm.x)),""))</f>
        <v/>
      </c>
      <c r="E132" s="233" cm="1">
        <f t="array" ref="E132">SUMPRODUCT((LOWER(INDEX(Attendance!$D:$ZZ,MATCH($A132,Attendance!$A:$A,0),0))="x")*(Attendance!$D$2:$ZZ$2=_xlfn.XLOOKUP(E$1,'Point System'!$A:$A,'Point System'!$B:$B,""))*(TEXT(Attendance!$D$1:$ZZ$1,"mmm")="Jan"))*_xlfn.XLOOKUP(E$1,'Point System'!$A:$A,'Point System'!$C:$C,0)</f>
        <v>0</v>
      </c>
      <c r="F132" s="233" cm="1">
        <f t="array" ref="F132">SUMPRODUCT((LOWER(INDEX(Attendance!$D:$ZZ,MATCH($A132,Attendance!$A:$A,0),0))="x")*(Attendance!$D$2:$ZZ$2=_xlfn.XLOOKUP(F$1,'Point System'!$A:$A,'Point System'!$B:$B,""))*(TEXT(Attendance!$D$1:$ZZ$1,"mmm")="Jan"))*_xlfn.XLOOKUP(F$1,'Point System'!$A:$A,'Point System'!$C:$C,0)</f>
        <v>0</v>
      </c>
      <c r="G132" s="233" cm="1">
        <f t="array" ref="G132">SUMPRODUCT((LOWER(INDEX(Attendance!$D:$ZZ,MATCH($A132,Attendance!$A:$A,0),0))="x")*(Attendance!$D$2:$ZZ$2=_xlfn.XLOOKUP(G$1,'Point System'!$A:$A,'Point System'!$B:$B,""))*(TEXT(Attendance!$D$1:$ZZ$1,"mmm")="Jan"))*_xlfn.XLOOKUP(G$1,'Point System'!$A:$A,'Point System'!$C:$C,0)</f>
        <v>0</v>
      </c>
      <c r="H132" s="233" cm="1">
        <f t="array" ref="H132">SUMPRODUCT((LOWER(INDEX(Attendance!$D:$ZZ,MATCH($A132,Attendance!$A:$A,0),0))="x")*(Attendance!$D$2:$ZZ$2=_xlfn.XLOOKUP(H$1,'Point System'!$A:$A,'Point System'!$B:$B,""))*(TEXT(Attendance!$D$1:$ZZ$1,"mmm")="Jan"))*_xlfn.XLOOKUP(H$1,'Point System'!$A:$A,'Point System'!$C:$C,0)</f>
        <v>0</v>
      </c>
      <c r="I132" s="233" cm="1">
        <f t="array" ref="I132">SUMPRODUCT((LOWER(INDEX(Attendance!$D:$ZZ,MATCH($A132,Attendance!$A:$A,0),0))="x")*(Attendance!$D$2:$ZZ$2=_xlfn.XLOOKUP(I$1,'Point System'!$A:$A,'Point System'!$B:$B,""))*(TEXT(Attendance!$D$1:$ZZ$1,"mmm")="Jan"))*_xlfn.XLOOKUP(I$1,'Point System'!$A:$A,'Point System'!$C:$C,0)</f>
        <v>0</v>
      </c>
      <c r="J132" s="233" cm="1">
        <f t="array" ref="J132">SUMPRODUCT((LOWER(INDEX(Attendance!$D:$ZZ,MATCH($A132,Attendance!$A:$A,0),0))="x")*(Attendance!$D$2:$ZZ$2=_xlfn.XLOOKUP(J$1,'Point System'!$A:$A,'Point System'!$B:$B,""))*(TEXT(Attendance!$D$1:$ZZ$1,"mmm")="Jan"))*_xlfn.XLOOKUP(J$1,'Point System'!$A:$A,'Point System'!$C:$C,0)</f>
        <v>0</v>
      </c>
      <c r="K132" s="233" cm="1">
        <f t="array" ref="K132">SUMPRODUCT((LOWER(INDEX(Attendance!$D:$ZZ,MATCH($A132,Attendance!$A:$A,0),0))="x")*(Attendance!$D$2:$ZZ$2=_xlfn.XLOOKUP(K$1,'Point System'!$A:$A,'Point System'!$B:$B,""))*(TEXT(Attendance!$D$1:$ZZ$1,"mmm")="Jan"))*_xlfn.XLOOKUP(K$1,'Point System'!$A:$A,'Point System'!$C:$C,0)</f>
        <v>0</v>
      </c>
      <c r="L132" s="188"/>
      <c r="M132" s="188"/>
      <c r="N132" s="188"/>
      <c r="O132" s="188"/>
      <c r="P132" s="241">
        <f t="shared" ref="P132:P153" si="6">SUM(E132:O132)</f>
        <v>0</v>
      </c>
      <c r="Q132" s="242">
        <f>IFERROR(INDEX(Deduction!$K:$K,MATCH($A132,Deduction!$A:$A,0))*_xlfn.XLOOKUP(Q$1,'Point System'!$E:$E,'Point System'!$G:$G,0),0)</f>
        <v>0</v>
      </c>
      <c r="R132" s="242">
        <f>IFERROR(INDEX(Deduction!$L:$L,MATCH($A132,Deduction!$A:$A,0))*_xlfn.XLOOKUP(R$1,'Point System'!$E:$E,'Point System'!$G:$G,0),0)</f>
        <v>0</v>
      </c>
      <c r="S132" s="242">
        <f>IFERROR(INDEX(Deduction!$M:$M,MATCH($A132,Deduction!$A:$A,0))*_xlfn.XLOOKUP(S$1,'Point System'!$E:$E,'Point System'!$G:$G,0),0)</f>
        <v>0</v>
      </c>
      <c r="T132" s="242">
        <f>IFERROR(INDEX(Deduction!$N:$N,MATCH($A132,Deduction!$A:$A,0))*_xlfn.XLOOKUP(T$1,'Point System'!$E:$E,'Point System'!$G:$G,0),0)</f>
        <v>0</v>
      </c>
      <c r="U132" s="242">
        <f>IFERROR(INDEX(Deduction!$O:$O,MATCH($A132,Deduction!$A:$A,0))*_xlfn.XLOOKUP(U$1,'Point System'!$E:$E,'Point System'!$G:$G,0),0)</f>
        <v>0</v>
      </c>
      <c r="V132" s="242">
        <f>IFERROR(INDEX(Deduction!$P:$P,MATCH($A132,Deduction!$A:$A,0))*_xlfn.XLOOKUP(V$1,'Point System'!$E:$E,'Point System'!$G:$G,0),0)</f>
        <v>0</v>
      </c>
      <c r="W132" s="243">
        <f t="shared" ref="W132:W153" si="7">SUM(Q132:V132)</f>
        <v>0</v>
      </c>
      <c r="X132" s="243">
        <f t="shared" ref="X132:X153" si="8">P132-W132</f>
        <v>0</v>
      </c>
      <c r="Y132" s="244" cm="1">
        <f t="array" ref="Y132">IFERROR(SUMPRODUCT((LOWER(INDEX(Attendance!$E:$ZZ,MATCH($A132,Attendance!$A:$A,0),0))="x")*(TEXT(Attendance!$E$1:$ZZ$1,"mmm")="Jan"))/SUMPRODUCT((Attendance!$E$1:$ZZ$1&lt;&gt;"")*(TEXT(Attendance!$E$1:$ZZ$1,"mmm")="Jan")),0)</f>
        <v>0</v>
      </c>
      <c r="Z132" s="245" cm="1">
        <f t="array" ref="Z132">IFERROR(SUMPRODUCT((LOWER(INDEX(Attendance!$E:$ZZ,MATCH($A132,Attendance!$A:$A,0),0))="x")*(Attendance!$E$2:$ZZ$2=_xlfn.XLOOKUP(E$1,'Point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33" spans="1:26" x14ac:dyDescent="0.25">
      <c r="A133" s="39">
        <f>Attendance!A132</f>
        <v>130</v>
      </c>
      <c r="B133" s="39" t="str">
        <f>IF($A133=0,"",IFERROR(_xlfn.LET(_xlpm.x,INDEX(Attendance!$B:$B,MATCH($A133,Attendance!$A:$A,0)),IF(_xlpm.x=0,"",_xlpm.x)),""))</f>
        <v/>
      </c>
      <c r="C133" s="39" t="str">
        <f>IF($A133=0,"",IFERROR(_xlfn.LET(_xlpm.x,INDEX(Attendance!$C:$C,MATCH($A133,Attendance!$A:$A,0)),IF(_xlpm.x=0,"",_xlpm.x)),""))</f>
        <v/>
      </c>
      <c r="D133" s="39" t="str">
        <f>IF($A133=0,"",IFERROR(_xlfn.LET(_xlpm.x,INDEX(Attendance!$D:$D,MATCH($A133,Attendance!$A:$A,0)),IF(_xlpm.x=0,"",_xlpm.x)),""))</f>
        <v/>
      </c>
      <c r="E133" s="233" cm="1">
        <f t="array" ref="E133">SUMPRODUCT((LOWER(INDEX(Attendance!$D:$ZZ,MATCH($A133,Attendance!$A:$A,0),0))="x")*(Attendance!$D$2:$ZZ$2=_xlfn.XLOOKUP(E$1,'Point System'!$A:$A,'Point System'!$B:$B,""))*(TEXT(Attendance!$D$1:$ZZ$1,"mmm")="Jan"))*_xlfn.XLOOKUP(E$1,'Point System'!$A:$A,'Point System'!$C:$C,0)</f>
        <v>0</v>
      </c>
      <c r="F133" s="233" cm="1">
        <f t="array" ref="F133">SUMPRODUCT((LOWER(INDEX(Attendance!$D:$ZZ,MATCH($A133,Attendance!$A:$A,0),0))="x")*(Attendance!$D$2:$ZZ$2=_xlfn.XLOOKUP(F$1,'Point System'!$A:$A,'Point System'!$B:$B,""))*(TEXT(Attendance!$D$1:$ZZ$1,"mmm")="Jan"))*_xlfn.XLOOKUP(F$1,'Point System'!$A:$A,'Point System'!$C:$C,0)</f>
        <v>0</v>
      </c>
      <c r="G133" s="233" cm="1">
        <f t="array" ref="G133">SUMPRODUCT((LOWER(INDEX(Attendance!$D:$ZZ,MATCH($A133,Attendance!$A:$A,0),0))="x")*(Attendance!$D$2:$ZZ$2=_xlfn.XLOOKUP(G$1,'Point System'!$A:$A,'Point System'!$B:$B,""))*(TEXT(Attendance!$D$1:$ZZ$1,"mmm")="Jan"))*_xlfn.XLOOKUP(G$1,'Point System'!$A:$A,'Point System'!$C:$C,0)</f>
        <v>0</v>
      </c>
      <c r="H133" s="233" cm="1">
        <f t="array" ref="H133">SUMPRODUCT((LOWER(INDEX(Attendance!$D:$ZZ,MATCH($A133,Attendance!$A:$A,0),0))="x")*(Attendance!$D$2:$ZZ$2=_xlfn.XLOOKUP(H$1,'Point System'!$A:$A,'Point System'!$B:$B,""))*(TEXT(Attendance!$D$1:$ZZ$1,"mmm")="Jan"))*_xlfn.XLOOKUP(H$1,'Point System'!$A:$A,'Point System'!$C:$C,0)</f>
        <v>0</v>
      </c>
      <c r="I133" s="233" cm="1">
        <f t="array" ref="I133">SUMPRODUCT((LOWER(INDEX(Attendance!$D:$ZZ,MATCH($A133,Attendance!$A:$A,0),0))="x")*(Attendance!$D$2:$ZZ$2=_xlfn.XLOOKUP(I$1,'Point System'!$A:$A,'Point System'!$B:$B,""))*(TEXT(Attendance!$D$1:$ZZ$1,"mmm")="Jan"))*_xlfn.XLOOKUP(I$1,'Point System'!$A:$A,'Point System'!$C:$C,0)</f>
        <v>0</v>
      </c>
      <c r="J133" s="233" cm="1">
        <f t="array" ref="J133">SUMPRODUCT((LOWER(INDEX(Attendance!$D:$ZZ,MATCH($A133,Attendance!$A:$A,0),0))="x")*(Attendance!$D$2:$ZZ$2=_xlfn.XLOOKUP(J$1,'Point System'!$A:$A,'Point System'!$B:$B,""))*(TEXT(Attendance!$D$1:$ZZ$1,"mmm")="Jan"))*_xlfn.XLOOKUP(J$1,'Point System'!$A:$A,'Point System'!$C:$C,0)</f>
        <v>0</v>
      </c>
      <c r="K133" s="233" cm="1">
        <f t="array" ref="K133">SUMPRODUCT((LOWER(INDEX(Attendance!$D:$ZZ,MATCH($A133,Attendance!$A:$A,0),0))="x")*(Attendance!$D$2:$ZZ$2=_xlfn.XLOOKUP(K$1,'Point System'!$A:$A,'Point System'!$B:$B,""))*(TEXT(Attendance!$D$1:$ZZ$1,"mmm")="Jan"))*_xlfn.XLOOKUP(K$1,'Point System'!$A:$A,'Point System'!$C:$C,0)</f>
        <v>0</v>
      </c>
      <c r="L133" s="188"/>
      <c r="M133" s="188"/>
      <c r="N133" s="188"/>
      <c r="O133" s="188"/>
      <c r="P133" s="241">
        <f t="shared" si="6"/>
        <v>0</v>
      </c>
      <c r="Q133" s="242">
        <f>IFERROR(INDEX(Deduction!$K:$K,MATCH($A133,Deduction!$A:$A,0))*_xlfn.XLOOKUP(Q$1,'Point System'!$E:$E,'Point System'!$G:$G,0),0)</f>
        <v>0</v>
      </c>
      <c r="R133" s="242">
        <f>IFERROR(INDEX(Deduction!$L:$L,MATCH($A133,Deduction!$A:$A,0))*_xlfn.XLOOKUP(R$1,'Point System'!$E:$E,'Point System'!$G:$G,0),0)</f>
        <v>0</v>
      </c>
      <c r="S133" s="242">
        <f>IFERROR(INDEX(Deduction!$M:$M,MATCH($A133,Deduction!$A:$A,0))*_xlfn.XLOOKUP(S$1,'Point System'!$E:$E,'Point System'!$G:$G,0),0)</f>
        <v>0</v>
      </c>
      <c r="T133" s="242">
        <f>IFERROR(INDEX(Deduction!$N:$N,MATCH($A133,Deduction!$A:$A,0))*_xlfn.XLOOKUP(T$1,'Point System'!$E:$E,'Point System'!$G:$G,0),0)</f>
        <v>0</v>
      </c>
      <c r="U133" s="242">
        <f>IFERROR(INDEX(Deduction!$O:$O,MATCH($A133,Deduction!$A:$A,0))*_xlfn.XLOOKUP(U$1,'Point System'!$E:$E,'Point System'!$G:$G,0),0)</f>
        <v>0</v>
      </c>
      <c r="V133" s="242">
        <f>IFERROR(INDEX(Deduction!$P:$P,MATCH($A133,Deduction!$A:$A,0))*_xlfn.XLOOKUP(V$1,'Point System'!$E:$E,'Point System'!$G:$G,0),0)</f>
        <v>0</v>
      </c>
      <c r="W133" s="243">
        <f t="shared" si="7"/>
        <v>0</v>
      </c>
      <c r="X133" s="243">
        <f t="shared" si="8"/>
        <v>0</v>
      </c>
      <c r="Y133" s="244" cm="1">
        <f t="array" ref="Y133">IFERROR(SUMPRODUCT((LOWER(INDEX(Attendance!$E:$ZZ,MATCH($A133,Attendance!$A:$A,0),0))="x")*(TEXT(Attendance!$E$1:$ZZ$1,"mmm")="Jan"))/SUMPRODUCT((Attendance!$E$1:$ZZ$1&lt;&gt;"")*(TEXT(Attendance!$E$1:$ZZ$1,"mmm")="Jan")),0)</f>
        <v>0</v>
      </c>
      <c r="Z133" s="245" cm="1">
        <f t="array" ref="Z133">IFERROR(SUMPRODUCT((LOWER(INDEX(Attendance!$E:$ZZ,MATCH($A133,Attendance!$A:$A,0),0))="x")*(Attendance!$E$2:$ZZ$2=_xlfn.XLOOKUP(E$1,'Point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34" spans="1:26" x14ac:dyDescent="0.25">
      <c r="A134" s="40">
        <f>Attendance!A133</f>
        <v>131</v>
      </c>
      <c r="B134" s="39" t="str">
        <f>IF($A134=0,"",IFERROR(_xlfn.LET(_xlpm.x,INDEX(Attendance!$B:$B,MATCH($A134,Attendance!$A:$A,0)),IF(_xlpm.x=0,"",_xlpm.x)),""))</f>
        <v/>
      </c>
      <c r="C134" s="39" t="str">
        <f>IF($A134=0,"",IFERROR(_xlfn.LET(_xlpm.x,INDEX(Attendance!$C:$C,MATCH($A134,Attendance!$A:$A,0)),IF(_xlpm.x=0,"",_xlpm.x)),""))</f>
        <v/>
      </c>
      <c r="D134" s="39" t="str">
        <f>IF($A134=0,"",IFERROR(_xlfn.LET(_xlpm.x,INDEX(Attendance!$D:$D,MATCH($A134,Attendance!$A:$A,0)),IF(_xlpm.x=0,"",_xlpm.x)),""))</f>
        <v/>
      </c>
      <c r="E134" s="233" cm="1">
        <f t="array" ref="E134">SUMPRODUCT((LOWER(INDEX(Attendance!$D:$ZZ,MATCH($A134,Attendance!$A:$A,0),0))="x")*(Attendance!$D$2:$ZZ$2=_xlfn.XLOOKUP(E$1,'Point System'!$A:$A,'Point System'!$B:$B,""))*(TEXT(Attendance!$D$1:$ZZ$1,"mmm")="Jan"))*_xlfn.XLOOKUP(E$1,'Point System'!$A:$A,'Point System'!$C:$C,0)</f>
        <v>0</v>
      </c>
      <c r="F134" s="233" cm="1">
        <f t="array" ref="F134">SUMPRODUCT((LOWER(INDEX(Attendance!$D:$ZZ,MATCH($A134,Attendance!$A:$A,0),0))="x")*(Attendance!$D$2:$ZZ$2=_xlfn.XLOOKUP(F$1,'Point System'!$A:$A,'Point System'!$B:$B,""))*(TEXT(Attendance!$D$1:$ZZ$1,"mmm")="Jan"))*_xlfn.XLOOKUP(F$1,'Point System'!$A:$A,'Point System'!$C:$C,0)</f>
        <v>0</v>
      </c>
      <c r="G134" s="233" cm="1">
        <f t="array" ref="G134">SUMPRODUCT((LOWER(INDEX(Attendance!$D:$ZZ,MATCH($A134,Attendance!$A:$A,0),0))="x")*(Attendance!$D$2:$ZZ$2=_xlfn.XLOOKUP(G$1,'Point System'!$A:$A,'Point System'!$B:$B,""))*(TEXT(Attendance!$D$1:$ZZ$1,"mmm")="Jan"))*_xlfn.XLOOKUP(G$1,'Point System'!$A:$A,'Point System'!$C:$C,0)</f>
        <v>0</v>
      </c>
      <c r="H134" s="233" cm="1">
        <f t="array" ref="H134">SUMPRODUCT((LOWER(INDEX(Attendance!$D:$ZZ,MATCH($A134,Attendance!$A:$A,0),0))="x")*(Attendance!$D$2:$ZZ$2=_xlfn.XLOOKUP(H$1,'Point System'!$A:$A,'Point System'!$B:$B,""))*(TEXT(Attendance!$D$1:$ZZ$1,"mmm")="Jan"))*_xlfn.XLOOKUP(H$1,'Point System'!$A:$A,'Point System'!$C:$C,0)</f>
        <v>0</v>
      </c>
      <c r="I134" s="233" cm="1">
        <f t="array" ref="I134">SUMPRODUCT((LOWER(INDEX(Attendance!$D:$ZZ,MATCH($A134,Attendance!$A:$A,0),0))="x")*(Attendance!$D$2:$ZZ$2=_xlfn.XLOOKUP(I$1,'Point System'!$A:$A,'Point System'!$B:$B,""))*(TEXT(Attendance!$D$1:$ZZ$1,"mmm")="Jan"))*_xlfn.XLOOKUP(I$1,'Point System'!$A:$A,'Point System'!$C:$C,0)</f>
        <v>0</v>
      </c>
      <c r="J134" s="233" cm="1">
        <f t="array" ref="J134">SUMPRODUCT((LOWER(INDEX(Attendance!$D:$ZZ,MATCH($A134,Attendance!$A:$A,0),0))="x")*(Attendance!$D$2:$ZZ$2=_xlfn.XLOOKUP(J$1,'Point System'!$A:$A,'Point System'!$B:$B,""))*(TEXT(Attendance!$D$1:$ZZ$1,"mmm")="Jan"))*_xlfn.XLOOKUP(J$1,'Point System'!$A:$A,'Point System'!$C:$C,0)</f>
        <v>0</v>
      </c>
      <c r="K134" s="233" cm="1">
        <f t="array" ref="K134">SUMPRODUCT((LOWER(INDEX(Attendance!$D:$ZZ,MATCH($A134,Attendance!$A:$A,0),0))="x")*(Attendance!$D$2:$ZZ$2=_xlfn.XLOOKUP(K$1,'Point System'!$A:$A,'Point System'!$B:$B,""))*(TEXT(Attendance!$D$1:$ZZ$1,"mmm")="Jan"))*_xlfn.XLOOKUP(K$1,'Point System'!$A:$A,'Point System'!$C:$C,0)</f>
        <v>0</v>
      </c>
      <c r="L134" s="188"/>
      <c r="M134" s="188"/>
      <c r="N134" s="188"/>
      <c r="O134" s="188"/>
      <c r="P134" s="241">
        <f t="shared" si="6"/>
        <v>0</v>
      </c>
      <c r="Q134" s="242">
        <f>IFERROR(INDEX(Deduction!$K:$K,MATCH($A134,Deduction!$A:$A,0))*_xlfn.XLOOKUP(Q$1,'Point System'!$E:$E,'Point System'!$G:$G,0),0)</f>
        <v>0</v>
      </c>
      <c r="R134" s="242">
        <f>IFERROR(INDEX(Deduction!$L:$L,MATCH($A134,Deduction!$A:$A,0))*_xlfn.XLOOKUP(R$1,'Point System'!$E:$E,'Point System'!$G:$G,0),0)</f>
        <v>0</v>
      </c>
      <c r="S134" s="242">
        <f>IFERROR(INDEX(Deduction!$M:$M,MATCH($A134,Deduction!$A:$A,0))*_xlfn.XLOOKUP(S$1,'Point System'!$E:$E,'Point System'!$G:$G,0),0)</f>
        <v>0</v>
      </c>
      <c r="T134" s="242">
        <f>IFERROR(INDEX(Deduction!$N:$N,MATCH($A134,Deduction!$A:$A,0))*_xlfn.XLOOKUP(T$1,'Point System'!$E:$E,'Point System'!$G:$G,0),0)</f>
        <v>0</v>
      </c>
      <c r="U134" s="242">
        <f>IFERROR(INDEX(Deduction!$O:$O,MATCH($A134,Deduction!$A:$A,0))*_xlfn.XLOOKUP(U$1,'Point System'!$E:$E,'Point System'!$G:$G,0),0)</f>
        <v>0</v>
      </c>
      <c r="V134" s="242">
        <f>IFERROR(INDEX(Deduction!$P:$P,MATCH($A134,Deduction!$A:$A,0))*_xlfn.XLOOKUP(V$1,'Point System'!$E:$E,'Point System'!$G:$G,0),0)</f>
        <v>0</v>
      </c>
      <c r="W134" s="243">
        <f t="shared" si="7"/>
        <v>0</v>
      </c>
      <c r="X134" s="243">
        <f t="shared" si="8"/>
        <v>0</v>
      </c>
      <c r="Y134" s="244" cm="1">
        <f t="array" ref="Y134">IFERROR(SUMPRODUCT((LOWER(INDEX(Attendance!$E:$ZZ,MATCH($A134,Attendance!$A:$A,0),0))="x")*(TEXT(Attendance!$E$1:$ZZ$1,"mmm")="Jan"))/SUMPRODUCT((Attendance!$E$1:$ZZ$1&lt;&gt;"")*(TEXT(Attendance!$E$1:$ZZ$1,"mmm")="Jan")),0)</f>
        <v>0</v>
      </c>
      <c r="Z134" s="245" cm="1">
        <f t="array" ref="Z134">IFERROR(SUMPRODUCT((LOWER(INDEX(Attendance!$E:$ZZ,MATCH($A134,Attendance!$A:$A,0),0))="x")*(Attendance!$E$2:$ZZ$2=_xlfn.XLOOKUP(E$1,'Point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35" spans="1:26" x14ac:dyDescent="0.25">
      <c r="A135" s="39">
        <f>Attendance!A134</f>
        <v>132</v>
      </c>
      <c r="B135" s="39" t="str">
        <f>IF($A135=0,"",IFERROR(_xlfn.LET(_xlpm.x,INDEX(Attendance!$B:$B,MATCH($A135,Attendance!$A:$A,0)),IF(_xlpm.x=0,"",_xlpm.x)),""))</f>
        <v/>
      </c>
      <c r="C135" s="39" t="str">
        <f>IF($A135=0,"",IFERROR(_xlfn.LET(_xlpm.x,INDEX(Attendance!$C:$C,MATCH($A135,Attendance!$A:$A,0)),IF(_xlpm.x=0,"",_xlpm.x)),""))</f>
        <v/>
      </c>
      <c r="D135" s="39" t="str">
        <f>IF($A135=0,"",IFERROR(_xlfn.LET(_xlpm.x,INDEX(Attendance!$D:$D,MATCH($A135,Attendance!$A:$A,0)),IF(_xlpm.x=0,"",_xlpm.x)),""))</f>
        <v/>
      </c>
      <c r="E135" s="233" cm="1">
        <f t="array" ref="E135">SUMPRODUCT((LOWER(INDEX(Attendance!$D:$ZZ,MATCH($A135,Attendance!$A:$A,0),0))="x")*(Attendance!$D$2:$ZZ$2=_xlfn.XLOOKUP(E$1,'Point System'!$A:$A,'Point System'!$B:$B,""))*(TEXT(Attendance!$D$1:$ZZ$1,"mmm")="Jan"))*_xlfn.XLOOKUP(E$1,'Point System'!$A:$A,'Point System'!$C:$C,0)</f>
        <v>0</v>
      </c>
      <c r="F135" s="233" cm="1">
        <f t="array" ref="F135">SUMPRODUCT((LOWER(INDEX(Attendance!$D:$ZZ,MATCH($A135,Attendance!$A:$A,0),0))="x")*(Attendance!$D$2:$ZZ$2=_xlfn.XLOOKUP(F$1,'Point System'!$A:$A,'Point System'!$B:$B,""))*(TEXT(Attendance!$D$1:$ZZ$1,"mmm")="Jan"))*_xlfn.XLOOKUP(F$1,'Point System'!$A:$A,'Point System'!$C:$C,0)</f>
        <v>0</v>
      </c>
      <c r="G135" s="233" cm="1">
        <f t="array" ref="G135">SUMPRODUCT((LOWER(INDEX(Attendance!$D:$ZZ,MATCH($A135,Attendance!$A:$A,0),0))="x")*(Attendance!$D$2:$ZZ$2=_xlfn.XLOOKUP(G$1,'Point System'!$A:$A,'Point System'!$B:$B,""))*(TEXT(Attendance!$D$1:$ZZ$1,"mmm")="Jan"))*_xlfn.XLOOKUP(G$1,'Point System'!$A:$A,'Point System'!$C:$C,0)</f>
        <v>0</v>
      </c>
      <c r="H135" s="233" cm="1">
        <f t="array" ref="H135">SUMPRODUCT((LOWER(INDEX(Attendance!$D:$ZZ,MATCH($A135,Attendance!$A:$A,0),0))="x")*(Attendance!$D$2:$ZZ$2=_xlfn.XLOOKUP(H$1,'Point System'!$A:$A,'Point System'!$B:$B,""))*(TEXT(Attendance!$D$1:$ZZ$1,"mmm")="Jan"))*_xlfn.XLOOKUP(H$1,'Point System'!$A:$A,'Point System'!$C:$C,0)</f>
        <v>0</v>
      </c>
      <c r="I135" s="233" cm="1">
        <f t="array" ref="I135">SUMPRODUCT((LOWER(INDEX(Attendance!$D:$ZZ,MATCH($A135,Attendance!$A:$A,0),0))="x")*(Attendance!$D$2:$ZZ$2=_xlfn.XLOOKUP(I$1,'Point System'!$A:$A,'Point System'!$B:$B,""))*(TEXT(Attendance!$D$1:$ZZ$1,"mmm")="Jan"))*_xlfn.XLOOKUP(I$1,'Point System'!$A:$A,'Point System'!$C:$C,0)</f>
        <v>0</v>
      </c>
      <c r="J135" s="233" cm="1">
        <f t="array" ref="J135">SUMPRODUCT((LOWER(INDEX(Attendance!$D:$ZZ,MATCH($A135,Attendance!$A:$A,0),0))="x")*(Attendance!$D$2:$ZZ$2=_xlfn.XLOOKUP(J$1,'Point System'!$A:$A,'Point System'!$B:$B,""))*(TEXT(Attendance!$D$1:$ZZ$1,"mmm")="Jan"))*_xlfn.XLOOKUP(J$1,'Point System'!$A:$A,'Point System'!$C:$C,0)</f>
        <v>0</v>
      </c>
      <c r="K135" s="233" cm="1">
        <f t="array" ref="K135">SUMPRODUCT((LOWER(INDEX(Attendance!$D:$ZZ,MATCH($A135,Attendance!$A:$A,0),0))="x")*(Attendance!$D$2:$ZZ$2=_xlfn.XLOOKUP(K$1,'Point System'!$A:$A,'Point System'!$B:$B,""))*(TEXT(Attendance!$D$1:$ZZ$1,"mmm")="Jan"))*_xlfn.XLOOKUP(K$1,'Point System'!$A:$A,'Point System'!$C:$C,0)</f>
        <v>0</v>
      </c>
      <c r="L135" s="188"/>
      <c r="M135" s="188"/>
      <c r="N135" s="188"/>
      <c r="O135" s="188"/>
      <c r="P135" s="241">
        <f t="shared" si="6"/>
        <v>0</v>
      </c>
      <c r="Q135" s="242">
        <f>IFERROR(INDEX(Deduction!$K:$K,MATCH($A135,Deduction!$A:$A,0))*_xlfn.XLOOKUP(Q$1,'Point System'!$E:$E,'Point System'!$G:$G,0),0)</f>
        <v>0</v>
      </c>
      <c r="R135" s="242">
        <f>IFERROR(INDEX(Deduction!$L:$L,MATCH($A135,Deduction!$A:$A,0))*_xlfn.XLOOKUP(R$1,'Point System'!$E:$E,'Point System'!$G:$G,0),0)</f>
        <v>0</v>
      </c>
      <c r="S135" s="242">
        <f>IFERROR(INDEX(Deduction!$M:$M,MATCH($A135,Deduction!$A:$A,0))*_xlfn.XLOOKUP(S$1,'Point System'!$E:$E,'Point System'!$G:$G,0),0)</f>
        <v>0</v>
      </c>
      <c r="T135" s="242">
        <f>IFERROR(INDEX(Deduction!$N:$N,MATCH($A135,Deduction!$A:$A,0))*_xlfn.XLOOKUP(T$1,'Point System'!$E:$E,'Point System'!$G:$G,0),0)</f>
        <v>0</v>
      </c>
      <c r="U135" s="242">
        <f>IFERROR(INDEX(Deduction!$O:$O,MATCH($A135,Deduction!$A:$A,0))*_xlfn.XLOOKUP(U$1,'Point System'!$E:$E,'Point System'!$G:$G,0),0)</f>
        <v>0</v>
      </c>
      <c r="V135" s="242">
        <f>IFERROR(INDEX(Deduction!$P:$P,MATCH($A135,Deduction!$A:$A,0))*_xlfn.XLOOKUP(V$1,'Point System'!$E:$E,'Point System'!$G:$G,0),0)</f>
        <v>0</v>
      </c>
      <c r="W135" s="243">
        <f t="shared" si="7"/>
        <v>0</v>
      </c>
      <c r="X135" s="243">
        <f t="shared" si="8"/>
        <v>0</v>
      </c>
      <c r="Y135" s="244" cm="1">
        <f t="array" ref="Y135">IFERROR(SUMPRODUCT((LOWER(INDEX(Attendance!$E:$ZZ,MATCH($A135,Attendance!$A:$A,0),0))="x")*(TEXT(Attendance!$E$1:$ZZ$1,"mmm")="Jan"))/SUMPRODUCT((Attendance!$E$1:$ZZ$1&lt;&gt;"")*(TEXT(Attendance!$E$1:$ZZ$1,"mmm")="Jan")),0)</f>
        <v>0</v>
      </c>
      <c r="Z135" s="245" cm="1">
        <f t="array" ref="Z135">IFERROR(SUMPRODUCT((LOWER(INDEX(Attendance!$E:$ZZ,MATCH($A135,Attendance!$A:$A,0),0))="x")*(Attendance!$E$2:$ZZ$2=_xlfn.XLOOKUP(E$1,'Point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36" spans="1:26" x14ac:dyDescent="0.25">
      <c r="A136" s="40">
        <f>Attendance!A135</f>
        <v>133</v>
      </c>
      <c r="B136" s="39" t="str">
        <f>IF($A136=0,"",IFERROR(_xlfn.LET(_xlpm.x,INDEX(Attendance!$B:$B,MATCH($A136,Attendance!$A:$A,0)),IF(_xlpm.x=0,"",_xlpm.x)),""))</f>
        <v/>
      </c>
      <c r="C136" s="39" t="str">
        <f>IF($A136=0,"",IFERROR(_xlfn.LET(_xlpm.x,INDEX(Attendance!$C:$C,MATCH($A136,Attendance!$A:$A,0)),IF(_xlpm.x=0,"",_xlpm.x)),""))</f>
        <v/>
      </c>
      <c r="D136" s="39" t="str">
        <f>IF($A136=0,"",IFERROR(_xlfn.LET(_xlpm.x,INDEX(Attendance!$D:$D,MATCH($A136,Attendance!$A:$A,0)),IF(_xlpm.x=0,"",_xlpm.x)),""))</f>
        <v/>
      </c>
      <c r="E136" s="233" cm="1">
        <f t="array" ref="E136">SUMPRODUCT((LOWER(INDEX(Attendance!$D:$ZZ,MATCH($A136,Attendance!$A:$A,0),0))="x")*(Attendance!$D$2:$ZZ$2=_xlfn.XLOOKUP(E$1,'Point System'!$A:$A,'Point System'!$B:$B,""))*(TEXT(Attendance!$D$1:$ZZ$1,"mmm")="Jan"))*_xlfn.XLOOKUP(E$1,'Point System'!$A:$A,'Point System'!$C:$C,0)</f>
        <v>0</v>
      </c>
      <c r="F136" s="233" cm="1">
        <f t="array" ref="F136">SUMPRODUCT((LOWER(INDEX(Attendance!$D:$ZZ,MATCH($A136,Attendance!$A:$A,0),0))="x")*(Attendance!$D$2:$ZZ$2=_xlfn.XLOOKUP(F$1,'Point System'!$A:$A,'Point System'!$B:$B,""))*(TEXT(Attendance!$D$1:$ZZ$1,"mmm")="Jan"))*_xlfn.XLOOKUP(F$1,'Point System'!$A:$A,'Point System'!$C:$C,0)</f>
        <v>0</v>
      </c>
      <c r="G136" s="233" cm="1">
        <f t="array" ref="G136">SUMPRODUCT((LOWER(INDEX(Attendance!$D:$ZZ,MATCH($A136,Attendance!$A:$A,0),0))="x")*(Attendance!$D$2:$ZZ$2=_xlfn.XLOOKUP(G$1,'Point System'!$A:$A,'Point System'!$B:$B,""))*(TEXT(Attendance!$D$1:$ZZ$1,"mmm")="Jan"))*_xlfn.XLOOKUP(G$1,'Point System'!$A:$A,'Point System'!$C:$C,0)</f>
        <v>0</v>
      </c>
      <c r="H136" s="233" cm="1">
        <f t="array" ref="H136">SUMPRODUCT((LOWER(INDEX(Attendance!$D:$ZZ,MATCH($A136,Attendance!$A:$A,0),0))="x")*(Attendance!$D$2:$ZZ$2=_xlfn.XLOOKUP(H$1,'Point System'!$A:$A,'Point System'!$B:$B,""))*(TEXT(Attendance!$D$1:$ZZ$1,"mmm")="Jan"))*_xlfn.XLOOKUP(H$1,'Point System'!$A:$A,'Point System'!$C:$C,0)</f>
        <v>0</v>
      </c>
      <c r="I136" s="233" cm="1">
        <f t="array" ref="I136">SUMPRODUCT((LOWER(INDEX(Attendance!$D:$ZZ,MATCH($A136,Attendance!$A:$A,0),0))="x")*(Attendance!$D$2:$ZZ$2=_xlfn.XLOOKUP(I$1,'Point System'!$A:$A,'Point System'!$B:$B,""))*(TEXT(Attendance!$D$1:$ZZ$1,"mmm")="Jan"))*_xlfn.XLOOKUP(I$1,'Point System'!$A:$A,'Point System'!$C:$C,0)</f>
        <v>0</v>
      </c>
      <c r="J136" s="233" cm="1">
        <f t="array" ref="J136">SUMPRODUCT((LOWER(INDEX(Attendance!$D:$ZZ,MATCH($A136,Attendance!$A:$A,0),0))="x")*(Attendance!$D$2:$ZZ$2=_xlfn.XLOOKUP(J$1,'Point System'!$A:$A,'Point System'!$B:$B,""))*(TEXT(Attendance!$D$1:$ZZ$1,"mmm")="Jan"))*_xlfn.XLOOKUP(J$1,'Point System'!$A:$A,'Point System'!$C:$C,0)</f>
        <v>0</v>
      </c>
      <c r="K136" s="233" cm="1">
        <f t="array" ref="K136">SUMPRODUCT((LOWER(INDEX(Attendance!$D:$ZZ,MATCH($A136,Attendance!$A:$A,0),0))="x")*(Attendance!$D$2:$ZZ$2=_xlfn.XLOOKUP(K$1,'Point System'!$A:$A,'Point System'!$B:$B,""))*(TEXT(Attendance!$D$1:$ZZ$1,"mmm")="Jan"))*_xlfn.XLOOKUP(K$1,'Point System'!$A:$A,'Point System'!$C:$C,0)</f>
        <v>0</v>
      </c>
      <c r="L136" s="188"/>
      <c r="M136" s="188"/>
      <c r="N136" s="188"/>
      <c r="O136" s="188"/>
      <c r="P136" s="241">
        <f t="shared" si="6"/>
        <v>0</v>
      </c>
      <c r="Q136" s="242">
        <f>IFERROR(INDEX(Deduction!$K:$K,MATCH($A136,Deduction!$A:$A,0))*_xlfn.XLOOKUP(Q$1,'Point System'!$E:$E,'Point System'!$G:$G,0),0)</f>
        <v>0</v>
      </c>
      <c r="R136" s="242">
        <f>IFERROR(INDEX(Deduction!$L:$L,MATCH($A136,Deduction!$A:$A,0))*_xlfn.XLOOKUP(R$1,'Point System'!$E:$E,'Point System'!$G:$G,0),0)</f>
        <v>0</v>
      </c>
      <c r="S136" s="242">
        <f>IFERROR(INDEX(Deduction!$M:$M,MATCH($A136,Deduction!$A:$A,0))*_xlfn.XLOOKUP(S$1,'Point System'!$E:$E,'Point System'!$G:$G,0),0)</f>
        <v>0</v>
      </c>
      <c r="T136" s="242">
        <f>IFERROR(INDEX(Deduction!$N:$N,MATCH($A136,Deduction!$A:$A,0))*_xlfn.XLOOKUP(T$1,'Point System'!$E:$E,'Point System'!$G:$G,0),0)</f>
        <v>0</v>
      </c>
      <c r="U136" s="242">
        <f>IFERROR(INDEX(Deduction!$O:$O,MATCH($A136,Deduction!$A:$A,0))*_xlfn.XLOOKUP(U$1,'Point System'!$E:$E,'Point System'!$G:$G,0),0)</f>
        <v>0</v>
      </c>
      <c r="V136" s="242">
        <f>IFERROR(INDEX(Deduction!$P:$P,MATCH($A136,Deduction!$A:$A,0))*_xlfn.XLOOKUP(V$1,'Point System'!$E:$E,'Point System'!$G:$G,0),0)</f>
        <v>0</v>
      </c>
      <c r="W136" s="243">
        <f t="shared" si="7"/>
        <v>0</v>
      </c>
      <c r="X136" s="243">
        <f t="shared" si="8"/>
        <v>0</v>
      </c>
      <c r="Y136" s="244" cm="1">
        <f t="array" ref="Y136">IFERROR(SUMPRODUCT((LOWER(INDEX(Attendance!$E:$ZZ,MATCH($A136,Attendance!$A:$A,0),0))="x")*(TEXT(Attendance!$E$1:$ZZ$1,"mmm")="Jan"))/SUMPRODUCT((Attendance!$E$1:$ZZ$1&lt;&gt;"")*(TEXT(Attendance!$E$1:$ZZ$1,"mmm")="Jan")),0)</f>
        <v>0</v>
      </c>
      <c r="Z136" s="245" cm="1">
        <f t="array" ref="Z136">IFERROR(SUMPRODUCT((LOWER(INDEX(Attendance!$E:$ZZ,MATCH($A136,Attendance!$A:$A,0),0))="x")*(Attendance!$E$2:$ZZ$2=_xlfn.XLOOKUP(E$1,'Point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37" spans="1:26" x14ac:dyDescent="0.25">
      <c r="A137" s="39">
        <f>Attendance!A136</f>
        <v>134</v>
      </c>
      <c r="B137" s="39" t="str">
        <f>IF($A137=0,"",IFERROR(_xlfn.LET(_xlpm.x,INDEX(Attendance!$B:$B,MATCH($A137,Attendance!$A:$A,0)),IF(_xlpm.x=0,"",_xlpm.x)),""))</f>
        <v/>
      </c>
      <c r="C137" s="39" t="str">
        <f>IF($A137=0,"",IFERROR(_xlfn.LET(_xlpm.x,INDEX(Attendance!$C:$C,MATCH($A137,Attendance!$A:$A,0)),IF(_xlpm.x=0,"",_xlpm.x)),""))</f>
        <v/>
      </c>
      <c r="D137" s="39" t="str">
        <f>IF($A137=0,"",IFERROR(_xlfn.LET(_xlpm.x,INDEX(Attendance!$D:$D,MATCH($A137,Attendance!$A:$A,0)),IF(_xlpm.x=0,"",_xlpm.x)),""))</f>
        <v/>
      </c>
      <c r="E137" s="233" cm="1">
        <f t="array" ref="E137">SUMPRODUCT((LOWER(INDEX(Attendance!$D:$ZZ,MATCH($A137,Attendance!$A:$A,0),0))="x")*(Attendance!$D$2:$ZZ$2=_xlfn.XLOOKUP(E$1,'Point System'!$A:$A,'Point System'!$B:$B,""))*(TEXT(Attendance!$D$1:$ZZ$1,"mmm")="Jan"))*_xlfn.XLOOKUP(E$1,'Point System'!$A:$A,'Point System'!$C:$C,0)</f>
        <v>0</v>
      </c>
      <c r="F137" s="233" cm="1">
        <f t="array" ref="F137">SUMPRODUCT((LOWER(INDEX(Attendance!$D:$ZZ,MATCH($A137,Attendance!$A:$A,0),0))="x")*(Attendance!$D$2:$ZZ$2=_xlfn.XLOOKUP(F$1,'Point System'!$A:$A,'Point System'!$B:$B,""))*(TEXT(Attendance!$D$1:$ZZ$1,"mmm")="Jan"))*_xlfn.XLOOKUP(F$1,'Point System'!$A:$A,'Point System'!$C:$C,0)</f>
        <v>0</v>
      </c>
      <c r="G137" s="233" cm="1">
        <f t="array" ref="G137">SUMPRODUCT((LOWER(INDEX(Attendance!$D:$ZZ,MATCH($A137,Attendance!$A:$A,0),0))="x")*(Attendance!$D$2:$ZZ$2=_xlfn.XLOOKUP(G$1,'Point System'!$A:$A,'Point System'!$B:$B,""))*(TEXT(Attendance!$D$1:$ZZ$1,"mmm")="Jan"))*_xlfn.XLOOKUP(G$1,'Point System'!$A:$A,'Point System'!$C:$C,0)</f>
        <v>0</v>
      </c>
      <c r="H137" s="233" cm="1">
        <f t="array" ref="H137">SUMPRODUCT((LOWER(INDEX(Attendance!$D:$ZZ,MATCH($A137,Attendance!$A:$A,0),0))="x")*(Attendance!$D$2:$ZZ$2=_xlfn.XLOOKUP(H$1,'Point System'!$A:$A,'Point System'!$B:$B,""))*(TEXT(Attendance!$D$1:$ZZ$1,"mmm")="Jan"))*_xlfn.XLOOKUP(H$1,'Point System'!$A:$A,'Point System'!$C:$C,0)</f>
        <v>0</v>
      </c>
      <c r="I137" s="233" cm="1">
        <f t="array" ref="I137">SUMPRODUCT((LOWER(INDEX(Attendance!$D:$ZZ,MATCH($A137,Attendance!$A:$A,0),0))="x")*(Attendance!$D$2:$ZZ$2=_xlfn.XLOOKUP(I$1,'Point System'!$A:$A,'Point System'!$B:$B,""))*(TEXT(Attendance!$D$1:$ZZ$1,"mmm")="Jan"))*_xlfn.XLOOKUP(I$1,'Point System'!$A:$A,'Point System'!$C:$C,0)</f>
        <v>0</v>
      </c>
      <c r="J137" s="233" cm="1">
        <f t="array" ref="J137">SUMPRODUCT((LOWER(INDEX(Attendance!$D:$ZZ,MATCH($A137,Attendance!$A:$A,0),0))="x")*(Attendance!$D$2:$ZZ$2=_xlfn.XLOOKUP(J$1,'Point System'!$A:$A,'Point System'!$B:$B,""))*(TEXT(Attendance!$D$1:$ZZ$1,"mmm")="Jan"))*_xlfn.XLOOKUP(J$1,'Point System'!$A:$A,'Point System'!$C:$C,0)</f>
        <v>0</v>
      </c>
      <c r="K137" s="233" cm="1">
        <f t="array" ref="K137">SUMPRODUCT((LOWER(INDEX(Attendance!$D:$ZZ,MATCH($A137,Attendance!$A:$A,0),0))="x")*(Attendance!$D$2:$ZZ$2=_xlfn.XLOOKUP(K$1,'Point System'!$A:$A,'Point System'!$B:$B,""))*(TEXT(Attendance!$D$1:$ZZ$1,"mmm")="Jan"))*_xlfn.XLOOKUP(K$1,'Point System'!$A:$A,'Point System'!$C:$C,0)</f>
        <v>0</v>
      </c>
      <c r="L137" s="188"/>
      <c r="M137" s="188"/>
      <c r="N137" s="188"/>
      <c r="O137" s="188"/>
      <c r="P137" s="241">
        <f t="shared" si="6"/>
        <v>0</v>
      </c>
      <c r="Q137" s="242">
        <f>IFERROR(INDEX(Deduction!$K:$K,MATCH($A137,Deduction!$A:$A,0))*_xlfn.XLOOKUP(Q$1,'Point System'!$E:$E,'Point System'!$G:$G,0),0)</f>
        <v>0</v>
      </c>
      <c r="R137" s="242">
        <f>IFERROR(INDEX(Deduction!$L:$L,MATCH($A137,Deduction!$A:$A,0))*_xlfn.XLOOKUP(R$1,'Point System'!$E:$E,'Point System'!$G:$G,0),0)</f>
        <v>0</v>
      </c>
      <c r="S137" s="242">
        <f>IFERROR(INDEX(Deduction!$M:$M,MATCH($A137,Deduction!$A:$A,0))*_xlfn.XLOOKUP(S$1,'Point System'!$E:$E,'Point System'!$G:$G,0),0)</f>
        <v>0</v>
      </c>
      <c r="T137" s="242">
        <f>IFERROR(INDEX(Deduction!$N:$N,MATCH($A137,Deduction!$A:$A,0))*_xlfn.XLOOKUP(T$1,'Point System'!$E:$E,'Point System'!$G:$G,0),0)</f>
        <v>0</v>
      </c>
      <c r="U137" s="242">
        <f>IFERROR(INDEX(Deduction!$O:$O,MATCH($A137,Deduction!$A:$A,0))*_xlfn.XLOOKUP(U$1,'Point System'!$E:$E,'Point System'!$G:$G,0),0)</f>
        <v>0</v>
      </c>
      <c r="V137" s="242">
        <f>IFERROR(INDEX(Deduction!$P:$P,MATCH($A137,Deduction!$A:$A,0))*_xlfn.XLOOKUP(V$1,'Point System'!$E:$E,'Point System'!$G:$G,0),0)</f>
        <v>0</v>
      </c>
      <c r="W137" s="243">
        <f t="shared" si="7"/>
        <v>0</v>
      </c>
      <c r="X137" s="243">
        <f t="shared" si="8"/>
        <v>0</v>
      </c>
      <c r="Y137" s="244" cm="1">
        <f t="array" ref="Y137">IFERROR(SUMPRODUCT((LOWER(INDEX(Attendance!$E:$ZZ,MATCH($A137,Attendance!$A:$A,0),0))="x")*(TEXT(Attendance!$E$1:$ZZ$1,"mmm")="Jan"))/SUMPRODUCT((Attendance!$E$1:$ZZ$1&lt;&gt;"")*(TEXT(Attendance!$E$1:$ZZ$1,"mmm")="Jan")),0)</f>
        <v>0</v>
      </c>
      <c r="Z137" s="245" cm="1">
        <f t="array" ref="Z137">IFERROR(SUMPRODUCT((LOWER(INDEX(Attendance!$E:$ZZ,MATCH($A137,Attendance!$A:$A,0),0))="x")*(Attendance!$E$2:$ZZ$2=_xlfn.XLOOKUP(E$1,'Point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38" spans="1:26" x14ac:dyDescent="0.25">
      <c r="A138" s="40">
        <f>Attendance!A137</f>
        <v>135</v>
      </c>
      <c r="B138" s="39" t="str">
        <f>IF($A138=0,"",IFERROR(_xlfn.LET(_xlpm.x,INDEX(Attendance!$B:$B,MATCH($A138,Attendance!$A:$A,0)),IF(_xlpm.x=0,"",_xlpm.x)),""))</f>
        <v/>
      </c>
      <c r="C138" s="39" t="str">
        <f>IF($A138=0,"",IFERROR(_xlfn.LET(_xlpm.x,INDEX(Attendance!$C:$C,MATCH($A138,Attendance!$A:$A,0)),IF(_xlpm.x=0,"",_xlpm.x)),""))</f>
        <v/>
      </c>
      <c r="D138" s="39" t="str">
        <f>IF($A138=0,"",IFERROR(_xlfn.LET(_xlpm.x,INDEX(Attendance!$D:$D,MATCH($A138,Attendance!$A:$A,0)),IF(_xlpm.x=0,"",_xlpm.x)),""))</f>
        <v/>
      </c>
      <c r="E138" s="233" cm="1">
        <f t="array" ref="E138">SUMPRODUCT((LOWER(INDEX(Attendance!$D:$ZZ,MATCH($A138,Attendance!$A:$A,0),0))="x")*(Attendance!$D$2:$ZZ$2=_xlfn.XLOOKUP(E$1,'Point System'!$A:$A,'Point System'!$B:$B,""))*(TEXT(Attendance!$D$1:$ZZ$1,"mmm")="Jan"))*_xlfn.XLOOKUP(E$1,'Point System'!$A:$A,'Point System'!$C:$C,0)</f>
        <v>0</v>
      </c>
      <c r="F138" s="233" cm="1">
        <f t="array" ref="F138">SUMPRODUCT((LOWER(INDEX(Attendance!$D:$ZZ,MATCH($A138,Attendance!$A:$A,0),0))="x")*(Attendance!$D$2:$ZZ$2=_xlfn.XLOOKUP(F$1,'Point System'!$A:$A,'Point System'!$B:$B,""))*(TEXT(Attendance!$D$1:$ZZ$1,"mmm")="Jan"))*_xlfn.XLOOKUP(F$1,'Point System'!$A:$A,'Point System'!$C:$C,0)</f>
        <v>0</v>
      </c>
      <c r="G138" s="233" cm="1">
        <f t="array" ref="G138">SUMPRODUCT((LOWER(INDEX(Attendance!$D:$ZZ,MATCH($A138,Attendance!$A:$A,0),0))="x")*(Attendance!$D$2:$ZZ$2=_xlfn.XLOOKUP(G$1,'Point System'!$A:$A,'Point System'!$B:$B,""))*(TEXT(Attendance!$D$1:$ZZ$1,"mmm")="Jan"))*_xlfn.XLOOKUP(G$1,'Point System'!$A:$A,'Point System'!$C:$C,0)</f>
        <v>0</v>
      </c>
      <c r="H138" s="233" cm="1">
        <f t="array" ref="H138">SUMPRODUCT((LOWER(INDEX(Attendance!$D:$ZZ,MATCH($A138,Attendance!$A:$A,0),0))="x")*(Attendance!$D$2:$ZZ$2=_xlfn.XLOOKUP(H$1,'Point System'!$A:$A,'Point System'!$B:$B,""))*(TEXT(Attendance!$D$1:$ZZ$1,"mmm")="Jan"))*_xlfn.XLOOKUP(H$1,'Point System'!$A:$A,'Point System'!$C:$C,0)</f>
        <v>0</v>
      </c>
      <c r="I138" s="233" cm="1">
        <f t="array" ref="I138">SUMPRODUCT((LOWER(INDEX(Attendance!$D:$ZZ,MATCH($A138,Attendance!$A:$A,0),0))="x")*(Attendance!$D$2:$ZZ$2=_xlfn.XLOOKUP(I$1,'Point System'!$A:$A,'Point System'!$B:$B,""))*(TEXT(Attendance!$D$1:$ZZ$1,"mmm")="Jan"))*_xlfn.XLOOKUP(I$1,'Point System'!$A:$A,'Point System'!$C:$C,0)</f>
        <v>0</v>
      </c>
      <c r="J138" s="233" cm="1">
        <f t="array" ref="J138">SUMPRODUCT((LOWER(INDEX(Attendance!$D:$ZZ,MATCH($A138,Attendance!$A:$A,0),0))="x")*(Attendance!$D$2:$ZZ$2=_xlfn.XLOOKUP(J$1,'Point System'!$A:$A,'Point System'!$B:$B,""))*(TEXT(Attendance!$D$1:$ZZ$1,"mmm")="Jan"))*_xlfn.XLOOKUP(J$1,'Point System'!$A:$A,'Point System'!$C:$C,0)</f>
        <v>0</v>
      </c>
      <c r="K138" s="233" cm="1">
        <f t="array" ref="K138">SUMPRODUCT((LOWER(INDEX(Attendance!$D:$ZZ,MATCH($A138,Attendance!$A:$A,0),0))="x")*(Attendance!$D$2:$ZZ$2=_xlfn.XLOOKUP(K$1,'Point System'!$A:$A,'Point System'!$B:$B,""))*(TEXT(Attendance!$D$1:$ZZ$1,"mmm")="Jan"))*_xlfn.XLOOKUP(K$1,'Point System'!$A:$A,'Point System'!$C:$C,0)</f>
        <v>0</v>
      </c>
      <c r="L138" s="188"/>
      <c r="M138" s="188"/>
      <c r="N138" s="188"/>
      <c r="O138" s="188"/>
      <c r="P138" s="241">
        <f t="shared" si="6"/>
        <v>0</v>
      </c>
      <c r="Q138" s="242">
        <f>IFERROR(INDEX(Deduction!$K:$K,MATCH($A138,Deduction!$A:$A,0))*_xlfn.XLOOKUP(Q$1,'Point System'!$E:$E,'Point System'!$G:$G,0),0)</f>
        <v>0</v>
      </c>
      <c r="R138" s="242">
        <f>IFERROR(INDEX(Deduction!$L:$L,MATCH($A138,Deduction!$A:$A,0))*_xlfn.XLOOKUP(R$1,'Point System'!$E:$E,'Point System'!$G:$G,0),0)</f>
        <v>0</v>
      </c>
      <c r="S138" s="242">
        <f>IFERROR(INDEX(Deduction!$M:$M,MATCH($A138,Deduction!$A:$A,0))*_xlfn.XLOOKUP(S$1,'Point System'!$E:$E,'Point System'!$G:$G,0),0)</f>
        <v>0</v>
      </c>
      <c r="T138" s="242">
        <f>IFERROR(INDEX(Deduction!$N:$N,MATCH($A138,Deduction!$A:$A,0))*_xlfn.XLOOKUP(T$1,'Point System'!$E:$E,'Point System'!$G:$G,0),0)</f>
        <v>0</v>
      </c>
      <c r="U138" s="242">
        <f>IFERROR(INDEX(Deduction!$O:$O,MATCH($A138,Deduction!$A:$A,0))*_xlfn.XLOOKUP(U$1,'Point System'!$E:$E,'Point System'!$G:$G,0),0)</f>
        <v>0</v>
      </c>
      <c r="V138" s="242">
        <f>IFERROR(INDEX(Deduction!$P:$P,MATCH($A138,Deduction!$A:$A,0))*_xlfn.XLOOKUP(V$1,'Point System'!$E:$E,'Point System'!$G:$G,0),0)</f>
        <v>0</v>
      </c>
      <c r="W138" s="243">
        <f t="shared" si="7"/>
        <v>0</v>
      </c>
      <c r="X138" s="243">
        <f t="shared" si="8"/>
        <v>0</v>
      </c>
      <c r="Y138" s="244" cm="1">
        <f t="array" ref="Y138">IFERROR(SUMPRODUCT((LOWER(INDEX(Attendance!$E:$ZZ,MATCH($A138,Attendance!$A:$A,0),0))="x")*(TEXT(Attendance!$E$1:$ZZ$1,"mmm")="Jan"))/SUMPRODUCT((Attendance!$E$1:$ZZ$1&lt;&gt;"")*(TEXT(Attendance!$E$1:$ZZ$1,"mmm")="Jan")),0)</f>
        <v>0</v>
      </c>
      <c r="Z138" s="245" cm="1">
        <f t="array" ref="Z138">IFERROR(SUMPRODUCT((LOWER(INDEX(Attendance!$E:$ZZ,MATCH($A138,Attendance!$A:$A,0),0))="x")*(Attendance!$E$2:$ZZ$2=_xlfn.XLOOKUP(E$1,'Point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39" spans="1:26" x14ac:dyDescent="0.25">
      <c r="A139" s="39">
        <f>Attendance!A138</f>
        <v>136</v>
      </c>
      <c r="B139" s="39" t="str">
        <f>IF($A139=0,"",IFERROR(_xlfn.LET(_xlpm.x,INDEX(Attendance!$B:$B,MATCH($A139,Attendance!$A:$A,0)),IF(_xlpm.x=0,"",_xlpm.x)),""))</f>
        <v/>
      </c>
      <c r="C139" s="39" t="str">
        <f>IF($A139=0,"",IFERROR(_xlfn.LET(_xlpm.x,INDEX(Attendance!$C:$C,MATCH($A139,Attendance!$A:$A,0)),IF(_xlpm.x=0,"",_xlpm.x)),""))</f>
        <v/>
      </c>
      <c r="D139" s="39" t="str">
        <f>IF($A139=0,"",IFERROR(_xlfn.LET(_xlpm.x,INDEX(Attendance!$D:$D,MATCH($A139,Attendance!$A:$A,0)),IF(_xlpm.x=0,"",_xlpm.x)),""))</f>
        <v/>
      </c>
      <c r="E139" s="233" cm="1">
        <f t="array" ref="E139">SUMPRODUCT((LOWER(INDEX(Attendance!$D:$ZZ,MATCH($A139,Attendance!$A:$A,0),0))="x")*(Attendance!$D$2:$ZZ$2=_xlfn.XLOOKUP(E$1,'Point System'!$A:$A,'Point System'!$B:$B,""))*(TEXT(Attendance!$D$1:$ZZ$1,"mmm")="Jan"))*_xlfn.XLOOKUP(E$1,'Point System'!$A:$A,'Point System'!$C:$C,0)</f>
        <v>0</v>
      </c>
      <c r="F139" s="233" cm="1">
        <f t="array" ref="F139">SUMPRODUCT((LOWER(INDEX(Attendance!$D:$ZZ,MATCH($A139,Attendance!$A:$A,0),0))="x")*(Attendance!$D$2:$ZZ$2=_xlfn.XLOOKUP(F$1,'Point System'!$A:$A,'Point System'!$B:$B,""))*(TEXT(Attendance!$D$1:$ZZ$1,"mmm")="Jan"))*_xlfn.XLOOKUP(F$1,'Point System'!$A:$A,'Point System'!$C:$C,0)</f>
        <v>0</v>
      </c>
      <c r="G139" s="233" cm="1">
        <f t="array" ref="G139">SUMPRODUCT((LOWER(INDEX(Attendance!$D:$ZZ,MATCH($A139,Attendance!$A:$A,0),0))="x")*(Attendance!$D$2:$ZZ$2=_xlfn.XLOOKUP(G$1,'Point System'!$A:$A,'Point System'!$B:$B,""))*(TEXT(Attendance!$D$1:$ZZ$1,"mmm")="Jan"))*_xlfn.XLOOKUP(G$1,'Point System'!$A:$A,'Point System'!$C:$C,0)</f>
        <v>0</v>
      </c>
      <c r="H139" s="233" cm="1">
        <f t="array" ref="H139">SUMPRODUCT((LOWER(INDEX(Attendance!$D:$ZZ,MATCH($A139,Attendance!$A:$A,0),0))="x")*(Attendance!$D$2:$ZZ$2=_xlfn.XLOOKUP(H$1,'Point System'!$A:$A,'Point System'!$B:$B,""))*(TEXT(Attendance!$D$1:$ZZ$1,"mmm")="Jan"))*_xlfn.XLOOKUP(H$1,'Point System'!$A:$A,'Point System'!$C:$C,0)</f>
        <v>0</v>
      </c>
      <c r="I139" s="233" cm="1">
        <f t="array" ref="I139">SUMPRODUCT((LOWER(INDEX(Attendance!$D:$ZZ,MATCH($A139,Attendance!$A:$A,0),0))="x")*(Attendance!$D$2:$ZZ$2=_xlfn.XLOOKUP(I$1,'Point System'!$A:$A,'Point System'!$B:$B,""))*(TEXT(Attendance!$D$1:$ZZ$1,"mmm")="Jan"))*_xlfn.XLOOKUP(I$1,'Point System'!$A:$A,'Point System'!$C:$C,0)</f>
        <v>0</v>
      </c>
      <c r="J139" s="233" cm="1">
        <f t="array" ref="J139">SUMPRODUCT((LOWER(INDEX(Attendance!$D:$ZZ,MATCH($A139,Attendance!$A:$A,0),0))="x")*(Attendance!$D$2:$ZZ$2=_xlfn.XLOOKUP(J$1,'Point System'!$A:$A,'Point System'!$B:$B,""))*(TEXT(Attendance!$D$1:$ZZ$1,"mmm")="Jan"))*_xlfn.XLOOKUP(J$1,'Point System'!$A:$A,'Point System'!$C:$C,0)</f>
        <v>0</v>
      </c>
      <c r="K139" s="233" cm="1">
        <f t="array" ref="K139">SUMPRODUCT((LOWER(INDEX(Attendance!$D:$ZZ,MATCH($A139,Attendance!$A:$A,0),0))="x")*(Attendance!$D$2:$ZZ$2=_xlfn.XLOOKUP(K$1,'Point System'!$A:$A,'Point System'!$B:$B,""))*(TEXT(Attendance!$D$1:$ZZ$1,"mmm")="Jan"))*_xlfn.XLOOKUP(K$1,'Point System'!$A:$A,'Point System'!$C:$C,0)</f>
        <v>0</v>
      </c>
      <c r="L139" s="188"/>
      <c r="M139" s="188"/>
      <c r="N139" s="188"/>
      <c r="O139" s="188"/>
      <c r="P139" s="241">
        <f t="shared" si="6"/>
        <v>0</v>
      </c>
      <c r="Q139" s="242">
        <f>IFERROR(INDEX(Deduction!$K:$K,MATCH($A139,Deduction!$A:$A,0))*_xlfn.XLOOKUP(Q$1,'Point System'!$E:$E,'Point System'!$G:$G,0),0)</f>
        <v>0</v>
      </c>
      <c r="R139" s="242">
        <f>IFERROR(INDEX(Deduction!$L:$L,MATCH($A139,Deduction!$A:$A,0))*_xlfn.XLOOKUP(R$1,'Point System'!$E:$E,'Point System'!$G:$G,0),0)</f>
        <v>0</v>
      </c>
      <c r="S139" s="242">
        <f>IFERROR(INDEX(Deduction!$M:$M,MATCH($A139,Deduction!$A:$A,0))*_xlfn.XLOOKUP(S$1,'Point System'!$E:$E,'Point System'!$G:$G,0),0)</f>
        <v>0</v>
      </c>
      <c r="T139" s="242">
        <f>IFERROR(INDEX(Deduction!$N:$N,MATCH($A139,Deduction!$A:$A,0))*_xlfn.XLOOKUP(T$1,'Point System'!$E:$E,'Point System'!$G:$G,0),0)</f>
        <v>0</v>
      </c>
      <c r="U139" s="242">
        <f>IFERROR(INDEX(Deduction!$O:$O,MATCH($A139,Deduction!$A:$A,0))*_xlfn.XLOOKUP(U$1,'Point System'!$E:$E,'Point System'!$G:$G,0),0)</f>
        <v>0</v>
      </c>
      <c r="V139" s="242">
        <f>IFERROR(INDEX(Deduction!$P:$P,MATCH($A139,Deduction!$A:$A,0))*_xlfn.XLOOKUP(V$1,'Point System'!$E:$E,'Point System'!$G:$G,0),0)</f>
        <v>0</v>
      </c>
      <c r="W139" s="243">
        <f t="shared" si="7"/>
        <v>0</v>
      </c>
      <c r="X139" s="243">
        <f t="shared" si="8"/>
        <v>0</v>
      </c>
      <c r="Y139" s="244" cm="1">
        <f t="array" ref="Y139">IFERROR(SUMPRODUCT((LOWER(INDEX(Attendance!$E:$ZZ,MATCH($A139,Attendance!$A:$A,0),0))="x")*(TEXT(Attendance!$E$1:$ZZ$1,"mmm")="Jan"))/SUMPRODUCT((Attendance!$E$1:$ZZ$1&lt;&gt;"")*(TEXT(Attendance!$E$1:$ZZ$1,"mmm")="Jan")),0)</f>
        <v>0</v>
      </c>
      <c r="Z139" s="245" cm="1">
        <f t="array" ref="Z139">IFERROR(SUMPRODUCT((LOWER(INDEX(Attendance!$E:$ZZ,MATCH($A139,Attendance!$A:$A,0),0))="x")*(Attendance!$E$2:$ZZ$2=_xlfn.XLOOKUP(E$1,'Point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40" spans="1:26" x14ac:dyDescent="0.25">
      <c r="A140" s="40">
        <f>Attendance!A139</f>
        <v>137</v>
      </c>
      <c r="B140" s="39" t="str">
        <f>IF($A140=0,"",IFERROR(_xlfn.LET(_xlpm.x,INDEX(Attendance!$B:$B,MATCH($A140,Attendance!$A:$A,0)),IF(_xlpm.x=0,"",_xlpm.x)),""))</f>
        <v/>
      </c>
      <c r="C140" s="39" t="str">
        <f>IF($A140=0,"",IFERROR(_xlfn.LET(_xlpm.x,INDEX(Attendance!$C:$C,MATCH($A140,Attendance!$A:$A,0)),IF(_xlpm.x=0,"",_xlpm.x)),""))</f>
        <v/>
      </c>
      <c r="D140" s="39" t="str">
        <f>IF($A140=0,"",IFERROR(_xlfn.LET(_xlpm.x,INDEX(Attendance!$D:$D,MATCH($A140,Attendance!$A:$A,0)),IF(_xlpm.x=0,"",_xlpm.x)),""))</f>
        <v/>
      </c>
      <c r="E140" s="233" cm="1">
        <f t="array" ref="E140">SUMPRODUCT((LOWER(INDEX(Attendance!$D:$ZZ,MATCH($A140,Attendance!$A:$A,0),0))="x")*(Attendance!$D$2:$ZZ$2=_xlfn.XLOOKUP(E$1,'Point System'!$A:$A,'Point System'!$B:$B,""))*(TEXT(Attendance!$D$1:$ZZ$1,"mmm")="Jan"))*_xlfn.XLOOKUP(E$1,'Point System'!$A:$A,'Point System'!$C:$C,0)</f>
        <v>0</v>
      </c>
      <c r="F140" s="233" cm="1">
        <f t="array" ref="F140">SUMPRODUCT((LOWER(INDEX(Attendance!$D:$ZZ,MATCH($A140,Attendance!$A:$A,0),0))="x")*(Attendance!$D$2:$ZZ$2=_xlfn.XLOOKUP(F$1,'Point System'!$A:$A,'Point System'!$B:$B,""))*(TEXT(Attendance!$D$1:$ZZ$1,"mmm")="Jan"))*_xlfn.XLOOKUP(F$1,'Point System'!$A:$A,'Point System'!$C:$C,0)</f>
        <v>0</v>
      </c>
      <c r="G140" s="233" cm="1">
        <f t="array" ref="G140">SUMPRODUCT((LOWER(INDEX(Attendance!$D:$ZZ,MATCH($A140,Attendance!$A:$A,0),0))="x")*(Attendance!$D$2:$ZZ$2=_xlfn.XLOOKUP(G$1,'Point System'!$A:$A,'Point System'!$B:$B,""))*(TEXT(Attendance!$D$1:$ZZ$1,"mmm")="Jan"))*_xlfn.XLOOKUP(G$1,'Point System'!$A:$A,'Point System'!$C:$C,0)</f>
        <v>0</v>
      </c>
      <c r="H140" s="233" cm="1">
        <f t="array" ref="H140">SUMPRODUCT((LOWER(INDEX(Attendance!$D:$ZZ,MATCH($A140,Attendance!$A:$A,0),0))="x")*(Attendance!$D$2:$ZZ$2=_xlfn.XLOOKUP(H$1,'Point System'!$A:$A,'Point System'!$B:$B,""))*(TEXT(Attendance!$D$1:$ZZ$1,"mmm")="Jan"))*_xlfn.XLOOKUP(H$1,'Point System'!$A:$A,'Point System'!$C:$C,0)</f>
        <v>0</v>
      </c>
      <c r="I140" s="233" cm="1">
        <f t="array" ref="I140">SUMPRODUCT((LOWER(INDEX(Attendance!$D:$ZZ,MATCH($A140,Attendance!$A:$A,0),0))="x")*(Attendance!$D$2:$ZZ$2=_xlfn.XLOOKUP(I$1,'Point System'!$A:$A,'Point System'!$B:$B,""))*(TEXT(Attendance!$D$1:$ZZ$1,"mmm")="Jan"))*_xlfn.XLOOKUP(I$1,'Point System'!$A:$A,'Point System'!$C:$C,0)</f>
        <v>0</v>
      </c>
      <c r="J140" s="233" cm="1">
        <f t="array" ref="J140">SUMPRODUCT((LOWER(INDEX(Attendance!$D:$ZZ,MATCH($A140,Attendance!$A:$A,0),0))="x")*(Attendance!$D$2:$ZZ$2=_xlfn.XLOOKUP(J$1,'Point System'!$A:$A,'Point System'!$B:$B,""))*(TEXT(Attendance!$D$1:$ZZ$1,"mmm")="Jan"))*_xlfn.XLOOKUP(J$1,'Point System'!$A:$A,'Point System'!$C:$C,0)</f>
        <v>0</v>
      </c>
      <c r="K140" s="233" cm="1">
        <f t="array" ref="K140">SUMPRODUCT((LOWER(INDEX(Attendance!$D:$ZZ,MATCH($A140,Attendance!$A:$A,0),0))="x")*(Attendance!$D$2:$ZZ$2=_xlfn.XLOOKUP(K$1,'Point System'!$A:$A,'Point System'!$B:$B,""))*(TEXT(Attendance!$D$1:$ZZ$1,"mmm")="Jan"))*_xlfn.XLOOKUP(K$1,'Point System'!$A:$A,'Point System'!$C:$C,0)</f>
        <v>0</v>
      </c>
      <c r="L140" s="188"/>
      <c r="M140" s="188"/>
      <c r="N140" s="188"/>
      <c r="O140" s="188"/>
      <c r="P140" s="241">
        <f t="shared" si="6"/>
        <v>0</v>
      </c>
      <c r="Q140" s="242">
        <f>IFERROR(INDEX(Deduction!$K:$K,MATCH($A140,Deduction!$A:$A,0))*_xlfn.XLOOKUP(Q$1,'Point System'!$E:$E,'Point System'!$G:$G,0),0)</f>
        <v>0</v>
      </c>
      <c r="R140" s="242">
        <f>IFERROR(INDEX(Deduction!$L:$L,MATCH($A140,Deduction!$A:$A,0))*_xlfn.XLOOKUP(R$1,'Point System'!$E:$E,'Point System'!$G:$G,0),0)</f>
        <v>0</v>
      </c>
      <c r="S140" s="242">
        <f>IFERROR(INDEX(Deduction!$M:$M,MATCH($A140,Deduction!$A:$A,0))*_xlfn.XLOOKUP(S$1,'Point System'!$E:$E,'Point System'!$G:$G,0),0)</f>
        <v>0</v>
      </c>
      <c r="T140" s="242">
        <f>IFERROR(INDEX(Deduction!$N:$N,MATCH($A140,Deduction!$A:$A,0))*_xlfn.XLOOKUP(T$1,'Point System'!$E:$E,'Point System'!$G:$G,0),0)</f>
        <v>0</v>
      </c>
      <c r="U140" s="242">
        <f>IFERROR(INDEX(Deduction!$O:$O,MATCH($A140,Deduction!$A:$A,0))*_xlfn.XLOOKUP(U$1,'Point System'!$E:$E,'Point System'!$G:$G,0),0)</f>
        <v>0</v>
      </c>
      <c r="V140" s="242">
        <f>IFERROR(INDEX(Deduction!$P:$P,MATCH($A140,Deduction!$A:$A,0))*_xlfn.XLOOKUP(V$1,'Point System'!$E:$E,'Point System'!$G:$G,0),0)</f>
        <v>0</v>
      </c>
      <c r="W140" s="243">
        <f t="shared" si="7"/>
        <v>0</v>
      </c>
      <c r="X140" s="243">
        <f t="shared" si="8"/>
        <v>0</v>
      </c>
      <c r="Y140" s="244" cm="1">
        <f t="array" ref="Y140">IFERROR(SUMPRODUCT((LOWER(INDEX(Attendance!$E:$ZZ,MATCH($A140,Attendance!$A:$A,0),0))="x")*(TEXT(Attendance!$E$1:$ZZ$1,"mmm")="Jan"))/SUMPRODUCT((Attendance!$E$1:$ZZ$1&lt;&gt;"")*(TEXT(Attendance!$E$1:$ZZ$1,"mmm")="Jan")),0)</f>
        <v>0</v>
      </c>
      <c r="Z140" s="245" cm="1">
        <f t="array" ref="Z140">IFERROR(SUMPRODUCT((LOWER(INDEX(Attendance!$E:$ZZ,MATCH($A140,Attendance!$A:$A,0),0))="x")*(Attendance!$E$2:$ZZ$2=_xlfn.XLOOKUP(E$1,'Point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41" spans="1:26" x14ac:dyDescent="0.25">
      <c r="A141" s="39">
        <f>Attendance!A140</f>
        <v>138</v>
      </c>
      <c r="B141" s="39" t="str">
        <f>IF($A141=0,"",IFERROR(_xlfn.LET(_xlpm.x,INDEX(Attendance!$B:$B,MATCH($A141,Attendance!$A:$A,0)),IF(_xlpm.x=0,"",_xlpm.x)),""))</f>
        <v/>
      </c>
      <c r="C141" s="39" t="str">
        <f>IF($A141=0,"",IFERROR(_xlfn.LET(_xlpm.x,INDEX(Attendance!$C:$C,MATCH($A141,Attendance!$A:$A,0)),IF(_xlpm.x=0,"",_xlpm.x)),""))</f>
        <v/>
      </c>
      <c r="D141" s="39" t="str">
        <f>IF($A141=0,"",IFERROR(_xlfn.LET(_xlpm.x,INDEX(Attendance!$D:$D,MATCH($A141,Attendance!$A:$A,0)),IF(_xlpm.x=0,"",_xlpm.x)),""))</f>
        <v/>
      </c>
      <c r="E141" s="233" cm="1">
        <f t="array" ref="E141">SUMPRODUCT((LOWER(INDEX(Attendance!$D:$ZZ,MATCH($A141,Attendance!$A:$A,0),0))="x")*(Attendance!$D$2:$ZZ$2=_xlfn.XLOOKUP(E$1,'Point System'!$A:$A,'Point System'!$B:$B,""))*(TEXT(Attendance!$D$1:$ZZ$1,"mmm")="Jan"))*_xlfn.XLOOKUP(E$1,'Point System'!$A:$A,'Point System'!$C:$C,0)</f>
        <v>0</v>
      </c>
      <c r="F141" s="233" cm="1">
        <f t="array" ref="F141">SUMPRODUCT((LOWER(INDEX(Attendance!$D:$ZZ,MATCH($A141,Attendance!$A:$A,0),0))="x")*(Attendance!$D$2:$ZZ$2=_xlfn.XLOOKUP(F$1,'Point System'!$A:$A,'Point System'!$B:$B,""))*(TEXT(Attendance!$D$1:$ZZ$1,"mmm")="Jan"))*_xlfn.XLOOKUP(F$1,'Point System'!$A:$A,'Point System'!$C:$C,0)</f>
        <v>0</v>
      </c>
      <c r="G141" s="233" cm="1">
        <f t="array" ref="G141">SUMPRODUCT((LOWER(INDEX(Attendance!$D:$ZZ,MATCH($A141,Attendance!$A:$A,0),0))="x")*(Attendance!$D$2:$ZZ$2=_xlfn.XLOOKUP(G$1,'Point System'!$A:$A,'Point System'!$B:$B,""))*(TEXT(Attendance!$D$1:$ZZ$1,"mmm")="Jan"))*_xlfn.XLOOKUP(G$1,'Point System'!$A:$A,'Point System'!$C:$C,0)</f>
        <v>0</v>
      </c>
      <c r="H141" s="233" cm="1">
        <f t="array" ref="H141">SUMPRODUCT((LOWER(INDEX(Attendance!$D:$ZZ,MATCH($A141,Attendance!$A:$A,0),0))="x")*(Attendance!$D$2:$ZZ$2=_xlfn.XLOOKUP(H$1,'Point System'!$A:$A,'Point System'!$B:$B,""))*(TEXT(Attendance!$D$1:$ZZ$1,"mmm")="Jan"))*_xlfn.XLOOKUP(H$1,'Point System'!$A:$A,'Point System'!$C:$C,0)</f>
        <v>0</v>
      </c>
      <c r="I141" s="233" cm="1">
        <f t="array" ref="I141">SUMPRODUCT((LOWER(INDEX(Attendance!$D:$ZZ,MATCH($A141,Attendance!$A:$A,0),0))="x")*(Attendance!$D$2:$ZZ$2=_xlfn.XLOOKUP(I$1,'Point System'!$A:$A,'Point System'!$B:$B,""))*(TEXT(Attendance!$D$1:$ZZ$1,"mmm")="Jan"))*_xlfn.XLOOKUP(I$1,'Point System'!$A:$A,'Point System'!$C:$C,0)</f>
        <v>0</v>
      </c>
      <c r="J141" s="233" cm="1">
        <f t="array" ref="J141">SUMPRODUCT((LOWER(INDEX(Attendance!$D:$ZZ,MATCH($A141,Attendance!$A:$A,0),0))="x")*(Attendance!$D$2:$ZZ$2=_xlfn.XLOOKUP(J$1,'Point System'!$A:$A,'Point System'!$B:$B,""))*(TEXT(Attendance!$D$1:$ZZ$1,"mmm")="Jan"))*_xlfn.XLOOKUP(J$1,'Point System'!$A:$A,'Point System'!$C:$C,0)</f>
        <v>0</v>
      </c>
      <c r="K141" s="233" cm="1">
        <f t="array" ref="K141">SUMPRODUCT((LOWER(INDEX(Attendance!$D:$ZZ,MATCH($A141,Attendance!$A:$A,0),0))="x")*(Attendance!$D$2:$ZZ$2=_xlfn.XLOOKUP(K$1,'Point System'!$A:$A,'Point System'!$B:$B,""))*(TEXT(Attendance!$D$1:$ZZ$1,"mmm")="Jan"))*_xlfn.XLOOKUP(K$1,'Point System'!$A:$A,'Point System'!$C:$C,0)</f>
        <v>0</v>
      </c>
      <c r="L141" s="188"/>
      <c r="M141" s="188"/>
      <c r="N141" s="188"/>
      <c r="O141" s="188"/>
      <c r="P141" s="241">
        <f t="shared" si="6"/>
        <v>0</v>
      </c>
      <c r="Q141" s="242">
        <f>IFERROR(INDEX(Deduction!$K:$K,MATCH($A141,Deduction!$A:$A,0))*_xlfn.XLOOKUP(Q$1,'Point System'!$E:$E,'Point System'!$G:$G,0),0)</f>
        <v>0</v>
      </c>
      <c r="R141" s="242">
        <f>IFERROR(INDEX(Deduction!$L:$L,MATCH($A141,Deduction!$A:$A,0))*_xlfn.XLOOKUP(R$1,'Point System'!$E:$E,'Point System'!$G:$G,0),0)</f>
        <v>0</v>
      </c>
      <c r="S141" s="242">
        <f>IFERROR(INDEX(Deduction!$M:$M,MATCH($A141,Deduction!$A:$A,0))*_xlfn.XLOOKUP(S$1,'Point System'!$E:$E,'Point System'!$G:$G,0),0)</f>
        <v>0</v>
      </c>
      <c r="T141" s="242">
        <f>IFERROR(INDEX(Deduction!$N:$N,MATCH($A141,Deduction!$A:$A,0))*_xlfn.XLOOKUP(T$1,'Point System'!$E:$E,'Point System'!$G:$G,0),0)</f>
        <v>0</v>
      </c>
      <c r="U141" s="242">
        <f>IFERROR(INDEX(Deduction!$O:$O,MATCH($A141,Deduction!$A:$A,0))*_xlfn.XLOOKUP(U$1,'Point System'!$E:$E,'Point System'!$G:$G,0),0)</f>
        <v>0</v>
      </c>
      <c r="V141" s="242">
        <f>IFERROR(INDEX(Deduction!$P:$P,MATCH($A141,Deduction!$A:$A,0))*_xlfn.XLOOKUP(V$1,'Point System'!$E:$E,'Point System'!$G:$G,0),0)</f>
        <v>0</v>
      </c>
      <c r="W141" s="243">
        <f t="shared" si="7"/>
        <v>0</v>
      </c>
      <c r="X141" s="243">
        <f t="shared" si="8"/>
        <v>0</v>
      </c>
      <c r="Y141" s="244" cm="1">
        <f t="array" ref="Y141">IFERROR(SUMPRODUCT((LOWER(INDEX(Attendance!$E:$ZZ,MATCH($A141,Attendance!$A:$A,0),0))="x")*(TEXT(Attendance!$E$1:$ZZ$1,"mmm")="Jan"))/SUMPRODUCT((Attendance!$E$1:$ZZ$1&lt;&gt;"")*(TEXT(Attendance!$E$1:$ZZ$1,"mmm")="Jan")),0)</f>
        <v>0</v>
      </c>
      <c r="Z141" s="245" cm="1">
        <f t="array" ref="Z141">IFERROR(SUMPRODUCT((LOWER(INDEX(Attendance!$E:$ZZ,MATCH($A141,Attendance!$A:$A,0),0))="x")*(Attendance!$E$2:$ZZ$2=_xlfn.XLOOKUP(E$1,'Point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42" spans="1:26" x14ac:dyDescent="0.25">
      <c r="A142" s="40">
        <f>Attendance!A141</f>
        <v>139</v>
      </c>
      <c r="B142" s="39" t="str">
        <f>IF($A142=0,"",IFERROR(_xlfn.LET(_xlpm.x,INDEX(Attendance!$B:$B,MATCH($A142,Attendance!$A:$A,0)),IF(_xlpm.x=0,"",_xlpm.x)),""))</f>
        <v/>
      </c>
      <c r="C142" s="39" t="str">
        <f>IF($A142=0,"",IFERROR(_xlfn.LET(_xlpm.x,INDEX(Attendance!$C:$C,MATCH($A142,Attendance!$A:$A,0)),IF(_xlpm.x=0,"",_xlpm.x)),""))</f>
        <v/>
      </c>
      <c r="D142" s="39" t="str">
        <f>IF($A142=0,"",IFERROR(_xlfn.LET(_xlpm.x,INDEX(Attendance!$D:$D,MATCH($A142,Attendance!$A:$A,0)),IF(_xlpm.x=0,"",_xlpm.x)),""))</f>
        <v/>
      </c>
      <c r="E142" s="233" cm="1">
        <f t="array" ref="E142">SUMPRODUCT((LOWER(INDEX(Attendance!$D:$ZZ,MATCH($A142,Attendance!$A:$A,0),0))="x")*(Attendance!$D$2:$ZZ$2=_xlfn.XLOOKUP(E$1,'Point System'!$A:$A,'Point System'!$B:$B,""))*(TEXT(Attendance!$D$1:$ZZ$1,"mmm")="Jan"))*_xlfn.XLOOKUP(E$1,'Point System'!$A:$A,'Point System'!$C:$C,0)</f>
        <v>0</v>
      </c>
      <c r="F142" s="233" cm="1">
        <f t="array" ref="F142">SUMPRODUCT((LOWER(INDEX(Attendance!$D:$ZZ,MATCH($A142,Attendance!$A:$A,0),0))="x")*(Attendance!$D$2:$ZZ$2=_xlfn.XLOOKUP(F$1,'Point System'!$A:$A,'Point System'!$B:$B,""))*(TEXT(Attendance!$D$1:$ZZ$1,"mmm")="Jan"))*_xlfn.XLOOKUP(F$1,'Point System'!$A:$A,'Point System'!$C:$C,0)</f>
        <v>0</v>
      </c>
      <c r="G142" s="233" cm="1">
        <f t="array" ref="G142">SUMPRODUCT((LOWER(INDEX(Attendance!$D:$ZZ,MATCH($A142,Attendance!$A:$A,0),0))="x")*(Attendance!$D$2:$ZZ$2=_xlfn.XLOOKUP(G$1,'Point System'!$A:$A,'Point System'!$B:$B,""))*(TEXT(Attendance!$D$1:$ZZ$1,"mmm")="Jan"))*_xlfn.XLOOKUP(G$1,'Point System'!$A:$A,'Point System'!$C:$C,0)</f>
        <v>0</v>
      </c>
      <c r="H142" s="233" cm="1">
        <f t="array" ref="H142">SUMPRODUCT((LOWER(INDEX(Attendance!$D:$ZZ,MATCH($A142,Attendance!$A:$A,0),0))="x")*(Attendance!$D$2:$ZZ$2=_xlfn.XLOOKUP(H$1,'Point System'!$A:$A,'Point System'!$B:$B,""))*(TEXT(Attendance!$D$1:$ZZ$1,"mmm")="Jan"))*_xlfn.XLOOKUP(H$1,'Point System'!$A:$A,'Point System'!$C:$C,0)</f>
        <v>0</v>
      </c>
      <c r="I142" s="233" cm="1">
        <f t="array" ref="I142">SUMPRODUCT((LOWER(INDEX(Attendance!$D:$ZZ,MATCH($A142,Attendance!$A:$A,0),0))="x")*(Attendance!$D$2:$ZZ$2=_xlfn.XLOOKUP(I$1,'Point System'!$A:$A,'Point System'!$B:$B,""))*(TEXT(Attendance!$D$1:$ZZ$1,"mmm")="Jan"))*_xlfn.XLOOKUP(I$1,'Point System'!$A:$A,'Point System'!$C:$C,0)</f>
        <v>0</v>
      </c>
      <c r="J142" s="233" cm="1">
        <f t="array" ref="J142">SUMPRODUCT((LOWER(INDEX(Attendance!$D:$ZZ,MATCH($A142,Attendance!$A:$A,0),0))="x")*(Attendance!$D$2:$ZZ$2=_xlfn.XLOOKUP(J$1,'Point System'!$A:$A,'Point System'!$B:$B,""))*(TEXT(Attendance!$D$1:$ZZ$1,"mmm")="Jan"))*_xlfn.XLOOKUP(J$1,'Point System'!$A:$A,'Point System'!$C:$C,0)</f>
        <v>0</v>
      </c>
      <c r="K142" s="233" cm="1">
        <f t="array" ref="K142">SUMPRODUCT((LOWER(INDEX(Attendance!$D:$ZZ,MATCH($A142,Attendance!$A:$A,0),0))="x")*(Attendance!$D$2:$ZZ$2=_xlfn.XLOOKUP(K$1,'Point System'!$A:$A,'Point System'!$B:$B,""))*(TEXT(Attendance!$D$1:$ZZ$1,"mmm")="Jan"))*_xlfn.XLOOKUP(K$1,'Point System'!$A:$A,'Point System'!$C:$C,0)</f>
        <v>0</v>
      </c>
      <c r="L142" s="188"/>
      <c r="M142" s="188"/>
      <c r="N142" s="188"/>
      <c r="O142" s="188"/>
      <c r="P142" s="241">
        <f t="shared" si="6"/>
        <v>0</v>
      </c>
      <c r="Q142" s="242">
        <f>IFERROR(INDEX(Deduction!$K:$K,MATCH($A142,Deduction!$A:$A,0))*_xlfn.XLOOKUP(Q$1,'Point System'!$E:$E,'Point System'!$G:$G,0),0)</f>
        <v>0</v>
      </c>
      <c r="R142" s="242">
        <f>IFERROR(INDEX(Deduction!$L:$L,MATCH($A142,Deduction!$A:$A,0))*_xlfn.XLOOKUP(R$1,'Point System'!$E:$E,'Point System'!$G:$G,0),0)</f>
        <v>0</v>
      </c>
      <c r="S142" s="242">
        <f>IFERROR(INDEX(Deduction!$M:$M,MATCH($A142,Deduction!$A:$A,0))*_xlfn.XLOOKUP(S$1,'Point System'!$E:$E,'Point System'!$G:$G,0),0)</f>
        <v>0</v>
      </c>
      <c r="T142" s="242">
        <f>IFERROR(INDEX(Deduction!$N:$N,MATCH($A142,Deduction!$A:$A,0))*_xlfn.XLOOKUP(T$1,'Point System'!$E:$E,'Point System'!$G:$G,0),0)</f>
        <v>0</v>
      </c>
      <c r="U142" s="242">
        <f>IFERROR(INDEX(Deduction!$O:$O,MATCH($A142,Deduction!$A:$A,0))*_xlfn.XLOOKUP(U$1,'Point System'!$E:$E,'Point System'!$G:$G,0),0)</f>
        <v>0</v>
      </c>
      <c r="V142" s="242">
        <f>IFERROR(INDEX(Deduction!$P:$P,MATCH($A142,Deduction!$A:$A,0))*_xlfn.XLOOKUP(V$1,'Point System'!$E:$E,'Point System'!$G:$G,0),0)</f>
        <v>0</v>
      </c>
      <c r="W142" s="243">
        <f t="shared" si="7"/>
        <v>0</v>
      </c>
      <c r="X142" s="243">
        <f t="shared" si="8"/>
        <v>0</v>
      </c>
      <c r="Y142" s="244" cm="1">
        <f t="array" ref="Y142">IFERROR(SUMPRODUCT((LOWER(INDEX(Attendance!$E:$ZZ,MATCH($A142,Attendance!$A:$A,0),0))="x")*(TEXT(Attendance!$E$1:$ZZ$1,"mmm")="Jan"))/SUMPRODUCT((Attendance!$E$1:$ZZ$1&lt;&gt;"")*(TEXT(Attendance!$E$1:$ZZ$1,"mmm")="Jan")),0)</f>
        <v>0</v>
      </c>
      <c r="Z142" s="245" cm="1">
        <f t="array" ref="Z142">IFERROR(SUMPRODUCT((LOWER(INDEX(Attendance!$E:$ZZ,MATCH($A142,Attendance!$A:$A,0),0))="x")*(Attendance!$E$2:$ZZ$2=_xlfn.XLOOKUP(E$1,'Point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43" spans="1:26" x14ac:dyDescent="0.25">
      <c r="A143" s="39">
        <f>Attendance!A142</f>
        <v>140</v>
      </c>
      <c r="B143" s="39" t="str">
        <f>IF($A143=0,"",IFERROR(_xlfn.LET(_xlpm.x,INDEX(Attendance!$B:$B,MATCH($A143,Attendance!$A:$A,0)),IF(_xlpm.x=0,"",_xlpm.x)),""))</f>
        <v/>
      </c>
      <c r="C143" s="39" t="str">
        <f>IF($A143=0,"",IFERROR(_xlfn.LET(_xlpm.x,INDEX(Attendance!$C:$C,MATCH($A143,Attendance!$A:$A,0)),IF(_xlpm.x=0,"",_xlpm.x)),""))</f>
        <v/>
      </c>
      <c r="D143" s="39" t="str">
        <f>IF($A143=0,"",IFERROR(_xlfn.LET(_xlpm.x,INDEX(Attendance!$D:$D,MATCH($A143,Attendance!$A:$A,0)),IF(_xlpm.x=0,"",_xlpm.x)),""))</f>
        <v/>
      </c>
      <c r="E143" s="233" cm="1">
        <f t="array" ref="E143">SUMPRODUCT((LOWER(INDEX(Attendance!$D:$ZZ,MATCH($A143,Attendance!$A:$A,0),0))="x")*(Attendance!$D$2:$ZZ$2=_xlfn.XLOOKUP(E$1,'Point System'!$A:$A,'Point System'!$B:$B,""))*(TEXT(Attendance!$D$1:$ZZ$1,"mmm")="Jan"))*_xlfn.XLOOKUP(E$1,'Point System'!$A:$A,'Point System'!$C:$C,0)</f>
        <v>0</v>
      </c>
      <c r="F143" s="233" cm="1">
        <f t="array" ref="F143">SUMPRODUCT((LOWER(INDEX(Attendance!$D:$ZZ,MATCH($A143,Attendance!$A:$A,0),0))="x")*(Attendance!$D$2:$ZZ$2=_xlfn.XLOOKUP(F$1,'Point System'!$A:$A,'Point System'!$B:$B,""))*(TEXT(Attendance!$D$1:$ZZ$1,"mmm")="Jan"))*_xlfn.XLOOKUP(F$1,'Point System'!$A:$A,'Point System'!$C:$C,0)</f>
        <v>0</v>
      </c>
      <c r="G143" s="233" cm="1">
        <f t="array" ref="G143">SUMPRODUCT((LOWER(INDEX(Attendance!$D:$ZZ,MATCH($A143,Attendance!$A:$A,0),0))="x")*(Attendance!$D$2:$ZZ$2=_xlfn.XLOOKUP(G$1,'Point System'!$A:$A,'Point System'!$B:$B,""))*(TEXT(Attendance!$D$1:$ZZ$1,"mmm")="Jan"))*_xlfn.XLOOKUP(G$1,'Point System'!$A:$A,'Point System'!$C:$C,0)</f>
        <v>0</v>
      </c>
      <c r="H143" s="233" cm="1">
        <f t="array" ref="H143">SUMPRODUCT((LOWER(INDEX(Attendance!$D:$ZZ,MATCH($A143,Attendance!$A:$A,0),0))="x")*(Attendance!$D$2:$ZZ$2=_xlfn.XLOOKUP(H$1,'Point System'!$A:$A,'Point System'!$B:$B,""))*(TEXT(Attendance!$D$1:$ZZ$1,"mmm")="Jan"))*_xlfn.XLOOKUP(H$1,'Point System'!$A:$A,'Point System'!$C:$C,0)</f>
        <v>0</v>
      </c>
      <c r="I143" s="233" cm="1">
        <f t="array" ref="I143">SUMPRODUCT((LOWER(INDEX(Attendance!$D:$ZZ,MATCH($A143,Attendance!$A:$A,0),0))="x")*(Attendance!$D$2:$ZZ$2=_xlfn.XLOOKUP(I$1,'Point System'!$A:$A,'Point System'!$B:$B,""))*(TEXT(Attendance!$D$1:$ZZ$1,"mmm")="Jan"))*_xlfn.XLOOKUP(I$1,'Point System'!$A:$A,'Point System'!$C:$C,0)</f>
        <v>0</v>
      </c>
      <c r="J143" s="233" cm="1">
        <f t="array" ref="J143">SUMPRODUCT((LOWER(INDEX(Attendance!$D:$ZZ,MATCH($A143,Attendance!$A:$A,0),0))="x")*(Attendance!$D$2:$ZZ$2=_xlfn.XLOOKUP(J$1,'Point System'!$A:$A,'Point System'!$B:$B,""))*(TEXT(Attendance!$D$1:$ZZ$1,"mmm")="Jan"))*_xlfn.XLOOKUP(J$1,'Point System'!$A:$A,'Point System'!$C:$C,0)</f>
        <v>0</v>
      </c>
      <c r="K143" s="233" cm="1">
        <f t="array" ref="K143">SUMPRODUCT((LOWER(INDEX(Attendance!$D:$ZZ,MATCH($A143,Attendance!$A:$A,0),0))="x")*(Attendance!$D$2:$ZZ$2=_xlfn.XLOOKUP(K$1,'Point System'!$A:$A,'Point System'!$B:$B,""))*(TEXT(Attendance!$D$1:$ZZ$1,"mmm")="Jan"))*_xlfn.XLOOKUP(K$1,'Point System'!$A:$A,'Point System'!$C:$C,0)</f>
        <v>0</v>
      </c>
      <c r="L143" s="188"/>
      <c r="M143" s="188"/>
      <c r="N143" s="188"/>
      <c r="O143" s="188"/>
      <c r="P143" s="241">
        <f t="shared" si="6"/>
        <v>0</v>
      </c>
      <c r="Q143" s="242">
        <f>IFERROR(INDEX(Deduction!$K:$K,MATCH($A143,Deduction!$A:$A,0))*_xlfn.XLOOKUP(Q$1,'Point System'!$E:$E,'Point System'!$G:$G,0),0)</f>
        <v>0</v>
      </c>
      <c r="R143" s="242">
        <f>IFERROR(INDEX(Deduction!$L:$L,MATCH($A143,Deduction!$A:$A,0))*_xlfn.XLOOKUP(R$1,'Point System'!$E:$E,'Point System'!$G:$G,0),0)</f>
        <v>0</v>
      </c>
      <c r="S143" s="242">
        <f>IFERROR(INDEX(Deduction!$M:$M,MATCH($A143,Deduction!$A:$A,0))*_xlfn.XLOOKUP(S$1,'Point System'!$E:$E,'Point System'!$G:$G,0),0)</f>
        <v>0</v>
      </c>
      <c r="T143" s="242">
        <f>IFERROR(INDEX(Deduction!$N:$N,MATCH($A143,Deduction!$A:$A,0))*_xlfn.XLOOKUP(T$1,'Point System'!$E:$E,'Point System'!$G:$G,0),0)</f>
        <v>0</v>
      </c>
      <c r="U143" s="242">
        <f>IFERROR(INDEX(Deduction!$O:$O,MATCH($A143,Deduction!$A:$A,0))*_xlfn.XLOOKUP(U$1,'Point System'!$E:$E,'Point System'!$G:$G,0),0)</f>
        <v>0</v>
      </c>
      <c r="V143" s="242">
        <f>IFERROR(INDEX(Deduction!$P:$P,MATCH($A143,Deduction!$A:$A,0))*_xlfn.XLOOKUP(V$1,'Point System'!$E:$E,'Point System'!$G:$G,0),0)</f>
        <v>0</v>
      </c>
      <c r="W143" s="243">
        <f t="shared" si="7"/>
        <v>0</v>
      </c>
      <c r="X143" s="243">
        <f t="shared" si="8"/>
        <v>0</v>
      </c>
      <c r="Y143" s="244" cm="1">
        <f t="array" ref="Y143">IFERROR(SUMPRODUCT((LOWER(INDEX(Attendance!$E:$ZZ,MATCH($A143,Attendance!$A:$A,0),0))="x")*(TEXT(Attendance!$E$1:$ZZ$1,"mmm")="Jan"))/SUMPRODUCT((Attendance!$E$1:$ZZ$1&lt;&gt;"")*(TEXT(Attendance!$E$1:$ZZ$1,"mmm")="Jan")),0)</f>
        <v>0</v>
      </c>
      <c r="Z143" s="245" cm="1">
        <f t="array" ref="Z143">IFERROR(SUMPRODUCT((LOWER(INDEX(Attendance!$E:$ZZ,MATCH($A143,Attendance!$A:$A,0),0))="x")*(Attendance!$E$2:$ZZ$2=_xlfn.XLOOKUP(E$1,'Point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44" spans="1:26" x14ac:dyDescent="0.25">
      <c r="A144" s="40">
        <f>Attendance!A143</f>
        <v>141</v>
      </c>
      <c r="B144" s="39" t="str">
        <f>IF($A144=0,"",IFERROR(_xlfn.LET(_xlpm.x,INDEX(Attendance!$B:$B,MATCH($A144,Attendance!$A:$A,0)),IF(_xlpm.x=0,"",_xlpm.x)),""))</f>
        <v/>
      </c>
      <c r="C144" s="39" t="str">
        <f>IF($A144=0,"",IFERROR(_xlfn.LET(_xlpm.x,INDEX(Attendance!$C:$C,MATCH($A144,Attendance!$A:$A,0)),IF(_xlpm.x=0,"",_xlpm.x)),""))</f>
        <v/>
      </c>
      <c r="D144" s="39" t="str">
        <f>IF($A144=0,"",IFERROR(_xlfn.LET(_xlpm.x,INDEX(Attendance!$D:$D,MATCH($A144,Attendance!$A:$A,0)),IF(_xlpm.x=0,"",_xlpm.x)),""))</f>
        <v/>
      </c>
      <c r="E144" s="233" cm="1">
        <f t="array" ref="E144">SUMPRODUCT((LOWER(INDEX(Attendance!$D:$ZZ,MATCH($A144,Attendance!$A:$A,0),0))="x")*(Attendance!$D$2:$ZZ$2=_xlfn.XLOOKUP(E$1,'Point System'!$A:$A,'Point System'!$B:$B,""))*(TEXT(Attendance!$D$1:$ZZ$1,"mmm")="Jan"))*_xlfn.XLOOKUP(E$1,'Point System'!$A:$A,'Point System'!$C:$C,0)</f>
        <v>0</v>
      </c>
      <c r="F144" s="233" cm="1">
        <f t="array" ref="F144">SUMPRODUCT((LOWER(INDEX(Attendance!$D:$ZZ,MATCH($A144,Attendance!$A:$A,0),0))="x")*(Attendance!$D$2:$ZZ$2=_xlfn.XLOOKUP(F$1,'Point System'!$A:$A,'Point System'!$B:$B,""))*(TEXT(Attendance!$D$1:$ZZ$1,"mmm")="Jan"))*_xlfn.XLOOKUP(F$1,'Point System'!$A:$A,'Point System'!$C:$C,0)</f>
        <v>0</v>
      </c>
      <c r="G144" s="233" cm="1">
        <f t="array" ref="G144">SUMPRODUCT((LOWER(INDEX(Attendance!$D:$ZZ,MATCH($A144,Attendance!$A:$A,0),0))="x")*(Attendance!$D$2:$ZZ$2=_xlfn.XLOOKUP(G$1,'Point System'!$A:$A,'Point System'!$B:$B,""))*(TEXT(Attendance!$D$1:$ZZ$1,"mmm")="Jan"))*_xlfn.XLOOKUP(G$1,'Point System'!$A:$A,'Point System'!$C:$C,0)</f>
        <v>0</v>
      </c>
      <c r="H144" s="233" cm="1">
        <f t="array" ref="H144">SUMPRODUCT((LOWER(INDEX(Attendance!$D:$ZZ,MATCH($A144,Attendance!$A:$A,0),0))="x")*(Attendance!$D$2:$ZZ$2=_xlfn.XLOOKUP(H$1,'Point System'!$A:$A,'Point System'!$B:$B,""))*(TEXT(Attendance!$D$1:$ZZ$1,"mmm")="Jan"))*_xlfn.XLOOKUP(H$1,'Point System'!$A:$A,'Point System'!$C:$C,0)</f>
        <v>0</v>
      </c>
      <c r="I144" s="233" cm="1">
        <f t="array" ref="I144">SUMPRODUCT((LOWER(INDEX(Attendance!$D:$ZZ,MATCH($A144,Attendance!$A:$A,0),0))="x")*(Attendance!$D$2:$ZZ$2=_xlfn.XLOOKUP(I$1,'Point System'!$A:$A,'Point System'!$B:$B,""))*(TEXT(Attendance!$D$1:$ZZ$1,"mmm")="Jan"))*_xlfn.XLOOKUP(I$1,'Point System'!$A:$A,'Point System'!$C:$C,0)</f>
        <v>0</v>
      </c>
      <c r="J144" s="233" cm="1">
        <f t="array" ref="J144">SUMPRODUCT((LOWER(INDEX(Attendance!$D:$ZZ,MATCH($A144,Attendance!$A:$A,0),0))="x")*(Attendance!$D$2:$ZZ$2=_xlfn.XLOOKUP(J$1,'Point System'!$A:$A,'Point System'!$B:$B,""))*(TEXT(Attendance!$D$1:$ZZ$1,"mmm")="Jan"))*_xlfn.XLOOKUP(J$1,'Point System'!$A:$A,'Point System'!$C:$C,0)</f>
        <v>0</v>
      </c>
      <c r="K144" s="233" cm="1">
        <f t="array" ref="K144">SUMPRODUCT((LOWER(INDEX(Attendance!$D:$ZZ,MATCH($A144,Attendance!$A:$A,0),0))="x")*(Attendance!$D$2:$ZZ$2=_xlfn.XLOOKUP(K$1,'Point System'!$A:$A,'Point System'!$B:$B,""))*(TEXT(Attendance!$D$1:$ZZ$1,"mmm")="Jan"))*_xlfn.XLOOKUP(K$1,'Point System'!$A:$A,'Point System'!$C:$C,0)</f>
        <v>0</v>
      </c>
      <c r="L144" s="188"/>
      <c r="M144" s="188"/>
      <c r="N144" s="188"/>
      <c r="O144" s="188"/>
      <c r="P144" s="241">
        <f t="shared" si="6"/>
        <v>0</v>
      </c>
      <c r="Q144" s="242">
        <f>IFERROR(INDEX(Deduction!$K:$K,MATCH($A144,Deduction!$A:$A,0))*_xlfn.XLOOKUP(Q$1,'Point System'!$E:$E,'Point System'!$G:$G,0),0)</f>
        <v>0</v>
      </c>
      <c r="R144" s="242">
        <f>IFERROR(INDEX(Deduction!$L:$L,MATCH($A144,Deduction!$A:$A,0))*_xlfn.XLOOKUP(R$1,'Point System'!$E:$E,'Point System'!$G:$G,0),0)</f>
        <v>0</v>
      </c>
      <c r="S144" s="242">
        <f>IFERROR(INDEX(Deduction!$M:$M,MATCH($A144,Deduction!$A:$A,0))*_xlfn.XLOOKUP(S$1,'Point System'!$E:$E,'Point System'!$G:$G,0),0)</f>
        <v>0</v>
      </c>
      <c r="T144" s="242">
        <f>IFERROR(INDEX(Deduction!$N:$N,MATCH($A144,Deduction!$A:$A,0))*_xlfn.XLOOKUP(T$1,'Point System'!$E:$E,'Point System'!$G:$G,0),0)</f>
        <v>0</v>
      </c>
      <c r="U144" s="242">
        <f>IFERROR(INDEX(Deduction!$O:$O,MATCH($A144,Deduction!$A:$A,0))*_xlfn.XLOOKUP(U$1,'Point System'!$E:$E,'Point System'!$G:$G,0),0)</f>
        <v>0</v>
      </c>
      <c r="V144" s="242">
        <f>IFERROR(INDEX(Deduction!$P:$P,MATCH($A144,Deduction!$A:$A,0))*_xlfn.XLOOKUP(V$1,'Point System'!$E:$E,'Point System'!$G:$G,0),0)</f>
        <v>0</v>
      </c>
      <c r="W144" s="243">
        <f t="shared" si="7"/>
        <v>0</v>
      </c>
      <c r="X144" s="243">
        <f t="shared" si="8"/>
        <v>0</v>
      </c>
      <c r="Y144" s="244" cm="1">
        <f t="array" ref="Y144">IFERROR(SUMPRODUCT((LOWER(INDEX(Attendance!$E:$ZZ,MATCH($A144,Attendance!$A:$A,0),0))="x")*(TEXT(Attendance!$E$1:$ZZ$1,"mmm")="Jan"))/SUMPRODUCT((Attendance!$E$1:$ZZ$1&lt;&gt;"")*(TEXT(Attendance!$E$1:$ZZ$1,"mmm")="Jan")),0)</f>
        <v>0</v>
      </c>
      <c r="Z144" s="245" cm="1">
        <f t="array" ref="Z144">IFERROR(SUMPRODUCT((LOWER(INDEX(Attendance!$E:$ZZ,MATCH($A144,Attendance!$A:$A,0),0))="x")*(Attendance!$E$2:$ZZ$2=_xlfn.XLOOKUP(E$1,'Point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45" spans="1:26" x14ac:dyDescent="0.25">
      <c r="A145" s="39">
        <f>Attendance!A144</f>
        <v>142</v>
      </c>
      <c r="B145" s="39" t="str">
        <f>IF($A145=0,"",IFERROR(_xlfn.LET(_xlpm.x,INDEX(Attendance!$B:$B,MATCH($A145,Attendance!$A:$A,0)),IF(_xlpm.x=0,"",_xlpm.x)),""))</f>
        <v/>
      </c>
      <c r="C145" s="39" t="str">
        <f>IF($A145=0,"",IFERROR(_xlfn.LET(_xlpm.x,INDEX(Attendance!$C:$C,MATCH($A145,Attendance!$A:$A,0)),IF(_xlpm.x=0,"",_xlpm.x)),""))</f>
        <v/>
      </c>
      <c r="D145" s="39" t="str">
        <f>IF($A145=0,"",IFERROR(_xlfn.LET(_xlpm.x,INDEX(Attendance!$D:$D,MATCH($A145,Attendance!$A:$A,0)),IF(_xlpm.x=0,"",_xlpm.x)),""))</f>
        <v/>
      </c>
      <c r="E145" s="233" cm="1">
        <f t="array" ref="E145">SUMPRODUCT((LOWER(INDEX(Attendance!$D:$ZZ,MATCH($A145,Attendance!$A:$A,0),0))="x")*(Attendance!$D$2:$ZZ$2=_xlfn.XLOOKUP(E$1,'Point System'!$A:$A,'Point System'!$B:$B,""))*(TEXT(Attendance!$D$1:$ZZ$1,"mmm")="Jan"))*_xlfn.XLOOKUP(E$1,'Point System'!$A:$A,'Point System'!$C:$C,0)</f>
        <v>0</v>
      </c>
      <c r="F145" s="233" cm="1">
        <f t="array" ref="F145">SUMPRODUCT((LOWER(INDEX(Attendance!$D:$ZZ,MATCH($A145,Attendance!$A:$A,0),0))="x")*(Attendance!$D$2:$ZZ$2=_xlfn.XLOOKUP(F$1,'Point System'!$A:$A,'Point System'!$B:$B,""))*(TEXT(Attendance!$D$1:$ZZ$1,"mmm")="Jan"))*_xlfn.XLOOKUP(F$1,'Point System'!$A:$A,'Point System'!$C:$C,0)</f>
        <v>0</v>
      </c>
      <c r="G145" s="233" cm="1">
        <f t="array" ref="G145">SUMPRODUCT((LOWER(INDEX(Attendance!$D:$ZZ,MATCH($A145,Attendance!$A:$A,0),0))="x")*(Attendance!$D$2:$ZZ$2=_xlfn.XLOOKUP(G$1,'Point System'!$A:$A,'Point System'!$B:$B,""))*(TEXT(Attendance!$D$1:$ZZ$1,"mmm")="Jan"))*_xlfn.XLOOKUP(G$1,'Point System'!$A:$A,'Point System'!$C:$C,0)</f>
        <v>0</v>
      </c>
      <c r="H145" s="233" cm="1">
        <f t="array" ref="H145">SUMPRODUCT((LOWER(INDEX(Attendance!$D:$ZZ,MATCH($A145,Attendance!$A:$A,0),0))="x")*(Attendance!$D$2:$ZZ$2=_xlfn.XLOOKUP(H$1,'Point System'!$A:$A,'Point System'!$B:$B,""))*(TEXT(Attendance!$D$1:$ZZ$1,"mmm")="Jan"))*_xlfn.XLOOKUP(H$1,'Point System'!$A:$A,'Point System'!$C:$C,0)</f>
        <v>0</v>
      </c>
      <c r="I145" s="233" cm="1">
        <f t="array" ref="I145">SUMPRODUCT((LOWER(INDEX(Attendance!$D:$ZZ,MATCH($A145,Attendance!$A:$A,0),0))="x")*(Attendance!$D$2:$ZZ$2=_xlfn.XLOOKUP(I$1,'Point System'!$A:$A,'Point System'!$B:$B,""))*(TEXT(Attendance!$D$1:$ZZ$1,"mmm")="Jan"))*_xlfn.XLOOKUP(I$1,'Point System'!$A:$A,'Point System'!$C:$C,0)</f>
        <v>0</v>
      </c>
      <c r="J145" s="233" cm="1">
        <f t="array" ref="J145">SUMPRODUCT((LOWER(INDEX(Attendance!$D:$ZZ,MATCH($A145,Attendance!$A:$A,0),0))="x")*(Attendance!$D$2:$ZZ$2=_xlfn.XLOOKUP(J$1,'Point System'!$A:$A,'Point System'!$B:$B,""))*(TEXT(Attendance!$D$1:$ZZ$1,"mmm")="Jan"))*_xlfn.XLOOKUP(J$1,'Point System'!$A:$A,'Point System'!$C:$C,0)</f>
        <v>0</v>
      </c>
      <c r="K145" s="233" cm="1">
        <f t="array" ref="K145">SUMPRODUCT((LOWER(INDEX(Attendance!$D:$ZZ,MATCH($A145,Attendance!$A:$A,0),0))="x")*(Attendance!$D$2:$ZZ$2=_xlfn.XLOOKUP(K$1,'Point System'!$A:$A,'Point System'!$B:$B,""))*(TEXT(Attendance!$D$1:$ZZ$1,"mmm")="Jan"))*_xlfn.XLOOKUP(K$1,'Point System'!$A:$A,'Point System'!$C:$C,0)</f>
        <v>0</v>
      </c>
      <c r="L145" s="188"/>
      <c r="M145" s="188"/>
      <c r="N145" s="188"/>
      <c r="O145" s="188"/>
      <c r="P145" s="241">
        <f t="shared" si="6"/>
        <v>0</v>
      </c>
      <c r="Q145" s="242">
        <f>IFERROR(INDEX(Deduction!$K:$K,MATCH($A145,Deduction!$A:$A,0))*_xlfn.XLOOKUP(Q$1,'Point System'!$E:$E,'Point System'!$G:$G,0),0)</f>
        <v>0</v>
      </c>
      <c r="R145" s="242">
        <f>IFERROR(INDEX(Deduction!$L:$L,MATCH($A145,Deduction!$A:$A,0))*_xlfn.XLOOKUP(R$1,'Point System'!$E:$E,'Point System'!$G:$G,0),0)</f>
        <v>0</v>
      </c>
      <c r="S145" s="242">
        <f>IFERROR(INDEX(Deduction!$M:$M,MATCH($A145,Deduction!$A:$A,0))*_xlfn.XLOOKUP(S$1,'Point System'!$E:$E,'Point System'!$G:$G,0),0)</f>
        <v>0</v>
      </c>
      <c r="T145" s="242">
        <f>IFERROR(INDEX(Deduction!$N:$N,MATCH($A145,Deduction!$A:$A,0))*_xlfn.XLOOKUP(T$1,'Point System'!$E:$E,'Point System'!$G:$G,0),0)</f>
        <v>0</v>
      </c>
      <c r="U145" s="242">
        <f>IFERROR(INDEX(Deduction!$O:$O,MATCH($A145,Deduction!$A:$A,0))*_xlfn.XLOOKUP(U$1,'Point System'!$E:$E,'Point System'!$G:$G,0),0)</f>
        <v>0</v>
      </c>
      <c r="V145" s="242">
        <f>IFERROR(INDEX(Deduction!$P:$P,MATCH($A145,Deduction!$A:$A,0))*_xlfn.XLOOKUP(V$1,'Point System'!$E:$E,'Point System'!$G:$G,0),0)</f>
        <v>0</v>
      </c>
      <c r="W145" s="243">
        <f t="shared" si="7"/>
        <v>0</v>
      </c>
      <c r="X145" s="243">
        <f t="shared" si="8"/>
        <v>0</v>
      </c>
      <c r="Y145" s="244" cm="1">
        <f t="array" ref="Y145">IFERROR(SUMPRODUCT((LOWER(INDEX(Attendance!$E:$ZZ,MATCH($A145,Attendance!$A:$A,0),0))="x")*(TEXT(Attendance!$E$1:$ZZ$1,"mmm")="Jan"))/SUMPRODUCT((Attendance!$E$1:$ZZ$1&lt;&gt;"")*(TEXT(Attendance!$E$1:$ZZ$1,"mmm")="Jan")),0)</f>
        <v>0</v>
      </c>
      <c r="Z145" s="245" cm="1">
        <f t="array" ref="Z145">IFERROR(SUMPRODUCT((LOWER(INDEX(Attendance!$E:$ZZ,MATCH($A145,Attendance!$A:$A,0),0))="x")*(Attendance!$E$2:$ZZ$2=_xlfn.XLOOKUP(E$1,'Point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46" spans="1:26" x14ac:dyDescent="0.25">
      <c r="A146" s="40">
        <f>Attendance!A145</f>
        <v>143</v>
      </c>
      <c r="B146" s="39" t="str">
        <f>IF($A146=0,"",IFERROR(_xlfn.LET(_xlpm.x,INDEX(Attendance!$B:$B,MATCH($A146,Attendance!$A:$A,0)),IF(_xlpm.x=0,"",_xlpm.x)),""))</f>
        <v/>
      </c>
      <c r="C146" s="39" t="str">
        <f>IF($A146=0,"",IFERROR(_xlfn.LET(_xlpm.x,INDEX(Attendance!$C:$C,MATCH($A146,Attendance!$A:$A,0)),IF(_xlpm.x=0,"",_xlpm.x)),""))</f>
        <v/>
      </c>
      <c r="D146" s="39" t="str">
        <f>IF($A146=0,"",IFERROR(_xlfn.LET(_xlpm.x,INDEX(Attendance!$D:$D,MATCH($A146,Attendance!$A:$A,0)),IF(_xlpm.x=0,"",_xlpm.x)),""))</f>
        <v/>
      </c>
      <c r="E146" s="233" cm="1">
        <f t="array" ref="E146">SUMPRODUCT((LOWER(INDEX(Attendance!$D:$ZZ,MATCH($A146,Attendance!$A:$A,0),0))="x")*(Attendance!$D$2:$ZZ$2=_xlfn.XLOOKUP(E$1,'Point System'!$A:$A,'Point System'!$B:$B,""))*(TEXT(Attendance!$D$1:$ZZ$1,"mmm")="Jan"))*_xlfn.XLOOKUP(E$1,'Point System'!$A:$A,'Point System'!$C:$C,0)</f>
        <v>0</v>
      </c>
      <c r="F146" s="233" cm="1">
        <f t="array" ref="F146">SUMPRODUCT((LOWER(INDEX(Attendance!$D:$ZZ,MATCH($A146,Attendance!$A:$A,0),0))="x")*(Attendance!$D$2:$ZZ$2=_xlfn.XLOOKUP(F$1,'Point System'!$A:$A,'Point System'!$B:$B,""))*(TEXT(Attendance!$D$1:$ZZ$1,"mmm")="Jan"))*_xlfn.XLOOKUP(F$1,'Point System'!$A:$A,'Point System'!$C:$C,0)</f>
        <v>0</v>
      </c>
      <c r="G146" s="233" cm="1">
        <f t="array" ref="G146">SUMPRODUCT((LOWER(INDEX(Attendance!$D:$ZZ,MATCH($A146,Attendance!$A:$A,0),0))="x")*(Attendance!$D$2:$ZZ$2=_xlfn.XLOOKUP(G$1,'Point System'!$A:$A,'Point System'!$B:$B,""))*(TEXT(Attendance!$D$1:$ZZ$1,"mmm")="Jan"))*_xlfn.XLOOKUP(G$1,'Point System'!$A:$A,'Point System'!$C:$C,0)</f>
        <v>0</v>
      </c>
      <c r="H146" s="233" cm="1">
        <f t="array" ref="H146">SUMPRODUCT((LOWER(INDEX(Attendance!$D:$ZZ,MATCH($A146,Attendance!$A:$A,0),0))="x")*(Attendance!$D$2:$ZZ$2=_xlfn.XLOOKUP(H$1,'Point System'!$A:$A,'Point System'!$B:$B,""))*(TEXT(Attendance!$D$1:$ZZ$1,"mmm")="Jan"))*_xlfn.XLOOKUP(H$1,'Point System'!$A:$A,'Point System'!$C:$C,0)</f>
        <v>0</v>
      </c>
      <c r="I146" s="233" cm="1">
        <f t="array" ref="I146">SUMPRODUCT((LOWER(INDEX(Attendance!$D:$ZZ,MATCH($A146,Attendance!$A:$A,0),0))="x")*(Attendance!$D$2:$ZZ$2=_xlfn.XLOOKUP(I$1,'Point System'!$A:$A,'Point System'!$B:$B,""))*(TEXT(Attendance!$D$1:$ZZ$1,"mmm")="Jan"))*_xlfn.XLOOKUP(I$1,'Point System'!$A:$A,'Point System'!$C:$C,0)</f>
        <v>0</v>
      </c>
      <c r="J146" s="233" cm="1">
        <f t="array" ref="J146">SUMPRODUCT((LOWER(INDEX(Attendance!$D:$ZZ,MATCH($A146,Attendance!$A:$A,0),0))="x")*(Attendance!$D$2:$ZZ$2=_xlfn.XLOOKUP(J$1,'Point System'!$A:$A,'Point System'!$B:$B,""))*(TEXT(Attendance!$D$1:$ZZ$1,"mmm")="Jan"))*_xlfn.XLOOKUP(J$1,'Point System'!$A:$A,'Point System'!$C:$C,0)</f>
        <v>0</v>
      </c>
      <c r="K146" s="233" cm="1">
        <f t="array" ref="K146">SUMPRODUCT((LOWER(INDEX(Attendance!$D:$ZZ,MATCH($A146,Attendance!$A:$A,0),0))="x")*(Attendance!$D$2:$ZZ$2=_xlfn.XLOOKUP(K$1,'Point System'!$A:$A,'Point System'!$B:$B,""))*(TEXT(Attendance!$D$1:$ZZ$1,"mmm")="Jan"))*_xlfn.XLOOKUP(K$1,'Point System'!$A:$A,'Point System'!$C:$C,0)</f>
        <v>0</v>
      </c>
      <c r="L146" s="188"/>
      <c r="M146" s="188"/>
      <c r="N146" s="188"/>
      <c r="O146" s="188"/>
      <c r="P146" s="241">
        <f t="shared" si="6"/>
        <v>0</v>
      </c>
      <c r="Q146" s="242">
        <f>IFERROR(INDEX(Deduction!$K:$K,MATCH($A146,Deduction!$A:$A,0))*_xlfn.XLOOKUP(Q$1,'Point System'!$E:$E,'Point System'!$G:$G,0),0)</f>
        <v>0</v>
      </c>
      <c r="R146" s="242">
        <f>IFERROR(INDEX(Deduction!$L:$L,MATCH($A146,Deduction!$A:$A,0))*_xlfn.XLOOKUP(R$1,'Point System'!$E:$E,'Point System'!$G:$G,0),0)</f>
        <v>0</v>
      </c>
      <c r="S146" s="242">
        <f>IFERROR(INDEX(Deduction!$M:$M,MATCH($A146,Deduction!$A:$A,0))*_xlfn.XLOOKUP(S$1,'Point System'!$E:$E,'Point System'!$G:$G,0),0)</f>
        <v>0</v>
      </c>
      <c r="T146" s="242">
        <f>IFERROR(INDEX(Deduction!$N:$N,MATCH($A146,Deduction!$A:$A,0))*_xlfn.XLOOKUP(T$1,'Point System'!$E:$E,'Point System'!$G:$G,0),0)</f>
        <v>0</v>
      </c>
      <c r="U146" s="242">
        <f>IFERROR(INDEX(Deduction!$O:$O,MATCH($A146,Deduction!$A:$A,0))*_xlfn.XLOOKUP(U$1,'Point System'!$E:$E,'Point System'!$G:$G,0),0)</f>
        <v>0</v>
      </c>
      <c r="V146" s="242">
        <f>IFERROR(INDEX(Deduction!$P:$P,MATCH($A146,Deduction!$A:$A,0))*_xlfn.XLOOKUP(V$1,'Point System'!$E:$E,'Point System'!$G:$G,0),0)</f>
        <v>0</v>
      </c>
      <c r="W146" s="243">
        <f t="shared" si="7"/>
        <v>0</v>
      </c>
      <c r="X146" s="243">
        <f t="shared" si="8"/>
        <v>0</v>
      </c>
      <c r="Y146" s="244" cm="1">
        <f t="array" ref="Y146">IFERROR(SUMPRODUCT((LOWER(INDEX(Attendance!$E:$ZZ,MATCH($A146,Attendance!$A:$A,0),0))="x")*(TEXT(Attendance!$E$1:$ZZ$1,"mmm")="Jan"))/SUMPRODUCT((Attendance!$E$1:$ZZ$1&lt;&gt;"")*(TEXT(Attendance!$E$1:$ZZ$1,"mmm")="Jan")),0)</f>
        <v>0</v>
      </c>
      <c r="Z146" s="245" cm="1">
        <f t="array" ref="Z146">IFERROR(SUMPRODUCT((LOWER(INDEX(Attendance!$E:$ZZ,MATCH($A146,Attendance!$A:$A,0),0))="x")*(Attendance!$E$2:$ZZ$2=_xlfn.XLOOKUP(E$1,'Point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47" spans="1:26" x14ac:dyDescent="0.25">
      <c r="A147" s="39">
        <f>Attendance!A146</f>
        <v>144</v>
      </c>
      <c r="B147" s="39" t="str">
        <f>IF($A147=0,"",IFERROR(_xlfn.LET(_xlpm.x,INDEX(Attendance!$B:$B,MATCH($A147,Attendance!$A:$A,0)),IF(_xlpm.x=0,"",_xlpm.x)),""))</f>
        <v/>
      </c>
      <c r="C147" s="39" t="str">
        <f>IF($A147=0,"",IFERROR(_xlfn.LET(_xlpm.x,INDEX(Attendance!$C:$C,MATCH($A147,Attendance!$A:$A,0)),IF(_xlpm.x=0,"",_xlpm.x)),""))</f>
        <v/>
      </c>
      <c r="D147" s="39" t="str">
        <f>IF($A147=0,"",IFERROR(_xlfn.LET(_xlpm.x,INDEX(Attendance!$D:$D,MATCH($A147,Attendance!$A:$A,0)),IF(_xlpm.x=0,"",_xlpm.x)),""))</f>
        <v/>
      </c>
      <c r="E147" s="233" cm="1">
        <f t="array" ref="E147">SUMPRODUCT((LOWER(INDEX(Attendance!$D:$ZZ,MATCH($A147,Attendance!$A:$A,0),0))="x")*(Attendance!$D$2:$ZZ$2=_xlfn.XLOOKUP(E$1,'Point System'!$A:$A,'Point System'!$B:$B,""))*(TEXT(Attendance!$D$1:$ZZ$1,"mmm")="Jan"))*_xlfn.XLOOKUP(E$1,'Point System'!$A:$A,'Point System'!$C:$C,0)</f>
        <v>0</v>
      </c>
      <c r="F147" s="233" cm="1">
        <f t="array" ref="F147">SUMPRODUCT((LOWER(INDEX(Attendance!$D:$ZZ,MATCH($A147,Attendance!$A:$A,0),0))="x")*(Attendance!$D$2:$ZZ$2=_xlfn.XLOOKUP(F$1,'Point System'!$A:$A,'Point System'!$B:$B,""))*(TEXT(Attendance!$D$1:$ZZ$1,"mmm")="Jan"))*_xlfn.XLOOKUP(F$1,'Point System'!$A:$A,'Point System'!$C:$C,0)</f>
        <v>0</v>
      </c>
      <c r="G147" s="233" cm="1">
        <f t="array" ref="G147">SUMPRODUCT((LOWER(INDEX(Attendance!$D:$ZZ,MATCH($A147,Attendance!$A:$A,0),0))="x")*(Attendance!$D$2:$ZZ$2=_xlfn.XLOOKUP(G$1,'Point System'!$A:$A,'Point System'!$B:$B,""))*(TEXT(Attendance!$D$1:$ZZ$1,"mmm")="Jan"))*_xlfn.XLOOKUP(G$1,'Point System'!$A:$A,'Point System'!$C:$C,0)</f>
        <v>0</v>
      </c>
      <c r="H147" s="233" cm="1">
        <f t="array" ref="H147">SUMPRODUCT((LOWER(INDEX(Attendance!$D:$ZZ,MATCH($A147,Attendance!$A:$A,0),0))="x")*(Attendance!$D$2:$ZZ$2=_xlfn.XLOOKUP(H$1,'Point System'!$A:$A,'Point System'!$B:$B,""))*(TEXT(Attendance!$D$1:$ZZ$1,"mmm")="Jan"))*_xlfn.XLOOKUP(H$1,'Point System'!$A:$A,'Point System'!$C:$C,0)</f>
        <v>0</v>
      </c>
      <c r="I147" s="233" cm="1">
        <f t="array" ref="I147">SUMPRODUCT((LOWER(INDEX(Attendance!$D:$ZZ,MATCH($A147,Attendance!$A:$A,0),0))="x")*(Attendance!$D$2:$ZZ$2=_xlfn.XLOOKUP(I$1,'Point System'!$A:$A,'Point System'!$B:$B,""))*(TEXT(Attendance!$D$1:$ZZ$1,"mmm")="Jan"))*_xlfn.XLOOKUP(I$1,'Point System'!$A:$A,'Point System'!$C:$C,0)</f>
        <v>0</v>
      </c>
      <c r="J147" s="233" cm="1">
        <f t="array" ref="J147">SUMPRODUCT((LOWER(INDEX(Attendance!$D:$ZZ,MATCH($A147,Attendance!$A:$A,0),0))="x")*(Attendance!$D$2:$ZZ$2=_xlfn.XLOOKUP(J$1,'Point System'!$A:$A,'Point System'!$B:$B,""))*(TEXT(Attendance!$D$1:$ZZ$1,"mmm")="Jan"))*_xlfn.XLOOKUP(J$1,'Point System'!$A:$A,'Point System'!$C:$C,0)</f>
        <v>0</v>
      </c>
      <c r="K147" s="233" cm="1">
        <f t="array" ref="K147">SUMPRODUCT((LOWER(INDEX(Attendance!$D:$ZZ,MATCH($A147,Attendance!$A:$A,0),0))="x")*(Attendance!$D$2:$ZZ$2=_xlfn.XLOOKUP(K$1,'Point System'!$A:$A,'Point System'!$B:$B,""))*(TEXT(Attendance!$D$1:$ZZ$1,"mmm")="Jan"))*_xlfn.XLOOKUP(K$1,'Point System'!$A:$A,'Point System'!$C:$C,0)</f>
        <v>0</v>
      </c>
      <c r="L147" s="188"/>
      <c r="M147" s="188"/>
      <c r="N147" s="188"/>
      <c r="O147" s="188"/>
      <c r="P147" s="241">
        <f t="shared" si="6"/>
        <v>0</v>
      </c>
      <c r="Q147" s="242">
        <f>IFERROR(INDEX(Deduction!$K:$K,MATCH($A147,Deduction!$A:$A,0))*_xlfn.XLOOKUP(Q$1,'Point System'!$E:$E,'Point System'!$G:$G,0),0)</f>
        <v>0</v>
      </c>
      <c r="R147" s="242">
        <f>IFERROR(INDEX(Deduction!$L:$L,MATCH($A147,Deduction!$A:$A,0))*_xlfn.XLOOKUP(R$1,'Point System'!$E:$E,'Point System'!$G:$G,0),0)</f>
        <v>0</v>
      </c>
      <c r="S147" s="242">
        <f>IFERROR(INDEX(Deduction!$M:$M,MATCH($A147,Deduction!$A:$A,0))*_xlfn.XLOOKUP(S$1,'Point System'!$E:$E,'Point System'!$G:$G,0),0)</f>
        <v>0</v>
      </c>
      <c r="T147" s="242">
        <f>IFERROR(INDEX(Deduction!$N:$N,MATCH($A147,Deduction!$A:$A,0))*_xlfn.XLOOKUP(T$1,'Point System'!$E:$E,'Point System'!$G:$G,0),0)</f>
        <v>0</v>
      </c>
      <c r="U147" s="242">
        <f>IFERROR(INDEX(Deduction!$O:$O,MATCH($A147,Deduction!$A:$A,0))*_xlfn.XLOOKUP(U$1,'Point System'!$E:$E,'Point System'!$G:$G,0),0)</f>
        <v>0</v>
      </c>
      <c r="V147" s="242">
        <f>IFERROR(INDEX(Deduction!$P:$P,MATCH($A147,Deduction!$A:$A,0))*_xlfn.XLOOKUP(V$1,'Point System'!$E:$E,'Point System'!$G:$G,0),0)</f>
        <v>0</v>
      </c>
      <c r="W147" s="243">
        <f t="shared" si="7"/>
        <v>0</v>
      </c>
      <c r="X147" s="243">
        <f t="shared" si="8"/>
        <v>0</v>
      </c>
      <c r="Y147" s="244" cm="1">
        <f t="array" ref="Y147">IFERROR(SUMPRODUCT((LOWER(INDEX(Attendance!$E:$ZZ,MATCH($A147,Attendance!$A:$A,0),0))="x")*(TEXT(Attendance!$E$1:$ZZ$1,"mmm")="Jan"))/SUMPRODUCT((Attendance!$E$1:$ZZ$1&lt;&gt;"")*(TEXT(Attendance!$E$1:$ZZ$1,"mmm")="Jan")),0)</f>
        <v>0</v>
      </c>
      <c r="Z147" s="245" cm="1">
        <f t="array" ref="Z147">IFERROR(SUMPRODUCT((LOWER(INDEX(Attendance!$E:$ZZ,MATCH($A147,Attendance!$A:$A,0),0))="x")*(Attendance!$E$2:$ZZ$2=_xlfn.XLOOKUP(E$1,'Point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48" spans="1:26" x14ac:dyDescent="0.25">
      <c r="A148" s="40">
        <f>Attendance!A147</f>
        <v>145</v>
      </c>
      <c r="B148" s="39" t="str">
        <f>IF($A148=0,"",IFERROR(_xlfn.LET(_xlpm.x,INDEX(Attendance!$B:$B,MATCH($A148,Attendance!$A:$A,0)),IF(_xlpm.x=0,"",_xlpm.x)),""))</f>
        <v/>
      </c>
      <c r="C148" s="39" t="str">
        <f>IF($A148=0,"",IFERROR(_xlfn.LET(_xlpm.x,INDEX(Attendance!$C:$C,MATCH($A148,Attendance!$A:$A,0)),IF(_xlpm.x=0,"",_xlpm.x)),""))</f>
        <v/>
      </c>
      <c r="D148" s="39" t="str">
        <f>IF($A148=0,"",IFERROR(_xlfn.LET(_xlpm.x,INDEX(Attendance!$D:$D,MATCH($A148,Attendance!$A:$A,0)),IF(_xlpm.x=0,"",_xlpm.x)),""))</f>
        <v/>
      </c>
      <c r="E148" s="233" cm="1">
        <f t="array" ref="E148">SUMPRODUCT((LOWER(INDEX(Attendance!$D:$ZZ,MATCH($A148,Attendance!$A:$A,0),0))="x")*(Attendance!$D$2:$ZZ$2=_xlfn.XLOOKUP(E$1,'Point System'!$A:$A,'Point System'!$B:$B,""))*(TEXT(Attendance!$D$1:$ZZ$1,"mmm")="Jan"))*_xlfn.XLOOKUP(E$1,'Point System'!$A:$A,'Point System'!$C:$C,0)</f>
        <v>0</v>
      </c>
      <c r="F148" s="233" cm="1">
        <f t="array" ref="F148">SUMPRODUCT((LOWER(INDEX(Attendance!$D:$ZZ,MATCH($A148,Attendance!$A:$A,0),0))="x")*(Attendance!$D$2:$ZZ$2=_xlfn.XLOOKUP(F$1,'Point System'!$A:$A,'Point System'!$B:$B,""))*(TEXT(Attendance!$D$1:$ZZ$1,"mmm")="Jan"))*_xlfn.XLOOKUP(F$1,'Point System'!$A:$A,'Point System'!$C:$C,0)</f>
        <v>0</v>
      </c>
      <c r="G148" s="233" cm="1">
        <f t="array" ref="G148">SUMPRODUCT((LOWER(INDEX(Attendance!$D:$ZZ,MATCH($A148,Attendance!$A:$A,0),0))="x")*(Attendance!$D$2:$ZZ$2=_xlfn.XLOOKUP(G$1,'Point System'!$A:$A,'Point System'!$B:$B,""))*(TEXT(Attendance!$D$1:$ZZ$1,"mmm")="Jan"))*_xlfn.XLOOKUP(G$1,'Point System'!$A:$A,'Point System'!$C:$C,0)</f>
        <v>0</v>
      </c>
      <c r="H148" s="233" cm="1">
        <f t="array" ref="H148">SUMPRODUCT((LOWER(INDEX(Attendance!$D:$ZZ,MATCH($A148,Attendance!$A:$A,0),0))="x")*(Attendance!$D$2:$ZZ$2=_xlfn.XLOOKUP(H$1,'Point System'!$A:$A,'Point System'!$B:$B,""))*(TEXT(Attendance!$D$1:$ZZ$1,"mmm")="Jan"))*_xlfn.XLOOKUP(H$1,'Point System'!$A:$A,'Point System'!$C:$C,0)</f>
        <v>0</v>
      </c>
      <c r="I148" s="233" cm="1">
        <f t="array" ref="I148">SUMPRODUCT((LOWER(INDEX(Attendance!$D:$ZZ,MATCH($A148,Attendance!$A:$A,0),0))="x")*(Attendance!$D$2:$ZZ$2=_xlfn.XLOOKUP(I$1,'Point System'!$A:$A,'Point System'!$B:$B,""))*(TEXT(Attendance!$D$1:$ZZ$1,"mmm")="Jan"))*_xlfn.XLOOKUP(I$1,'Point System'!$A:$A,'Point System'!$C:$C,0)</f>
        <v>0</v>
      </c>
      <c r="J148" s="233" cm="1">
        <f t="array" ref="J148">SUMPRODUCT((LOWER(INDEX(Attendance!$D:$ZZ,MATCH($A148,Attendance!$A:$A,0),0))="x")*(Attendance!$D$2:$ZZ$2=_xlfn.XLOOKUP(J$1,'Point System'!$A:$A,'Point System'!$B:$B,""))*(TEXT(Attendance!$D$1:$ZZ$1,"mmm")="Jan"))*_xlfn.XLOOKUP(J$1,'Point System'!$A:$A,'Point System'!$C:$C,0)</f>
        <v>0</v>
      </c>
      <c r="K148" s="233" cm="1">
        <f t="array" ref="K148">SUMPRODUCT((LOWER(INDEX(Attendance!$D:$ZZ,MATCH($A148,Attendance!$A:$A,0),0))="x")*(Attendance!$D$2:$ZZ$2=_xlfn.XLOOKUP(K$1,'Point System'!$A:$A,'Point System'!$B:$B,""))*(TEXT(Attendance!$D$1:$ZZ$1,"mmm")="Jan"))*_xlfn.XLOOKUP(K$1,'Point System'!$A:$A,'Point System'!$C:$C,0)</f>
        <v>0</v>
      </c>
      <c r="L148" s="188"/>
      <c r="M148" s="188"/>
      <c r="N148" s="188"/>
      <c r="O148" s="188"/>
      <c r="P148" s="241">
        <f t="shared" si="6"/>
        <v>0</v>
      </c>
      <c r="Q148" s="242">
        <f>IFERROR(INDEX(Deduction!$K:$K,MATCH($A148,Deduction!$A:$A,0))*_xlfn.XLOOKUP(Q$1,'Point System'!$E:$E,'Point System'!$G:$G,0),0)</f>
        <v>0</v>
      </c>
      <c r="R148" s="242">
        <f>IFERROR(INDEX(Deduction!$L:$L,MATCH($A148,Deduction!$A:$A,0))*_xlfn.XLOOKUP(R$1,'Point System'!$E:$E,'Point System'!$G:$G,0),0)</f>
        <v>0</v>
      </c>
      <c r="S148" s="242">
        <f>IFERROR(INDEX(Deduction!$M:$M,MATCH($A148,Deduction!$A:$A,0))*_xlfn.XLOOKUP(S$1,'Point System'!$E:$E,'Point System'!$G:$G,0),0)</f>
        <v>0</v>
      </c>
      <c r="T148" s="242">
        <f>IFERROR(INDEX(Deduction!$N:$N,MATCH($A148,Deduction!$A:$A,0))*_xlfn.XLOOKUP(T$1,'Point System'!$E:$E,'Point System'!$G:$G,0),0)</f>
        <v>0</v>
      </c>
      <c r="U148" s="242">
        <f>IFERROR(INDEX(Deduction!$O:$O,MATCH($A148,Deduction!$A:$A,0))*_xlfn.XLOOKUP(U$1,'Point System'!$E:$E,'Point System'!$G:$G,0),0)</f>
        <v>0</v>
      </c>
      <c r="V148" s="242">
        <f>IFERROR(INDEX(Deduction!$P:$P,MATCH($A148,Deduction!$A:$A,0))*_xlfn.XLOOKUP(V$1,'Point System'!$E:$E,'Point System'!$G:$G,0),0)</f>
        <v>0</v>
      </c>
      <c r="W148" s="243">
        <f t="shared" si="7"/>
        <v>0</v>
      </c>
      <c r="X148" s="243">
        <f t="shared" si="8"/>
        <v>0</v>
      </c>
      <c r="Y148" s="244" cm="1">
        <f t="array" ref="Y148">IFERROR(SUMPRODUCT((LOWER(INDEX(Attendance!$E:$ZZ,MATCH($A148,Attendance!$A:$A,0),0))="x")*(TEXT(Attendance!$E$1:$ZZ$1,"mmm")="Jan"))/SUMPRODUCT((Attendance!$E$1:$ZZ$1&lt;&gt;"")*(TEXT(Attendance!$E$1:$ZZ$1,"mmm")="Jan")),0)</f>
        <v>0</v>
      </c>
      <c r="Z148" s="245" cm="1">
        <f t="array" ref="Z148">IFERROR(SUMPRODUCT((LOWER(INDEX(Attendance!$E:$ZZ,MATCH($A148,Attendance!$A:$A,0),0))="x")*(Attendance!$E$2:$ZZ$2=_xlfn.XLOOKUP(E$1,'Point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49" spans="1:26" x14ac:dyDescent="0.25">
      <c r="A149" s="39">
        <f>Attendance!A148</f>
        <v>146</v>
      </c>
      <c r="B149" s="39" t="str">
        <f>IF($A149=0,"",IFERROR(_xlfn.LET(_xlpm.x,INDEX(Attendance!$B:$B,MATCH($A149,Attendance!$A:$A,0)),IF(_xlpm.x=0,"",_xlpm.x)),""))</f>
        <v/>
      </c>
      <c r="C149" s="39" t="str">
        <f>IF($A149=0,"",IFERROR(_xlfn.LET(_xlpm.x,INDEX(Attendance!$C:$C,MATCH($A149,Attendance!$A:$A,0)),IF(_xlpm.x=0,"",_xlpm.x)),""))</f>
        <v/>
      </c>
      <c r="D149" s="39" t="str">
        <f>IF($A149=0,"",IFERROR(_xlfn.LET(_xlpm.x,INDEX(Attendance!$D:$D,MATCH($A149,Attendance!$A:$A,0)),IF(_xlpm.x=0,"",_xlpm.x)),""))</f>
        <v/>
      </c>
      <c r="E149" s="233" cm="1">
        <f t="array" ref="E149">SUMPRODUCT((LOWER(INDEX(Attendance!$D:$ZZ,MATCH($A149,Attendance!$A:$A,0),0))="x")*(Attendance!$D$2:$ZZ$2=_xlfn.XLOOKUP(E$1,'Point System'!$A:$A,'Point System'!$B:$B,""))*(TEXT(Attendance!$D$1:$ZZ$1,"mmm")="Jan"))*_xlfn.XLOOKUP(E$1,'Point System'!$A:$A,'Point System'!$C:$C,0)</f>
        <v>0</v>
      </c>
      <c r="F149" s="233" cm="1">
        <f t="array" ref="F149">SUMPRODUCT((LOWER(INDEX(Attendance!$D:$ZZ,MATCH($A149,Attendance!$A:$A,0),0))="x")*(Attendance!$D$2:$ZZ$2=_xlfn.XLOOKUP(F$1,'Point System'!$A:$A,'Point System'!$B:$B,""))*(TEXT(Attendance!$D$1:$ZZ$1,"mmm")="Jan"))*_xlfn.XLOOKUP(F$1,'Point System'!$A:$A,'Point System'!$C:$C,0)</f>
        <v>0</v>
      </c>
      <c r="G149" s="233" cm="1">
        <f t="array" ref="G149">SUMPRODUCT((LOWER(INDEX(Attendance!$D:$ZZ,MATCH($A149,Attendance!$A:$A,0),0))="x")*(Attendance!$D$2:$ZZ$2=_xlfn.XLOOKUP(G$1,'Point System'!$A:$A,'Point System'!$B:$B,""))*(TEXT(Attendance!$D$1:$ZZ$1,"mmm")="Jan"))*_xlfn.XLOOKUP(G$1,'Point System'!$A:$A,'Point System'!$C:$C,0)</f>
        <v>0</v>
      </c>
      <c r="H149" s="233" cm="1">
        <f t="array" ref="H149">SUMPRODUCT((LOWER(INDEX(Attendance!$D:$ZZ,MATCH($A149,Attendance!$A:$A,0),0))="x")*(Attendance!$D$2:$ZZ$2=_xlfn.XLOOKUP(H$1,'Point System'!$A:$A,'Point System'!$B:$B,""))*(TEXT(Attendance!$D$1:$ZZ$1,"mmm")="Jan"))*_xlfn.XLOOKUP(H$1,'Point System'!$A:$A,'Point System'!$C:$C,0)</f>
        <v>0</v>
      </c>
      <c r="I149" s="233" cm="1">
        <f t="array" ref="I149">SUMPRODUCT((LOWER(INDEX(Attendance!$D:$ZZ,MATCH($A149,Attendance!$A:$A,0),0))="x")*(Attendance!$D$2:$ZZ$2=_xlfn.XLOOKUP(I$1,'Point System'!$A:$A,'Point System'!$B:$B,""))*(TEXT(Attendance!$D$1:$ZZ$1,"mmm")="Jan"))*_xlfn.XLOOKUP(I$1,'Point System'!$A:$A,'Point System'!$C:$C,0)</f>
        <v>0</v>
      </c>
      <c r="J149" s="233" cm="1">
        <f t="array" ref="J149">SUMPRODUCT((LOWER(INDEX(Attendance!$D:$ZZ,MATCH($A149,Attendance!$A:$A,0),0))="x")*(Attendance!$D$2:$ZZ$2=_xlfn.XLOOKUP(J$1,'Point System'!$A:$A,'Point System'!$B:$B,""))*(TEXT(Attendance!$D$1:$ZZ$1,"mmm")="Jan"))*_xlfn.XLOOKUP(J$1,'Point System'!$A:$A,'Point System'!$C:$C,0)</f>
        <v>0</v>
      </c>
      <c r="K149" s="233" cm="1">
        <f t="array" ref="K149">SUMPRODUCT((LOWER(INDEX(Attendance!$D:$ZZ,MATCH($A149,Attendance!$A:$A,0),0))="x")*(Attendance!$D$2:$ZZ$2=_xlfn.XLOOKUP(K$1,'Point System'!$A:$A,'Point System'!$B:$B,""))*(TEXT(Attendance!$D$1:$ZZ$1,"mmm")="Jan"))*_xlfn.XLOOKUP(K$1,'Point System'!$A:$A,'Point System'!$C:$C,0)</f>
        <v>0</v>
      </c>
      <c r="L149" s="188"/>
      <c r="M149" s="188"/>
      <c r="N149" s="188"/>
      <c r="O149" s="188"/>
      <c r="P149" s="241">
        <f t="shared" si="6"/>
        <v>0</v>
      </c>
      <c r="Q149" s="242">
        <f>IFERROR(INDEX(Deduction!$K:$K,MATCH($A149,Deduction!$A:$A,0))*_xlfn.XLOOKUP(Q$1,'Point System'!$E:$E,'Point System'!$G:$G,0),0)</f>
        <v>0</v>
      </c>
      <c r="R149" s="242">
        <f>IFERROR(INDEX(Deduction!$L:$L,MATCH($A149,Deduction!$A:$A,0))*_xlfn.XLOOKUP(R$1,'Point System'!$E:$E,'Point System'!$G:$G,0),0)</f>
        <v>0</v>
      </c>
      <c r="S149" s="242">
        <f>IFERROR(INDEX(Deduction!$M:$M,MATCH($A149,Deduction!$A:$A,0))*_xlfn.XLOOKUP(S$1,'Point System'!$E:$E,'Point System'!$G:$G,0),0)</f>
        <v>0</v>
      </c>
      <c r="T149" s="242">
        <f>IFERROR(INDEX(Deduction!$N:$N,MATCH($A149,Deduction!$A:$A,0))*_xlfn.XLOOKUP(T$1,'Point System'!$E:$E,'Point System'!$G:$G,0),0)</f>
        <v>0</v>
      </c>
      <c r="U149" s="242">
        <f>IFERROR(INDEX(Deduction!$O:$O,MATCH($A149,Deduction!$A:$A,0))*_xlfn.XLOOKUP(U$1,'Point System'!$E:$E,'Point System'!$G:$G,0),0)</f>
        <v>0</v>
      </c>
      <c r="V149" s="242">
        <f>IFERROR(INDEX(Deduction!$P:$P,MATCH($A149,Deduction!$A:$A,0))*_xlfn.XLOOKUP(V$1,'Point System'!$E:$E,'Point System'!$G:$G,0),0)</f>
        <v>0</v>
      </c>
      <c r="W149" s="243">
        <f t="shared" si="7"/>
        <v>0</v>
      </c>
      <c r="X149" s="243">
        <f t="shared" si="8"/>
        <v>0</v>
      </c>
      <c r="Y149" s="244" cm="1">
        <f t="array" ref="Y149">IFERROR(SUMPRODUCT((LOWER(INDEX(Attendance!$E:$ZZ,MATCH($A149,Attendance!$A:$A,0),0))="x")*(TEXT(Attendance!$E$1:$ZZ$1,"mmm")="Jan"))/SUMPRODUCT((Attendance!$E$1:$ZZ$1&lt;&gt;"")*(TEXT(Attendance!$E$1:$ZZ$1,"mmm")="Jan")),0)</f>
        <v>0</v>
      </c>
      <c r="Z149" s="245" cm="1">
        <f t="array" ref="Z149">IFERROR(SUMPRODUCT((LOWER(INDEX(Attendance!$E:$ZZ,MATCH($A149,Attendance!$A:$A,0),0))="x")*(Attendance!$E$2:$ZZ$2=_xlfn.XLOOKUP(E$1,'Point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50" spans="1:26" x14ac:dyDescent="0.25">
      <c r="A150" s="40">
        <f>Attendance!A149</f>
        <v>147</v>
      </c>
      <c r="B150" s="39" t="str">
        <f>IF($A150=0,"",IFERROR(_xlfn.LET(_xlpm.x,INDEX(Attendance!$B:$B,MATCH($A150,Attendance!$A:$A,0)),IF(_xlpm.x=0,"",_xlpm.x)),""))</f>
        <v/>
      </c>
      <c r="C150" s="39" t="str">
        <f>IF($A150=0,"",IFERROR(_xlfn.LET(_xlpm.x,INDEX(Attendance!$C:$C,MATCH($A150,Attendance!$A:$A,0)),IF(_xlpm.x=0,"",_xlpm.x)),""))</f>
        <v/>
      </c>
      <c r="D150" s="39" t="str">
        <f>IF($A150=0,"",IFERROR(_xlfn.LET(_xlpm.x,INDEX(Attendance!$D:$D,MATCH($A150,Attendance!$A:$A,0)),IF(_xlpm.x=0,"",_xlpm.x)),""))</f>
        <v/>
      </c>
      <c r="E150" s="233" cm="1">
        <f t="array" ref="E150">SUMPRODUCT((LOWER(INDEX(Attendance!$D:$ZZ,MATCH($A150,Attendance!$A:$A,0),0))="x")*(Attendance!$D$2:$ZZ$2=_xlfn.XLOOKUP(E$1,'Point System'!$A:$A,'Point System'!$B:$B,""))*(TEXT(Attendance!$D$1:$ZZ$1,"mmm")="Jan"))*_xlfn.XLOOKUP(E$1,'Point System'!$A:$A,'Point System'!$C:$C,0)</f>
        <v>0</v>
      </c>
      <c r="F150" s="233" cm="1">
        <f t="array" ref="F150">SUMPRODUCT((LOWER(INDEX(Attendance!$D:$ZZ,MATCH($A150,Attendance!$A:$A,0),0))="x")*(Attendance!$D$2:$ZZ$2=_xlfn.XLOOKUP(F$1,'Point System'!$A:$A,'Point System'!$B:$B,""))*(TEXT(Attendance!$D$1:$ZZ$1,"mmm")="Jan"))*_xlfn.XLOOKUP(F$1,'Point System'!$A:$A,'Point System'!$C:$C,0)</f>
        <v>0</v>
      </c>
      <c r="G150" s="233" cm="1">
        <f t="array" ref="G150">SUMPRODUCT((LOWER(INDEX(Attendance!$D:$ZZ,MATCH($A150,Attendance!$A:$A,0),0))="x")*(Attendance!$D$2:$ZZ$2=_xlfn.XLOOKUP(G$1,'Point System'!$A:$A,'Point System'!$B:$B,""))*(TEXT(Attendance!$D$1:$ZZ$1,"mmm")="Jan"))*_xlfn.XLOOKUP(G$1,'Point System'!$A:$A,'Point System'!$C:$C,0)</f>
        <v>0</v>
      </c>
      <c r="H150" s="233" cm="1">
        <f t="array" ref="H150">SUMPRODUCT((LOWER(INDEX(Attendance!$D:$ZZ,MATCH($A150,Attendance!$A:$A,0),0))="x")*(Attendance!$D$2:$ZZ$2=_xlfn.XLOOKUP(H$1,'Point System'!$A:$A,'Point System'!$B:$B,""))*(TEXT(Attendance!$D$1:$ZZ$1,"mmm")="Jan"))*_xlfn.XLOOKUP(H$1,'Point System'!$A:$A,'Point System'!$C:$C,0)</f>
        <v>0</v>
      </c>
      <c r="I150" s="233" cm="1">
        <f t="array" ref="I150">SUMPRODUCT((LOWER(INDEX(Attendance!$D:$ZZ,MATCH($A150,Attendance!$A:$A,0),0))="x")*(Attendance!$D$2:$ZZ$2=_xlfn.XLOOKUP(I$1,'Point System'!$A:$A,'Point System'!$B:$B,""))*(TEXT(Attendance!$D$1:$ZZ$1,"mmm")="Jan"))*_xlfn.XLOOKUP(I$1,'Point System'!$A:$A,'Point System'!$C:$C,0)</f>
        <v>0</v>
      </c>
      <c r="J150" s="233" cm="1">
        <f t="array" ref="J150">SUMPRODUCT((LOWER(INDEX(Attendance!$D:$ZZ,MATCH($A150,Attendance!$A:$A,0),0))="x")*(Attendance!$D$2:$ZZ$2=_xlfn.XLOOKUP(J$1,'Point System'!$A:$A,'Point System'!$B:$B,""))*(TEXT(Attendance!$D$1:$ZZ$1,"mmm")="Jan"))*_xlfn.XLOOKUP(J$1,'Point System'!$A:$A,'Point System'!$C:$C,0)</f>
        <v>0</v>
      </c>
      <c r="K150" s="233" cm="1">
        <f t="array" ref="K150">SUMPRODUCT((LOWER(INDEX(Attendance!$D:$ZZ,MATCH($A150,Attendance!$A:$A,0),0))="x")*(Attendance!$D$2:$ZZ$2=_xlfn.XLOOKUP(K$1,'Point System'!$A:$A,'Point System'!$B:$B,""))*(TEXT(Attendance!$D$1:$ZZ$1,"mmm")="Jan"))*_xlfn.XLOOKUP(K$1,'Point System'!$A:$A,'Point System'!$C:$C,0)</f>
        <v>0</v>
      </c>
      <c r="L150" s="188"/>
      <c r="M150" s="188"/>
      <c r="N150" s="188"/>
      <c r="O150" s="188"/>
      <c r="P150" s="241">
        <f t="shared" si="6"/>
        <v>0</v>
      </c>
      <c r="Q150" s="242">
        <f>IFERROR(INDEX(Deduction!$K:$K,MATCH($A150,Deduction!$A:$A,0))*_xlfn.XLOOKUP(Q$1,'Point System'!$E:$E,'Point System'!$G:$G,0),0)</f>
        <v>0</v>
      </c>
      <c r="R150" s="242">
        <f>IFERROR(INDEX(Deduction!$L:$L,MATCH($A150,Deduction!$A:$A,0))*_xlfn.XLOOKUP(R$1,'Point System'!$E:$E,'Point System'!$G:$G,0),0)</f>
        <v>0</v>
      </c>
      <c r="S150" s="242">
        <f>IFERROR(INDEX(Deduction!$M:$M,MATCH($A150,Deduction!$A:$A,0))*_xlfn.XLOOKUP(S$1,'Point System'!$E:$E,'Point System'!$G:$G,0),0)</f>
        <v>0</v>
      </c>
      <c r="T150" s="242">
        <f>IFERROR(INDEX(Deduction!$N:$N,MATCH($A150,Deduction!$A:$A,0))*_xlfn.XLOOKUP(T$1,'Point System'!$E:$E,'Point System'!$G:$G,0),0)</f>
        <v>0</v>
      </c>
      <c r="U150" s="242">
        <f>IFERROR(INDEX(Deduction!$O:$O,MATCH($A150,Deduction!$A:$A,0))*_xlfn.XLOOKUP(U$1,'Point System'!$E:$E,'Point System'!$G:$G,0),0)</f>
        <v>0</v>
      </c>
      <c r="V150" s="242">
        <f>IFERROR(INDEX(Deduction!$P:$P,MATCH($A150,Deduction!$A:$A,0))*_xlfn.XLOOKUP(V$1,'Point System'!$E:$E,'Point System'!$G:$G,0),0)</f>
        <v>0</v>
      </c>
      <c r="W150" s="243">
        <f t="shared" si="7"/>
        <v>0</v>
      </c>
      <c r="X150" s="243">
        <f t="shared" si="8"/>
        <v>0</v>
      </c>
      <c r="Y150" s="244" cm="1">
        <f t="array" ref="Y150">IFERROR(SUMPRODUCT((LOWER(INDEX(Attendance!$E:$ZZ,MATCH($A150,Attendance!$A:$A,0),0))="x")*(TEXT(Attendance!$E$1:$ZZ$1,"mmm")="Jan"))/SUMPRODUCT((Attendance!$E$1:$ZZ$1&lt;&gt;"")*(TEXT(Attendance!$E$1:$ZZ$1,"mmm")="Jan")),0)</f>
        <v>0</v>
      </c>
      <c r="Z150" s="245" cm="1">
        <f t="array" ref="Z150">IFERROR(SUMPRODUCT((LOWER(INDEX(Attendance!$E:$ZZ,MATCH($A150,Attendance!$A:$A,0),0))="x")*(Attendance!$E$2:$ZZ$2=_xlfn.XLOOKUP(E$1,'Point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51" spans="1:26" x14ac:dyDescent="0.25">
      <c r="A151" s="39">
        <f>Attendance!A150</f>
        <v>148</v>
      </c>
      <c r="B151" s="39" t="str">
        <f>IF($A151=0,"",IFERROR(_xlfn.LET(_xlpm.x,INDEX(Attendance!$B:$B,MATCH($A151,Attendance!$A:$A,0)),IF(_xlpm.x=0,"",_xlpm.x)),""))</f>
        <v/>
      </c>
      <c r="C151" s="39" t="str">
        <f>IF($A151=0,"",IFERROR(_xlfn.LET(_xlpm.x,INDEX(Attendance!$C:$C,MATCH($A151,Attendance!$A:$A,0)),IF(_xlpm.x=0,"",_xlpm.x)),""))</f>
        <v/>
      </c>
      <c r="D151" s="39" t="str">
        <f>IF($A151=0,"",IFERROR(_xlfn.LET(_xlpm.x,INDEX(Attendance!$D:$D,MATCH($A151,Attendance!$A:$A,0)),IF(_xlpm.x=0,"",_xlpm.x)),""))</f>
        <v/>
      </c>
      <c r="E151" s="233" cm="1">
        <f t="array" ref="E151">SUMPRODUCT((LOWER(INDEX(Attendance!$D:$ZZ,MATCH($A151,Attendance!$A:$A,0),0))="x")*(Attendance!$D$2:$ZZ$2=_xlfn.XLOOKUP(E$1,'Point System'!$A:$A,'Point System'!$B:$B,""))*(TEXT(Attendance!$D$1:$ZZ$1,"mmm")="Jan"))*_xlfn.XLOOKUP(E$1,'Point System'!$A:$A,'Point System'!$C:$C,0)</f>
        <v>0</v>
      </c>
      <c r="F151" s="233" cm="1">
        <f t="array" ref="F151">SUMPRODUCT((LOWER(INDEX(Attendance!$D:$ZZ,MATCH($A151,Attendance!$A:$A,0),0))="x")*(Attendance!$D$2:$ZZ$2=_xlfn.XLOOKUP(F$1,'Point System'!$A:$A,'Point System'!$B:$B,""))*(TEXT(Attendance!$D$1:$ZZ$1,"mmm")="Jan"))*_xlfn.XLOOKUP(F$1,'Point System'!$A:$A,'Point System'!$C:$C,0)</f>
        <v>0</v>
      </c>
      <c r="G151" s="233" cm="1">
        <f t="array" ref="G151">SUMPRODUCT((LOWER(INDEX(Attendance!$D:$ZZ,MATCH($A151,Attendance!$A:$A,0),0))="x")*(Attendance!$D$2:$ZZ$2=_xlfn.XLOOKUP(G$1,'Point System'!$A:$A,'Point System'!$B:$B,""))*(TEXT(Attendance!$D$1:$ZZ$1,"mmm")="Jan"))*_xlfn.XLOOKUP(G$1,'Point System'!$A:$A,'Point System'!$C:$C,0)</f>
        <v>0</v>
      </c>
      <c r="H151" s="233" cm="1">
        <f t="array" ref="H151">SUMPRODUCT((LOWER(INDEX(Attendance!$D:$ZZ,MATCH($A151,Attendance!$A:$A,0),0))="x")*(Attendance!$D$2:$ZZ$2=_xlfn.XLOOKUP(H$1,'Point System'!$A:$A,'Point System'!$B:$B,""))*(TEXT(Attendance!$D$1:$ZZ$1,"mmm")="Jan"))*_xlfn.XLOOKUP(H$1,'Point System'!$A:$A,'Point System'!$C:$C,0)</f>
        <v>0</v>
      </c>
      <c r="I151" s="233" cm="1">
        <f t="array" ref="I151">SUMPRODUCT((LOWER(INDEX(Attendance!$D:$ZZ,MATCH($A151,Attendance!$A:$A,0),0))="x")*(Attendance!$D$2:$ZZ$2=_xlfn.XLOOKUP(I$1,'Point System'!$A:$A,'Point System'!$B:$B,""))*(TEXT(Attendance!$D$1:$ZZ$1,"mmm")="Jan"))*_xlfn.XLOOKUP(I$1,'Point System'!$A:$A,'Point System'!$C:$C,0)</f>
        <v>0</v>
      </c>
      <c r="J151" s="233" cm="1">
        <f t="array" ref="J151">SUMPRODUCT((LOWER(INDEX(Attendance!$D:$ZZ,MATCH($A151,Attendance!$A:$A,0),0))="x")*(Attendance!$D$2:$ZZ$2=_xlfn.XLOOKUP(J$1,'Point System'!$A:$A,'Point System'!$B:$B,""))*(TEXT(Attendance!$D$1:$ZZ$1,"mmm")="Jan"))*_xlfn.XLOOKUP(J$1,'Point System'!$A:$A,'Point System'!$C:$C,0)</f>
        <v>0</v>
      </c>
      <c r="K151" s="233" cm="1">
        <f t="array" ref="K151">SUMPRODUCT((LOWER(INDEX(Attendance!$D:$ZZ,MATCH($A151,Attendance!$A:$A,0),0))="x")*(Attendance!$D$2:$ZZ$2=_xlfn.XLOOKUP(K$1,'Point System'!$A:$A,'Point System'!$B:$B,""))*(TEXT(Attendance!$D$1:$ZZ$1,"mmm")="Jan"))*_xlfn.XLOOKUP(K$1,'Point System'!$A:$A,'Point System'!$C:$C,0)</f>
        <v>0</v>
      </c>
      <c r="L151" s="188"/>
      <c r="M151" s="188"/>
      <c r="N151" s="188"/>
      <c r="O151" s="188"/>
      <c r="P151" s="241">
        <f t="shared" si="6"/>
        <v>0</v>
      </c>
      <c r="Q151" s="242">
        <f>IFERROR(INDEX(Deduction!$K:$K,MATCH($A151,Deduction!$A:$A,0))*_xlfn.XLOOKUP(Q$1,'Point System'!$E:$E,'Point System'!$G:$G,0),0)</f>
        <v>0</v>
      </c>
      <c r="R151" s="242">
        <f>IFERROR(INDEX(Deduction!$L:$L,MATCH($A151,Deduction!$A:$A,0))*_xlfn.XLOOKUP(R$1,'Point System'!$E:$E,'Point System'!$G:$G,0),0)</f>
        <v>0</v>
      </c>
      <c r="S151" s="242">
        <f>IFERROR(INDEX(Deduction!$M:$M,MATCH($A151,Deduction!$A:$A,0))*_xlfn.XLOOKUP(S$1,'Point System'!$E:$E,'Point System'!$G:$G,0),0)</f>
        <v>0</v>
      </c>
      <c r="T151" s="242">
        <f>IFERROR(INDEX(Deduction!$N:$N,MATCH($A151,Deduction!$A:$A,0))*_xlfn.XLOOKUP(T$1,'Point System'!$E:$E,'Point System'!$G:$G,0),0)</f>
        <v>0</v>
      </c>
      <c r="U151" s="242">
        <f>IFERROR(INDEX(Deduction!$O:$O,MATCH($A151,Deduction!$A:$A,0))*_xlfn.XLOOKUP(U$1,'Point System'!$E:$E,'Point System'!$G:$G,0),0)</f>
        <v>0</v>
      </c>
      <c r="V151" s="242">
        <f>IFERROR(INDEX(Deduction!$P:$P,MATCH($A151,Deduction!$A:$A,0))*_xlfn.XLOOKUP(V$1,'Point System'!$E:$E,'Point System'!$G:$G,0),0)</f>
        <v>0</v>
      </c>
      <c r="W151" s="243">
        <f t="shared" si="7"/>
        <v>0</v>
      </c>
      <c r="X151" s="243">
        <f t="shared" si="8"/>
        <v>0</v>
      </c>
      <c r="Y151" s="244" cm="1">
        <f t="array" ref="Y151">IFERROR(SUMPRODUCT((LOWER(INDEX(Attendance!$E:$ZZ,MATCH($A151,Attendance!$A:$A,0),0))="x")*(TEXT(Attendance!$E$1:$ZZ$1,"mmm")="Jan"))/SUMPRODUCT((Attendance!$E$1:$ZZ$1&lt;&gt;"")*(TEXT(Attendance!$E$1:$ZZ$1,"mmm")="Jan")),0)</f>
        <v>0</v>
      </c>
      <c r="Z151" s="245" cm="1">
        <f t="array" ref="Z151">IFERROR(SUMPRODUCT((LOWER(INDEX(Attendance!$E:$ZZ,MATCH($A151,Attendance!$A:$A,0),0))="x")*(Attendance!$E$2:$ZZ$2=_xlfn.XLOOKUP(E$1,'Point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52" spans="1:26" x14ac:dyDescent="0.25">
      <c r="A152" s="40">
        <f>Attendance!A151</f>
        <v>149</v>
      </c>
      <c r="B152" s="39" t="str">
        <f>IF($A152=0,"",IFERROR(_xlfn.LET(_xlpm.x,INDEX(Attendance!$B:$B,MATCH($A152,Attendance!$A:$A,0)),IF(_xlpm.x=0,"",_xlpm.x)),""))</f>
        <v/>
      </c>
      <c r="C152" s="39" t="str">
        <f>IF($A152=0,"",IFERROR(_xlfn.LET(_xlpm.x,INDEX(Attendance!$C:$C,MATCH($A152,Attendance!$A:$A,0)),IF(_xlpm.x=0,"",_xlpm.x)),""))</f>
        <v/>
      </c>
      <c r="D152" s="39" t="str">
        <f>IF($A152=0,"",IFERROR(_xlfn.LET(_xlpm.x,INDEX(Attendance!$D:$D,MATCH($A152,Attendance!$A:$A,0)),IF(_xlpm.x=0,"",_xlpm.x)),""))</f>
        <v/>
      </c>
      <c r="E152" s="233" cm="1">
        <f t="array" ref="E152">SUMPRODUCT((LOWER(INDEX(Attendance!$D:$ZZ,MATCH($A152,Attendance!$A:$A,0),0))="x")*(Attendance!$D$2:$ZZ$2=_xlfn.XLOOKUP(E$1,'Point System'!$A:$A,'Point System'!$B:$B,""))*(TEXT(Attendance!$D$1:$ZZ$1,"mmm")="Jan"))*_xlfn.XLOOKUP(E$1,'Point System'!$A:$A,'Point System'!$C:$C,0)</f>
        <v>0</v>
      </c>
      <c r="F152" s="233" cm="1">
        <f t="array" ref="F152">SUMPRODUCT((LOWER(INDEX(Attendance!$D:$ZZ,MATCH($A152,Attendance!$A:$A,0),0))="x")*(Attendance!$D$2:$ZZ$2=_xlfn.XLOOKUP(F$1,'Point System'!$A:$A,'Point System'!$B:$B,""))*(TEXT(Attendance!$D$1:$ZZ$1,"mmm")="Jan"))*_xlfn.XLOOKUP(F$1,'Point System'!$A:$A,'Point System'!$C:$C,0)</f>
        <v>0</v>
      </c>
      <c r="G152" s="233" cm="1">
        <f t="array" ref="G152">SUMPRODUCT((LOWER(INDEX(Attendance!$D:$ZZ,MATCH($A152,Attendance!$A:$A,0),0))="x")*(Attendance!$D$2:$ZZ$2=_xlfn.XLOOKUP(G$1,'Point System'!$A:$A,'Point System'!$B:$B,""))*(TEXT(Attendance!$D$1:$ZZ$1,"mmm")="Jan"))*_xlfn.XLOOKUP(G$1,'Point System'!$A:$A,'Point System'!$C:$C,0)</f>
        <v>0</v>
      </c>
      <c r="H152" s="233" cm="1">
        <f t="array" ref="H152">SUMPRODUCT((LOWER(INDEX(Attendance!$D:$ZZ,MATCH($A152,Attendance!$A:$A,0),0))="x")*(Attendance!$D$2:$ZZ$2=_xlfn.XLOOKUP(H$1,'Point System'!$A:$A,'Point System'!$B:$B,""))*(TEXT(Attendance!$D$1:$ZZ$1,"mmm")="Jan"))*_xlfn.XLOOKUP(H$1,'Point System'!$A:$A,'Point System'!$C:$C,0)</f>
        <v>0</v>
      </c>
      <c r="I152" s="233" cm="1">
        <f t="array" ref="I152">SUMPRODUCT((LOWER(INDEX(Attendance!$D:$ZZ,MATCH($A152,Attendance!$A:$A,0),0))="x")*(Attendance!$D$2:$ZZ$2=_xlfn.XLOOKUP(I$1,'Point System'!$A:$A,'Point System'!$B:$B,""))*(TEXT(Attendance!$D$1:$ZZ$1,"mmm")="Jan"))*_xlfn.XLOOKUP(I$1,'Point System'!$A:$A,'Point System'!$C:$C,0)</f>
        <v>0</v>
      </c>
      <c r="J152" s="233" cm="1">
        <f t="array" ref="J152">SUMPRODUCT((LOWER(INDEX(Attendance!$D:$ZZ,MATCH($A152,Attendance!$A:$A,0),0))="x")*(Attendance!$D$2:$ZZ$2=_xlfn.XLOOKUP(J$1,'Point System'!$A:$A,'Point System'!$B:$B,""))*(TEXT(Attendance!$D$1:$ZZ$1,"mmm")="Jan"))*_xlfn.XLOOKUP(J$1,'Point System'!$A:$A,'Point System'!$C:$C,0)</f>
        <v>0</v>
      </c>
      <c r="K152" s="233" cm="1">
        <f t="array" ref="K152">SUMPRODUCT((LOWER(INDEX(Attendance!$D:$ZZ,MATCH($A152,Attendance!$A:$A,0),0))="x")*(Attendance!$D$2:$ZZ$2=_xlfn.XLOOKUP(K$1,'Point System'!$A:$A,'Point System'!$B:$B,""))*(TEXT(Attendance!$D$1:$ZZ$1,"mmm")="Jan"))*_xlfn.XLOOKUP(K$1,'Point System'!$A:$A,'Point System'!$C:$C,0)</f>
        <v>0</v>
      </c>
      <c r="L152" s="188"/>
      <c r="M152" s="188"/>
      <c r="N152" s="188"/>
      <c r="O152" s="188"/>
      <c r="P152" s="241">
        <f t="shared" si="6"/>
        <v>0</v>
      </c>
      <c r="Q152" s="242">
        <f>IFERROR(INDEX(Deduction!$K:$K,MATCH($A152,Deduction!$A:$A,0))*_xlfn.XLOOKUP(Q$1,'Point System'!$E:$E,'Point System'!$G:$G,0),0)</f>
        <v>0</v>
      </c>
      <c r="R152" s="242">
        <f>IFERROR(INDEX(Deduction!$L:$L,MATCH($A152,Deduction!$A:$A,0))*_xlfn.XLOOKUP(R$1,'Point System'!$E:$E,'Point System'!$G:$G,0),0)</f>
        <v>0</v>
      </c>
      <c r="S152" s="242">
        <f>IFERROR(INDEX(Deduction!$M:$M,MATCH($A152,Deduction!$A:$A,0))*_xlfn.XLOOKUP(S$1,'Point System'!$E:$E,'Point System'!$G:$G,0),0)</f>
        <v>0</v>
      </c>
      <c r="T152" s="242">
        <f>IFERROR(INDEX(Deduction!$N:$N,MATCH($A152,Deduction!$A:$A,0))*_xlfn.XLOOKUP(T$1,'Point System'!$E:$E,'Point System'!$G:$G,0),0)</f>
        <v>0</v>
      </c>
      <c r="U152" s="242">
        <f>IFERROR(INDEX(Deduction!$O:$O,MATCH($A152,Deduction!$A:$A,0))*_xlfn.XLOOKUP(U$1,'Point System'!$E:$E,'Point System'!$G:$G,0),0)</f>
        <v>0</v>
      </c>
      <c r="V152" s="242">
        <f>IFERROR(INDEX(Deduction!$P:$P,MATCH($A152,Deduction!$A:$A,0))*_xlfn.XLOOKUP(V$1,'Point System'!$E:$E,'Point System'!$G:$G,0),0)</f>
        <v>0</v>
      </c>
      <c r="W152" s="243">
        <f t="shared" si="7"/>
        <v>0</v>
      </c>
      <c r="X152" s="243">
        <f t="shared" si="8"/>
        <v>0</v>
      </c>
      <c r="Y152" s="244" cm="1">
        <f t="array" ref="Y152">IFERROR(SUMPRODUCT((LOWER(INDEX(Attendance!$E:$ZZ,MATCH($A152,Attendance!$A:$A,0),0))="x")*(TEXT(Attendance!$E$1:$ZZ$1,"mmm")="Jan"))/SUMPRODUCT((Attendance!$E$1:$ZZ$1&lt;&gt;"")*(TEXT(Attendance!$E$1:$ZZ$1,"mmm")="Jan")),0)</f>
        <v>0</v>
      </c>
      <c r="Z152" s="245" cm="1">
        <f t="array" ref="Z152">IFERROR(SUMPRODUCT((LOWER(INDEX(Attendance!$E:$ZZ,MATCH($A152,Attendance!$A:$A,0),0))="x")*(Attendance!$E$2:$ZZ$2=_xlfn.XLOOKUP(E$1,'Point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  <row r="153" spans="1:26" ht="16.5" thickBot="1" x14ac:dyDescent="0.3">
      <c r="A153" s="193">
        <f>Attendance!A152</f>
        <v>150</v>
      </c>
      <c r="B153" s="234" t="str">
        <f>IF($A153=0,"",IFERROR(_xlfn.LET(_xlpm.x,INDEX(Attendance!$B:$B,MATCH($A153,Attendance!$A:$A,0)),IF(_xlpm.x=0,"",_xlpm.x)),""))</f>
        <v/>
      </c>
      <c r="C153" s="234" t="str">
        <f>IF($A153=0,"",IFERROR(_xlfn.LET(_xlpm.x,INDEX(Attendance!$C:$C,MATCH($A153,Attendance!$A:$A,0)),IF(_xlpm.x=0,"",_xlpm.x)),""))</f>
        <v/>
      </c>
      <c r="D153" s="234" t="str">
        <f>IF($A153=0,"",IFERROR(_xlfn.LET(_xlpm.x,INDEX(Attendance!$D:$D,MATCH($A153,Attendance!$A:$A,0)),IF(_xlpm.x=0,"",_xlpm.x)),""))</f>
        <v/>
      </c>
      <c r="E153" s="235" cm="1">
        <f t="array" ref="E153">SUMPRODUCT((LOWER(INDEX(Attendance!$D:$ZZ,MATCH($A153,Attendance!$A:$A,0),0))="x")*(Attendance!$D$2:$ZZ$2=_xlfn.XLOOKUP(E$1,'Point System'!$A:$A,'Point System'!$B:$B,""))*(TEXT(Attendance!$D$1:$ZZ$1,"mmm")="Jan"))*_xlfn.XLOOKUP(E$1,'Point System'!$A:$A,'Point System'!$C:$C,0)</f>
        <v>0</v>
      </c>
      <c r="F153" s="235" cm="1">
        <f t="array" ref="F153">SUMPRODUCT((LOWER(INDEX(Attendance!$D:$ZZ,MATCH($A153,Attendance!$A:$A,0),0))="x")*(Attendance!$D$2:$ZZ$2=_xlfn.XLOOKUP(F$1,'Point System'!$A:$A,'Point System'!$B:$B,""))*(TEXT(Attendance!$D$1:$ZZ$1,"mmm")="Jan"))*_xlfn.XLOOKUP(F$1,'Point System'!$A:$A,'Point System'!$C:$C,0)</f>
        <v>0</v>
      </c>
      <c r="G153" s="235" cm="1">
        <f t="array" ref="G153">SUMPRODUCT((LOWER(INDEX(Attendance!$D:$ZZ,MATCH($A153,Attendance!$A:$A,0),0))="x")*(Attendance!$D$2:$ZZ$2=_xlfn.XLOOKUP(G$1,'Point System'!$A:$A,'Point System'!$B:$B,""))*(TEXT(Attendance!$D$1:$ZZ$1,"mmm")="Jan"))*_xlfn.XLOOKUP(G$1,'Point System'!$A:$A,'Point System'!$C:$C,0)</f>
        <v>0</v>
      </c>
      <c r="H153" s="235" cm="1">
        <f t="array" ref="H153">SUMPRODUCT((LOWER(INDEX(Attendance!$D:$ZZ,MATCH($A153,Attendance!$A:$A,0),0))="x")*(Attendance!$D$2:$ZZ$2=_xlfn.XLOOKUP(H$1,'Point System'!$A:$A,'Point System'!$B:$B,""))*(TEXT(Attendance!$D$1:$ZZ$1,"mmm")="Jan"))*_xlfn.XLOOKUP(H$1,'Point System'!$A:$A,'Point System'!$C:$C,0)</f>
        <v>0</v>
      </c>
      <c r="I153" s="235" cm="1">
        <f t="array" ref="I153">SUMPRODUCT((LOWER(INDEX(Attendance!$D:$ZZ,MATCH($A153,Attendance!$A:$A,0),0))="x")*(Attendance!$D$2:$ZZ$2=_xlfn.XLOOKUP(I$1,'Point System'!$A:$A,'Point System'!$B:$B,""))*(TEXT(Attendance!$D$1:$ZZ$1,"mmm")="Jan"))*_xlfn.XLOOKUP(I$1,'Point System'!$A:$A,'Point System'!$C:$C,0)</f>
        <v>0</v>
      </c>
      <c r="J153" s="235" cm="1">
        <f t="array" ref="J153">SUMPRODUCT((LOWER(INDEX(Attendance!$D:$ZZ,MATCH($A153,Attendance!$A:$A,0),0))="x")*(Attendance!$D$2:$ZZ$2=_xlfn.XLOOKUP(J$1,'Point System'!$A:$A,'Point System'!$B:$B,""))*(TEXT(Attendance!$D$1:$ZZ$1,"mmm")="Jan"))*_xlfn.XLOOKUP(J$1,'Point System'!$A:$A,'Point System'!$C:$C,0)</f>
        <v>0</v>
      </c>
      <c r="K153" s="235" cm="1">
        <f t="array" ref="K153">SUMPRODUCT((LOWER(INDEX(Attendance!$D:$ZZ,MATCH($A153,Attendance!$A:$A,0),0))="x")*(Attendance!$D$2:$ZZ$2=_xlfn.XLOOKUP(K$1,'Point System'!$A:$A,'Point System'!$B:$B,""))*(TEXT(Attendance!$D$1:$ZZ$1,"mmm")="Jan"))*_xlfn.XLOOKUP(K$1,'Point System'!$A:$A,'Point System'!$C:$C,0)</f>
        <v>0</v>
      </c>
      <c r="L153" s="189"/>
      <c r="M153" s="189"/>
      <c r="N153" s="189"/>
      <c r="O153" s="189"/>
      <c r="P153" s="246">
        <f t="shared" si="6"/>
        <v>0</v>
      </c>
      <c r="Q153" s="247">
        <f>IFERROR(INDEX(Deduction!$K:$K,MATCH($A153,Deduction!$A:$A,0))*_xlfn.XLOOKUP(Q$1,'Point System'!$E:$E,'Point System'!$G:$G,0),0)</f>
        <v>0</v>
      </c>
      <c r="R153" s="247">
        <f>IFERROR(INDEX(Deduction!$L:$L,MATCH($A153,Deduction!$A:$A,0))*_xlfn.XLOOKUP(R$1,'Point System'!$E:$E,'Point System'!$G:$G,0),0)</f>
        <v>0</v>
      </c>
      <c r="S153" s="247">
        <f>IFERROR(INDEX(Deduction!$M:$M,MATCH($A153,Deduction!$A:$A,0))*_xlfn.XLOOKUP(S$1,'Point System'!$E:$E,'Point System'!$G:$G,0),0)</f>
        <v>0</v>
      </c>
      <c r="T153" s="247">
        <f>IFERROR(INDEX(Deduction!$N:$N,MATCH($A153,Deduction!$A:$A,0))*_xlfn.XLOOKUP(T$1,'Point System'!$E:$E,'Point System'!$G:$G,0),0)</f>
        <v>0</v>
      </c>
      <c r="U153" s="247">
        <f>IFERROR(INDEX(Deduction!$O:$O,MATCH($A153,Deduction!$A:$A,0))*_xlfn.XLOOKUP(U$1,'Point System'!$E:$E,'Point System'!$G:$G,0),0)</f>
        <v>0</v>
      </c>
      <c r="V153" s="247">
        <f>IFERROR(INDEX(Deduction!$P:$P,MATCH($A153,Deduction!$A:$A,0))*_xlfn.XLOOKUP(V$1,'Point System'!$E:$E,'Point System'!$G:$G,0),0)</f>
        <v>0</v>
      </c>
      <c r="W153" s="248">
        <f t="shared" si="7"/>
        <v>0</v>
      </c>
      <c r="X153" s="248">
        <f t="shared" si="8"/>
        <v>0</v>
      </c>
      <c r="Y153" s="249" cm="1">
        <f t="array" ref="Y153">IFERROR(SUMPRODUCT((LOWER(INDEX(Attendance!$E:$ZZ,MATCH($A153,Attendance!$A:$A,0),0))="x")*(TEXT(Attendance!$E$1:$ZZ$1,"mmm")="Jan"))/SUMPRODUCT((Attendance!$E$1:$ZZ$1&lt;&gt;"")*(TEXT(Attendance!$E$1:$ZZ$1,"mmm")="Jan")),0)</f>
        <v>0</v>
      </c>
      <c r="Z153" s="250" cm="1">
        <f t="array" ref="Z153">IFERROR(SUMPRODUCT((LOWER(INDEX(Attendance!$E:$ZZ,MATCH($A153,Attendance!$A:$A,0),0))="x")*(Attendance!$E$2:$ZZ$2=_xlfn.XLOOKUP(E$1,'Point System'!$A:$A,'Point System'!$B:$B,""))*(TEXT(Attendance!$E$1:$ZZ$1,"mmm")="Jan"))/SUMPRODUCT((Attendance!$E$2:$ZZ$2=_xlfn.XLOOKUP(E$1,'Point System'!$A:$A,'Point System'!$B:$B,""))*(TEXT(Attendance!$E$1:$ZZ$1,"mmm")="Jan")),0)</f>
        <v>0</v>
      </c>
    </row>
  </sheetData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3"/>
  <dimension ref="A1:Z153"/>
  <sheetViews>
    <sheetView topLeftCell="B3" workbookViewId="0">
      <selection activeCell="K153" activeCellId="1" sqref="P4:Z153 B4:K153"/>
    </sheetView>
  </sheetViews>
  <sheetFormatPr defaultColWidth="8.85546875" defaultRowHeight="15.75" x14ac:dyDescent="0.25"/>
  <cols>
    <col min="1" max="1" width="8.85546875" style="7" hidden="1" customWidth="1"/>
    <col min="2" max="2" width="11.7109375" style="7" customWidth="1"/>
    <col min="3" max="3" width="11.7109375" style="11" customWidth="1"/>
    <col min="4" max="4" width="9.42578125" style="7" customWidth="1"/>
    <col min="5" max="13" width="8.85546875" style="7" customWidth="1"/>
    <col min="14" max="14" width="9.28515625" style="7" customWidth="1"/>
    <col min="15" max="15" width="8.85546875" style="7" customWidth="1"/>
    <col min="16" max="16" width="8.85546875" style="72" customWidth="1"/>
    <col min="17" max="21" width="8.85546875" style="69" customWidth="1"/>
    <col min="22" max="22" width="9.7109375" style="69" customWidth="1"/>
    <col min="23" max="23" width="8.85546875" style="72" customWidth="1"/>
    <col min="24" max="24" width="14.5703125" style="72" customWidth="1"/>
    <col min="25" max="25" width="14.5703125" style="7" customWidth="1"/>
    <col min="26" max="26" width="11.7109375" style="11" customWidth="1"/>
    <col min="27" max="16384" width="8.85546875" style="11"/>
  </cols>
  <sheetData>
    <row r="1" spans="1:26" hidden="1" x14ac:dyDescent="0.25">
      <c r="B1" s="11"/>
      <c r="D1" s="7" t="s">
        <v>74</v>
      </c>
      <c r="E1" s="66">
        <v>1001</v>
      </c>
      <c r="F1" s="66">
        <v>1002</v>
      </c>
      <c r="G1" s="66">
        <v>1003</v>
      </c>
      <c r="H1" s="66">
        <v>1004</v>
      </c>
      <c r="I1" s="66">
        <v>1005</v>
      </c>
      <c r="J1" s="66">
        <v>1006</v>
      </c>
      <c r="K1" s="67">
        <v>1007</v>
      </c>
      <c r="P1" s="68"/>
      <c r="Q1" s="69">
        <v>2001</v>
      </c>
      <c r="R1" s="69">
        <v>2002</v>
      </c>
      <c r="S1" s="69">
        <v>2003</v>
      </c>
      <c r="T1" s="69">
        <v>2004</v>
      </c>
      <c r="U1" s="69">
        <v>2005</v>
      </c>
      <c r="V1" s="69">
        <v>2006</v>
      </c>
    </row>
    <row r="2" spans="1:26" hidden="1" x14ac:dyDescent="0.25">
      <c r="C2" s="7"/>
      <c r="E2" s="7" t="str">
        <f>_xlfn.XLOOKUP(E$1,'Point System'!$A:$A,'Point System'!$B:$B,"")</f>
        <v>Lift</v>
      </c>
      <c r="F2" s="7" t="str">
        <f>_xlfn.XLOOKUP(F$1,'Point System'!$A:$A,'Point System'!$B:$B,"")</f>
        <v>OF</v>
      </c>
      <c r="G2" s="7" t="str">
        <f>_xlfn.XLOOKUP(G$1,'Point System'!$A:$A,'Point System'!$B:$B,"")</f>
        <v>Vol</v>
      </c>
      <c r="H2" s="7" t="str">
        <f>_xlfn.XLOOKUP(H$1,'Point System'!$A:$A,'Point System'!$B:$B,"")</f>
        <v>7v7</v>
      </c>
      <c r="I2" s="7" t="str">
        <f>_xlfn.XLOOKUP(I$1,'Point System'!$A:$A,'Point System'!$B:$B,"")</f>
        <v>Camp</v>
      </c>
      <c r="J2" s="7" t="str">
        <f>_xlfn.XLOOKUP(J$1,'Point System'!$A:$A,'Point System'!$B:$B,"")</f>
        <v>Prac</v>
      </c>
      <c r="K2" s="7" t="str">
        <f>_xlfn.XLOOKUP(K$1,'Point System'!$A:$A,'Point System'!$B:$B,"")</f>
        <v>S&amp;A</v>
      </c>
      <c r="P2" s="68"/>
      <c r="Q2" s="7" t="str">
        <f>_xlfn.XLOOKUP(Q$1,'Point System'!$E:$E,'Point System'!$F:$F,"")</f>
        <v>Tardy</v>
      </c>
      <c r="R2" s="7" t="str">
        <f>_xlfn.XLOOKUP(R$1,'Point System'!$E:$E,'Point System'!$F:$F,"")</f>
        <v>UA</v>
      </c>
      <c r="S2" s="7" t="str">
        <f>_xlfn.XLOOKUP(S$1,'Point System'!$E:$E,'Point System'!$F:$F,"")</f>
        <v>Det</v>
      </c>
      <c r="T2" s="7" t="str">
        <f>_xlfn.XLOOKUP(T$1,'Point System'!$E:$E,'Point System'!$F:$F,"")</f>
        <v>ISS</v>
      </c>
      <c r="U2" s="7" t="str">
        <f>_xlfn.XLOOKUP(U$1,'Point System'!$E:$E,'Point System'!$F:$F,"")</f>
        <v>OSS</v>
      </c>
      <c r="V2" s="7" t="str">
        <f>_xlfn.XLOOKUP(V$1,'Point System'!$E:$E,'Point System'!$F:$F,"")</f>
        <v>Grades</v>
      </c>
    </row>
    <row r="3" spans="1:26" s="71" customFormat="1" x14ac:dyDescent="0.25">
      <c r="A3" s="112" t="s">
        <v>0</v>
      </c>
      <c r="B3" s="109" t="s">
        <v>1</v>
      </c>
      <c r="C3" s="180" t="s">
        <v>2</v>
      </c>
      <c r="D3" s="180" t="s">
        <v>3</v>
      </c>
      <c r="E3" s="191" t="str">
        <f>_xlfn.XLOOKUP(E$1,'Point System'!$A:$A,'Point System'!$B:$B,"")</f>
        <v>Lift</v>
      </c>
      <c r="F3" s="191" t="str">
        <f>_xlfn.XLOOKUP(F$1,'Point System'!$A:$A,'Point System'!$B:$B,"")</f>
        <v>OF</v>
      </c>
      <c r="G3" s="191" t="str">
        <f>_xlfn.XLOOKUP(G$1,'Point System'!$A:$A,'Point System'!$B:$B,"")</f>
        <v>Vol</v>
      </c>
      <c r="H3" s="191" t="str">
        <f>_xlfn.XLOOKUP(H$1,'Point System'!$A:$A,'Point System'!$B:$B,"")</f>
        <v>7v7</v>
      </c>
      <c r="I3" s="191" t="str">
        <f>_xlfn.XLOOKUP(I$1,'Point System'!$A:$A,'Point System'!$B:$B,"")</f>
        <v>Camp</v>
      </c>
      <c r="J3" s="191" t="str">
        <f>_xlfn.XLOOKUP(J$1,'Point System'!$A:$A,'Point System'!$B:$B,"")</f>
        <v>Prac</v>
      </c>
      <c r="K3" s="191" t="str">
        <f>_xlfn.XLOOKUP(K$1,'Point System'!$A:$A,'Point System'!$B:$B,"")</f>
        <v>S&amp;A</v>
      </c>
      <c r="L3" s="181" t="s">
        <v>54</v>
      </c>
      <c r="M3" s="181" t="s">
        <v>62</v>
      </c>
      <c r="N3" s="181" t="s">
        <v>63</v>
      </c>
      <c r="O3" s="181" t="s">
        <v>71</v>
      </c>
      <c r="P3" s="192" t="s">
        <v>64</v>
      </c>
      <c r="Q3" s="191" t="str">
        <f>_xlfn.XLOOKUP(Q$1,'Point System'!$E:$E,'Point System'!$F:$F,"")</f>
        <v>Tardy</v>
      </c>
      <c r="R3" s="191" t="str">
        <f>_xlfn.XLOOKUP(R$1,'Point System'!$E:$E,'Point System'!$F:$F,"")</f>
        <v>UA</v>
      </c>
      <c r="S3" s="191" t="str">
        <f>_xlfn.XLOOKUP(S$1,'Point System'!$E:$E,'Point System'!$F:$F,"")</f>
        <v>Det</v>
      </c>
      <c r="T3" s="191" t="str">
        <f>_xlfn.XLOOKUP(T$1,'Point System'!$E:$E,'Point System'!$F:$F,"")</f>
        <v>ISS</v>
      </c>
      <c r="U3" s="191" t="str">
        <f>_xlfn.XLOOKUP(U$1,'Point System'!$E:$E,'Point System'!$F:$F,"")</f>
        <v>OSS</v>
      </c>
      <c r="V3" s="191" t="str">
        <f>_xlfn.XLOOKUP(V$1,'Point System'!$E:$E,'Point System'!$F:$F,"")</f>
        <v>Grades</v>
      </c>
      <c r="W3" s="182" t="s">
        <v>65</v>
      </c>
      <c r="X3" s="183" t="s">
        <v>66</v>
      </c>
      <c r="Y3" s="180" t="s">
        <v>67</v>
      </c>
      <c r="Z3" s="184" t="s">
        <v>68</v>
      </c>
    </row>
    <row r="4" spans="1:26" x14ac:dyDescent="0.25">
      <c r="A4" s="40">
        <f>Attendance!A3</f>
        <v>1</v>
      </c>
      <c r="B4" s="231" t="str">
        <f>IF($A4=0,"",IFERROR(_xlfn.LET(_xlpm.x,INDEX(Attendance!$B:$B,MATCH($A4,Attendance!$A:$A,0)),IF(_xlpm.x=0,"",_xlpm.x)),""))</f>
        <v/>
      </c>
      <c r="C4" s="231" t="str">
        <f>IF($A4=0,"",IFERROR(_xlfn.LET(_xlpm.x,INDEX(Attendance!$C:$C,MATCH($A4,Attendance!$A:$A,0)),IF(_xlpm.x=0,"",_xlpm.x)),""))</f>
        <v/>
      </c>
      <c r="D4" s="231" t="str">
        <f>IF($A4=0,"",IFERROR(_xlfn.LET(_xlpm.x,INDEX(Attendance!$D:$D,MATCH($A4,Attendance!$A:$A,0)),IF(_xlpm.x=0,"",_xlpm.x)),""))</f>
        <v/>
      </c>
      <c r="E4" s="251" cm="1">
        <f t="array" ref="E4">SUMPRODUCT((LOWER(INDEX(Attendance!$D:$ZZ,MATCH($A4,Attendance!$A:$A,0),0))="x")*(Attendance!$D$2:$ZZ$2=_xlfn.XLOOKUP(E$1,'Point System'!$A:$A,'Point System'!$B:$B,""))*(TEXT(Attendance!$D$1:$ZZ$1,"mmm")="Feb"))*_xlfn.XLOOKUP(E$1,'Point System'!$A:$A,'Point System'!$C:$C,0)</f>
        <v>0</v>
      </c>
      <c r="F4" s="251" cm="1">
        <f t="array" ref="F4">SUMPRODUCT((LOWER(INDEX(Attendance!$D:$ZZ,MATCH($A4,Attendance!$A:$A,0),0))="x")*(Attendance!$D$2:$ZZ$2=_xlfn.XLOOKUP(F$1,'Point System'!$A:$A,'Point System'!$B:$B,""))*(TEXT(Attendance!$D$1:$ZZ$1,"mmm")="Feb"))*_xlfn.XLOOKUP(F$1,'Point System'!$A:$A,'Point System'!$C:$C,0)</f>
        <v>0</v>
      </c>
      <c r="G4" s="251" cm="1">
        <f t="array" ref="G4">SUMPRODUCT((LOWER(INDEX(Attendance!$D:$ZZ,MATCH($A4,Attendance!$A:$A,0),0))="x")*(Attendance!$D$2:$ZZ$2=_xlfn.XLOOKUP(G$1,'Point System'!$A:$A,'Point System'!$B:$B,""))*(TEXT(Attendance!$D$1:$ZZ$1,"mmm")="Feb"))*_xlfn.XLOOKUP(G$1,'Point System'!$A:$A,'Point System'!$C:$C,0)</f>
        <v>0</v>
      </c>
      <c r="H4" s="251" cm="1">
        <f t="array" ref="H4">SUMPRODUCT((LOWER(INDEX(Attendance!$D:$ZZ,MATCH($A4,Attendance!$A:$A,0),0))="x")*(Attendance!$D$2:$ZZ$2=_xlfn.XLOOKUP(H$1,'Point System'!$A:$A,'Point System'!$B:$B,""))*(TEXT(Attendance!$D$1:$ZZ$1,"mmm")="Feb"))*_xlfn.XLOOKUP(H$1,'Point System'!$A:$A,'Point System'!$C:$C,0)</f>
        <v>0</v>
      </c>
      <c r="I4" s="251" cm="1">
        <f t="array" ref="I4">SUMPRODUCT((LOWER(INDEX(Attendance!$D:$ZZ,MATCH($A4,Attendance!$A:$A,0),0))="x")*(Attendance!$D$2:$ZZ$2=_xlfn.XLOOKUP(I$1,'Point System'!$A:$A,'Point System'!$B:$B,""))*(TEXT(Attendance!$D$1:$ZZ$1,"mmm")="Feb"))*_xlfn.XLOOKUP(I$1,'Point System'!$A:$A,'Point System'!$C:$C,0)</f>
        <v>0</v>
      </c>
      <c r="J4" s="251" cm="1">
        <f t="array" ref="J4">SUMPRODUCT((LOWER(INDEX(Attendance!$D:$ZZ,MATCH($A4,Attendance!$A:$A,0),0))="x")*(Attendance!$D$2:$ZZ$2=_xlfn.XLOOKUP(J$1,'Point System'!$A:$A,'Point System'!$B:$B,""))*(TEXT(Attendance!$D$1:$ZZ$1,"mmm")="Feb"))*_xlfn.XLOOKUP(J$1,'Point System'!$A:$A,'Point System'!$C:$C,0)</f>
        <v>0</v>
      </c>
      <c r="K4" s="251" cm="1">
        <f t="array" ref="K4">SUMPRODUCT((LOWER(INDEX(Attendance!$D:$ZZ,MATCH($A4,Attendance!$A:$A,0),0))="x")*(Attendance!$D$2:$ZZ$2=_xlfn.XLOOKUP(K$1,'Point System'!$A:$A,'Point System'!$B:$B,""))*(TEXT(Attendance!$D$1:$ZZ$1,"mmm")="Feb"))*_xlfn.XLOOKUP(K$1,'Point System'!$A:$A,'Point System'!$C:$C,0)</f>
        <v>0</v>
      </c>
      <c r="L4" s="186">
        <v>0</v>
      </c>
      <c r="M4" s="186">
        <v>0</v>
      </c>
      <c r="N4" s="186">
        <v>0</v>
      </c>
      <c r="O4" s="186">
        <v>0</v>
      </c>
      <c r="P4" s="236">
        <f t="shared" ref="P4:P67" si="0">SUM(E4:O4)</f>
        <v>0</v>
      </c>
      <c r="Q4" s="237">
        <f>IFERROR(INDEX(Deduction!$Q:$Q,MATCH($A4,Deduction!$A:$A,0))*_xlfn.XLOOKUP(Q$1,'Point System'!$E:$E,'Point System'!$G:$G,0),0)</f>
        <v>0</v>
      </c>
      <c r="R4" s="237">
        <f>IFERROR(INDEX(Deduction!$R:$R,MATCH($A4,Deduction!$A:$A,0))*_xlfn.XLOOKUP(R$1,'Point System'!$E:$E,'Point System'!$G:$G,0),0)</f>
        <v>0</v>
      </c>
      <c r="S4" s="237">
        <f>IFERROR(INDEX(Deduction!$S:$S,MATCH($A4,Deduction!$A:$A,0))*_xlfn.XLOOKUP(S$1,'Point System'!$E:$E,'Point System'!$G:$G,0),0)</f>
        <v>0</v>
      </c>
      <c r="T4" s="237">
        <f>IFERROR(INDEX(Deduction!$T:$T,MATCH($A4,Deduction!$A:$A,0))*_xlfn.XLOOKUP(T$1,'Point System'!$E:$E,'Point System'!$G:$G,0),0)</f>
        <v>0</v>
      </c>
      <c r="U4" s="237">
        <f>IFERROR(INDEX(Deduction!$U:$U,MATCH($A4,Deduction!$A:$A,0))*_xlfn.XLOOKUP(U$1,'Point System'!$E:$E,'Point System'!$G:$G,0),0)</f>
        <v>0</v>
      </c>
      <c r="V4" s="237">
        <f>IFERROR(INDEX(Deduction!$V:$V,MATCH($A4,Deduction!$A:$A,0))*_xlfn.XLOOKUP(V$1,'Point System'!$E:$E,'Point System'!$G:$G,0),0)</f>
        <v>0</v>
      </c>
      <c r="W4" s="236">
        <f t="shared" ref="W4:W67" si="1">SUM(Q4:V4)</f>
        <v>0</v>
      </c>
      <c r="X4" s="236">
        <f t="shared" ref="X4:X67" si="2">P4-W4</f>
        <v>0</v>
      </c>
      <c r="Y4" s="239" cm="1">
        <f t="array" ref="Y4">IFERROR(SUMPRODUCT((LOWER(INDEX(Attendance!$E:$ZZ,MATCH($A4,Attendance!$A:$A,0),0))="x")*(TEXT(Attendance!$E$1:$ZZ$1,"mmm")="Feb"))/SUMPRODUCT((Attendance!$E$1:$ZZ$1&lt;&gt;"")*(TEXT(Attendance!$E$1:$ZZ$1,"mmm")="Feb")),0)</f>
        <v>0</v>
      </c>
      <c r="Z4" s="240" cm="1">
        <f t="array" ref="Z4">IFERROR(SUMPRODUCT((LOWER(INDEX(Attendance!$E:$ZZ,MATCH($A4,Attendance!$A:$A,0),0))="x")*(Attendance!$E$2:$ZZ$2=_xlfn.XLOOKUP(E$1,'Point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5" spans="1:26" x14ac:dyDescent="0.25">
      <c r="A5" s="39">
        <f>Attendance!A4</f>
        <v>2</v>
      </c>
      <c r="B5" s="39" t="str">
        <f>IF($A5=0,"",IFERROR(_xlfn.LET(_xlpm.x,INDEX(Attendance!$B:$B,MATCH($A5,Attendance!$A:$A,0)),IF(_xlpm.x=0,"",_xlpm.x)),""))</f>
        <v/>
      </c>
      <c r="C5" s="39" t="str">
        <f>IF($A5=0,"",IFERROR(_xlfn.LET(_xlpm.x,INDEX(Attendance!$C:$C,MATCH($A5,Attendance!$A:$A,0)),IF(_xlpm.x=0,"",_xlpm.x)),""))</f>
        <v/>
      </c>
      <c r="D5" s="39" t="str">
        <f>IF($A5=0,"",IFERROR(_xlfn.LET(_xlpm.x,INDEX(Attendance!$D:$D,MATCH($A5,Attendance!$A:$A,0)),IF(_xlpm.x=0,"",_xlpm.x)),""))</f>
        <v/>
      </c>
      <c r="E5" s="233" cm="1">
        <f t="array" ref="E5">SUMPRODUCT((LOWER(INDEX(Attendance!$D:$ZZ,MATCH($A5,Attendance!$A:$A,0),0))="x")*(Attendance!$D$2:$ZZ$2=_xlfn.XLOOKUP(E$1,'Point System'!$A:$A,'Point System'!$B:$B,""))*(TEXT(Attendance!$D$1:$ZZ$1,"mmm")="Feb"))*_xlfn.XLOOKUP(E$1,'Point System'!$A:$A,'Point System'!$C:$C,0)</f>
        <v>0</v>
      </c>
      <c r="F5" s="233" cm="1">
        <f t="array" ref="F5">SUMPRODUCT((LOWER(INDEX(Attendance!$D:$ZZ,MATCH($A5,Attendance!$A:$A,0),0))="x")*(Attendance!$D$2:$ZZ$2=_xlfn.XLOOKUP(F$1,'Point System'!$A:$A,'Point System'!$B:$B,""))*(TEXT(Attendance!$D$1:$ZZ$1,"mmm")="Feb"))*_xlfn.XLOOKUP(F$1,'Point System'!$A:$A,'Point System'!$C:$C,0)</f>
        <v>0</v>
      </c>
      <c r="G5" s="233" cm="1">
        <f t="array" ref="G5">SUMPRODUCT((LOWER(INDEX(Attendance!$D:$ZZ,MATCH($A5,Attendance!$A:$A,0),0))="x")*(Attendance!$D$2:$ZZ$2=_xlfn.XLOOKUP(G$1,'Point System'!$A:$A,'Point System'!$B:$B,""))*(TEXT(Attendance!$D$1:$ZZ$1,"mmm")="Feb"))*_xlfn.XLOOKUP(G$1,'Point System'!$A:$A,'Point System'!$C:$C,0)</f>
        <v>0</v>
      </c>
      <c r="H5" s="233" cm="1">
        <f t="array" ref="H5">SUMPRODUCT((LOWER(INDEX(Attendance!$D:$ZZ,MATCH($A5,Attendance!$A:$A,0),0))="x")*(Attendance!$D$2:$ZZ$2=_xlfn.XLOOKUP(H$1,'Point System'!$A:$A,'Point System'!$B:$B,""))*(TEXT(Attendance!$D$1:$ZZ$1,"mmm")="Feb"))*_xlfn.XLOOKUP(H$1,'Point System'!$A:$A,'Point System'!$C:$C,0)</f>
        <v>0</v>
      </c>
      <c r="I5" s="233" cm="1">
        <f t="array" ref="I5">SUMPRODUCT((LOWER(INDEX(Attendance!$D:$ZZ,MATCH($A5,Attendance!$A:$A,0),0))="x")*(Attendance!$D$2:$ZZ$2=_xlfn.XLOOKUP(I$1,'Point System'!$A:$A,'Point System'!$B:$B,""))*(TEXT(Attendance!$D$1:$ZZ$1,"mmm")="Feb"))*_xlfn.XLOOKUP(I$1,'Point System'!$A:$A,'Point System'!$C:$C,0)</f>
        <v>0</v>
      </c>
      <c r="J5" s="233" cm="1">
        <f t="array" ref="J5">SUMPRODUCT((LOWER(INDEX(Attendance!$D:$ZZ,MATCH($A5,Attendance!$A:$A,0),0))="x")*(Attendance!$D$2:$ZZ$2=_xlfn.XLOOKUP(J$1,'Point System'!$A:$A,'Point System'!$B:$B,""))*(TEXT(Attendance!$D$1:$ZZ$1,"mmm")="Feb"))*_xlfn.XLOOKUP(J$1,'Point System'!$A:$A,'Point System'!$C:$C,0)</f>
        <v>0</v>
      </c>
      <c r="K5" s="233" cm="1">
        <f t="array" ref="K5">SUMPRODUCT((LOWER(INDEX(Attendance!$D:$ZZ,MATCH($A5,Attendance!$A:$A,0),0))="x")*(Attendance!$D$2:$ZZ$2=_xlfn.XLOOKUP(K$1,'Point System'!$A:$A,'Point System'!$B:$B,""))*(TEXT(Attendance!$D$1:$ZZ$1,"mmm")="Feb"))*_xlfn.XLOOKUP(K$1,'Point System'!$A:$A,'Point System'!$C:$C,0)</f>
        <v>0</v>
      </c>
      <c r="L5" s="188"/>
      <c r="M5" s="188"/>
      <c r="N5" s="188"/>
      <c r="O5" s="188"/>
      <c r="P5" s="241">
        <f t="shared" si="0"/>
        <v>0</v>
      </c>
      <c r="Q5" s="242">
        <f>IFERROR(INDEX(Deduction!$Q:$Q,MATCH($A5,Deduction!$A:$A,0))*_xlfn.XLOOKUP(Q$1,'Point System'!$E:$E,'Point System'!$G:$G,0),0)</f>
        <v>0</v>
      </c>
      <c r="R5" s="242">
        <f>IFERROR(INDEX(Deduction!$R:$R,MATCH($A5,Deduction!$A:$A,0))*_xlfn.XLOOKUP(R$1,'Point System'!$E:$E,'Point System'!$G:$G,0),0)</f>
        <v>0</v>
      </c>
      <c r="S5" s="242">
        <f>IFERROR(INDEX(Deduction!$S:$S,MATCH($A5,Deduction!$A:$A,0))*_xlfn.XLOOKUP(S$1,'Point System'!$E:$E,'Point System'!$G:$G,0),0)</f>
        <v>0</v>
      </c>
      <c r="T5" s="242">
        <f>IFERROR(INDEX(Deduction!$T:$T,MATCH($A5,Deduction!$A:$A,0))*_xlfn.XLOOKUP(T$1,'Point System'!$E:$E,'Point System'!$G:$G,0),0)</f>
        <v>0</v>
      </c>
      <c r="U5" s="242">
        <f>IFERROR(INDEX(Deduction!$U:$U,MATCH($A5,Deduction!$A:$A,0))*_xlfn.XLOOKUP(U$1,'Point System'!$E:$E,'Point System'!$G:$G,0),0)</f>
        <v>0</v>
      </c>
      <c r="V5" s="242">
        <f>IFERROR(INDEX(Deduction!$V:$V,MATCH($A5,Deduction!$A:$A,0))*_xlfn.XLOOKUP(V$1,'Point System'!$E:$E,'Point System'!$G:$G,0),0)</f>
        <v>0</v>
      </c>
      <c r="W5" s="241">
        <f t="shared" si="1"/>
        <v>0</v>
      </c>
      <c r="X5" s="241">
        <f t="shared" si="2"/>
        <v>0</v>
      </c>
      <c r="Y5" s="244" cm="1">
        <f t="array" ref="Y5">IFERROR(SUMPRODUCT((LOWER(INDEX(Attendance!$E:$ZZ,MATCH($A5,Attendance!$A:$A,0),0))="x")*(TEXT(Attendance!$E$1:$ZZ$1,"mmm")="Feb"))/SUMPRODUCT((Attendance!$E$1:$ZZ$1&lt;&gt;"")*(TEXT(Attendance!$E$1:$ZZ$1,"mmm")="Feb")),0)</f>
        <v>0</v>
      </c>
      <c r="Z5" s="245" cm="1">
        <f t="array" ref="Z5">IFERROR(SUMPRODUCT((LOWER(INDEX(Attendance!$E:$ZZ,MATCH($A5,Attendance!$A:$A,0),0))="x")*(Attendance!$E$2:$ZZ$2=_xlfn.XLOOKUP(E$1,'Point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6" spans="1:26" x14ac:dyDescent="0.25">
      <c r="A6" s="40">
        <f>Attendance!A5</f>
        <v>3</v>
      </c>
      <c r="B6" s="39" t="str">
        <f>IF($A6=0,"",IFERROR(_xlfn.LET(_xlpm.x,INDEX(Attendance!$B:$B,MATCH($A6,Attendance!$A:$A,0)),IF(_xlpm.x=0,"",_xlpm.x)),""))</f>
        <v/>
      </c>
      <c r="C6" s="39" t="str">
        <f>IF($A6=0,"",IFERROR(_xlfn.LET(_xlpm.x,INDEX(Attendance!$C:$C,MATCH($A6,Attendance!$A:$A,0)),IF(_xlpm.x=0,"",_xlpm.x)),""))</f>
        <v/>
      </c>
      <c r="D6" s="39" t="str">
        <f>IF($A6=0,"",IFERROR(_xlfn.LET(_xlpm.x,INDEX(Attendance!$D:$D,MATCH($A6,Attendance!$A:$A,0)),IF(_xlpm.x=0,"",_xlpm.x)),""))</f>
        <v/>
      </c>
      <c r="E6" s="233" cm="1">
        <f t="array" ref="E6">SUMPRODUCT((LOWER(INDEX(Attendance!$D:$ZZ,MATCH($A6,Attendance!$A:$A,0),0))="x")*(Attendance!$D$2:$ZZ$2=_xlfn.XLOOKUP(E$1,'Point System'!$A:$A,'Point System'!$B:$B,""))*(TEXT(Attendance!$D$1:$ZZ$1,"mmm")="Feb"))*_xlfn.XLOOKUP(E$1,'Point System'!$A:$A,'Point System'!$C:$C,0)</f>
        <v>0</v>
      </c>
      <c r="F6" s="233" cm="1">
        <f t="array" ref="F6">SUMPRODUCT((LOWER(INDEX(Attendance!$D:$ZZ,MATCH($A6,Attendance!$A:$A,0),0))="x")*(Attendance!$D$2:$ZZ$2=_xlfn.XLOOKUP(F$1,'Point System'!$A:$A,'Point System'!$B:$B,""))*(TEXT(Attendance!$D$1:$ZZ$1,"mmm")="Feb"))*_xlfn.XLOOKUP(F$1,'Point System'!$A:$A,'Point System'!$C:$C,0)</f>
        <v>0</v>
      </c>
      <c r="G6" s="233" cm="1">
        <f t="array" ref="G6">SUMPRODUCT((LOWER(INDEX(Attendance!$D:$ZZ,MATCH($A6,Attendance!$A:$A,0),0))="x")*(Attendance!$D$2:$ZZ$2=_xlfn.XLOOKUP(G$1,'Point System'!$A:$A,'Point System'!$B:$B,""))*(TEXT(Attendance!$D$1:$ZZ$1,"mmm")="Feb"))*_xlfn.XLOOKUP(G$1,'Point System'!$A:$A,'Point System'!$C:$C,0)</f>
        <v>0</v>
      </c>
      <c r="H6" s="233" cm="1">
        <f t="array" ref="H6">SUMPRODUCT((LOWER(INDEX(Attendance!$D:$ZZ,MATCH($A6,Attendance!$A:$A,0),0))="x")*(Attendance!$D$2:$ZZ$2=_xlfn.XLOOKUP(H$1,'Point System'!$A:$A,'Point System'!$B:$B,""))*(TEXT(Attendance!$D$1:$ZZ$1,"mmm")="Feb"))*_xlfn.XLOOKUP(H$1,'Point System'!$A:$A,'Point System'!$C:$C,0)</f>
        <v>0</v>
      </c>
      <c r="I6" s="233" cm="1">
        <f t="array" ref="I6">SUMPRODUCT((LOWER(INDEX(Attendance!$D:$ZZ,MATCH($A6,Attendance!$A:$A,0),0))="x")*(Attendance!$D$2:$ZZ$2=_xlfn.XLOOKUP(I$1,'Point System'!$A:$A,'Point System'!$B:$B,""))*(TEXT(Attendance!$D$1:$ZZ$1,"mmm")="Feb"))*_xlfn.XLOOKUP(I$1,'Point System'!$A:$A,'Point System'!$C:$C,0)</f>
        <v>0</v>
      </c>
      <c r="J6" s="233" cm="1">
        <f t="array" ref="J6">SUMPRODUCT((LOWER(INDEX(Attendance!$D:$ZZ,MATCH($A6,Attendance!$A:$A,0),0))="x")*(Attendance!$D$2:$ZZ$2=_xlfn.XLOOKUP(J$1,'Point System'!$A:$A,'Point System'!$B:$B,""))*(TEXT(Attendance!$D$1:$ZZ$1,"mmm")="Feb"))*_xlfn.XLOOKUP(J$1,'Point System'!$A:$A,'Point System'!$C:$C,0)</f>
        <v>0</v>
      </c>
      <c r="K6" s="233" cm="1">
        <f t="array" ref="K6">SUMPRODUCT((LOWER(INDEX(Attendance!$D:$ZZ,MATCH($A6,Attendance!$A:$A,0),0))="x")*(Attendance!$D$2:$ZZ$2=_xlfn.XLOOKUP(K$1,'Point System'!$A:$A,'Point System'!$B:$B,""))*(TEXT(Attendance!$D$1:$ZZ$1,"mmm")="Feb"))*_xlfn.XLOOKUP(K$1,'Point System'!$A:$A,'Point System'!$C:$C,0)</f>
        <v>0</v>
      </c>
      <c r="L6" s="188"/>
      <c r="M6" s="188"/>
      <c r="N6" s="188"/>
      <c r="O6" s="188"/>
      <c r="P6" s="241">
        <f t="shared" si="0"/>
        <v>0</v>
      </c>
      <c r="Q6" s="242">
        <f>IFERROR(INDEX(Deduction!$Q:$Q,MATCH($A6,Deduction!$A:$A,0))*_xlfn.XLOOKUP(Q$1,'Point System'!$E:$E,'Point System'!$G:$G,0),0)</f>
        <v>0</v>
      </c>
      <c r="R6" s="242">
        <f>IFERROR(INDEX(Deduction!$R:$R,MATCH($A6,Deduction!$A:$A,0))*_xlfn.XLOOKUP(R$1,'Point System'!$E:$E,'Point System'!$G:$G,0),0)</f>
        <v>0</v>
      </c>
      <c r="S6" s="242">
        <f>IFERROR(INDEX(Deduction!$S:$S,MATCH($A6,Deduction!$A:$A,0))*_xlfn.XLOOKUP(S$1,'Point System'!$E:$E,'Point System'!$G:$G,0),0)</f>
        <v>0</v>
      </c>
      <c r="T6" s="242">
        <f>IFERROR(INDEX(Deduction!$T:$T,MATCH($A6,Deduction!$A:$A,0))*_xlfn.XLOOKUP(T$1,'Point System'!$E:$E,'Point System'!$G:$G,0),0)</f>
        <v>0</v>
      </c>
      <c r="U6" s="242">
        <f>IFERROR(INDEX(Deduction!$U:$U,MATCH($A6,Deduction!$A:$A,0))*_xlfn.XLOOKUP(U$1,'Point System'!$E:$E,'Point System'!$G:$G,0),0)</f>
        <v>0</v>
      </c>
      <c r="V6" s="242">
        <f>IFERROR(INDEX(Deduction!$V:$V,MATCH($A6,Deduction!$A:$A,0))*_xlfn.XLOOKUP(V$1,'Point System'!$E:$E,'Point System'!$G:$G,0),0)</f>
        <v>0</v>
      </c>
      <c r="W6" s="241">
        <f t="shared" si="1"/>
        <v>0</v>
      </c>
      <c r="X6" s="241">
        <f t="shared" si="2"/>
        <v>0</v>
      </c>
      <c r="Y6" s="244" cm="1">
        <f t="array" ref="Y6">IFERROR(SUMPRODUCT((LOWER(INDEX(Attendance!$E:$ZZ,MATCH($A6,Attendance!$A:$A,0),0))="x")*(TEXT(Attendance!$E$1:$ZZ$1,"mmm")="Feb"))/SUMPRODUCT((Attendance!$E$1:$ZZ$1&lt;&gt;"")*(TEXT(Attendance!$E$1:$ZZ$1,"mmm")="Feb")),0)</f>
        <v>0</v>
      </c>
      <c r="Z6" s="245" cm="1">
        <f t="array" ref="Z6">IFERROR(SUMPRODUCT((LOWER(INDEX(Attendance!$E:$ZZ,MATCH($A6,Attendance!$A:$A,0),0))="x")*(Attendance!$E$2:$ZZ$2=_xlfn.XLOOKUP(E$1,'Point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7" spans="1:26" x14ac:dyDescent="0.25">
      <c r="A7" s="39">
        <f>Attendance!A6</f>
        <v>4</v>
      </c>
      <c r="B7" s="39" t="str">
        <f>IF($A7=0,"",IFERROR(_xlfn.LET(_xlpm.x,INDEX(Attendance!$B:$B,MATCH($A7,Attendance!$A:$A,0)),IF(_xlpm.x=0,"",_xlpm.x)),""))</f>
        <v/>
      </c>
      <c r="C7" s="39" t="str">
        <f>IF($A7=0,"",IFERROR(_xlfn.LET(_xlpm.x,INDEX(Attendance!$C:$C,MATCH($A7,Attendance!$A:$A,0)),IF(_xlpm.x=0,"",_xlpm.x)),""))</f>
        <v/>
      </c>
      <c r="D7" s="39" t="str">
        <f>IF($A7=0,"",IFERROR(_xlfn.LET(_xlpm.x,INDEX(Attendance!$D:$D,MATCH($A7,Attendance!$A:$A,0)),IF(_xlpm.x=0,"",_xlpm.x)),""))</f>
        <v/>
      </c>
      <c r="E7" s="233" cm="1">
        <f t="array" ref="E7">SUMPRODUCT((LOWER(INDEX(Attendance!$D:$ZZ,MATCH($A7,Attendance!$A:$A,0),0))="x")*(Attendance!$D$2:$ZZ$2=_xlfn.XLOOKUP(E$1,'Point System'!$A:$A,'Point System'!$B:$B,""))*(TEXT(Attendance!$D$1:$ZZ$1,"mmm")="Feb"))*_xlfn.XLOOKUP(E$1,'Point System'!$A:$A,'Point System'!$C:$C,0)</f>
        <v>0</v>
      </c>
      <c r="F7" s="233" cm="1">
        <f t="array" ref="F7">SUMPRODUCT((LOWER(INDEX(Attendance!$D:$ZZ,MATCH($A7,Attendance!$A:$A,0),0))="x")*(Attendance!$D$2:$ZZ$2=_xlfn.XLOOKUP(F$1,'Point System'!$A:$A,'Point System'!$B:$B,""))*(TEXT(Attendance!$D$1:$ZZ$1,"mmm")="Feb"))*_xlfn.XLOOKUP(F$1,'Point System'!$A:$A,'Point System'!$C:$C,0)</f>
        <v>0</v>
      </c>
      <c r="G7" s="233" cm="1">
        <f t="array" ref="G7">SUMPRODUCT((LOWER(INDEX(Attendance!$D:$ZZ,MATCH($A7,Attendance!$A:$A,0),0))="x")*(Attendance!$D$2:$ZZ$2=_xlfn.XLOOKUP(G$1,'Point System'!$A:$A,'Point System'!$B:$B,""))*(TEXT(Attendance!$D$1:$ZZ$1,"mmm")="Feb"))*_xlfn.XLOOKUP(G$1,'Point System'!$A:$A,'Point System'!$C:$C,0)</f>
        <v>0</v>
      </c>
      <c r="H7" s="233" cm="1">
        <f t="array" ref="H7">SUMPRODUCT((LOWER(INDEX(Attendance!$D:$ZZ,MATCH($A7,Attendance!$A:$A,0),0))="x")*(Attendance!$D$2:$ZZ$2=_xlfn.XLOOKUP(H$1,'Point System'!$A:$A,'Point System'!$B:$B,""))*(TEXT(Attendance!$D$1:$ZZ$1,"mmm")="Feb"))*_xlfn.XLOOKUP(H$1,'Point System'!$A:$A,'Point System'!$C:$C,0)</f>
        <v>0</v>
      </c>
      <c r="I7" s="233" cm="1">
        <f t="array" ref="I7">SUMPRODUCT((LOWER(INDEX(Attendance!$D:$ZZ,MATCH($A7,Attendance!$A:$A,0),0))="x")*(Attendance!$D$2:$ZZ$2=_xlfn.XLOOKUP(I$1,'Point System'!$A:$A,'Point System'!$B:$B,""))*(TEXT(Attendance!$D$1:$ZZ$1,"mmm")="Feb"))*_xlfn.XLOOKUP(I$1,'Point System'!$A:$A,'Point System'!$C:$C,0)</f>
        <v>0</v>
      </c>
      <c r="J7" s="233" cm="1">
        <f t="array" ref="J7">SUMPRODUCT((LOWER(INDEX(Attendance!$D:$ZZ,MATCH($A7,Attendance!$A:$A,0),0))="x")*(Attendance!$D$2:$ZZ$2=_xlfn.XLOOKUP(J$1,'Point System'!$A:$A,'Point System'!$B:$B,""))*(TEXT(Attendance!$D$1:$ZZ$1,"mmm")="Feb"))*_xlfn.XLOOKUP(J$1,'Point System'!$A:$A,'Point System'!$C:$C,0)</f>
        <v>0</v>
      </c>
      <c r="K7" s="233" cm="1">
        <f t="array" ref="K7">SUMPRODUCT((LOWER(INDEX(Attendance!$D:$ZZ,MATCH($A7,Attendance!$A:$A,0),0))="x")*(Attendance!$D$2:$ZZ$2=_xlfn.XLOOKUP(K$1,'Point System'!$A:$A,'Point System'!$B:$B,""))*(TEXT(Attendance!$D$1:$ZZ$1,"mmm")="Feb"))*_xlfn.XLOOKUP(K$1,'Point System'!$A:$A,'Point System'!$C:$C,0)</f>
        <v>0</v>
      </c>
      <c r="L7" s="188"/>
      <c r="M7" s="188"/>
      <c r="N7" s="188"/>
      <c r="O7" s="188"/>
      <c r="P7" s="241">
        <f t="shared" si="0"/>
        <v>0</v>
      </c>
      <c r="Q7" s="242">
        <f>IFERROR(INDEX(Deduction!$Q:$Q,MATCH($A7,Deduction!$A:$A,0))*_xlfn.XLOOKUP(Q$1,'Point System'!$E:$E,'Point System'!$G:$G,0),0)</f>
        <v>0</v>
      </c>
      <c r="R7" s="242">
        <f>IFERROR(INDEX(Deduction!$R:$R,MATCH($A7,Deduction!$A:$A,0))*_xlfn.XLOOKUP(R$1,'Point System'!$E:$E,'Point System'!$G:$G,0),0)</f>
        <v>0</v>
      </c>
      <c r="S7" s="242">
        <f>IFERROR(INDEX(Deduction!$S:$S,MATCH($A7,Deduction!$A:$A,0))*_xlfn.XLOOKUP(S$1,'Point System'!$E:$E,'Point System'!$G:$G,0),0)</f>
        <v>0</v>
      </c>
      <c r="T7" s="242">
        <f>IFERROR(INDEX(Deduction!$T:$T,MATCH($A7,Deduction!$A:$A,0))*_xlfn.XLOOKUP(T$1,'Point System'!$E:$E,'Point System'!$G:$G,0),0)</f>
        <v>0</v>
      </c>
      <c r="U7" s="242">
        <f>IFERROR(INDEX(Deduction!$U:$U,MATCH($A7,Deduction!$A:$A,0))*_xlfn.XLOOKUP(U$1,'Point System'!$E:$E,'Point System'!$G:$G,0),0)</f>
        <v>0</v>
      </c>
      <c r="V7" s="242">
        <f>IFERROR(INDEX(Deduction!$V:$V,MATCH($A7,Deduction!$A:$A,0))*_xlfn.XLOOKUP(V$1,'Point System'!$E:$E,'Point System'!$G:$G,0),0)</f>
        <v>0</v>
      </c>
      <c r="W7" s="241">
        <f t="shared" si="1"/>
        <v>0</v>
      </c>
      <c r="X7" s="241">
        <f t="shared" si="2"/>
        <v>0</v>
      </c>
      <c r="Y7" s="244" cm="1">
        <f t="array" ref="Y7">IFERROR(SUMPRODUCT((LOWER(INDEX(Attendance!$E:$ZZ,MATCH($A7,Attendance!$A:$A,0),0))="x")*(TEXT(Attendance!$E$1:$ZZ$1,"mmm")="Feb"))/SUMPRODUCT((Attendance!$E$1:$ZZ$1&lt;&gt;"")*(TEXT(Attendance!$E$1:$ZZ$1,"mmm")="Feb")),0)</f>
        <v>0</v>
      </c>
      <c r="Z7" s="245" cm="1">
        <f t="array" ref="Z7">IFERROR(SUMPRODUCT((LOWER(INDEX(Attendance!$E:$ZZ,MATCH($A7,Attendance!$A:$A,0),0))="x")*(Attendance!$E$2:$ZZ$2=_xlfn.XLOOKUP(E$1,'Point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8" spans="1:26" x14ac:dyDescent="0.25">
      <c r="A8" s="40">
        <f>Attendance!A7</f>
        <v>7</v>
      </c>
      <c r="B8" s="39" t="str">
        <f>IF($A8=0,"",IFERROR(_xlfn.LET(_xlpm.x,INDEX(Attendance!$B:$B,MATCH($A8,Attendance!$A:$A,0)),IF(_xlpm.x=0,"",_xlpm.x)),""))</f>
        <v/>
      </c>
      <c r="C8" s="39" t="str">
        <f>IF($A8=0,"",IFERROR(_xlfn.LET(_xlpm.x,INDEX(Attendance!$C:$C,MATCH($A8,Attendance!$A:$A,0)),IF(_xlpm.x=0,"",_xlpm.x)),""))</f>
        <v/>
      </c>
      <c r="D8" s="39" t="str">
        <f>IF($A8=0,"",IFERROR(_xlfn.LET(_xlpm.x,INDEX(Attendance!$D:$D,MATCH($A8,Attendance!$A:$A,0)),IF(_xlpm.x=0,"",_xlpm.x)),""))</f>
        <v/>
      </c>
      <c r="E8" s="233" cm="1">
        <f t="array" ref="E8">SUMPRODUCT((LOWER(INDEX(Attendance!$D:$ZZ,MATCH($A8,Attendance!$A:$A,0),0))="x")*(Attendance!$D$2:$ZZ$2=_xlfn.XLOOKUP(E$1,'Point System'!$A:$A,'Point System'!$B:$B,""))*(TEXT(Attendance!$D$1:$ZZ$1,"mmm")="Feb"))*_xlfn.XLOOKUP(E$1,'Point System'!$A:$A,'Point System'!$C:$C,0)</f>
        <v>0</v>
      </c>
      <c r="F8" s="233" cm="1">
        <f t="array" ref="F8">SUMPRODUCT((LOWER(INDEX(Attendance!$D:$ZZ,MATCH($A8,Attendance!$A:$A,0),0))="x")*(Attendance!$D$2:$ZZ$2=_xlfn.XLOOKUP(F$1,'Point System'!$A:$A,'Point System'!$B:$B,""))*(TEXT(Attendance!$D$1:$ZZ$1,"mmm")="Feb"))*_xlfn.XLOOKUP(F$1,'Point System'!$A:$A,'Point System'!$C:$C,0)</f>
        <v>0</v>
      </c>
      <c r="G8" s="233" cm="1">
        <f t="array" ref="G8">SUMPRODUCT((LOWER(INDEX(Attendance!$D:$ZZ,MATCH($A8,Attendance!$A:$A,0),0))="x")*(Attendance!$D$2:$ZZ$2=_xlfn.XLOOKUP(G$1,'Point System'!$A:$A,'Point System'!$B:$B,""))*(TEXT(Attendance!$D$1:$ZZ$1,"mmm")="Feb"))*_xlfn.XLOOKUP(G$1,'Point System'!$A:$A,'Point System'!$C:$C,0)</f>
        <v>0</v>
      </c>
      <c r="H8" s="233" cm="1">
        <f t="array" ref="H8">SUMPRODUCT((LOWER(INDEX(Attendance!$D:$ZZ,MATCH($A8,Attendance!$A:$A,0),0))="x")*(Attendance!$D$2:$ZZ$2=_xlfn.XLOOKUP(H$1,'Point System'!$A:$A,'Point System'!$B:$B,""))*(TEXT(Attendance!$D$1:$ZZ$1,"mmm")="Feb"))*_xlfn.XLOOKUP(H$1,'Point System'!$A:$A,'Point System'!$C:$C,0)</f>
        <v>0</v>
      </c>
      <c r="I8" s="233" cm="1">
        <f t="array" ref="I8">SUMPRODUCT((LOWER(INDEX(Attendance!$D:$ZZ,MATCH($A8,Attendance!$A:$A,0),0))="x")*(Attendance!$D$2:$ZZ$2=_xlfn.XLOOKUP(I$1,'Point System'!$A:$A,'Point System'!$B:$B,""))*(TEXT(Attendance!$D$1:$ZZ$1,"mmm")="Feb"))*_xlfn.XLOOKUP(I$1,'Point System'!$A:$A,'Point System'!$C:$C,0)</f>
        <v>0</v>
      </c>
      <c r="J8" s="233" cm="1">
        <f t="array" ref="J8">SUMPRODUCT((LOWER(INDEX(Attendance!$D:$ZZ,MATCH($A8,Attendance!$A:$A,0),0))="x")*(Attendance!$D$2:$ZZ$2=_xlfn.XLOOKUP(J$1,'Point System'!$A:$A,'Point System'!$B:$B,""))*(TEXT(Attendance!$D$1:$ZZ$1,"mmm")="Feb"))*_xlfn.XLOOKUP(J$1,'Point System'!$A:$A,'Point System'!$C:$C,0)</f>
        <v>0</v>
      </c>
      <c r="K8" s="233" cm="1">
        <f t="array" ref="K8">SUMPRODUCT((LOWER(INDEX(Attendance!$D:$ZZ,MATCH($A8,Attendance!$A:$A,0),0))="x")*(Attendance!$D$2:$ZZ$2=_xlfn.XLOOKUP(K$1,'Point System'!$A:$A,'Point System'!$B:$B,""))*(TEXT(Attendance!$D$1:$ZZ$1,"mmm")="Feb"))*_xlfn.XLOOKUP(K$1,'Point System'!$A:$A,'Point System'!$C:$C,0)</f>
        <v>0</v>
      </c>
      <c r="L8" s="188"/>
      <c r="M8" s="188"/>
      <c r="N8" s="188"/>
      <c r="O8" s="188"/>
      <c r="P8" s="241">
        <f t="shared" si="0"/>
        <v>0</v>
      </c>
      <c r="Q8" s="242">
        <f>IFERROR(INDEX(Deduction!$Q:$Q,MATCH($A8,Deduction!$A:$A,0))*_xlfn.XLOOKUP(Q$1,'Point System'!$E:$E,'Point System'!$G:$G,0),0)</f>
        <v>0</v>
      </c>
      <c r="R8" s="242">
        <f>IFERROR(INDEX(Deduction!$R:$R,MATCH($A8,Deduction!$A:$A,0))*_xlfn.XLOOKUP(R$1,'Point System'!$E:$E,'Point System'!$G:$G,0),0)</f>
        <v>0</v>
      </c>
      <c r="S8" s="242">
        <f>IFERROR(INDEX(Deduction!$S:$S,MATCH($A8,Deduction!$A:$A,0))*_xlfn.XLOOKUP(S$1,'Point System'!$E:$E,'Point System'!$G:$G,0),0)</f>
        <v>0</v>
      </c>
      <c r="T8" s="242">
        <f>IFERROR(INDEX(Deduction!$T:$T,MATCH($A8,Deduction!$A:$A,0))*_xlfn.XLOOKUP(T$1,'Point System'!$E:$E,'Point System'!$G:$G,0),0)</f>
        <v>0</v>
      </c>
      <c r="U8" s="242">
        <f>IFERROR(INDEX(Deduction!$U:$U,MATCH($A8,Deduction!$A:$A,0))*_xlfn.XLOOKUP(U$1,'Point System'!$E:$E,'Point System'!$G:$G,0),0)</f>
        <v>0</v>
      </c>
      <c r="V8" s="242">
        <f>IFERROR(INDEX(Deduction!$V:$V,MATCH($A8,Deduction!$A:$A,0))*_xlfn.XLOOKUP(V$1,'Point System'!$E:$E,'Point System'!$G:$G,0),0)</f>
        <v>0</v>
      </c>
      <c r="W8" s="241">
        <f t="shared" si="1"/>
        <v>0</v>
      </c>
      <c r="X8" s="241">
        <f t="shared" si="2"/>
        <v>0</v>
      </c>
      <c r="Y8" s="244" cm="1">
        <f t="array" ref="Y8">IFERROR(SUMPRODUCT((LOWER(INDEX(Attendance!$E:$ZZ,MATCH($A8,Attendance!$A:$A,0),0))="x")*(TEXT(Attendance!$E$1:$ZZ$1,"mmm")="Feb"))/SUMPRODUCT((Attendance!$E$1:$ZZ$1&lt;&gt;"")*(TEXT(Attendance!$E$1:$ZZ$1,"mmm")="Feb")),0)</f>
        <v>0</v>
      </c>
      <c r="Z8" s="245" cm="1">
        <f t="array" ref="Z8">IFERROR(SUMPRODUCT((LOWER(INDEX(Attendance!$E:$ZZ,MATCH($A8,Attendance!$A:$A,0),0))="x")*(Attendance!$E$2:$ZZ$2=_xlfn.XLOOKUP(E$1,'Point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9" spans="1:26" x14ac:dyDescent="0.25">
      <c r="A9" s="39">
        <f>Attendance!A8</f>
        <v>5</v>
      </c>
      <c r="B9" s="39" t="str">
        <f>IF($A9=0,"",IFERROR(_xlfn.LET(_xlpm.x,INDEX(Attendance!$B:$B,MATCH($A9,Attendance!$A:$A,0)),IF(_xlpm.x=0,"",_xlpm.x)),""))</f>
        <v/>
      </c>
      <c r="C9" s="39" t="str">
        <f>IF($A9=0,"",IFERROR(_xlfn.LET(_xlpm.x,INDEX(Attendance!$C:$C,MATCH($A9,Attendance!$A:$A,0)),IF(_xlpm.x=0,"",_xlpm.x)),""))</f>
        <v/>
      </c>
      <c r="D9" s="39" t="str">
        <f>IF($A9=0,"",IFERROR(_xlfn.LET(_xlpm.x,INDEX(Attendance!$D:$D,MATCH($A9,Attendance!$A:$A,0)),IF(_xlpm.x=0,"",_xlpm.x)),""))</f>
        <v/>
      </c>
      <c r="E9" s="233" cm="1">
        <f t="array" ref="E9">SUMPRODUCT((LOWER(INDEX(Attendance!$D:$ZZ,MATCH($A9,Attendance!$A:$A,0),0))="x")*(Attendance!$D$2:$ZZ$2=_xlfn.XLOOKUP(E$1,'Point System'!$A:$A,'Point System'!$B:$B,""))*(TEXT(Attendance!$D$1:$ZZ$1,"mmm")="Feb"))*_xlfn.XLOOKUP(E$1,'Point System'!$A:$A,'Point System'!$C:$C,0)</f>
        <v>0</v>
      </c>
      <c r="F9" s="233" cm="1">
        <f t="array" ref="F9">SUMPRODUCT((LOWER(INDEX(Attendance!$D:$ZZ,MATCH($A9,Attendance!$A:$A,0),0))="x")*(Attendance!$D$2:$ZZ$2=_xlfn.XLOOKUP(F$1,'Point System'!$A:$A,'Point System'!$B:$B,""))*(TEXT(Attendance!$D$1:$ZZ$1,"mmm")="Feb"))*_xlfn.XLOOKUP(F$1,'Point System'!$A:$A,'Point System'!$C:$C,0)</f>
        <v>0</v>
      </c>
      <c r="G9" s="233" cm="1">
        <f t="array" ref="G9">SUMPRODUCT((LOWER(INDEX(Attendance!$D:$ZZ,MATCH($A9,Attendance!$A:$A,0),0))="x")*(Attendance!$D$2:$ZZ$2=_xlfn.XLOOKUP(G$1,'Point System'!$A:$A,'Point System'!$B:$B,""))*(TEXT(Attendance!$D$1:$ZZ$1,"mmm")="Feb"))*_xlfn.XLOOKUP(G$1,'Point System'!$A:$A,'Point System'!$C:$C,0)</f>
        <v>0</v>
      </c>
      <c r="H9" s="233" cm="1">
        <f t="array" ref="H9">SUMPRODUCT((LOWER(INDEX(Attendance!$D:$ZZ,MATCH($A9,Attendance!$A:$A,0),0))="x")*(Attendance!$D$2:$ZZ$2=_xlfn.XLOOKUP(H$1,'Point System'!$A:$A,'Point System'!$B:$B,""))*(TEXT(Attendance!$D$1:$ZZ$1,"mmm")="Feb"))*_xlfn.XLOOKUP(H$1,'Point System'!$A:$A,'Point System'!$C:$C,0)</f>
        <v>0</v>
      </c>
      <c r="I9" s="233" cm="1">
        <f t="array" ref="I9">SUMPRODUCT((LOWER(INDEX(Attendance!$D:$ZZ,MATCH($A9,Attendance!$A:$A,0),0))="x")*(Attendance!$D$2:$ZZ$2=_xlfn.XLOOKUP(I$1,'Point System'!$A:$A,'Point System'!$B:$B,""))*(TEXT(Attendance!$D$1:$ZZ$1,"mmm")="Feb"))*_xlfn.XLOOKUP(I$1,'Point System'!$A:$A,'Point System'!$C:$C,0)</f>
        <v>0</v>
      </c>
      <c r="J9" s="233" cm="1">
        <f t="array" ref="J9">SUMPRODUCT((LOWER(INDEX(Attendance!$D:$ZZ,MATCH($A9,Attendance!$A:$A,0),0))="x")*(Attendance!$D$2:$ZZ$2=_xlfn.XLOOKUP(J$1,'Point System'!$A:$A,'Point System'!$B:$B,""))*(TEXT(Attendance!$D$1:$ZZ$1,"mmm")="Feb"))*_xlfn.XLOOKUP(J$1,'Point System'!$A:$A,'Point System'!$C:$C,0)</f>
        <v>0</v>
      </c>
      <c r="K9" s="233" cm="1">
        <f t="array" ref="K9">SUMPRODUCT((LOWER(INDEX(Attendance!$D:$ZZ,MATCH($A9,Attendance!$A:$A,0),0))="x")*(Attendance!$D$2:$ZZ$2=_xlfn.XLOOKUP(K$1,'Point System'!$A:$A,'Point System'!$B:$B,""))*(TEXT(Attendance!$D$1:$ZZ$1,"mmm")="Feb"))*_xlfn.XLOOKUP(K$1,'Point System'!$A:$A,'Point System'!$C:$C,0)</f>
        <v>0</v>
      </c>
      <c r="L9" s="188"/>
      <c r="M9" s="188"/>
      <c r="N9" s="188"/>
      <c r="O9" s="188"/>
      <c r="P9" s="241">
        <f t="shared" si="0"/>
        <v>0</v>
      </c>
      <c r="Q9" s="242">
        <f>IFERROR(INDEX(Deduction!$Q:$Q,MATCH($A9,Deduction!$A:$A,0))*_xlfn.XLOOKUP(Q$1,'Point System'!$E:$E,'Point System'!$G:$G,0),0)</f>
        <v>0</v>
      </c>
      <c r="R9" s="242">
        <f>IFERROR(INDEX(Deduction!$R:$R,MATCH($A9,Deduction!$A:$A,0))*_xlfn.XLOOKUP(R$1,'Point System'!$E:$E,'Point System'!$G:$G,0),0)</f>
        <v>0</v>
      </c>
      <c r="S9" s="242">
        <f>IFERROR(INDEX(Deduction!$S:$S,MATCH($A9,Deduction!$A:$A,0))*_xlfn.XLOOKUP(S$1,'Point System'!$E:$E,'Point System'!$G:$G,0),0)</f>
        <v>0</v>
      </c>
      <c r="T9" s="242">
        <f>IFERROR(INDEX(Deduction!$T:$T,MATCH($A9,Deduction!$A:$A,0))*_xlfn.XLOOKUP(T$1,'Point System'!$E:$E,'Point System'!$G:$G,0),0)</f>
        <v>0</v>
      </c>
      <c r="U9" s="242">
        <f>IFERROR(INDEX(Deduction!$U:$U,MATCH($A9,Deduction!$A:$A,0))*_xlfn.XLOOKUP(U$1,'Point System'!$E:$E,'Point System'!$G:$G,0),0)</f>
        <v>0</v>
      </c>
      <c r="V9" s="242">
        <f>IFERROR(INDEX(Deduction!$V:$V,MATCH($A9,Deduction!$A:$A,0))*_xlfn.XLOOKUP(V$1,'Point System'!$E:$E,'Point System'!$G:$G,0),0)</f>
        <v>0</v>
      </c>
      <c r="W9" s="241">
        <f t="shared" si="1"/>
        <v>0</v>
      </c>
      <c r="X9" s="241">
        <f t="shared" si="2"/>
        <v>0</v>
      </c>
      <c r="Y9" s="244" cm="1">
        <f t="array" ref="Y9">IFERROR(SUMPRODUCT((LOWER(INDEX(Attendance!$E:$ZZ,MATCH($A9,Attendance!$A:$A,0),0))="x")*(TEXT(Attendance!$E$1:$ZZ$1,"mmm")="Feb"))/SUMPRODUCT((Attendance!$E$1:$ZZ$1&lt;&gt;"")*(TEXT(Attendance!$E$1:$ZZ$1,"mmm")="Feb")),0)</f>
        <v>0</v>
      </c>
      <c r="Z9" s="245" cm="1">
        <f t="array" ref="Z9">IFERROR(SUMPRODUCT((LOWER(INDEX(Attendance!$E:$ZZ,MATCH($A9,Attendance!$A:$A,0),0))="x")*(Attendance!$E$2:$ZZ$2=_xlfn.XLOOKUP(E$1,'Point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0" spans="1:26" x14ac:dyDescent="0.25">
      <c r="A10" s="40">
        <f>Attendance!A9</f>
        <v>6</v>
      </c>
      <c r="B10" s="39" t="str">
        <f>IF($A10=0,"",IFERROR(_xlfn.LET(_xlpm.x,INDEX(Attendance!$B:$B,MATCH($A10,Attendance!$A:$A,0)),IF(_xlpm.x=0,"",_xlpm.x)),""))</f>
        <v/>
      </c>
      <c r="C10" s="39" t="str">
        <f>IF($A10=0,"",IFERROR(_xlfn.LET(_xlpm.x,INDEX(Attendance!$C:$C,MATCH($A10,Attendance!$A:$A,0)),IF(_xlpm.x=0,"",_xlpm.x)),""))</f>
        <v/>
      </c>
      <c r="D10" s="39" t="str">
        <f>IF($A10=0,"",IFERROR(_xlfn.LET(_xlpm.x,INDEX(Attendance!$D:$D,MATCH($A10,Attendance!$A:$A,0)),IF(_xlpm.x=0,"",_xlpm.x)),""))</f>
        <v/>
      </c>
      <c r="E10" s="233" cm="1">
        <f t="array" ref="E10">SUMPRODUCT((LOWER(INDEX(Attendance!$D:$ZZ,MATCH($A10,Attendance!$A:$A,0),0))="x")*(Attendance!$D$2:$ZZ$2=_xlfn.XLOOKUP(E$1,'Point System'!$A:$A,'Point System'!$B:$B,""))*(TEXT(Attendance!$D$1:$ZZ$1,"mmm")="Feb"))*_xlfn.XLOOKUP(E$1,'Point System'!$A:$A,'Point System'!$C:$C,0)</f>
        <v>0</v>
      </c>
      <c r="F10" s="233" cm="1">
        <f t="array" ref="F10">SUMPRODUCT((LOWER(INDEX(Attendance!$D:$ZZ,MATCH($A10,Attendance!$A:$A,0),0))="x")*(Attendance!$D$2:$ZZ$2=_xlfn.XLOOKUP(F$1,'Point System'!$A:$A,'Point System'!$B:$B,""))*(TEXT(Attendance!$D$1:$ZZ$1,"mmm")="Feb"))*_xlfn.XLOOKUP(F$1,'Point System'!$A:$A,'Point System'!$C:$C,0)</f>
        <v>0</v>
      </c>
      <c r="G10" s="233" cm="1">
        <f t="array" ref="G10">SUMPRODUCT((LOWER(INDEX(Attendance!$D:$ZZ,MATCH($A10,Attendance!$A:$A,0),0))="x")*(Attendance!$D$2:$ZZ$2=_xlfn.XLOOKUP(G$1,'Point System'!$A:$A,'Point System'!$B:$B,""))*(TEXT(Attendance!$D$1:$ZZ$1,"mmm")="Feb"))*_xlfn.XLOOKUP(G$1,'Point System'!$A:$A,'Point System'!$C:$C,0)</f>
        <v>0</v>
      </c>
      <c r="H10" s="233" cm="1">
        <f t="array" ref="H10">SUMPRODUCT((LOWER(INDEX(Attendance!$D:$ZZ,MATCH($A10,Attendance!$A:$A,0),0))="x")*(Attendance!$D$2:$ZZ$2=_xlfn.XLOOKUP(H$1,'Point System'!$A:$A,'Point System'!$B:$B,""))*(TEXT(Attendance!$D$1:$ZZ$1,"mmm")="Feb"))*_xlfn.XLOOKUP(H$1,'Point System'!$A:$A,'Point System'!$C:$C,0)</f>
        <v>0</v>
      </c>
      <c r="I10" s="233" cm="1">
        <f t="array" ref="I10">SUMPRODUCT((LOWER(INDEX(Attendance!$D:$ZZ,MATCH($A10,Attendance!$A:$A,0),0))="x")*(Attendance!$D$2:$ZZ$2=_xlfn.XLOOKUP(I$1,'Point System'!$A:$A,'Point System'!$B:$B,""))*(TEXT(Attendance!$D$1:$ZZ$1,"mmm")="Feb"))*_xlfn.XLOOKUP(I$1,'Point System'!$A:$A,'Point System'!$C:$C,0)</f>
        <v>0</v>
      </c>
      <c r="J10" s="233" cm="1">
        <f t="array" ref="J10">SUMPRODUCT((LOWER(INDEX(Attendance!$D:$ZZ,MATCH($A10,Attendance!$A:$A,0),0))="x")*(Attendance!$D$2:$ZZ$2=_xlfn.XLOOKUP(J$1,'Point System'!$A:$A,'Point System'!$B:$B,""))*(TEXT(Attendance!$D$1:$ZZ$1,"mmm")="Feb"))*_xlfn.XLOOKUP(J$1,'Point System'!$A:$A,'Point System'!$C:$C,0)</f>
        <v>0</v>
      </c>
      <c r="K10" s="233" cm="1">
        <f t="array" ref="K10">SUMPRODUCT((LOWER(INDEX(Attendance!$D:$ZZ,MATCH($A10,Attendance!$A:$A,0),0))="x")*(Attendance!$D$2:$ZZ$2=_xlfn.XLOOKUP(K$1,'Point System'!$A:$A,'Point System'!$B:$B,""))*(TEXT(Attendance!$D$1:$ZZ$1,"mmm")="Feb"))*_xlfn.XLOOKUP(K$1,'Point System'!$A:$A,'Point System'!$C:$C,0)</f>
        <v>0</v>
      </c>
      <c r="L10" s="188"/>
      <c r="M10" s="188"/>
      <c r="N10" s="188"/>
      <c r="O10" s="188"/>
      <c r="P10" s="241">
        <f t="shared" si="0"/>
        <v>0</v>
      </c>
      <c r="Q10" s="242">
        <f>IFERROR(INDEX(Deduction!$Q:$Q,MATCH($A10,Deduction!$A:$A,0))*_xlfn.XLOOKUP(Q$1,'Point System'!$E:$E,'Point System'!$G:$G,0),0)</f>
        <v>0</v>
      </c>
      <c r="R10" s="242">
        <f>IFERROR(INDEX(Deduction!$R:$R,MATCH($A10,Deduction!$A:$A,0))*_xlfn.XLOOKUP(R$1,'Point System'!$E:$E,'Point System'!$G:$G,0),0)</f>
        <v>0</v>
      </c>
      <c r="S10" s="242">
        <f>IFERROR(INDEX(Deduction!$S:$S,MATCH($A10,Deduction!$A:$A,0))*_xlfn.XLOOKUP(S$1,'Point System'!$E:$E,'Point System'!$G:$G,0),0)</f>
        <v>0</v>
      </c>
      <c r="T10" s="242">
        <f>IFERROR(INDEX(Deduction!$T:$T,MATCH($A10,Deduction!$A:$A,0))*_xlfn.XLOOKUP(T$1,'Point System'!$E:$E,'Point System'!$G:$G,0),0)</f>
        <v>0</v>
      </c>
      <c r="U10" s="242">
        <f>IFERROR(INDEX(Deduction!$U:$U,MATCH($A10,Deduction!$A:$A,0))*_xlfn.XLOOKUP(U$1,'Point System'!$E:$E,'Point System'!$G:$G,0),0)</f>
        <v>0</v>
      </c>
      <c r="V10" s="242">
        <f>IFERROR(INDEX(Deduction!$V:$V,MATCH($A10,Deduction!$A:$A,0))*_xlfn.XLOOKUP(V$1,'Point System'!$E:$E,'Point System'!$G:$G,0),0)</f>
        <v>0</v>
      </c>
      <c r="W10" s="241">
        <f t="shared" si="1"/>
        <v>0</v>
      </c>
      <c r="X10" s="241">
        <f t="shared" si="2"/>
        <v>0</v>
      </c>
      <c r="Y10" s="244" cm="1">
        <f t="array" ref="Y10">IFERROR(SUMPRODUCT((LOWER(INDEX(Attendance!$E:$ZZ,MATCH($A10,Attendance!$A:$A,0),0))="x")*(TEXT(Attendance!$E$1:$ZZ$1,"mmm")="Feb"))/SUMPRODUCT((Attendance!$E$1:$ZZ$1&lt;&gt;"")*(TEXT(Attendance!$E$1:$ZZ$1,"mmm")="Feb")),0)</f>
        <v>0</v>
      </c>
      <c r="Z10" s="245" cm="1">
        <f t="array" ref="Z10">IFERROR(SUMPRODUCT((LOWER(INDEX(Attendance!$E:$ZZ,MATCH($A10,Attendance!$A:$A,0),0))="x")*(Attendance!$E$2:$ZZ$2=_xlfn.XLOOKUP(E$1,'Point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1" spans="1:26" x14ac:dyDescent="0.25">
      <c r="A11" s="39">
        <f>Attendance!A10</f>
        <v>8</v>
      </c>
      <c r="B11" s="39" t="str">
        <f>IF($A11=0,"",IFERROR(_xlfn.LET(_xlpm.x,INDEX(Attendance!$B:$B,MATCH($A11,Attendance!$A:$A,0)),IF(_xlpm.x=0,"",_xlpm.x)),""))</f>
        <v/>
      </c>
      <c r="C11" s="39" t="str">
        <f>IF($A11=0,"",IFERROR(_xlfn.LET(_xlpm.x,INDEX(Attendance!$C:$C,MATCH($A11,Attendance!$A:$A,0)),IF(_xlpm.x=0,"",_xlpm.x)),""))</f>
        <v/>
      </c>
      <c r="D11" s="39" t="str">
        <f>IF($A11=0,"",IFERROR(_xlfn.LET(_xlpm.x,INDEX(Attendance!$D:$D,MATCH($A11,Attendance!$A:$A,0)),IF(_xlpm.x=0,"",_xlpm.x)),""))</f>
        <v/>
      </c>
      <c r="E11" s="233" cm="1">
        <f t="array" ref="E11">SUMPRODUCT((LOWER(INDEX(Attendance!$D:$ZZ,MATCH($A11,Attendance!$A:$A,0),0))="x")*(Attendance!$D$2:$ZZ$2=_xlfn.XLOOKUP(E$1,'Point System'!$A:$A,'Point System'!$B:$B,""))*(TEXT(Attendance!$D$1:$ZZ$1,"mmm")="Feb"))*_xlfn.XLOOKUP(E$1,'Point System'!$A:$A,'Point System'!$C:$C,0)</f>
        <v>0</v>
      </c>
      <c r="F11" s="233" cm="1">
        <f t="array" ref="F11">SUMPRODUCT((LOWER(INDEX(Attendance!$D:$ZZ,MATCH($A11,Attendance!$A:$A,0),0))="x")*(Attendance!$D$2:$ZZ$2=_xlfn.XLOOKUP(F$1,'Point System'!$A:$A,'Point System'!$B:$B,""))*(TEXT(Attendance!$D$1:$ZZ$1,"mmm")="Feb"))*_xlfn.XLOOKUP(F$1,'Point System'!$A:$A,'Point System'!$C:$C,0)</f>
        <v>0</v>
      </c>
      <c r="G11" s="233" cm="1">
        <f t="array" ref="G11">SUMPRODUCT((LOWER(INDEX(Attendance!$D:$ZZ,MATCH($A11,Attendance!$A:$A,0),0))="x")*(Attendance!$D$2:$ZZ$2=_xlfn.XLOOKUP(G$1,'Point System'!$A:$A,'Point System'!$B:$B,""))*(TEXT(Attendance!$D$1:$ZZ$1,"mmm")="Feb"))*_xlfn.XLOOKUP(G$1,'Point System'!$A:$A,'Point System'!$C:$C,0)</f>
        <v>0</v>
      </c>
      <c r="H11" s="233" cm="1">
        <f t="array" ref="H11">SUMPRODUCT((LOWER(INDEX(Attendance!$D:$ZZ,MATCH($A11,Attendance!$A:$A,0),0))="x")*(Attendance!$D$2:$ZZ$2=_xlfn.XLOOKUP(H$1,'Point System'!$A:$A,'Point System'!$B:$B,""))*(TEXT(Attendance!$D$1:$ZZ$1,"mmm")="Feb"))*_xlfn.XLOOKUP(H$1,'Point System'!$A:$A,'Point System'!$C:$C,0)</f>
        <v>0</v>
      </c>
      <c r="I11" s="233" cm="1">
        <f t="array" ref="I11">SUMPRODUCT((LOWER(INDEX(Attendance!$D:$ZZ,MATCH($A11,Attendance!$A:$A,0),0))="x")*(Attendance!$D$2:$ZZ$2=_xlfn.XLOOKUP(I$1,'Point System'!$A:$A,'Point System'!$B:$B,""))*(TEXT(Attendance!$D$1:$ZZ$1,"mmm")="Feb"))*_xlfn.XLOOKUP(I$1,'Point System'!$A:$A,'Point System'!$C:$C,0)</f>
        <v>0</v>
      </c>
      <c r="J11" s="233" cm="1">
        <f t="array" ref="J11">SUMPRODUCT((LOWER(INDEX(Attendance!$D:$ZZ,MATCH($A11,Attendance!$A:$A,0),0))="x")*(Attendance!$D$2:$ZZ$2=_xlfn.XLOOKUP(J$1,'Point System'!$A:$A,'Point System'!$B:$B,""))*(TEXT(Attendance!$D$1:$ZZ$1,"mmm")="Feb"))*_xlfn.XLOOKUP(J$1,'Point System'!$A:$A,'Point System'!$C:$C,0)</f>
        <v>0</v>
      </c>
      <c r="K11" s="233" cm="1">
        <f t="array" ref="K11">SUMPRODUCT((LOWER(INDEX(Attendance!$D:$ZZ,MATCH($A11,Attendance!$A:$A,0),0))="x")*(Attendance!$D$2:$ZZ$2=_xlfn.XLOOKUP(K$1,'Point System'!$A:$A,'Point System'!$B:$B,""))*(TEXT(Attendance!$D$1:$ZZ$1,"mmm")="Feb"))*_xlfn.XLOOKUP(K$1,'Point System'!$A:$A,'Point System'!$C:$C,0)</f>
        <v>0</v>
      </c>
      <c r="L11" s="188"/>
      <c r="M11" s="188"/>
      <c r="N11" s="188"/>
      <c r="O11" s="188"/>
      <c r="P11" s="241">
        <f t="shared" si="0"/>
        <v>0</v>
      </c>
      <c r="Q11" s="242">
        <f>IFERROR(INDEX(Deduction!$Q:$Q,MATCH($A11,Deduction!$A:$A,0))*_xlfn.XLOOKUP(Q$1,'Point System'!$E:$E,'Point System'!$G:$G,0),0)</f>
        <v>0</v>
      </c>
      <c r="R11" s="242">
        <f>IFERROR(INDEX(Deduction!$R:$R,MATCH($A11,Deduction!$A:$A,0))*_xlfn.XLOOKUP(R$1,'Point System'!$E:$E,'Point System'!$G:$G,0),0)</f>
        <v>0</v>
      </c>
      <c r="S11" s="242">
        <f>IFERROR(INDEX(Deduction!$S:$S,MATCH($A11,Deduction!$A:$A,0))*_xlfn.XLOOKUP(S$1,'Point System'!$E:$E,'Point System'!$G:$G,0),0)</f>
        <v>0</v>
      </c>
      <c r="T11" s="242">
        <f>IFERROR(INDEX(Deduction!$T:$T,MATCH($A11,Deduction!$A:$A,0))*_xlfn.XLOOKUP(T$1,'Point System'!$E:$E,'Point System'!$G:$G,0),0)</f>
        <v>0</v>
      </c>
      <c r="U11" s="242">
        <f>IFERROR(INDEX(Deduction!$U:$U,MATCH($A11,Deduction!$A:$A,0))*_xlfn.XLOOKUP(U$1,'Point System'!$E:$E,'Point System'!$G:$G,0),0)</f>
        <v>0</v>
      </c>
      <c r="V11" s="242">
        <f>IFERROR(INDEX(Deduction!$V:$V,MATCH($A11,Deduction!$A:$A,0))*_xlfn.XLOOKUP(V$1,'Point System'!$E:$E,'Point System'!$G:$G,0),0)</f>
        <v>0</v>
      </c>
      <c r="W11" s="241">
        <f t="shared" si="1"/>
        <v>0</v>
      </c>
      <c r="X11" s="241">
        <f t="shared" si="2"/>
        <v>0</v>
      </c>
      <c r="Y11" s="244" cm="1">
        <f t="array" ref="Y11">IFERROR(SUMPRODUCT((LOWER(INDEX(Attendance!$E:$ZZ,MATCH($A11,Attendance!$A:$A,0),0))="x")*(TEXT(Attendance!$E$1:$ZZ$1,"mmm")="Feb"))/SUMPRODUCT((Attendance!$E$1:$ZZ$1&lt;&gt;"")*(TEXT(Attendance!$E$1:$ZZ$1,"mmm")="Feb")),0)</f>
        <v>0</v>
      </c>
      <c r="Z11" s="245" cm="1">
        <f t="array" ref="Z11">IFERROR(SUMPRODUCT((LOWER(INDEX(Attendance!$E:$ZZ,MATCH($A11,Attendance!$A:$A,0),0))="x")*(Attendance!$E$2:$ZZ$2=_xlfn.XLOOKUP(E$1,'Point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2" spans="1:26" x14ac:dyDescent="0.25">
      <c r="A12" s="40">
        <f>Attendance!A11</f>
        <v>9</v>
      </c>
      <c r="B12" s="39" t="str">
        <f>IF($A12=0,"",IFERROR(_xlfn.LET(_xlpm.x,INDEX(Attendance!$B:$B,MATCH($A12,Attendance!$A:$A,0)),IF(_xlpm.x=0,"",_xlpm.x)),""))</f>
        <v/>
      </c>
      <c r="C12" s="39" t="str">
        <f>IF($A12=0,"",IFERROR(_xlfn.LET(_xlpm.x,INDEX(Attendance!$C:$C,MATCH($A12,Attendance!$A:$A,0)),IF(_xlpm.x=0,"",_xlpm.x)),""))</f>
        <v/>
      </c>
      <c r="D12" s="39" t="str">
        <f>IF($A12=0,"",IFERROR(_xlfn.LET(_xlpm.x,INDEX(Attendance!$D:$D,MATCH($A12,Attendance!$A:$A,0)),IF(_xlpm.x=0,"",_xlpm.x)),""))</f>
        <v/>
      </c>
      <c r="E12" s="233" cm="1">
        <f t="array" ref="E12">SUMPRODUCT((LOWER(INDEX(Attendance!$D:$ZZ,MATCH($A12,Attendance!$A:$A,0),0))="x")*(Attendance!$D$2:$ZZ$2=_xlfn.XLOOKUP(E$1,'Point System'!$A:$A,'Point System'!$B:$B,""))*(TEXT(Attendance!$D$1:$ZZ$1,"mmm")="Feb"))*_xlfn.XLOOKUP(E$1,'Point System'!$A:$A,'Point System'!$C:$C,0)</f>
        <v>0</v>
      </c>
      <c r="F12" s="233" cm="1">
        <f t="array" ref="F12">SUMPRODUCT((LOWER(INDEX(Attendance!$D:$ZZ,MATCH($A12,Attendance!$A:$A,0),0))="x")*(Attendance!$D$2:$ZZ$2=_xlfn.XLOOKUP(F$1,'Point System'!$A:$A,'Point System'!$B:$B,""))*(TEXT(Attendance!$D$1:$ZZ$1,"mmm")="Feb"))*_xlfn.XLOOKUP(F$1,'Point System'!$A:$A,'Point System'!$C:$C,0)</f>
        <v>0</v>
      </c>
      <c r="G12" s="233" cm="1">
        <f t="array" ref="G12">SUMPRODUCT((LOWER(INDEX(Attendance!$D:$ZZ,MATCH($A12,Attendance!$A:$A,0),0))="x")*(Attendance!$D$2:$ZZ$2=_xlfn.XLOOKUP(G$1,'Point System'!$A:$A,'Point System'!$B:$B,""))*(TEXT(Attendance!$D$1:$ZZ$1,"mmm")="Feb"))*_xlfn.XLOOKUP(G$1,'Point System'!$A:$A,'Point System'!$C:$C,0)</f>
        <v>0</v>
      </c>
      <c r="H12" s="233" cm="1">
        <f t="array" ref="H12">SUMPRODUCT((LOWER(INDEX(Attendance!$D:$ZZ,MATCH($A12,Attendance!$A:$A,0),0))="x")*(Attendance!$D$2:$ZZ$2=_xlfn.XLOOKUP(H$1,'Point System'!$A:$A,'Point System'!$B:$B,""))*(TEXT(Attendance!$D$1:$ZZ$1,"mmm")="Feb"))*_xlfn.XLOOKUP(H$1,'Point System'!$A:$A,'Point System'!$C:$C,0)</f>
        <v>0</v>
      </c>
      <c r="I12" s="233" cm="1">
        <f t="array" ref="I12">SUMPRODUCT((LOWER(INDEX(Attendance!$D:$ZZ,MATCH($A12,Attendance!$A:$A,0),0))="x")*(Attendance!$D$2:$ZZ$2=_xlfn.XLOOKUP(I$1,'Point System'!$A:$A,'Point System'!$B:$B,""))*(TEXT(Attendance!$D$1:$ZZ$1,"mmm")="Feb"))*_xlfn.XLOOKUP(I$1,'Point System'!$A:$A,'Point System'!$C:$C,0)</f>
        <v>0</v>
      </c>
      <c r="J12" s="233" cm="1">
        <f t="array" ref="J12">SUMPRODUCT((LOWER(INDEX(Attendance!$D:$ZZ,MATCH($A12,Attendance!$A:$A,0),0))="x")*(Attendance!$D$2:$ZZ$2=_xlfn.XLOOKUP(J$1,'Point System'!$A:$A,'Point System'!$B:$B,""))*(TEXT(Attendance!$D$1:$ZZ$1,"mmm")="Feb"))*_xlfn.XLOOKUP(J$1,'Point System'!$A:$A,'Point System'!$C:$C,0)</f>
        <v>0</v>
      </c>
      <c r="K12" s="233" cm="1">
        <f t="array" ref="K12">SUMPRODUCT((LOWER(INDEX(Attendance!$D:$ZZ,MATCH($A12,Attendance!$A:$A,0),0))="x")*(Attendance!$D$2:$ZZ$2=_xlfn.XLOOKUP(K$1,'Point System'!$A:$A,'Point System'!$B:$B,""))*(TEXT(Attendance!$D$1:$ZZ$1,"mmm")="Feb"))*_xlfn.XLOOKUP(K$1,'Point System'!$A:$A,'Point System'!$C:$C,0)</f>
        <v>0</v>
      </c>
      <c r="L12" s="188"/>
      <c r="M12" s="188"/>
      <c r="N12" s="188"/>
      <c r="O12" s="188"/>
      <c r="P12" s="241">
        <f t="shared" si="0"/>
        <v>0</v>
      </c>
      <c r="Q12" s="242">
        <f>IFERROR(INDEX(Deduction!$Q:$Q,MATCH($A12,Deduction!$A:$A,0))*_xlfn.XLOOKUP(Q$1,'Point System'!$E:$E,'Point System'!$G:$G,0),0)</f>
        <v>0</v>
      </c>
      <c r="R12" s="242">
        <f>IFERROR(INDEX(Deduction!$R:$R,MATCH($A12,Deduction!$A:$A,0))*_xlfn.XLOOKUP(R$1,'Point System'!$E:$E,'Point System'!$G:$G,0),0)</f>
        <v>0</v>
      </c>
      <c r="S12" s="242">
        <f>IFERROR(INDEX(Deduction!$S:$S,MATCH($A12,Deduction!$A:$A,0))*_xlfn.XLOOKUP(S$1,'Point System'!$E:$E,'Point System'!$G:$G,0),0)</f>
        <v>0</v>
      </c>
      <c r="T12" s="242">
        <f>IFERROR(INDEX(Deduction!$T:$T,MATCH($A12,Deduction!$A:$A,0))*_xlfn.XLOOKUP(T$1,'Point System'!$E:$E,'Point System'!$G:$G,0),0)</f>
        <v>0</v>
      </c>
      <c r="U12" s="242">
        <f>IFERROR(INDEX(Deduction!$U:$U,MATCH($A12,Deduction!$A:$A,0))*_xlfn.XLOOKUP(U$1,'Point System'!$E:$E,'Point System'!$G:$G,0),0)</f>
        <v>0</v>
      </c>
      <c r="V12" s="242">
        <f>IFERROR(INDEX(Deduction!$V:$V,MATCH($A12,Deduction!$A:$A,0))*_xlfn.XLOOKUP(V$1,'Point System'!$E:$E,'Point System'!$G:$G,0),0)</f>
        <v>0</v>
      </c>
      <c r="W12" s="241">
        <f t="shared" si="1"/>
        <v>0</v>
      </c>
      <c r="X12" s="241">
        <f t="shared" si="2"/>
        <v>0</v>
      </c>
      <c r="Y12" s="244" cm="1">
        <f t="array" ref="Y12">IFERROR(SUMPRODUCT((LOWER(INDEX(Attendance!$E:$ZZ,MATCH($A12,Attendance!$A:$A,0),0))="x")*(TEXT(Attendance!$E$1:$ZZ$1,"mmm")="Feb"))/SUMPRODUCT((Attendance!$E$1:$ZZ$1&lt;&gt;"")*(TEXT(Attendance!$E$1:$ZZ$1,"mmm")="Feb")),0)</f>
        <v>0</v>
      </c>
      <c r="Z12" s="245" cm="1">
        <f t="array" ref="Z12">IFERROR(SUMPRODUCT((LOWER(INDEX(Attendance!$E:$ZZ,MATCH($A12,Attendance!$A:$A,0),0))="x")*(Attendance!$E$2:$ZZ$2=_xlfn.XLOOKUP(E$1,'Point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3" spans="1:26" x14ac:dyDescent="0.25">
      <c r="A13" s="39">
        <f>Attendance!A12</f>
        <v>10</v>
      </c>
      <c r="B13" s="39" t="str">
        <f>IF($A13=0,"",IFERROR(_xlfn.LET(_xlpm.x,INDEX(Attendance!$B:$B,MATCH($A13,Attendance!$A:$A,0)),IF(_xlpm.x=0,"",_xlpm.x)),""))</f>
        <v/>
      </c>
      <c r="C13" s="39" t="str">
        <f>IF($A13=0,"",IFERROR(_xlfn.LET(_xlpm.x,INDEX(Attendance!$C:$C,MATCH($A13,Attendance!$A:$A,0)),IF(_xlpm.x=0,"",_xlpm.x)),""))</f>
        <v/>
      </c>
      <c r="D13" s="39" t="str">
        <f>IF($A13=0,"",IFERROR(_xlfn.LET(_xlpm.x,INDEX(Attendance!$D:$D,MATCH($A13,Attendance!$A:$A,0)),IF(_xlpm.x=0,"",_xlpm.x)),""))</f>
        <v/>
      </c>
      <c r="E13" s="233" cm="1">
        <f t="array" ref="E13">SUMPRODUCT((LOWER(INDEX(Attendance!$D:$ZZ,MATCH($A13,Attendance!$A:$A,0),0))="x")*(Attendance!$D$2:$ZZ$2=_xlfn.XLOOKUP(E$1,'Point System'!$A:$A,'Point System'!$B:$B,""))*(TEXT(Attendance!$D$1:$ZZ$1,"mmm")="Feb"))*_xlfn.XLOOKUP(E$1,'Point System'!$A:$A,'Point System'!$C:$C,0)</f>
        <v>0</v>
      </c>
      <c r="F13" s="233" cm="1">
        <f t="array" ref="F13">SUMPRODUCT((LOWER(INDEX(Attendance!$D:$ZZ,MATCH($A13,Attendance!$A:$A,0),0))="x")*(Attendance!$D$2:$ZZ$2=_xlfn.XLOOKUP(F$1,'Point System'!$A:$A,'Point System'!$B:$B,""))*(TEXT(Attendance!$D$1:$ZZ$1,"mmm")="Feb"))*_xlfn.XLOOKUP(F$1,'Point System'!$A:$A,'Point System'!$C:$C,0)</f>
        <v>0</v>
      </c>
      <c r="G13" s="233" cm="1">
        <f t="array" ref="G13">SUMPRODUCT((LOWER(INDEX(Attendance!$D:$ZZ,MATCH($A13,Attendance!$A:$A,0),0))="x")*(Attendance!$D$2:$ZZ$2=_xlfn.XLOOKUP(G$1,'Point System'!$A:$A,'Point System'!$B:$B,""))*(TEXT(Attendance!$D$1:$ZZ$1,"mmm")="Feb"))*_xlfn.XLOOKUP(G$1,'Point System'!$A:$A,'Point System'!$C:$C,0)</f>
        <v>0</v>
      </c>
      <c r="H13" s="233" cm="1">
        <f t="array" ref="H13">SUMPRODUCT((LOWER(INDEX(Attendance!$D:$ZZ,MATCH($A13,Attendance!$A:$A,0),0))="x")*(Attendance!$D$2:$ZZ$2=_xlfn.XLOOKUP(H$1,'Point System'!$A:$A,'Point System'!$B:$B,""))*(TEXT(Attendance!$D$1:$ZZ$1,"mmm")="Feb"))*_xlfn.XLOOKUP(H$1,'Point System'!$A:$A,'Point System'!$C:$C,0)</f>
        <v>0</v>
      </c>
      <c r="I13" s="233" cm="1">
        <f t="array" ref="I13">SUMPRODUCT((LOWER(INDEX(Attendance!$D:$ZZ,MATCH($A13,Attendance!$A:$A,0),0))="x")*(Attendance!$D$2:$ZZ$2=_xlfn.XLOOKUP(I$1,'Point System'!$A:$A,'Point System'!$B:$B,""))*(TEXT(Attendance!$D$1:$ZZ$1,"mmm")="Feb"))*_xlfn.XLOOKUP(I$1,'Point System'!$A:$A,'Point System'!$C:$C,0)</f>
        <v>0</v>
      </c>
      <c r="J13" s="233" cm="1">
        <f t="array" ref="J13">SUMPRODUCT((LOWER(INDEX(Attendance!$D:$ZZ,MATCH($A13,Attendance!$A:$A,0),0))="x")*(Attendance!$D$2:$ZZ$2=_xlfn.XLOOKUP(J$1,'Point System'!$A:$A,'Point System'!$B:$B,""))*(TEXT(Attendance!$D$1:$ZZ$1,"mmm")="Feb"))*_xlfn.XLOOKUP(J$1,'Point System'!$A:$A,'Point System'!$C:$C,0)</f>
        <v>0</v>
      </c>
      <c r="K13" s="233" cm="1">
        <f t="array" ref="K13">SUMPRODUCT((LOWER(INDEX(Attendance!$D:$ZZ,MATCH($A13,Attendance!$A:$A,0),0))="x")*(Attendance!$D$2:$ZZ$2=_xlfn.XLOOKUP(K$1,'Point System'!$A:$A,'Point System'!$B:$B,""))*(TEXT(Attendance!$D$1:$ZZ$1,"mmm")="Feb"))*_xlfn.XLOOKUP(K$1,'Point System'!$A:$A,'Point System'!$C:$C,0)</f>
        <v>0</v>
      </c>
      <c r="L13" s="188"/>
      <c r="M13" s="188"/>
      <c r="N13" s="188"/>
      <c r="O13" s="188"/>
      <c r="P13" s="241">
        <f t="shared" si="0"/>
        <v>0</v>
      </c>
      <c r="Q13" s="242">
        <f>IFERROR(INDEX(Deduction!$Q:$Q,MATCH($A13,Deduction!$A:$A,0))*_xlfn.XLOOKUP(Q$1,'Point System'!$E:$E,'Point System'!$G:$G,0),0)</f>
        <v>0</v>
      </c>
      <c r="R13" s="242">
        <f>IFERROR(INDEX(Deduction!$R:$R,MATCH($A13,Deduction!$A:$A,0))*_xlfn.XLOOKUP(R$1,'Point System'!$E:$E,'Point System'!$G:$G,0),0)</f>
        <v>0</v>
      </c>
      <c r="S13" s="242">
        <f>IFERROR(INDEX(Deduction!$S:$S,MATCH($A13,Deduction!$A:$A,0))*_xlfn.XLOOKUP(S$1,'Point System'!$E:$E,'Point System'!$G:$G,0),0)</f>
        <v>0</v>
      </c>
      <c r="T13" s="242">
        <f>IFERROR(INDEX(Deduction!$T:$T,MATCH($A13,Deduction!$A:$A,0))*_xlfn.XLOOKUP(T$1,'Point System'!$E:$E,'Point System'!$G:$G,0),0)</f>
        <v>0</v>
      </c>
      <c r="U13" s="242">
        <f>IFERROR(INDEX(Deduction!$U:$U,MATCH($A13,Deduction!$A:$A,0))*_xlfn.XLOOKUP(U$1,'Point System'!$E:$E,'Point System'!$G:$G,0),0)</f>
        <v>0</v>
      </c>
      <c r="V13" s="242">
        <f>IFERROR(INDEX(Deduction!$V:$V,MATCH($A13,Deduction!$A:$A,0))*_xlfn.XLOOKUP(V$1,'Point System'!$E:$E,'Point System'!$G:$G,0),0)</f>
        <v>0</v>
      </c>
      <c r="W13" s="241">
        <f t="shared" si="1"/>
        <v>0</v>
      </c>
      <c r="X13" s="241">
        <f t="shared" si="2"/>
        <v>0</v>
      </c>
      <c r="Y13" s="244" cm="1">
        <f t="array" ref="Y13">IFERROR(SUMPRODUCT((LOWER(INDEX(Attendance!$E:$ZZ,MATCH($A13,Attendance!$A:$A,0),0))="x")*(TEXT(Attendance!$E$1:$ZZ$1,"mmm")="Feb"))/SUMPRODUCT((Attendance!$E$1:$ZZ$1&lt;&gt;"")*(TEXT(Attendance!$E$1:$ZZ$1,"mmm")="Feb")),0)</f>
        <v>0</v>
      </c>
      <c r="Z13" s="245" cm="1">
        <f t="array" ref="Z13">IFERROR(SUMPRODUCT((LOWER(INDEX(Attendance!$E:$ZZ,MATCH($A13,Attendance!$A:$A,0),0))="x")*(Attendance!$E$2:$ZZ$2=_xlfn.XLOOKUP(E$1,'Point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4" spans="1:26" x14ac:dyDescent="0.25">
      <c r="A14" s="40">
        <f>Attendance!A13</f>
        <v>11</v>
      </c>
      <c r="B14" s="39" t="str">
        <f>IF($A14=0,"",IFERROR(_xlfn.LET(_xlpm.x,INDEX(Attendance!$B:$B,MATCH($A14,Attendance!$A:$A,0)),IF(_xlpm.x=0,"",_xlpm.x)),""))</f>
        <v/>
      </c>
      <c r="C14" s="39" t="str">
        <f>IF($A14=0,"",IFERROR(_xlfn.LET(_xlpm.x,INDEX(Attendance!$C:$C,MATCH($A14,Attendance!$A:$A,0)),IF(_xlpm.x=0,"",_xlpm.x)),""))</f>
        <v/>
      </c>
      <c r="D14" s="39" t="str">
        <f>IF($A14=0,"",IFERROR(_xlfn.LET(_xlpm.x,INDEX(Attendance!$D:$D,MATCH($A14,Attendance!$A:$A,0)),IF(_xlpm.x=0,"",_xlpm.x)),""))</f>
        <v/>
      </c>
      <c r="E14" s="233" cm="1">
        <f t="array" ref="E14">SUMPRODUCT((LOWER(INDEX(Attendance!$D:$ZZ,MATCH($A14,Attendance!$A:$A,0),0))="x")*(Attendance!$D$2:$ZZ$2=_xlfn.XLOOKUP(E$1,'Point System'!$A:$A,'Point System'!$B:$B,""))*(TEXT(Attendance!$D$1:$ZZ$1,"mmm")="Feb"))*_xlfn.XLOOKUP(E$1,'Point System'!$A:$A,'Point System'!$C:$C,0)</f>
        <v>0</v>
      </c>
      <c r="F14" s="233" cm="1">
        <f t="array" ref="F14">SUMPRODUCT((LOWER(INDEX(Attendance!$D:$ZZ,MATCH($A14,Attendance!$A:$A,0),0))="x")*(Attendance!$D$2:$ZZ$2=_xlfn.XLOOKUP(F$1,'Point System'!$A:$A,'Point System'!$B:$B,""))*(TEXT(Attendance!$D$1:$ZZ$1,"mmm")="Feb"))*_xlfn.XLOOKUP(F$1,'Point System'!$A:$A,'Point System'!$C:$C,0)</f>
        <v>0</v>
      </c>
      <c r="G14" s="233" cm="1">
        <f t="array" ref="G14">SUMPRODUCT((LOWER(INDEX(Attendance!$D:$ZZ,MATCH($A14,Attendance!$A:$A,0),0))="x")*(Attendance!$D$2:$ZZ$2=_xlfn.XLOOKUP(G$1,'Point System'!$A:$A,'Point System'!$B:$B,""))*(TEXT(Attendance!$D$1:$ZZ$1,"mmm")="Feb"))*_xlfn.XLOOKUP(G$1,'Point System'!$A:$A,'Point System'!$C:$C,0)</f>
        <v>0</v>
      </c>
      <c r="H14" s="233" cm="1">
        <f t="array" ref="H14">SUMPRODUCT((LOWER(INDEX(Attendance!$D:$ZZ,MATCH($A14,Attendance!$A:$A,0),0))="x")*(Attendance!$D$2:$ZZ$2=_xlfn.XLOOKUP(H$1,'Point System'!$A:$A,'Point System'!$B:$B,""))*(TEXT(Attendance!$D$1:$ZZ$1,"mmm")="Feb"))*_xlfn.XLOOKUP(H$1,'Point System'!$A:$A,'Point System'!$C:$C,0)</f>
        <v>0</v>
      </c>
      <c r="I14" s="233" cm="1">
        <f t="array" ref="I14">SUMPRODUCT((LOWER(INDEX(Attendance!$D:$ZZ,MATCH($A14,Attendance!$A:$A,0),0))="x")*(Attendance!$D$2:$ZZ$2=_xlfn.XLOOKUP(I$1,'Point System'!$A:$A,'Point System'!$B:$B,""))*(TEXT(Attendance!$D$1:$ZZ$1,"mmm")="Feb"))*_xlfn.XLOOKUP(I$1,'Point System'!$A:$A,'Point System'!$C:$C,0)</f>
        <v>0</v>
      </c>
      <c r="J14" s="233" cm="1">
        <f t="array" ref="J14">SUMPRODUCT((LOWER(INDEX(Attendance!$D:$ZZ,MATCH($A14,Attendance!$A:$A,0),0))="x")*(Attendance!$D$2:$ZZ$2=_xlfn.XLOOKUP(J$1,'Point System'!$A:$A,'Point System'!$B:$B,""))*(TEXT(Attendance!$D$1:$ZZ$1,"mmm")="Feb"))*_xlfn.XLOOKUP(J$1,'Point System'!$A:$A,'Point System'!$C:$C,0)</f>
        <v>0</v>
      </c>
      <c r="K14" s="233" cm="1">
        <f t="array" ref="K14">SUMPRODUCT((LOWER(INDEX(Attendance!$D:$ZZ,MATCH($A14,Attendance!$A:$A,0),0))="x")*(Attendance!$D$2:$ZZ$2=_xlfn.XLOOKUP(K$1,'Point System'!$A:$A,'Point System'!$B:$B,""))*(TEXT(Attendance!$D$1:$ZZ$1,"mmm")="Feb"))*_xlfn.XLOOKUP(K$1,'Point System'!$A:$A,'Point System'!$C:$C,0)</f>
        <v>0</v>
      </c>
      <c r="L14" s="188"/>
      <c r="M14" s="188"/>
      <c r="N14" s="188"/>
      <c r="O14" s="188"/>
      <c r="P14" s="241">
        <f t="shared" si="0"/>
        <v>0</v>
      </c>
      <c r="Q14" s="242">
        <f>IFERROR(INDEX(Deduction!$Q:$Q,MATCH($A14,Deduction!$A:$A,0))*_xlfn.XLOOKUP(Q$1,'Point System'!$E:$E,'Point System'!$G:$G,0),0)</f>
        <v>0</v>
      </c>
      <c r="R14" s="242">
        <f>IFERROR(INDEX(Deduction!$R:$R,MATCH($A14,Deduction!$A:$A,0))*_xlfn.XLOOKUP(R$1,'Point System'!$E:$E,'Point System'!$G:$G,0),0)</f>
        <v>0</v>
      </c>
      <c r="S14" s="242">
        <f>IFERROR(INDEX(Deduction!$S:$S,MATCH($A14,Deduction!$A:$A,0))*_xlfn.XLOOKUP(S$1,'Point System'!$E:$E,'Point System'!$G:$G,0),0)</f>
        <v>0</v>
      </c>
      <c r="T14" s="242">
        <f>IFERROR(INDEX(Deduction!$T:$T,MATCH($A14,Deduction!$A:$A,0))*_xlfn.XLOOKUP(T$1,'Point System'!$E:$E,'Point System'!$G:$G,0),0)</f>
        <v>0</v>
      </c>
      <c r="U14" s="242">
        <f>IFERROR(INDEX(Deduction!$U:$U,MATCH($A14,Deduction!$A:$A,0))*_xlfn.XLOOKUP(U$1,'Point System'!$E:$E,'Point System'!$G:$G,0),0)</f>
        <v>0</v>
      </c>
      <c r="V14" s="242">
        <f>IFERROR(INDEX(Deduction!$V:$V,MATCH($A14,Deduction!$A:$A,0))*_xlfn.XLOOKUP(V$1,'Point System'!$E:$E,'Point System'!$G:$G,0),0)</f>
        <v>0</v>
      </c>
      <c r="W14" s="241">
        <f t="shared" si="1"/>
        <v>0</v>
      </c>
      <c r="X14" s="241">
        <f t="shared" si="2"/>
        <v>0</v>
      </c>
      <c r="Y14" s="244" cm="1">
        <f t="array" ref="Y14">IFERROR(SUMPRODUCT((LOWER(INDEX(Attendance!$E:$ZZ,MATCH($A14,Attendance!$A:$A,0),0))="x")*(TEXT(Attendance!$E$1:$ZZ$1,"mmm")="Feb"))/SUMPRODUCT((Attendance!$E$1:$ZZ$1&lt;&gt;"")*(TEXT(Attendance!$E$1:$ZZ$1,"mmm")="Feb")),0)</f>
        <v>0</v>
      </c>
      <c r="Z14" s="245" cm="1">
        <f t="array" ref="Z14">IFERROR(SUMPRODUCT((LOWER(INDEX(Attendance!$E:$ZZ,MATCH($A14,Attendance!$A:$A,0),0))="x")*(Attendance!$E$2:$ZZ$2=_xlfn.XLOOKUP(E$1,'Point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5" spans="1:26" x14ac:dyDescent="0.25">
      <c r="A15" s="39">
        <f>Attendance!A14</f>
        <v>12</v>
      </c>
      <c r="B15" s="39" t="str">
        <f>IF($A15=0,"",IFERROR(_xlfn.LET(_xlpm.x,INDEX(Attendance!$B:$B,MATCH($A15,Attendance!$A:$A,0)),IF(_xlpm.x=0,"",_xlpm.x)),""))</f>
        <v/>
      </c>
      <c r="C15" s="39" t="str">
        <f>IF($A15=0,"",IFERROR(_xlfn.LET(_xlpm.x,INDEX(Attendance!$C:$C,MATCH($A15,Attendance!$A:$A,0)),IF(_xlpm.x=0,"",_xlpm.x)),""))</f>
        <v/>
      </c>
      <c r="D15" s="39" t="str">
        <f>IF($A15=0,"",IFERROR(_xlfn.LET(_xlpm.x,INDEX(Attendance!$D:$D,MATCH($A15,Attendance!$A:$A,0)),IF(_xlpm.x=0,"",_xlpm.x)),""))</f>
        <v/>
      </c>
      <c r="E15" s="233" cm="1">
        <f t="array" ref="E15">SUMPRODUCT((LOWER(INDEX(Attendance!$D:$ZZ,MATCH($A15,Attendance!$A:$A,0),0))="x")*(Attendance!$D$2:$ZZ$2=_xlfn.XLOOKUP(E$1,'Point System'!$A:$A,'Point System'!$B:$B,""))*(TEXT(Attendance!$D$1:$ZZ$1,"mmm")="Feb"))*_xlfn.XLOOKUP(E$1,'Point System'!$A:$A,'Point System'!$C:$C,0)</f>
        <v>0</v>
      </c>
      <c r="F15" s="233" cm="1">
        <f t="array" ref="F15">SUMPRODUCT((LOWER(INDEX(Attendance!$D:$ZZ,MATCH($A15,Attendance!$A:$A,0),0))="x")*(Attendance!$D$2:$ZZ$2=_xlfn.XLOOKUP(F$1,'Point System'!$A:$A,'Point System'!$B:$B,""))*(TEXT(Attendance!$D$1:$ZZ$1,"mmm")="Feb"))*_xlfn.XLOOKUP(F$1,'Point System'!$A:$A,'Point System'!$C:$C,0)</f>
        <v>0</v>
      </c>
      <c r="G15" s="233" cm="1">
        <f t="array" ref="G15">SUMPRODUCT((LOWER(INDEX(Attendance!$D:$ZZ,MATCH($A15,Attendance!$A:$A,0),0))="x")*(Attendance!$D$2:$ZZ$2=_xlfn.XLOOKUP(G$1,'Point System'!$A:$A,'Point System'!$B:$B,""))*(TEXT(Attendance!$D$1:$ZZ$1,"mmm")="Feb"))*_xlfn.XLOOKUP(G$1,'Point System'!$A:$A,'Point System'!$C:$C,0)</f>
        <v>0</v>
      </c>
      <c r="H15" s="233" cm="1">
        <f t="array" ref="H15">SUMPRODUCT((LOWER(INDEX(Attendance!$D:$ZZ,MATCH($A15,Attendance!$A:$A,0),0))="x")*(Attendance!$D$2:$ZZ$2=_xlfn.XLOOKUP(H$1,'Point System'!$A:$A,'Point System'!$B:$B,""))*(TEXT(Attendance!$D$1:$ZZ$1,"mmm")="Feb"))*_xlfn.XLOOKUP(H$1,'Point System'!$A:$A,'Point System'!$C:$C,0)</f>
        <v>0</v>
      </c>
      <c r="I15" s="233" cm="1">
        <f t="array" ref="I15">SUMPRODUCT((LOWER(INDEX(Attendance!$D:$ZZ,MATCH($A15,Attendance!$A:$A,0),0))="x")*(Attendance!$D$2:$ZZ$2=_xlfn.XLOOKUP(I$1,'Point System'!$A:$A,'Point System'!$B:$B,""))*(TEXT(Attendance!$D$1:$ZZ$1,"mmm")="Feb"))*_xlfn.XLOOKUP(I$1,'Point System'!$A:$A,'Point System'!$C:$C,0)</f>
        <v>0</v>
      </c>
      <c r="J15" s="233" cm="1">
        <f t="array" ref="J15">SUMPRODUCT((LOWER(INDEX(Attendance!$D:$ZZ,MATCH($A15,Attendance!$A:$A,0),0))="x")*(Attendance!$D$2:$ZZ$2=_xlfn.XLOOKUP(J$1,'Point System'!$A:$A,'Point System'!$B:$B,""))*(TEXT(Attendance!$D$1:$ZZ$1,"mmm")="Feb"))*_xlfn.XLOOKUP(J$1,'Point System'!$A:$A,'Point System'!$C:$C,0)</f>
        <v>0</v>
      </c>
      <c r="K15" s="233" cm="1">
        <f t="array" ref="K15">SUMPRODUCT((LOWER(INDEX(Attendance!$D:$ZZ,MATCH($A15,Attendance!$A:$A,0),0))="x")*(Attendance!$D$2:$ZZ$2=_xlfn.XLOOKUP(K$1,'Point System'!$A:$A,'Point System'!$B:$B,""))*(TEXT(Attendance!$D$1:$ZZ$1,"mmm")="Feb"))*_xlfn.XLOOKUP(K$1,'Point System'!$A:$A,'Point System'!$C:$C,0)</f>
        <v>0</v>
      </c>
      <c r="L15" s="188"/>
      <c r="M15" s="188"/>
      <c r="N15" s="188"/>
      <c r="O15" s="188"/>
      <c r="P15" s="241">
        <f t="shared" si="0"/>
        <v>0</v>
      </c>
      <c r="Q15" s="242">
        <f>IFERROR(INDEX(Deduction!$Q:$Q,MATCH($A15,Deduction!$A:$A,0))*_xlfn.XLOOKUP(Q$1,'Point System'!$E:$E,'Point System'!$G:$G,0),0)</f>
        <v>0</v>
      </c>
      <c r="R15" s="242">
        <f>IFERROR(INDEX(Deduction!$R:$R,MATCH($A15,Deduction!$A:$A,0))*_xlfn.XLOOKUP(R$1,'Point System'!$E:$E,'Point System'!$G:$G,0),0)</f>
        <v>0</v>
      </c>
      <c r="S15" s="242">
        <f>IFERROR(INDEX(Deduction!$S:$S,MATCH($A15,Deduction!$A:$A,0))*_xlfn.XLOOKUP(S$1,'Point System'!$E:$E,'Point System'!$G:$G,0),0)</f>
        <v>0</v>
      </c>
      <c r="T15" s="242">
        <f>IFERROR(INDEX(Deduction!$T:$T,MATCH($A15,Deduction!$A:$A,0))*_xlfn.XLOOKUP(T$1,'Point System'!$E:$E,'Point System'!$G:$G,0),0)</f>
        <v>0</v>
      </c>
      <c r="U15" s="242">
        <f>IFERROR(INDEX(Deduction!$U:$U,MATCH($A15,Deduction!$A:$A,0))*_xlfn.XLOOKUP(U$1,'Point System'!$E:$E,'Point System'!$G:$G,0),0)</f>
        <v>0</v>
      </c>
      <c r="V15" s="242">
        <f>IFERROR(INDEX(Deduction!$V:$V,MATCH($A15,Deduction!$A:$A,0))*_xlfn.XLOOKUP(V$1,'Point System'!$E:$E,'Point System'!$G:$G,0),0)</f>
        <v>0</v>
      </c>
      <c r="W15" s="241">
        <f t="shared" si="1"/>
        <v>0</v>
      </c>
      <c r="X15" s="241">
        <f t="shared" si="2"/>
        <v>0</v>
      </c>
      <c r="Y15" s="244" cm="1">
        <f t="array" ref="Y15">IFERROR(SUMPRODUCT((LOWER(INDEX(Attendance!$E:$ZZ,MATCH($A15,Attendance!$A:$A,0),0))="x")*(TEXT(Attendance!$E$1:$ZZ$1,"mmm")="Feb"))/SUMPRODUCT((Attendance!$E$1:$ZZ$1&lt;&gt;"")*(TEXT(Attendance!$E$1:$ZZ$1,"mmm")="Feb")),0)</f>
        <v>0</v>
      </c>
      <c r="Z15" s="245" cm="1">
        <f t="array" ref="Z15">IFERROR(SUMPRODUCT((LOWER(INDEX(Attendance!$E:$ZZ,MATCH($A15,Attendance!$A:$A,0),0))="x")*(Attendance!$E$2:$ZZ$2=_xlfn.XLOOKUP(E$1,'Point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6" spans="1:26" x14ac:dyDescent="0.25">
      <c r="A16" s="40">
        <f>Attendance!A15</f>
        <v>13</v>
      </c>
      <c r="B16" s="39" t="str">
        <f>IF($A16=0,"",IFERROR(_xlfn.LET(_xlpm.x,INDEX(Attendance!$B:$B,MATCH($A16,Attendance!$A:$A,0)),IF(_xlpm.x=0,"",_xlpm.x)),""))</f>
        <v/>
      </c>
      <c r="C16" s="39" t="str">
        <f>IF($A16=0,"",IFERROR(_xlfn.LET(_xlpm.x,INDEX(Attendance!$C:$C,MATCH($A16,Attendance!$A:$A,0)),IF(_xlpm.x=0,"",_xlpm.x)),""))</f>
        <v/>
      </c>
      <c r="D16" s="39" t="str">
        <f>IF($A16=0,"",IFERROR(_xlfn.LET(_xlpm.x,INDEX(Attendance!$D:$D,MATCH($A16,Attendance!$A:$A,0)),IF(_xlpm.x=0,"",_xlpm.x)),""))</f>
        <v/>
      </c>
      <c r="E16" s="233" cm="1">
        <f t="array" ref="E16">SUMPRODUCT((LOWER(INDEX(Attendance!$D:$ZZ,MATCH($A16,Attendance!$A:$A,0),0))="x")*(Attendance!$D$2:$ZZ$2=_xlfn.XLOOKUP(E$1,'Point System'!$A:$A,'Point System'!$B:$B,""))*(TEXT(Attendance!$D$1:$ZZ$1,"mmm")="Feb"))*_xlfn.XLOOKUP(E$1,'Point System'!$A:$A,'Point System'!$C:$C,0)</f>
        <v>0</v>
      </c>
      <c r="F16" s="233" cm="1">
        <f t="array" ref="F16">SUMPRODUCT((LOWER(INDEX(Attendance!$D:$ZZ,MATCH($A16,Attendance!$A:$A,0),0))="x")*(Attendance!$D$2:$ZZ$2=_xlfn.XLOOKUP(F$1,'Point System'!$A:$A,'Point System'!$B:$B,""))*(TEXT(Attendance!$D$1:$ZZ$1,"mmm")="Feb"))*_xlfn.XLOOKUP(F$1,'Point System'!$A:$A,'Point System'!$C:$C,0)</f>
        <v>0</v>
      </c>
      <c r="G16" s="233" cm="1">
        <f t="array" ref="G16">SUMPRODUCT((LOWER(INDEX(Attendance!$D:$ZZ,MATCH($A16,Attendance!$A:$A,0),0))="x")*(Attendance!$D$2:$ZZ$2=_xlfn.XLOOKUP(G$1,'Point System'!$A:$A,'Point System'!$B:$B,""))*(TEXT(Attendance!$D$1:$ZZ$1,"mmm")="Feb"))*_xlfn.XLOOKUP(G$1,'Point System'!$A:$A,'Point System'!$C:$C,0)</f>
        <v>0</v>
      </c>
      <c r="H16" s="233" cm="1">
        <f t="array" ref="H16">SUMPRODUCT((LOWER(INDEX(Attendance!$D:$ZZ,MATCH($A16,Attendance!$A:$A,0),0))="x")*(Attendance!$D$2:$ZZ$2=_xlfn.XLOOKUP(H$1,'Point System'!$A:$A,'Point System'!$B:$B,""))*(TEXT(Attendance!$D$1:$ZZ$1,"mmm")="Feb"))*_xlfn.XLOOKUP(H$1,'Point System'!$A:$A,'Point System'!$C:$C,0)</f>
        <v>0</v>
      </c>
      <c r="I16" s="233" cm="1">
        <f t="array" ref="I16">SUMPRODUCT((LOWER(INDEX(Attendance!$D:$ZZ,MATCH($A16,Attendance!$A:$A,0),0))="x")*(Attendance!$D$2:$ZZ$2=_xlfn.XLOOKUP(I$1,'Point System'!$A:$A,'Point System'!$B:$B,""))*(TEXT(Attendance!$D$1:$ZZ$1,"mmm")="Feb"))*_xlfn.XLOOKUP(I$1,'Point System'!$A:$A,'Point System'!$C:$C,0)</f>
        <v>0</v>
      </c>
      <c r="J16" s="233" cm="1">
        <f t="array" ref="J16">SUMPRODUCT((LOWER(INDEX(Attendance!$D:$ZZ,MATCH($A16,Attendance!$A:$A,0),0))="x")*(Attendance!$D$2:$ZZ$2=_xlfn.XLOOKUP(J$1,'Point System'!$A:$A,'Point System'!$B:$B,""))*(TEXT(Attendance!$D$1:$ZZ$1,"mmm")="Feb"))*_xlfn.XLOOKUP(J$1,'Point System'!$A:$A,'Point System'!$C:$C,0)</f>
        <v>0</v>
      </c>
      <c r="K16" s="233" cm="1">
        <f t="array" ref="K16">SUMPRODUCT((LOWER(INDEX(Attendance!$D:$ZZ,MATCH($A16,Attendance!$A:$A,0),0))="x")*(Attendance!$D$2:$ZZ$2=_xlfn.XLOOKUP(K$1,'Point System'!$A:$A,'Point System'!$B:$B,""))*(TEXT(Attendance!$D$1:$ZZ$1,"mmm")="Feb"))*_xlfn.XLOOKUP(K$1,'Point System'!$A:$A,'Point System'!$C:$C,0)</f>
        <v>0</v>
      </c>
      <c r="L16" s="188"/>
      <c r="M16" s="188"/>
      <c r="N16" s="188"/>
      <c r="O16" s="188"/>
      <c r="P16" s="241">
        <f t="shared" si="0"/>
        <v>0</v>
      </c>
      <c r="Q16" s="242">
        <f>IFERROR(INDEX(Deduction!$Q:$Q,MATCH($A16,Deduction!$A:$A,0))*_xlfn.XLOOKUP(Q$1,'Point System'!$E:$E,'Point System'!$G:$G,0),0)</f>
        <v>0</v>
      </c>
      <c r="R16" s="242">
        <f>IFERROR(INDEX(Deduction!$R:$R,MATCH($A16,Deduction!$A:$A,0))*_xlfn.XLOOKUP(R$1,'Point System'!$E:$E,'Point System'!$G:$G,0),0)</f>
        <v>0</v>
      </c>
      <c r="S16" s="242">
        <f>IFERROR(INDEX(Deduction!$S:$S,MATCH($A16,Deduction!$A:$A,0))*_xlfn.XLOOKUP(S$1,'Point System'!$E:$E,'Point System'!$G:$G,0),0)</f>
        <v>0</v>
      </c>
      <c r="T16" s="242">
        <f>IFERROR(INDEX(Deduction!$T:$T,MATCH($A16,Deduction!$A:$A,0))*_xlfn.XLOOKUP(T$1,'Point System'!$E:$E,'Point System'!$G:$G,0),0)</f>
        <v>0</v>
      </c>
      <c r="U16" s="242">
        <f>IFERROR(INDEX(Deduction!$U:$U,MATCH($A16,Deduction!$A:$A,0))*_xlfn.XLOOKUP(U$1,'Point System'!$E:$E,'Point System'!$G:$G,0),0)</f>
        <v>0</v>
      </c>
      <c r="V16" s="242">
        <f>IFERROR(INDEX(Deduction!$V:$V,MATCH($A16,Deduction!$A:$A,0))*_xlfn.XLOOKUP(V$1,'Point System'!$E:$E,'Point System'!$G:$G,0),0)</f>
        <v>0</v>
      </c>
      <c r="W16" s="241">
        <f t="shared" si="1"/>
        <v>0</v>
      </c>
      <c r="X16" s="241">
        <f t="shared" si="2"/>
        <v>0</v>
      </c>
      <c r="Y16" s="244" cm="1">
        <f t="array" ref="Y16">IFERROR(SUMPRODUCT((LOWER(INDEX(Attendance!$E:$ZZ,MATCH($A16,Attendance!$A:$A,0),0))="x")*(TEXT(Attendance!$E$1:$ZZ$1,"mmm")="Feb"))/SUMPRODUCT((Attendance!$E$1:$ZZ$1&lt;&gt;"")*(TEXT(Attendance!$E$1:$ZZ$1,"mmm")="Feb")),0)</f>
        <v>0</v>
      </c>
      <c r="Z16" s="245" cm="1">
        <f t="array" ref="Z16">IFERROR(SUMPRODUCT((LOWER(INDEX(Attendance!$E:$ZZ,MATCH($A16,Attendance!$A:$A,0),0))="x")*(Attendance!$E$2:$ZZ$2=_xlfn.XLOOKUP(E$1,'Point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7" spans="1:26" x14ac:dyDescent="0.25">
      <c r="A17" s="39">
        <f>Attendance!A16</f>
        <v>14</v>
      </c>
      <c r="B17" s="39" t="str">
        <f>IF($A17=0,"",IFERROR(_xlfn.LET(_xlpm.x,INDEX(Attendance!$B:$B,MATCH($A17,Attendance!$A:$A,0)),IF(_xlpm.x=0,"",_xlpm.x)),""))</f>
        <v/>
      </c>
      <c r="C17" s="39" t="str">
        <f>IF($A17=0,"",IFERROR(_xlfn.LET(_xlpm.x,INDEX(Attendance!$C:$C,MATCH($A17,Attendance!$A:$A,0)),IF(_xlpm.x=0,"",_xlpm.x)),""))</f>
        <v/>
      </c>
      <c r="D17" s="39" t="str">
        <f>IF($A17=0,"",IFERROR(_xlfn.LET(_xlpm.x,INDEX(Attendance!$D:$D,MATCH($A17,Attendance!$A:$A,0)),IF(_xlpm.x=0,"",_xlpm.x)),""))</f>
        <v/>
      </c>
      <c r="E17" s="233" cm="1">
        <f t="array" ref="E17">SUMPRODUCT((LOWER(INDEX(Attendance!$D:$ZZ,MATCH($A17,Attendance!$A:$A,0),0))="x")*(Attendance!$D$2:$ZZ$2=_xlfn.XLOOKUP(E$1,'Point System'!$A:$A,'Point System'!$B:$B,""))*(TEXT(Attendance!$D$1:$ZZ$1,"mmm")="Feb"))*_xlfn.XLOOKUP(E$1,'Point System'!$A:$A,'Point System'!$C:$C,0)</f>
        <v>0</v>
      </c>
      <c r="F17" s="233" cm="1">
        <f t="array" ref="F17">SUMPRODUCT((LOWER(INDEX(Attendance!$D:$ZZ,MATCH($A17,Attendance!$A:$A,0),0))="x")*(Attendance!$D$2:$ZZ$2=_xlfn.XLOOKUP(F$1,'Point System'!$A:$A,'Point System'!$B:$B,""))*(TEXT(Attendance!$D$1:$ZZ$1,"mmm")="Feb"))*_xlfn.XLOOKUP(F$1,'Point System'!$A:$A,'Point System'!$C:$C,0)</f>
        <v>0</v>
      </c>
      <c r="G17" s="233" cm="1">
        <f t="array" ref="G17">SUMPRODUCT((LOWER(INDEX(Attendance!$D:$ZZ,MATCH($A17,Attendance!$A:$A,0),0))="x")*(Attendance!$D$2:$ZZ$2=_xlfn.XLOOKUP(G$1,'Point System'!$A:$A,'Point System'!$B:$B,""))*(TEXT(Attendance!$D$1:$ZZ$1,"mmm")="Feb"))*_xlfn.XLOOKUP(G$1,'Point System'!$A:$A,'Point System'!$C:$C,0)</f>
        <v>0</v>
      </c>
      <c r="H17" s="233" cm="1">
        <f t="array" ref="H17">SUMPRODUCT((LOWER(INDEX(Attendance!$D:$ZZ,MATCH($A17,Attendance!$A:$A,0),0))="x")*(Attendance!$D$2:$ZZ$2=_xlfn.XLOOKUP(H$1,'Point System'!$A:$A,'Point System'!$B:$B,""))*(TEXT(Attendance!$D$1:$ZZ$1,"mmm")="Feb"))*_xlfn.XLOOKUP(H$1,'Point System'!$A:$A,'Point System'!$C:$C,0)</f>
        <v>0</v>
      </c>
      <c r="I17" s="233" cm="1">
        <f t="array" ref="I17">SUMPRODUCT((LOWER(INDEX(Attendance!$D:$ZZ,MATCH($A17,Attendance!$A:$A,0),0))="x")*(Attendance!$D$2:$ZZ$2=_xlfn.XLOOKUP(I$1,'Point System'!$A:$A,'Point System'!$B:$B,""))*(TEXT(Attendance!$D$1:$ZZ$1,"mmm")="Feb"))*_xlfn.XLOOKUP(I$1,'Point System'!$A:$A,'Point System'!$C:$C,0)</f>
        <v>0</v>
      </c>
      <c r="J17" s="233" cm="1">
        <f t="array" ref="J17">SUMPRODUCT((LOWER(INDEX(Attendance!$D:$ZZ,MATCH($A17,Attendance!$A:$A,0),0))="x")*(Attendance!$D$2:$ZZ$2=_xlfn.XLOOKUP(J$1,'Point System'!$A:$A,'Point System'!$B:$B,""))*(TEXT(Attendance!$D$1:$ZZ$1,"mmm")="Feb"))*_xlfn.XLOOKUP(J$1,'Point System'!$A:$A,'Point System'!$C:$C,0)</f>
        <v>0</v>
      </c>
      <c r="K17" s="233" cm="1">
        <f t="array" ref="K17">SUMPRODUCT((LOWER(INDEX(Attendance!$D:$ZZ,MATCH($A17,Attendance!$A:$A,0),0))="x")*(Attendance!$D$2:$ZZ$2=_xlfn.XLOOKUP(K$1,'Point System'!$A:$A,'Point System'!$B:$B,""))*(TEXT(Attendance!$D$1:$ZZ$1,"mmm")="Feb"))*_xlfn.XLOOKUP(K$1,'Point System'!$A:$A,'Point System'!$C:$C,0)</f>
        <v>0</v>
      </c>
      <c r="L17" s="188"/>
      <c r="M17" s="188"/>
      <c r="N17" s="188"/>
      <c r="O17" s="188"/>
      <c r="P17" s="241">
        <f t="shared" si="0"/>
        <v>0</v>
      </c>
      <c r="Q17" s="242">
        <f>IFERROR(INDEX(Deduction!$Q:$Q,MATCH($A17,Deduction!$A:$A,0))*_xlfn.XLOOKUP(Q$1,'Point System'!$E:$E,'Point System'!$G:$G,0),0)</f>
        <v>0</v>
      </c>
      <c r="R17" s="242">
        <f>IFERROR(INDEX(Deduction!$R:$R,MATCH($A17,Deduction!$A:$A,0))*_xlfn.XLOOKUP(R$1,'Point System'!$E:$E,'Point System'!$G:$G,0),0)</f>
        <v>0</v>
      </c>
      <c r="S17" s="242">
        <f>IFERROR(INDEX(Deduction!$S:$S,MATCH($A17,Deduction!$A:$A,0))*_xlfn.XLOOKUP(S$1,'Point System'!$E:$E,'Point System'!$G:$G,0),0)</f>
        <v>0</v>
      </c>
      <c r="T17" s="242">
        <f>IFERROR(INDEX(Deduction!$T:$T,MATCH($A17,Deduction!$A:$A,0))*_xlfn.XLOOKUP(T$1,'Point System'!$E:$E,'Point System'!$G:$G,0),0)</f>
        <v>0</v>
      </c>
      <c r="U17" s="242">
        <f>IFERROR(INDEX(Deduction!$U:$U,MATCH($A17,Deduction!$A:$A,0))*_xlfn.XLOOKUP(U$1,'Point System'!$E:$E,'Point System'!$G:$G,0),0)</f>
        <v>0</v>
      </c>
      <c r="V17" s="242">
        <f>IFERROR(INDEX(Deduction!$V:$V,MATCH($A17,Deduction!$A:$A,0))*_xlfn.XLOOKUP(V$1,'Point System'!$E:$E,'Point System'!$G:$G,0),0)</f>
        <v>0</v>
      </c>
      <c r="W17" s="241">
        <f t="shared" si="1"/>
        <v>0</v>
      </c>
      <c r="X17" s="241">
        <f t="shared" si="2"/>
        <v>0</v>
      </c>
      <c r="Y17" s="244" cm="1">
        <f t="array" ref="Y17">IFERROR(SUMPRODUCT((LOWER(INDEX(Attendance!$E:$ZZ,MATCH($A17,Attendance!$A:$A,0),0))="x")*(TEXT(Attendance!$E$1:$ZZ$1,"mmm")="Feb"))/SUMPRODUCT((Attendance!$E$1:$ZZ$1&lt;&gt;"")*(TEXT(Attendance!$E$1:$ZZ$1,"mmm")="Feb")),0)</f>
        <v>0</v>
      </c>
      <c r="Z17" s="245" cm="1">
        <f t="array" ref="Z17">IFERROR(SUMPRODUCT((LOWER(INDEX(Attendance!$E:$ZZ,MATCH($A17,Attendance!$A:$A,0),0))="x")*(Attendance!$E$2:$ZZ$2=_xlfn.XLOOKUP(E$1,'Point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8" spans="1:26" x14ac:dyDescent="0.25">
      <c r="A18" s="40">
        <f>Attendance!A17</f>
        <v>15</v>
      </c>
      <c r="B18" s="39" t="str">
        <f>IF($A18=0,"",IFERROR(_xlfn.LET(_xlpm.x,INDEX(Attendance!$B:$B,MATCH($A18,Attendance!$A:$A,0)),IF(_xlpm.x=0,"",_xlpm.x)),""))</f>
        <v/>
      </c>
      <c r="C18" s="39" t="str">
        <f>IF($A18=0,"",IFERROR(_xlfn.LET(_xlpm.x,INDEX(Attendance!$C:$C,MATCH($A18,Attendance!$A:$A,0)),IF(_xlpm.x=0,"",_xlpm.x)),""))</f>
        <v/>
      </c>
      <c r="D18" s="39" t="str">
        <f>IF($A18=0,"",IFERROR(_xlfn.LET(_xlpm.x,INDEX(Attendance!$D:$D,MATCH($A18,Attendance!$A:$A,0)),IF(_xlpm.x=0,"",_xlpm.x)),""))</f>
        <v/>
      </c>
      <c r="E18" s="233" cm="1">
        <f t="array" ref="E18">SUMPRODUCT((LOWER(INDEX(Attendance!$D:$ZZ,MATCH($A18,Attendance!$A:$A,0),0))="x")*(Attendance!$D$2:$ZZ$2=_xlfn.XLOOKUP(E$1,'Point System'!$A:$A,'Point System'!$B:$B,""))*(TEXT(Attendance!$D$1:$ZZ$1,"mmm")="Feb"))*_xlfn.XLOOKUP(E$1,'Point System'!$A:$A,'Point System'!$C:$C,0)</f>
        <v>0</v>
      </c>
      <c r="F18" s="233" cm="1">
        <f t="array" ref="F18">SUMPRODUCT((LOWER(INDEX(Attendance!$D:$ZZ,MATCH($A18,Attendance!$A:$A,0),0))="x")*(Attendance!$D$2:$ZZ$2=_xlfn.XLOOKUP(F$1,'Point System'!$A:$A,'Point System'!$B:$B,""))*(TEXT(Attendance!$D$1:$ZZ$1,"mmm")="Feb"))*_xlfn.XLOOKUP(F$1,'Point System'!$A:$A,'Point System'!$C:$C,0)</f>
        <v>0</v>
      </c>
      <c r="G18" s="233" cm="1">
        <f t="array" ref="G18">SUMPRODUCT((LOWER(INDEX(Attendance!$D:$ZZ,MATCH($A18,Attendance!$A:$A,0),0))="x")*(Attendance!$D$2:$ZZ$2=_xlfn.XLOOKUP(G$1,'Point System'!$A:$A,'Point System'!$B:$B,""))*(TEXT(Attendance!$D$1:$ZZ$1,"mmm")="Feb"))*_xlfn.XLOOKUP(G$1,'Point System'!$A:$A,'Point System'!$C:$C,0)</f>
        <v>0</v>
      </c>
      <c r="H18" s="233" cm="1">
        <f t="array" ref="H18">SUMPRODUCT((LOWER(INDEX(Attendance!$D:$ZZ,MATCH($A18,Attendance!$A:$A,0),0))="x")*(Attendance!$D$2:$ZZ$2=_xlfn.XLOOKUP(H$1,'Point System'!$A:$A,'Point System'!$B:$B,""))*(TEXT(Attendance!$D$1:$ZZ$1,"mmm")="Feb"))*_xlfn.XLOOKUP(H$1,'Point System'!$A:$A,'Point System'!$C:$C,0)</f>
        <v>0</v>
      </c>
      <c r="I18" s="233" cm="1">
        <f t="array" ref="I18">SUMPRODUCT((LOWER(INDEX(Attendance!$D:$ZZ,MATCH($A18,Attendance!$A:$A,0),0))="x")*(Attendance!$D$2:$ZZ$2=_xlfn.XLOOKUP(I$1,'Point System'!$A:$A,'Point System'!$B:$B,""))*(TEXT(Attendance!$D$1:$ZZ$1,"mmm")="Feb"))*_xlfn.XLOOKUP(I$1,'Point System'!$A:$A,'Point System'!$C:$C,0)</f>
        <v>0</v>
      </c>
      <c r="J18" s="233" cm="1">
        <f t="array" ref="J18">SUMPRODUCT((LOWER(INDEX(Attendance!$D:$ZZ,MATCH($A18,Attendance!$A:$A,0),0))="x")*(Attendance!$D$2:$ZZ$2=_xlfn.XLOOKUP(J$1,'Point System'!$A:$A,'Point System'!$B:$B,""))*(TEXT(Attendance!$D$1:$ZZ$1,"mmm")="Feb"))*_xlfn.XLOOKUP(J$1,'Point System'!$A:$A,'Point System'!$C:$C,0)</f>
        <v>0</v>
      </c>
      <c r="K18" s="233" cm="1">
        <f t="array" ref="K18">SUMPRODUCT((LOWER(INDEX(Attendance!$D:$ZZ,MATCH($A18,Attendance!$A:$A,0),0))="x")*(Attendance!$D$2:$ZZ$2=_xlfn.XLOOKUP(K$1,'Point System'!$A:$A,'Point System'!$B:$B,""))*(TEXT(Attendance!$D$1:$ZZ$1,"mmm")="Feb"))*_xlfn.XLOOKUP(K$1,'Point System'!$A:$A,'Point System'!$C:$C,0)</f>
        <v>0</v>
      </c>
      <c r="L18" s="188"/>
      <c r="M18" s="188"/>
      <c r="N18" s="188"/>
      <c r="O18" s="188"/>
      <c r="P18" s="241">
        <f t="shared" si="0"/>
        <v>0</v>
      </c>
      <c r="Q18" s="242">
        <f>IFERROR(INDEX(Deduction!$Q:$Q,MATCH($A18,Deduction!$A:$A,0))*_xlfn.XLOOKUP(Q$1,'Point System'!$E:$E,'Point System'!$G:$G,0),0)</f>
        <v>0</v>
      </c>
      <c r="R18" s="242">
        <f>IFERROR(INDEX(Deduction!$R:$R,MATCH($A18,Deduction!$A:$A,0))*_xlfn.XLOOKUP(R$1,'Point System'!$E:$E,'Point System'!$G:$G,0),0)</f>
        <v>0</v>
      </c>
      <c r="S18" s="242">
        <f>IFERROR(INDEX(Deduction!$S:$S,MATCH($A18,Deduction!$A:$A,0))*_xlfn.XLOOKUP(S$1,'Point System'!$E:$E,'Point System'!$G:$G,0),0)</f>
        <v>0</v>
      </c>
      <c r="T18" s="242">
        <f>IFERROR(INDEX(Deduction!$T:$T,MATCH($A18,Deduction!$A:$A,0))*_xlfn.XLOOKUP(T$1,'Point System'!$E:$E,'Point System'!$G:$G,0),0)</f>
        <v>0</v>
      </c>
      <c r="U18" s="242">
        <f>IFERROR(INDEX(Deduction!$U:$U,MATCH($A18,Deduction!$A:$A,0))*_xlfn.XLOOKUP(U$1,'Point System'!$E:$E,'Point System'!$G:$G,0),0)</f>
        <v>0</v>
      </c>
      <c r="V18" s="242">
        <f>IFERROR(INDEX(Deduction!$V:$V,MATCH($A18,Deduction!$A:$A,0))*_xlfn.XLOOKUP(V$1,'Point System'!$E:$E,'Point System'!$G:$G,0),0)</f>
        <v>0</v>
      </c>
      <c r="W18" s="241">
        <f t="shared" si="1"/>
        <v>0</v>
      </c>
      <c r="X18" s="241">
        <f t="shared" si="2"/>
        <v>0</v>
      </c>
      <c r="Y18" s="244" cm="1">
        <f t="array" ref="Y18">IFERROR(SUMPRODUCT((LOWER(INDEX(Attendance!$E:$ZZ,MATCH($A18,Attendance!$A:$A,0),0))="x")*(TEXT(Attendance!$E$1:$ZZ$1,"mmm")="Feb"))/SUMPRODUCT((Attendance!$E$1:$ZZ$1&lt;&gt;"")*(TEXT(Attendance!$E$1:$ZZ$1,"mmm")="Feb")),0)</f>
        <v>0</v>
      </c>
      <c r="Z18" s="245" cm="1">
        <f t="array" ref="Z18">IFERROR(SUMPRODUCT((LOWER(INDEX(Attendance!$E:$ZZ,MATCH($A18,Attendance!$A:$A,0),0))="x")*(Attendance!$E$2:$ZZ$2=_xlfn.XLOOKUP(E$1,'Point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9" spans="1:26" x14ac:dyDescent="0.25">
      <c r="A19" s="39">
        <f>Attendance!A18</f>
        <v>16</v>
      </c>
      <c r="B19" s="39" t="str">
        <f>IF($A19=0,"",IFERROR(_xlfn.LET(_xlpm.x,INDEX(Attendance!$B:$B,MATCH($A19,Attendance!$A:$A,0)),IF(_xlpm.x=0,"",_xlpm.x)),""))</f>
        <v/>
      </c>
      <c r="C19" s="39" t="str">
        <f>IF($A19=0,"",IFERROR(_xlfn.LET(_xlpm.x,INDEX(Attendance!$C:$C,MATCH($A19,Attendance!$A:$A,0)),IF(_xlpm.x=0,"",_xlpm.x)),""))</f>
        <v/>
      </c>
      <c r="D19" s="39" t="str">
        <f>IF($A19=0,"",IFERROR(_xlfn.LET(_xlpm.x,INDEX(Attendance!$D:$D,MATCH($A19,Attendance!$A:$A,0)),IF(_xlpm.x=0,"",_xlpm.x)),""))</f>
        <v/>
      </c>
      <c r="E19" s="233" cm="1">
        <f t="array" ref="E19">SUMPRODUCT((LOWER(INDEX(Attendance!$D:$ZZ,MATCH($A19,Attendance!$A:$A,0),0))="x")*(Attendance!$D$2:$ZZ$2=_xlfn.XLOOKUP(E$1,'Point System'!$A:$A,'Point System'!$B:$B,""))*(TEXT(Attendance!$D$1:$ZZ$1,"mmm")="Feb"))*_xlfn.XLOOKUP(E$1,'Point System'!$A:$A,'Point System'!$C:$C,0)</f>
        <v>0</v>
      </c>
      <c r="F19" s="233" cm="1">
        <f t="array" ref="F19">SUMPRODUCT((LOWER(INDEX(Attendance!$D:$ZZ,MATCH($A19,Attendance!$A:$A,0),0))="x")*(Attendance!$D$2:$ZZ$2=_xlfn.XLOOKUP(F$1,'Point System'!$A:$A,'Point System'!$B:$B,""))*(TEXT(Attendance!$D$1:$ZZ$1,"mmm")="Feb"))*_xlfn.XLOOKUP(F$1,'Point System'!$A:$A,'Point System'!$C:$C,0)</f>
        <v>0</v>
      </c>
      <c r="G19" s="233" cm="1">
        <f t="array" ref="G19">SUMPRODUCT((LOWER(INDEX(Attendance!$D:$ZZ,MATCH($A19,Attendance!$A:$A,0),0))="x")*(Attendance!$D$2:$ZZ$2=_xlfn.XLOOKUP(G$1,'Point System'!$A:$A,'Point System'!$B:$B,""))*(TEXT(Attendance!$D$1:$ZZ$1,"mmm")="Feb"))*_xlfn.XLOOKUP(G$1,'Point System'!$A:$A,'Point System'!$C:$C,0)</f>
        <v>0</v>
      </c>
      <c r="H19" s="233" cm="1">
        <f t="array" ref="H19">SUMPRODUCT((LOWER(INDEX(Attendance!$D:$ZZ,MATCH($A19,Attendance!$A:$A,0),0))="x")*(Attendance!$D$2:$ZZ$2=_xlfn.XLOOKUP(H$1,'Point System'!$A:$A,'Point System'!$B:$B,""))*(TEXT(Attendance!$D$1:$ZZ$1,"mmm")="Feb"))*_xlfn.XLOOKUP(H$1,'Point System'!$A:$A,'Point System'!$C:$C,0)</f>
        <v>0</v>
      </c>
      <c r="I19" s="233" cm="1">
        <f t="array" ref="I19">SUMPRODUCT((LOWER(INDEX(Attendance!$D:$ZZ,MATCH($A19,Attendance!$A:$A,0),0))="x")*(Attendance!$D$2:$ZZ$2=_xlfn.XLOOKUP(I$1,'Point System'!$A:$A,'Point System'!$B:$B,""))*(TEXT(Attendance!$D$1:$ZZ$1,"mmm")="Feb"))*_xlfn.XLOOKUP(I$1,'Point System'!$A:$A,'Point System'!$C:$C,0)</f>
        <v>0</v>
      </c>
      <c r="J19" s="233" cm="1">
        <f t="array" ref="J19">SUMPRODUCT((LOWER(INDEX(Attendance!$D:$ZZ,MATCH($A19,Attendance!$A:$A,0),0))="x")*(Attendance!$D$2:$ZZ$2=_xlfn.XLOOKUP(J$1,'Point System'!$A:$A,'Point System'!$B:$B,""))*(TEXT(Attendance!$D$1:$ZZ$1,"mmm")="Feb"))*_xlfn.XLOOKUP(J$1,'Point System'!$A:$A,'Point System'!$C:$C,0)</f>
        <v>0</v>
      </c>
      <c r="K19" s="233" cm="1">
        <f t="array" ref="K19">SUMPRODUCT((LOWER(INDEX(Attendance!$D:$ZZ,MATCH($A19,Attendance!$A:$A,0),0))="x")*(Attendance!$D$2:$ZZ$2=_xlfn.XLOOKUP(K$1,'Point System'!$A:$A,'Point System'!$B:$B,""))*(TEXT(Attendance!$D$1:$ZZ$1,"mmm")="Feb"))*_xlfn.XLOOKUP(K$1,'Point System'!$A:$A,'Point System'!$C:$C,0)</f>
        <v>0</v>
      </c>
      <c r="L19" s="188"/>
      <c r="M19" s="188"/>
      <c r="N19" s="188"/>
      <c r="O19" s="188"/>
      <c r="P19" s="241">
        <f t="shared" si="0"/>
        <v>0</v>
      </c>
      <c r="Q19" s="242">
        <f>IFERROR(INDEX(Deduction!$Q:$Q,MATCH($A19,Deduction!$A:$A,0))*_xlfn.XLOOKUP(Q$1,'Point System'!$E:$E,'Point System'!$G:$G,0),0)</f>
        <v>0</v>
      </c>
      <c r="R19" s="242">
        <f>IFERROR(INDEX(Deduction!$R:$R,MATCH($A19,Deduction!$A:$A,0))*_xlfn.XLOOKUP(R$1,'Point System'!$E:$E,'Point System'!$G:$G,0),0)</f>
        <v>0</v>
      </c>
      <c r="S19" s="242">
        <f>IFERROR(INDEX(Deduction!$S:$S,MATCH($A19,Deduction!$A:$A,0))*_xlfn.XLOOKUP(S$1,'Point System'!$E:$E,'Point System'!$G:$G,0),0)</f>
        <v>0</v>
      </c>
      <c r="T19" s="242">
        <f>IFERROR(INDEX(Deduction!$T:$T,MATCH($A19,Deduction!$A:$A,0))*_xlfn.XLOOKUP(T$1,'Point System'!$E:$E,'Point System'!$G:$G,0),0)</f>
        <v>0</v>
      </c>
      <c r="U19" s="242">
        <f>IFERROR(INDEX(Deduction!$U:$U,MATCH($A19,Deduction!$A:$A,0))*_xlfn.XLOOKUP(U$1,'Point System'!$E:$E,'Point System'!$G:$G,0),0)</f>
        <v>0</v>
      </c>
      <c r="V19" s="242">
        <f>IFERROR(INDEX(Deduction!$V:$V,MATCH($A19,Deduction!$A:$A,0))*_xlfn.XLOOKUP(V$1,'Point System'!$E:$E,'Point System'!$G:$G,0),0)</f>
        <v>0</v>
      </c>
      <c r="W19" s="241">
        <f t="shared" si="1"/>
        <v>0</v>
      </c>
      <c r="X19" s="241">
        <f t="shared" si="2"/>
        <v>0</v>
      </c>
      <c r="Y19" s="244" cm="1">
        <f t="array" ref="Y19">IFERROR(SUMPRODUCT((LOWER(INDEX(Attendance!$E:$ZZ,MATCH($A19,Attendance!$A:$A,0),0))="x")*(TEXT(Attendance!$E$1:$ZZ$1,"mmm")="Feb"))/SUMPRODUCT((Attendance!$E$1:$ZZ$1&lt;&gt;"")*(TEXT(Attendance!$E$1:$ZZ$1,"mmm")="Feb")),0)</f>
        <v>0</v>
      </c>
      <c r="Z19" s="245" cm="1">
        <f t="array" ref="Z19">IFERROR(SUMPRODUCT((LOWER(INDEX(Attendance!$E:$ZZ,MATCH($A19,Attendance!$A:$A,0),0))="x")*(Attendance!$E$2:$ZZ$2=_xlfn.XLOOKUP(E$1,'Point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20" spans="1:26" x14ac:dyDescent="0.25">
      <c r="A20" s="40">
        <f>Attendance!A19</f>
        <v>17</v>
      </c>
      <c r="B20" s="39" t="str">
        <f>IF($A20=0,"",IFERROR(_xlfn.LET(_xlpm.x,INDEX(Attendance!$B:$B,MATCH($A20,Attendance!$A:$A,0)),IF(_xlpm.x=0,"",_xlpm.x)),""))</f>
        <v/>
      </c>
      <c r="C20" s="39" t="str">
        <f>IF($A20=0,"",IFERROR(_xlfn.LET(_xlpm.x,INDEX(Attendance!$C:$C,MATCH($A20,Attendance!$A:$A,0)),IF(_xlpm.x=0,"",_xlpm.x)),""))</f>
        <v/>
      </c>
      <c r="D20" s="39" t="str">
        <f>IF($A20=0,"",IFERROR(_xlfn.LET(_xlpm.x,INDEX(Attendance!$D:$D,MATCH($A20,Attendance!$A:$A,0)),IF(_xlpm.x=0,"",_xlpm.x)),""))</f>
        <v/>
      </c>
      <c r="E20" s="233" cm="1">
        <f t="array" ref="E20">SUMPRODUCT((LOWER(INDEX(Attendance!$D:$ZZ,MATCH($A20,Attendance!$A:$A,0),0))="x")*(Attendance!$D$2:$ZZ$2=_xlfn.XLOOKUP(E$1,'Point System'!$A:$A,'Point System'!$B:$B,""))*(TEXT(Attendance!$D$1:$ZZ$1,"mmm")="Feb"))*_xlfn.XLOOKUP(E$1,'Point System'!$A:$A,'Point System'!$C:$C,0)</f>
        <v>0</v>
      </c>
      <c r="F20" s="233" cm="1">
        <f t="array" ref="F20">SUMPRODUCT((LOWER(INDEX(Attendance!$D:$ZZ,MATCH($A20,Attendance!$A:$A,0),0))="x")*(Attendance!$D$2:$ZZ$2=_xlfn.XLOOKUP(F$1,'Point System'!$A:$A,'Point System'!$B:$B,""))*(TEXT(Attendance!$D$1:$ZZ$1,"mmm")="Feb"))*_xlfn.XLOOKUP(F$1,'Point System'!$A:$A,'Point System'!$C:$C,0)</f>
        <v>0</v>
      </c>
      <c r="G20" s="233" cm="1">
        <f t="array" ref="G20">SUMPRODUCT((LOWER(INDEX(Attendance!$D:$ZZ,MATCH($A20,Attendance!$A:$A,0),0))="x")*(Attendance!$D$2:$ZZ$2=_xlfn.XLOOKUP(G$1,'Point System'!$A:$A,'Point System'!$B:$B,""))*(TEXT(Attendance!$D$1:$ZZ$1,"mmm")="Feb"))*_xlfn.XLOOKUP(G$1,'Point System'!$A:$A,'Point System'!$C:$C,0)</f>
        <v>0</v>
      </c>
      <c r="H20" s="233" cm="1">
        <f t="array" ref="H20">SUMPRODUCT((LOWER(INDEX(Attendance!$D:$ZZ,MATCH($A20,Attendance!$A:$A,0),0))="x")*(Attendance!$D$2:$ZZ$2=_xlfn.XLOOKUP(H$1,'Point System'!$A:$A,'Point System'!$B:$B,""))*(TEXT(Attendance!$D$1:$ZZ$1,"mmm")="Feb"))*_xlfn.XLOOKUP(H$1,'Point System'!$A:$A,'Point System'!$C:$C,0)</f>
        <v>0</v>
      </c>
      <c r="I20" s="233" cm="1">
        <f t="array" ref="I20">SUMPRODUCT((LOWER(INDEX(Attendance!$D:$ZZ,MATCH($A20,Attendance!$A:$A,0),0))="x")*(Attendance!$D$2:$ZZ$2=_xlfn.XLOOKUP(I$1,'Point System'!$A:$A,'Point System'!$B:$B,""))*(TEXT(Attendance!$D$1:$ZZ$1,"mmm")="Feb"))*_xlfn.XLOOKUP(I$1,'Point System'!$A:$A,'Point System'!$C:$C,0)</f>
        <v>0</v>
      </c>
      <c r="J20" s="233" cm="1">
        <f t="array" ref="J20">SUMPRODUCT((LOWER(INDEX(Attendance!$D:$ZZ,MATCH($A20,Attendance!$A:$A,0),0))="x")*(Attendance!$D$2:$ZZ$2=_xlfn.XLOOKUP(J$1,'Point System'!$A:$A,'Point System'!$B:$B,""))*(TEXT(Attendance!$D$1:$ZZ$1,"mmm")="Feb"))*_xlfn.XLOOKUP(J$1,'Point System'!$A:$A,'Point System'!$C:$C,0)</f>
        <v>0</v>
      </c>
      <c r="K20" s="233" cm="1">
        <f t="array" ref="K20">SUMPRODUCT((LOWER(INDEX(Attendance!$D:$ZZ,MATCH($A20,Attendance!$A:$A,0),0))="x")*(Attendance!$D$2:$ZZ$2=_xlfn.XLOOKUP(K$1,'Point System'!$A:$A,'Point System'!$B:$B,""))*(TEXT(Attendance!$D$1:$ZZ$1,"mmm")="Feb"))*_xlfn.XLOOKUP(K$1,'Point System'!$A:$A,'Point System'!$C:$C,0)</f>
        <v>0</v>
      </c>
      <c r="L20" s="188"/>
      <c r="M20" s="188"/>
      <c r="N20" s="188"/>
      <c r="O20" s="188"/>
      <c r="P20" s="241">
        <f t="shared" si="0"/>
        <v>0</v>
      </c>
      <c r="Q20" s="242">
        <f>IFERROR(INDEX(Deduction!$Q:$Q,MATCH($A20,Deduction!$A:$A,0))*_xlfn.XLOOKUP(Q$1,'Point System'!$E:$E,'Point System'!$G:$G,0),0)</f>
        <v>0</v>
      </c>
      <c r="R20" s="242">
        <f>IFERROR(INDEX(Deduction!$R:$R,MATCH($A20,Deduction!$A:$A,0))*_xlfn.XLOOKUP(R$1,'Point System'!$E:$E,'Point System'!$G:$G,0),0)</f>
        <v>0</v>
      </c>
      <c r="S20" s="242">
        <f>IFERROR(INDEX(Deduction!$S:$S,MATCH($A20,Deduction!$A:$A,0))*_xlfn.XLOOKUP(S$1,'Point System'!$E:$E,'Point System'!$G:$G,0),0)</f>
        <v>0</v>
      </c>
      <c r="T20" s="242">
        <f>IFERROR(INDEX(Deduction!$T:$T,MATCH($A20,Deduction!$A:$A,0))*_xlfn.XLOOKUP(T$1,'Point System'!$E:$E,'Point System'!$G:$G,0),0)</f>
        <v>0</v>
      </c>
      <c r="U20" s="242">
        <f>IFERROR(INDEX(Deduction!$U:$U,MATCH($A20,Deduction!$A:$A,0))*_xlfn.XLOOKUP(U$1,'Point System'!$E:$E,'Point System'!$G:$G,0),0)</f>
        <v>0</v>
      </c>
      <c r="V20" s="242">
        <f>IFERROR(INDEX(Deduction!$V:$V,MATCH($A20,Deduction!$A:$A,0))*_xlfn.XLOOKUP(V$1,'Point System'!$E:$E,'Point System'!$G:$G,0),0)</f>
        <v>0</v>
      </c>
      <c r="W20" s="241">
        <f t="shared" si="1"/>
        <v>0</v>
      </c>
      <c r="X20" s="241">
        <f t="shared" si="2"/>
        <v>0</v>
      </c>
      <c r="Y20" s="244" cm="1">
        <f t="array" ref="Y20">IFERROR(SUMPRODUCT((LOWER(INDEX(Attendance!$E:$ZZ,MATCH($A20,Attendance!$A:$A,0),0))="x")*(TEXT(Attendance!$E$1:$ZZ$1,"mmm")="Feb"))/SUMPRODUCT((Attendance!$E$1:$ZZ$1&lt;&gt;"")*(TEXT(Attendance!$E$1:$ZZ$1,"mmm")="Feb")),0)</f>
        <v>0</v>
      </c>
      <c r="Z20" s="245" cm="1">
        <f t="array" ref="Z20">IFERROR(SUMPRODUCT((LOWER(INDEX(Attendance!$E:$ZZ,MATCH($A20,Attendance!$A:$A,0),0))="x")*(Attendance!$E$2:$ZZ$2=_xlfn.XLOOKUP(E$1,'Point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21" spans="1:26" x14ac:dyDescent="0.25">
      <c r="A21" s="39">
        <f>Attendance!A20</f>
        <v>18</v>
      </c>
      <c r="B21" s="39" t="str">
        <f>IF($A21=0,"",IFERROR(_xlfn.LET(_xlpm.x,INDEX(Attendance!$B:$B,MATCH($A21,Attendance!$A:$A,0)),IF(_xlpm.x=0,"",_xlpm.x)),""))</f>
        <v/>
      </c>
      <c r="C21" s="39" t="str">
        <f>IF($A21=0,"",IFERROR(_xlfn.LET(_xlpm.x,INDEX(Attendance!$C:$C,MATCH($A21,Attendance!$A:$A,0)),IF(_xlpm.x=0,"",_xlpm.x)),""))</f>
        <v/>
      </c>
      <c r="D21" s="39" t="str">
        <f>IF($A21=0,"",IFERROR(_xlfn.LET(_xlpm.x,INDEX(Attendance!$D:$D,MATCH($A21,Attendance!$A:$A,0)),IF(_xlpm.x=0,"",_xlpm.x)),""))</f>
        <v/>
      </c>
      <c r="E21" s="233" cm="1">
        <f t="array" ref="E21">SUMPRODUCT((LOWER(INDEX(Attendance!$D:$ZZ,MATCH($A21,Attendance!$A:$A,0),0))="x")*(Attendance!$D$2:$ZZ$2=_xlfn.XLOOKUP(E$1,'Point System'!$A:$A,'Point System'!$B:$B,""))*(TEXT(Attendance!$D$1:$ZZ$1,"mmm")="Feb"))*_xlfn.XLOOKUP(E$1,'Point System'!$A:$A,'Point System'!$C:$C,0)</f>
        <v>0</v>
      </c>
      <c r="F21" s="233" cm="1">
        <f t="array" ref="F21">SUMPRODUCT((LOWER(INDEX(Attendance!$D:$ZZ,MATCH($A21,Attendance!$A:$A,0),0))="x")*(Attendance!$D$2:$ZZ$2=_xlfn.XLOOKUP(F$1,'Point System'!$A:$A,'Point System'!$B:$B,""))*(TEXT(Attendance!$D$1:$ZZ$1,"mmm")="Feb"))*_xlfn.XLOOKUP(F$1,'Point System'!$A:$A,'Point System'!$C:$C,0)</f>
        <v>0</v>
      </c>
      <c r="G21" s="233" cm="1">
        <f t="array" ref="G21">SUMPRODUCT((LOWER(INDEX(Attendance!$D:$ZZ,MATCH($A21,Attendance!$A:$A,0),0))="x")*(Attendance!$D$2:$ZZ$2=_xlfn.XLOOKUP(G$1,'Point System'!$A:$A,'Point System'!$B:$B,""))*(TEXT(Attendance!$D$1:$ZZ$1,"mmm")="Feb"))*_xlfn.XLOOKUP(G$1,'Point System'!$A:$A,'Point System'!$C:$C,0)</f>
        <v>0</v>
      </c>
      <c r="H21" s="233" cm="1">
        <f t="array" ref="H21">SUMPRODUCT((LOWER(INDEX(Attendance!$D:$ZZ,MATCH($A21,Attendance!$A:$A,0),0))="x")*(Attendance!$D$2:$ZZ$2=_xlfn.XLOOKUP(H$1,'Point System'!$A:$A,'Point System'!$B:$B,""))*(TEXT(Attendance!$D$1:$ZZ$1,"mmm")="Feb"))*_xlfn.XLOOKUP(H$1,'Point System'!$A:$A,'Point System'!$C:$C,0)</f>
        <v>0</v>
      </c>
      <c r="I21" s="233" cm="1">
        <f t="array" ref="I21">SUMPRODUCT((LOWER(INDEX(Attendance!$D:$ZZ,MATCH($A21,Attendance!$A:$A,0),0))="x")*(Attendance!$D$2:$ZZ$2=_xlfn.XLOOKUP(I$1,'Point System'!$A:$A,'Point System'!$B:$B,""))*(TEXT(Attendance!$D$1:$ZZ$1,"mmm")="Feb"))*_xlfn.XLOOKUP(I$1,'Point System'!$A:$A,'Point System'!$C:$C,0)</f>
        <v>0</v>
      </c>
      <c r="J21" s="233" cm="1">
        <f t="array" ref="J21">SUMPRODUCT((LOWER(INDEX(Attendance!$D:$ZZ,MATCH($A21,Attendance!$A:$A,0),0))="x")*(Attendance!$D$2:$ZZ$2=_xlfn.XLOOKUP(J$1,'Point System'!$A:$A,'Point System'!$B:$B,""))*(TEXT(Attendance!$D$1:$ZZ$1,"mmm")="Feb"))*_xlfn.XLOOKUP(J$1,'Point System'!$A:$A,'Point System'!$C:$C,0)</f>
        <v>0</v>
      </c>
      <c r="K21" s="233" cm="1">
        <f t="array" ref="K21">SUMPRODUCT((LOWER(INDEX(Attendance!$D:$ZZ,MATCH($A21,Attendance!$A:$A,0),0))="x")*(Attendance!$D$2:$ZZ$2=_xlfn.XLOOKUP(K$1,'Point System'!$A:$A,'Point System'!$B:$B,""))*(TEXT(Attendance!$D$1:$ZZ$1,"mmm")="Feb"))*_xlfn.XLOOKUP(K$1,'Point System'!$A:$A,'Point System'!$C:$C,0)</f>
        <v>0</v>
      </c>
      <c r="L21" s="188"/>
      <c r="M21" s="188"/>
      <c r="N21" s="188"/>
      <c r="O21" s="188"/>
      <c r="P21" s="241">
        <f t="shared" si="0"/>
        <v>0</v>
      </c>
      <c r="Q21" s="242">
        <f>IFERROR(INDEX(Deduction!$Q:$Q,MATCH($A21,Deduction!$A:$A,0))*_xlfn.XLOOKUP(Q$1,'Point System'!$E:$E,'Point System'!$G:$G,0),0)</f>
        <v>0</v>
      </c>
      <c r="R21" s="242">
        <f>IFERROR(INDEX(Deduction!$R:$R,MATCH($A21,Deduction!$A:$A,0))*_xlfn.XLOOKUP(R$1,'Point System'!$E:$E,'Point System'!$G:$G,0),0)</f>
        <v>0</v>
      </c>
      <c r="S21" s="242">
        <f>IFERROR(INDEX(Deduction!$S:$S,MATCH($A21,Deduction!$A:$A,0))*_xlfn.XLOOKUP(S$1,'Point System'!$E:$E,'Point System'!$G:$G,0),0)</f>
        <v>0</v>
      </c>
      <c r="T21" s="242">
        <f>IFERROR(INDEX(Deduction!$T:$T,MATCH($A21,Deduction!$A:$A,0))*_xlfn.XLOOKUP(T$1,'Point System'!$E:$E,'Point System'!$G:$G,0),0)</f>
        <v>0</v>
      </c>
      <c r="U21" s="242">
        <f>IFERROR(INDEX(Deduction!$U:$U,MATCH($A21,Deduction!$A:$A,0))*_xlfn.XLOOKUP(U$1,'Point System'!$E:$E,'Point System'!$G:$G,0),0)</f>
        <v>0</v>
      </c>
      <c r="V21" s="242">
        <f>IFERROR(INDEX(Deduction!$V:$V,MATCH($A21,Deduction!$A:$A,0))*_xlfn.XLOOKUP(V$1,'Point System'!$E:$E,'Point System'!$G:$G,0),0)</f>
        <v>0</v>
      </c>
      <c r="W21" s="241">
        <f t="shared" si="1"/>
        <v>0</v>
      </c>
      <c r="X21" s="241">
        <f t="shared" si="2"/>
        <v>0</v>
      </c>
      <c r="Y21" s="244" cm="1">
        <f t="array" ref="Y21">IFERROR(SUMPRODUCT((LOWER(INDEX(Attendance!$E:$ZZ,MATCH($A21,Attendance!$A:$A,0),0))="x")*(TEXT(Attendance!$E$1:$ZZ$1,"mmm")="Feb"))/SUMPRODUCT((Attendance!$E$1:$ZZ$1&lt;&gt;"")*(TEXT(Attendance!$E$1:$ZZ$1,"mmm")="Feb")),0)</f>
        <v>0</v>
      </c>
      <c r="Z21" s="245" cm="1">
        <f t="array" ref="Z21">IFERROR(SUMPRODUCT((LOWER(INDEX(Attendance!$E:$ZZ,MATCH($A21,Attendance!$A:$A,0),0))="x")*(Attendance!$E$2:$ZZ$2=_xlfn.XLOOKUP(E$1,'Point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22" spans="1:26" x14ac:dyDescent="0.25">
      <c r="A22" s="40">
        <f>Attendance!A21</f>
        <v>19</v>
      </c>
      <c r="B22" s="39" t="str">
        <f>IF($A22=0,"",IFERROR(_xlfn.LET(_xlpm.x,INDEX(Attendance!$B:$B,MATCH($A22,Attendance!$A:$A,0)),IF(_xlpm.x=0,"",_xlpm.x)),""))</f>
        <v/>
      </c>
      <c r="C22" s="39" t="str">
        <f>IF($A22=0,"",IFERROR(_xlfn.LET(_xlpm.x,INDEX(Attendance!$C:$C,MATCH($A22,Attendance!$A:$A,0)),IF(_xlpm.x=0,"",_xlpm.x)),""))</f>
        <v/>
      </c>
      <c r="D22" s="39" t="str">
        <f>IF($A22=0,"",IFERROR(_xlfn.LET(_xlpm.x,INDEX(Attendance!$D:$D,MATCH($A22,Attendance!$A:$A,0)),IF(_xlpm.x=0,"",_xlpm.x)),""))</f>
        <v/>
      </c>
      <c r="E22" s="233" cm="1">
        <f t="array" ref="E22">SUMPRODUCT((LOWER(INDEX(Attendance!$D:$ZZ,MATCH($A22,Attendance!$A:$A,0),0))="x")*(Attendance!$D$2:$ZZ$2=_xlfn.XLOOKUP(E$1,'Point System'!$A:$A,'Point System'!$B:$B,""))*(TEXT(Attendance!$D$1:$ZZ$1,"mmm")="Feb"))*_xlfn.XLOOKUP(E$1,'Point System'!$A:$A,'Point System'!$C:$C,0)</f>
        <v>0</v>
      </c>
      <c r="F22" s="233" cm="1">
        <f t="array" ref="F22">SUMPRODUCT((LOWER(INDEX(Attendance!$D:$ZZ,MATCH($A22,Attendance!$A:$A,0),0))="x")*(Attendance!$D$2:$ZZ$2=_xlfn.XLOOKUP(F$1,'Point System'!$A:$A,'Point System'!$B:$B,""))*(TEXT(Attendance!$D$1:$ZZ$1,"mmm")="Feb"))*_xlfn.XLOOKUP(F$1,'Point System'!$A:$A,'Point System'!$C:$C,0)</f>
        <v>0</v>
      </c>
      <c r="G22" s="233" cm="1">
        <f t="array" ref="G22">SUMPRODUCT((LOWER(INDEX(Attendance!$D:$ZZ,MATCH($A22,Attendance!$A:$A,0),0))="x")*(Attendance!$D$2:$ZZ$2=_xlfn.XLOOKUP(G$1,'Point System'!$A:$A,'Point System'!$B:$B,""))*(TEXT(Attendance!$D$1:$ZZ$1,"mmm")="Feb"))*_xlfn.XLOOKUP(G$1,'Point System'!$A:$A,'Point System'!$C:$C,0)</f>
        <v>0</v>
      </c>
      <c r="H22" s="233" cm="1">
        <f t="array" ref="H22">SUMPRODUCT((LOWER(INDEX(Attendance!$D:$ZZ,MATCH($A22,Attendance!$A:$A,0),0))="x")*(Attendance!$D$2:$ZZ$2=_xlfn.XLOOKUP(H$1,'Point System'!$A:$A,'Point System'!$B:$B,""))*(TEXT(Attendance!$D$1:$ZZ$1,"mmm")="Feb"))*_xlfn.XLOOKUP(H$1,'Point System'!$A:$A,'Point System'!$C:$C,0)</f>
        <v>0</v>
      </c>
      <c r="I22" s="233" cm="1">
        <f t="array" ref="I22">SUMPRODUCT((LOWER(INDEX(Attendance!$D:$ZZ,MATCH($A22,Attendance!$A:$A,0),0))="x")*(Attendance!$D$2:$ZZ$2=_xlfn.XLOOKUP(I$1,'Point System'!$A:$A,'Point System'!$B:$B,""))*(TEXT(Attendance!$D$1:$ZZ$1,"mmm")="Feb"))*_xlfn.XLOOKUP(I$1,'Point System'!$A:$A,'Point System'!$C:$C,0)</f>
        <v>0</v>
      </c>
      <c r="J22" s="233" cm="1">
        <f t="array" ref="J22">SUMPRODUCT((LOWER(INDEX(Attendance!$D:$ZZ,MATCH($A22,Attendance!$A:$A,0),0))="x")*(Attendance!$D$2:$ZZ$2=_xlfn.XLOOKUP(J$1,'Point System'!$A:$A,'Point System'!$B:$B,""))*(TEXT(Attendance!$D$1:$ZZ$1,"mmm")="Feb"))*_xlfn.XLOOKUP(J$1,'Point System'!$A:$A,'Point System'!$C:$C,0)</f>
        <v>0</v>
      </c>
      <c r="K22" s="233" cm="1">
        <f t="array" ref="K22">SUMPRODUCT((LOWER(INDEX(Attendance!$D:$ZZ,MATCH($A22,Attendance!$A:$A,0),0))="x")*(Attendance!$D$2:$ZZ$2=_xlfn.XLOOKUP(K$1,'Point System'!$A:$A,'Point System'!$B:$B,""))*(TEXT(Attendance!$D$1:$ZZ$1,"mmm")="Feb"))*_xlfn.XLOOKUP(K$1,'Point System'!$A:$A,'Point System'!$C:$C,0)</f>
        <v>0</v>
      </c>
      <c r="L22" s="188"/>
      <c r="M22" s="188"/>
      <c r="N22" s="188"/>
      <c r="O22" s="188"/>
      <c r="P22" s="241">
        <f t="shared" si="0"/>
        <v>0</v>
      </c>
      <c r="Q22" s="242">
        <f>IFERROR(INDEX(Deduction!$Q:$Q,MATCH($A22,Deduction!$A:$A,0))*_xlfn.XLOOKUP(Q$1,'Point System'!$E:$E,'Point System'!$G:$G,0),0)</f>
        <v>0</v>
      </c>
      <c r="R22" s="242">
        <f>IFERROR(INDEX(Deduction!$R:$R,MATCH($A22,Deduction!$A:$A,0))*_xlfn.XLOOKUP(R$1,'Point System'!$E:$E,'Point System'!$G:$G,0),0)</f>
        <v>0</v>
      </c>
      <c r="S22" s="242">
        <f>IFERROR(INDEX(Deduction!$S:$S,MATCH($A22,Deduction!$A:$A,0))*_xlfn.XLOOKUP(S$1,'Point System'!$E:$E,'Point System'!$G:$G,0),0)</f>
        <v>0</v>
      </c>
      <c r="T22" s="242">
        <f>IFERROR(INDEX(Deduction!$T:$T,MATCH($A22,Deduction!$A:$A,0))*_xlfn.XLOOKUP(T$1,'Point System'!$E:$E,'Point System'!$G:$G,0),0)</f>
        <v>0</v>
      </c>
      <c r="U22" s="242">
        <f>IFERROR(INDEX(Deduction!$U:$U,MATCH($A22,Deduction!$A:$A,0))*_xlfn.XLOOKUP(U$1,'Point System'!$E:$E,'Point System'!$G:$G,0),0)</f>
        <v>0</v>
      </c>
      <c r="V22" s="242">
        <f>IFERROR(INDEX(Deduction!$V:$V,MATCH($A22,Deduction!$A:$A,0))*_xlfn.XLOOKUP(V$1,'Point System'!$E:$E,'Point System'!$G:$G,0),0)</f>
        <v>0</v>
      </c>
      <c r="W22" s="241">
        <f t="shared" si="1"/>
        <v>0</v>
      </c>
      <c r="X22" s="241">
        <f t="shared" si="2"/>
        <v>0</v>
      </c>
      <c r="Y22" s="244" cm="1">
        <f t="array" ref="Y22">IFERROR(SUMPRODUCT((LOWER(INDEX(Attendance!$E:$ZZ,MATCH($A22,Attendance!$A:$A,0),0))="x")*(TEXT(Attendance!$E$1:$ZZ$1,"mmm")="Feb"))/SUMPRODUCT((Attendance!$E$1:$ZZ$1&lt;&gt;"")*(TEXT(Attendance!$E$1:$ZZ$1,"mmm")="Feb")),0)</f>
        <v>0</v>
      </c>
      <c r="Z22" s="245" cm="1">
        <f t="array" ref="Z22">IFERROR(SUMPRODUCT((LOWER(INDEX(Attendance!$E:$ZZ,MATCH($A22,Attendance!$A:$A,0),0))="x")*(Attendance!$E$2:$ZZ$2=_xlfn.XLOOKUP(E$1,'Point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23" spans="1:26" x14ac:dyDescent="0.25">
      <c r="A23" s="39">
        <f>Attendance!A22</f>
        <v>20</v>
      </c>
      <c r="B23" s="39" t="str">
        <f>IF($A23=0,"",IFERROR(_xlfn.LET(_xlpm.x,INDEX(Attendance!$B:$B,MATCH($A23,Attendance!$A:$A,0)),IF(_xlpm.x=0,"",_xlpm.x)),""))</f>
        <v/>
      </c>
      <c r="C23" s="39" t="str">
        <f>IF($A23=0,"",IFERROR(_xlfn.LET(_xlpm.x,INDEX(Attendance!$C:$C,MATCH($A23,Attendance!$A:$A,0)),IF(_xlpm.x=0,"",_xlpm.x)),""))</f>
        <v/>
      </c>
      <c r="D23" s="39" t="str">
        <f>IF($A23=0,"",IFERROR(_xlfn.LET(_xlpm.x,INDEX(Attendance!$D:$D,MATCH($A23,Attendance!$A:$A,0)),IF(_xlpm.x=0,"",_xlpm.x)),""))</f>
        <v/>
      </c>
      <c r="E23" s="233" cm="1">
        <f t="array" ref="E23">SUMPRODUCT((LOWER(INDEX(Attendance!$D:$ZZ,MATCH($A23,Attendance!$A:$A,0),0))="x")*(Attendance!$D$2:$ZZ$2=_xlfn.XLOOKUP(E$1,'Point System'!$A:$A,'Point System'!$B:$B,""))*(TEXT(Attendance!$D$1:$ZZ$1,"mmm")="Feb"))*_xlfn.XLOOKUP(E$1,'Point System'!$A:$A,'Point System'!$C:$C,0)</f>
        <v>0</v>
      </c>
      <c r="F23" s="233" cm="1">
        <f t="array" ref="F23">SUMPRODUCT((LOWER(INDEX(Attendance!$D:$ZZ,MATCH($A23,Attendance!$A:$A,0),0))="x")*(Attendance!$D$2:$ZZ$2=_xlfn.XLOOKUP(F$1,'Point System'!$A:$A,'Point System'!$B:$B,""))*(TEXT(Attendance!$D$1:$ZZ$1,"mmm")="Feb"))*_xlfn.XLOOKUP(F$1,'Point System'!$A:$A,'Point System'!$C:$C,0)</f>
        <v>0</v>
      </c>
      <c r="G23" s="233" cm="1">
        <f t="array" ref="G23">SUMPRODUCT((LOWER(INDEX(Attendance!$D:$ZZ,MATCH($A23,Attendance!$A:$A,0),0))="x")*(Attendance!$D$2:$ZZ$2=_xlfn.XLOOKUP(G$1,'Point System'!$A:$A,'Point System'!$B:$B,""))*(TEXT(Attendance!$D$1:$ZZ$1,"mmm")="Feb"))*_xlfn.XLOOKUP(G$1,'Point System'!$A:$A,'Point System'!$C:$C,0)</f>
        <v>0</v>
      </c>
      <c r="H23" s="233" cm="1">
        <f t="array" ref="H23">SUMPRODUCT((LOWER(INDEX(Attendance!$D:$ZZ,MATCH($A23,Attendance!$A:$A,0),0))="x")*(Attendance!$D$2:$ZZ$2=_xlfn.XLOOKUP(H$1,'Point System'!$A:$A,'Point System'!$B:$B,""))*(TEXT(Attendance!$D$1:$ZZ$1,"mmm")="Feb"))*_xlfn.XLOOKUP(H$1,'Point System'!$A:$A,'Point System'!$C:$C,0)</f>
        <v>0</v>
      </c>
      <c r="I23" s="233" cm="1">
        <f t="array" ref="I23">SUMPRODUCT((LOWER(INDEX(Attendance!$D:$ZZ,MATCH($A23,Attendance!$A:$A,0),0))="x")*(Attendance!$D$2:$ZZ$2=_xlfn.XLOOKUP(I$1,'Point System'!$A:$A,'Point System'!$B:$B,""))*(TEXT(Attendance!$D$1:$ZZ$1,"mmm")="Feb"))*_xlfn.XLOOKUP(I$1,'Point System'!$A:$A,'Point System'!$C:$C,0)</f>
        <v>0</v>
      </c>
      <c r="J23" s="233" cm="1">
        <f t="array" ref="J23">SUMPRODUCT((LOWER(INDEX(Attendance!$D:$ZZ,MATCH($A23,Attendance!$A:$A,0),0))="x")*(Attendance!$D$2:$ZZ$2=_xlfn.XLOOKUP(J$1,'Point System'!$A:$A,'Point System'!$B:$B,""))*(TEXT(Attendance!$D$1:$ZZ$1,"mmm")="Feb"))*_xlfn.XLOOKUP(J$1,'Point System'!$A:$A,'Point System'!$C:$C,0)</f>
        <v>0</v>
      </c>
      <c r="K23" s="233" cm="1">
        <f t="array" ref="K23">SUMPRODUCT((LOWER(INDEX(Attendance!$D:$ZZ,MATCH($A23,Attendance!$A:$A,0),0))="x")*(Attendance!$D$2:$ZZ$2=_xlfn.XLOOKUP(K$1,'Point System'!$A:$A,'Point System'!$B:$B,""))*(TEXT(Attendance!$D$1:$ZZ$1,"mmm")="Feb"))*_xlfn.XLOOKUP(K$1,'Point System'!$A:$A,'Point System'!$C:$C,0)</f>
        <v>0</v>
      </c>
      <c r="L23" s="188"/>
      <c r="M23" s="188"/>
      <c r="N23" s="188"/>
      <c r="O23" s="188"/>
      <c r="P23" s="241">
        <f t="shared" si="0"/>
        <v>0</v>
      </c>
      <c r="Q23" s="242">
        <f>IFERROR(INDEX(Deduction!$Q:$Q,MATCH($A23,Deduction!$A:$A,0))*_xlfn.XLOOKUP(Q$1,'Point System'!$E:$E,'Point System'!$G:$G,0),0)</f>
        <v>0</v>
      </c>
      <c r="R23" s="242">
        <f>IFERROR(INDEX(Deduction!$R:$R,MATCH($A23,Deduction!$A:$A,0))*_xlfn.XLOOKUP(R$1,'Point System'!$E:$E,'Point System'!$G:$G,0),0)</f>
        <v>0</v>
      </c>
      <c r="S23" s="242">
        <f>IFERROR(INDEX(Deduction!$S:$S,MATCH($A23,Deduction!$A:$A,0))*_xlfn.XLOOKUP(S$1,'Point System'!$E:$E,'Point System'!$G:$G,0),0)</f>
        <v>0</v>
      </c>
      <c r="T23" s="242">
        <f>IFERROR(INDEX(Deduction!$T:$T,MATCH($A23,Deduction!$A:$A,0))*_xlfn.XLOOKUP(T$1,'Point System'!$E:$E,'Point System'!$G:$G,0),0)</f>
        <v>0</v>
      </c>
      <c r="U23" s="242">
        <f>IFERROR(INDEX(Deduction!$U:$U,MATCH($A23,Deduction!$A:$A,0))*_xlfn.XLOOKUP(U$1,'Point System'!$E:$E,'Point System'!$G:$G,0),0)</f>
        <v>0</v>
      </c>
      <c r="V23" s="242">
        <f>IFERROR(INDEX(Deduction!$V:$V,MATCH($A23,Deduction!$A:$A,0))*_xlfn.XLOOKUP(V$1,'Point System'!$E:$E,'Point System'!$G:$G,0),0)</f>
        <v>0</v>
      </c>
      <c r="W23" s="241">
        <f t="shared" si="1"/>
        <v>0</v>
      </c>
      <c r="X23" s="241">
        <f t="shared" si="2"/>
        <v>0</v>
      </c>
      <c r="Y23" s="244" cm="1">
        <f t="array" ref="Y23">IFERROR(SUMPRODUCT((LOWER(INDEX(Attendance!$E:$ZZ,MATCH($A23,Attendance!$A:$A,0),0))="x")*(TEXT(Attendance!$E$1:$ZZ$1,"mmm")="Feb"))/SUMPRODUCT((Attendance!$E$1:$ZZ$1&lt;&gt;"")*(TEXT(Attendance!$E$1:$ZZ$1,"mmm")="Feb")),0)</f>
        <v>0</v>
      </c>
      <c r="Z23" s="245" cm="1">
        <f t="array" ref="Z23">IFERROR(SUMPRODUCT((LOWER(INDEX(Attendance!$E:$ZZ,MATCH($A23,Attendance!$A:$A,0),0))="x")*(Attendance!$E$2:$ZZ$2=_xlfn.XLOOKUP(E$1,'Point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24" spans="1:26" x14ac:dyDescent="0.25">
      <c r="A24" s="40">
        <f>Attendance!A23</f>
        <v>21</v>
      </c>
      <c r="B24" s="39" t="str">
        <f>IF($A24=0,"",IFERROR(_xlfn.LET(_xlpm.x,INDEX(Attendance!$B:$B,MATCH($A24,Attendance!$A:$A,0)),IF(_xlpm.x=0,"",_xlpm.x)),""))</f>
        <v/>
      </c>
      <c r="C24" s="39" t="str">
        <f>IF($A24=0,"",IFERROR(_xlfn.LET(_xlpm.x,INDEX(Attendance!$C:$C,MATCH($A24,Attendance!$A:$A,0)),IF(_xlpm.x=0,"",_xlpm.x)),""))</f>
        <v/>
      </c>
      <c r="D24" s="39" t="str">
        <f>IF($A24=0,"",IFERROR(_xlfn.LET(_xlpm.x,INDEX(Attendance!$D:$D,MATCH($A24,Attendance!$A:$A,0)),IF(_xlpm.x=0,"",_xlpm.x)),""))</f>
        <v/>
      </c>
      <c r="E24" s="233" cm="1">
        <f t="array" ref="E24">SUMPRODUCT((LOWER(INDEX(Attendance!$D:$ZZ,MATCH($A24,Attendance!$A:$A,0),0))="x")*(Attendance!$D$2:$ZZ$2=_xlfn.XLOOKUP(E$1,'Point System'!$A:$A,'Point System'!$B:$B,""))*(TEXT(Attendance!$D$1:$ZZ$1,"mmm")="Feb"))*_xlfn.XLOOKUP(E$1,'Point System'!$A:$A,'Point System'!$C:$C,0)</f>
        <v>0</v>
      </c>
      <c r="F24" s="233" cm="1">
        <f t="array" ref="F24">SUMPRODUCT((LOWER(INDEX(Attendance!$D:$ZZ,MATCH($A24,Attendance!$A:$A,0),0))="x")*(Attendance!$D$2:$ZZ$2=_xlfn.XLOOKUP(F$1,'Point System'!$A:$A,'Point System'!$B:$B,""))*(TEXT(Attendance!$D$1:$ZZ$1,"mmm")="Feb"))*_xlfn.XLOOKUP(F$1,'Point System'!$A:$A,'Point System'!$C:$C,0)</f>
        <v>0</v>
      </c>
      <c r="G24" s="233" cm="1">
        <f t="array" ref="G24">SUMPRODUCT((LOWER(INDEX(Attendance!$D:$ZZ,MATCH($A24,Attendance!$A:$A,0),0))="x")*(Attendance!$D$2:$ZZ$2=_xlfn.XLOOKUP(G$1,'Point System'!$A:$A,'Point System'!$B:$B,""))*(TEXT(Attendance!$D$1:$ZZ$1,"mmm")="Feb"))*_xlfn.XLOOKUP(G$1,'Point System'!$A:$A,'Point System'!$C:$C,0)</f>
        <v>0</v>
      </c>
      <c r="H24" s="233" cm="1">
        <f t="array" ref="H24">SUMPRODUCT((LOWER(INDEX(Attendance!$D:$ZZ,MATCH($A24,Attendance!$A:$A,0),0))="x")*(Attendance!$D$2:$ZZ$2=_xlfn.XLOOKUP(H$1,'Point System'!$A:$A,'Point System'!$B:$B,""))*(TEXT(Attendance!$D$1:$ZZ$1,"mmm")="Feb"))*_xlfn.XLOOKUP(H$1,'Point System'!$A:$A,'Point System'!$C:$C,0)</f>
        <v>0</v>
      </c>
      <c r="I24" s="233" cm="1">
        <f t="array" ref="I24">SUMPRODUCT((LOWER(INDEX(Attendance!$D:$ZZ,MATCH($A24,Attendance!$A:$A,0),0))="x")*(Attendance!$D$2:$ZZ$2=_xlfn.XLOOKUP(I$1,'Point System'!$A:$A,'Point System'!$B:$B,""))*(TEXT(Attendance!$D$1:$ZZ$1,"mmm")="Feb"))*_xlfn.XLOOKUP(I$1,'Point System'!$A:$A,'Point System'!$C:$C,0)</f>
        <v>0</v>
      </c>
      <c r="J24" s="233" cm="1">
        <f t="array" ref="J24">SUMPRODUCT((LOWER(INDEX(Attendance!$D:$ZZ,MATCH($A24,Attendance!$A:$A,0),0))="x")*(Attendance!$D$2:$ZZ$2=_xlfn.XLOOKUP(J$1,'Point System'!$A:$A,'Point System'!$B:$B,""))*(TEXT(Attendance!$D$1:$ZZ$1,"mmm")="Feb"))*_xlfn.XLOOKUP(J$1,'Point System'!$A:$A,'Point System'!$C:$C,0)</f>
        <v>0</v>
      </c>
      <c r="K24" s="233" cm="1">
        <f t="array" ref="K24">SUMPRODUCT((LOWER(INDEX(Attendance!$D:$ZZ,MATCH($A24,Attendance!$A:$A,0),0))="x")*(Attendance!$D$2:$ZZ$2=_xlfn.XLOOKUP(K$1,'Point System'!$A:$A,'Point System'!$B:$B,""))*(TEXT(Attendance!$D$1:$ZZ$1,"mmm")="Feb"))*_xlfn.XLOOKUP(K$1,'Point System'!$A:$A,'Point System'!$C:$C,0)</f>
        <v>0</v>
      </c>
      <c r="L24" s="188"/>
      <c r="M24" s="188"/>
      <c r="N24" s="188"/>
      <c r="O24" s="188"/>
      <c r="P24" s="241">
        <f t="shared" si="0"/>
        <v>0</v>
      </c>
      <c r="Q24" s="242">
        <f>IFERROR(INDEX(Deduction!$Q:$Q,MATCH($A24,Deduction!$A:$A,0))*_xlfn.XLOOKUP(Q$1,'Point System'!$E:$E,'Point System'!$G:$G,0),0)</f>
        <v>0</v>
      </c>
      <c r="R24" s="242">
        <f>IFERROR(INDEX(Deduction!$R:$R,MATCH($A24,Deduction!$A:$A,0))*_xlfn.XLOOKUP(R$1,'Point System'!$E:$E,'Point System'!$G:$G,0),0)</f>
        <v>0</v>
      </c>
      <c r="S24" s="242">
        <f>IFERROR(INDEX(Deduction!$S:$S,MATCH($A24,Deduction!$A:$A,0))*_xlfn.XLOOKUP(S$1,'Point System'!$E:$E,'Point System'!$G:$G,0),0)</f>
        <v>0</v>
      </c>
      <c r="T24" s="242">
        <f>IFERROR(INDEX(Deduction!$T:$T,MATCH($A24,Deduction!$A:$A,0))*_xlfn.XLOOKUP(T$1,'Point System'!$E:$E,'Point System'!$G:$G,0),0)</f>
        <v>0</v>
      </c>
      <c r="U24" s="242">
        <f>IFERROR(INDEX(Deduction!$U:$U,MATCH($A24,Deduction!$A:$A,0))*_xlfn.XLOOKUP(U$1,'Point System'!$E:$E,'Point System'!$G:$G,0),0)</f>
        <v>0</v>
      </c>
      <c r="V24" s="242">
        <f>IFERROR(INDEX(Deduction!$V:$V,MATCH($A24,Deduction!$A:$A,0))*_xlfn.XLOOKUP(V$1,'Point System'!$E:$E,'Point System'!$G:$G,0),0)</f>
        <v>0</v>
      </c>
      <c r="W24" s="241">
        <f t="shared" si="1"/>
        <v>0</v>
      </c>
      <c r="X24" s="241">
        <f t="shared" si="2"/>
        <v>0</v>
      </c>
      <c r="Y24" s="244" cm="1">
        <f t="array" ref="Y24">IFERROR(SUMPRODUCT((LOWER(INDEX(Attendance!$E:$ZZ,MATCH($A24,Attendance!$A:$A,0),0))="x")*(TEXT(Attendance!$E$1:$ZZ$1,"mmm")="Feb"))/SUMPRODUCT((Attendance!$E$1:$ZZ$1&lt;&gt;"")*(TEXT(Attendance!$E$1:$ZZ$1,"mmm")="Feb")),0)</f>
        <v>0</v>
      </c>
      <c r="Z24" s="245" cm="1">
        <f t="array" ref="Z24">IFERROR(SUMPRODUCT((LOWER(INDEX(Attendance!$E:$ZZ,MATCH($A24,Attendance!$A:$A,0),0))="x")*(Attendance!$E$2:$ZZ$2=_xlfn.XLOOKUP(E$1,'Point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25" spans="1:26" x14ac:dyDescent="0.25">
      <c r="A25" s="39">
        <f>Attendance!A24</f>
        <v>22</v>
      </c>
      <c r="B25" s="39" t="str">
        <f>IF($A25=0,"",IFERROR(_xlfn.LET(_xlpm.x,INDEX(Attendance!$B:$B,MATCH($A25,Attendance!$A:$A,0)),IF(_xlpm.x=0,"",_xlpm.x)),""))</f>
        <v/>
      </c>
      <c r="C25" s="39" t="str">
        <f>IF($A25=0,"",IFERROR(_xlfn.LET(_xlpm.x,INDEX(Attendance!$C:$C,MATCH($A25,Attendance!$A:$A,0)),IF(_xlpm.x=0,"",_xlpm.x)),""))</f>
        <v/>
      </c>
      <c r="D25" s="39" t="str">
        <f>IF($A25=0,"",IFERROR(_xlfn.LET(_xlpm.x,INDEX(Attendance!$D:$D,MATCH($A25,Attendance!$A:$A,0)),IF(_xlpm.x=0,"",_xlpm.x)),""))</f>
        <v/>
      </c>
      <c r="E25" s="233" cm="1">
        <f t="array" ref="E25">SUMPRODUCT((LOWER(INDEX(Attendance!$D:$ZZ,MATCH($A25,Attendance!$A:$A,0),0))="x")*(Attendance!$D$2:$ZZ$2=_xlfn.XLOOKUP(E$1,'Point System'!$A:$A,'Point System'!$B:$B,""))*(TEXT(Attendance!$D$1:$ZZ$1,"mmm")="Feb"))*_xlfn.XLOOKUP(E$1,'Point System'!$A:$A,'Point System'!$C:$C,0)</f>
        <v>0</v>
      </c>
      <c r="F25" s="233" cm="1">
        <f t="array" ref="F25">SUMPRODUCT((LOWER(INDEX(Attendance!$D:$ZZ,MATCH($A25,Attendance!$A:$A,0),0))="x")*(Attendance!$D$2:$ZZ$2=_xlfn.XLOOKUP(F$1,'Point System'!$A:$A,'Point System'!$B:$B,""))*(TEXT(Attendance!$D$1:$ZZ$1,"mmm")="Feb"))*_xlfn.XLOOKUP(F$1,'Point System'!$A:$A,'Point System'!$C:$C,0)</f>
        <v>0</v>
      </c>
      <c r="G25" s="233" cm="1">
        <f t="array" ref="G25">SUMPRODUCT((LOWER(INDEX(Attendance!$D:$ZZ,MATCH($A25,Attendance!$A:$A,0),0))="x")*(Attendance!$D$2:$ZZ$2=_xlfn.XLOOKUP(G$1,'Point System'!$A:$A,'Point System'!$B:$B,""))*(TEXT(Attendance!$D$1:$ZZ$1,"mmm")="Feb"))*_xlfn.XLOOKUP(G$1,'Point System'!$A:$A,'Point System'!$C:$C,0)</f>
        <v>0</v>
      </c>
      <c r="H25" s="233" cm="1">
        <f t="array" ref="H25">SUMPRODUCT((LOWER(INDEX(Attendance!$D:$ZZ,MATCH($A25,Attendance!$A:$A,0),0))="x")*(Attendance!$D$2:$ZZ$2=_xlfn.XLOOKUP(H$1,'Point System'!$A:$A,'Point System'!$B:$B,""))*(TEXT(Attendance!$D$1:$ZZ$1,"mmm")="Feb"))*_xlfn.XLOOKUP(H$1,'Point System'!$A:$A,'Point System'!$C:$C,0)</f>
        <v>0</v>
      </c>
      <c r="I25" s="233" cm="1">
        <f t="array" ref="I25">SUMPRODUCT((LOWER(INDEX(Attendance!$D:$ZZ,MATCH($A25,Attendance!$A:$A,0),0))="x")*(Attendance!$D$2:$ZZ$2=_xlfn.XLOOKUP(I$1,'Point System'!$A:$A,'Point System'!$B:$B,""))*(TEXT(Attendance!$D$1:$ZZ$1,"mmm")="Feb"))*_xlfn.XLOOKUP(I$1,'Point System'!$A:$A,'Point System'!$C:$C,0)</f>
        <v>0</v>
      </c>
      <c r="J25" s="233" cm="1">
        <f t="array" ref="J25">SUMPRODUCT((LOWER(INDEX(Attendance!$D:$ZZ,MATCH($A25,Attendance!$A:$A,0),0))="x")*(Attendance!$D$2:$ZZ$2=_xlfn.XLOOKUP(J$1,'Point System'!$A:$A,'Point System'!$B:$B,""))*(TEXT(Attendance!$D$1:$ZZ$1,"mmm")="Feb"))*_xlfn.XLOOKUP(J$1,'Point System'!$A:$A,'Point System'!$C:$C,0)</f>
        <v>0</v>
      </c>
      <c r="K25" s="233" cm="1">
        <f t="array" ref="K25">SUMPRODUCT((LOWER(INDEX(Attendance!$D:$ZZ,MATCH($A25,Attendance!$A:$A,0),0))="x")*(Attendance!$D$2:$ZZ$2=_xlfn.XLOOKUP(K$1,'Point System'!$A:$A,'Point System'!$B:$B,""))*(TEXT(Attendance!$D$1:$ZZ$1,"mmm")="Feb"))*_xlfn.XLOOKUP(K$1,'Point System'!$A:$A,'Point System'!$C:$C,0)</f>
        <v>0</v>
      </c>
      <c r="L25" s="188"/>
      <c r="M25" s="188"/>
      <c r="N25" s="188"/>
      <c r="O25" s="188"/>
      <c r="P25" s="241">
        <f t="shared" si="0"/>
        <v>0</v>
      </c>
      <c r="Q25" s="242">
        <f>IFERROR(INDEX(Deduction!$Q:$Q,MATCH($A25,Deduction!$A:$A,0))*_xlfn.XLOOKUP(Q$1,'Point System'!$E:$E,'Point System'!$G:$G,0),0)</f>
        <v>0</v>
      </c>
      <c r="R25" s="242">
        <f>IFERROR(INDEX(Deduction!$R:$R,MATCH($A25,Deduction!$A:$A,0))*_xlfn.XLOOKUP(R$1,'Point System'!$E:$E,'Point System'!$G:$G,0),0)</f>
        <v>0</v>
      </c>
      <c r="S25" s="242">
        <f>IFERROR(INDEX(Deduction!$S:$S,MATCH($A25,Deduction!$A:$A,0))*_xlfn.XLOOKUP(S$1,'Point System'!$E:$E,'Point System'!$G:$G,0),0)</f>
        <v>0</v>
      </c>
      <c r="T25" s="242">
        <f>IFERROR(INDEX(Deduction!$T:$T,MATCH($A25,Deduction!$A:$A,0))*_xlfn.XLOOKUP(T$1,'Point System'!$E:$E,'Point System'!$G:$G,0),0)</f>
        <v>0</v>
      </c>
      <c r="U25" s="242">
        <f>IFERROR(INDEX(Deduction!$U:$U,MATCH($A25,Deduction!$A:$A,0))*_xlfn.XLOOKUP(U$1,'Point System'!$E:$E,'Point System'!$G:$G,0),0)</f>
        <v>0</v>
      </c>
      <c r="V25" s="242">
        <f>IFERROR(INDEX(Deduction!$V:$V,MATCH($A25,Deduction!$A:$A,0))*_xlfn.XLOOKUP(V$1,'Point System'!$E:$E,'Point System'!$G:$G,0),0)</f>
        <v>0</v>
      </c>
      <c r="W25" s="241">
        <f t="shared" si="1"/>
        <v>0</v>
      </c>
      <c r="X25" s="241">
        <f t="shared" si="2"/>
        <v>0</v>
      </c>
      <c r="Y25" s="244" cm="1">
        <f t="array" ref="Y25">IFERROR(SUMPRODUCT((LOWER(INDEX(Attendance!$E:$ZZ,MATCH($A25,Attendance!$A:$A,0),0))="x")*(TEXT(Attendance!$E$1:$ZZ$1,"mmm")="Feb"))/SUMPRODUCT((Attendance!$E$1:$ZZ$1&lt;&gt;"")*(TEXT(Attendance!$E$1:$ZZ$1,"mmm")="Feb")),0)</f>
        <v>0</v>
      </c>
      <c r="Z25" s="245" cm="1">
        <f t="array" ref="Z25">IFERROR(SUMPRODUCT((LOWER(INDEX(Attendance!$E:$ZZ,MATCH($A25,Attendance!$A:$A,0),0))="x")*(Attendance!$E$2:$ZZ$2=_xlfn.XLOOKUP(E$1,'Point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26" spans="1:26" x14ac:dyDescent="0.25">
      <c r="A26" s="40">
        <f>Attendance!A25</f>
        <v>23</v>
      </c>
      <c r="B26" s="39" t="str">
        <f>IF($A26=0,"",IFERROR(_xlfn.LET(_xlpm.x,INDEX(Attendance!$B:$B,MATCH($A26,Attendance!$A:$A,0)),IF(_xlpm.x=0,"",_xlpm.x)),""))</f>
        <v/>
      </c>
      <c r="C26" s="39" t="str">
        <f>IF($A26=0,"",IFERROR(_xlfn.LET(_xlpm.x,INDEX(Attendance!$C:$C,MATCH($A26,Attendance!$A:$A,0)),IF(_xlpm.x=0,"",_xlpm.x)),""))</f>
        <v/>
      </c>
      <c r="D26" s="39" t="str">
        <f>IF($A26=0,"",IFERROR(_xlfn.LET(_xlpm.x,INDEX(Attendance!$D:$D,MATCH($A26,Attendance!$A:$A,0)),IF(_xlpm.x=0,"",_xlpm.x)),""))</f>
        <v/>
      </c>
      <c r="E26" s="233" cm="1">
        <f t="array" ref="E26">SUMPRODUCT((LOWER(INDEX(Attendance!$D:$ZZ,MATCH($A26,Attendance!$A:$A,0),0))="x")*(Attendance!$D$2:$ZZ$2=_xlfn.XLOOKUP(E$1,'Point System'!$A:$A,'Point System'!$B:$B,""))*(TEXT(Attendance!$D$1:$ZZ$1,"mmm")="Feb"))*_xlfn.XLOOKUP(E$1,'Point System'!$A:$A,'Point System'!$C:$C,0)</f>
        <v>0</v>
      </c>
      <c r="F26" s="233" cm="1">
        <f t="array" ref="F26">SUMPRODUCT((LOWER(INDEX(Attendance!$D:$ZZ,MATCH($A26,Attendance!$A:$A,0),0))="x")*(Attendance!$D$2:$ZZ$2=_xlfn.XLOOKUP(F$1,'Point System'!$A:$A,'Point System'!$B:$B,""))*(TEXT(Attendance!$D$1:$ZZ$1,"mmm")="Feb"))*_xlfn.XLOOKUP(F$1,'Point System'!$A:$A,'Point System'!$C:$C,0)</f>
        <v>0</v>
      </c>
      <c r="G26" s="233" cm="1">
        <f t="array" ref="G26">SUMPRODUCT((LOWER(INDEX(Attendance!$D:$ZZ,MATCH($A26,Attendance!$A:$A,0),0))="x")*(Attendance!$D$2:$ZZ$2=_xlfn.XLOOKUP(G$1,'Point System'!$A:$A,'Point System'!$B:$B,""))*(TEXT(Attendance!$D$1:$ZZ$1,"mmm")="Feb"))*_xlfn.XLOOKUP(G$1,'Point System'!$A:$A,'Point System'!$C:$C,0)</f>
        <v>0</v>
      </c>
      <c r="H26" s="233" cm="1">
        <f t="array" ref="H26">SUMPRODUCT((LOWER(INDEX(Attendance!$D:$ZZ,MATCH($A26,Attendance!$A:$A,0),0))="x")*(Attendance!$D$2:$ZZ$2=_xlfn.XLOOKUP(H$1,'Point System'!$A:$A,'Point System'!$B:$B,""))*(TEXT(Attendance!$D$1:$ZZ$1,"mmm")="Feb"))*_xlfn.XLOOKUP(H$1,'Point System'!$A:$A,'Point System'!$C:$C,0)</f>
        <v>0</v>
      </c>
      <c r="I26" s="233" cm="1">
        <f t="array" ref="I26">SUMPRODUCT((LOWER(INDEX(Attendance!$D:$ZZ,MATCH($A26,Attendance!$A:$A,0),0))="x")*(Attendance!$D$2:$ZZ$2=_xlfn.XLOOKUP(I$1,'Point System'!$A:$A,'Point System'!$B:$B,""))*(TEXT(Attendance!$D$1:$ZZ$1,"mmm")="Feb"))*_xlfn.XLOOKUP(I$1,'Point System'!$A:$A,'Point System'!$C:$C,0)</f>
        <v>0</v>
      </c>
      <c r="J26" s="233" cm="1">
        <f t="array" ref="J26">SUMPRODUCT((LOWER(INDEX(Attendance!$D:$ZZ,MATCH($A26,Attendance!$A:$A,0),0))="x")*(Attendance!$D$2:$ZZ$2=_xlfn.XLOOKUP(J$1,'Point System'!$A:$A,'Point System'!$B:$B,""))*(TEXT(Attendance!$D$1:$ZZ$1,"mmm")="Feb"))*_xlfn.XLOOKUP(J$1,'Point System'!$A:$A,'Point System'!$C:$C,0)</f>
        <v>0</v>
      </c>
      <c r="K26" s="233" cm="1">
        <f t="array" ref="K26">SUMPRODUCT((LOWER(INDEX(Attendance!$D:$ZZ,MATCH($A26,Attendance!$A:$A,0),0))="x")*(Attendance!$D$2:$ZZ$2=_xlfn.XLOOKUP(K$1,'Point System'!$A:$A,'Point System'!$B:$B,""))*(TEXT(Attendance!$D$1:$ZZ$1,"mmm")="Feb"))*_xlfn.XLOOKUP(K$1,'Point System'!$A:$A,'Point System'!$C:$C,0)</f>
        <v>0</v>
      </c>
      <c r="L26" s="188"/>
      <c r="M26" s="188"/>
      <c r="N26" s="188"/>
      <c r="O26" s="188"/>
      <c r="P26" s="241">
        <f t="shared" si="0"/>
        <v>0</v>
      </c>
      <c r="Q26" s="242">
        <f>IFERROR(INDEX(Deduction!$Q:$Q,MATCH($A26,Deduction!$A:$A,0))*_xlfn.XLOOKUP(Q$1,'Point System'!$E:$E,'Point System'!$G:$G,0),0)</f>
        <v>0</v>
      </c>
      <c r="R26" s="242">
        <f>IFERROR(INDEX(Deduction!$R:$R,MATCH($A26,Deduction!$A:$A,0))*_xlfn.XLOOKUP(R$1,'Point System'!$E:$E,'Point System'!$G:$G,0),0)</f>
        <v>0</v>
      </c>
      <c r="S26" s="242">
        <f>IFERROR(INDEX(Deduction!$S:$S,MATCH($A26,Deduction!$A:$A,0))*_xlfn.XLOOKUP(S$1,'Point System'!$E:$E,'Point System'!$G:$G,0),0)</f>
        <v>0</v>
      </c>
      <c r="T26" s="242">
        <f>IFERROR(INDEX(Deduction!$T:$T,MATCH($A26,Deduction!$A:$A,0))*_xlfn.XLOOKUP(T$1,'Point System'!$E:$E,'Point System'!$G:$G,0),0)</f>
        <v>0</v>
      </c>
      <c r="U26" s="242">
        <f>IFERROR(INDEX(Deduction!$U:$U,MATCH($A26,Deduction!$A:$A,0))*_xlfn.XLOOKUP(U$1,'Point System'!$E:$E,'Point System'!$G:$G,0),0)</f>
        <v>0</v>
      </c>
      <c r="V26" s="242">
        <f>IFERROR(INDEX(Deduction!$V:$V,MATCH($A26,Deduction!$A:$A,0))*_xlfn.XLOOKUP(V$1,'Point System'!$E:$E,'Point System'!$G:$G,0),0)</f>
        <v>0</v>
      </c>
      <c r="W26" s="241">
        <f t="shared" si="1"/>
        <v>0</v>
      </c>
      <c r="X26" s="241">
        <f t="shared" si="2"/>
        <v>0</v>
      </c>
      <c r="Y26" s="244" cm="1">
        <f t="array" ref="Y26">IFERROR(SUMPRODUCT((LOWER(INDEX(Attendance!$E:$ZZ,MATCH($A26,Attendance!$A:$A,0),0))="x")*(TEXT(Attendance!$E$1:$ZZ$1,"mmm")="Feb"))/SUMPRODUCT((Attendance!$E$1:$ZZ$1&lt;&gt;"")*(TEXT(Attendance!$E$1:$ZZ$1,"mmm")="Feb")),0)</f>
        <v>0</v>
      </c>
      <c r="Z26" s="245" cm="1">
        <f t="array" ref="Z26">IFERROR(SUMPRODUCT((LOWER(INDEX(Attendance!$E:$ZZ,MATCH($A26,Attendance!$A:$A,0),0))="x")*(Attendance!$E$2:$ZZ$2=_xlfn.XLOOKUP(E$1,'Point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27" spans="1:26" x14ac:dyDescent="0.25">
      <c r="A27" s="39">
        <f>Attendance!A26</f>
        <v>24</v>
      </c>
      <c r="B27" s="39" t="str">
        <f>IF($A27=0,"",IFERROR(_xlfn.LET(_xlpm.x,INDEX(Attendance!$B:$B,MATCH($A27,Attendance!$A:$A,0)),IF(_xlpm.x=0,"",_xlpm.x)),""))</f>
        <v/>
      </c>
      <c r="C27" s="39" t="str">
        <f>IF($A27=0,"",IFERROR(_xlfn.LET(_xlpm.x,INDEX(Attendance!$C:$C,MATCH($A27,Attendance!$A:$A,0)),IF(_xlpm.x=0,"",_xlpm.x)),""))</f>
        <v/>
      </c>
      <c r="D27" s="39" t="str">
        <f>IF($A27=0,"",IFERROR(_xlfn.LET(_xlpm.x,INDEX(Attendance!$D:$D,MATCH($A27,Attendance!$A:$A,0)),IF(_xlpm.x=0,"",_xlpm.x)),""))</f>
        <v/>
      </c>
      <c r="E27" s="233" cm="1">
        <f t="array" ref="E27">SUMPRODUCT((LOWER(INDEX(Attendance!$D:$ZZ,MATCH($A27,Attendance!$A:$A,0),0))="x")*(Attendance!$D$2:$ZZ$2=_xlfn.XLOOKUP(E$1,'Point System'!$A:$A,'Point System'!$B:$B,""))*(TEXT(Attendance!$D$1:$ZZ$1,"mmm")="Feb"))*_xlfn.XLOOKUP(E$1,'Point System'!$A:$A,'Point System'!$C:$C,0)</f>
        <v>0</v>
      </c>
      <c r="F27" s="233" cm="1">
        <f t="array" ref="F27">SUMPRODUCT((LOWER(INDEX(Attendance!$D:$ZZ,MATCH($A27,Attendance!$A:$A,0),0))="x")*(Attendance!$D$2:$ZZ$2=_xlfn.XLOOKUP(F$1,'Point System'!$A:$A,'Point System'!$B:$B,""))*(TEXT(Attendance!$D$1:$ZZ$1,"mmm")="Feb"))*_xlfn.XLOOKUP(F$1,'Point System'!$A:$A,'Point System'!$C:$C,0)</f>
        <v>0</v>
      </c>
      <c r="G27" s="233" cm="1">
        <f t="array" ref="G27">SUMPRODUCT((LOWER(INDEX(Attendance!$D:$ZZ,MATCH($A27,Attendance!$A:$A,0),0))="x")*(Attendance!$D$2:$ZZ$2=_xlfn.XLOOKUP(G$1,'Point System'!$A:$A,'Point System'!$B:$B,""))*(TEXT(Attendance!$D$1:$ZZ$1,"mmm")="Feb"))*_xlfn.XLOOKUP(G$1,'Point System'!$A:$A,'Point System'!$C:$C,0)</f>
        <v>0</v>
      </c>
      <c r="H27" s="233" cm="1">
        <f t="array" ref="H27">SUMPRODUCT((LOWER(INDEX(Attendance!$D:$ZZ,MATCH($A27,Attendance!$A:$A,0),0))="x")*(Attendance!$D$2:$ZZ$2=_xlfn.XLOOKUP(H$1,'Point System'!$A:$A,'Point System'!$B:$B,""))*(TEXT(Attendance!$D$1:$ZZ$1,"mmm")="Feb"))*_xlfn.XLOOKUP(H$1,'Point System'!$A:$A,'Point System'!$C:$C,0)</f>
        <v>0</v>
      </c>
      <c r="I27" s="233" cm="1">
        <f t="array" ref="I27">SUMPRODUCT((LOWER(INDEX(Attendance!$D:$ZZ,MATCH($A27,Attendance!$A:$A,0),0))="x")*(Attendance!$D$2:$ZZ$2=_xlfn.XLOOKUP(I$1,'Point System'!$A:$A,'Point System'!$B:$B,""))*(TEXT(Attendance!$D$1:$ZZ$1,"mmm")="Feb"))*_xlfn.XLOOKUP(I$1,'Point System'!$A:$A,'Point System'!$C:$C,0)</f>
        <v>0</v>
      </c>
      <c r="J27" s="233" cm="1">
        <f t="array" ref="J27">SUMPRODUCT((LOWER(INDEX(Attendance!$D:$ZZ,MATCH($A27,Attendance!$A:$A,0),0))="x")*(Attendance!$D$2:$ZZ$2=_xlfn.XLOOKUP(J$1,'Point System'!$A:$A,'Point System'!$B:$B,""))*(TEXT(Attendance!$D$1:$ZZ$1,"mmm")="Feb"))*_xlfn.XLOOKUP(J$1,'Point System'!$A:$A,'Point System'!$C:$C,0)</f>
        <v>0</v>
      </c>
      <c r="K27" s="233" cm="1">
        <f t="array" ref="K27">SUMPRODUCT((LOWER(INDEX(Attendance!$D:$ZZ,MATCH($A27,Attendance!$A:$A,0),0))="x")*(Attendance!$D$2:$ZZ$2=_xlfn.XLOOKUP(K$1,'Point System'!$A:$A,'Point System'!$B:$B,""))*(TEXT(Attendance!$D$1:$ZZ$1,"mmm")="Feb"))*_xlfn.XLOOKUP(K$1,'Point System'!$A:$A,'Point System'!$C:$C,0)</f>
        <v>0</v>
      </c>
      <c r="L27" s="188"/>
      <c r="M27" s="188"/>
      <c r="N27" s="188"/>
      <c r="O27" s="188"/>
      <c r="P27" s="241">
        <f t="shared" si="0"/>
        <v>0</v>
      </c>
      <c r="Q27" s="242">
        <f>IFERROR(INDEX(Deduction!$Q:$Q,MATCH($A27,Deduction!$A:$A,0))*_xlfn.XLOOKUP(Q$1,'Point System'!$E:$E,'Point System'!$G:$G,0),0)</f>
        <v>0</v>
      </c>
      <c r="R27" s="242">
        <f>IFERROR(INDEX(Deduction!$R:$R,MATCH($A27,Deduction!$A:$A,0))*_xlfn.XLOOKUP(R$1,'Point System'!$E:$E,'Point System'!$G:$G,0),0)</f>
        <v>0</v>
      </c>
      <c r="S27" s="242">
        <f>IFERROR(INDEX(Deduction!$S:$S,MATCH($A27,Deduction!$A:$A,0))*_xlfn.XLOOKUP(S$1,'Point System'!$E:$E,'Point System'!$G:$G,0),0)</f>
        <v>0</v>
      </c>
      <c r="T27" s="242">
        <f>IFERROR(INDEX(Deduction!$T:$T,MATCH($A27,Deduction!$A:$A,0))*_xlfn.XLOOKUP(T$1,'Point System'!$E:$E,'Point System'!$G:$G,0),0)</f>
        <v>0</v>
      </c>
      <c r="U27" s="242">
        <f>IFERROR(INDEX(Deduction!$U:$U,MATCH($A27,Deduction!$A:$A,0))*_xlfn.XLOOKUP(U$1,'Point System'!$E:$E,'Point System'!$G:$G,0),0)</f>
        <v>0</v>
      </c>
      <c r="V27" s="242">
        <f>IFERROR(INDEX(Deduction!$V:$V,MATCH($A27,Deduction!$A:$A,0))*_xlfn.XLOOKUP(V$1,'Point System'!$E:$E,'Point System'!$G:$G,0),0)</f>
        <v>0</v>
      </c>
      <c r="W27" s="241">
        <f t="shared" si="1"/>
        <v>0</v>
      </c>
      <c r="X27" s="241">
        <f t="shared" si="2"/>
        <v>0</v>
      </c>
      <c r="Y27" s="244" cm="1">
        <f t="array" ref="Y27">IFERROR(SUMPRODUCT((LOWER(INDEX(Attendance!$E:$ZZ,MATCH($A27,Attendance!$A:$A,0),0))="x")*(TEXT(Attendance!$E$1:$ZZ$1,"mmm")="Feb"))/SUMPRODUCT((Attendance!$E$1:$ZZ$1&lt;&gt;"")*(TEXT(Attendance!$E$1:$ZZ$1,"mmm")="Feb")),0)</f>
        <v>0</v>
      </c>
      <c r="Z27" s="245" cm="1">
        <f t="array" ref="Z27">IFERROR(SUMPRODUCT((LOWER(INDEX(Attendance!$E:$ZZ,MATCH($A27,Attendance!$A:$A,0),0))="x")*(Attendance!$E$2:$ZZ$2=_xlfn.XLOOKUP(E$1,'Point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28" spans="1:26" x14ac:dyDescent="0.25">
      <c r="A28" s="40">
        <f>Attendance!A27</f>
        <v>25</v>
      </c>
      <c r="B28" s="39" t="str">
        <f>IF($A28=0,"",IFERROR(_xlfn.LET(_xlpm.x,INDEX(Attendance!$B:$B,MATCH($A28,Attendance!$A:$A,0)),IF(_xlpm.x=0,"",_xlpm.x)),""))</f>
        <v/>
      </c>
      <c r="C28" s="39" t="str">
        <f>IF($A28=0,"",IFERROR(_xlfn.LET(_xlpm.x,INDEX(Attendance!$C:$C,MATCH($A28,Attendance!$A:$A,0)),IF(_xlpm.x=0,"",_xlpm.x)),""))</f>
        <v/>
      </c>
      <c r="D28" s="39" t="str">
        <f>IF($A28=0,"",IFERROR(_xlfn.LET(_xlpm.x,INDEX(Attendance!$D:$D,MATCH($A28,Attendance!$A:$A,0)),IF(_xlpm.x=0,"",_xlpm.x)),""))</f>
        <v/>
      </c>
      <c r="E28" s="233" cm="1">
        <f t="array" ref="E28">SUMPRODUCT((LOWER(INDEX(Attendance!$D:$ZZ,MATCH($A28,Attendance!$A:$A,0),0))="x")*(Attendance!$D$2:$ZZ$2=_xlfn.XLOOKUP(E$1,'Point System'!$A:$A,'Point System'!$B:$B,""))*(TEXT(Attendance!$D$1:$ZZ$1,"mmm")="Feb"))*_xlfn.XLOOKUP(E$1,'Point System'!$A:$A,'Point System'!$C:$C,0)</f>
        <v>0</v>
      </c>
      <c r="F28" s="233" cm="1">
        <f t="array" ref="F28">SUMPRODUCT((LOWER(INDEX(Attendance!$D:$ZZ,MATCH($A28,Attendance!$A:$A,0),0))="x")*(Attendance!$D$2:$ZZ$2=_xlfn.XLOOKUP(F$1,'Point System'!$A:$A,'Point System'!$B:$B,""))*(TEXT(Attendance!$D$1:$ZZ$1,"mmm")="Feb"))*_xlfn.XLOOKUP(F$1,'Point System'!$A:$A,'Point System'!$C:$C,0)</f>
        <v>0</v>
      </c>
      <c r="G28" s="233" cm="1">
        <f t="array" ref="G28">SUMPRODUCT((LOWER(INDEX(Attendance!$D:$ZZ,MATCH($A28,Attendance!$A:$A,0),0))="x")*(Attendance!$D$2:$ZZ$2=_xlfn.XLOOKUP(G$1,'Point System'!$A:$A,'Point System'!$B:$B,""))*(TEXT(Attendance!$D$1:$ZZ$1,"mmm")="Feb"))*_xlfn.XLOOKUP(G$1,'Point System'!$A:$A,'Point System'!$C:$C,0)</f>
        <v>0</v>
      </c>
      <c r="H28" s="233" cm="1">
        <f t="array" ref="H28">SUMPRODUCT((LOWER(INDEX(Attendance!$D:$ZZ,MATCH($A28,Attendance!$A:$A,0),0))="x")*(Attendance!$D$2:$ZZ$2=_xlfn.XLOOKUP(H$1,'Point System'!$A:$A,'Point System'!$B:$B,""))*(TEXT(Attendance!$D$1:$ZZ$1,"mmm")="Feb"))*_xlfn.XLOOKUP(H$1,'Point System'!$A:$A,'Point System'!$C:$C,0)</f>
        <v>0</v>
      </c>
      <c r="I28" s="233" cm="1">
        <f t="array" ref="I28">SUMPRODUCT((LOWER(INDEX(Attendance!$D:$ZZ,MATCH($A28,Attendance!$A:$A,0),0))="x")*(Attendance!$D$2:$ZZ$2=_xlfn.XLOOKUP(I$1,'Point System'!$A:$A,'Point System'!$B:$B,""))*(TEXT(Attendance!$D$1:$ZZ$1,"mmm")="Feb"))*_xlfn.XLOOKUP(I$1,'Point System'!$A:$A,'Point System'!$C:$C,0)</f>
        <v>0</v>
      </c>
      <c r="J28" s="233" cm="1">
        <f t="array" ref="J28">SUMPRODUCT((LOWER(INDEX(Attendance!$D:$ZZ,MATCH($A28,Attendance!$A:$A,0),0))="x")*(Attendance!$D$2:$ZZ$2=_xlfn.XLOOKUP(J$1,'Point System'!$A:$A,'Point System'!$B:$B,""))*(TEXT(Attendance!$D$1:$ZZ$1,"mmm")="Feb"))*_xlfn.XLOOKUP(J$1,'Point System'!$A:$A,'Point System'!$C:$C,0)</f>
        <v>0</v>
      </c>
      <c r="K28" s="233" cm="1">
        <f t="array" ref="K28">SUMPRODUCT((LOWER(INDEX(Attendance!$D:$ZZ,MATCH($A28,Attendance!$A:$A,0),0))="x")*(Attendance!$D$2:$ZZ$2=_xlfn.XLOOKUP(K$1,'Point System'!$A:$A,'Point System'!$B:$B,""))*(TEXT(Attendance!$D$1:$ZZ$1,"mmm")="Feb"))*_xlfn.XLOOKUP(K$1,'Point System'!$A:$A,'Point System'!$C:$C,0)</f>
        <v>0</v>
      </c>
      <c r="L28" s="188"/>
      <c r="M28" s="188"/>
      <c r="N28" s="188"/>
      <c r="O28" s="188"/>
      <c r="P28" s="241">
        <f t="shared" si="0"/>
        <v>0</v>
      </c>
      <c r="Q28" s="242">
        <f>IFERROR(INDEX(Deduction!$Q:$Q,MATCH($A28,Deduction!$A:$A,0))*_xlfn.XLOOKUP(Q$1,'Point System'!$E:$E,'Point System'!$G:$G,0),0)</f>
        <v>0</v>
      </c>
      <c r="R28" s="242">
        <f>IFERROR(INDEX(Deduction!$R:$R,MATCH($A28,Deduction!$A:$A,0))*_xlfn.XLOOKUP(R$1,'Point System'!$E:$E,'Point System'!$G:$G,0),0)</f>
        <v>0</v>
      </c>
      <c r="S28" s="242">
        <f>IFERROR(INDEX(Deduction!$S:$S,MATCH($A28,Deduction!$A:$A,0))*_xlfn.XLOOKUP(S$1,'Point System'!$E:$E,'Point System'!$G:$G,0),0)</f>
        <v>0</v>
      </c>
      <c r="T28" s="242">
        <f>IFERROR(INDEX(Deduction!$T:$T,MATCH($A28,Deduction!$A:$A,0))*_xlfn.XLOOKUP(T$1,'Point System'!$E:$E,'Point System'!$G:$G,0),0)</f>
        <v>0</v>
      </c>
      <c r="U28" s="242">
        <f>IFERROR(INDEX(Deduction!$U:$U,MATCH($A28,Deduction!$A:$A,0))*_xlfn.XLOOKUP(U$1,'Point System'!$E:$E,'Point System'!$G:$G,0),0)</f>
        <v>0</v>
      </c>
      <c r="V28" s="242">
        <f>IFERROR(INDEX(Deduction!$V:$V,MATCH($A28,Deduction!$A:$A,0))*_xlfn.XLOOKUP(V$1,'Point System'!$E:$E,'Point System'!$G:$G,0),0)</f>
        <v>0</v>
      </c>
      <c r="W28" s="241">
        <f t="shared" si="1"/>
        <v>0</v>
      </c>
      <c r="X28" s="241">
        <f t="shared" si="2"/>
        <v>0</v>
      </c>
      <c r="Y28" s="244" cm="1">
        <f t="array" ref="Y28">IFERROR(SUMPRODUCT((LOWER(INDEX(Attendance!$E:$ZZ,MATCH($A28,Attendance!$A:$A,0),0))="x")*(TEXT(Attendance!$E$1:$ZZ$1,"mmm")="Feb"))/SUMPRODUCT((Attendance!$E$1:$ZZ$1&lt;&gt;"")*(TEXT(Attendance!$E$1:$ZZ$1,"mmm")="Feb")),0)</f>
        <v>0</v>
      </c>
      <c r="Z28" s="245" cm="1">
        <f t="array" ref="Z28">IFERROR(SUMPRODUCT((LOWER(INDEX(Attendance!$E:$ZZ,MATCH($A28,Attendance!$A:$A,0),0))="x")*(Attendance!$E$2:$ZZ$2=_xlfn.XLOOKUP(E$1,'Point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29" spans="1:26" x14ac:dyDescent="0.25">
      <c r="A29" s="39">
        <f>Attendance!A28</f>
        <v>26</v>
      </c>
      <c r="B29" s="39" t="str">
        <f>IF($A29=0,"",IFERROR(_xlfn.LET(_xlpm.x,INDEX(Attendance!$B:$B,MATCH($A29,Attendance!$A:$A,0)),IF(_xlpm.x=0,"",_xlpm.x)),""))</f>
        <v/>
      </c>
      <c r="C29" s="39" t="str">
        <f>IF($A29=0,"",IFERROR(_xlfn.LET(_xlpm.x,INDEX(Attendance!$C:$C,MATCH($A29,Attendance!$A:$A,0)),IF(_xlpm.x=0,"",_xlpm.x)),""))</f>
        <v/>
      </c>
      <c r="D29" s="39" t="str">
        <f>IF($A29=0,"",IFERROR(_xlfn.LET(_xlpm.x,INDEX(Attendance!$D:$D,MATCH($A29,Attendance!$A:$A,0)),IF(_xlpm.x=0,"",_xlpm.x)),""))</f>
        <v/>
      </c>
      <c r="E29" s="233" cm="1">
        <f t="array" ref="E29">SUMPRODUCT((LOWER(INDEX(Attendance!$D:$ZZ,MATCH($A29,Attendance!$A:$A,0),0))="x")*(Attendance!$D$2:$ZZ$2=_xlfn.XLOOKUP(E$1,'Point System'!$A:$A,'Point System'!$B:$B,""))*(TEXT(Attendance!$D$1:$ZZ$1,"mmm")="Feb"))*_xlfn.XLOOKUP(E$1,'Point System'!$A:$A,'Point System'!$C:$C,0)</f>
        <v>0</v>
      </c>
      <c r="F29" s="233" cm="1">
        <f t="array" ref="F29">SUMPRODUCT((LOWER(INDEX(Attendance!$D:$ZZ,MATCH($A29,Attendance!$A:$A,0),0))="x")*(Attendance!$D$2:$ZZ$2=_xlfn.XLOOKUP(F$1,'Point System'!$A:$A,'Point System'!$B:$B,""))*(TEXT(Attendance!$D$1:$ZZ$1,"mmm")="Feb"))*_xlfn.XLOOKUP(F$1,'Point System'!$A:$A,'Point System'!$C:$C,0)</f>
        <v>0</v>
      </c>
      <c r="G29" s="233" cm="1">
        <f t="array" ref="G29">SUMPRODUCT((LOWER(INDEX(Attendance!$D:$ZZ,MATCH($A29,Attendance!$A:$A,0),0))="x")*(Attendance!$D$2:$ZZ$2=_xlfn.XLOOKUP(G$1,'Point System'!$A:$A,'Point System'!$B:$B,""))*(TEXT(Attendance!$D$1:$ZZ$1,"mmm")="Feb"))*_xlfn.XLOOKUP(G$1,'Point System'!$A:$A,'Point System'!$C:$C,0)</f>
        <v>0</v>
      </c>
      <c r="H29" s="233" cm="1">
        <f t="array" ref="H29">SUMPRODUCT((LOWER(INDEX(Attendance!$D:$ZZ,MATCH($A29,Attendance!$A:$A,0),0))="x")*(Attendance!$D$2:$ZZ$2=_xlfn.XLOOKUP(H$1,'Point System'!$A:$A,'Point System'!$B:$B,""))*(TEXT(Attendance!$D$1:$ZZ$1,"mmm")="Feb"))*_xlfn.XLOOKUP(H$1,'Point System'!$A:$A,'Point System'!$C:$C,0)</f>
        <v>0</v>
      </c>
      <c r="I29" s="233" cm="1">
        <f t="array" ref="I29">SUMPRODUCT((LOWER(INDEX(Attendance!$D:$ZZ,MATCH($A29,Attendance!$A:$A,0),0))="x")*(Attendance!$D$2:$ZZ$2=_xlfn.XLOOKUP(I$1,'Point System'!$A:$A,'Point System'!$B:$B,""))*(TEXT(Attendance!$D$1:$ZZ$1,"mmm")="Feb"))*_xlfn.XLOOKUP(I$1,'Point System'!$A:$A,'Point System'!$C:$C,0)</f>
        <v>0</v>
      </c>
      <c r="J29" s="233" cm="1">
        <f t="array" ref="J29">SUMPRODUCT((LOWER(INDEX(Attendance!$D:$ZZ,MATCH($A29,Attendance!$A:$A,0),0))="x")*(Attendance!$D$2:$ZZ$2=_xlfn.XLOOKUP(J$1,'Point System'!$A:$A,'Point System'!$B:$B,""))*(TEXT(Attendance!$D$1:$ZZ$1,"mmm")="Feb"))*_xlfn.XLOOKUP(J$1,'Point System'!$A:$A,'Point System'!$C:$C,0)</f>
        <v>0</v>
      </c>
      <c r="K29" s="233" cm="1">
        <f t="array" ref="K29">SUMPRODUCT((LOWER(INDEX(Attendance!$D:$ZZ,MATCH($A29,Attendance!$A:$A,0),0))="x")*(Attendance!$D$2:$ZZ$2=_xlfn.XLOOKUP(K$1,'Point System'!$A:$A,'Point System'!$B:$B,""))*(TEXT(Attendance!$D$1:$ZZ$1,"mmm")="Feb"))*_xlfn.XLOOKUP(K$1,'Point System'!$A:$A,'Point System'!$C:$C,0)</f>
        <v>0</v>
      </c>
      <c r="L29" s="188"/>
      <c r="M29" s="188"/>
      <c r="N29" s="188"/>
      <c r="O29" s="188"/>
      <c r="P29" s="241">
        <f t="shared" si="0"/>
        <v>0</v>
      </c>
      <c r="Q29" s="242">
        <f>IFERROR(INDEX(Deduction!$Q:$Q,MATCH($A29,Deduction!$A:$A,0))*_xlfn.XLOOKUP(Q$1,'Point System'!$E:$E,'Point System'!$G:$G,0),0)</f>
        <v>0</v>
      </c>
      <c r="R29" s="242">
        <f>IFERROR(INDEX(Deduction!$R:$R,MATCH($A29,Deduction!$A:$A,0))*_xlfn.XLOOKUP(R$1,'Point System'!$E:$E,'Point System'!$G:$G,0),0)</f>
        <v>0</v>
      </c>
      <c r="S29" s="242">
        <f>IFERROR(INDEX(Deduction!$S:$S,MATCH($A29,Deduction!$A:$A,0))*_xlfn.XLOOKUP(S$1,'Point System'!$E:$E,'Point System'!$G:$G,0),0)</f>
        <v>0</v>
      </c>
      <c r="T29" s="242">
        <f>IFERROR(INDEX(Deduction!$T:$T,MATCH($A29,Deduction!$A:$A,0))*_xlfn.XLOOKUP(T$1,'Point System'!$E:$E,'Point System'!$G:$G,0),0)</f>
        <v>0</v>
      </c>
      <c r="U29" s="242">
        <f>IFERROR(INDEX(Deduction!$U:$U,MATCH($A29,Deduction!$A:$A,0))*_xlfn.XLOOKUP(U$1,'Point System'!$E:$E,'Point System'!$G:$G,0),0)</f>
        <v>0</v>
      </c>
      <c r="V29" s="242">
        <f>IFERROR(INDEX(Deduction!$V:$V,MATCH($A29,Deduction!$A:$A,0))*_xlfn.XLOOKUP(V$1,'Point System'!$E:$E,'Point System'!$G:$G,0),0)</f>
        <v>0</v>
      </c>
      <c r="W29" s="241">
        <f t="shared" si="1"/>
        <v>0</v>
      </c>
      <c r="X29" s="241">
        <f t="shared" si="2"/>
        <v>0</v>
      </c>
      <c r="Y29" s="244" cm="1">
        <f t="array" ref="Y29">IFERROR(SUMPRODUCT((LOWER(INDEX(Attendance!$E:$ZZ,MATCH($A29,Attendance!$A:$A,0),0))="x")*(TEXT(Attendance!$E$1:$ZZ$1,"mmm")="Feb"))/SUMPRODUCT((Attendance!$E$1:$ZZ$1&lt;&gt;"")*(TEXT(Attendance!$E$1:$ZZ$1,"mmm")="Feb")),0)</f>
        <v>0</v>
      </c>
      <c r="Z29" s="245" cm="1">
        <f t="array" ref="Z29">IFERROR(SUMPRODUCT((LOWER(INDEX(Attendance!$E:$ZZ,MATCH($A29,Attendance!$A:$A,0),0))="x")*(Attendance!$E$2:$ZZ$2=_xlfn.XLOOKUP(E$1,'Point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30" spans="1:26" x14ac:dyDescent="0.25">
      <c r="A30" s="40">
        <f>Attendance!A29</f>
        <v>27</v>
      </c>
      <c r="B30" s="39" t="str">
        <f>IF($A30=0,"",IFERROR(_xlfn.LET(_xlpm.x,INDEX(Attendance!$B:$B,MATCH($A30,Attendance!$A:$A,0)),IF(_xlpm.x=0,"",_xlpm.x)),""))</f>
        <v/>
      </c>
      <c r="C30" s="39" t="str">
        <f>IF($A30=0,"",IFERROR(_xlfn.LET(_xlpm.x,INDEX(Attendance!$C:$C,MATCH($A30,Attendance!$A:$A,0)),IF(_xlpm.x=0,"",_xlpm.x)),""))</f>
        <v/>
      </c>
      <c r="D30" s="39" t="str">
        <f>IF($A30=0,"",IFERROR(_xlfn.LET(_xlpm.x,INDEX(Attendance!$D:$D,MATCH($A30,Attendance!$A:$A,0)),IF(_xlpm.x=0,"",_xlpm.x)),""))</f>
        <v/>
      </c>
      <c r="E30" s="233" cm="1">
        <f t="array" ref="E30">SUMPRODUCT((LOWER(INDEX(Attendance!$D:$ZZ,MATCH($A30,Attendance!$A:$A,0),0))="x")*(Attendance!$D$2:$ZZ$2=_xlfn.XLOOKUP(E$1,'Point System'!$A:$A,'Point System'!$B:$B,""))*(TEXT(Attendance!$D$1:$ZZ$1,"mmm")="Feb"))*_xlfn.XLOOKUP(E$1,'Point System'!$A:$A,'Point System'!$C:$C,0)</f>
        <v>0</v>
      </c>
      <c r="F30" s="233" cm="1">
        <f t="array" ref="F30">SUMPRODUCT((LOWER(INDEX(Attendance!$D:$ZZ,MATCH($A30,Attendance!$A:$A,0),0))="x")*(Attendance!$D$2:$ZZ$2=_xlfn.XLOOKUP(F$1,'Point System'!$A:$A,'Point System'!$B:$B,""))*(TEXT(Attendance!$D$1:$ZZ$1,"mmm")="Feb"))*_xlfn.XLOOKUP(F$1,'Point System'!$A:$A,'Point System'!$C:$C,0)</f>
        <v>0</v>
      </c>
      <c r="G30" s="233" cm="1">
        <f t="array" ref="G30">SUMPRODUCT((LOWER(INDEX(Attendance!$D:$ZZ,MATCH($A30,Attendance!$A:$A,0),0))="x")*(Attendance!$D$2:$ZZ$2=_xlfn.XLOOKUP(G$1,'Point System'!$A:$A,'Point System'!$B:$B,""))*(TEXT(Attendance!$D$1:$ZZ$1,"mmm")="Feb"))*_xlfn.XLOOKUP(G$1,'Point System'!$A:$A,'Point System'!$C:$C,0)</f>
        <v>0</v>
      </c>
      <c r="H30" s="233" cm="1">
        <f t="array" ref="H30">SUMPRODUCT((LOWER(INDEX(Attendance!$D:$ZZ,MATCH($A30,Attendance!$A:$A,0),0))="x")*(Attendance!$D$2:$ZZ$2=_xlfn.XLOOKUP(H$1,'Point System'!$A:$A,'Point System'!$B:$B,""))*(TEXT(Attendance!$D$1:$ZZ$1,"mmm")="Feb"))*_xlfn.XLOOKUP(H$1,'Point System'!$A:$A,'Point System'!$C:$C,0)</f>
        <v>0</v>
      </c>
      <c r="I30" s="233" cm="1">
        <f t="array" ref="I30">SUMPRODUCT((LOWER(INDEX(Attendance!$D:$ZZ,MATCH($A30,Attendance!$A:$A,0),0))="x")*(Attendance!$D$2:$ZZ$2=_xlfn.XLOOKUP(I$1,'Point System'!$A:$A,'Point System'!$B:$B,""))*(TEXT(Attendance!$D$1:$ZZ$1,"mmm")="Feb"))*_xlfn.XLOOKUP(I$1,'Point System'!$A:$A,'Point System'!$C:$C,0)</f>
        <v>0</v>
      </c>
      <c r="J30" s="233" cm="1">
        <f t="array" ref="J30">SUMPRODUCT((LOWER(INDEX(Attendance!$D:$ZZ,MATCH($A30,Attendance!$A:$A,0),0))="x")*(Attendance!$D$2:$ZZ$2=_xlfn.XLOOKUP(J$1,'Point System'!$A:$A,'Point System'!$B:$B,""))*(TEXT(Attendance!$D$1:$ZZ$1,"mmm")="Feb"))*_xlfn.XLOOKUP(J$1,'Point System'!$A:$A,'Point System'!$C:$C,0)</f>
        <v>0</v>
      </c>
      <c r="K30" s="233" cm="1">
        <f t="array" ref="K30">SUMPRODUCT((LOWER(INDEX(Attendance!$D:$ZZ,MATCH($A30,Attendance!$A:$A,0),0))="x")*(Attendance!$D$2:$ZZ$2=_xlfn.XLOOKUP(K$1,'Point System'!$A:$A,'Point System'!$B:$B,""))*(TEXT(Attendance!$D$1:$ZZ$1,"mmm")="Feb"))*_xlfn.XLOOKUP(K$1,'Point System'!$A:$A,'Point System'!$C:$C,0)</f>
        <v>0</v>
      </c>
      <c r="L30" s="188"/>
      <c r="M30" s="188"/>
      <c r="N30" s="188"/>
      <c r="O30" s="188"/>
      <c r="P30" s="241">
        <f t="shared" si="0"/>
        <v>0</v>
      </c>
      <c r="Q30" s="242">
        <f>IFERROR(INDEX(Deduction!$Q:$Q,MATCH($A30,Deduction!$A:$A,0))*_xlfn.XLOOKUP(Q$1,'Point System'!$E:$E,'Point System'!$G:$G,0),0)</f>
        <v>0</v>
      </c>
      <c r="R30" s="242">
        <f>IFERROR(INDEX(Deduction!$R:$R,MATCH($A30,Deduction!$A:$A,0))*_xlfn.XLOOKUP(R$1,'Point System'!$E:$E,'Point System'!$G:$G,0),0)</f>
        <v>0</v>
      </c>
      <c r="S30" s="242">
        <f>IFERROR(INDEX(Deduction!$S:$S,MATCH($A30,Deduction!$A:$A,0))*_xlfn.XLOOKUP(S$1,'Point System'!$E:$E,'Point System'!$G:$G,0),0)</f>
        <v>0</v>
      </c>
      <c r="T30" s="242">
        <f>IFERROR(INDEX(Deduction!$T:$T,MATCH($A30,Deduction!$A:$A,0))*_xlfn.XLOOKUP(T$1,'Point System'!$E:$E,'Point System'!$G:$G,0),0)</f>
        <v>0</v>
      </c>
      <c r="U30" s="242">
        <f>IFERROR(INDEX(Deduction!$U:$U,MATCH($A30,Deduction!$A:$A,0))*_xlfn.XLOOKUP(U$1,'Point System'!$E:$E,'Point System'!$G:$G,0),0)</f>
        <v>0</v>
      </c>
      <c r="V30" s="242">
        <f>IFERROR(INDEX(Deduction!$V:$V,MATCH($A30,Deduction!$A:$A,0))*_xlfn.XLOOKUP(V$1,'Point System'!$E:$E,'Point System'!$G:$G,0),0)</f>
        <v>0</v>
      </c>
      <c r="W30" s="241">
        <f t="shared" si="1"/>
        <v>0</v>
      </c>
      <c r="X30" s="241">
        <f t="shared" si="2"/>
        <v>0</v>
      </c>
      <c r="Y30" s="244" cm="1">
        <f t="array" ref="Y30">IFERROR(SUMPRODUCT((LOWER(INDEX(Attendance!$E:$ZZ,MATCH($A30,Attendance!$A:$A,0),0))="x")*(TEXT(Attendance!$E$1:$ZZ$1,"mmm")="Feb"))/SUMPRODUCT((Attendance!$E$1:$ZZ$1&lt;&gt;"")*(TEXT(Attendance!$E$1:$ZZ$1,"mmm")="Feb")),0)</f>
        <v>0</v>
      </c>
      <c r="Z30" s="245" cm="1">
        <f t="array" ref="Z30">IFERROR(SUMPRODUCT((LOWER(INDEX(Attendance!$E:$ZZ,MATCH($A30,Attendance!$A:$A,0),0))="x")*(Attendance!$E$2:$ZZ$2=_xlfn.XLOOKUP(E$1,'Point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31" spans="1:26" x14ac:dyDescent="0.25">
      <c r="A31" s="39">
        <f>Attendance!A30</f>
        <v>28</v>
      </c>
      <c r="B31" s="39" t="str">
        <f>IF($A31=0,"",IFERROR(_xlfn.LET(_xlpm.x,INDEX(Attendance!$B:$B,MATCH($A31,Attendance!$A:$A,0)),IF(_xlpm.x=0,"",_xlpm.x)),""))</f>
        <v/>
      </c>
      <c r="C31" s="39" t="str">
        <f>IF($A31=0,"",IFERROR(_xlfn.LET(_xlpm.x,INDEX(Attendance!$C:$C,MATCH($A31,Attendance!$A:$A,0)),IF(_xlpm.x=0,"",_xlpm.x)),""))</f>
        <v/>
      </c>
      <c r="D31" s="39" t="str">
        <f>IF($A31=0,"",IFERROR(_xlfn.LET(_xlpm.x,INDEX(Attendance!$D:$D,MATCH($A31,Attendance!$A:$A,0)),IF(_xlpm.x=0,"",_xlpm.x)),""))</f>
        <v/>
      </c>
      <c r="E31" s="233" cm="1">
        <f t="array" ref="E31">SUMPRODUCT((LOWER(INDEX(Attendance!$D:$ZZ,MATCH($A31,Attendance!$A:$A,0),0))="x")*(Attendance!$D$2:$ZZ$2=_xlfn.XLOOKUP(E$1,'Point System'!$A:$A,'Point System'!$B:$B,""))*(TEXT(Attendance!$D$1:$ZZ$1,"mmm")="Feb"))*_xlfn.XLOOKUP(E$1,'Point System'!$A:$A,'Point System'!$C:$C,0)</f>
        <v>0</v>
      </c>
      <c r="F31" s="233" cm="1">
        <f t="array" ref="F31">SUMPRODUCT((LOWER(INDEX(Attendance!$D:$ZZ,MATCH($A31,Attendance!$A:$A,0),0))="x")*(Attendance!$D$2:$ZZ$2=_xlfn.XLOOKUP(F$1,'Point System'!$A:$A,'Point System'!$B:$B,""))*(TEXT(Attendance!$D$1:$ZZ$1,"mmm")="Feb"))*_xlfn.XLOOKUP(F$1,'Point System'!$A:$A,'Point System'!$C:$C,0)</f>
        <v>0</v>
      </c>
      <c r="G31" s="233" cm="1">
        <f t="array" ref="G31">SUMPRODUCT((LOWER(INDEX(Attendance!$D:$ZZ,MATCH($A31,Attendance!$A:$A,0),0))="x")*(Attendance!$D$2:$ZZ$2=_xlfn.XLOOKUP(G$1,'Point System'!$A:$A,'Point System'!$B:$B,""))*(TEXT(Attendance!$D$1:$ZZ$1,"mmm")="Feb"))*_xlfn.XLOOKUP(G$1,'Point System'!$A:$A,'Point System'!$C:$C,0)</f>
        <v>0</v>
      </c>
      <c r="H31" s="233" cm="1">
        <f t="array" ref="H31">SUMPRODUCT((LOWER(INDEX(Attendance!$D:$ZZ,MATCH($A31,Attendance!$A:$A,0),0))="x")*(Attendance!$D$2:$ZZ$2=_xlfn.XLOOKUP(H$1,'Point System'!$A:$A,'Point System'!$B:$B,""))*(TEXT(Attendance!$D$1:$ZZ$1,"mmm")="Feb"))*_xlfn.XLOOKUP(H$1,'Point System'!$A:$A,'Point System'!$C:$C,0)</f>
        <v>0</v>
      </c>
      <c r="I31" s="233" cm="1">
        <f t="array" ref="I31">SUMPRODUCT((LOWER(INDEX(Attendance!$D:$ZZ,MATCH($A31,Attendance!$A:$A,0),0))="x")*(Attendance!$D$2:$ZZ$2=_xlfn.XLOOKUP(I$1,'Point System'!$A:$A,'Point System'!$B:$B,""))*(TEXT(Attendance!$D$1:$ZZ$1,"mmm")="Feb"))*_xlfn.XLOOKUP(I$1,'Point System'!$A:$A,'Point System'!$C:$C,0)</f>
        <v>0</v>
      </c>
      <c r="J31" s="233" cm="1">
        <f t="array" ref="J31">SUMPRODUCT((LOWER(INDEX(Attendance!$D:$ZZ,MATCH($A31,Attendance!$A:$A,0),0))="x")*(Attendance!$D$2:$ZZ$2=_xlfn.XLOOKUP(J$1,'Point System'!$A:$A,'Point System'!$B:$B,""))*(TEXT(Attendance!$D$1:$ZZ$1,"mmm")="Feb"))*_xlfn.XLOOKUP(J$1,'Point System'!$A:$A,'Point System'!$C:$C,0)</f>
        <v>0</v>
      </c>
      <c r="K31" s="233" cm="1">
        <f t="array" ref="K31">SUMPRODUCT((LOWER(INDEX(Attendance!$D:$ZZ,MATCH($A31,Attendance!$A:$A,0),0))="x")*(Attendance!$D$2:$ZZ$2=_xlfn.XLOOKUP(K$1,'Point System'!$A:$A,'Point System'!$B:$B,""))*(TEXT(Attendance!$D$1:$ZZ$1,"mmm")="Feb"))*_xlfn.XLOOKUP(K$1,'Point System'!$A:$A,'Point System'!$C:$C,0)</f>
        <v>0</v>
      </c>
      <c r="L31" s="188"/>
      <c r="M31" s="188"/>
      <c r="N31" s="188"/>
      <c r="O31" s="188"/>
      <c r="P31" s="241">
        <f t="shared" si="0"/>
        <v>0</v>
      </c>
      <c r="Q31" s="242">
        <f>IFERROR(INDEX(Deduction!$Q:$Q,MATCH($A31,Deduction!$A:$A,0))*_xlfn.XLOOKUP(Q$1,'Point System'!$E:$E,'Point System'!$G:$G,0),0)</f>
        <v>0</v>
      </c>
      <c r="R31" s="242">
        <f>IFERROR(INDEX(Deduction!$R:$R,MATCH($A31,Deduction!$A:$A,0))*_xlfn.XLOOKUP(R$1,'Point System'!$E:$E,'Point System'!$G:$G,0),0)</f>
        <v>0</v>
      </c>
      <c r="S31" s="242">
        <f>IFERROR(INDEX(Deduction!$S:$S,MATCH($A31,Deduction!$A:$A,0))*_xlfn.XLOOKUP(S$1,'Point System'!$E:$E,'Point System'!$G:$G,0),0)</f>
        <v>0</v>
      </c>
      <c r="T31" s="242">
        <f>IFERROR(INDEX(Deduction!$T:$T,MATCH($A31,Deduction!$A:$A,0))*_xlfn.XLOOKUP(T$1,'Point System'!$E:$E,'Point System'!$G:$G,0),0)</f>
        <v>0</v>
      </c>
      <c r="U31" s="242">
        <f>IFERROR(INDEX(Deduction!$U:$U,MATCH($A31,Deduction!$A:$A,0))*_xlfn.XLOOKUP(U$1,'Point System'!$E:$E,'Point System'!$G:$G,0),0)</f>
        <v>0</v>
      </c>
      <c r="V31" s="242">
        <f>IFERROR(INDEX(Deduction!$V:$V,MATCH($A31,Deduction!$A:$A,0))*_xlfn.XLOOKUP(V$1,'Point System'!$E:$E,'Point System'!$G:$G,0),0)</f>
        <v>0</v>
      </c>
      <c r="W31" s="241">
        <f t="shared" si="1"/>
        <v>0</v>
      </c>
      <c r="X31" s="241">
        <f t="shared" si="2"/>
        <v>0</v>
      </c>
      <c r="Y31" s="244" cm="1">
        <f t="array" ref="Y31">IFERROR(SUMPRODUCT((LOWER(INDEX(Attendance!$E:$ZZ,MATCH($A31,Attendance!$A:$A,0),0))="x")*(TEXT(Attendance!$E$1:$ZZ$1,"mmm")="Feb"))/SUMPRODUCT((Attendance!$E$1:$ZZ$1&lt;&gt;"")*(TEXT(Attendance!$E$1:$ZZ$1,"mmm")="Feb")),0)</f>
        <v>0</v>
      </c>
      <c r="Z31" s="245" cm="1">
        <f t="array" ref="Z31">IFERROR(SUMPRODUCT((LOWER(INDEX(Attendance!$E:$ZZ,MATCH($A31,Attendance!$A:$A,0),0))="x")*(Attendance!$E$2:$ZZ$2=_xlfn.XLOOKUP(E$1,'Point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32" spans="1:26" x14ac:dyDescent="0.25">
      <c r="A32" s="40">
        <f>Attendance!A31</f>
        <v>29</v>
      </c>
      <c r="B32" s="39" t="str">
        <f>IF($A32=0,"",IFERROR(_xlfn.LET(_xlpm.x,INDEX(Attendance!$B:$B,MATCH($A32,Attendance!$A:$A,0)),IF(_xlpm.x=0,"",_xlpm.x)),""))</f>
        <v/>
      </c>
      <c r="C32" s="39" t="str">
        <f>IF($A32=0,"",IFERROR(_xlfn.LET(_xlpm.x,INDEX(Attendance!$C:$C,MATCH($A32,Attendance!$A:$A,0)),IF(_xlpm.x=0,"",_xlpm.x)),""))</f>
        <v/>
      </c>
      <c r="D32" s="39" t="str">
        <f>IF($A32=0,"",IFERROR(_xlfn.LET(_xlpm.x,INDEX(Attendance!$D:$D,MATCH($A32,Attendance!$A:$A,0)),IF(_xlpm.x=0,"",_xlpm.x)),""))</f>
        <v/>
      </c>
      <c r="E32" s="233" cm="1">
        <f t="array" ref="E32">SUMPRODUCT((LOWER(INDEX(Attendance!$D:$ZZ,MATCH($A32,Attendance!$A:$A,0),0))="x")*(Attendance!$D$2:$ZZ$2=_xlfn.XLOOKUP(E$1,'Point System'!$A:$A,'Point System'!$B:$B,""))*(TEXT(Attendance!$D$1:$ZZ$1,"mmm")="Feb"))*_xlfn.XLOOKUP(E$1,'Point System'!$A:$A,'Point System'!$C:$C,0)</f>
        <v>0</v>
      </c>
      <c r="F32" s="233" cm="1">
        <f t="array" ref="F32">SUMPRODUCT((LOWER(INDEX(Attendance!$D:$ZZ,MATCH($A32,Attendance!$A:$A,0),0))="x")*(Attendance!$D$2:$ZZ$2=_xlfn.XLOOKUP(F$1,'Point System'!$A:$A,'Point System'!$B:$B,""))*(TEXT(Attendance!$D$1:$ZZ$1,"mmm")="Feb"))*_xlfn.XLOOKUP(F$1,'Point System'!$A:$A,'Point System'!$C:$C,0)</f>
        <v>0</v>
      </c>
      <c r="G32" s="233" cm="1">
        <f t="array" ref="G32">SUMPRODUCT((LOWER(INDEX(Attendance!$D:$ZZ,MATCH($A32,Attendance!$A:$A,0),0))="x")*(Attendance!$D$2:$ZZ$2=_xlfn.XLOOKUP(G$1,'Point System'!$A:$A,'Point System'!$B:$B,""))*(TEXT(Attendance!$D$1:$ZZ$1,"mmm")="Feb"))*_xlfn.XLOOKUP(G$1,'Point System'!$A:$A,'Point System'!$C:$C,0)</f>
        <v>0</v>
      </c>
      <c r="H32" s="233" cm="1">
        <f t="array" ref="H32">SUMPRODUCT((LOWER(INDEX(Attendance!$D:$ZZ,MATCH($A32,Attendance!$A:$A,0),0))="x")*(Attendance!$D$2:$ZZ$2=_xlfn.XLOOKUP(H$1,'Point System'!$A:$A,'Point System'!$B:$B,""))*(TEXT(Attendance!$D$1:$ZZ$1,"mmm")="Feb"))*_xlfn.XLOOKUP(H$1,'Point System'!$A:$A,'Point System'!$C:$C,0)</f>
        <v>0</v>
      </c>
      <c r="I32" s="233" cm="1">
        <f t="array" ref="I32">SUMPRODUCT((LOWER(INDEX(Attendance!$D:$ZZ,MATCH($A32,Attendance!$A:$A,0),0))="x")*(Attendance!$D$2:$ZZ$2=_xlfn.XLOOKUP(I$1,'Point System'!$A:$A,'Point System'!$B:$B,""))*(TEXT(Attendance!$D$1:$ZZ$1,"mmm")="Feb"))*_xlfn.XLOOKUP(I$1,'Point System'!$A:$A,'Point System'!$C:$C,0)</f>
        <v>0</v>
      </c>
      <c r="J32" s="233" cm="1">
        <f t="array" ref="J32">SUMPRODUCT((LOWER(INDEX(Attendance!$D:$ZZ,MATCH($A32,Attendance!$A:$A,0),0))="x")*(Attendance!$D$2:$ZZ$2=_xlfn.XLOOKUP(J$1,'Point System'!$A:$A,'Point System'!$B:$B,""))*(TEXT(Attendance!$D$1:$ZZ$1,"mmm")="Feb"))*_xlfn.XLOOKUP(J$1,'Point System'!$A:$A,'Point System'!$C:$C,0)</f>
        <v>0</v>
      </c>
      <c r="K32" s="233" cm="1">
        <f t="array" ref="K32">SUMPRODUCT((LOWER(INDEX(Attendance!$D:$ZZ,MATCH($A32,Attendance!$A:$A,0),0))="x")*(Attendance!$D$2:$ZZ$2=_xlfn.XLOOKUP(K$1,'Point System'!$A:$A,'Point System'!$B:$B,""))*(TEXT(Attendance!$D$1:$ZZ$1,"mmm")="Feb"))*_xlfn.XLOOKUP(K$1,'Point System'!$A:$A,'Point System'!$C:$C,0)</f>
        <v>0</v>
      </c>
      <c r="L32" s="188"/>
      <c r="M32" s="188"/>
      <c r="N32" s="188"/>
      <c r="O32" s="188"/>
      <c r="P32" s="241">
        <f t="shared" si="0"/>
        <v>0</v>
      </c>
      <c r="Q32" s="242">
        <f>IFERROR(INDEX(Deduction!$Q:$Q,MATCH($A32,Deduction!$A:$A,0))*_xlfn.XLOOKUP(Q$1,'Point System'!$E:$E,'Point System'!$G:$G,0),0)</f>
        <v>0</v>
      </c>
      <c r="R32" s="242">
        <f>IFERROR(INDEX(Deduction!$R:$R,MATCH($A32,Deduction!$A:$A,0))*_xlfn.XLOOKUP(R$1,'Point System'!$E:$E,'Point System'!$G:$G,0),0)</f>
        <v>0</v>
      </c>
      <c r="S32" s="242">
        <f>IFERROR(INDEX(Deduction!$S:$S,MATCH($A32,Deduction!$A:$A,0))*_xlfn.XLOOKUP(S$1,'Point System'!$E:$E,'Point System'!$G:$G,0),0)</f>
        <v>0</v>
      </c>
      <c r="T32" s="242">
        <f>IFERROR(INDEX(Deduction!$T:$T,MATCH($A32,Deduction!$A:$A,0))*_xlfn.XLOOKUP(T$1,'Point System'!$E:$E,'Point System'!$G:$G,0),0)</f>
        <v>0</v>
      </c>
      <c r="U32" s="242">
        <f>IFERROR(INDEX(Deduction!$U:$U,MATCH($A32,Deduction!$A:$A,0))*_xlfn.XLOOKUP(U$1,'Point System'!$E:$E,'Point System'!$G:$G,0),0)</f>
        <v>0</v>
      </c>
      <c r="V32" s="242">
        <f>IFERROR(INDEX(Deduction!$V:$V,MATCH($A32,Deduction!$A:$A,0))*_xlfn.XLOOKUP(V$1,'Point System'!$E:$E,'Point System'!$G:$G,0),0)</f>
        <v>0</v>
      </c>
      <c r="W32" s="241">
        <f t="shared" si="1"/>
        <v>0</v>
      </c>
      <c r="X32" s="241">
        <f t="shared" si="2"/>
        <v>0</v>
      </c>
      <c r="Y32" s="244" cm="1">
        <f t="array" ref="Y32">IFERROR(SUMPRODUCT((LOWER(INDEX(Attendance!$E:$ZZ,MATCH($A32,Attendance!$A:$A,0),0))="x")*(TEXT(Attendance!$E$1:$ZZ$1,"mmm")="Feb"))/SUMPRODUCT((Attendance!$E$1:$ZZ$1&lt;&gt;"")*(TEXT(Attendance!$E$1:$ZZ$1,"mmm")="Feb")),0)</f>
        <v>0</v>
      </c>
      <c r="Z32" s="245" cm="1">
        <f t="array" ref="Z32">IFERROR(SUMPRODUCT((LOWER(INDEX(Attendance!$E:$ZZ,MATCH($A32,Attendance!$A:$A,0),0))="x")*(Attendance!$E$2:$ZZ$2=_xlfn.XLOOKUP(E$1,'Point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33" spans="1:26" x14ac:dyDescent="0.25">
      <c r="A33" s="39">
        <f>Attendance!A32</f>
        <v>30</v>
      </c>
      <c r="B33" s="39" t="str">
        <f>IF($A33=0,"",IFERROR(_xlfn.LET(_xlpm.x,INDEX(Attendance!$B:$B,MATCH($A33,Attendance!$A:$A,0)),IF(_xlpm.x=0,"",_xlpm.x)),""))</f>
        <v/>
      </c>
      <c r="C33" s="39" t="str">
        <f>IF($A33=0,"",IFERROR(_xlfn.LET(_xlpm.x,INDEX(Attendance!$C:$C,MATCH($A33,Attendance!$A:$A,0)),IF(_xlpm.x=0,"",_xlpm.x)),""))</f>
        <v/>
      </c>
      <c r="D33" s="39" t="str">
        <f>IF($A33=0,"",IFERROR(_xlfn.LET(_xlpm.x,INDEX(Attendance!$D:$D,MATCH($A33,Attendance!$A:$A,0)),IF(_xlpm.x=0,"",_xlpm.x)),""))</f>
        <v/>
      </c>
      <c r="E33" s="233" cm="1">
        <f t="array" ref="E33">SUMPRODUCT((LOWER(INDEX(Attendance!$D:$ZZ,MATCH($A33,Attendance!$A:$A,0),0))="x")*(Attendance!$D$2:$ZZ$2=_xlfn.XLOOKUP(E$1,'Point System'!$A:$A,'Point System'!$B:$B,""))*(TEXT(Attendance!$D$1:$ZZ$1,"mmm")="Feb"))*_xlfn.XLOOKUP(E$1,'Point System'!$A:$A,'Point System'!$C:$C,0)</f>
        <v>0</v>
      </c>
      <c r="F33" s="233" cm="1">
        <f t="array" ref="F33">SUMPRODUCT((LOWER(INDEX(Attendance!$D:$ZZ,MATCH($A33,Attendance!$A:$A,0),0))="x")*(Attendance!$D$2:$ZZ$2=_xlfn.XLOOKUP(F$1,'Point System'!$A:$A,'Point System'!$B:$B,""))*(TEXT(Attendance!$D$1:$ZZ$1,"mmm")="Feb"))*_xlfn.XLOOKUP(F$1,'Point System'!$A:$A,'Point System'!$C:$C,0)</f>
        <v>0</v>
      </c>
      <c r="G33" s="233" cm="1">
        <f t="array" ref="G33">SUMPRODUCT((LOWER(INDEX(Attendance!$D:$ZZ,MATCH($A33,Attendance!$A:$A,0),0))="x")*(Attendance!$D$2:$ZZ$2=_xlfn.XLOOKUP(G$1,'Point System'!$A:$A,'Point System'!$B:$B,""))*(TEXT(Attendance!$D$1:$ZZ$1,"mmm")="Feb"))*_xlfn.XLOOKUP(G$1,'Point System'!$A:$A,'Point System'!$C:$C,0)</f>
        <v>0</v>
      </c>
      <c r="H33" s="233" cm="1">
        <f t="array" ref="H33">SUMPRODUCT((LOWER(INDEX(Attendance!$D:$ZZ,MATCH($A33,Attendance!$A:$A,0),0))="x")*(Attendance!$D$2:$ZZ$2=_xlfn.XLOOKUP(H$1,'Point System'!$A:$A,'Point System'!$B:$B,""))*(TEXT(Attendance!$D$1:$ZZ$1,"mmm")="Feb"))*_xlfn.XLOOKUP(H$1,'Point System'!$A:$A,'Point System'!$C:$C,0)</f>
        <v>0</v>
      </c>
      <c r="I33" s="233" cm="1">
        <f t="array" ref="I33">SUMPRODUCT((LOWER(INDEX(Attendance!$D:$ZZ,MATCH($A33,Attendance!$A:$A,0),0))="x")*(Attendance!$D$2:$ZZ$2=_xlfn.XLOOKUP(I$1,'Point System'!$A:$A,'Point System'!$B:$B,""))*(TEXT(Attendance!$D$1:$ZZ$1,"mmm")="Feb"))*_xlfn.XLOOKUP(I$1,'Point System'!$A:$A,'Point System'!$C:$C,0)</f>
        <v>0</v>
      </c>
      <c r="J33" s="233" cm="1">
        <f t="array" ref="J33">SUMPRODUCT((LOWER(INDEX(Attendance!$D:$ZZ,MATCH($A33,Attendance!$A:$A,0),0))="x")*(Attendance!$D$2:$ZZ$2=_xlfn.XLOOKUP(J$1,'Point System'!$A:$A,'Point System'!$B:$B,""))*(TEXT(Attendance!$D$1:$ZZ$1,"mmm")="Feb"))*_xlfn.XLOOKUP(J$1,'Point System'!$A:$A,'Point System'!$C:$C,0)</f>
        <v>0</v>
      </c>
      <c r="K33" s="233" cm="1">
        <f t="array" ref="K33">SUMPRODUCT((LOWER(INDEX(Attendance!$D:$ZZ,MATCH($A33,Attendance!$A:$A,0),0))="x")*(Attendance!$D$2:$ZZ$2=_xlfn.XLOOKUP(K$1,'Point System'!$A:$A,'Point System'!$B:$B,""))*(TEXT(Attendance!$D$1:$ZZ$1,"mmm")="Feb"))*_xlfn.XLOOKUP(K$1,'Point System'!$A:$A,'Point System'!$C:$C,0)</f>
        <v>0</v>
      </c>
      <c r="L33" s="188"/>
      <c r="M33" s="188"/>
      <c r="N33" s="188"/>
      <c r="O33" s="188"/>
      <c r="P33" s="241">
        <f t="shared" si="0"/>
        <v>0</v>
      </c>
      <c r="Q33" s="242">
        <f>IFERROR(INDEX(Deduction!$Q:$Q,MATCH($A33,Deduction!$A:$A,0))*_xlfn.XLOOKUP(Q$1,'Point System'!$E:$E,'Point System'!$G:$G,0),0)</f>
        <v>0</v>
      </c>
      <c r="R33" s="242">
        <f>IFERROR(INDEX(Deduction!$R:$R,MATCH($A33,Deduction!$A:$A,0))*_xlfn.XLOOKUP(R$1,'Point System'!$E:$E,'Point System'!$G:$G,0),0)</f>
        <v>0</v>
      </c>
      <c r="S33" s="242">
        <f>IFERROR(INDEX(Deduction!$S:$S,MATCH($A33,Deduction!$A:$A,0))*_xlfn.XLOOKUP(S$1,'Point System'!$E:$E,'Point System'!$G:$G,0),0)</f>
        <v>0</v>
      </c>
      <c r="T33" s="242">
        <f>IFERROR(INDEX(Deduction!$T:$T,MATCH($A33,Deduction!$A:$A,0))*_xlfn.XLOOKUP(T$1,'Point System'!$E:$E,'Point System'!$G:$G,0),0)</f>
        <v>0</v>
      </c>
      <c r="U33" s="242">
        <f>IFERROR(INDEX(Deduction!$U:$U,MATCH($A33,Deduction!$A:$A,0))*_xlfn.XLOOKUP(U$1,'Point System'!$E:$E,'Point System'!$G:$G,0),0)</f>
        <v>0</v>
      </c>
      <c r="V33" s="242">
        <f>IFERROR(INDEX(Deduction!$V:$V,MATCH($A33,Deduction!$A:$A,0))*_xlfn.XLOOKUP(V$1,'Point System'!$E:$E,'Point System'!$G:$G,0),0)</f>
        <v>0</v>
      </c>
      <c r="W33" s="241">
        <f t="shared" si="1"/>
        <v>0</v>
      </c>
      <c r="X33" s="241">
        <f t="shared" si="2"/>
        <v>0</v>
      </c>
      <c r="Y33" s="244" cm="1">
        <f t="array" ref="Y33">IFERROR(SUMPRODUCT((LOWER(INDEX(Attendance!$E:$ZZ,MATCH($A33,Attendance!$A:$A,0),0))="x")*(TEXT(Attendance!$E$1:$ZZ$1,"mmm")="Feb"))/SUMPRODUCT((Attendance!$E$1:$ZZ$1&lt;&gt;"")*(TEXT(Attendance!$E$1:$ZZ$1,"mmm")="Feb")),0)</f>
        <v>0</v>
      </c>
      <c r="Z33" s="245" cm="1">
        <f t="array" ref="Z33">IFERROR(SUMPRODUCT((LOWER(INDEX(Attendance!$E:$ZZ,MATCH($A33,Attendance!$A:$A,0),0))="x")*(Attendance!$E$2:$ZZ$2=_xlfn.XLOOKUP(E$1,'Point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34" spans="1:26" x14ac:dyDescent="0.25">
      <c r="A34" s="40">
        <f>Attendance!A33</f>
        <v>31</v>
      </c>
      <c r="B34" s="39" t="str">
        <f>IF($A34=0,"",IFERROR(_xlfn.LET(_xlpm.x,INDEX(Attendance!$B:$B,MATCH($A34,Attendance!$A:$A,0)),IF(_xlpm.x=0,"",_xlpm.x)),""))</f>
        <v/>
      </c>
      <c r="C34" s="39" t="str">
        <f>IF($A34=0,"",IFERROR(_xlfn.LET(_xlpm.x,INDEX(Attendance!$C:$C,MATCH($A34,Attendance!$A:$A,0)),IF(_xlpm.x=0,"",_xlpm.x)),""))</f>
        <v/>
      </c>
      <c r="D34" s="39" t="str">
        <f>IF($A34=0,"",IFERROR(_xlfn.LET(_xlpm.x,INDEX(Attendance!$D:$D,MATCH($A34,Attendance!$A:$A,0)),IF(_xlpm.x=0,"",_xlpm.x)),""))</f>
        <v/>
      </c>
      <c r="E34" s="233" cm="1">
        <f t="array" ref="E34">SUMPRODUCT((LOWER(INDEX(Attendance!$D:$ZZ,MATCH($A34,Attendance!$A:$A,0),0))="x")*(Attendance!$D$2:$ZZ$2=_xlfn.XLOOKUP(E$1,'Point System'!$A:$A,'Point System'!$B:$B,""))*(TEXT(Attendance!$D$1:$ZZ$1,"mmm")="Feb"))*_xlfn.XLOOKUP(E$1,'Point System'!$A:$A,'Point System'!$C:$C,0)</f>
        <v>0</v>
      </c>
      <c r="F34" s="233" cm="1">
        <f t="array" ref="F34">SUMPRODUCT((LOWER(INDEX(Attendance!$D:$ZZ,MATCH($A34,Attendance!$A:$A,0),0))="x")*(Attendance!$D$2:$ZZ$2=_xlfn.XLOOKUP(F$1,'Point System'!$A:$A,'Point System'!$B:$B,""))*(TEXT(Attendance!$D$1:$ZZ$1,"mmm")="Feb"))*_xlfn.XLOOKUP(F$1,'Point System'!$A:$A,'Point System'!$C:$C,0)</f>
        <v>0</v>
      </c>
      <c r="G34" s="233" cm="1">
        <f t="array" ref="G34">SUMPRODUCT((LOWER(INDEX(Attendance!$D:$ZZ,MATCH($A34,Attendance!$A:$A,0),0))="x")*(Attendance!$D$2:$ZZ$2=_xlfn.XLOOKUP(G$1,'Point System'!$A:$A,'Point System'!$B:$B,""))*(TEXT(Attendance!$D$1:$ZZ$1,"mmm")="Feb"))*_xlfn.XLOOKUP(G$1,'Point System'!$A:$A,'Point System'!$C:$C,0)</f>
        <v>0</v>
      </c>
      <c r="H34" s="233" cm="1">
        <f t="array" ref="H34">SUMPRODUCT((LOWER(INDEX(Attendance!$D:$ZZ,MATCH($A34,Attendance!$A:$A,0),0))="x")*(Attendance!$D$2:$ZZ$2=_xlfn.XLOOKUP(H$1,'Point System'!$A:$A,'Point System'!$B:$B,""))*(TEXT(Attendance!$D$1:$ZZ$1,"mmm")="Feb"))*_xlfn.XLOOKUP(H$1,'Point System'!$A:$A,'Point System'!$C:$C,0)</f>
        <v>0</v>
      </c>
      <c r="I34" s="233" cm="1">
        <f t="array" ref="I34">SUMPRODUCT((LOWER(INDEX(Attendance!$D:$ZZ,MATCH($A34,Attendance!$A:$A,0),0))="x")*(Attendance!$D$2:$ZZ$2=_xlfn.XLOOKUP(I$1,'Point System'!$A:$A,'Point System'!$B:$B,""))*(TEXT(Attendance!$D$1:$ZZ$1,"mmm")="Feb"))*_xlfn.XLOOKUP(I$1,'Point System'!$A:$A,'Point System'!$C:$C,0)</f>
        <v>0</v>
      </c>
      <c r="J34" s="233" cm="1">
        <f t="array" ref="J34">SUMPRODUCT((LOWER(INDEX(Attendance!$D:$ZZ,MATCH($A34,Attendance!$A:$A,0),0))="x")*(Attendance!$D$2:$ZZ$2=_xlfn.XLOOKUP(J$1,'Point System'!$A:$A,'Point System'!$B:$B,""))*(TEXT(Attendance!$D$1:$ZZ$1,"mmm")="Feb"))*_xlfn.XLOOKUP(J$1,'Point System'!$A:$A,'Point System'!$C:$C,0)</f>
        <v>0</v>
      </c>
      <c r="K34" s="233" cm="1">
        <f t="array" ref="K34">SUMPRODUCT((LOWER(INDEX(Attendance!$D:$ZZ,MATCH($A34,Attendance!$A:$A,0),0))="x")*(Attendance!$D$2:$ZZ$2=_xlfn.XLOOKUP(K$1,'Point System'!$A:$A,'Point System'!$B:$B,""))*(TEXT(Attendance!$D$1:$ZZ$1,"mmm")="Feb"))*_xlfn.XLOOKUP(K$1,'Point System'!$A:$A,'Point System'!$C:$C,0)</f>
        <v>0</v>
      </c>
      <c r="L34" s="188"/>
      <c r="M34" s="188"/>
      <c r="N34" s="188"/>
      <c r="O34" s="188"/>
      <c r="P34" s="241">
        <f t="shared" si="0"/>
        <v>0</v>
      </c>
      <c r="Q34" s="242">
        <f>IFERROR(INDEX(Deduction!$Q:$Q,MATCH($A34,Deduction!$A:$A,0))*_xlfn.XLOOKUP(Q$1,'Point System'!$E:$E,'Point System'!$G:$G,0),0)</f>
        <v>0</v>
      </c>
      <c r="R34" s="242">
        <f>IFERROR(INDEX(Deduction!$R:$R,MATCH($A34,Deduction!$A:$A,0))*_xlfn.XLOOKUP(R$1,'Point System'!$E:$E,'Point System'!$G:$G,0),0)</f>
        <v>0</v>
      </c>
      <c r="S34" s="242">
        <f>IFERROR(INDEX(Deduction!$S:$S,MATCH($A34,Deduction!$A:$A,0))*_xlfn.XLOOKUP(S$1,'Point System'!$E:$E,'Point System'!$G:$G,0),0)</f>
        <v>0</v>
      </c>
      <c r="T34" s="242">
        <f>IFERROR(INDEX(Deduction!$T:$T,MATCH($A34,Deduction!$A:$A,0))*_xlfn.XLOOKUP(T$1,'Point System'!$E:$E,'Point System'!$G:$G,0),0)</f>
        <v>0</v>
      </c>
      <c r="U34" s="242">
        <f>IFERROR(INDEX(Deduction!$U:$U,MATCH($A34,Deduction!$A:$A,0))*_xlfn.XLOOKUP(U$1,'Point System'!$E:$E,'Point System'!$G:$G,0),0)</f>
        <v>0</v>
      </c>
      <c r="V34" s="242">
        <f>IFERROR(INDEX(Deduction!$V:$V,MATCH($A34,Deduction!$A:$A,0))*_xlfn.XLOOKUP(V$1,'Point System'!$E:$E,'Point System'!$G:$G,0),0)</f>
        <v>0</v>
      </c>
      <c r="W34" s="241">
        <f t="shared" si="1"/>
        <v>0</v>
      </c>
      <c r="X34" s="241">
        <f t="shared" si="2"/>
        <v>0</v>
      </c>
      <c r="Y34" s="244" cm="1">
        <f t="array" ref="Y34">IFERROR(SUMPRODUCT((LOWER(INDEX(Attendance!$E:$ZZ,MATCH($A34,Attendance!$A:$A,0),0))="x")*(TEXT(Attendance!$E$1:$ZZ$1,"mmm")="Feb"))/SUMPRODUCT((Attendance!$E$1:$ZZ$1&lt;&gt;"")*(TEXT(Attendance!$E$1:$ZZ$1,"mmm")="Feb")),0)</f>
        <v>0</v>
      </c>
      <c r="Z34" s="245" cm="1">
        <f t="array" ref="Z34">IFERROR(SUMPRODUCT((LOWER(INDEX(Attendance!$E:$ZZ,MATCH($A34,Attendance!$A:$A,0),0))="x")*(Attendance!$E$2:$ZZ$2=_xlfn.XLOOKUP(E$1,'Point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35" spans="1:26" x14ac:dyDescent="0.25">
      <c r="A35" s="39">
        <f>Attendance!A34</f>
        <v>32</v>
      </c>
      <c r="B35" s="39" t="str">
        <f>IF($A35=0,"",IFERROR(_xlfn.LET(_xlpm.x,INDEX(Attendance!$B:$B,MATCH($A35,Attendance!$A:$A,0)),IF(_xlpm.x=0,"",_xlpm.x)),""))</f>
        <v/>
      </c>
      <c r="C35" s="39" t="str">
        <f>IF($A35=0,"",IFERROR(_xlfn.LET(_xlpm.x,INDEX(Attendance!$C:$C,MATCH($A35,Attendance!$A:$A,0)),IF(_xlpm.x=0,"",_xlpm.x)),""))</f>
        <v/>
      </c>
      <c r="D35" s="39" t="str">
        <f>IF($A35=0,"",IFERROR(_xlfn.LET(_xlpm.x,INDEX(Attendance!$D:$D,MATCH($A35,Attendance!$A:$A,0)),IF(_xlpm.x=0,"",_xlpm.x)),""))</f>
        <v/>
      </c>
      <c r="E35" s="233" cm="1">
        <f t="array" ref="E35">SUMPRODUCT((LOWER(INDEX(Attendance!$D:$ZZ,MATCH($A35,Attendance!$A:$A,0),0))="x")*(Attendance!$D$2:$ZZ$2=_xlfn.XLOOKUP(E$1,'Point System'!$A:$A,'Point System'!$B:$B,""))*(TEXT(Attendance!$D$1:$ZZ$1,"mmm")="Feb"))*_xlfn.XLOOKUP(E$1,'Point System'!$A:$A,'Point System'!$C:$C,0)</f>
        <v>0</v>
      </c>
      <c r="F35" s="233" cm="1">
        <f t="array" ref="F35">SUMPRODUCT((LOWER(INDEX(Attendance!$D:$ZZ,MATCH($A35,Attendance!$A:$A,0),0))="x")*(Attendance!$D$2:$ZZ$2=_xlfn.XLOOKUP(F$1,'Point System'!$A:$A,'Point System'!$B:$B,""))*(TEXT(Attendance!$D$1:$ZZ$1,"mmm")="Feb"))*_xlfn.XLOOKUP(F$1,'Point System'!$A:$A,'Point System'!$C:$C,0)</f>
        <v>0</v>
      </c>
      <c r="G35" s="233" cm="1">
        <f t="array" ref="G35">SUMPRODUCT((LOWER(INDEX(Attendance!$D:$ZZ,MATCH($A35,Attendance!$A:$A,0),0))="x")*(Attendance!$D$2:$ZZ$2=_xlfn.XLOOKUP(G$1,'Point System'!$A:$A,'Point System'!$B:$B,""))*(TEXT(Attendance!$D$1:$ZZ$1,"mmm")="Feb"))*_xlfn.XLOOKUP(G$1,'Point System'!$A:$A,'Point System'!$C:$C,0)</f>
        <v>0</v>
      </c>
      <c r="H35" s="233" cm="1">
        <f t="array" ref="H35">SUMPRODUCT((LOWER(INDEX(Attendance!$D:$ZZ,MATCH($A35,Attendance!$A:$A,0),0))="x")*(Attendance!$D$2:$ZZ$2=_xlfn.XLOOKUP(H$1,'Point System'!$A:$A,'Point System'!$B:$B,""))*(TEXT(Attendance!$D$1:$ZZ$1,"mmm")="Feb"))*_xlfn.XLOOKUP(H$1,'Point System'!$A:$A,'Point System'!$C:$C,0)</f>
        <v>0</v>
      </c>
      <c r="I35" s="233" cm="1">
        <f t="array" ref="I35">SUMPRODUCT((LOWER(INDEX(Attendance!$D:$ZZ,MATCH($A35,Attendance!$A:$A,0),0))="x")*(Attendance!$D$2:$ZZ$2=_xlfn.XLOOKUP(I$1,'Point System'!$A:$A,'Point System'!$B:$B,""))*(TEXT(Attendance!$D$1:$ZZ$1,"mmm")="Feb"))*_xlfn.XLOOKUP(I$1,'Point System'!$A:$A,'Point System'!$C:$C,0)</f>
        <v>0</v>
      </c>
      <c r="J35" s="233" cm="1">
        <f t="array" ref="J35">SUMPRODUCT((LOWER(INDEX(Attendance!$D:$ZZ,MATCH($A35,Attendance!$A:$A,0),0))="x")*(Attendance!$D$2:$ZZ$2=_xlfn.XLOOKUP(J$1,'Point System'!$A:$A,'Point System'!$B:$B,""))*(TEXT(Attendance!$D$1:$ZZ$1,"mmm")="Feb"))*_xlfn.XLOOKUP(J$1,'Point System'!$A:$A,'Point System'!$C:$C,0)</f>
        <v>0</v>
      </c>
      <c r="K35" s="233" cm="1">
        <f t="array" ref="K35">SUMPRODUCT((LOWER(INDEX(Attendance!$D:$ZZ,MATCH($A35,Attendance!$A:$A,0),0))="x")*(Attendance!$D$2:$ZZ$2=_xlfn.XLOOKUP(K$1,'Point System'!$A:$A,'Point System'!$B:$B,""))*(TEXT(Attendance!$D$1:$ZZ$1,"mmm")="Feb"))*_xlfn.XLOOKUP(K$1,'Point System'!$A:$A,'Point System'!$C:$C,0)</f>
        <v>0</v>
      </c>
      <c r="L35" s="188"/>
      <c r="M35" s="188"/>
      <c r="N35" s="188"/>
      <c r="O35" s="188"/>
      <c r="P35" s="241">
        <f t="shared" si="0"/>
        <v>0</v>
      </c>
      <c r="Q35" s="242">
        <f>IFERROR(INDEX(Deduction!$Q:$Q,MATCH($A35,Deduction!$A:$A,0))*_xlfn.XLOOKUP(Q$1,'Point System'!$E:$E,'Point System'!$G:$G,0),0)</f>
        <v>0</v>
      </c>
      <c r="R35" s="242">
        <f>IFERROR(INDEX(Deduction!$R:$R,MATCH($A35,Deduction!$A:$A,0))*_xlfn.XLOOKUP(R$1,'Point System'!$E:$E,'Point System'!$G:$G,0),0)</f>
        <v>0</v>
      </c>
      <c r="S35" s="242">
        <f>IFERROR(INDEX(Deduction!$S:$S,MATCH($A35,Deduction!$A:$A,0))*_xlfn.XLOOKUP(S$1,'Point System'!$E:$E,'Point System'!$G:$G,0),0)</f>
        <v>0</v>
      </c>
      <c r="T35" s="242">
        <f>IFERROR(INDEX(Deduction!$T:$T,MATCH($A35,Deduction!$A:$A,0))*_xlfn.XLOOKUP(T$1,'Point System'!$E:$E,'Point System'!$G:$G,0),0)</f>
        <v>0</v>
      </c>
      <c r="U35" s="242">
        <f>IFERROR(INDEX(Deduction!$U:$U,MATCH($A35,Deduction!$A:$A,0))*_xlfn.XLOOKUP(U$1,'Point System'!$E:$E,'Point System'!$G:$G,0),0)</f>
        <v>0</v>
      </c>
      <c r="V35" s="242">
        <f>IFERROR(INDEX(Deduction!$V:$V,MATCH($A35,Deduction!$A:$A,0))*_xlfn.XLOOKUP(V$1,'Point System'!$E:$E,'Point System'!$G:$G,0),0)</f>
        <v>0</v>
      </c>
      <c r="W35" s="241">
        <f t="shared" si="1"/>
        <v>0</v>
      </c>
      <c r="X35" s="241">
        <f t="shared" si="2"/>
        <v>0</v>
      </c>
      <c r="Y35" s="244" cm="1">
        <f t="array" ref="Y35">IFERROR(SUMPRODUCT((LOWER(INDEX(Attendance!$E:$ZZ,MATCH($A35,Attendance!$A:$A,0),0))="x")*(TEXT(Attendance!$E$1:$ZZ$1,"mmm")="Feb"))/SUMPRODUCT((Attendance!$E$1:$ZZ$1&lt;&gt;"")*(TEXT(Attendance!$E$1:$ZZ$1,"mmm")="Feb")),0)</f>
        <v>0</v>
      </c>
      <c r="Z35" s="245" cm="1">
        <f t="array" ref="Z35">IFERROR(SUMPRODUCT((LOWER(INDEX(Attendance!$E:$ZZ,MATCH($A35,Attendance!$A:$A,0),0))="x")*(Attendance!$E$2:$ZZ$2=_xlfn.XLOOKUP(E$1,'Point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36" spans="1:26" x14ac:dyDescent="0.25">
      <c r="A36" s="40">
        <f>Attendance!A35</f>
        <v>33</v>
      </c>
      <c r="B36" s="39" t="str">
        <f>IF($A36=0,"",IFERROR(_xlfn.LET(_xlpm.x,INDEX(Attendance!$B:$B,MATCH($A36,Attendance!$A:$A,0)),IF(_xlpm.x=0,"",_xlpm.x)),""))</f>
        <v/>
      </c>
      <c r="C36" s="39" t="str">
        <f>IF($A36=0,"",IFERROR(_xlfn.LET(_xlpm.x,INDEX(Attendance!$C:$C,MATCH($A36,Attendance!$A:$A,0)),IF(_xlpm.x=0,"",_xlpm.x)),""))</f>
        <v/>
      </c>
      <c r="D36" s="39" t="str">
        <f>IF($A36=0,"",IFERROR(_xlfn.LET(_xlpm.x,INDEX(Attendance!$D:$D,MATCH($A36,Attendance!$A:$A,0)),IF(_xlpm.x=0,"",_xlpm.x)),""))</f>
        <v/>
      </c>
      <c r="E36" s="233" cm="1">
        <f t="array" ref="E36">SUMPRODUCT((LOWER(INDEX(Attendance!$D:$ZZ,MATCH($A36,Attendance!$A:$A,0),0))="x")*(Attendance!$D$2:$ZZ$2=_xlfn.XLOOKUP(E$1,'Point System'!$A:$A,'Point System'!$B:$B,""))*(TEXT(Attendance!$D$1:$ZZ$1,"mmm")="Feb"))*_xlfn.XLOOKUP(E$1,'Point System'!$A:$A,'Point System'!$C:$C,0)</f>
        <v>0</v>
      </c>
      <c r="F36" s="233" cm="1">
        <f t="array" ref="F36">SUMPRODUCT((LOWER(INDEX(Attendance!$D:$ZZ,MATCH($A36,Attendance!$A:$A,0),0))="x")*(Attendance!$D$2:$ZZ$2=_xlfn.XLOOKUP(F$1,'Point System'!$A:$A,'Point System'!$B:$B,""))*(TEXT(Attendance!$D$1:$ZZ$1,"mmm")="Feb"))*_xlfn.XLOOKUP(F$1,'Point System'!$A:$A,'Point System'!$C:$C,0)</f>
        <v>0</v>
      </c>
      <c r="G36" s="233" cm="1">
        <f t="array" ref="G36">SUMPRODUCT((LOWER(INDEX(Attendance!$D:$ZZ,MATCH($A36,Attendance!$A:$A,0),0))="x")*(Attendance!$D$2:$ZZ$2=_xlfn.XLOOKUP(G$1,'Point System'!$A:$A,'Point System'!$B:$B,""))*(TEXT(Attendance!$D$1:$ZZ$1,"mmm")="Feb"))*_xlfn.XLOOKUP(G$1,'Point System'!$A:$A,'Point System'!$C:$C,0)</f>
        <v>0</v>
      </c>
      <c r="H36" s="233" cm="1">
        <f t="array" ref="H36">SUMPRODUCT((LOWER(INDEX(Attendance!$D:$ZZ,MATCH($A36,Attendance!$A:$A,0),0))="x")*(Attendance!$D$2:$ZZ$2=_xlfn.XLOOKUP(H$1,'Point System'!$A:$A,'Point System'!$B:$B,""))*(TEXT(Attendance!$D$1:$ZZ$1,"mmm")="Feb"))*_xlfn.XLOOKUP(H$1,'Point System'!$A:$A,'Point System'!$C:$C,0)</f>
        <v>0</v>
      </c>
      <c r="I36" s="233" cm="1">
        <f t="array" ref="I36">SUMPRODUCT((LOWER(INDEX(Attendance!$D:$ZZ,MATCH($A36,Attendance!$A:$A,0),0))="x")*(Attendance!$D$2:$ZZ$2=_xlfn.XLOOKUP(I$1,'Point System'!$A:$A,'Point System'!$B:$B,""))*(TEXT(Attendance!$D$1:$ZZ$1,"mmm")="Feb"))*_xlfn.XLOOKUP(I$1,'Point System'!$A:$A,'Point System'!$C:$C,0)</f>
        <v>0</v>
      </c>
      <c r="J36" s="233" cm="1">
        <f t="array" ref="J36">SUMPRODUCT((LOWER(INDEX(Attendance!$D:$ZZ,MATCH($A36,Attendance!$A:$A,0),0))="x")*(Attendance!$D$2:$ZZ$2=_xlfn.XLOOKUP(J$1,'Point System'!$A:$A,'Point System'!$B:$B,""))*(TEXT(Attendance!$D$1:$ZZ$1,"mmm")="Feb"))*_xlfn.XLOOKUP(J$1,'Point System'!$A:$A,'Point System'!$C:$C,0)</f>
        <v>0</v>
      </c>
      <c r="K36" s="233" cm="1">
        <f t="array" ref="K36">SUMPRODUCT((LOWER(INDEX(Attendance!$D:$ZZ,MATCH($A36,Attendance!$A:$A,0),0))="x")*(Attendance!$D$2:$ZZ$2=_xlfn.XLOOKUP(K$1,'Point System'!$A:$A,'Point System'!$B:$B,""))*(TEXT(Attendance!$D$1:$ZZ$1,"mmm")="Feb"))*_xlfn.XLOOKUP(K$1,'Point System'!$A:$A,'Point System'!$C:$C,0)</f>
        <v>0</v>
      </c>
      <c r="L36" s="188"/>
      <c r="M36" s="188"/>
      <c r="N36" s="188"/>
      <c r="O36" s="188"/>
      <c r="P36" s="241">
        <f t="shared" si="0"/>
        <v>0</v>
      </c>
      <c r="Q36" s="242">
        <f>IFERROR(INDEX(Deduction!$Q:$Q,MATCH($A36,Deduction!$A:$A,0))*_xlfn.XLOOKUP(Q$1,'Point System'!$E:$E,'Point System'!$G:$G,0),0)</f>
        <v>0</v>
      </c>
      <c r="R36" s="242">
        <f>IFERROR(INDEX(Deduction!$R:$R,MATCH($A36,Deduction!$A:$A,0))*_xlfn.XLOOKUP(R$1,'Point System'!$E:$E,'Point System'!$G:$G,0),0)</f>
        <v>0</v>
      </c>
      <c r="S36" s="242">
        <f>IFERROR(INDEX(Deduction!$S:$S,MATCH($A36,Deduction!$A:$A,0))*_xlfn.XLOOKUP(S$1,'Point System'!$E:$E,'Point System'!$G:$G,0),0)</f>
        <v>0</v>
      </c>
      <c r="T36" s="242">
        <f>IFERROR(INDEX(Deduction!$T:$T,MATCH($A36,Deduction!$A:$A,0))*_xlfn.XLOOKUP(T$1,'Point System'!$E:$E,'Point System'!$G:$G,0),0)</f>
        <v>0</v>
      </c>
      <c r="U36" s="242">
        <f>IFERROR(INDEX(Deduction!$U:$U,MATCH($A36,Deduction!$A:$A,0))*_xlfn.XLOOKUP(U$1,'Point System'!$E:$E,'Point System'!$G:$G,0),0)</f>
        <v>0</v>
      </c>
      <c r="V36" s="242">
        <f>IFERROR(INDEX(Deduction!$V:$V,MATCH($A36,Deduction!$A:$A,0))*_xlfn.XLOOKUP(V$1,'Point System'!$E:$E,'Point System'!$G:$G,0),0)</f>
        <v>0</v>
      </c>
      <c r="W36" s="241">
        <f t="shared" si="1"/>
        <v>0</v>
      </c>
      <c r="X36" s="241">
        <f t="shared" si="2"/>
        <v>0</v>
      </c>
      <c r="Y36" s="244" cm="1">
        <f t="array" ref="Y36">IFERROR(SUMPRODUCT((LOWER(INDEX(Attendance!$E:$ZZ,MATCH($A36,Attendance!$A:$A,0),0))="x")*(TEXT(Attendance!$E$1:$ZZ$1,"mmm")="Feb"))/SUMPRODUCT((Attendance!$E$1:$ZZ$1&lt;&gt;"")*(TEXT(Attendance!$E$1:$ZZ$1,"mmm")="Feb")),0)</f>
        <v>0</v>
      </c>
      <c r="Z36" s="245" cm="1">
        <f t="array" ref="Z36">IFERROR(SUMPRODUCT((LOWER(INDEX(Attendance!$E:$ZZ,MATCH($A36,Attendance!$A:$A,0),0))="x")*(Attendance!$E$2:$ZZ$2=_xlfn.XLOOKUP(E$1,'Point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37" spans="1:26" x14ac:dyDescent="0.25">
      <c r="A37" s="39">
        <f>Attendance!A36</f>
        <v>34</v>
      </c>
      <c r="B37" s="39" t="str">
        <f>IF($A37=0,"",IFERROR(_xlfn.LET(_xlpm.x,INDEX(Attendance!$B:$B,MATCH($A37,Attendance!$A:$A,0)),IF(_xlpm.x=0,"",_xlpm.x)),""))</f>
        <v/>
      </c>
      <c r="C37" s="39" t="str">
        <f>IF($A37=0,"",IFERROR(_xlfn.LET(_xlpm.x,INDEX(Attendance!$C:$C,MATCH($A37,Attendance!$A:$A,0)),IF(_xlpm.x=0,"",_xlpm.x)),""))</f>
        <v/>
      </c>
      <c r="D37" s="39" t="str">
        <f>IF($A37=0,"",IFERROR(_xlfn.LET(_xlpm.x,INDEX(Attendance!$D:$D,MATCH($A37,Attendance!$A:$A,0)),IF(_xlpm.x=0,"",_xlpm.x)),""))</f>
        <v/>
      </c>
      <c r="E37" s="233" cm="1">
        <f t="array" ref="E37">SUMPRODUCT((LOWER(INDEX(Attendance!$D:$ZZ,MATCH($A37,Attendance!$A:$A,0),0))="x")*(Attendance!$D$2:$ZZ$2=_xlfn.XLOOKUP(E$1,'Point System'!$A:$A,'Point System'!$B:$B,""))*(TEXT(Attendance!$D$1:$ZZ$1,"mmm")="Feb"))*_xlfn.XLOOKUP(E$1,'Point System'!$A:$A,'Point System'!$C:$C,0)</f>
        <v>0</v>
      </c>
      <c r="F37" s="233" cm="1">
        <f t="array" ref="F37">SUMPRODUCT((LOWER(INDEX(Attendance!$D:$ZZ,MATCH($A37,Attendance!$A:$A,0),0))="x")*(Attendance!$D$2:$ZZ$2=_xlfn.XLOOKUP(F$1,'Point System'!$A:$A,'Point System'!$B:$B,""))*(TEXT(Attendance!$D$1:$ZZ$1,"mmm")="Feb"))*_xlfn.XLOOKUP(F$1,'Point System'!$A:$A,'Point System'!$C:$C,0)</f>
        <v>0</v>
      </c>
      <c r="G37" s="233" cm="1">
        <f t="array" ref="G37">SUMPRODUCT((LOWER(INDEX(Attendance!$D:$ZZ,MATCH($A37,Attendance!$A:$A,0),0))="x")*(Attendance!$D$2:$ZZ$2=_xlfn.XLOOKUP(G$1,'Point System'!$A:$A,'Point System'!$B:$B,""))*(TEXT(Attendance!$D$1:$ZZ$1,"mmm")="Feb"))*_xlfn.XLOOKUP(G$1,'Point System'!$A:$A,'Point System'!$C:$C,0)</f>
        <v>0</v>
      </c>
      <c r="H37" s="233" cm="1">
        <f t="array" ref="H37">SUMPRODUCT((LOWER(INDEX(Attendance!$D:$ZZ,MATCH($A37,Attendance!$A:$A,0),0))="x")*(Attendance!$D$2:$ZZ$2=_xlfn.XLOOKUP(H$1,'Point System'!$A:$A,'Point System'!$B:$B,""))*(TEXT(Attendance!$D$1:$ZZ$1,"mmm")="Feb"))*_xlfn.XLOOKUP(H$1,'Point System'!$A:$A,'Point System'!$C:$C,0)</f>
        <v>0</v>
      </c>
      <c r="I37" s="233" cm="1">
        <f t="array" ref="I37">SUMPRODUCT((LOWER(INDEX(Attendance!$D:$ZZ,MATCH($A37,Attendance!$A:$A,0),0))="x")*(Attendance!$D$2:$ZZ$2=_xlfn.XLOOKUP(I$1,'Point System'!$A:$A,'Point System'!$B:$B,""))*(TEXT(Attendance!$D$1:$ZZ$1,"mmm")="Feb"))*_xlfn.XLOOKUP(I$1,'Point System'!$A:$A,'Point System'!$C:$C,0)</f>
        <v>0</v>
      </c>
      <c r="J37" s="233" cm="1">
        <f t="array" ref="J37">SUMPRODUCT((LOWER(INDEX(Attendance!$D:$ZZ,MATCH($A37,Attendance!$A:$A,0),0))="x")*(Attendance!$D$2:$ZZ$2=_xlfn.XLOOKUP(J$1,'Point System'!$A:$A,'Point System'!$B:$B,""))*(TEXT(Attendance!$D$1:$ZZ$1,"mmm")="Feb"))*_xlfn.XLOOKUP(J$1,'Point System'!$A:$A,'Point System'!$C:$C,0)</f>
        <v>0</v>
      </c>
      <c r="K37" s="233" cm="1">
        <f t="array" ref="K37">SUMPRODUCT((LOWER(INDEX(Attendance!$D:$ZZ,MATCH($A37,Attendance!$A:$A,0),0))="x")*(Attendance!$D$2:$ZZ$2=_xlfn.XLOOKUP(K$1,'Point System'!$A:$A,'Point System'!$B:$B,""))*(TEXT(Attendance!$D$1:$ZZ$1,"mmm")="Feb"))*_xlfn.XLOOKUP(K$1,'Point System'!$A:$A,'Point System'!$C:$C,0)</f>
        <v>0</v>
      </c>
      <c r="L37" s="188"/>
      <c r="M37" s="188"/>
      <c r="N37" s="188"/>
      <c r="O37" s="188"/>
      <c r="P37" s="241">
        <f t="shared" si="0"/>
        <v>0</v>
      </c>
      <c r="Q37" s="242">
        <f>IFERROR(INDEX(Deduction!$Q:$Q,MATCH($A37,Deduction!$A:$A,0))*_xlfn.XLOOKUP(Q$1,'Point System'!$E:$E,'Point System'!$G:$G,0),0)</f>
        <v>0</v>
      </c>
      <c r="R37" s="242">
        <f>IFERROR(INDEX(Deduction!$R:$R,MATCH($A37,Deduction!$A:$A,0))*_xlfn.XLOOKUP(R$1,'Point System'!$E:$E,'Point System'!$G:$G,0),0)</f>
        <v>0</v>
      </c>
      <c r="S37" s="242">
        <f>IFERROR(INDEX(Deduction!$S:$S,MATCH($A37,Deduction!$A:$A,0))*_xlfn.XLOOKUP(S$1,'Point System'!$E:$E,'Point System'!$G:$G,0),0)</f>
        <v>0</v>
      </c>
      <c r="T37" s="242">
        <f>IFERROR(INDEX(Deduction!$T:$T,MATCH($A37,Deduction!$A:$A,0))*_xlfn.XLOOKUP(T$1,'Point System'!$E:$E,'Point System'!$G:$G,0),0)</f>
        <v>0</v>
      </c>
      <c r="U37" s="242">
        <f>IFERROR(INDEX(Deduction!$U:$U,MATCH($A37,Deduction!$A:$A,0))*_xlfn.XLOOKUP(U$1,'Point System'!$E:$E,'Point System'!$G:$G,0),0)</f>
        <v>0</v>
      </c>
      <c r="V37" s="242">
        <f>IFERROR(INDEX(Deduction!$V:$V,MATCH($A37,Deduction!$A:$A,0))*_xlfn.XLOOKUP(V$1,'Point System'!$E:$E,'Point System'!$G:$G,0),0)</f>
        <v>0</v>
      </c>
      <c r="W37" s="241">
        <f t="shared" si="1"/>
        <v>0</v>
      </c>
      <c r="X37" s="241">
        <f t="shared" si="2"/>
        <v>0</v>
      </c>
      <c r="Y37" s="244" cm="1">
        <f t="array" ref="Y37">IFERROR(SUMPRODUCT((LOWER(INDEX(Attendance!$E:$ZZ,MATCH($A37,Attendance!$A:$A,0),0))="x")*(TEXT(Attendance!$E$1:$ZZ$1,"mmm")="Feb"))/SUMPRODUCT((Attendance!$E$1:$ZZ$1&lt;&gt;"")*(TEXT(Attendance!$E$1:$ZZ$1,"mmm")="Feb")),0)</f>
        <v>0</v>
      </c>
      <c r="Z37" s="245" cm="1">
        <f t="array" ref="Z37">IFERROR(SUMPRODUCT((LOWER(INDEX(Attendance!$E:$ZZ,MATCH($A37,Attendance!$A:$A,0),0))="x")*(Attendance!$E$2:$ZZ$2=_xlfn.XLOOKUP(E$1,'Point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38" spans="1:26" x14ac:dyDescent="0.25">
      <c r="A38" s="40">
        <f>Attendance!A37</f>
        <v>35</v>
      </c>
      <c r="B38" s="39" t="str">
        <f>IF($A38=0,"",IFERROR(_xlfn.LET(_xlpm.x,INDEX(Attendance!$B:$B,MATCH($A38,Attendance!$A:$A,0)),IF(_xlpm.x=0,"",_xlpm.x)),""))</f>
        <v/>
      </c>
      <c r="C38" s="39" t="str">
        <f>IF($A38=0,"",IFERROR(_xlfn.LET(_xlpm.x,INDEX(Attendance!$C:$C,MATCH($A38,Attendance!$A:$A,0)),IF(_xlpm.x=0,"",_xlpm.x)),""))</f>
        <v/>
      </c>
      <c r="D38" s="39" t="str">
        <f>IF($A38=0,"",IFERROR(_xlfn.LET(_xlpm.x,INDEX(Attendance!$D:$D,MATCH($A38,Attendance!$A:$A,0)),IF(_xlpm.x=0,"",_xlpm.x)),""))</f>
        <v/>
      </c>
      <c r="E38" s="233" cm="1">
        <f t="array" ref="E38">SUMPRODUCT((LOWER(INDEX(Attendance!$D:$ZZ,MATCH($A38,Attendance!$A:$A,0),0))="x")*(Attendance!$D$2:$ZZ$2=_xlfn.XLOOKUP(E$1,'Point System'!$A:$A,'Point System'!$B:$B,""))*(TEXT(Attendance!$D$1:$ZZ$1,"mmm")="Feb"))*_xlfn.XLOOKUP(E$1,'Point System'!$A:$A,'Point System'!$C:$C,0)</f>
        <v>0</v>
      </c>
      <c r="F38" s="233" cm="1">
        <f t="array" ref="F38">SUMPRODUCT((LOWER(INDEX(Attendance!$D:$ZZ,MATCH($A38,Attendance!$A:$A,0),0))="x")*(Attendance!$D$2:$ZZ$2=_xlfn.XLOOKUP(F$1,'Point System'!$A:$A,'Point System'!$B:$B,""))*(TEXT(Attendance!$D$1:$ZZ$1,"mmm")="Feb"))*_xlfn.XLOOKUP(F$1,'Point System'!$A:$A,'Point System'!$C:$C,0)</f>
        <v>0</v>
      </c>
      <c r="G38" s="233" cm="1">
        <f t="array" ref="G38">SUMPRODUCT((LOWER(INDEX(Attendance!$D:$ZZ,MATCH($A38,Attendance!$A:$A,0),0))="x")*(Attendance!$D$2:$ZZ$2=_xlfn.XLOOKUP(G$1,'Point System'!$A:$A,'Point System'!$B:$B,""))*(TEXT(Attendance!$D$1:$ZZ$1,"mmm")="Feb"))*_xlfn.XLOOKUP(G$1,'Point System'!$A:$A,'Point System'!$C:$C,0)</f>
        <v>0</v>
      </c>
      <c r="H38" s="233" cm="1">
        <f t="array" ref="H38">SUMPRODUCT((LOWER(INDEX(Attendance!$D:$ZZ,MATCH($A38,Attendance!$A:$A,0),0))="x")*(Attendance!$D$2:$ZZ$2=_xlfn.XLOOKUP(H$1,'Point System'!$A:$A,'Point System'!$B:$B,""))*(TEXT(Attendance!$D$1:$ZZ$1,"mmm")="Feb"))*_xlfn.XLOOKUP(H$1,'Point System'!$A:$A,'Point System'!$C:$C,0)</f>
        <v>0</v>
      </c>
      <c r="I38" s="233" cm="1">
        <f t="array" ref="I38">SUMPRODUCT((LOWER(INDEX(Attendance!$D:$ZZ,MATCH($A38,Attendance!$A:$A,0),0))="x")*(Attendance!$D$2:$ZZ$2=_xlfn.XLOOKUP(I$1,'Point System'!$A:$A,'Point System'!$B:$B,""))*(TEXT(Attendance!$D$1:$ZZ$1,"mmm")="Feb"))*_xlfn.XLOOKUP(I$1,'Point System'!$A:$A,'Point System'!$C:$C,0)</f>
        <v>0</v>
      </c>
      <c r="J38" s="233" cm="1">
        <f t="array" ref="J38">SUMPRODUCT((LOWER(INDEX(Attendance!$D:$ZZ,MATCH($A38,Attendance!$A:$A,0),0))="x")*(Attendance!$D$2:$ZZ$2=_xlfn.XLOOKUP(J$1,'Point System'!$A:$A,'Point System'!$B:$B,""))*(TEXT(Attendance!$D$1:$ZZ$1,"mmm")="Feb"))*_xlfn.XLOOKUP(J$1,'Point System'!$A:$A,'Point System'!$C:$C,0)</f>
        <v>0</v>
      </c>
      <c r="K38" s="233" cm="1">
        <f t="array" ref="K38">SUMPRODUCT((LOWER(INDEX(Attendance!$D:$ZZ,MATCH($A38,Attendance!$A:$A,0),0))="x")*(Attendance!$D$2:$ZZ$2=_xlfn.XLOOKUP(K$1,'Point System'!$A:$A,'Point System'!$B:$B,""))*(TEXT(Attendance!$D$1:$ZZ$1,"mmm")="Feb"))*_xlfn.XLOOKUP(K$1,'Point System'!$A:$A,'Point System'!$C:$C,0)</f>
        <v>0</v>
      </c>
      <c r="L38" s="188"/>
      <c r="M38" s="188"/>
      <c r="N38" s="188"/>
      <c r="O38" s="188"/>
      <c r="P38" s="241">
        <f t="shared" si="0"/>
        <v>0</v>
      </c>
      <c r="Q38" s="242">
        <f>IFERROR(INDEX(Deduction!$Q:$Q,MATCH($A38,Deduction!$A:$A,0))*_xlfn.XLOOKUP(Q$1,'Point System'!$E:$E,'Point System'!$G:$G,0),0)</f>
        <v>0</v>
      </c>
      <c r="R38" s="242">
        <f>IFERROR(INDEX(Deduction!$R:$R,MATCH($A38,Deduction!$A:$A,0))*_xlfn.XLOOKUP(R$1,'Point System'!$E:$E,'Point System'!$G:$G,0),0)</f>
        <v>0</v>
      </c>
      <c r="S38" s="242">
        <f>IFERROR(INDEX(Deduction!$S:$S,MATCH($A38,Deduction!$A:$A,0))*_xlfn.XLOOKUP(S$1,'Point System'!$E:$E,'Point System'!$G:$G,0),0)</f>
        <v>0</v>
      </c>
      <c r="T38" s="242">
        <f>IFERROR(INDEX(Deduction!$T:$T,MATCH($A38,Deduction!$A:$A,0))*_xlfn.XLOOKUP(T$1,'Point System'!$E:$E,'Point System'!$G:$G,0),0)</f>
        <v>0</v>
      </c>
      <c r="U38" s="242">
        <f>IFERROR(INDEX(Deduction!$U:$U,MATCH($A38,Deduction!$A:$A,0))*_xlfn.XLOOKUP(U$1,'Point System'!$E:$E,'Point System'!$G:$G,0),0)</f>
        <v>0</v>
      </c>
      <c r="V38" s="242">
        <f>IFERROR(INDEX(Deduction!$V:$V,MATCH($A38,Deduction!$A:$A,0))*_xlfn.XLOOKUP(V$1,'Point System'!$E:$E,'Point System'!$G:$G,0),0)</f>
        <v>0</v>
      </c>
      <c r="W38" s="241">
        <f t="shared" si="1"/>
        <v>0</v>
      </c>
      <c r="X38" s="241">
        <f t="shared" si="2"/>
        <v>0</v>
      </c>
      <c r="Y38" s="244" cm="1">
        <f t="array" ref="Y38">IFERROR(SUMPRODUCT((LOWER(INDEX(Attendance!$E:$ZZ,MATCH($A38,Attendance!$A:$A,0),0))="x")*(TEXT(Attendance!$E$1:$ZZ$1,"mmm")="Feb"))/SUMPRODUCT((Attendance!$E$1:$ZZ$1&lt;&gt;"")*(TEXT(Attendance!$E$1:$ZZ$1,"mmm")="Feb")),0)</f>
        <v>0</v>
      </c>
      <c r="Z38" s="245" cm="1">
        <f t="array" ref="Z38">IFERROR(SUMPRODUCT((LOWER(INDEX(Attendance!$E:$ZZ,MATCH($A38,Attendance!$A:$A,0),0))="x")*(Attendance!$E$2:$ZZ$2=_xlfn.XLOOKUP(E$1,'Point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39" spans="1:26" x14ac:dyDescent="0.25">
      <c r="A39" s="39">
        <f>Attendance!A38</f>
        <v>36</v>
      </c>
      <c r="B39" s="39" t="str">
        <f>IF($A39=0,"",IFERROR(_xlfn.LET(_xlpm.x,INDEX(Attendance!$B:$B,MATCH($A39,Attendance!$A:$A,0)),IF(_xlpm.x=0,"",_xlpm.x)),""))</f>
        <v/>
      </c>
      <c r="C39" s="39" t="str">
        <f>IF($A39=0,"",IFERROR(_xlfn.LET(_xlpm.x,INDEX(Attendance!$C:$C,MATCH($A39,Attendance!$A:$A,0)),IF(_xlpm.x=0,"",_xlpm.x)),""))</f>
        <v/>
      </c>
      <c r="D39" s="39" t="str">
        <f>IF($A39=0,"",IFERROR(_xlfn.LET(_xlpm.x,INDEX(Attendance!$D:$D,MATCH($A39,Attendance!$A:$A,0)),IF(_xlpm.x=0,"",_xlpm.x)),""))</f>
        <v/>
      </c>
      <c r="E39" s="233" cm="1">
        <f t="array" ref="E39">SUMPRODUCT((LOWER(INDEX(Attendance!$D:$ZZ,MATCH($A39,Attendance!$A:$A,0),0))="x")*(Attendance!$D$2:$ZZ$2=_xlfn.XLOOKUP(E$1,'Point System'!$A:$A,'Point System'!$B:$B,""))*(TEXT(Attendance!$D$1:$ZZ$1,"mmm")="Feb"))*_xlfn.XLOOKUP(E$1,'Point System'!$A:$A,'Point System'!$C:$C,0)</f>
        <v>0</v>
      </c>
      <c r="F39" s="233" cm="1">
        <f t="array" ref="F39">SUMPRODUCT((LOWER(INDEX(Attendance!$D:$ZZ,MATCH($A39,Attendance!$A:$A,0),0))="x")*(Attendance!$D$2:$ZZ$2=_xlfn.XLOOKUP(F$1,'Point System'!$A:$A,'Point System'!$B:$B,""))*(TEXT(Attendance!$D$1:$ZZ$1,"mmm")="Feb"))*_xlfn.XLOOKUP(F$1,'Point System'!$A:$A,'Point System'!$C:$C,0)</f>
        <v>0</v>
      </c>
      <c r="G39" s="233" cm="1">
        <f t="array" ref="G39">SUMPRODUCT((LOWER(INDEX(Attendance!$D:$ZZ,MATCH($A39,Attendance!$A:$A,0),0))="x")*(Attendance!$D$2:$ZZ$2=_xlfn.XLOOKUP(G$1,'Point System'!$A:$A,'Point System'!$B:$B,""))*(TEXT(Attendance!$D$1:$ZZ$1,"mmm")="Feb"))*_xlfn.XLOOKUP(G$1,'Point System'!$A:$A,'Point System'!$C:$C,0)</f>
        <v>0</v>
      </c>
      <c r="H39" s="233" cm="1">
        <f t="array" ref="H39">SUMPRODUCT((LOWER(INDEX(Attendance!$D:$ZZ,MATCH($A39,Attendance!$A:$A,0),0))="x")*(Attendance!$D$2:$ZZ$2=_xlfn.XLOOKUP(H$1,'Point System'!$A:$A,'Point System'!$B:$B,""))*(TEXT(Attendance!$D$1:$ZZ$1,"mmm")="Feb"))*_xlfn.XLOOKUP(H$1,'Point System'!$A:$A,'Point System'!$C:$C,0)</f>
        <v>0</v>
      </c>
      <c r="I39" s="233" cm="1">
        <f t="array" ref="I39">SUMPRODUCT((LOWER(INDEX(Attendance!$D:$ZZ,MATCH($A39,Attendance!$A:$A,0),0))="x")*(Attendance!$D$2:$ZZ$2=_xlfn.XLOOKUP(I$1,'Point System'!$A:$A,'Point System'!$B:$B,""))*(TEXT(Attendance!$D$1:$ZZ$1,"mmm")="Feb"))*_xlfn.XLOOKUP(I$1,'Point System'!$A:$A,'Point System'!$C:$C,0)</f>
        <v>0</v>
      </c>
      <c r="J39" s="233" cm="1">
        <f t="array" ref="J39">SUMPRODUCT((LOWER(INDEX(Attendance!$D:$ZZ,MATCH($A39,Attendance!$A:$A,0),0))="x")*(Attendance!$D$2:$ZZ$2=_xlfn.XLOOKUP(J$1,'Point System'!$A:$A,'Point System'!$B:$B,""))*(TEXT(Attendance!$D$1:$ZZ$1,"mmm")="Feb"))*_xlfn.XLOOKUP(J$1,'Point System'!$A:$A,'Point System'!$C:$C,0)</f>
        <v>0</v>
      </c>
      <c r="K39" s="233" cm="1">
        <f t="array" ref="K39">SUMPRODUCT((LOWER(INDEX(Attendance!$D:$ZZ,MATCH($A39,Attendance!$A:$A,0),0))="x")*(Attendance!$D$2:$ZZ$2=_xlfn.XLOOKUP(K$1,'Point System'!$A:$A,'Point System'!$B:$B,""))*(TEXT(Attendance!$D$1:$ZZ$1,"mmm")="Feb"))*_xlfn.XLOOKUP(K$1,'Point System'!$A:$A,'Point System'!$C:$C,0)</f>
        <v>0</v>
      </c>
      <c r="L39" s="188"/>
      <c r="M39" s="188"/>
      <c r="N39" s="188"/>
      <c r="O39" s="188"/>
      <c r="P39" s="241">
        <f t="shared" si="0"/>
        <v>0</v>
      </c>
      <c r="Q39" s="242">
        <f>IFERROR(INDEX(Deduction!$Q:$Q,MATCH($A39,Deduction!$A:$A,0))*_xlfn.XLOOKUP(Q$1,'Point System'!$E:$E,'Point System'!$G:$G,0),0)</f>
        <v>0</v>
      </c>
      <c r="R39" s="242">
        <f>IFERROR(INDEX(Deduction!$R:$R,MATCH($A39,Deduction!$A:$A,0))*_xlfn.XLOOKUP(R$1,'Point System'!$E:$E,'Point System'!$G:$G,0),0)</f>
        <v>0</v>
      </c>
      <c r="S39" s="242">
        <f>IFERROR(INDEX(Deduction!$S:$S,MATCH($A39,Deduction!$A:$A,0))*_xlfn.XLOOKUP(S$1,'Point System'!$E:$E,'Point System'!$G:$G,0),0)</f>
        <v>0</v>
      </c>
      <c r="T39" s="242">
        <f>IFERROR(INDEX(Deduction!$T:$T,MATCH($A39,Deduction!$A:$A,0))*_xlfn.XLOOKUP(T$1,'Point System'!$E:$E,'Point System'!$G:$G,0),0)</f>
        <v>0</v>
      </c>
      <c r="U39" s="242">
        <f>IFERROR(INDEX(Deduction!$U:$U,MATCH($A39,Deduction!$A:$A,0))*_xlfn.XLOOKUP(U$1,'Point System'!$E:$E,'Point System'!$G:$G,0),0)</f>
        <v>0</v>
      </c>
      <c r="V39" s="242">
        <f>IFERROR(INDEX(Deduction!$V:$V,MATCH($A39,Deduction!$A:$A,0))*_xlfn.XLOOKUP(V$1,'Point System'!$E:$E,'Point System'!$G:$G,0),0)</f>
        <v>0</v>
      </c>
      <c r="W39" s="241">
        <f t="shared" si="1"/>
        <v>0</v>
      </c>
      <c r="X39" s="241">
        <f t="shared" si="2"/>
        <v>0</v>
      </c>
      <c r="Y39" s="244" cm="1">
        <f t="array" ref="Y39">IFERROR(SUMPRODUCT((LOWER(INDEX(Attendance!$E:$ZZ,MATCH($A39,Attendance!$A:$A,0),0))="x")*(TEXT(Attendance!$E$1:$ZZ$1,"mmm")="Feb"))/SUMPRODUCT((Attendance!$E$1:$ZZ$1&lt;&gt;"")*(TEXT(Attendance!$E$1:$ZZ$1,"mmm")="Feb")),0)</f>
        <v>0</v>
      </c>
      <c r="Z39" s="245" cm="1">
        <f t="array" ref="Z39">IFERROR(SUMPRODUCT((LOWER(INDEX(Attendance!$E:$ZZ,MATCH($A39,Attendance!$A:$A,0),0))="x")*(Attendance!$E$2:$ZZ$2=_xlfn.XLOOKUP(E$1,'Point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40" spans="1:26" x14ac:dyDescent="0.25">
      <c r="A40" s="40">
        <f>Attendance!A39</f>
        <v>37</v>
      </c>
      <c r="B40" s="39" t="str">
        <f>IF($A40=0,"",IFERROR(_xlfn.LET(_xlpm.x,INDEX(Attendance!$B:$B,MATCH($A40,Attendance!$A:$A,0)),IF(_xlpm.x=0,"",_xlpm.x)),""))</f>
        <v/>
      </c>
      <c r="C40" s="39" t="str">
        <f>IF($A40=0,"",IFERROR(_xlfn.LET(_xlpm.x,INDEX(Attendance!$C:$C,MATCH($A40,Attendance!$A:$A,0)),IF(_xlpm.x=0,"",_xlpm.x)),""))</f>
        <v/>
      </c>
      <c r="D40" s="39" t="str">
        <f>IF($A40=0,"",IFERROR(_xlfn.LET(_xlpm.x,INDEX(Attendance!$D:$D,MATCH($A40,Attendance!$A:$A,0)),IF(_xlpm.x=0,"",_xlpm.x)),""))</f>
        <v/>
      </c>
      <c r="E40" s="233" cm="1">
        <f t="array" ref="E40">SUMPRODUCT((LOWER(INDEX(Attendance!$D:$ZZ,MATCH($A40,Attendance!$A:$A,0),0))="x")*(Attendance!$D$2:$ZZ$2=_xlfn.XLOOKUP(E$1,'Point System'!$A:$A,'Point System'!$B:$B,""))*(TEXT(Attendance!$D$1:$ZZ$1,"mmm")="Feb"))*_xlfn.XLOOKUP(E$1,'Point System'!$A:$A,'Point System'!$C:$C,0)</f>
        <v>0</v>
      </c>
      <c r="F40" s="233" cm="1">
        <f t="array" ref="F40">SUMPRODUCT((LOWER(INDEX(Attendance!$D:$ZZ,MATCH($A40,Attendance!$A:$A,0),0))="x")*(Attendance!$D$2:$ZZ$2=_xlfn.XLOOKUP(F$1,'Point System'!$A:$A,'Point System'!$B:$B,""))*(TEXT(Attendance!$D$1:$ZZ$1,"mmm")="Feb"))*_xlfn.XLOOKUP(F$1,'Point System'!$A:$A,'Point System'!$C:$C,0)</f>
        <v>0</v>
      </c>
      <c r="G40" s="233" cm="1">
        <f t="array" ref="G40">SUMPRODUCT((LOWER(INDEX(Attendance!$D:$ZZ,MATCH($A40,Attendance!$A:$A,0),0))="x")*(Attendance!$D$2:$ZZ$2=_xlfn.XLOOKUP(G$1,'Point System'!$A:$A,'Point System'!$B:$B,""))*(TEXT(Attendance!$D$1:$ZZ$1,"mmm")="Feb"))*_xlfn.XLOOKUP(G$1,'Point System'!$A:$A,'Point System'!$C:$C,0)</f>
        <v>0</v>
      </c>
      <c r="H40" s="233" cm="1">
        <f t="array" ref="H40">SUMPRODUCT((LOWER(INDEX(Attendance!$D:$ZZ,MATCH($A40,Attendance!$A:$A,0),0))="x")*(Attendance!$D$2:$ZZ$2=_xlfn.XLOOKUP(H$1,'Point System'!$A:$A,'Point System'!$B:$B,""))*(TEXT(Attendance!$D$1:$ZZ$1,"mmm")="Feb"))*_xlfn.XLOOKUP(H$1,'Point System'!$A:$A,'Point System'!$C:$C,0)</f>
        <v>0</v>
      </c>
      <c r="I40" s="233" cm="1">
        <f t="array" ref="I40">SUMPRODUCT((LOWER(INDEX(Attendance!$D:$ZZ,MATCH($A40,Attendance!$A:$A,0),0))="x")*(Attendance!$D$2:$ZZ$2=_xlfn.XLOOKUP(I$1,'Point System'!$A:$A,'Point System'!$B:$B,""))*(TEXT(Attendance!$D$1:$ZZ$1,"mmm")="Feb"))*_xlfn.XLOOKUP(I$1,'Point System'!$A:$A,'Point System'!$C:$C,0)</f>
        <v>0</v>
      </c>
      <c r="J40" s="233" cm="1">
        <f t="array" ref="J40">SUMPRODUCT((LOWER(INDEX(Attendance!$D:$ZZ,MATCH($A40,Attendance!$A:$A,0),0))="x")*(Attendance!$D$2:$ZZ$2=_xlfn.XLOOKUP(J$1,'Point System'!$A:$A,'Point System'!$B:$B,""))*(TEXT(Attendance!$D$1:$ZZ$1,"mmm")="Feb"))*_xlfn.XLOOKUP(J$1,'Point System'!$A:$A,'Point System'!$C:$C,0)</f>
        <v>0</v>
      </c>
      <c r="K40" s="233" cm="1">
        <f t="array" ref="K40">SUMPRODUCT((LOWER(INDEX(Attendance!$D:$ZZ,MATCH($A40,Attendance!$A:$A,0),0))="x")*(Attendance!$D$2:$ZZ$2=_xlfn.XLOOKUP(K$1,'Point System'!$A:$A,'Point System'!$B:$B,""))*(TEXT(Attendance!$D$1:$ZZ$1,"mmm")="Feb"))*_xlfn.XLOOKUP(K$1,'Point System'!$A:$A,'Point System'!$C:$C,0)</f>
        <v>0</v>
      </c>
      <c r="L40" s="188"/>
      <c r="M40" s="188"/>
      <c r="N40" s="188"/>
      <c r="O40" s="188"/>
      <c r="P40" s="241">
        <f t="shared" si="0"/>
        <v>0</v>
      </c>
      <c r="Q40" s="242">
        <f>IFERROR(INDEX(Deduction!$Q:$Q,MATCH($A40,Deduction!$A:$A,0))*_xlfn.XLOOKUP(Q$1,'Point System'!$E:$E,'Point System'!$G:$G,0),0)</f>
        <v>0</v>
      </c>
      <c r="R40" s="242">
        <f>IFERROR(INDEX(Deduction!$R:$R,MATCH($A40,Deduction!$A:$A,0))*_xlfn.XLOOKUP(R$1,'Point System'!$E:$E,'Point System'!$G:$G,0),0)</f>
        <v>0</v>
      </c>
      <c r="S40" s="242">
        <f>IFERROR(INDEX(Deduction!$S:$S,MATCH($A40,Deduction!$A:$A,0))*_xlfn.XLOOKUP(S$1,'Point System'!$E:$E,'Point System'!$G:$G,0),0)</f>
        <v>0</v>
      </c>
      <c r="T40" s="242">
        <f>IFERROR(INDEX(Deduction!$T:$T,MATCH($A40,Deduction!$A:$A,0))*_xlfn.XLOOKUP(T$1,'Point System'!$E:$E,'Point System'!$G:$G,0),0)</f>
        <v>0</v>
      </c>
      <c r="U40" s="242">
        <f>IFERROR(INDEX(Deduction!$U:$U,MATCH($A40,Deduction!$A:$A,0))*_xlfn.XLOOKUP(U$1,'Point System'!$E:$E,'Point System'!$G:$G,0),0)</f>
        <v>0</v>
      </c>
      <c r="V40" s="242">
        <f>IFERROR(INDEX(Deduction!$V:$V,MATCH($A40,Deduction!$A:$A,0))*_xlfn.XLOOKUP(V$1,'Point System'!$E:$E,'Point System'!$G:$G,0),0)</f>
        <v>0</v>
      </c>
      <c r="W40" s="241">
        <f t="shared" si="1"/>
        <v>0</v>
      </c>
      <c r="X40" s="241">
        <f t="shared" si="2"/>
        <v>0</v>
      </c>
      <c r="Y40" s="244" cm="1">
        <f t="array" ref="Y40">IFERROR(SUMPRODUCT((LOWER(INDEX(Attendance!$E:$ZZ,MATCH($A40,Attendance!$A:$A,0),0))="x")*(TEXT(Attendance!$E$1:$ZZ$1,"mmm")="Feb"))/SUMPRODUCT((Attendance!$E$1:$ZZ$1&lt;&gt;"")*(TEXT(Attendance!$E$1:$ZZ$1,"mmm")="Feb")),0)</f>
        <v>0</v>
      </c>
      <c r="Z40" s="245" cm="1">
        <f t="array" ref="Z40">IFERROR(SUMPRODUCT((LOWER(INDEX(Attendance!$E:$ZZ,MATCH($A40,Attendance!$A:$A,0),0))="x")*(Attendance!$E$2:$ZZ$2=_xlfn.XLOOKUP(E$1,'Point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41" spans="1:26" x14ac:dyDescent="0.25">
      <c r="A41" s="39">
        <f>Attendance!A40</f>
        <v>38</v>
      </c>
      <c r="B41" s="39" t="str">
        <f>IF($A41=0,"",IFERROR(_xlfn.LET(_xlpm.x,INDEX(Attendance!$B:$B,MATCH($A41,Attendance!$A:$A,0)),IF(_xlpm.x=0,"",_xlpm.x)),""))</f>
        <v/>
      </c>
      <c r="C41" s="39" t="str">
        <f>IF($A41=0,"",IFERROR(_xlfn.LET(_xlpm.x,INDEX(Attendance!$C:$C,MATCH($A41,Attendance!$A:$A,0)),IF(_xlpm.x=0,"",_xlpm.x)),""))</f>
        <v/>
      </c>
      <c r="D41" s="39" t="str">
        <f>IF($A41=0,"",IFERROR(_xlfn.LET(_xlpm.x,INDEX(Attendance!$D:$D,MATCH($A41,Attendance!$A:$A,0)),IF(_xlpm.x=0,"",_xlpm.x)),""))</f>
        <v/>
      </c>
      <c r="E41" s="233" cm="1">
        <f t="array" ref="E41">SUMPRODUCT((LOWER(INDEX(Attendance!$D:$ZZ,MATCH($A41,Attendance!$A:$A,0),0))="x")*(Attendance!$D$2:$ZZ$2=_xlfn.XLOOKUP(E$1,'Point System'!$A:$A,'Point System'!$B:$B,""))*(TEXT(Attendance!$D$1:$ZZ$1,"mmm")="Feb"))*_xlfn.XLOOKUP(E$1,'Point System'!$A:$A,'Point System'!$C:$C,0)</f>
        <v>0</v>
      </c>
      <c r="F41" s="233" cm="1">
        <f t="array" ref="F41">SUMPRODUCT((LOWER(INDEX(Attendance!$D:$ZZ,MATCH($A41,Attendance!$A:$A,0),0))="x")*(Attendance!$D$2:$ZZ$2=_xlfn.XLOOKUP(F$1,'Point System'!$A:$A,'Point System'!$B:$B,""))*(TEXT(Attendance!$D$1:$ZZ$1,"mmm")="Feb"))*_xlfn.XLOOKUP(F$1,'Point System'!$A:$A,'Point System'!$C:$C,0)</f>
        <v>0</v>
      </c>
      <c r="G41" s="233" cm="1">
        <f t="array" ref="G41">SUMPRODUCT((LOWER(INDEX(Attendance!$D:$ZZ,MATCH($A41,Attendance!$A:$A,0),0))="x")*(Attendance!$D$2:$ZZ$2=_xlfn.XLOOKUP(G$1,'Point System'!$A:$A,'Point System'!$B:$B,""))*(TEXT(Attendance!$D$1:$ZZ$1,"mmm")="Feb"))*_xlfn.XLOOKUP(G$1,'Point System'!$A:$A,'Point System'!$C:$C,0)</f>
        <v>0</v>
      </c>
      <c r="H41" s="233" cm="1">
        <f t="array" ref="H41">SUMPRODUCT((LOWER(INDEX(Attendance!$D:$ZZ,MATCH($A41,Attendance!$A:$A,0),0))="x")*(Attendance!$D$2:$ZZ$2=_xlfn.XLOOKUP(H$1,'Point System'!$A:$A,'Point System'!$B:$B,""))*(TEXT(Attendance!$D$1:$ZZ$1,"mmm")="Feb"))*_xlfn.XLOOKUP(H$1,'Point System'!$A:$A,'Point System'!$C:$C,0)</f>
        <v>0</v>
      </c>
      <c r="I41" s="233" cm="1">
        <f t="array" ref="I41">SUMPRODUCT((LOWER(INDEX(Attendance!$D:$ZZ,MATCH($A41,Attendance!$A:$A,0),0))="x")*(Attendance!$D$2:$ZZ$2=_xlfn.XLOOKUP(I$1,'Point System'!$A:$A,'Point System'!$B:$B,""))*(TEXT(Attendance!$D$1:$ZZ$1,"mmm")="Feb"))*_xlfn.XLOOKUP(I$1,'Point System'!$A:$A,'Point System'!$C:$C,0)</f>
        <v>0</v>
      </c>
      <c r="J41" s="233" cm="1">
        <f t="array" ref="J41">SUMPRODUCT((LOWER(INDEX(Attendance!$D:$ZZ,MATCH($A41,Attendance!$A:$A,0),0))="x")*(Attendance!$D$2:$ZZ$2=_xlfn.XLOOKUP(J$1,'Point System'!$A:$A,'Point System'!$B:$B,""))*(TEXT(Attendance!$D$1:$ZZ$1,"mmm")="Feb"))*_xlfn.XLOOKUP(J$1,'Point System'!$A:$A,'Point System'!$C:$C,0)</f>
        <v>0</v>
      </c>
      <c r="K41" s="233" cm="1">
        <f t="array" ref="K41">SUMPRODUCT((LOWER(INDEX(Attendance!$D:$ZZ,MATCH($A41,Attendance!$A:$A,0),0))="x")*(Attendance!$D$2:$ZZ$2=_xlfn.XLOOKUP(K$1,'Point System'!$A:$A,'Point System'!$B:$B,""))*(TEXT(Attendance!$D$1:$ZZ$1,"mmm")="Feb"))*_xlfn.XLOOKUP(K$1,'Point System'!$A:$A,'Point System'!$C:$C,0)</f>
        <v>0</v>
      </c>
      <c r="L41" s="188"/>
      <c r="M41" s="188"/>
      <c r="N41" s="188"/>
      <c r="O41" s="188"/>
      <c r="P41" s="241">
        <f t="shared" si="0"/>
        <v>0</v>
      </c>
      <c r="Q41" s="242">
        <f>IFERROR(INDEX(Deduction!$Q:$Q,MATCH($A41,Deduction!$A:$A,0))*_xlfn.XLOOKUP(Q$1,'Point System'!$E:$E,'Point System'!$G:$G,0),0)</f>
        <v>0</v>
      </c>
      <c r="R41" s="242">
        <f>IFERROR(INDEX(Deduction!$R:$R,MATCH($A41,Deduction!$A:$A,0))*_xlfn.XLOOKUP(R$1,'Point System'!$E:$E,'Point System'!$G:$G,0),0)</f>
        <v>0</v>
      </c>
      <c r="S41" s="242">
        <f>IFERROR(INDEX(Deduction!$S:$S,MATCH($A41,Deduction!$A:$A,0))*_xlfn.XLOOKUP(S$1,'Point System'!$E:$E,'Point System'!$G:$G,0),0)</f>
        <v>0</v>
      </c>
      <c r="T41" s="242">
        <f>IFERROR(INDEX(Deduction!$T:$T,MATCH($A41,Deduction!$A:$A,0))*_xlfn.XLOOKUP(T$1,'Point System'!$E:$E,'Point System'!$G:$G,0),0)</f>
        <v>0</v>
      </c>
      <c r="U41" s="242">
        <f>IFERROR(INDEX(Deduction!$U:$U,MATCH($A41,Deduction!$A:$A,0))*_xlfn.XLOOKUP(U$1,'Point System'!$E:$E,'Point System'!$G:$G,0),0)</f>
        <v>0</v>
      </c>
      <c r="V41" s="242">
        <f>IFERROR(INDEX(Deduction!$V:$V,MATCH($A41,Deduction!$A:$A,0))*_xlfn.XLOOKUP(V$1,'Point System'!$E:$E,'Point System'!$G:$G,0),0)</f>
        <v>0</v>
      </c>
      <c r="W41" s="241">
        <f t="shared" si="1"/>
        <v>0</v>
      </c>
      <c r="X41" s="241">
        <f t="shared" si="2"/>
        <v>0</v>
      </c>
      <c r="Y41" s="244" cm="1">
        <f t="array" ref="Y41">IFERROR(SUMPRODUCT((LOWER(INDEX(Attendance!$E:$ZZ,MATCH($A41,Attendance!$A:$A,0),0))="x")*(TEXT(Attendance!$E$1:$ZZ$1,"mmm")="Feb"))/SUMPRODUCT((Attendance!$E$1:$ZZ$1&lt;&gt;"")*(TEXT(Attendance!$E$1:$ZZ$1,"mmm")="Feb")),0)</f>
        <v>0</v>
      </c>
      <c r="Z41" s="245" cm="1">
        <f t="array" ref="Z41">IFERROR(SUMPRODUCT((LOWER(INDEX(Attendance!$E:$ZZ,MATCH($A41,Attendance!$A:$A,0),0))="x")*(Attendance!$E$2:$ZZ$2=_xlfn.XLOOKUP(E$1,'Point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42" spans="1:26" x14ac:dyDescent="0.25">
      <c r="A42" s="40">
        <f>Attendance!A41</f>
        <v>39</v>
      </c>
      <c r="B42" s="39" t="str">
        <f>IF($A42=0,"",IFERROR(_xlfn.LET(_xlpm.x,INDEX(Attendance!$B:$B,MATCH($A42,Attendance!$A:$A,0)),IF(_xlpm.x=0,"",_xlpm.x)),""))</f>
        <v/>
      </c>
      <c r="C42" s="39" t="str">
        <f>IF($A42=0,"",IFERROR(_xlfn.LET(_xlpm.x,INDEX(Attendance!$C:$C,MATCH($A42,Attendance!$A:$A,0)),IF(_xlpm.x=0,"",_xlpm.x)),""))</f>
        <v/>
      </c>
      <c r="D42" s="39" t="str">
        <f>IF($A42=0,"",IFERROR(_xlfn.LET(_xlpm.x,INDEX(Attendance!$D:$D,MATCH($A42,Attendance!$A:$A,0)),IF(_xlpm.x=0,"",_xlpm.x)),""))</f>
        <v/>
      </c>
      <c r="E42" s="233" cm="1">
        <f t="array" ref="E42">SUMPRODUCT((LOWER(INDEX(Attendance!$D:$ZZ,MATCH($A42,Attendance!$A:$A,0),0))="x")*(Attendance!$D$2:$ZZ$2=_xlfn.XLOOKUP(E$1,'Point System'!$A:$A,'Point System'!$B:$B,""))*(TEXT(Attendance!$D$1:$ZZ$1,"mmm")="Feb"))*_xlfn.XLOOKUP(E$1,'Point System'!$A:$A,'Point System'!$C:$C,0)</f>
        <v>0</v>
      </c>
      <c r="F42" s="233" cm="1">
        <f t="array" ref="F42">SUMPRODUCT((LOWER(INDEX(Attendance!$D:$ZZ,MATCH($A42,Attendance!$A:$A,0),0))="x")*(Attendance!$D$2:$ZZ$2=_xlfn.XLOOKUP(F$1,'Point System'!$A:$A,'Point System'!$B:$B,""))*(TEXT(Attendance!$D$1:$ZZ$1,"mmm")="Feb"))*_xlfn.XLOOKUP(F$1,'Point System'!$A:$A,'Point System'!$C:$C,0)</f>
        <v>0</v>
      </c>
      <c r="G42" s="233" cm="1">
        <f t="array" ref="G42">SUMPRODUCT((LOWER(INDEX(Attendance!$D:$ZZ,MATCH($A42,Attendance!$A:$A,0),0))="x")*(Attendance!$D$2:$ZZ$2=_xlfn.XLOOKUP(G$1,'Point System'!$A:$A,'Point System'!$B:$B,""))*(TEXT(Attendance!$D$1:$ZZ$1,"mmm")="Feb"))*_xlfn.XLOOKUP(G$1,'Point System'!$A:$A,'Point System'!$C:$C,0)</f>
        <v>0</v>
      </c>
      <c r="H42" s="233" cm="1">
        <f t="array" ref="H42">SUMPRODUCT((LOWER(INDEX(Attendance!$D:$ZZ,MATCH($A42,Attendance!$A:$A,0),0))="x")*(Attendance!$D$2:$ZZ$2=_xlfn.XLOOKUP(H$1,'Point System'!$A:$A,'Point System'!$B:$B,""))*(TEXT(Attendance!$D$1:$ZZ$1,"mmm")="Feb"))*_xlfn.XLOOKUP(H$1,'Point System'!$A:$A,'Point System'!$C:$C,0)</f>
        <v>0</v>
      </c>
      <c r="I42" s="233" cm="1">
        <f t="array" ref="I42">SUMPRODUCT((LOWER(INDEX(Attendance!$D:$ZZ,MATCH($A42,Attendance!$A:$A,0),0))="x")*(Attendance!$D$2:$ZZ$2=_xlfn.XLOOKUP(I$1,'Point System'!$A:$A,'Point System'!$B:$B,""))*(TEXT(Attendance!$D$1:$ZZ$1,"mmm")="Feb"))*_xlfn.XLOOKUP(I$1,'Point System'!$A:$A,'Point System'!$C:$C,0)</f>
        <v>0</v>
      </c>
      <c r="J42" s="233" cm="1">
        <f t="array" ref="J42">SUMPRODUCT((LOWER(INDEX(Attendance!$D:$ZZ,MATCH($A42,Attendance!$A:$A,0),0))="x")*(Attendance!$D$2:$ZZ$2=_xlfn.XLOOKUP(J$1,'Point System'!$A:$A,'Point System'!$B:$B,""))*(TEXT(Attendance!$D$1:$ZZ$1,"mmm")="Feb"))*_xlfn.XLOOKUP(J$1,'Point System'!$A:$A,'Point System'!$C:$C,0)</f>
        <v>0</v>
      </c>
      <c r="K42" s="233" cm="1">
        <f t="array" ref="K42">SUMPRODUCT((LOWER(INDEX(Attendance!$D:$ZZ,MATCH($A42,Attendance!$A:$A,0),0))="x")*(Attendance!$D$2:$ZZ$2=_xlfn.XLOOKUP(K$1,'Point System'!$A:$A,'Point System'!$B:$B,""))*(TEXT(Attendance!$D$1:$ZZ$1,"mmm")="Feb"))*_xlfn.XLOOKUP(K$1,'Point System'!$A:$A,'Point System'!$C:$C,0)</f>
        <v>0</v>
      </c>
      <c r="L42" s="188"/>
      <c r="M42" s="188"/>
      <c r="N42" s="188"/>
      <c r="O42" s="188"/>
      <c r="P42" s="241">
        <f t="shared" si="0"/>
        <v>0</v>
      </c>
      <c r="Q42" s="242">
        <f>IFERROR(INDEX(Deduction!$Q:$Q,MATCH($A42,Deduction!$A:$A,0))*_xlfn.XLOOKUP(Q$1,'Point System'!$E:$E,'Point System'!$G:$G,0),0)</f>
        <v>0</v>
      </c>
      <c r="R42" s="242">
        <f>IFERROR(INDEX(Deduction!$R:$R,MATCH($A42,Deduction!$A:$A,0))*_xlfn.XLOOKUP(R$1,'Point System'!$E:$E,'Point System'!$G:$G,0),0)</f>
        <v>0</v>
      </c>
      <c r="S42" s="242">
        <f>IFERROR(INDEX(Deduction!$S:$S,MATCH($A42,Deduction!$A:$A,0))*_xlfn.XLOOKUP(S$1,'Point System'!$E:$E,'Point System'!$G:$G,0),0)</f>
        <v>0</v>
      </c>
      <c r="T42" s="242">
        <f>IFERROR(INDEX(Deduction!$T:$T,MATCH($A42,Deduction!$A:$A,0))*_xlfn.XLOOKUP(T$1,'Point System'!$E:$E,'Point System'!$G:$G,0),0)</f>
        <v>0</v>
      </c>
      <c r="U42" s="242">
        <f>IFERROR(INDEX(Deduction!$U:$U,MATCH($A42,Deduction!$A:$A,0))*_xlfn.XLOOKUP(U$1,'Point System'!$E:$E,'Point System'!$G:$G,0),0)</f>
        <v>0</v>
      </c>
      <c r="V42" s="242">
        <f>IFERROR(INDEX(Deduction!$V:$V,MATCH($A42,Deduction!$A:$A,0))*_xlfn.XLOOKUP(V$1,'Point System'!$E:$E,'Point System'!$G:$G,0),0)</f>
        <v>0</v>
      </c>
      <c r="W42" s="241">
        <f t="shared" si="1"/>
        <v>0</v>
      </c>
      <c r="X42" s="241">
        <f t="shared" si="2"/>
        <v>0</v>
      </c>
      <c r="Y42" s="244" cm="1">
        <f t="array" ref="Y42">IFERROR(SUMPRODUCT((LOWER(INDEX(Attendance!$E:$ZZ,MATCH($A42,Attendance!$A:$A,0),0))="x")*(TEXT(Attendance!$E$1:$ZZ$1,"mmm")="Feb"))/SUMPRODUCT((Attendance!$E$1:$ZZ$1&lt;&gt;"")*(TEXT(Attendance!$E$1:$ZZ$1,"mmm")="Feb")),0)</f>
        <v>0</v>
      </c>
      <c r="Z42" s="245" cm="1">
        <f t="array" ref="Z42">IFERROR(SUMPRODUCT((LOWER(INDEX(Attendance!$E:$ZZ,MATCH($A42,Attendance!$A:$A,0),0))="x")*(Attendance!$E$2:$ZZ$2=_xlfn.XLOOKUP(E$1,'Point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43" spans="1:26" x14ac:dyDescent="0.25">
      <c r="A43" s="39">
        <f>Attendance!A42</f>
        <v>40</v>
      </c>
      <c r="B43" s="39" t="str">
        <f>IF($A43=0,"",IFERROR(_xlfn.LET(_xlpm.x,INDEX(Attendance!$B:$B,MATCH($A43,Attendance!$A:$A,0)),IF(_xlpm.x=0,"",_xlpm.x)),""))</f>
        <v/>
      </c>
      <c r="C43" s="39" t="str">
        <f>IF($A43=0,"",IFERROR(_xlfn.LET(_xlpm.x,INDEX(Attendance!$C:$C,MATCH($A43,Attendance!$A:$A,0)),IF(_xlpm.x=0,"",_xlpm.x)),""))</f>
        <v/>
      </c>
      <c r="D43" s="39" t="str">
        <f>IF($A43=0,"",IFERROR(_xlfn.LET(_xlpm.x,INDEX(Attendance!$D:$D,MATCH($A43,Attendance!$A:$A,0)),IF(_xlpm.x=0,"",_xlpm.x)),""))</f>
        <v/>
      </c>
      <c r="E43" s="233" cm="1">
        <f t="array" ref="E43">SUMPRODUCT((LOWER(INDEX(Attendance!$D:$ZZ,MATCH($A43,Attendance!$A:$A,0),0))="x")*(Attendance!$D$2:$ZZ$2=_xlfn.XLOOKUP(E$1,'Point System'!$A:$A,'Point System'!$B:$B,""))*(TEXT(Attendance!$D$1:$ZZ$1,"mmm")="Feb"))*_xlfn.XLOOKUP(E$1,'Point System'!$A:$A,'Point System'!$C:$C,0)</f>
        <v>0</v>
      </c>
      <c r="F43" s="233" cm="1">
        <f t="array" ref="F43">SUMPRODUCT((LOWER(INDEX(Attendance!$D:$ZZ,MATCH($A43,Attendance!$A:$A,0),0))="x")*(Attendance!$D$2:$ZZ$2=_xlfn.XLOOKUP(F$1,'Point System'!$A:$A,'Point System'!$B:$B,""))*(TEXT(Attendance!$D$1:$ZZ$1,"mmm")="Feb"))*_xlfn.XLOOKUP(F$1,'Point System'!$A:$A,'Point System'!$C:$C,0)</f>
        <v>0</v>
      </c>
      <c r="G43" s="233" cm="1">
        <f t="array" ref="G43">SUMPRODUCT((LOWER(INDEX(Attendance!$D:$ZZ,MATCH($A43,Attendance!$A:$A,0),0))="x")*(Attendance!$D$2:$ZZ$2=_xlfn.XLOOKUP(G$1,'Point System'!$A:$A,'Point System'!$B:$B,""))*(TEXT(Attendance!$D$1:$ZZ$1,"mmm")="Feb"))*_xlfn.XLOOKUP(G$1,'Point System'!$A:$A,'Point System'!$C:$C,0)</f>
        <v>0</v>
      </c>
      <c r="H43" s="233" cm="1">
        <f t="array" ref="H43">SUMPRODUCT((LOWER(INDEX(Attendance!$D:$ZZ,MATCH($A43,Attendance!$A:$A,0),0))="x")*(Attendance!$D$2:$ZZ$2=_xlfn.XLOOKUP(H$1,'Point System'!$A:$A,'Point System'!$B:$B,""))*(TEXT(Attendance!$D$1:$ZZ$1,"mmm")="Feb"))*_xlfn.XLOOKUP(H$1,'Point System'!$A:$A,'Point System'!$C:$C,0)</f>
        <v>0</v>
      </c>
      <c r="I43" s="233" cm="1">
        <f t="array" ref="I43">SUMPRODUCT((LOWER(INDEX(Attendance!$D:$ZZ,MATCH($A43,Attendance!$A:$A,0),0))="x")*(Attendance!$D$2:$ZZ$2=_xlfn.XLOOKUP(I$1,'Point System'!$A:$A,'Point System'!$B:$B,""))*(TEXT(Attendance!$D$1:$ZZ$1,"mmm")="Feb"))*_xlfn.XLOOKUP(I$1,'Point System'!$A:$A,'Point System'!$C:$C,0)</f>
        <v>0</v>
      </c>
      <c r="J43" s="233" cm="1">
        <f t="array" ref="J43">SUMPRODUCT((LOWER(INDEX(Attendance!$D:$ZZ,MATCH($A43,Attendance!$A:$A,0),0))="x")*(Attendance!$D$2:$ZZ$2=_xlfn.XLOOKUP(J$1,'Point System'!$A:$A,'Point System'!$B:$B,""))*(TEXT(Attendance!$D$1:$ZZ$1,"mmm")="Feb"))*_xlfn.XLOOKUP(J$1,'Point System'!$A:$A,'Point System'!$C:$C,0)</f>
        <v>0</v>
      </c>
      <c r="K43" s="233" cm="1">
        <f t="array" ref="K43">SUMPRODUCT((LOWER(INDEX(Attendance!$D:$ZZ,MATCH($A43,Attendance!$A:$A,0),0))="x")*(Attendance!$D$2:$ZZ$2=_xlfn.XLOOKUP(K$1,'Point System'!$A:$A,'Point System'!$B:$B,""))*(TEXT(Attendance!$D$1:$ZZ$1,"mmm")="Feb"))*_xlfn.XLOOKUP(K$1,'Point System'!$A:$A,'Point System'!$C:$C,0)</f>
        <v>0</v>
      </c>
      <c r="L43" s="188"/>
      <c r="M43" s="188"/>
      <c r="N43" s="188"/>
      <c r="O43" s="188"/>
      <c r="P43" s="241">
        <f t="shared" si="0"/>
        <v>0</v>
      </c>
      <c r="Q43" s="242">
        <f>IFERROR(INDEX(Deduction!$Q:$Q,MATCH($A43,Deduction!$A:$A,0))*_xlfn.XLOOKUP(Q$1,'Point System'!$E:$E,'Point System'!$G:$G,0),0)</f>
        <v>0</v>
      </c>
      <c r="R43" s="242">
        <f>IFERROR(INDEX(Deduction!$R:$R,MATCH($A43,Deduction!$A:$A,0))*_xlfn.XLOOKUP(R$1,'Point System'!$E:$E,'Point System'!$G:$G,0),0)</f>
        <v>0</v>
      </c>
      <c r="S43" s="242">
        <f>IFERROR(INDEX(Deduction!$S:$S,MATCH($A43,Deduction!$A:$A,0))*_xlfn.XLOOKUP(S$1,'Point System'!$E:$E,'Point System'!$G:$G,0),0)</f>
        <v>0</v>
      </c>
      <c r="T43" s="242">
        <f>IFERROR(INDEX(Deduction!$T:$T,MATCH($A43,Deduction!$A:$A,0))*_xlfn.XLOOKUP(T$1,'Point System'!$E:$E,'Point System'!$G:$G,0),0)</f>
        <v>0</v>
      </c>
      <c r="U43" s="242">
        <f>IFERROR(INDEX(Deduction!$U:$U,MATCH($A43,Deduction!$A:$A,0))*_xlfn.XLOOKUP(U$1,'Point System'!$E:$E,'Point System'!$G:$G,0),0)</f>
        <v>0</v>
      </c>
      <c r="V43" s="242">
        <f>IFERROR(INDEX(Deduction!$V:$V,MATCH($A43,Deduction!$A:$A,0))*_xlfn.XLOOKUP(V$1,'Point System'!$E:$E,'Point System'!$G:$G,0),0)</f>
        <v>0</v>
      </c>
      <c r="W43" s="241">
        <f t="shared" si="1"/>
        <v>0</v>
      </c>
      <c r="X43" s="241">
        <f t="shared" si="2"/>
        <v>0</v>
      </c>
      <c r="Y43" s="244" cm="1">
        <f t="array" ref="Y43">IFERROR(SUMPRODUCT((LOWER(INDEX(Attendance!$E:$ZZ,MATCH($A43,Attendance!$A:$A,0),0))="x")*(TEXT(Attendance!$E$1:$ZZ$1,"mmm")="Feb"))/SUMPRODUCT((Attendance!$E$1:$ZZ$1&lt;&gt;"")*(TEXT(Attendance!$E$1:$ZZ$1,"mmm")="Feb")),0)</f>
        <v>0</v>
      </c>
      <c r="Z43" s="245" cm="1">
        <f t="array" ref="Z43">IFERROR(SUMPRODUCT((LOWER(INDEX(Attendance!$E:$ZZ,MATCH($A43,Attendance!$A:$A,0),0))="x")*(Attendance!$E$2:$ZZ$2=_xlfn.XLOOKUP(E$1,'Point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44" spans="1:26" x14ac:dyDescent="0.25">
      <c r="A44" s="40">
        <f>Attendance!A43</f>
        <v>41</v>
      </c>
      <c r="B44" s="39" t="str">
        <f>IF($A44=0,"",IFERROR(_xlfn.LET(_xlpm.x,INDEX(Attendance!$B:$B,MATCH($A44,Attendance!$A:$A,0)),IF(_xlpm.x=0,"",_xlpm.x)),""))</f>
        <v/>
      </c>
      <c r="C44" s="39" t="str">
        <f>IF($A44=0,"",IFERROR(_xlfn.LET(_xlpm.x,INDEX(Attendance!$C:$C,MATCH($A44,Attendance!$A:$A,0)),IF(_xlpm.x=0,"",_xlpm.x)),""))</f>
        <v/>
      </c>
      <c r="D44" s="39" t="str">
        <f>IF($A44=0,"",IFERROR(_xlfn.LET(_xlpm.x,INDEX(Attendance!$D:$D,MATCH($A44,Attendance!$A:$A,0)),IF(_xlpm.x=0,"",_xlpm.x)),""))</f>
        <v/>
      </c>
      <c r="E44" s="233" cm="1">
        <f t="array" ref="E44">SUMPRODUCT((LOWER(INDEX(Attendance!$D:$ZZ,MATCH($A44,Attendance!$A:$A,0),0))="x")*(Attendance!$D$2:$ZZ$2=_xlfn.XLOOKUP(E$1,'Point System'!$A:$A,'Point System'!$B:$B,""))*(TEXT(Attendance!$D$1:$ZZ$1,"mmm")="Feb"))*_xlfn.XLOOKUP(E$1,'Point System'!$A:$A,'Point System'!$C:$C,0)</f>
        <v>0</v>
      </c>
      <c r="F44" s="233" cm="1">
        <f t="array" ref="F44">SUMPRODUCT((LOWER(INDEX(Attendance!$D:$ZZ,MATCH($A44,Attendance!$A:$A,0),0))="x")*(Attendance!$D$2:$ZZ$2=_xlfn.XLOOKUP(F$1,'Point System'!$A:$A,'Point System'!$B:$B,""))*(TEXT(Attendance!$D$1:$ZZ$1,"mmm")="Feb"))*_xlfn.XLOOKUP(F$1,'Point System'!$A:$A,'Point System'!$C:$C,0)</f>
        <v>0</v>
      </c>
      <c r="G44" s="233" cm="1">
        <f t="array" ref="G44">SUMPRODUCT((LOWER(INDEX(Attendance!$D:$ZZ,MATCH($A44,Attendance!$A:$A,0),0))="x")*(Attendance!$D$2:$ZZ$2=_xlfn.XLOOKUP(G$1,'Point System'!$A:$A,'Point System'!$B:$B,""))*(TEXT(Attendance!$D$1:$ZZ$1,"mmm")="Feb"))*_xlfn.XLOOKUP(G$1,'Point System'!$A:$A,'Point System'!$C:$C,0)</f>
        <v>0</v>
      </c>
      <c r="H44" s="233" cm="1">
        <f t="array" ref="H44">SUMPRODUCT((LOWER(INDEX(Attendance!$D:$ZZ,MATCH($A44,Attendance!$A:$A,0),0))="x")*(Attendance!$D$2:$ZZ$2=_xlfn.XLOOKUP(H$1,'Point System'!$A:$A,'Point System'!$B:$B,""))*(TEXT(Attendance!$D$1:$ZZ$1,"mmm")="Feb"))*_xlfn.XLOOKUP(H$1,'Point System'!$A:$A,'Point System'!$C:$C,0)</f>
        <v>0</v>
      </c>
      <c r="I44" s="233" cm="1">
        <f t="array" ref="I44">SUMPRODUCT((LOWER(INDEX(Attendance!$D:$ZZ,MATCH($A44,Attendance!$A:$A,0),0))="x")*(Attendance!$D$2:$ZZ$2=_xlfn.XLOOKUP(I$1,'Point System'!$A:$A,'Point System'!$B:$B,""))*(TEXT(Attendance!$D$1:$ZZ$1,"mmm")="Feb"))*_xlfn.XLOOKUP(I$1,'Point System'!$A:$A,'Point System'!$C:$C,0)</f>
        <v>0</v>
      </c>
      <c r="J44" s="233" cm="1">
        <f t="array" ref="J44">SUMPRODUCT((LOWER(INDEX(Attendance!$D:$ZZ,MATCH($A44,Attendance!$A:$A,0),0))="x")*(Attendance!$D$2:$ZZ$2=_xlfn.XLOOKUP(J$1,'Point System'!$A:$A,'Point System'!$B:$B,""))*(TEXT(Attendance!$D$1:$ZZ$1,"mmm")="Feb"))*_xlfn.XLOOKUP(J$1,'Point System'!$A:$A,'Point System'!$C:$C,0)</f>
        <v>0</v>
      </c>
      <c r="K44" s="233" cm="1">
        <f t="array" ref="K44">SUMPRODUCT((LOWER(INDEX(Attendance!$D:$ZZ,MATCH($A44,Attendance!$A:$A,0),0))="x")*(Attendance!$D$2:$ZZ$2=_xlfn.XLOOKUP(K$1,'Point System'!$A:$A,'Point System'!$B:$B,""))*(TEXT(Attendance!$D$1:$ZZ$1,"mmm")="Feb"))*_xlfn.XLOOKUP(K$1,'Point System'!$A:$A,'Point System'!$C:$C,0)</f>
        <v>0</v>
      </c>
      <c r="L44" s="188"/>
      <c r="M44" s="188"/>
      <c r="N44" s="188"/>
      <c r="O44" s="188"/>
      <c r="P44" s="241">
        <f t="shared" si="0"/>
        <v>0</v>
      </c>
      <c r="Q44" s="242">
        <f>IFERROR(INDEX(Deduction!$Q:$Q,MATCH($A44,Deduction!$A:$A,0))*_xlfn.XLOOKUP(Q$1,'Point System'!$E:$E,'Point System'!$G:$G,0),0)</f>
        <v>0</v>
      </c>
      <c r="R44" s="242">
        <f>IFERROR(INDEX(Deduction!$R:$R,MATCH($A44,Deduction!$A:$A,0))*_xlfn.XLOOKUP(R$1,'Point System'!$E:$E,'Point System'!$G:$G,0),0)</f>
        <v>0</v>
      </c>
      <c r="S44" s="242">
        <f>IFERROR(INDEX(Deduction!$S:$S,MATCH($A44,Deduction!$A:$A,0))*_xlfn.XLOOKUP(S$1,'Point System'!$E:$E,'Point System'!$G:$G,0),0)</f>
        <v>0</v>
      </c>
      <c r="T44" s="242">
        <f>IFERROR(INDEX(Deduction!$T:$T,MATCH($A44,Deduction!$A:$A,0))*_xlfn.XLOOKUP(T$1,'Point System'!$E:$E,'Point System'!$G:$G,0),0)</f>
        <v>0</v>
      </c>
      <c r="U44" s="242">
        <f>IFERROR(INDEX(Deduction!$U:$U,MATCH($A44,Deduction!$A:$A,0))*_xlfn.XLOOKUP(U$1,'Point System'!$E:$E,'Point System'!$G:$G,0),0)</f>
        <v>0</v>
      </c>
      <c r="V44" s="242">
        <f>IFERROR(INDEX(Deduction!$V:$V,MATCH($A44,Deduction!$A:$A,0))*_xlfn.XLOOKUP(V$1,'Point System'!$E:$E,'Point System'!$G:$G,0),0)</f>
        <v>0</v>
      </c>
      <c r="W44" s="241">
        <f t="shared" si="1"/>
        <v>0</v>
      </c>
      <c r="X44" s="241">
        <f t="shared" si="2"/>
        <v>0</v>
      </c>
      <c r="Y44" s="244" cm="1">
        <f t="array" ref="Y44">IFERROR(SUMPRODUCT((LOWER(INDEX(Attendance!$E:$ZZ,MATCH($A44,Attendance!$A:$A,0),0))="x")*(TEXT(Attendance!$E$1:$ZZ$1,"mmm")="Feb"))/SUMPRODUCT((Attendance!$E$1:$ZZ$1&lt;&gt;"")*(TEXT(Attendance!$E$1:$ZZ$1,"mmm")="Feb")),0)</f>
        <v>0</v>
      </c>
      <c r="Z44" s="245" cm="1">
        <f t="array" ref="Z44">IFERROR(SUMPRODUCT((LOWER(INDEX(Attendance!$E:$ZZ,MATCH($A44,Attendance!$A:$A,0),0))="x")*(Attendance!$E$2:$ZZ$2=_xlfn.XLOOKUP(E$1,'Point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45" spans="1:26" x14ac:dyDescent="0.25">
      <c r="A45" s="39">
        <f>Attendance!A44</f>
        <v>42</v>
      </c>
      <c r="B45" s="39" t="str">
        <f>IF($A45=0,"",IFERROR(_xlfn.LET(_xlpm.x,INDEX(Attendance!$B:$B,MATCH($A45,Attendance!$A:$A,0)),IF(_xlpm.x=0,"",_xlpm.x)),""))</f>
        <v/>
      </c>
      <c r="C45" s="39" t="str">
        <f>IF($A45=0,"",IFERROR(_xlfn.LET(_xlpm.x,INDEX(Attendance!$C:$C,MATCH($A45,Attendance!$A:$A,0)),IF(_xlpm.x=0,"",_xlpm.x)),""))</f>
        <v/>
      </c>
      <c r="D45" s="39" t="str">
        <f>IF($A45=0,"",IFERROR(_xlfn.LET(_xlpm.x,INDEX(Attendance!$D:$D,MATCH($A45,Attendance!$A:$A,0)),IF(_xlpm.x=0,"",_xlpm.x)),""))</f>
        <v/>
      </c>
      <c r="E45" s="233" cm="1">
        <f t="array" ref="E45">SUMPRODUCT((LOWER(INDEX(Attendance!$D:$ZZ,MATCH($A45,Attendance!$A:$A,0),0))="x")*(Attendance!$D$2:$ZZ$2=_xlfn.XLOOKUP(E$1,'Point System'!$A:$A,'Point System'!$B:$B,""))*(TEXT(Attendance!$D$1:$ZZ$1,"mmm")="Feb"))*_xlfn.XLOOKUP(E$1,'Point System'!$A:$A,'Point System'!$C:$C,0)</f>
        <v>0</v>
      </c>
      <c r="F45" s="233" cm="1">
        <f t="array" ref="F45">SUMPRODUCT((LOWER(INDEX(Attendance!$D:$ZZ,MATCH($A45,Attendance!$A:$A,0),0))="x")*(Attendance!$D$2:$ZZ$2=_xlfn.XLOOKUP(F$1,'Point System'!$A:$A,'Point System'!$B:$B,""))*(TEXT(Attendance!$D$1:$ZZ$1,"mmm")="Feb"))*_xlfn.XLOOKUP(F$1,'Point System'!$A:$A,'Point System'!$C:$C,0)</f>
        <v>0</v>
      </c>
      <c r="G45" s="233" cm="1">
        <f t="array" ref="G45">SUMPRODUCT((LOWER(INDEX(Attendance!$D:$ZZ,MATCH($A45,Attendance!$A:$A,0),0))="x")*(Attendance!$D$2:$ZZ$2=_xlfn.XLOOKUP(G$1,'Point System'!$A:$A,'Point System'!$B:$B,""))*(TEXT(Attendance!$D$1:$ZZ$1,"mmm")="Feb"))*_xlfn.XLOOKUP(G$1,'Point System'!$A:$A,'Point System'!$C:$C,0)</f>
        <v>0</v>
      </c>
      <c r="H45" s="233" cm="1">
        <f t="array" ref="H45">SUMPRODUCT((LOWER(INDEX(Attendance!$D:$ZZ,MATCH($A45,Attendance!$A:$A,0),0))="x")*(Attendance!$D$2:$ZZ$2=_xlfn.XLOOKUP(H$1,'Point System'!$A:$A,'Point System'!$B:$B,""))*(TEXT(Attendance!$D$1:$ZZ$1,"mmm")="Feb"))*_xlfn.XLOOKUP(H$1,'Point System'!$A:$A,'Point System'!$C:$C,0)</f>
        <v>0</v>
      </c>
      <c r="I45" s="233" cm="1">
        <f t="array" ref="I45">SUMPRODUCT((LOWER(INDEX(Attendance!$D:$ZZ,MATCH($A45,Attendance!$A:$A,0),0))="x")*(Attendance!$D$2:$ZZ$2=_xlfn.XLOOKUP(I$1,'Point System'!$A:$A,'Point System'!$B:$B,""))*(TEXT(Attendance!$D$1:$ZZ$1,"mmm")="Feb"))*_xlfn.XLOOKUP(I$1,'Point System'!$A:$A,'Point System'!$C:$C,0)</f>
        <v>0</v>
      </c>
      <c r="J45" s="233" cm="1">
        <f t="array" ref="J45">SUMPRODUCT((LOWER(INDEX(Attendance!$D:$ZZ,MATCH($A45,Attendance!$A:$A,0),0))="x")*(Attendance!$D$2:$ZZ$2=_xlfn.XLOOKUP(J$1,'Point System'!$A:$A,'Point System'!$B:$B,""))*(TEXT(Attendance!$D$1:$ZZ$1,"mmm")="Feb"))*_xlfn.XLOOKUP(J$1,'Point System'!$A:$A,'Point System'!$C:$C,0)</f>
        <v>0</v>
      </c>
      <c r="K45" s="233" cm="1">
        <f t="array" ref="K45">SUMPRODUCT((LOWER(INDEX(Attendance!$D:$ZZ,MATCH($A45,Attendance!$A:$A,0),0))="x")*(Attendance!$D$2:$ZZ$2=_xlfn.XLOOKUP(K$1,'Point System'!$A:$A,'Point System'!$B:$B,""))*(TEXT(Attendance!$D$1:$ZZ$1,"mmm")="Feb"))*_xlfn.XLOOKUP(K$1,'Point System'!$A:$A,'Point System'!$C:$C,0)</f>
        <v>0</v>
      </c>
      <c r="L45" s="188"/>
      <c r="M45" s="188"/>
      <c r="N45" s="188"/>
      <c r="O45" s="188"/>
      <c r="P45" s="241">
        <f t="shared" si="0"/>
        <v>0</v>
      </c>
      <c r="Q45" s="242">
        <f>IFERROR(INDEX(Deduction!$Q:$Q,MATCH($A45,Deduction!$A:$A,0))*_xlfn.XLOOKUP(Q$1,'Point System'!$E:$E,'Point System'!$G:$G,0),0)</f>
        <v>0</v>
      </c>
      <c r="R45" s="242">
        <f>IFERROR(INDEX(Deduction!$R:$R,MATCH($A45,Deduction!$A:$A,0))*_xlfn.XLOOKUP(R$1,'Point System'!$E:$E,'Point System'!$G:$G,0),0)</f>
        <v>0</v>
      </c>
      <c r="S45" s="242">
        <f>IFERROR(INDEX(Deduction!$S:$S,MATCH($A45,Deduction!$A:$A,0))*_xlfn.XLOOKUP(S$1,'Point System'!$E:$E,'Point System'!$G:$G,0),0)</f>
        <v>0</v>
      </c>
      <c r="T45" s="242">
        <f>IFERROR(INDEX(Deduction!$T:$T,MATCH($A45,Deduction!$A:$A,0))*_xlfn.XLOOKUP(T$1,'Point System'!$E:$E,'Point System'!$G:$G,0),0)</f>
        <v>0</v>
      </c>
      <c r="U45" s="242">
        <f>IFERROR(INDEX(Deduction!$U:$U,MATCH($A45,Deduction!$A:$A,0))*_xlfn.XLOOKUP(U$1,'Point System'!$E:$E,'Point System'!$G:$G,0),0)</f>
        <v>0</v>
      </c>
      <c r="V45" s="242">
        <f>IFERROR(INDEX(Deduction!$V:$V,MATCH($A45,Deduction!$A:$A,0))*_xlfn.XLOOKUP(V$1,'Point System'!$E:$E,'Point System'!$G:$G,0),0)</f>
        <v>0</v>
      </c>
      <c r="W45" s="241">
        <f t="shared" si="1"/>
        <v>0</v>
      </c>
      <c r="X45" s="241">
        <f t="shared" si="2"/>
        <v>0</v>
      </c>
      <c r="Y45" s="244" cm="1">
        <f t="array" ref="Y45">IFERROR(SUMPRODUCT((LOWER(INDEX(Attendance!$E:$ZZ,MATCH($A45,Attendance!$A:$A,0),0))="x")*(TEXT(Attendance!$E$1:$ZZ$1,"mmm")="Feb"))/SUMPRODUCT((Attendance!$E$1:$ZZ$1&lt;&gt;"")*(TEXT(Attendance!$E$1:$ZZ$1,"mmm")="Feb")),0)</f>
        <v>0</v>
      </c>
      <c r="Z45" s="245" cm="1">
        <f t="array" ref="Z45">IFERROR(SUMPRODUCT((LOWER(INDEX(Attendance!$E:$ZZ,MATCH($A45,Attendance!$A:$A,0),0))="x")*(Attendance!$E$2:$ZZ$2=_xlfn.XLOOKUP(E$1,'Point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46" spans="1:26" x14ac:dyDescent="0.25">
      <c r="A46" s="40">
        <f>Attendance!A45</f>
        <v>43</v>
      </c>
      <c r="B46" s="39" t="str">
        <f>IF($A46=0,"",IFERROR(_xlfn.LET(_xlpm.x,INDEX(Attendance!$B:$B,MATCH($A46,Attendance!$A:$A,0)),IF(_xlpm.x=0,"",_xlpm.x)),""))</f>
        <v/>
      </c>
      <c r="C46" s="39" t="str">
        <f>IF($A46=0,"",IFERROR(_xlfn.LET(_xlpm.x,INDEX(Attendance!$C:$C,MATCH($A46,Attendance!$A:$A,0)),IF(_xlpm.x=0,"",_xlpm.x)),""))</f>
        <v/>
      </c>
      <c r="D46" s="39" t="str">
        <f>IF($A46=0,"",IFERROR(_xlfn.LET(_xlpm.x,INDEX(Attendance!$D:$D,MATCH($A46,Attendance!$A:$A,0)),IF(_xlpm.x=0,"",_xlpm.x)),""))</f>
        <v/>
      </c>
      <c r="E46" s="233" cm="1">
        <f t="array" ref="E46">SUMPRODUCT((LOWER(INDEX(Attendance!$D:$ZZ,MATCH($A46,Attendance!$A:$A,0),0))="x")*(Attendance!$D$2:$ZZ$2=_xlfn.XLOOKUP(E$1,'Point System'!$A:$A,'Point System'!$B:$B,""))*(TEXT(Attendance!$D$1:$ZZ$1,"mmm")="Feb"))*_xlfn.XLOOKUP(E$1,'Point System'!$A:$A,'Point System'!$C:$C,0)</f>
        <v>0</v>
      </c>
      <c r="F46" s="233" cm="1">
        <f t="array" ref="F46">SUMPRODUCT((LOWER(INDEX(Attendance!$D:$ZZ,MATCH($A46,Attendance!$A:$A,0),0))="x")*(Attendance!$D$2:$ZZ$2=_xlfn.XLOOKUP(F$1,'Point System'!$A:$A,'Point System'!$B:$B,""))*(TEXT(Attendance!$D$1:$ZZ$1,"mmm")="Feb"))*_xlfn.XLOOKUP(F$1,'Point System'!$A:$A,'Point System'!$C:$C,0)</f>
        <v>0</v>
      </c>
      <c r="G46" s="233" cm="1">
        <f t="array" ref="G46">SUMPRODUCT((LOWER(INDEX(Attendance!$D:$ZZ,MATCH($A46,Attendance!$A:$A,0),0))="x")*(Attendance!$D$2:$ZZ$2=_xlfn.XLOOKUP(G$1,'Point System'!$A:$A,'Point System'!$B:$B,""))*(TEXT(Attendance!$D$1:$ZZ$1,"mmm")="Feb"))*_xlfn.XLOOKUP(G$1,'Point System'!$A:$A,'Point System'!$C:$C,0)</f>
        <v>0</v>
      </c>
      <c r="H46" s="233" cm="1">
        <f t="array" ref="H46">SUMPRODUCT((LOWER(INDEX(Attendance!$D:$ZZ,MATCH($A46,Attendance!$A:$A,0),0))="x")*(Attendance!$D$2:$ZZ$2=_xlfn.XLOOKUP(H$1,'Point System'!$A:$A,'Point System'!$B:$B,""))*(TEXT(Attendance!$D$1:$ZZ$1,"mmm")="Feb"))*_xlfn.XLOOKUP(H$1,'Point System'!$A:$A,'Point System'!$C:$C,0)</f>
        <v>0</v>
      </c>
      <c r="I46" s="233" cm="1">
        <f t="array" ref="I46">SUMPRODUCT((LOWER(INDEX(Attendance!$D:$ZZ,MATCH($A46,Attendance!$A:$A,0),0))="x")*(Attendance!$D$2:$ZZ$2=_xlfn.XLOOKUP(I$1,'Point System'!$A:$A,'Point System'!$B:$B,""))*(TEXT(Attendance!$D$1:$ZZ$1,"mmm")="Feb"))*_xlfn.XLOOKUP(I$1,'Point System'!$A:$A,'Point System'!$C:$C,0)</f>
        <v>0</v>
      </c>
      <c r="J46" s="233" cm="1">
        <f t="array" ref="J46">SUMPRODUCT((LOWER(INDEX(Attendance!$D:$ZZ,MATCH($A46,Attendance!$A:$A,0),0))="x")*(Attendance!$D$2:$ZZ$2=_xlfn.XLOOKUP(J$1,'Point System'!$A:$A,'Point System'!$B:$B,""))*(TEXT(Attendance!$D$1:$ZZ$1,"mmm")="Feb"))*_xlfn.XLOOKUP(J$1,'Point System'!$A:$A,'Point System'!$C:$C,0)</f>
        <v>0</v>
      </c>
      <c r="K46" s="233" cm="1">
        <f t="array" ref="K46">SUMPRODUCT((LOWER(INDEX(Attendance!$D:$ZZ,MATCH($A46,Attendance!$A:$A,0),0))="x")*(Attendance!$D$2:$ZZ$2=_xlfn.XLOOKUP(K$1,'Point System'!$A:$A,'Point System'!$B:$B,""))*(TEXT(Attendance!$D$1:$ZZ$1,"mmm")="Feb"))*_xlfn.XLOOKUP(K$1,'Point System'!$A:$A,'Point System'!$C:$C,0)</f>
        <v>0</v>
      </c>
      <c r="L46" s="188"/>
      <c r="M46" s="188"/>
      <c r="N46" s="188"/>
      <c r="O46" s="188"/>
      <c r="P46" s="241">
        <f t="shared" si="0"/>
        <v>0</v>
      </c>
      <c r="Q46" s="242">
        <f>IFERROR(INDEX(Deduction!$Q:$Q,MATCH($A46,Deduction!$A:$A,0))*_xlfn.XLOOKUP(Q$1,'Point System'!$E:$E,'Point System'!$G:$G,0),0)</f>
        <v>0</v>
      </c>
      <c r="R46" s="242">
        <f>IFERROR(INDEX(Deduction!$R:$R,MATCH($A46,Deduction!$A:$A,0))*_xlfn.XLOOKUP(R$1,'Point System'!$E:$E,'Point System'!$G:$G,0),0)</f>
        <v>0</v>
      </c>
      <c r="S46" s="242">
        <f>IFERROR(INDEX(Deduction!$S:$S,MATCH($A46,Deduction!$A:$A,0))*_xlfn.XLOOKUP(S$1,'Point System'!$E:$E,'Point System'!$G:$G,0),0)</f>
        <v>0</v>
      </c>
      <c r="T46" s="242">
        <f>IFERROR(INDEX(Deduction!$T:$T,MATCH($A46,Deduction!$A:$A,0))*_xlfn.XLOOKUP(T$1,'Point System'!$E:$E,'Point System'!$G:$G,0),0)</f>
        <v>0</v>
      </c>
      <c r="U46" s="242">
        <f>IFERROR(INDEX(Deduction!$U:$U,MATCH($A46,Deduction!$A:$A,0))*_xlfn.XLOOKUP(U$1,'Point System'!$E:$E,'Point System'!$G:$G,0),0)</f>
        <v>0</v>
      </c>
      <c r="V46" s="242">
        <f>IFERROR(INDEX(Deduction!$V:$V,MATCH($A46,Deduction!$A:$A,0))*_xlfn.XLOOKUP(V$1,'Point System'!$E:$E,'Point System'!$G:$G,0),0)</f>
        <v>0</v>
      </c>
      <c r="W46" s="241">
        <f t="shared" si="1"/>
        <v>0</v>
      </c>
      <c r="X46" s="241">
        <f t="shared" si="2"/>
        <v>0</v>
      </c>
      <c r="Y46" s="244" cm="1">
        <f t="array" ref="Y46">IFERROR(SUMPRODUCT((LOWER(INDEX(Attendance!$E:$ZZ,MATCH($A46,Attendance!$A:$A,0),0))="x")*(TEXT(Attendance!$E$1:$ZZ$1,"mmm")="Feb"))/SUMPRODUCT((Attendance!$E$1:$ZZ$1&lt;&gt;"")*(TEXT(Attendance!$E$1:$ZZ$1,"mmm")="Feb")),0)</f>
        <v>0</v>
      </c>
      <c r="Z46" s="245" cm="1">
        <f t="array" ref="Z46">IFERROR(SUMPRODUCT((LOWER(INDEX(Attendance!$E:$ZZ,MATCH($A46,Attendance!$A:$A,0),0))="x")*(Attendance!$E$2:$ZZ$2=_xlfn.XLOOKUP(E$1,'Point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47" spans="1:26" x14ac:dyDescent="0.25">
      <c r="A47" s="39">
        <f>Attendance!A46</f>
        <v>44</v>
      </c>
      <c r="B47" s="39" t="str">
        <f>IF($A47=0,"",IFERROR(_xlfn.LET(_xlpm.x,INDEX(Attendance!$B:$B,MATCH($A47,Attendance!$A:$A,0)),IF(_xlpm.x=0,"",_xlpm.x)),""))</f>
        <v/>
      </c>
      <c r="C47" s="39" t="str">
        <f>IF($A47=0,"",IFERROR(_xlfn.LET(_xlpm.x,INDEX(Attendance!$C:$C,MATCH($A47,Attendance!$A:$A,0)),IF(_xlpm.x=0,"",_xlpm.x)),""))</f>
        <v/>
      </c>
      <c r="D47" s="39" t="str">
        <f>IF($A47=0,"",IFERROR(_xlfn.LET(_xlpm.x,INDEX(Attendance!$D:$D,MATCH($A47,Attendance!$A:$A,0)),IF(_xlpm.x=0,"",_xlpm.x)),""))</f>
        <v/>
      </c>
      <c r="E47" s="233" cm="1">
        <f t="array" ref="E47">SUMPRODUCT((LOWER(INDEX(Attendance!$D:$ZZ,MATCH($A47,Attendance!$A:$A,0),0))="x")*(Attendance!$D$2:$ZZ$2=_xlfn.XLOOKUP(E$1,'Point System'!$A:$A,'Point System'!$B:$B,""))*(TEXT(Attendance!$D$1:$ZZ$1,"mmm")="Feb"))*_xlfn.XLOOKUP(E$1,'Point System'!$A:$A,'Point System'!$C:$C,0)</f>
        <v>0</v>
      </c>
      <c r="F47" s="233" cm="1">
        <f t="array" ref="F47">SUMPRODUCT((LOWER(INDEX(Attendance!$D:$ZZ,MATCH($A47,Attendance!$A:$A,0),0))="x")*(Attendance!$D$2:$ZZ$2=_xlfn.XLOOKUP(F$1,'Point System'!$A:$A,'Point System'!$B:$B,""))*(TEXT(Attendance!$D$1:$ZZ$1,"mmm")="Feb"))*_xlfn.XLOOKUP(F$1,'Point System'!$A:$A,'Point System'!$C:$C,0)</f>
        <v>0</v>
      </c>
      <c r="G47" s="233" cm="1">
        <f t="array" ref="G47">SUMPRODUCT((LOWER(INDEX(Attendance!$D:$ZZ,MATCH($A47,Attendance!$A:$A,0),0))="x")*(Attendance!$D$2:$ZZ$2=_xlfn.XLOOKUP(G$1,'Point System'!$A:$A,'Point System'!$B:$B,""))*(TEXT(Attendance!$D$1:$ZZ$1,"mmm")="Feb"))*_xlfn.XLOOKUP(G$1,'Point System'!$A:$A,'Point System'!$C:$C,0)</f>
        <v>0</v>
      </c>
      <c r="H47" s="233" cm="1">
        <f t="array" ref="H47">SUMPRODUCT((LOWER(INDEX(Attendance!$D:$ZZ,MATCH($A47,Attendance!$A:$A,0),0))="x")*(Attendance!$D$2:$ZZ$2=_xlfn.XLOOKUP(H$1,'Point System'!$A:$A,'Point System'!$B:$B,""))*(TEXT(Attendance!$D$1:$ZZ$1,"mmm")="Feb"))*_xlfn.XLOOKUP(H$1,'Point System'!$A:$A,'Point System'!$C:$C,0)</f>
        <v>0</v>
      </c>
      <c r="I47" s="233" cm="1">
        <f t="array" ref="I47">SUMPRODUCT((LOWER(INDEX(Attendance!$D:$ZZ,MATCH($A47,Attendance!$A:$A,0),0))="x")*(Attendance!$D$2:$ZZ$2=_xlfn.XLOOKUP(I$1,'Point System'!$A:$A,'Point System'!$B:$B,""))*(TEXT(Attendance!$D$1:$ZZ$1,"mmm")="Feb"))*_xlfn.XLOOKUP(I$1,'Point System'!$A:$A,'Point System'!$C:$C,0)</f>
        <v>0</v>
      </c>
      <c r="J47" s="233" cm="1">
        <f t="array" ref="J47">SUMPRODUCT((LOWER(INDEX(Attendance!$D:$ZZ,MATCH($A47,Attendance!$A:$A,0),0))="x")*(Attendance!$D$2:$ZZ$2=_xlfn.XLOOKUP(J$1,'Point System'!$A:$A,'Point System'!$B:$B,""))*(TEXT(Attendance!$D$1:$ZZ$1,"mmm")="Feb"))*_xlfn.XLOOKUP(J$1,'Point System'!$A:$A,'Point System'!$C:$C,0)</f>
        <v>0</v>
      </c>
      <c r="K47" s="233" cm="1">
        <f t="array" ref="K47">SUMPRODUCT((LOWER(INDEX(Attendance!$D:$ZZ,MATCH($A47,Attendance!$A:$A,0),0))="x")*(Attendance!$D$2:$ZZ$2=_xlfn.XLOOKUP(K$1,'Point System'!$A:$A,'Point System'!$B:$B,""))*(TEXT(Attendance!$D$1:$ZZ$1,"mmm")="Feb"))*_xlfn.XLOOKUP(K$1,'Point System'!$A:$A,'Point System'!$C:$C,0)</f>
        <v>0</v>
      </c>
      <c r="L47" s="188"/>
      <c r="M47" s="188"/>
      <c r="N47" s="188"/>
      <c r="O47" s="188"/>
      <c r="P47" s="241">
        <f t="shared" si="0"/>
        <v>0</v>
      </c>
      <c r="Q47" s="242">
        <f>IFERROR(INDEX(Deduction!$Q:$Q,MATCH($A47,Deduction!$A:$A,0))*_xlfn.XLOOKUP(Q$1,'Point System'!$E:$E,'Point System'!$G:$G,0),0)</f>
        <v>0</v>
      </c>
      <c r="R47" s="242">
        <f>IFERROR(INDEX(Deduction!$R:$R,MATCH($A47,Deduction!$A:$A,0))*_xlfn.XLOOKUP(R$1,'Point System'!$E:$E,'Point System'!$G:$G,0),0)</f>
        <v>0</v>
      </c>
      <c r="S47" s="242">
        <f>IFERROR(INDEX(Deduction!$S:$S,MATCH($A47,Deduction!$A:$A,0))*_xlfn.XLOOKUP(S$1,'Point System'!$E:$E,'Point System'!$G:$G,0),0)</f>
        <v>0</v>
      </c>
      <c r="T47" s="242">
        <f>IFERROR(INDEX(Deduction!$T:$T,MATCH($A47,Deduction!$A:$A,0))*_xlfn.XLOOKUP(T$1,'Point System'!$E:$E,'Point System'!$G:$G,0),0)</f>
        <v>0</v>
      </c>
      <c r="U47" s="242">
        <f>IFERROR(INDEX(Deduction!$U:$U,MATCH($A47,Deduction!$A:$A,0))*_xlfn.XLOOKUP(U$1,'Point System'!$E:$E,'Point System'!$G:$G,0),0)</f>
        <v>0</v>
      </c>
      <c r="V47" s="242">
        <f>IFERROR(INDEX(Deduction!$V:$V,MATCH($A47,Deduction!$A:$A,0))*_xlfn.XLOOKUP(V$1,'Point System'!$E:$E,'Point System'!$G:$G,0),0)</f>
        <v>0</v>
      </c>
      <c r="W47" s="241">
        <f t="shared" si="1"/>
        <v>0</v>
      </c>
      <c r="X47" s="241">
        <f t="shared" si="2"/>
        <v>0</v>
      </c>
      <c r="Y47" s="244" cm="1">
        <f t="array" ref="Y47">IFERROR(SUMPRODUCT((LOWER(INDEX(Attendance!$E:$ZZ,MATCH($A47,Attendance!$A:$A,0),0))="x")*(TEXT(Attendance!$E$1:$ZZ$1,"mmm")="Feb"))/SUMPRODUCT((Attendance!$E$1:$ZZ$1&lt;&gt;"")*(TEXT(Attendance!$E$1:$ZZ$1,"mmm")="Feb")),0)</f>
        <v>0</v>
      </c>
      <c r="Z47" s="245" cm="1">
        <f t="array" ref="Z47">IFERROR(SUMPRODUCT((LOWER(INDEX(Attendance!$E:$ZZ,MATCH($A47,Attendance!$A:$A,0),0))="x")*(Attendance!$E$2:$ZZ$2=_xlfn.XLOOKUP(E$1,'Point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48" spans="1:26" x14ac:dyDescent="0.25">
      <c r="A48" s="40">
        <f>Attendance!A47</f>
        <v>45</v>
      </c>
      <c r="B48" s="39" t="str">
        <f>IF($A48=0,"",IFERROR(_xlfn.LET(_xlpm.x,INDEX(Attendance!$B:$B,MATCH($A48,Attendance!$A:$A,0)),IF(_xlpm.x=0,"",_xlpm.x)),""))</f>
        <v/>
      </c>
      <c r="C48" s="39" t="str">
        <f>IF($A48=0,"",IFERROR(_xlfn.LET(_xlpm.x,INDEX(Attendance!$C:$C,MATCH($A48,Attendance!$A:$A,0)),IF(_xlpm.x=0,"",_xlpm.x)),""))</f>
        <v/>
      </c>
      <c r="D48" s="39" t="str">
        <f>IF($A48=0,"",IFERROR(_xlfn.LET(_xlpm.x,INDEX(Attendance!$D:$D,MATCH($A48,Attendance!$A:$A,0)),IF(_xlpm.x=0,"",_xlpm.x)),""))</f>
        <v/>
      </c>
      <c r="E48" s="233" cm="1">
        <f t="array" ref="E48">SUMPRODUCT((LOWER(INDEX(Attendance!$D:$ZZ,MATCH($A48,Attendance!$A:$A,0),0))="x")*(Attendance!$D$2:$ZZ$2=_xlfn.XLOOKUP(E$1,'Point System'!$A:$A,'Point System'!$B:$B,""))*(TEXT(Attendance!$D$1:$ZZ$1,"mmm")="Feb"))*_xlfn.XLOOKUP(E$1,'Point System'!$A:$A,'Point System'!$C:$C,0)</f>
        <v>0</v>
      </c>
      <c r="F48" s="233" cm="1">
        <f t="array" ref="F48">SUMPRODUCT((LOWER(INDEX(Attendance!$D:$ZZ,MATCH($A48,Attendance!$A:$A,0),0))="x")*(Attendance!$D$2:$ZZ$2=_xlfn.XLOOKUP(F$1,'Point System'!$A:$A,'Point System'!$B:$B,""))*(TEXT(Attendance!$D$1:$ZZ$1,"mmm")="Feb"))*_xlfn.XLOOKUP(F$1,'Point System'!$A:$A,'Point System'!$C:$C,0)</f>
        <v>0</v>
      </c>
      <c r="G48" s="233" cm="1">
        <f t="array" ref="G48">SUMPRODUCT((LOWER(INDEX(Attendance!$D:$ZZ,MATCH($A48,Attendance!$A:$A,0),0))="x")*(Attendance!$D$2:$ZZ$2=_xlfn.XLOOKUP(G$1,'Point System'!$A:$A,'Point System'!$B:$B,""))*(TEXT(Attendance!$D$1:$ZZ$1,"mmm")="Feb"))*_xlfn.XLOOKUP(G$1,'Point System'!$A:$A,'Point System'!$C:$C,0)</f>
        <v>0</v>
      </c>
      <c r="H48" s="233" cm="1">
        <f t="array" ref="H48">SUMPRODUCT((LOWER(INDEX(Attendance!$D:$ZZ,MATCH($A48,Attendance!$A:$A,0),0))="x")*(Attendance!$D$2:$ZZ$2=_xlfn.XLOOKUP(H$1,'Point System'!$A:$A,'Point System'!$B:$B,""))*(TEXT(Attendance!$D$1:$ZZ$1,"mmm")="Feb"))*_xlfn.XLOOKUP(H$1,'Point System'!$A:$A,'Point System'!$C:$C,0)</f>
        <v>0</v>
      </c>
      <c r="I48" s="233" cm="1">
        <f t="array" ref="I48">SUMPRODUCT((LOWER(INDEX(Attendance!$D:$ZZ,MATCH($A48,Attendance!$A:$A,0),0))="x")*(Attendance!$D$2:$ZZ$2=_xlfn.XLOOKUP(I$1,'Point System'!$A:$A,'Point System'!$B:$B,""))*(TEXT(Attendance!$D$1:$ZZ$1,"mmm")="Feb"))*_xlfn.XLOOKUP(I$1,'Point System'!$A:$A,'Point System'!$C:$C,0)</f>
        <v>0</v>
      </c>
      <c r="J48" s="233" cm="1">
        <f t="array" ref="J48">SUMPRODUCT((LOWER(INDEX(Attendance!$D:$ZZ,MATCH($A48,Attendance!$A:$A,0),0))="x")*(Attendance!$D$2:$ZZ$2=_xlfn.XLOOKUP(J$1,'Point System'!$A:$A,'Point System'!$B:$B,""))*(TEXT(Attendance!$D$1:$ZZ$1,"mmm")="Feb"))*_xlfn.XLOOKUP(J$1,'Point System'!$A:$A,'Point System'!$C:$C,0)</f>
        <v>0</v>
      </c>
      <c r="K48" s="233" cm="1">
        <f t="array" ref="K48">SUMPRODUCT((LOWER(INDEX(Attendance!$D:$ZZ,MATCH($A48,Attendance!$A:$A,0),0))="x")*(Attendance!$D$2:$ZZ$2=_xlfn.XLOOKUP(K$1,'Point System'!$A:$A,'Point System'!$B:$B,""))*(TEXT(Attendance!$D$1:$ZZ$1,"mmm")="Feb"))*_xlfn.XLOOKUP(K$1,'Point System'!$A:$A,'Point System'!$C:$C,0)</f>
        <v>0</v>
      </c>
      <c r="L48" s="188"/>
      <c r="M48" s="188"/>
      <c r="N48" s="188"/>
      <c r="O48" s="188"/>
      <c r="P48" s="241">
        <f t="shared" si="0"/>
        <v>0</v>
      </c>
      <c r="Q48" s="242">
        <f>IFERROR(INDEX(Deduction!$Q:$Q,MATCH($A48,Deduction!$A:$A,0))*_xlfn.XLOOKUP(Q$1,'Point System'!$E:$E,'Point System'!$G:$G,0),0)</f>
        <v>0</v>
      </c>
      <c r="R48" s="242">
        <f>IFERROR(INDEX(Deduction!$R:$R,MATCH($A48,Deduction!$A:$A,0))*_xlfn.XLOOKUP(R$1,'Point System'!$E:$E,'Point System'!$G:$G,0),0)</f>
        <v>0</v>
      </c>
      <c r="S48" s="242">
        <f>IFERROR(INDEX(Deduction!$S:$S,MATCH($A48,Deduction!$A:$A,0))*_xlfn.XLOOKUP(S$1,'Point System'!$E:$E,'Point System'!$G:$G,0),0)</f>
        <v>0</v>
      </c>
      <c r="T48" s="242">
        <f>IFERROR(INDEX(Deduction!$T:$T,MATCH($A48,Deduction!$A:$A,0))*_xlfn.XLOOKUP(T$1,'Point System'!$E:$E,'Point System'!$G:$G,0),0)</f>
        <v>0</v>
      </c>
      <c r="U48" s="242">
        <f>IFERROR(INDEX(Deduction!$U:$U,MATCH($A48,Deduction!$A:$A,0))*_xlfn.XLOOKUP(U$1,'Point System'!$E:$E,'Point System'!$G:$G,0),0)</f>
        <v>0</v>
      </c>
      <c r="V48" s="242">
        <f>IFERROR(INDEX(Deduction!$V:$V,MATCH($A48,Deduction!$A:$A,0))*_xlfn.XLOOKUP(V$1,'Point System'!$E:$E,'Point System'!$G:$G,0),0)</f>
        <v>0</v>
      </c>
      <c r="W48" s="241">
        <f t="shared" si="1"/>
        <v>0</v>
      </c>
      <c r="X48" s="241">
        <f t="shared" si="2"/>
        <v>0</v>
      </c>
      <c r="Y48" s="244" cm="1">
        <f t="array" ref="Y48">IFERROR(SUMPRODUCT((LOWER(INDEX(Attendance!$E:$ZZ,MATCH($A48,Attendance!$A:$A,0),0))="x")*(TEXT(Attendance!$E$1:$ZZ$1,"mmm")="Feb"))/SUMPRODUCT((Attendance!$E$1:$ZZ$1&lt;&gt;"")*(TEXT(Attendance!$E$1:$ZZ$1,"mmm")="Feb")),0)</f>
        <v>0</v>
      </c>
      <c r="Z48" s="245" cm="1">
        <f t="array" ref="Z48">IFERROR(SUMPRODUCT((LOWER(INDEX(Attendance!$E:$ZZ,MATCH($A48,Attendance!$A:$A,0),0))="x")*(Attendance!$E$2:$ZZ$2=_xlfn.XLOOKUP(E$1,'Point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49" spans="1:26" x14ac:dyDescent="0.25">
      <c r="A49" s="39">
        <f>Attendance!A48</f>
        <v>46</v>
      </c>
      <c r="B49" s="39" t="str">
        <f>IF($A49=0,"",IFERROR(_xlfn.LET(_xlpm.x,INDEX(Attendance!$B:$B,MATCH($A49,Attendance!$A:$A,0)),IF(_xlpm.x=0,"",_xlpm.x)),""))</f>
        <v/>
      </c>
      <c r="C49" s="39" t="str">
        <f>IF($A49=0,"",IFERROR(_xlfn.LET(_xlpm.x,INDEX(Attendance!$C:$C,MATCH($A49,Attendance!$A:$A,0)),IF(_xlpm.x=0,"",_xlpm.x)),""))</f>
        <v/>
      </c>
      <c r="D49" s="39" t="str">
        <f>IF($A49=0,"",IFERROR(_xlfn.LET(_xlpm.x,INDEX(Attendance!$D:$D,MATCH($A49,Attendance!$A:$A,0)),IF(_xlpm.x=0,"",_xlpm.x)),""))</f>
        <v/>
      </c>
      <c r="E49" s="233" cm="1">
        <f t="array" ref="E49">SUMPRODUCT((LOWER(INDEX(Attendance!$D:$ZZ,MATCH($A49,Attendance!$A:$A,0),0))="x")*(Attendance!$D$2:$ZZ$2=_xlfn.XLOOKUP(E$1,'Point System'!$A:$A,'Point System'!$B:$B,""))*(TEXT(Attendance!$D$1:$ZZ$1,"mmm")="Feb"))*_xlfn.XLOOKUP(E$1,'Point System'!$A:$A,'Point System'!$C:$C,0)</f>
        <v>0</v>
      </c>
      <c r="F49" s="233" cm="1">
        <f t="array" ref="F49">SUMPRODUCT((LOWER(INDEX(Attendance!$D:$ZZ,MATCH($A49,Attendance!$A:$A,0),0))="x")*(Attendance!$D$2:$ZZ$2=_xlfn.XLOOKUP(F$1,'Point System'!$A:$A,'Point System'!$B:$B,""))*(TEXT(Attendance!$D$1:$ZZ$1,"mmm")="Feb"))*_xlfn.XLOOKUP(F$1,'Point System'!$A:$A,'Point System'!$C:$C,0)</f>
        <v>0</v>
      </c>
      <c r="G49" s="233" cm="1">
        <f t="array" ref="G49">SUMPRODUCT((LOWER(INDEX(Attendance!$D:$ZZ,MATCH($A49,Attendance!$A:$A,0),0))="x")*(Attendance!$D$2:$ZZ$2=_xlfn.XLOOKUP(G$1,'Point System'!$A:$A,'Point System'!$B:$B,""))*(TEXT(Attendance!$D$1:$ZZ$1,"mmm")="Feb"))*_xlfn.XLOOKUP(G$1,'Point System'!$A:$A,'Point System'!$C:$C,0)</f>
        <v>0</v>
      </c>
      <c r="H49" s="233" cm="1">
        <f t="array" ref="H49">SUMPRODUCT((LOWER(INDEX(Attendance!$D:$ZZ,MATCH($A49,Attendance!$A:$A,0),0))="x")*(Attendance!$D$2:$ZZ$2=_xlfn.XLOOKUP(H$1,'Point System'!$A:$A,'Point System'!$B:$B,""))*(TEXT(Attendance!$D$1:$ZZ$1,"mmm")="Feb"))*_xlfn.XLOOKUP(H$1,'Point System'!$A:$A,'Point System'!$C:$C,0)</f>
        <v>0</v>
      </c>
      <c r="I49" s="233" cm="1">
        <f t="array" ref="I49">SUMPRODUCT((LOWER(INDEX(Attendance!$D:$ZZ,MATCH($A49,Attendance!$A:$A,0),0))="x")*(Attendance!$D$2:$ZZ$2=_xlfn.XLOOKUP(I$1,'Point System'!$A:$A,'Point System'!$B:$B,""))*(TEXT(Attendance!$D$1:$ZZ$1,"mmm")="Feb"))*_xlfn.XLOOKUP(I$1,'Point System'!$A:$A,'Point System'!$C:$C,0)</f>
        <v>0</v>
      </c>
      <c r="J49" s="233" cm="1">
        <f t="array" ref="J49">SUMPRODUCT((LOWER(INDEX(Attendance!$D:$ZZ,MATCH($A49,Attendance!$A:$A,0),0))="x")*(Attendance!$D$2:$ZZ$2=_xlfn.XLOOKUP(J$1,'Point System'!$A:$A,'Point System'!$B:$B,""))*(TEXT(Attendance!$D$1:$ZZ$1,"mmm")="Feb"))*_xlfn.XLOOKUP(J$1,'Point System'!$A:$A,'Point System'!$C:$C,0)</f>
        <v>0</v>
      </c>
      <c r="K49" s="233" cm="1">
        <f t="array" ref="K49">SUMPRODUCT((LOWER(INDEX(Attendance!$D:$ZZ,MATCH($A49,Attendance!$A:$A,0),0))="x")*(Attendance!$D$2:$ZZ$2=_xlfn.XLOOKUP(K$1,'Point System'!$A:$A,'Point System'!$B:$B,""))*(TEXT(Attendance!$D$1:$ZZ$1,"mmm")="Feb"))*_xlfn.XLOOKUP(K$1,'Point System'!$A:$A,'Point System'!$C:$C,0)</f>
        <v>0</v>
      </c>
      <c r="L49" s="188"/>
      <c r="M49" s="188"/>
      <c r="N49" s="188"/>
      <c r="O49" s="188"/>
      <c r="P49" s="241">
        <f t="shared" si="0"/>
        <v>0</v>
      </c>
      <c r="Q49" s="242">
        <f>IFERROR(INDEX(Deduction!$Q:$Q,MATCH($A49,Deduction!$A:$A,0))*_xlfn.XLOOKUP(Q$1,'Point System'!$E:$E,'Point System'!$G:$G,0),0)</f>
        <v>0</v>
      </c>
      <c r="R49" s="242">
        <f>IFERROR(INDEX(Deduction!$R:$R,MATCH($A49,Deduction!$A:$A,0))*_xlfn.XLOOKUP(R$1,'Point System'!$E:$E,'Point System'!$G:$G,0),0)</f>
        <v>0</v>
      </c>
      <c r="S49" s="242">
        <f>IFERROR(INDEX(Deduction!$S:$S,MATCH($A49,Deduction!$A:$A,0))*_xlfn.XLOOKUP(S$1,'Point System'!$E:$E,'Point System'!$G:$G,0),0)</f>
        <v>0</v>
      </c>
      <c r="T49" s="242">
        <f>IFERROR(INDEX(Deduction!$T:$T,MATCH($A49,Deduction!$A:$A,0))*_xlfn.XLOOKUP(T$1,'Point System'!$E:$E,'Point System'!$G:$G,0),0)</f>
        <v>0</v>
      </c>
      <c r="U49" s="242">
        <f>IFERROR(INDEX(Deduction!$U:$U,MATCH($A49,Deduction!$A:$A,0))*_xlfn.XLOOKUP(U$1,'Point System'!$E:$E,'Point System'!$G:$G,0),0)</f>
        <v>0</v>
      </c>
      <c r="V49" s="242">
        <f>IFERROR(INDEX(Deduction!$V:$V,MATCH($A49,Deduction!$A:$A,0))*_xlfn.XLOOKUP(V$1,'Point System'!$E:$E,'Point System'!$G:$G,0),0)</f>
        <v>0</v>
      </c>
      <c r="W49" s="241">
        <f t="shared" si="1"/>
        <v>0</v>
      </c>
      <c r="X49" s="241">
        <f t="shared" si="2"/>
        <v>0</v>
      </c>
      <c r="Y49" s="244" cm="1">
        <f t="array" ref="Y49">IFERROR(SUMPRODUCT((LOWER(INDEX(Attendance!$E:$ZZ,MATCH($A49,Attendance!$A:$A,0),0))="x")*(TEXT(Attendance!$E$1:$ZZ$1,"mmm")="Feb"))/SUMPRODUCT((Attendance!$E$1:$ZZ$1&lt;&gt;"")*(TEXT(Attendance!$E$1:$ZZ$1,"mmm")="Feb")),0)</f>
        <v>0</v>
      </c>
      <c r="Z49" s="245" cm="1">
        <f t="array" ref="Z49">IFERROR(SUMPRODUCT((LOWER(INDEX(Attendance!$E:$ZZ,MATCH($A49,Attendance!$A:$A,0),0))="x")*(Attendance!$E$2:$ZZ$2=_xlfn.XLOOKUP(E$1,'Point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50" spans="1:26" x14ac:dyDescent="0.25">
      <c r="A50" s="40">
        <f>Attendance!A49</f>
        <v>47</v>
      </c>
      <c r="B50" s="39" t="str">
        <f>IF($A50=0,"",IFERROR(_xlfn.LET(_xlpm.x,INDEX(Attendance!$B:$B,MATCH($A50,Attendance!$A:$A,0)),IF(_xlpm.x=0,"",_xlpm.x)),""))</f>
        <v/>
      </c>
      <c r="C50" s="39" t="str">
        <f>IF($A50=0,"",IFERROR(_xlfn.LET(_xlpm.x,INDEX(Attendance!$C:$C,MATCH($A50,Attendance!$A:$A,0)),IF(_xlpm.x=0,"",_xlpm.x)),""))</f>
        <v/>
      </c>
      <c r="D50" s="39" t="str">
        <f>IF($A50=0,"",IFERROR(_xlfn.LET(_xlpm.x,INDEX(Attendance!$D:$D,MATCH($A50,Attendance!$A:$A,0)),IF(_xlpm.x=0,"",_xlpm.x)),""))</f>
        <v/>
      </c>
      <c r="E50" s="233" cm="1">
        <f t="array" ref="E50">SUMPRODUCT((LOWER(INDEX(Attendance!$D:$ZZ,MATCH($A50,Attendance!$A:$A,0),0))="x")*(Attendance!$D$2:$ZZ$2=_xlfn.XLOOKUP(E$1,'Point System'!$A:$A,'Point System'!$B:$B,""))*(TEXT(Attendance!$D$1:$ZZ$1,"mmm")="Feb"))*_xlfn.XLOOKUP(E$1,'Point System'!$A:$A,'Point System'!$C:$C,0)</f>
        <v>0</v>
      </c>
      <c r="F50" s="233" cm="1">
        <f t="array" ref="F50">SUMPRODUCT((LOWER(INDEX(Attendance!$D:$ZZ,MATCH($A50,Attendance!$A:$A,0),0))="x")*(Attendance!$D$2:$ZZ$2=_xlfn.XLOOKUP(F$1,'Point System'!$A:$A,'Point System'!$B:$B,""))*(TEXT(Attendance!$D$1:$ZZ$1,"mmm")="Feb"))*_xlfn.XLOOKUP(F$1,'Point System'!$A:$A,'Point System'!$C:$C,0)</f>
        <v>0</v>
      </c>
      <c r="G50" s="233" cm="1">
        <f t="array" ref="G50">SUMPRODUCT((LOWER(INDEX(Attendance!$D:$ZZ,MATCH($A50,Attendance!$A:$A,0),0))="x")*(Attendance!$D$2:$ZZ$2=_xlfn.XLOOKUP(G$1,'Point System'!$A:$A,'Point System'!$B:$B,""))*(TEXT(Attendance!$D$1:$ZZ$1,"mmm")="Feb"))*_xlfn.XLOOKUP(G$1,'Point System'!$A:$A,'Point System'!$C:$C,0)</f>
        <v>0</v>
      </c>
      <c r="H50" s="233" cm="1">
        <f t="array" ref="H50">SUMPRODUCT((LOWER(INDEX(Attendance!$D:$ZZ,MATCH($A50,Attendance!$A:$A,0),0))="x")*(Attendance!$D$2:$ZZ$2=_xlfn.XLOOKUP(H$1,'Point System'!$A:$A,'Point System'!$B:$B,""))*(TEXT(Attendance!$D$1:$ZZ$1,"mmm")="Feb"))*_xlfn.XLOOKUP(H$1,'Point System'!$A:$A,'Point System'!$C:$C,0)</f>
        <v>0</v>
      </c>
      <c r="I50" s="233" cm="1">
        <f t="array" ref="I50">SUMPRODUCT((LOWER(INDEX(Attendance!$D:$ZZ,MATCH($A50,Attendance!$A:$A,0),0))="x")*(Attendance!$D$2:$ZZ$2=_xlfn.XLOOKUP(I$1,'Point System'!$A:$A,'Point System'!$B:$B,""))*(TEXT(Attendance!$D$1:$ZZ$1,"mmm")="Feb"))*_xlfn.XLOOKUP(I$1,'Point System'!$A:$A,'Point System'!$C:$C,0)</f>
        <v>0</v>
      </c>
      <c r="J50" s="233" cm="1">
        <f t="array" ref="J50">SUMPRODUCT((LOWER(INDEX(Attendance!$D:$ZZ,MATCH($A50,Attendance!$A:$A,0),0))="x")*(Attendance!$D$2:$ZZ$2=_xlfn.XLOOKUP(J$1,'Point System'!$A:$A,'Point System'!$B:$B,""))*(TEXT(Attendance!$D$1:$ZZ$1,"mmm")="Feb"))*_xlfn.XLOOKUP(J$1,'Point System'!$A:$A,'Point System'!$C:$C,0)</f>
        <v>0</v>
      </c>
      <c r="K50" s="233" cm="1">
        <f t="array" ref="K50">SUMPRODUCT((LOWER(INDEX(Attendance!$D:$ZZ,MATCH($A50,Attendance!$A:$A,0),0))="x")*(Attendance!$D$2:$ZZ$2=_xlfn.XLOOKUP(K$1,'Point System'!$A:$A,'Point System'!$B:$B,""))*(TEXT(Attendance!$D$1:$ZZ$1,"mmm")="Feb"))*_xlfn.XLOOKUP(K$1,'Point System'!$A:$A,'Point System'!$C:$C,0)</f>
        <v>0</v>
      </c>
      <c r="L50" s="188"/>
      <c r="M50" s="188"/>
      <c r="N50" s="188"/>
      <c r="O50" s="188"/>
      <c r="P50" s="241">
        <f t="shared" si="0"/>
        <v>0</v>
      </c>
      <c r="Q50" s="242">
        <f>IFERROR(INDEX(Deduction!$Q:$Q,MATCH($A50,Deduction!$A:$A,0))*_xlfn.XLOOKUP(Q$1,'Point System'!$E:$E,'Point System'!$G:$G,0),0)</f>
        <v>0</v>
      </c>
      <c r="R50" s="242">
        <f>IFERROR(INDEX(Deduction!$R:$R,MATCH($A50,Deduction!$A:$A,0))*_xlfn.XLOOKUP(R$1,'Point System'!$E:$E,'Point System'!$G:$G,0),0)</f>
        <v>0</v>
      </c>
      <c r="S50" s="242">
        <f>IFERROR(INDEX(Deduction!$S:$S,MATCH($A50,Deduction!$A:$A,0))*_xlfn.XLOOKUP(S$1,'Point System'!$E:$E,'Point System'!$G:$G,0),0)</f>
        <v>0</v>
      </c>
      <c r="T50" s="242">
        <f>IFERROR(INDEX(Deduction!$T:$T,MATCH($A50,Deduction!$A:$A,0))*_xlfn.XLOOKUP(T$1,'Point System'!$E:$E,'Point System'!$G:$G,0),0)</f>
        <v>0</v>
      </c>
      <c r="U50" s="242">
        <f>IFERROR(INDEX(Deduction!$U:$U,MATCH($A50,Deduction!$A:$A,0))*_xlfn.XLOOKUP(U$1,'Point System'!$E:$E,'Point System'!$G:$G,0),0)</f>
        <v>0</v>
      </c>
      <c r="V50" s="242">
        <f>IFERROR(INDEX(Deduction!$V:$V,MATCH($A50,Deduction!$A:$A,0))*_xlfn.XLOOKUP(V$1,'Point System'!$E:$E,'Point System'!$G:$G,0),0)</f>
        <v>0</v>
      </c>
      <c r="W50" s="241">
        <f t="shared" si="1"/>
        <v>0</v>
      </c>
      <c r="X50" s="241">
        <f t="shared" si="2"/>
        <v>0</v>
      </c>
      <c r="Y50" s="244" cm="1">
        <f t="array" ref="Y50">IFERROR(SUMPRODUCT((LOWER(INDEX(Attendance!$E:$ZZ,MATCH($A50,Attendance!$A:$A,0),0))="x")*(TEXT(Attendance!$E$1:$ZZ$1,"mmm")="Feb"))/SUMPRODUCT((Attendance!$E$1:$ZZ$1&lt;&gt;"")*(TEXT(Attendance!$E$1:$ZZ$1,"mmm")="Feb")),0)</f>
        <v>0</v>
      </c>
      <c r="Z50" s="245" cm="1">
        <f t="array" ref="Z50">IFERROR(SUMPRODUCT((LOWER(INDEX(Attendance!$E:$ZZ,MATCH($A50,Attendance!$A:$A,0),0))="x")*(Attendance!$E$2:$ZZ$2=_xlfn.XLOOKUP(E$1,'Point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51" spans="1:26" x14ac:dyDescent="0.25">
      <c r="A51" s="39">
        <f>Attendance!A50</f>
        <v>48</v>
      </c>
      <c r="B51" s="39" t="str">
        <f>IF($A51=0,"",IFERROR(_xlfn.LET(_xlpm.x,INDEX(Attendance!$B:$B,MATCH($A51,Attendance!$A:$A,0)),IF(_xlpm.x=0,"",_xlpm.x)),""))</f>
        <v/>
      </c>
      <c r="C51" s="39" t="str">
        <f>IF($A51=0,"",IFERROR(_xlfn.LET(_xlpm.x,INDEX(Attendance!$C:$C,MATCH($A51,Attendance!$A:$A,0)),IF(_xlpm.x=0,"",_xlpm.x)),""))</f>
        <v/>
      </c>
      <c r="D51" s="39" t="str">
        <f>IF($A51=0,"",IFERROR(_xlfn.LET(_xlpm.x,INDEX(Attendance!$D:$D,MATCH($A51,Attendance!$A:$A,0)),IF(_xlpm.x=0,"",_xlpm.x)),""))</f>
        <v/>
      </c>
      <c r="E51" s="233" cm="1">
        <f t="array" ref="E51">SUMPRODUCT((LOWER(INDEX(Attendance!$D:$ZZ,MATCH($A51,Attendance!$A:$A,0),0))="x")*(Attendance!$D$2:$ZZ$2=_xlfn.XLOOKUP(E$1,'Point System'!$A:$A,'Point System'!$B:$B,""))*(TEXT(Attendance!$D$1:$ZZ$1,"mmm")="Feb"))*_xlfn.XLOOKUP(E$1,'Point System'!$A:$A,'Point System'!$C:$C,0)</f>
        <v>0</v>
      </c>
      <c r="F51" s="233" cm="1">
        <f t="array" ref="F51">SUMPRODUCT((LOWER(INDEX(Attendance!$D:$ZZ,MATCH($A51,Attendance!$A:$A,0),0))="x")*(Attendance!$D$2:$ZZ$2=_xlfn.XLOOKUP(F$1,'Point System'!$A:$A,'Point System'!$B:$B,""))*(TEXT(Attendance!$D$1:$ZZ$1,"mmm")="Feb"))*_xlfn.XLOOKUP(F$1,'Point System'!$A:$A,'Point System'!$C:$C,0)</f>
        <v>0</v>
      </c>
      <c r="G51" s="233" cm="1">
        <f t="array" ref="G51">SUMPRODUCT((LOWER(INDEX(Attendance!$D:$ZZ,MATCH($A51,Attendance!$A:$A,0),0))="x")*(Attendance!$D$2:$ZZ$2=_xlfn.XLOOKUP(G$1,'Point System'!$A:$A,'Point System'!$B:$B,""))*(TEXT(Attendance!$D$1:$ZZ$1,"mmm")="Feb"))*_xlfn.XLOOKUP(G$1,'Point System'!$A:$A,'Point System'!$C:$C,0)</f>
        <v>0</v>
      </c>
      <c r="H51" s="233" cm="1">
        <f t="array" ref="H51">SUMPRODUCT((LOWER(INDEX(Attendance!$D:$ZZ,MATCH($A51,Attendance!$A:$A,0),0))="x")*(Attendance!$D$2:$ZZ$2=_xlfn.XLOOKUP(H$1,'Point System'!$A:$A,'Point System'!$B:$B,""))*(TEXT(Attendance!$D$1:$ZZ$1,"mmm")="Feb"))*_xlfn.XLOOKUP(H$1,'Point System'!$A:$A,'Point System'!$C:$C,0)</f>
        <v>0</v>
      </c>
      <c r="I51" s="233" cm="1">
        <f t="array" ref="I51">SUMPRODUCT((LOWER(INDEX(Attendance!$D:$ZZ,MATCH($A51,Attendance!$A:$A,0),0))="x")*(Attendance!$D$2:$ZZ$2=_xlfn.XLOOKUP(I$1,'Point System'!$A:$A,'Point System'!$B:$B,""))*(TEXT(Attendance!$D$1:$ZZ$1,"mmm")="Feb"))*_xlfn.XLOOKUP(I$1,'Point System'!$A:$A,'Point System'!$C:$C,0)</f>
        <v>0</v>
      </c>
      <c r="J51" s="233" cm="1">
        <f t="array" ref="J51">SUMPRODUCT((LOWER(INDEX(Attendance!$D:$ZZ,MATCH($A51,Attendance!$A:$A,0),0))="x")*(Attendance!$D$2:$ZZ$2=_xlfn.XLOOKUP(J$1,'Point System'!$A:$A,'Point System'!$B:$B,""))*(TEXT(Attendance!$D$1:$ZZ$1,"mmm")="Feb"))*_xlfn.XLOOKUP(J$1,'Point System'!$A:$A,'Point System'!$C:$C,0)</f>
        <v>0</v>
      </c>
      <c r="K51" s="233" cm="1">
        <f t="array" ref="K51">SUMPRODUCT((LOWER(INDEX(Attendance!$D:$ZZ,MATCH($A51,Attendance!$A:$A,0),0))="x")*(Attendance!$D$2:$ZZ$2=_xlfn.XLOOKUP(K$1,'Point System'!$A:$A,'Point System'!$B:$B,""))*(TEXT(Attendance!$D$1:$ZZ$1,"mmm")="Feb"))*_xlfn.XLOOKUP(K$1,'Point System'!$A:$A,'Point System'!$C:$C,0)</f>
        <v>0</v>
      </c>
      <c r="L51" s="188"/>
      <c r="M51" s="188"/>
      <c r="N51" s="188"/>
      <c r="O51" s="188"/>
      <c r="P51" s="241">
        <f t="shared" si="0"/>
        <v>0</v>
      </c>
      <c r="Q51" s="242">
        <f>IFERROR(INDEX(Deduction!$Q:$Q,MATCH($A51,Deduction!$A:$A,0))*_xlfn.XLOOKUP(Q$1,'Point System'!$E:$E,'Point System'!$G:$G,0),0)</f>
        <v>0</v>
      </c>
      <c r="R51" s="242">
        <f>IFERROR(INDEX(Deduction!$R:$R,MATCH($A51,Deduction!$A:$A,0))*_xlfn.XLOOKUP(R$1,'Point System'!$E:$E,'Point System'!$G:$G,0),0)</f>
        <v>0</v>
      </c>
      <c r="S51" s="242">
        <f>IFERROR(INDEX(Deduction!$S:$S,MATCH($A51,Deduction!$A:$A,0))*_xlfn.XLOOKUP(S$1,'Point System'!$E:$E,'Point System'!$G:$G,0),0)</f>
        <v>0</v>
      </c>
      <c r="T51" s="242">
        <f>IFERROR(INDEX(Deduction!$T:$T,MATCH($A51,Deduction!$A:$A,0))*_xlfn.XLOOKUP(T$1,'Point System'!$E:$E,'Point System'!$G:$G,0),0)</f>
        <v>0</v>
      </c>
      <c r="U51" s="242">
        <f>IFERROR(INDEX(Deduction!$U:$U,MATCH($A51,Deduction!$A:$A,0))*_xlfn.XLOOKUP(U$1,'Point System'!$E:$E,'Point System'!$G:$G,0),0)</f>
        <v>0</v>
      </c>
      <c r="V51" s="242">
        <f>IFERROR(INDEX(Deduction!$V:$V,MATCH($A51,Deduction!$A:$A,0))*_xlfn.XLOOKUP(V$1,'Point System'!$E:$E,'Point System'!$G:$G,0),0)</f>
        <v>0</v>
      </c>
      <c r="W51" s="241">
        <f t="shared" si="1"/>
        <v>0</v>
      </c>
      <c r="X51" s="241">
        <f t="shared" si="2"/>
        <v>0</v>
      </c>
      <c r="Y51" s="244" cm="1">
        <f t="array" ref="Y51">IFERROR(SUMPRODUCT((LOWER(INDEX(Attendance!$E:$ZZ,MATCH($A51,Attendance!$A:$A,0),0))="x")*(TEXT(Attendance!$E$1:$ZZ$1,"mmm")="Feb"))/SUMPRODUCT((Attendance!$E$1:$ZZ$1&lt;&gt;"")*(TEXT(Attendance!$E$1:$ZZ$1,"mmm")="Feb")),0)</f>
        <v>0</v>
      </c>
      <c r="Z51" s="245" cm="1">
        <f t="array" ref="Z51">IFERROR(SUMPRODUCT((LOWER(INDEX(Attendance!$E:$ZZ,MATCH($A51,Attendance!$A:$A,0),0))="x")*(Attendance!$E$2:$ZZ$2=_xlfn.XLOOKUP(E$1,'Point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52" spans="1:26" x14ac:dyDescent="0.25">
      <c r="A52" s="40">
        <f>Attendance!A51</f>
        <v>49</v>
      </c>
      <c r="B52" s="39" t="str">
        <f>IF($A52=0,"",IFERROR(_xlfn.LET(_xlpm.x,INDEX(Attendance!$B:$B,MATCH($A52,Attendance!$A:$A,0)),IF(_xlpm.x=0,"",_xlpm.x)),""))</f>
        <v/>
      </c>
      <c r="C52" s="39" t="str">
        <f>IF($A52=0,"",IFERROR(_xlfn.LET(_xlpm.x,INDEX(Attendance!$C:$C,MATCH($A52,Attendance!$A:$A,0)),IF(_xlpm.x=0,"",_xlpm.x)),""))</f>
        <v/>
      </c>
      <c r="D52" s="39" t="str">
        <f>IF($A52=0,"",IFERROR(_xlfn.LET(_xlpm.x,INDEX(Attendance!$D:$D,MATCH($A52,Attendance!$A:$A,0)),IF(_xlpm.x=0,"",_xlpm.x)),""))</f>
        <v/>
      </c>
      <c r="E52" s="233" cm="1">
        <f t="array" ref="E52">SUMPRODUCT((LOWER(INDEX(Attendance!$D:$ZZ,MATCH($A52,Attendance!$A:$A,0),0))="x")*(Attendance!$D$2:$ZZ$2=_xlfn.XLOOKUP(E$1,'Point System'!$A:$A,'Point System'!$B:$B,""))*(TEXT(Attendance!$D$1:$ZZ$1,"mmm")="Feb"))*_xlfn.XLOOKUP(E$1,'Point System'!$A:$A,'Point System'!$C:$C,0)</f>
        <v>0</v>
      </c>
      <c r="F52" s="233" cm="1">
        <f t="array" ref="F52">SUMPRODUCT((LOWER(INDEX(Attendance!$D:$ZZ,MATCH($A52,Attendance!$A:$A,0),0))="x")*(Attendance!$D$2:$ZZ$2=_xlfn.XLOOKUP(F$1,'Point System'!$A:$A,'Point System'!$B:$B,""))*(TEXT(Attendance!$D$1:$ZZ$1,"mmm")="Feb"))*_xlfn.XLOOKUP(F$1,'Point System'!$A:$A,'Point System'!$C:$C,0)</f>
        <v>0</v>
      </c>
      <c r="G52" s="233" cm="1">
        <f t="array" ref="G52">SUMPRODUCT((LOWER(INDEX(Attendance!$D:$ZZ,MATCH($A52,Attendance!$A:$A,0),0))="x")*(Attendance!$D$2:$ZZ$2=_xlfn.XLOOKUP(G$1,'Point System'!$A:$A,'Point System'!$B:$B,""))*(TEXT(Attendance!$D$1:$ZZ$1,"mmm")="Feb"))*_xlfn.XLOOKUP(G$1,'Point System'!$A:$A,'Point System'!$C:$C,0)</f>
        <v>0</v>
      </c>
      <c r="H52" s="233" cm="1">
        <f t="array" ref="H52">SUMPRODUCT((LOWER(INDEX(Attendance!$D:$ZZ,MATCH($A52,Attendance!$A:$A,0),0))="x")*(Attendance!$D$2:$ZZ$2=_xlfn.XLOOKUP(H$1,'Point System'!$A:$A,'Point System'!$B:$B,""))*(TEXT(Attendance!$D$1:$ZZ$1,"mmm")="Feb"))*_xlfn.XLOOKUP(H$1,'Point System'!$A:$A,'Point System'!$C:$C,0)</f>
        <v>0</v>
      </c>
      <c r="I52" s="233" cm="1">
        <f t="array" ref="I52">SUMPRODUCT((LOWER(INDEX(Attendance!$D:$ZZ,MATCH($A52,Attendance!$A:$A,0),0))="x")*(Attendance!$D$2:$ZZ$2=_xlfn.XLOOKUP(I$1,'Point System'!$A:$A,'Point System'!$B:$B,""))*(TEXT(Attendance!$D$1:$ZZ$1,"mmm")="Feb"))*_xlfn.XLOOKUP(I$1,'Point System'!$A:$A,'Point System'!$C:$C,0)</f>
        <v>0</v>
      </c>
      <c r="J52" s="233" cm="1">
        <f t="array" ref="J52">SUMPRODUCT((LOWER(INDEX(Attendance!$D:$ZZ,MATCH($A52,Attendance!$A:$A,0),0))="x")*(Attendance!$D$2:$ZZ$2=_xlfn.XLOOKUP(J$1,'Point System'!$A:$A,'Point System'!$B:$B,""))*(TEXT(Attendance!$D$1:$ZZ$1,"mmm")="Feb"))*_xlfn.XLOOKUP(J$1,'Point System'!$A:$A,'Point System'!$C:$C,0)</f>
        <v>0</v>
      </c>
      <c r="K52" s="233" cm="1">
        <f t="array" ref="K52">SUMPRODUCT((LOWER(INDEX(Attendance!$D:$ZZ,MATCH($A52,Attendance!$A:$A,0),0))="x")*(Attendance!$D$2:$ZZ$2=_xlfn.XLOOKUP(K$1,'Point System'!$A:$A,'Point System'!$B:$B,""))*(TEXT(Attendance!$D$1:$ZZ$1,"mmm")="Feb"))*_xlfn.XLOOKUP(K$1,'Point System'!$A:$A,'Point System'!$C:$C,0)</f>
        <v>0</v>
      </c>
      <c r="L52" s="188"/>
      <c r="M52" s="188"/>
      <c r="N52" s="188"/>
      <c r="O52" s="188"/>
      <c r="P52" s="241">
        <f t="shared" si="0"/>
        <v>0</v>
      </c>
      <c r="Q52" s="242">
        <f>IFERROR(INDEX(Deduction!$Q:$Q,MATCH($A52,Deduction!$A:$A,0))*_xlfn.XLOOKUP(Q$1,'Point System'!$E:$E,'Point System'!$G:$G,0),0)</f>
        <v>0</v>
      </c>
      <c r="R52" s="242">
        <f>IFERROR(INDEX(Deduction!$R:$R,MATCH($A52,Deduction!$A:$A,0))*_xlfn.XLOOKUP(R$1,'Point System'!$E:$E,'Point System'!$G:$G,0),0)</f>
        <v>0</v>
      </c>
      <c r="S52" s="242">
        <f>IFERROR(INDEX(Deduction!$S:$S,MATCH($A52,Deduction!$A:$A,0))*_xlfn.XLOOKUP(S$1,'Point System'!$E:$E,'Point System'!$G:$G,0),0)</f>
        <v>0</v>
      </c>
      <c r="T52" s="242">
        <f>IFERROR(INDEX(Deduction!$T:$T,MATCH($A52,Deduction!$A:$A,0))*_xlfn.XLOOKUP(T$1,'Point System'!$E:$E,'Point System'!$G:$G,0),0)</f>
        <v>0</v>
      </c>
      <c r="U52" s="242">
        <f>IFERROR(INDEX(Deduction!$U:$U,MATCH($A52,Deduction!$A:$A,0))*_xlfn.XLOOKUP(U$1,'Point System'!$E:$E,'Point System'!$G:$G,0),0)</f>
        <v>0</v>
      </c>
      <c r="V52" s="242">
        <f>IFERROR(INDEX(Deduction!$V:$V,MATCH($A52,Deduction!$A:$A,0))*_xlfn.XLOOKUP(V$1,'Point System'!$E:$E,'Point System'!$G:$G,0),0)</f>
        <v>0</v>
      </c>
      <c r="W52" s="241">
        <f t="shared" si="1"/>
        <v>0</v>
      </c>
      <c r="X52" s="241">
        <f t="shared" si="2"/>
        <v>0</v>
      </c>
      <c r="Y52" s="244" cm="1">
        <f t="array" ref="Y52">IFERROR(SUMPRODUCT((LOWER(INDEX(Attendance!$E:$ZZ,MATCH($A52,Attendance!$A:$A,0),0))="x")*(TEXT(Attendance!$E$1:$ZZ$1,"mmm")="Feb"))/SUMPRODUCT((Attendance!$E$1:$ZZ$1&lt;&gt;"")*(TEXT(Attendance!$E$1:$ZZ$1,"mmm")="Feb")),0)</f>
        <v>0</v>
      </c>
      <c r="Z52" s="245" cm="1">
        <f t="array" ref="Z52">IFERROR(SUMPRODUCT((LOWER(INDEX(Attendance!$E:$ZZ,MATCH($A52,Attendance!$A:$A,0),0))="x")*(Attendance!$E$2:$ZZ$2=_xlfn.XLOOKUP(E$1,'Point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53" spans="1:26" x14ac:dyDescent="0.25">
      <c r="A53" s="39">
        <f>Attendance!A52</f>
        <v>50</v>
      </c>
      <c r="B53" s="39" t="str">
        <f>IF($A53=0,"",IFERROR(_xlfn.LET(_xlpm.x,INDEX(Attendance!$B:$B,MATCH($A53,Attendance!$A:$A,0)),IF(_xlpm.x=0,"",_xlpm.x)),""))</f>
        <v/>
      </c>
      <c r="C53" s="39" t="str">
        <f>IF($A53=0,"",IFERROR(_xlfn.LET(_xlpm.x,INDEX(Attendance!$C:$C,MATCH($A53,Attendance!$A:$A,0)),IF(_xlpm.x=0,"",_xlpm.x)),""))</f>
        <v/>
      </c>
      <c r="D53" s="39" t="str">
        <f>IF($A53=0,"",IFERROR(_xlfn.LET(_xlpm.x,INDEX(Attendance!$D:$D,MATCH($A53,Attendance!$A:$A,0)),IF(_xlpm.x=0,"",_xlpm.x)),""))</f>
        <v/>
      </c>
      <c r="E53" s="233" cm="1">
        <f t="array" ref="E53">SUMPRODUCT((LOWER(INDEX(Attendance!$D:$ZZ,MATCH($A53,Attendance!$A:$A,0),0))="x")*(Attendance!$D$2:$ZZ$2=_xlfn.XLOOKUP(E$1,'Point System'!$A:$A,'Point System'!$B:$B,""))*(TEXT(Attendance!$D$1:$ZZ$1,"mmm")="Feb"))*_xlfn.XLOOKUP(E$1,'Point System'!$A:$A,'Point System'!$C:$C,0)</f>
        <v>0</v>
      </c>
      <c r="F53" s="233" cm="1">
        <f t="array" ref="F53">SUMPRODUCT((LOWER(INDEX(Attendance!$D:$ZZ,MATCH($A53,Attendance!$A:$A,0),0))="x")*(Attendance!$D$2:$ZZ$2=_xlfn.XLOOKUP(F$1,'Point System'!$A:$A,'Point System'!$B:$B,""))*(TEXT(Attendance!$D$1:$ZZ$1,"mmm")="Feb"))*_xlfn.XLOOKUP(F$1,'Point System'!$A:$A,'Point System'!$C:$C,0)</f>
        <v>0</v>
      </c>
      <c r="G53" s="233" cm="1">
        <f t="array" ref="G53">SUMPRODUCT((LOWER(INDEX(Attendance!$D:$ZZ,MATCH($A53,Attendance!$A:$A,0),0))="x")*(Attendance!$D$2:$ZZ$2=_xlfn.XLOOKUP(G$1,'Point System'!$A:$A,'Point System'!$B:$B,""))*(TEXT(Attendance!$D$1:$ZZ$1,"mmm")="Feb"))*_xlfn.XLOOKUP(G$1,'Point System'!$A:$A,'Point System'!$C:$C,0)</f>
        <v>0</v>
      </c>
      <c r="H53" s="233" cm="1">
        <f t="array" ref="H53">SUMPRODUCT((LOWER(INDEX(Attendance!$D:$ZZ,MATCH($A53,Attendance!$A:$A,0),0))="x")*(Attendance!$D$2:$ZZ$2=_xlfn.XLOOKUP(H$1,'Point System'!$A:$A,'Point System'!$B:$B,""))*(TEXT(Attendance!$D$1:$ZZ$1,"mmm")="Feb"))*_xlfn.XLOOKUP(H$1,'Point System'!$A:$A,'Point System'!$C:$C,0)</f>
        <v>0</v>
      </c>
      <c r="I53" s="233" cm="1">
        <f t="array" ref="I53">SUMPRODUCT((LOWER(INDEX(Attendance!$D:$ZZ,MATCH($A53,Attendance!$A:$A,0),0))="x")*(Attendance!$D$2:$ZZ$2=_xlfn.XLOOKUP(I$1,'Point System'!$A:$A,'Point System'!$B:$B,""))*(TEXT(Attendance!$D$1:$ZZ$1,"mmm")="Feb"))*_xlfn.XLOOKUP(I$1,'Point System'!$A:$A,'Point System'!$C:$C,0)</f>
        <v>0</v>
      </c>
      <c r="J53" s="233" cm="1">
        <f t="array" ref="J53">SUMPRODUCT((LOWER(INDEX(Attendance!$D:$ZZ,MATCH($A53,Attendance!$A:$A,0),0))="x")*(Attendance!$D$2:$ZZ$2=_xlfn.XLOOKUP(J$1,'Point System'!$A:$A,'Point System'!$B:$B,""))*(TEXT(Attendance!$D$1:$ZZ$1,"mmm")="Feb"))*_xlfn.XLOOKUP(J$1,'Point System'!$A:$A,'Point System'!$C:$C,0)</f>
        <v>0</v>
      </c>
      <c r="K53" s="233" cm="1">
        <f t="array" ref="K53">SUMPRODUCT((LOWER(INDEX(Attendance!$D:$ZZ,MATCH($A53,Attendance!$A:$A,0),0))="x")*(Attendance!$D$2:$ZZ$2=_xlfn.XLOOKUP(K$1,'Point System'!$A:$A,'Point System'!$B:$B,""))*(TEXT(Attendance!$D$1:$ZZ$1,"mmm")="Feb"))*_xlfn.XLOOKUP(K$1,'Point System'!$A:$A,'Point System'!$C:$C,0)</f>
        <v>0</v>
      </c>
      <c r="L53" s="188"/>
      <c r="M53" s="188"/>
      <c r="N53" s="188"/>
      <c r="O53" s="188"/>
      <c r="P53" s="241">
        <f t="shared" si="0"/>
        <v>0</v>
      </c>
      <c r="Q53" s="242">
        <f>IFERROR(INDEX(Deduction!$Q:$Q,MATCH($A53,Deduction!$A:$A,0))*_xlfn.XLOOKUP(Q$1,'Point System'!$E:$E,'Point System'!$G:$G,0),0)</f>
        <v>0</v>
      </c>
      <c r="R53" s="242">
        <f>IFERROR(INDEX(Deduction!$R:$R,MATCH($A53,Deduction!$A:$A,0))*_xlfn.XLOOKUP(R$1,'Point System'!$E:$E,'Point System'!$G:$G,0),0)</f>
        <v>0</v>
      </c>
      <c r="S53" s="242">
        <f>IFERROR(INDEX(Deduction!$S:$S,MATCH($A53,Deduction!$A:$A,0))*_xlfn.XLOOKUP(S$1,'Point System'!$E:$E,'Point System'!$G:$G,0),0)</f>
        <v>0</v>
      </c>
      <c r="T53" s="242">
        <f>IFERROR(INDEX(Deduction!$T:$T,MATCH($A53,Deduction!$A:$A,0))*_xlfn.XLOOKUP(T$1,'Point System'!$E:$E,'Point System'!$G:$G,0),0)</f>
        <v>0</v>
      </c>
      <c r="U53" s="242">
        <f>IFERROR(INDEX(Deduction!$U:$U,MATCH($A53,Deduction!$A:$A,0))*_xlfn.XLOOKUP(U$1,'Point System'!$E:$E,'Point System'!$G:$G,0),0)</f>
        <v>0</v>
      </c>
      <c r="V53" s="242">
        <f>IFERROR(INDEX(Deduction!$V:$V,MATCH($A53,Deduction!$A:$A,0))*_xlfn.XLOOKUP(V$1,'Point System'!$E:$E,'Point System'!$G:$G,0),0)</f>
        <v>0</v>
      </c>
      <c r="W53" s="241">
        <f t="shared" si="1"/>
        <v>0</v>
      </c>
      <c r="X53" s="241">
        <f t="shared" si="2"/>
        <v>0</v>
      </c>
      <c r="Y53" s="244" cm="1">
        <f t="array" ref="Y53">IFERROR(SUMPRODUCT((LOWER(INDEX(Attendance!$E:$ZZ,MATCH($A53,Attendance!$A:$A,0),0))="x")*(TEXT(Attendance!$E$1:$ZZ$1,"mmm")="Feb"))/SUMPRODUCT((Attendance!$E$1:$ZZ$1&lt;&gt;"")*(TEXT(Attendance!$E$1:$ZZ$1,"mmm")="Feb")),0)</f>
        <v>0</v>
      </c>
      <c r="Z53" s="245" cm="1">
        <f t="array" ref="Z53">IFERROR(SUMPRODUCT((LOWER(INDEX(Attendance!$E:$ZZ,MATCH($A53,Attendance!$A:$A,0),0))="x")*(Attendance!$E$2:$ZZ$2=_xlfn.XLOOKUP(E$1,'Point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54" spans="1:26" x14ac:dyDescent="0.25">
      <c r="A54" s="40">
        <f>Attendance!A53</f>
        <v>51</v>
      </c>
      <c r="B54" s="39" t="str">
        <f>IF($A54=0,"",IFERROR(_xlfn.LET(_xlpm.x,INDEX(Attendance!$B:$B,MATCH($A54,Attendance!$A:$A,0)),IF(_xlpm.x=0,"",_xlpm.x)),""))</f>
        <v/>
      </c>
      <c r="C54" s="39" t="str">
        <f>IF($A54=0,"",IFERROR(_xlfn.LET(_xlpm.x,INDEX(Attendance!$C:$C,MATCH($A54,Attendance!$A:$A,0)),IF(_xlpm.x=0,"",_xlpm.x)),""))</f>
        <v/>
      </c>
      <c r="D54" s="39" t="str">
        <f>IF($A54=0,"",IFERROR(_xlfn.LET(_xlpm.x,INDEX(Attendance!$D:$D,MATCH($A54,Attendance!$A:$A,0)),IF(_xlpm.x=0,"",_xlpm.x)),""))</f>
        <v/>
      </c>
      <c r="E54" s="233" cm="1">
        <f t="array" ref="E54">SUMPRODUCT((LOWER(INDEX(Attendance!$D:$ZZ,MATCH($A54,Attendance!$A:$A,0),0))="x")*(Attendance!$D$2:$ZZ$2=_xlfn.XLOOKUP(E$1,'Point System'!$A:$A,'Point System'!$B:$B,""))*(TEXT(Attendance!$D$1:$ZZ$1,"mmm")="Feb"))*_xlfn.XLOOKUP(E$1,'Point System'!$A:$A,'Point System'!$C:$C,0)</f>
        <v>0</v>
      </c>
      <c r="F54" s="233" cm="1">
        <f t="array" ref="F54">SUMPRODUCT((LOWER(INDEX(Attendance!$D:$ZZ,MATCH($A54,Attendance!$A:$A,0),0))="x")*(Attendance!$D$2:$ZZ$2=_xlfn.XLOOKUP(F$1,'Point System'!$A:$A,'Point System'!$B:$B,""))*(TEXT(Attendance!$D$1:$ZZ$1,"mmm")="Feb"))*_xlfn.XLOOKUP(F$1,'Point System'!$A:$A,'Point System'!$C:$C,0)</f>
        <v>0</v>
      </c>
      <c r="G54" s="233" cm="1">
        <f t="array" ref="G54">SUMPRODUCT((LOWER(INDEX(Attendance!$D:$ZZ,MATCH($A54,Attendance!$A:$A,0),0))="x")*(Attendance!$D$2:$ZZ$2=_xlfn.XLOOKUP(G$1,'Point System'!$A:$A,'Point System'!$B:$B,""))*(TEXT(Attendance!$D$1:$ZZ$1,"mmm")="Feb"))*_xlfn.XLOOKUP(G$1,'Point System'!$A:$A,'Point System'!$C:$C,0)</f>
        <v>0</v>
      </c>
      <c r="H54" s="233" cm="1">
        <f t="array" ref="H54">SUMPRODUCT((LOWER(INDEX(Attendance!$D:$ZZ,MATCH($A54,Attendance!$A:$A,0),0))="x")*(Attendance!$D$2:$ZZ$2=_xlfn.XLOOKUP(H$1,'Point System'!$A:$A,'Point System'!$B:$B,""))*(TEXT(Attendance!$D$1:$ZZ$1,"mmm")="Feb"))*_xlfn.XLOOKUP(H$1,'Point System'!$A:$A,'Point System'!$C:$C,0)</f>
        <v>0</v>
      </c>
      <c r="I54" s="233" cm="1">
        <f t="array" ref="I54">SUMPRODUCT((LOWER(INDEX(Attendance!$D:$ZZ,MATCH($A54,Attendance!$A:$A,0),0))="x")*(Attendance!$D$2:$ZZ$2=_xlfn.XLOOKUP(I$1,'Point System'!$A:$A,'Point System'!$B:$B,""))*(TEXT(Attendance!$D$1:$ZZ$1,"mmm")="Feb"))*_xlfn.XLOOKUP(I$1,'Point System'!$A:$A,'Point System'!$C:$C,0)</f>
        <v>0</v>
      </c>
      <c r="J54" s="233" cm="1">
        <f t="array" ref="J54">SUMPRODUCT((LOWER(INDEX(Attendance!$D:$ZZ,MATCH($A54,Attendance!$A:$A,0),0))="x")*(Attendance!$D$2:$ZZ$2=_xlfn.XLOOKUP(J$1,'Point System'!$A:$A,'Point System'!$B:$B,""))*(TEXT(Attendance!$D$1:$ZZ$1,"mmm")="Feb"))*_xlfn.XLOOKUP(J$1,'Point System'!$A:$A,'Point System'!$C:$C,0)</f>
        <v>0</v>
      </c>
      <c r="K54" s="233" cm="1">
        <f t="array" ref="K54">SUMPRODUCT((LOWER(INDEX(Attendance!$D:$ZZ,MATCH($A54,Attendance!$A:$A,0),0))="x")*(Attendance!$D$2:$ZZ$2=_xlfn.XLOOKUP(K$1,'Point System'!$A:$A,'Point System'!$B:$B,""))*(TEXT(Attendance!$D$1:$ZZ$1,"mmm")="Feb"))*_xlfn.XLOOKUP(K$1,'Point System'!$A:$A,'Point System'!$C:$C,0)</f>
        <v>0</v>
      </c>
      <c r="L54" s="188"/>
      <c r="M54" s="188"/>
      <c r="N54" s="188"/>
      <c r="O54" s="188"/>
      <c r="P54" s="241">
        <f t="shared" si="0"/>
        <v>0</v>
      </c>
      <c r="Q54" s="242">
        <f>IFERROR(INDEX(Deduction!$Q:$Q,MATCH($A54,Deduction!$A:$A,0))*_xlfn.XLOOKUP(Q$1,'Point System'!$E:$E,'Point System'!$G:$G,0),0)</f>
        <v>0</v>
      </c>
      <c r="R54" s="242">
        <f>IFERROR(INDEX(Deduction!$R:$R,MATCH($A54,Deduction!$A:$A,0))*_xlfn.XLOOKUP(R$1,'Point System'!$E:$E,'Point System'!$G:$G,0),0)</f>
        <v>0</v>
      </c>
      <c r="S54" s="242">
        <f>IFERROR(INDEX(Deduction!$S:$S,MATCH($A54,Deduction!$A:$A,0))*_xlfn.XLOOKUP(S$1,'Point System'!$E:$E,'Point System'!$G:$G,0),0)</f>
        <v>0</v>
      </c>
      <c r="T54" s="242">
        <f>IFERROR(INDEX(Deduction!$T:$T,MATCH($A54,Deduction!$A:$A,0))*_xlfn.XLOOKUP(T$1,'Point System'!$E:$E,'Point System'!$G:$G,0),0)</f>
        <v>0</v>
      </c>
      <c r="U54" s="242">
        <f>IFERROR(INDEX(Deduction!$U:$U,MATCH($A54,Deduction!$A:$A,0))*_xlfn.XLOOKUP(U$1,'Point System'!$E:$E,'Point System'!$G:$G,0),0)</f>
        <v>0</v>
      </c>
      <c r="V54" s="242">
        <f>IFERROR(INDEX(Deduction!$V:$V,MATCH($A54,Deduction!$A:$A,0))*_xlfn.XLOOKUP(V$1,'Point System'!$E:$E,'Point System'!$G:$G,0),0)</f>
        <v>0</v>
      </c>
      <c r="W54" s="241">
        <f t="shared" si="1"/>
        <v>0</v>
      </c>
      <c r="X54" s="241">
        <f t="shared" si="2"/>
        <v>0</v>
      </c>
      <c r="Y54" s="244" cm="1">
        <f t="array" ref="Y54">IFERROR(SUMPRODUCT((LOWER(INDEX(Attendance!$E:$ZZ,MATCH($A54,Attendance!$A:$A,0),0))="x")*(TEXT(Attendance!$E$1:$ZZ$1,"mmm")="Feb"))/SUMPRODUCT((Attendance!$E$1:$ZZ$1&lt;&gt;"")*(TEXT(Attendance!$E$1:$ZZ$1,"mmm")="Feb")),0)</f>
        <v>0</v>
      </c>
      <c r="Z54" s="245" cm="1">
        <f t="array" ref="Z54">IFERROR(SUMPRODUCT((LOWER(INDEX(Attendance!$E:$ZZ,MATCH($A54,Attendance!$A:$A,0),0))="x")*(Attendance!$E$2:$ZZ$2=_xlfn.XLOOKUP(E$1,'Point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55" spans="1:26" x14ac:dyDescent="0.25">
      <c r="A55" s="39">
        <f>Attendance!A54</f>
        <v>52</v>
      </c>
      <c r="B55" s="39" t="str">
        <f>IF($A55=0,"",IFERROR(_xlfn.LET(_xlpm.x,INDEX(Attendance!$B:$B,MATCH($A55,Attendance!$A:$A,0)),IF(_xlpm.x=0,"",_xlpm.x)),""))</f>
        <v/>
      </c>
      <c r="C55" s="39" t="str">
        <f>IF($A55=0,"",IFERROR(_xlfn.LET(_xlpm.x,INDEX(Attendance!$C:$C,MATCH($A55,Attendance!$A:$A,0)),IF(_xlpm.x=0,"",_xlpm.x)),""))</f>
        <v/>
      </c>
      <c r="D55" s="39" t="str">
        <f>IF($A55=0,"",IFERROR(_xlfn.LET(_xlpm.x,INDEX(Attendance!$D:$D,MATCH($A55,Attendance!$A:$A,0)),IF(_xlpm.x=0,"",_xlpm.x)),""))</f>
        <v/>
      </c>
      <c r="E55" s="233" cm="1">
        <f t="array" ref="E55">SUMPRODUCT((LOWER(INDEX(Attendance!$D:$ZZ,MATCH($A55,Attendance!$A:$A,0),0))="x")*(Attendance!$D$2:$ZZ$2=_xlfn.XLOOKUP(E$1,'Point System'!$A:$A,'Point System'!$B:$B,""))*(TEXT(Attendance!$D$1:$ZZ$1,"mmm")="Feb"))*_xlfn.XLOOKUP(E$1,'Point System'!$A:$A,'Point System'!$C:$C,0)</f>
        <v>0</v>
      </c>
      <c r="F55" s="233" cm="1">
        <f t="array" ref="F55">SUMPRODUCT((LOWER(INDEX(Attendance!$D:$ZZ,MATCH($A55,Attendance!$A:$A,0),0))="x")*(Attendance!$D$2:$ZZ$2=_xlfn.XLOOKUP(F$1,'Point System'!$A:$A,'Point System'!$B:$B,""))*(TEXT(Attendance!$D$1:$ZZ$1,"mmm")="Feb"))*_xlfn.XLOOKUP(F$1,'Point System'!$A:$A,'Point System'!$C:$C,0)</f>
        <v>0</v>
      </c>
      <c r="G55" s="233" cm="1">
        <f t="array" ref="G55">SUMPRODUCT((LOWER(INDEX(Attendance!$D:$ZZ,MATCH($A55,Attendance!$A:$A,0),0))="x")*(Attendance!$D$2:$ZZ$2=_xlfn.XLOOKUP(G$1,'Point System'!$A:$A,'Point System'!$B:$B,""))*(TEXT(Attendance!$D$1:$ZZ$1,"mmm")="Feb"))*_xlfn.XLOOKUP(G$1,'Point System'!$A:$A,'Point System'!$C:$C,0)</f>
        <v>0</v>
      </c>
      <c r="H55" s="233" cm="1">
        <f t="array" ref="H55">SUMPRODUCT((LOWER(INDEX(Attendance!$D:$ZZ,MATCH($A55,Attendance!$A:$A,0),0))="x")*(Attendance!$D$2:$ZZ$2=_xlfn.XLOOKUP(H$1,'Point System'!$A:$A,'Point System'!$B:$B,""))*(TEXT(Attendance!$D$1:$ZZ$1,"mmm")="Feb"))*_xlfn.XLOOKUP(H$1,'Point System'!$A:$A,'Point System'!$C:$C,0)</f>
        <v>0</v>
      </c>
      <c r="I55" s="233" cm="1">
        <f t="array" ref="I55">SUMPRODUCT((LOWER(INDEX(Attendance!$D:$ZZ,MATCH($A55,Attendance!$A:$A,0),0))="x")*(Attendance!$D$2:$ZZ$2=_xlfn.XLOOKUP(I$1,'Point System'!$A:$A,'Point System'!$B:$B,""))*(TEXT(Attendance!$D$1:$ZZ$1,"mmm")="Feb"))*_xlfn.XLOOKUP(I$1,'Point System'!$A:$A,'Point System'!$C:$C,0)</f>
        <v>0</v>
      </c>
      <c r="J55" s="233" cm="1">
        <f t="array" ref="J55">SUMPRODUCT((LOWER(INDEX(Attendance!$D:$ZZ,MATCH($A55,Attendance!$A:$A,0),0))="x")*(Attendance!$D$2:$ZZ$2=_xlfn.XLOOKUP(J$1,'Point System'!$A:$A,'Point System'!$B:$B,""))*(TEXT(Attendance!$D$1:$ZZ$1,"mmm")="Feb"))*_xlfn.XLOOKUP(J$1,'Point System'!$A:$A,'Point System'!$C:$C,0)</f>
        <v>0</v>
      </c>
      <c r="K55" s="233" cm="1">
        <f t="array" ref="K55">SUMPRODUCT((LOWER(INDEX(Attendance!$D:$ZZ,MATCH($A55,Attendance!$A:$A,0),0))="x")*(Attendance!$D$2:$ZZ$2=_xlfn.XLOOKUP(K$1,'Point System'!$A:$A,'Point System'!$B:$B,""))*(TEXT(Attendance!$D$1:$ZZ$1,"mmm")="Feb"))*_xlfn.XLOOKUP(K$1,'Point System'!$A:$A,'Point System'!$C:$C,0)</f>
        <v>0</v>
      </c>
      <c r="L55" s="188"/>
      <c r="M55" s="188"/>
      <c r="N55" s="188"/>
      <c r="O55" s="188"/>
      <c r="P55" s="241">
        <f t="shared" si="0"/>
        <v>0</v>
      </c>
      <c r="Q55" s="242">
        <f>IFERROR(INDEX(Deduction!$Q:$Q,MATCH($A55,Deduction!$A:$A,0))*_xlfn.XLOOKUP(Q$1,'Point System'!$E:$E,'Point System'!$G:$G,0),0)</f>
        <v>0</v>
      </c>
      <c r="R55" s="242">
        <f>IFERROR(INDEX(Deduction!$R:$R,MATCH($A55,Deduction!$A:$A,0))*_xlfn.XLOOKUP(R$1,'Point System'!$E:$E,'Point System'!$G:$G,0),0)</f>
        <v>0</v>
      </c>
      <c r="S55" s="242">
        <f>IFERROR(INDEX(Deduction!$S:$S,MATCH($A55,Deduction!$A:$A,0))*_xlfn.XLOOKUP(S$1,'Point System'!$E:$E,'Point System'!$G:$G,0),0)</f>
        <v>0</v>
      </c>
      <c r="T55" s="242">
        <f>IFERROR(INDEX(Deduction!$T:$T,MATCH($A55,Deduction!$A:$A,0))*_xlfn.XLOOKUP(T$1,'Point System'!$E:$E,'Point System'!$G:$G,0),0)</f>
        <v>0</v>
      </c>
      <c r="U55" s="242">
        <f>IFERROR(INDEX(Deduction!$U:$U,MATCH($A55,Deduction!$A:$A,0))*_xlfn.XLOOKUP(U$1,'Point System'!$E:$E,'Point System'!$G:$G,0),0)</f>
        <v>0</v>
      </c>
      <c r="V55" s="242">
        <f>IFERROR(INDEX(Deduction!$V:$V,MATCH($A55,Deduction!$A:$A,0))*_xlfn.XLOOKUP(V$1,'Point System'!$E:$E,'Point System'!$G:$G,0),0)</f>
        <v>0</v>
      </c>
      <c r="W55" s="241">
        <f t="shared" si="1"/>
        <v>0</v>
      </c>
      <c r="X55" s="241">
        <f t="shared" si="2"/>
        <v>0</v>
      </c>
      <c r="Y55" s="244" cm="1">
        <f t="array" ref="Y55">IFERROR(SUMPRODUCT((LOWER(INDEX(Attendance!$E:$ZZ,MATCH($A55,Attendance!$A:$A,0),0))="x")*(TEXT(Attendance!$E$1:$ZZ$1,"mmm")="Feb"))/SUMPRODUCT((Attendance!$E$1:$ZZ$1&lt;&gt;"")*(TEXT(Attendance!$E$1:$ZZ$1,"mmm")="Feb")),0)</f>
        <v>0</v>
      </c>
      <c r="Z55" s="245" cm="1">
        <f t="array" ref="Z55">IFERROR(SUMPRODUCT((LOWER(INDEX(Attendance!$E:$ZZ,MATCH($A55,Attendance!$A:$A,0),0))="x")*(Attendance!$E$2:$ZZ$2=_xlfn.XLOOKUP(E$1,'Point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56" spans="1:26" x14ac:dyDescent="0.25">
      <c r="A56" s="40">
        <f>Attendance!A55</f>
        <v>53</v>
      </c>
      <c r="B56" s="39" t="str">
        <f>IF($A56=0,"",IFERROR(_xlfn.LET(_xlpm.x,INDEX(Attendance!$B:$B,MATCH($A56,Attendance!$A:$A,0)),IF(_xlpm.x=0,"",_xlpm.x)),""))</f>
        <v/>
      </c>
      <c r="C56" s="39" t="str">
        <f>IF($A56=0,"",IFERROR(_xlfn.LET(_xlpm.x,INDEX(Attendance!$C:$C,MATCH($A56,Attendance!$A:$A,0)),IF(_xlpm.x=0,"",_xlpm.x)),""))</f>
        <v/>
      </c>
      <c r="D56" s="39" t="str">
        <f>IF($A56=0,"",IFERROR(_xlfn.LET(_xlpm.x,INDEX(Attendance!$D:$D,MATCH($A56,Attendance!$A:$A,0)),IF(_xlpm.x=0,"",_xlpm.x)),""))</f>
        <v/>
      </c>
      <c r="E56" s="233" cm="1">
        <f t="array" ref="E56">SUMPRODUCT((LOWER(INDEX(Attendance!$D:$ZZ,MATCH($A56,Attendance!$A:$A,0),0))="x")*(Attendance!$D$2:$ZZ$2=_xlfn.XLOOKUP(E$1,'Point System'!$A:$A,'Point System'!$B:$B,""))*(TEXT(Attendance!$D$1:$ZZ$1,"mmm")="Feb"))*_xlfn.XLOOKUP(E$1,'Point System'!$A:$A,'Point System'!$C:$C,0)</f>
        <v>0</v>
      </c>
      <c r="F56" s="233" cm="1">
        <f t="array" ref="F56">SUMPRODUCT((LOWER(INDEX(Attendance!$D:$ZZ,MATCH($A56,Attendance!$A:$A,0),0))="x")*(Attendance!$D$2:$ZZ$2=_xlfn.XLOOKUP(F$1,'Point System'!$A:$A,'Point System'!$B:$B,""))*(TEXT(Attendance!$D$1:$ZZ$1,"mmm")="Feb"))*_xlfn.XLOOKUP(F$1,'Point System'!$A:$A,'Point System'!$C:$C,0)</f>
        <v>0</v>
      </c>
      <c r="G56" s="233" cm="1">
        <f t="array" ref="G56">SUMPRODUCT((LOWER(INDEX(Attendance!$D:$ZZ,MATCH($A56,Attendance!$A:$A,0),0))="x")*(Attendance!$D$2:$ZZ$2=_xlfn.XLOOKUP(G$1,'Point System'!$A:$A,'Point System'!$B:$B,""))*(TEXT(Attendance!$D$1:$ZZ$1,"mmm")="Feb"))*_xlfn.XLOOKUP(G$1,'Point System'!$A:$A,'Point System'!$C:$C,0)</f>
        <v>0</v>
      </c>
      <c r="H56" s="233" cm="1">
        <f t="array" ref="H56">SUMPRODUCT((LOWER(INDEX(Attendance!$D:$ZZ,MATCH($A56,Attendance!$A:$A,0),0))="x")*(Attendance!$D$2:$ZZ$2=_xlfn.XLOOKUP(H$1,'Point System'!$A:$A,'Point System'!$B:$B,""))*(TEXT(Attendance!$D$1:$ZZ$1,"mmm")="Feb"))*_xlfn.XLOOKUP(H$1,'Point System'!$A:$A,'Point System'!$C:$C,0)</f>
        <v>0</v>
      </c>
      <c r="I56" s="233" cm="1">
        <f t="array" ref="I56">SUMPRODUCT((LOWER(INDEX(Attendance!$D:$ZZ,MATCH($A56,Attendance!$A:$A,0),0))="x")*(Attendance!$D$2:$ZZ$2=_xlfn.XLOOKUP(I$1,'Point System'!$A:$A,'Point System'!$B:$B,""))*(TEXT(Attendance!$D$1:$ZZ$1,"mmm")="Feb"))*_xlfn.XLOOKUP(I$1,'Point System'!$A:$A,'Point System'!$C:$C,0)</f>
        <v>0</v>
      </c>
      <c r="J56" s="233" cm="1">
        <f t="array" ref="J56">SUMPRODUCT((LOWER(INDEX(Attendance!$D:$ZZ,MATCH($A56,Attendance!$A:$A,0),0))="x")*(Attendance!$D$2:$ZZ$2=_xlfn.XLOOKUP(J$1,'Point System'!$A:$A,'Point System'!$B:$B,""))*(TEXT(Attendance!$D$1:$ZZ$1,"mmm")="Feb"))*_xlfn.XLOOKUP(J$1,'Point System'!$A:$A,'Point System'!$C:$C,0)</f>
        <v>0</v>
      </c>
      <c r="K56" s="233" cm="1">
        <f t="array" ref="K56">SUMPRODUCT((LOWER(INDEX(Attendance!$D:$ZZ,MATCH($A56,Attendance!$A:$A,0),0))="x")*(Attendance!$D$2:$ZZ$2=_xlfn.XLOOKUP(K$1,'Point System'!$A:$A,'Point System'!$B:$B,""))*(TEXT(Attendance!$D$1:$ZZ$1,"mmm")="Feb"))*_xlfn.XLOOKUP(K$1,'Point System'!$A:$A,'Point System'!$C:$C,0)</f>
        <v>0</v>
      </c>
      <c r="L56" s="188"/>
      <c r="M56" s="188"/>
      <c r="N56" s="188"/>
      <c r="O56" s="188"/>
      <c r="P56" s="241">
        <f t="shared" si="0"/>
        <v>0</v>
      </c>
      <c r="Q56" s="242">
        <f>IFERROR(INDEX(Deduction!$Q:$Q,MATCH($A56,Deduction!$A:$A,0))*_xlfn.XLOOKUP(Q$1,'Point System'!$E:$E,'Point System'!$G:$G,0),0)</f>
        <v>0</v>
      </c>
      <c r="R56" s="242">
        <f>IFERROR(INDEX(Deduction!$R:$R,MATCH($A56,Deduction!$A:$A,0))*_xlfn.XLOOKUP(R$1,'Point System'!$E:$E,'Point System'!$G:$G,0),0)</f>
        <v>0</v>
      </c>
      <c r="S56" s="242">
        <f>IFERROR(INDEX(Deduction!$S:$S,MATCH($A56,Deduction!$A:$A,0))*_xlfn.XLOOKUP(S$1,'Point System'!$E:$E,'Point System'!$G:$G,0),0)</f>
        <v>0</v>
      </c>
      <c r="T56" s="242">
        <f>IFERROR(INDEX(Deduction!$T:$T,MATCH($A56,Deduction!$A:$A,0))*_xlfn.XLOOKUP(T$1,'Point System'!$E:$E,'Point System'!$G:$G,0),0)</f>
        <v>0</v>
      </c>
      <c r="U56" s="242">
        <f>IFERROR(INDEX(Deduction!$U:$U,MATCH($A56,Deduction!$A:$A,0))*_xlfn.XLOOKUP(U$1,'Point System'!$E:$E,'Point System'!$G:$G,0),0)</f>
        <v>0</v>
      </c>
      <c r="V56" s="242">
        <f>IFERROR(INDEX(Deduction!$V:$V,MATCH($A56,Deduction!$A:$A,0))*_xlfn.XLOOKUP(V$1,'Point System'!$E:$E,'Point System'!$G:$G,0),0)</f>
        <v>0</v>
      </c>
      <c r="W56" s="241">
        <f t="shared" si="1"/>
        <v>0</v>
      </c>
      <c r="X56" s="241">
        <f t="shared" si="2"/>
        <v>0</v>
      </c>
      <c r="Y56" s="244" cm="1">
        <f t="array" ref="Y56">IFERROR(SUMPRODUCT((LOWER(INDEX(Attendance!$E:$ZZ,MATCH($A56,Attendance!$A:$A,0),0))="x")*(TEXT(Attendance!$E$1:$ZZ$1,"mmm")="Feb"))/SUMPRODUCT((Attendance!$E$1:$ZZ$1&lt;&gt;"")*(TEXT(Attendance!$E$1:$ZZ$1,"mmm")="Feb")),0)</f>
        <v>0</v>
      </c>
      <c r="Z56" s="245" cm="1">
        <f t="array" ref="Z56">IFERROR(SUMPRODUCT((LOWER(INDEX(Attendance!$E:$ZZ,MATCH($A56,Attendance!$A:$A,0),0))="x")*(Attendance!$E$2:$ZZ$2=_xlfn.XLOOKUP(E$1,'Point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57" spans="1:26" x14ac:dyDescent="0.25">
      <c r="A57" s="39">
        <f>Attendance!A56</f>
        <v>54</v>
      </c>
      <c r="B57" s="39" t="str">
        <f>IF($A57=0,"",IFERROR(_xlfn.LET(_xlpm.x,INDEX(Attendance!$B:$B,MATCH($A57,Attendance!$A:$A,0)),IF(_xlpm.x=0,"",_xlpm.x)),""))</f>
        <v/>
      </c>
      <c r="C57" s="39" t="str">
        <f>IF($A57=0,"",IFERROR(_xlfn.LET(_xlpm.x,INDEX(Attendance!$C:$C,MATCH($A57,Attendance!$A:$A,0)),IF(_xlpm.x=0,"",_xlpm.x)),""))</f>
        <v/>
      </c>
      <c r="D57" s="39" t="str">
        <f>IF($A57=0,"",IFERROR(_xlfn.LET(_xlpm.x,INDEX(Attendance!$D:$D,MATCH($A57,Attendance!$A:$A,0)),IF(_xlpm.x=0,"",_xlpm.x)),""))</f>
        <v/>
      </c>
      <c r="E57" s="233" cm="1">
        <f t="array" ref="E57">SUMPRODUCT((LOWER(INDEX(Attendance!$D:$ZZ,MATCH($A57,Attendance!$A:$A,0),0))="x")*(Attendance!$D$2:$ZZ$2=_xlfn.XLOOKUP(E$1,'Point System'!$A:$A,'Point System'!$B:$B,""))*(TEXT(Attendance!$D$1:$ZZ$1,"mmm")="Feb"))*_xlfn.XLOOKUP(E$1,'Point System'!$A:$A,'Point System'!$C:$C,0)</f>
        <v>0</v>
      </c>
      <c r="F57" s="233" cm="1">
        <f t="array" ref="F57">SUMPRODUCT((LOWER(INDEX(Attendance!$D:$ZZ,MATCH($A57,Attendance!$A:$A,0),0))="x")*(Attendance!$D$2:$ZZ$2=_xlfn.XLOOKUP(F$1,'Point System'!$A:$A,'Point System'!$B:$B,""))*(TEXT(Attendance!$D$1:$ZZ$1,"mmm")="Feb"))*_xlfn.XLOOKUP(F$1,'Point System'!$A:$A,'Point System'!$C:$C,0)</f>
        <v>0</v>
      </c>
      <c r="G57" s="233" cm="1">
        <f t="array" ref="G57">SUMPRODUCT((LOWER(INDEX(Attendance!$D:$ZZ,MATCH($A57,Attendance!$A:$A,0),0))="x")*(Attendance!$D$2:$ZZ$2=_xlfn.XLOOKUP(G$1,'Point System'!$A:$A,'Point System'!$B:$B,""))*(TEXT(Attendance!$D$1:$ZZ$1,"mmm")="Feb"))*_xlfn.XLOOKUP(G$1,'Point System'!$A:$A,'Point System'!$C:$C,0)</f>
        <v>0</v>
      </c>
      <c r="H57" s="233" cm="1">
        <f t="array" ref="H57">SUMPRODUCT((LOWER(INDEX(Attendance!$D:$ZZ,MATCH($A57,Attendance!$A:$A,0),0))="x")*(Attendance!$D$2:$ZZ$2=_xlfn.XLOOKUP(H$1,'Point System'!$A:$A,'Point System'!$B:$B,""))*(TEXT(Attendance!$D$1:$ZZ$1,"mmm")="Feb"))*_xlfn.XLOOKUP(H$1,'Point System'!$A:$A,'Point System'!$C:$C,0)</f>
        <v>0</v>
      </c>
      <c r="I57" s="233" cm="1">
        <f t="array" ref="I57">SUMPRODUCT((LOWER(INDEX(Attendance!$D:$ZZ,MATCH($A57,Attendance!$A:$A,0),0))="x")*(Attendance!$D$2:$ZZ$2=_xlfn.XLOOKUP(I$1,'Point System'!$A:$A,'Point System'!$B:$B,""))*(TEXT(Attendance!$D$1:$ZZ$1,"mmm")="Feb"))*_xlfn.XLOOKUP(I$1,'Point System'!$A:$A,'Point System'!$C:$C,0)</f>
        <v>0</v>
      </c>
      <c r="J57" s="233" cm="1">
        <f t="array" ref="J57">SUMPRODUCT((LOWER(INDEX(Attendance!$D:$ZZ,MATCH($A57,Attendance!$A:$A,0),0))="x")*(Attendance!$D$2:$ZZ$2=_xlfn.XLOOKUP(J$1,'Point System'!$A:$A,'Point System'!$B:$B,""))*(TEXT(Attendance!$D$1:$ZZ$1,"mmm")="Feb"))*_xlfn.XLOOKUP(J$1,'Point System'!$A:$A,'Point System'!$C:$C,0)</f>
        <v>0</v>
      </c>
      <c r="K57" s="233" cm="1">
        <f t="array" ref="K57">SUMPRODUCT((LOWER(INDEX(Attendance!$D:$ZZ,MATCH($A57,Attendance!$A:$A,0),0))="x")*(Attendance!$D$2:$ZZ$2=_xlfn.XLOOKUP(K$1,'Point System'!$A:$A,'Point System'!$B:$B,""))*(TEXT(Attendance!$D$1:$ZZ$1,"mmm")="Feb"))*_xlfn.XLOOKUP(K$1,'Point System'!$A:$A,'Point System'!$C:$C,0)</f>
        <v>0</v>
      </c>
      <c r="L57" s="188"/>
      <c r="M57" s="188"/>
      <c r="N57" s="188"/>
      <c r="O57" s="188"/>
      <c r="P57" s="241">
        <f t="shared" si="0"/>
        <v>0</v>
      </c>
      <c r="Q57" s="242">
        <f>IFERROR(INDEX(Deduction!$Q:$Q,MATCH($A57,Deduction!$A:$A,0))*_xlfn.XLOOKUP(Q$1,'Point System'!$E:$E,'Point System'!$G:$G,0),0)</f>
        <v>0</v>
      </c>
      <c r="R57" s="242">
        <f>IFERROR(INDEX(Deduction!$R:$R,MATCH($A57,Deduction!$A:$A,0))*_xlfn.XLOOKUP(R$1,'Point System'!$E:$E,'Point System'!$G:$G,0),0)</f>
        <v>0</v>
      </c>
      <c r="S57" s="242">
        <f>IFERROR(INDEX(Deduction!$S:$S,MATCH($A57,Deduction!$A:$A,0))*_xlfn.XLOOKUP(S$1,'Point System'!$E:$E,'Point System'!$G:$G,0),0)</f>
        <v>0</v>
      </c>
      <c r="T57" s="242">
        <f>IFERROR(INDEX(Deduction!$T:$T,MATCH($A57,Deduction!$A:$A,0))*_xlfn.XLOOKUP(T$1,'Point System'!$E:$E,'Point System'!$G:$G,0),0)</f>
        <v>0</v>
      </c>
      <c r="U57" s="242">
        <f>IFERROR(INDEX(Deduction!$U:$U,MATCH($A57,Deduction!$A:$A,0))*_xlfn.XLOOKUP(U$1,'Point System'!$E:$E,'Point System'!$G:$G,0),0)</f>
        <v>0</v>
      </c>
      <c r="V57" s="242">
        <f>IFERROR(INDEX(Deduction!$V:$V,MATCH($A57,Deduction!$A:$A,0))*_xlfn.XLOOKUP(V$1,'Point System'!$E:$E,'Point System'!$G:$G,0),0)</f>
        <v>0</v>
      </c>
      <c r="W57" s="241">
        <f t="shared" si="1"/>
        <v>0</v>
      </c>
      <c r="X57" s="241">
        <f t="shared" si="2"/>
        <v>0</v>
      </c>
      <c r="Y57" s="244" cm="1">
        <f t="array" ref="Y57">IFERROR(SUMPRODUCT((LOWER(INDEX(Attendance!$E:$ZZ,MATCH($A57,Attendance!$A:$A,0),0))="x")*(TEXT(Attendance!$E$1:$ZZ$1,"mmm")="Feb"))/SUMPRODUCT((Attendance!$E$1:$ZZ$1&lt;&gt;"")*(TEXT(Attendance!$E$1:$ZZ$1,"mmm")="Feb")),0)</f>
        <v>0</v>
      </c>
      <c r="Z57" s="245" cm="1">
        <f t="array" ref="Z57">IFERROR(SUMPRODUCT((LOWER(INDEX(Attendance!$E:$ZZ,MATCH($A57,Attendance!$A:$A,0),0))="x")*(Attendance!$E$2:$ZZ$2=_xlfn.XLOOKUP(E$1,'Point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58" spans="1:26" x14ac:dyDescent="0.25">
      <c r="A58" s="40">
        <f>Attendance!A57</f>
        <v>55</v>
      </c>
      <c r="B58" s="39" t="str">
        <f>IF($A58=0,"",IFERROR(_xlfn.LET(_xlpm.x,INDEX(Attendance!$B:$B,MATCH($A58,Attendance!$A:$A,0)),IF(_xlpm.x=0,"",_xlpm.x)),""))</f>
        <v/>
      </c>
      <c r="C58" s="39" t="str">
        <f>IF($A58=0,"",IFERROR(_xlfn.LET(_xlpm.x,INDEX(Attendance!$C:$C,MATCH($A58,Attendance!$A:$A,0)),IF(_xlpm.x=0,"",_xlpm.x)),""))</f>
        <v/>
      </c>
      <c r="D58" s="39" t="str">
        <f>IF($A58=0,"",IFERROR(_xlfn.LET(_xlpm.x,INDEX(Attendance!$D:$D,MATCH($A58,Attendance!$A:$A,0)),IF(_xlpm.x=0,"",_xlpm.x)),""))</f>
        <v/>
      </c>
      <c r="E58" s="233" cm="1">
        <f t="array" ref="E58">SUMPRODUCT((LOWER(INDEX(Attendance!$D:$ZZ,MATCH($A58,Attendance!$A:$A,0),0))="x")*(Attendance!$D$2:$ZZ$2=_xlfn.XLOOKUP(E$1,'Point System'!$A:$A,'Point System'!$B:$B,""))*(TEXT(Attendance!$D$1:$ZZ$1,"mmm")="Feb"))*_xlfn.XLOOKUP(E$1,'Point System'!$A:$A,'Point System'!$C:$C,0)</f>
        <v>0</v>
      </c>
      <c r="F58" s="233" cm="1">
        <f t="array" ref="F58">SUMPRODUCT((LOWER(INDEX(Attendance!$D:$ZZ,MATCH($A58,Attendance!$A:$A,0),0))="x")*(Attendance!$D$2:$ZZ$2=_xlfn.XLOOKUP(F$1,'Point System'!$A:$A,'Point System'!$B:$B,""))*(TEXT(Attendance!$D$1:$ZZ$1,"mmm")="Feb"))*_xlfn.XLOOKUP(F$1,'Point System'!$A:$A,'Point System'!$C:$C,0)</f>
        <v>0</v>
      </c>
      <c r="G58" s="233" cm="1">
        <f t="array" ref="G58">SUMPRODUCT((LOWER(INDEX(Attendance!$D:$ZZ,MATCH($A58,Attendance!$A:$A,0),0))="x")*(Attendance!$D$2:$ZZ$2=_xlfn.XLOOKUP(G$1,'Point System'!$A:$A,'Point System'!$B:$B,""))*(TEXT(Attendance!$D$1:$ZZ$1,"mmm")="Feb"))*_xlfn.XLOOKUP(G$1,'Point System'!$A:$A,'Point System'!$C:$C,0)</f>
        <v>0</v>
      </c>
      <c r="H58" s="233" cm="1">
        <f t="array" ref="H58">SUMPRODUCT((LOWER(INDEX(Attendance!$D:$ZZ,MATCH($A58,Attendance!$A:$A,0),0))="x")*(Attendance!$D$2:$ZZ$2=_xlfn.XLOOKUP(H$1,'Point System'!$A:$A,'Point System'!$B:$B,""))*(TEXT(Attendance!$D$1:$ZZ$1,"mmm")="Feb"))*_xlfn.XLOOKUP(H$1,'Point System'!$A:$A,'Point System'!$C:$C,0)</f>
        <v>0</v>
      </c>
      <c r="I58" s="233" cm="1">
        <f t="array" ref="I58">SUMPRODUCT((LOWER(INDEX(Attendance!$D:$ZZ,MATCH($A58,Attendance!$A:$A,0),0))="x")*(Attendance!$D$2:$ZZ$2=_xlfn.XLOOKUP(I$1,'Point System'!$A:$A,'Point System'!$B:$B,""))*(TEXT(Attendance!$D$1:$ZZ$1,"mmm")="Feb"))*_xlfn.XLOOKUP(I$1,'Point System'!$A:$A,'Point System'!$C:$C,0)</f>
        <v>0</v>
      </c>
      <c r="J58" s="233" cm="1">
        <f t="array" ref="J58">SUMPRODUCT((LOWER(INDEX(Attendance!$D:$ZZ,MATCH($A58,Attendance!$A:$A,0),0))="x")*(Attendance!$D$2:$ZZ$2=_xlfn.XLOOKUP(J$1,'Point System'!$A:$A,'Point System'!$B:$B,""))*(TEXT(Attendance!$D$1:$ZZ$1,"mmm")="Feb"))*_xlfn.XLOOKUP(J$1,'Point System'!$A:$A,'Point System'!$C:$C,0)</f>
        <v>0</v>
      </c>
      <c r="K58" s="233" cm="1">
        <f t="array" ref="K58">SUMPRODUCT((LOWER(INDEX(Attendance!$D:$ZZ,MATCH($A58,Attendance!$A:$A,0),0))="x")*(Attendance!$D$2:$ZZ$2=_xlfn.XLOOKUP(K$1,'Point System'!$A:$A,'Point System'!$B:$B,""))*(TEXT(Attendance!$D$1:$ZZ$1,"mmm")="Feb"))*_xlfn.XLOOKUP(K$1,'Point System'!$A:$A,'Point System'!$C:$C,0)</f>
        <v>0</v>
      </c>
      <c r="L58" s="188"/>
      <c r="M58" s="188"/>
      <c r="N58" s="188"/>
      <c r="O58" s="188"/>
      <c r="P58" s="241">
        <f t="shared" si="0"/>
        <v>0</v>
      </c>
      <c r="Q58" s="242">
        <f>IFERROR(INDEX(Deduction!$Q:$Q,MATCH($A58,Deduction!$A:$A,0))*_xlfn.XLOOKUP(Q$1,'Point System'!$E:$E,'Point System'!$G:$G,0),0)</f>
        <v>0</v>
      </c>
      <c r="R58" s="242">
        <f>IFERROR(INDEX(Deduction!$R:$R,MATCH($A58,Deduction!$A:$A,0))*_xlfn.XLOOKUP(R$1,'Point System'!$E:$E,'Point System'!$G:$G,0),0)</f>
        <v>0</v>
      </c>
      <c r="S58" s="242">
        <f>IFERROR(INDEX(Deduction!$S:$S,MATCH($A58,Deduction!$A:$A,0))*_xlfn.XLOOKUP(S$1,'Point System'!$E:$E,'Point System'!$G:$G,0),0)</f>
        <v>0</v>
      </c>
      <c r="T58" s="242">
        <f>IFERROR(INDEX(Deduction!$T:$T,MATCH($A58,Deduction!$A:$A,0))*_xlfn.XLOOKUP(T$1,'Point System'!$E:$E,'Point System'!$G:$G,0),0)</f>
        <v>0</v>
      </c>
      <c r="U58" s="242">
        <f>IFERROR(INDEX(Deduction!$U:$U,MATCH($A58,Deduction!$A:$A,0))*_xlfn.XLOOKUP(U$1,'Point System'!$E:$E,'Point System'!$G:$G,0),0)</f>
        <v>0</v>
      </c>
      <c r="V58" s="242">
        <f>IFERROR(INDEX(Deduction!$V:$V,MATCH($A58,Deduction!$A:$A,0))*_xlfn.XLOOKUP(V$1,'Point System'!$E:$E,'Point System'!$G:$G,0),0)</f>
        <v>0</v>
      </c>
      <c r="W58" s="241">
        <f t="shared" si="1"/>
        <v>0</v>
      </c>
      <c r="X58" s="241">
        <f t="shared" si="2"/>
        <v>0</v>
      </c>
      <c r="Y58" s="244" cm="1">
        <f t="array" ref="Y58">IFERROR(SUMPRODUCT((LOWER(INDEX(Attendance!$E:$ZZ,MATCH($A58,Attendance!$A:$A,0),0))="x")*(TEXT(Attendance!$E$1:$ZZ$1,"mmm")="Feb"))/SUMPRODUCT((Attendance!$E$1:$ZZ$1&lt;&gt;"")*(TEXT(Attendance!$E$1:$ZZ$1,"mmm")="Feb")),0)</f>
        <v>0</v>
      </c>
      <c r="Z58" s="245" cm="1">
        <f t="array" ref="Z58">IFERROR(SUMPRODUCT((LOWER(INDEX(Attendance!$E:$ZZ,MATCH($A58,Attendance!$A:$A,0),0))="x")*(Attendance!$E$2:$ZZ$2=_xlfn.XLOOKUP(E$1,'Point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59" spans="1:26" x14ac:dyDescent="0.25">
      <c r="A59" s="39">
        <f>Attendance!A58</f>
        <v>56</v>
      </c>
      <c r="B59" s="39" t="str">
        <f>IF($A59=0,"",IFERROR(_xlfn.LET(_xlpm.x,INDEX(Attendance!$B:$B,MATCH($A59,Attendance!$A:$A,0)),IF(_xlpm.x=0,"",_xlpm.x)),""))</f>
        <v/>
      </c>
      <c r="C59" s="39" t="str">
        <f>IF($A59=0,"",IFERROR(_xlfn.LET(_xlpm.x,INDEX(Attendance!$C:$C,MATCH($A59,Attendance!$A:$A,0)),IF(_xlpm.x=0,"",_xlpm.x)),""))</f>
        <v/>
      </c>
      <c r="D59" s="39" t="str">
        <f>IF($A59=0,"",IFERROR(_xlfn.LET(_xlpm.x,INDEX(Attendance!$D:$D,MATCH($A59,Attendance!$A:$A,0)),IF(_xlpm.x=0,"",_xlpm.x)),""))</f>
        <v/>
      </c>
      <c r="E59" s="233" cm="1">
        <f t="array" ref="E59">SUMPRODUCT((LOWER(INDEX(Attendance!$D:$ZZ,MATCH($A59,Attendance!$A:$A,0),0))="x")*(Attendance!$D$2:$ZZ$2=_xlfn.XLOOKUP(E$1,'Point System'!$A:$A,'Point System'!$B:$B,""))*(TEXT(Attendance!$D$1:$ZZ$1,"mmm")="Feb"))*_xlfn.XLOOKUP(E$1,'Point System'!$A:$A,'Point System'!$C:$C,0)</f>
        <v>0</v>
      </c>
      <c r="F59" s="233" cm="1">
        <f t="array" ref="F59">SUMPRODUCT((LOWER(INDEX(Attendance!$D:$ZZ,MATCH($A59,Attendance!$A:$A,0),0))="x")*(Attendance!$D$2:$ZZ$2=_xlfn.XLOOKUP(F$1,'Point System'!$A:$A,'Point System'!$B:$B,""))*(TEXT(Attendance!$D$1:$ZZ$1,"mmm")="Feb"))*_xlfn.XLOOKUP(F$1,'Point System'!$A:$A,'Point System'!$C:$C,0)</f>
        <v>0</v>
      </c>
      <c r="G59" s="233" cm="1">
        <f t="array" ref="G59">SUMPRODUCT((LOWER(INDEX(Attendance!$D:$ZZ,MATCH($A59,Attendance!$A:$A,0),0))="x")*(Attendance!$D$2:$ZZ$2=_xlfn.XLOOKUP(G$1,'Point System'!$A:$A,'Point System'!$B:$B,""))*(TEXT(Attendance!$D$1:$ZZ$1,"mmm")="Feb"))*_xlfn.XLOOKUP(G$1,'Point System'!$A:$A,'Point System'!$C:$C,0)</f>
        <v>0</v>
      </c>
      <c r="H59" s="233" cm="1">
        <f t="array" ref="H59">SUMPRODUCT((LOWER(INDEX(Attendance!$D:$ZZ,MATCH($A59,Attendance!$A:$A,0),0))="x")*(Attendance!$D$2:$ZZ$2=_xlfn.XLOOKUP(H$1,'Point System'!$A:$A,'Point System'!$B:$B,""))*(TEXT(Attendance!$D$1:$ZZ$1,"mmm")="Feb"))*_xlfn.XLOOKUP(H$1,'Point System'!$A:$A,'Point System'!$C:$C,0)</f>
        <v>0</v>
      </c>
      <c r="I59" s="233" cm="1">
        <f t="array" ref="I59">SUMPRODUCT((LOWER(INDEX(Attendance!$D:$ZZ,MATCH($A59,Attendance!$A:$A,0),0))="x")*(Attendance!$D$2:$ZZ$2=_xlfn.XLOOKUP(I$1,'Point System'!$A:$A,'Point System'!$B:$B,""))*(TEXT(Attendance!$D$1:$ZZ$1,"mmm")="Feb"))*_xlfn.XLOOKUP(I$1,'Point System'!$A:$A,'Point System'!$C:$C,0)</f>
        <v>0</v>
      </c>
      <c r="J59" s="233" cm="1">
        <f t="array" ref="J59">SUMPRODUCT((LOWER(INDEX(Attendance!$D:$ZZ,MATCH($A59,Attendance!$A:$A,0),0))="x")*(Attendance!$D$2:$ZZ$2=_xlfn.XLOOKUP(J$1,'Point System'!$A:$A,'Point System'!$B:$B,""))*(TEXT(Attendance!$D$1:$ZZ$1,"mmm")="Feb"))*_xlfn.XLOOKUP(J$1,'Point System'!$A:$A,'Point System'!$C:$C,0)</f>
        <v>0</v>
      </c>
      <c r="K59" s="233" cm="1">
        <f t="array" ref="K59">SUMPRODUCT((LOWER(INDEX(Attendance!$D:$ZZ,MATCH($A59,Attendance!$A:$A,0),0))="x")*(Attendance!$D$2:$ZZ$2=_xlfn.XLOOKUP(K$1,'Point System'!$A:$A,'Point System'!$B:$B,""))*(TEXT(Attendance!$D$1:$ZZ$1,"mmm")="Feb"))*_xlfn.XLOOKUP(K$1,'Point System'!$A:$A,'Point System'!$C:$C,0)</f>
        <v>0</v>
      </c>
      <c r="L59" s="188"/>
      <c r="M59" s="188"/>
      <c r="N59" s="188"/>
      <c r="O59" s="188"/>
      <c r="P59" s="241">
        <f t="shared" si="0"/>
        <v>0</v>
      </c>
      <c r="Q59" s="242">
        <f>IFERROR(INDEX(Deduction!$Q:$Q,MATCH($A59,Deduction!$A:$A,0))*_xlfn.XLOOKUP(Q$1,'Point System'!$E:$E,'Point System'!$G:$G,0),0)</f>
        <v>0</v>
      </c>
      <c r="R59" s="242">
        <f>IFERROR(INDEX(Deduction!$R:$R,MATCH($A59,Deduction!$A:$A,0))*_xlfn.XLOOKUP(R$1,'Point System'!$E:$E,'Point System'!$G:$G,0),0)</f>
        <v>0</v>
      </c>
      <c r="S59" s="242">
        <f>IFERROR(INDEX(Deduction!$S:$S,MATCH($A59,Deduction!$A:$A,0))*_xlfn.XLOOKUP(S$1,'Point System'!$E:$E,'Point System'!$G:$G,0),0)</f>
        <v>0</v>
      </c>
      <c r="T59" s="242">
        <f>IFERROR(INDEX(Deduction!$T:$T,MATCH($A59,Deduction!$A:$A,0))*_xlfn.XLOOKUP(T$1,'Point System'!$E:$E,'Point System'!$G:$G,0),0)</f>
        <v>0</v>
      </c>
      <c r="U59" s="242">
        <f>IFERROR(INDEX(Deduction!$U:$U,MATCH($A59,Deduction!$A:$A,0))*_xlfn.XLOOKUP(U$1,'Point System'!$E:$E,'Point System'!$G:$G,0),0)</f>
        <v>0</v>
      </c>
      <c r="V59" s="242">
        <f>IFERROR(INDEX(Deduction!$V:$V,MATCH($A59,Deduction!$A:$A,0))*_xlfn.XLOOKUP(V$1,'Point System'!$E:$E,'Point System'!$G:$G,0),0)</f>
        <v>0</v>
      </c>
      <c r="W59" s="241">
        <f t="shared" si="1"/>
        <v>0</v>
      </c>
      <c r="X59" s="241">
        <f t="shared" si="2"/>
        <v>0</v>
      </c>
      <c r="Y59" s="244" cm="1">
        <f t="array" ref="Y59">IFERROR(SUMPRODUCT((LOWER(INDEX(Attendance!$E:$ZZ,MATCH($A59,Attendance!$A:$A,0),0))="x")*(TEXT(Attendance!$E$1:$ZZ$1,"mmm")="Feb"))/SUMPRODUCT((Attendance!$E$1:$ZZ$1&lt;&gt;"")*(TEXT(Attendance!$E$1:$ZZ$1,"mmm")="Feb")),0)</f>
        <v>0</v>
      </c>
      <c r="Z59" s="245" cm="1">
        <f t="array" ref="Z59">IFERROR(SUMPRODUCT((LOWER(INDEX(Attendance!$E:$ZZ,MATCH($A59,Attendance!$A:$A,0),0))="x")*(Attendance!$E$2:$ZZ$2=_xlfn.XLOOKUP(E$1,'Point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60" spans="1:26" x14ac:dyDescent="0.25">
      <c r="A60" s="40">
        <f>Attendance!A59</f>
        <v>57</v>
      </c>
      <c r="B60" s="39" t="str">
        <f>IF($A60=0,"",IFERROR(_xlfn.LET(_xlpm.x,INDEX(Attendance!$B:$B,MATCH($A60,Attendance!$A:$A,0)),IF(_xlpm.x=0,"",_xlpm.x)),""))</f>
        <v/>
      </c>
      <c r="C60" s="39" t="str">
        <f>IF($A60=0,"",IFERROR(_xlfn.LET(_xlpm.x,INDEX(Attendance!$C:$C,MATCH($A60,Attendance!$A:$A,0)),IF(_xlpm.x=0,"",_xlpm.x)),""))</f>
        <v/>
      </c>
      <c r="D60" s="39" t="str">
        <f>IF($A60=0,"",IFERROR(_xlfn.LET(_xlpm.x,INDEX(Attendance!$D:$D,MATCH($A60,Attendance!$A:$A,0)),IF(_xlpm.x=0,"",_xlpm.x)),""))</f>
        <v/>
      </c>
      <c r="E60" s="233" cm="1">
        <f t="array" ref="E60">SUMPRODUCT((LOWER(INDEX(Attendance!$D:$ZZ,MATCH($A60,Attendance!$A:$A,0),0))="x")*(Attendance!$D$2:$ZZ$2=_xlfn.XLOOKUP(E$1,'Point System'!$A:$A,'Point System'!$B:$B,""))*(TEXT(Attendance!$D$1:$ZZ$1,"mmm")="Feb"))*_xlfn.XLOOKUP(E$1,'Point System'!$A:$A,'Point System'!$C:$C,0)</f>
        <v>0</v>
      </c>
      <c r="F60" s="233" cm="1">
        <f t="array" ref="F60">SUMPRODUCT((LOWER(INDEX(Attendance!$D:$ZZ,MATCH($A60,Attendance!$A:$A,0),0))="x")*(Attendance!$D$2:$ZZ$2=_xlfn.XLOOKUP(F$1,'Point System'!$A:$A,'Point System'!$B:$B,""))*(TEXT(Attendance!$D$1:$ZZ$1,"mmm")="Feb"))*_xlfn.XLOOKUP(F$1,'Point System'!$A:$A,'Point System'!$C:$C,0)</f>
        <v>0</v>
      </c>
      <c r="G60" s="233" cm="1">
        <f t="array" ref="G60">SUMPRODUCT((LOWER(INDEX(Attendance!$D:$ZZ,MATCH($A60,Attendance!$A:$A,0),0))="x")*(Attendance!$D$2:$ZZ$2=_xlfn.XLOOKUP(G$1,'Point System'!$A:$A,'Point System'!$B:$B,""))*(TEXT(Attendance!$D$1:$ZZ$1,"mmm")="Feb"))*_xlfn.XLOOKUP(G$1,'Point System'!$A:$A,'Point System'!$C:$C,0)</f>
        <v>0</v>
      </c>
      <c r="H60" s="233" cm="1">
        <f t="array" ref="H60">SUMPRODUCT((LOWER(INDEX(Attendance!$D:$ZZ,MATCH($A60,Attendance!$A:$A,0),0))="x")*(Attendance!$D$2:$ZZ$2=_xlfn.XLOOKUP(H$1,'Point System'!$A:$A,'Point System'!$B:$B,""))*(TEXT(Attendance!$D$1:$ZZ$1,"mmm")="Feb"))*_xlfn.XLOOKUP(H$1,'Point System'!$A:$A,'Point System'!$C:$C,0)</f>
        <v>0</v>
      </c>
      <c r="I60" s="233" cm="1">
        <f t="array" ref="I60">SUMPRODUCT((LOWER(INDEX(Attendance!$D:$ZZ,MATCH($A60,Attendance!$A:$A,0),0))="x")*(Attendance!$D$2:$ZZ$2=_xlfn.XLOOKUP(I$1,'Point System'!$A:$A,'Point System'!$B:$B,""))*(TEXT(Attendance!$D$1:$ZZ$1,"mmm")="Feb"))*_xlfn.XLOOKUP(I$1,'Point System'!$A:$A,'Point System'!$C:$C,0)</f>
        <v>0</v>
      </c>
      <c r="J60" s="233" cm="1">
        <f t="array" ref="J60">SUMPRODUCT((LOWER(INDEX(Attendance!$D:$ZZ,MATCH($A60,Attendance!$A:$A,0),0))="x")*(Attendance!$D$2:$ZZ$2=_xlfn.XLOOKUP(J$1,'Point System'!$A:$A,'Point System'!$B:$B,""))*(TEXT(Attendance!$D$1:$ZZ$1,"mmm")="Feb"))*_xlfn.XLOOKUP(J$1,'Point System'!$A:$A,'Point System'!$C:$C,0)</f>
        <v>0</v>
      </c>
      <c r="K60" s="233" cm="1">
        <f t="array" ref="K60">SUMPRODUCT((LOWER(INDEX(Attendance!$D:$ZZ,MATCH($A60,Attendance!$A:$A,0),0))="x")*(Attendance!$D$2:$ZZ$2=_xlfn.XLOOKUP(K$1,'Point System'!$A:$A,'Point System'!$B:$B,""))*(TEXT(Attendance!$D$1:$ZZ$1,"mmm")="Feb"))*_xlfn.XLOOKUP(K$1,'Point System'!$A:$A,'Point System'!$C:$C,0)</f>
        <v>0</v>
      </c>
      <c r="L60" s="188"/>
      <c r="M60" s="188"/>
      <c r="N60" s="188"/>
      <c r="O60" s="188"/>
      <c r="P60" s="241">
        <f t="shared" si="0"/>
        <v>0</v>
      </c>
      <c r="Q60" s="242">
        <f>IFERROR(INDEX(Deduction!$Q:$Q,MATCH($A60,Deduction!$A:$A,0))*_xlfn.XLOOKUP(Q$1,'Point System'!$E:$E,'Point System'!$G:$G,0),0)</f>
        <v>0</v>
      </c>
      <c r="R60" s="242">
        <f>IFERROR(INDEX(Deduction!$R:$R,MATCH($A60,Deduction!$A:$A,0))*_xlfn.XLOOKUP(R$1,'Point System'!$E:$E,'Point System'!$G:$G,0),0)</f>
        <v>0</v>
      </c>
      <c r="S60" s="242">
        <f>IFERROR(INDEX(Deduction!$S:$S,MATCH($A60,Deduction!$A:$A,0))*_xlfn.XLOOKUP(S$1,'Point System'!$E:$E,'Point System'!$G:$G,0),0)</f>
        <v>0</v>
      </c>
      <c r="T60" s="242">
        <f>IFERROR(INDEX(Deduction!$T:$T,MATCH($A60,Deduction!$A:$A,0))*_xlfn.XLOOKUP(T$1,'Point System'!$E:$E,'Point System'!$G:$G,0),0)</f>
        <v>0</v>
      </c>
      <c r="U60" s="242">
        <f>IFERROR(INDEX(Deduction!$U:$U,MATCH($A60,Deduction!$A:$A,0))*_xlfn.XLOOKUP(U$1,'Point System'!$E:$E,'Point System'!$G:$G,0),0)</f>
        <v>0</v>
      </c>
      <c r="V60" s="242">
        <f>IFERROR(INDEX(Deduction!$V:$V,MATCH($A60,Deduction!$A:$A,0))*_xlfn.XLOOKUP(V$1,'Point System'!$E:$E,'Point System'!$G:$G,0),0)</f>
        <v>0</v>
      </c>
      <c r="W60" s="241">
        <f t="shared" si="1"/>
        <v>0</v>
      </c>
      <c r="X60" s="241">
        <f t="shared" si="2"/>
        <v>0</v>
      </c>
      <c r="Y60" s="244" cm="1">
        <f t="array" ref="Y60">IFERROR(SUMPRODUCT((LOWER(INDEX(Attendance!$E:$ZZ,MATCH($A60,Attendance!$A:$A,0),0))="x")*(TEXT(Attendance!$E$1:$ZZ$1,"mmm")="Feb"))/SUMPRODUCT((Attendance!$E$1:$ZZ$1&lt;&gt;"")*(TEXT(Attendance!$E$1:$ZZ$1,"mmm")="Feb")),0)</f>
        <v>0</v>
      </c>
      <c r="Z60" s="245" cm="1">
        <f t="array" ref="Z60">IFERROR(SUMPRODUCT((LOWER(INDEX(Attendance!$E:$ZZ,MATCH($A60,Attendance!$A:$A,0),0))="x")*(Attendance!$E$2:$ZZ$2=_xlfn.XLOOKUP(E$1,'Point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61" spans="1:26" x14ac:dyDescent="0.25">
      <c r="A61" s="39">
        <f>Attendance!A60</f>
        <v>58</v>
      </c>
      <c r="B61" s="39" t="str">
        <f>IF($A61=0,"",IFERROR(_xlfn.LET(_xlpm.x,INDEX(Attendance!$B:$B,MATCH($A61,Attendance!$A:$A,0)),IF(_xlpm.x=0,"",_xlpm.x)),""))</f>
        <v/>
      </c>
      <c r="C61" s="39" t="str">
        <f>IF($A61=0,"",IFERROR(_xlfn.LET(_xlpm.x,INDEX(Attendance!$C:$C,MATCH($A61,Attendance!$A:$A,0)),IF(_xlpm.x=0,"",_xlpm.x)),""))</f>
        <v/>
      </c>
      <c r="D61" s="39" t="str">
        <f>IF($A61=0,"",IFERROR(_xlfn.LET(_xlpm.x,INDEX(Attendance!$D:$D,MATCH($A61,Attendance!$A:$A,0)),IF(_xlpm.x=0,"",_xlpm.x)),""))</f>
        <v/>
      </c>
      <c r="E61" s="233" cm="1">
        <f t="array" ref="E61">SUMPRODUCT((LOWER(INDEX(Attendance!$D:$ZZ,MATCH($A61,Attendance!$A:$A,0),0))="x")*(Attendance!$D$2:$ZZ$2=_xlfn.XLOOKUP(E$1,'Point System'!$A:$A,'Point System'!$B:$B,""))*(TEXT(Attendance!$D$1:$ZZ$1,"mmm")="Feb"))*_xlfn.XLOOKUP(E$1,'Point System'!$A:$A,'Point System'!$C:$C,0)</f>
        <v>0</v>
      </c>
      <c r="F61" s="233" cm="1">
        <f t="array" ref="F61">SUMPRODUCT((LOWER(INDEX(Attendance!$D:$ZZ,MATCH($A61,Attendance!$A:$A,0),0))="x")*(Attendance!$D$2:$ZZ$2=_xlfn.XLOOKUP(F$1,'Point System'!$A:$A,'Point System'!$B:$B,""))*(TEXT(Attendance!$D$1:$ZZ$1,"mmm")="Feb"))*_xlfn.XLOOKUP(F$1,'Point System'!$A:$A,'Point System'!$C:$C,0)</f>
        <v>0</v>
      </c>
      <c r="G61" s="233" cm="1">
        <f t="array" ref="G61">SUMPRODUCT((LOWER(INDEX(Attendance!$D:$ZZ,MATCH($A61,Attendance!$A:$A,0),0))="x")*(Attendance!$D$2:$ZZ$2=_xlfn.XLOOKUP(G$1,'Point System'!$A:$A,'Point System'!$B:$B,""))*(TEXT(Attendance!$D$1:$ZZ$1,"mmm")="Feb"))*_xlfn.XLOOKUP(G$1,'Point System'!$A:$A,'Point System'!$C:$C,0)</f>
        <v>0</v>
      </c>
      <c r="H61" s="233" cm="1">
        <f t="array" ref="H61">SUMPRODUCT((LOWER(INDEX(Attendance!$D:$ZZ,MATCH($A61,Attendance!$A:$A,0),0))="x")*(Attendance!$D$2:$ZZ$2=_xlfn.XLOOKUP(H$1,'Point System'!$A:$A,'Point System'!$B:$B,""))*(TEXT(Attendance!$D$1:$ZZ$1,"mmm")="Feb"))*_xlfn.XLOOKUP(H$1,'Point System'!$A:$A,'Point System'!$C:$C,0)</f>
        <v>0</v>
      </c>
      <c r="I61" s="233" cm="1">
        <f t="array" ref="I61">SUMPRODUCT((LOWER(INDEX(Attendance!$D:$ZZ,MATCH($A61,Attendance!$A:$A,0),0))="x")*(Attendance!$D$2:$ZZ$2=_xlfn.XLOOKUP(I$1,'Point System'!$A:$A,'Point System'!$B:$B,""))*(TEXT(Attendance!$D$1:$ZZ$1,"mmm")="Feb"))*_xlfn.XLOOKUP(I$1,'Point System'!$A:$A,'Point System'!$C:$C,0)</f>
        <v>0</v>
      </c>
      <c r="J61" s="233" cm="1">
        <f t="array" ref="J61">SUMPRODUCT((LOWER(INDEX(Attendance!$D:$ZZ,MATCH($A61,Attendance!$A:$A,0),0))="x")*(Attendance!$D$2:$ZZ$2=_xlfn.XLOOKUP(J$1,'Point System'!$A:$A,'Point System'!$B:$B,""))*(TEXT(Attendance!$D$1:$ZZ$1,"mmm")="Feb"))*_xlfn.XLOOKUP(J$1,'Point System'!$A:$A,'Point System'!$C:$C,0)</f>
        <v>0</v>
      </c>
      <c r="K61" s="233" cm="1">
        <f t="array" ref="K61">SUMPRODUCT((LOWER(INDEX(Attendance!$D:$ZZ,MATCH($A61,Attendance!$A:$A,0),0))="x")*(Attendance!$D$2:$ZZ$2=_xlfn.XLOOKUP(K$1,'Point System'!$A:$A,'Point System'!$B:$B,""))*(TEXT(Attendance!$D$1:$ZZ$1,"mmm")="Feb"))*_xlfn.XLOOKUP(K$1,'Point System'!$A:$A,'Point System'!$C:$C,0)</f>
        <v>0</v>
      </c>
      <c r="L61" s="188"/>
      <c r="M61" s="188"/>
      <c r="N61" s="188"/>
      <c r="O61" s="188"/>
      <c r="P61" s="241">
        <f t="shared" si="0"/>
        <v>0</v>
      </c>
      <c r="Q61" s="242">
        <f>IFERROR(INDEX(Deduction!$Q:$Q,MATCH($A61,Deduction!$A:$A,0))*_xlfn.XLOOKUP(Q$1,'Point System'!$E:$E,'Point System'!$G:$G,0),0)</f>
        <v>0</v>
      </c>
      <c r="R61" s="242">
        <f>IFERROR(INDEX(Deduction!$R:$R,MATCH($A61,Deduction!$A:$A,0))*_xlfn.XLOOKUP(R$1,'Point System'!$E:$E,'Point System'!$G:$G,0),0)</f>
        <v>0</v>
      </c>
      <c r="S61" s="242">
        <f>IFERROR(INDEX(Deduction!$S:$S,MATCH($A61,Deduction!$A:$A,0))*_xlfn.XLOOKUP(S$1,'Point System'!$E:$E,'Point System'!$G:$G,0),0)</f>
        <v>0</v>
      </c>
      <c r="T61" s="242">
        <f>IFERROR(INDEX(Deduction!$T:$T,MATCH($A61,Deduction!$A:$A,0))*_xlfn.XLOOKUP(T$1,'Point System'!$E:$E,'Point System'!$G:$G,0),0)</f>
        <v>0</v>
      </c>
      <c r="U61" s="242">
        <f>IFERROR(INDEX(Deduction!$U:$U,MATCH($A61,Deduction!$A:$A,0))*_xlfn.XLOOKUP(U$1,'Point System'!$E:$E,'Point System'!$G:$G,0),0)</f>
        <v>0</v>
      </c>
      <c r="V61" s="242">
        <f>IFERROR(INDEX(Deduction!$V:$V,MATCH($A61,Deduction!$A:$A,0))*_xlfn.XLOOKUP(V$1,'Point System'!$E:$E,'Point System'!$G:$G,0),0)</f>
        <v>0</v>
      </c>
      <c r="W61" s="241">
        <f t="shared" si="1"/>
        <v>0</v>
      </c>
      <c r="X61" s="241">
        <f t="shared" si="2"/>
        <v>0</v>
      </c>
      <c r="Y61" s="244" cm="1">
        <f t="array" ref="Y61">IFERROR(SUMPRODUCT((LOWER(INDEX(Attendance!$E:$ZZ,MATCH($A61,Attendance!$A:$A,0),0))="x")*(TEXT(Attendance!$E$1:$ZZ$1,"mmm")="Feb"))/SUMPRODUCT((Attendance!$E$1:$ZZ$1&lt;&gt;"")*(TEXT(Attendance!$E$1:$ZZ$1,"mmm")="Feb")),0)</f>
        <v>0</v>
      </c>
      <c r="Z61" s="245" cm="1">
        <f t="array" ref="Z61">IFERROR(SUMPRODUCT((LOWER(INDEX(Attendance!$E:$ZZ,MATCH($A61,Attendance!$A:$A,0),0))="x")*(Attendance!$E$2:$ZZ$2=_xlfn.XLOOKUP(E$1,'Point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62" spans="1:26" x14ac:dyDescent="0.25">
      <c r="A62" s="40">
        <f>Attendance!A61</f>
        <v>59</v>
      </c>
      <c r="B62" s="39" t="str">
        <f>IF($A62=0,"",IFERROR(_xlfn.LET(_xlpm.x,INDEX(Attendance!$B:$B,MATCH($A62,Attendance!$A:$A,0)),IF(_xlpm.x=0,"",_xlpm.x)),""))</f>
        <v/>
      </c>
      <c r="C62" s="39" t="str">
        <f>IF($A62=0,"",IFERROR(_xlfn.LET(_xlpm.x,INDEX(Attendance!$C:$C,MATCH($A62,Attendance!$A:$A,0)),IF(_xlpm.x=0,"",_xlpm.x)),""))</f>
        <v/>
      </c>
      <c r="D62" s="39" t="str">
        <f>IF($A62=0,"",IFERROR(_xlfn.LET(_xlpm.x,INDEX(Attendance!$D:$D,MATCH($A62,Attendance!$A:$A,0)),IF(_xlpm.x=0,"",_xlpm.x)),""))</f>
        <v/>
      </c>
      <c r="E62" s="233" cm="1">
        <f t="array" ref="E62">SUMPRODUCT((LOWER(INDEX(Attendance!$D:$ZZ,MATCH($A62,Attendance!$A:$A,0),0))="x")*(Attendance!$D$2:$ZZ$2=_xlfn.XLOOKUP(E$1,'Point System'!$A:$A,'Point System'!$B:$B,""))*(TEXT(Attendance!$D$1:$ZZ$1,"mmm")="Feb"))*_xlfn.XLOOKUP(E$1,'Point System'!$A:$A,'Point System'!$C:$C,0)</f>
        <v>0</v>
      </c>
      <c r="F62" s="233" cm="1">
        <f t="array" ref="F62">SUMPRODUCT((LOWER(INDEX(Attendance!$D:$ZZ,MATCH($A62,Attendance!$A:$A,0),0))="x")*(Attendance!$D$2:$ZZ$2=_xlfn.XLOOKUP(F$1,'Point System'!$A:$A,'Point System'!$B:$B,""))*(TEXT(Attendance!$D$1:$ZZ$1,"mmm")="Feb"))*_xlfn.XLOOKUP(F$1,'Point System'!$A:$A,'Point System'!$C:$C,0)</f>
        <v>0</v>
      </c>
      <c r="G62" s="233" cm="1">
        <f t="array" ref="G62">SUMPRODUCT((LOWER(INDEX(Attendance!$D:$ZZ,MATCH($A62,Attendance!$A:$A,0),0))="x")*(Attendance!$D$2:$ZZ$2=_xlfn.XLOOKUP(G$1,'Point System'!$A:$A,'Point System'!$B:$B,""))*(TEXT(Attendance!$D$1:$ZZ$1,"mmm")="Feb"))*_xlfn.XLOOKUP(G$1,'Point System'!$A:$A,'Point System'!$C:$C,0)</f>
        <v>0</v>
      </c>
      <c r="H62" s="233" cm="1">
        <f t="array" ref="H62">SUMPRODUCT((LOWER(INDEX(Attendance!$D:$ZZ,MATCH($A62,Attendance!$A:$A,0),0))="x")*(Attendance!$D$2:$ZZ$2=_xlfn.XLOOKUP(H$1,'Point System'!$A:$A,'Point System'!$B:$B,""))*(TEXT(Attendance!$D$1:$ZZ$1,"mmm")="Feb"))*_xlfn.XLOOKUP(H$1,'Point System'!$A:$A,'Point System'!$C:$C,0)</f>
        <v>0</v>
      </c>
      <c r="I62" s="233" cm="1">
        <f t="array" ref="I62">SUMPRODUCT((LOWER(INDEX(Attendance!$D:$ZZ,MATCH($A62,Attendance!$A:$A,0),0))="x")*(Attendance!$D$2:$ZZ$2=_xlfn.XLOOKUP(I$1,'Point System'!$A:$A,'Point System'!$B:$B,""))*(TEXT(Attendance!$D$1:$ZZ$1,"mmm")="Feb"))*_xlfn.XLOOKUP(I$1,'Point System'!$A:$A,'Point System'!$C:$C,0)</f>
        <v>0</v>
      </c>
      <c r="J62" s="233" cm="1">
        <f t="array" ref="J62">SUMPRODUCT((LOWER(INDEX(Attendance!$D:$ZZ,MATCH($A62,Attendance!$A:$A,0),0))="x")*(Attendance!$D$2:$ZZ$2=_xlfn.XLOOKUP(J$1,'Point System'!$A:$A,'Point System'!$B:$B,""))*(TEXT(Attendance!$D$1:$ZZ$1,"mmm")="Feb"))*_xlfn.XLOOKUP(J$1,'Point System'!$A:$A,'Point System'!$C:$C,0)</f>
        <v>0</v>
      </c>
      <c r="K62" s="233" cm="1">
        <f t="array" ref="K62">SUMPRODUCT((LOWER(INDEX(Attendance!$D:$ZZ,MATCH($A62,Attendance!$A:$A,0),0))="x")*(Attendance!$D$2:$ZZ$2=_xlfn.XLOOKUP(K$1,'Point System'!$A:$A,'Point System'!$B:$B,""))*(TEXT(Attendance!$D$1:$ZZ$1,"mmm")="Feb"))*_xlfn.XLOOKUP(K$1,'Point System'!$A:$A,'Point System'!$C:$C,0)</f>
        <v>0</v>
      </c>
      <c r="L62" s="188"/>
      <c r="M62" s="188"/>
      <c r="N62" s="188"/>
      <c r="O62" s="188"/>
      <c r="P62" s="241">
        <f t="shared" si="0"/>
        <v>0</v>
      </c>
      <c r="Q62" s="242">
        <f>IFERROR(INDEX(Deduction!$Q:$Q,MATCH($A62,Deduction!$A:$A,0))*_xlfn.XLOOKUP(Q$1,'Point System'!$E:$E,'Point System'!$G:$G,0),0)</f>
        <v>0</v>
      </c>
      <c r="R62" s="242">
        <f>IFERROR(INDEX(Deduction!$R:$R,MATCH($A62,Deduction!$A:$A,0))*_xlfn.XLOOKUP(R$1,'Point System'!$E:$E,'Point System'!$G:$G,0),0)</f>
        <v>0</v>
      </c>
      <c r="S62" s="242">
        <f>IFERROR(INDEX(Deduction!$S:$S,MATCH($A62,Deduction!$A:$A,0))*_xlfn.XLOOKUP(S$1,'Point System'!$E:$E,'Point System'!$G:$G,0),0)</f>
        <v>0</v>
      </c>
      <c r="T62" s="242">
        <f>IFERROR(INDEX(Deduction!$T:$T,MATCH($A62,Deduction!$A:$A,0))*_xlfn.XLOOKUP(T$1,'Point System'!$E:$E,'Point System'!$G:$G,0),0)</f>
        <v>0</v>
      </c>
      <c r="U62" s="242">
        <f>IFERROR(INDEX(Deduction!$U:$U,MATCH($A62,Deduction!$A:$A,0))*_xlfn.XLOOKUP(U$1,'Point System'!$E:$E,'Point System'!$G:$G,0),0)</f>
        <v>0</v>
      </c>
      <c r="V62" s="242">
        <f>IFERROR(INDEX(Deduction!$V:$V,MATCH($A62,Deduction!$A:$A,0))*_xlfn.XLOOKUP(V$1,'Point System'!$E:$E,'Point System'!$G:$G,0),0)</f>
        <v>0</v>
      </c>
      <c r="W62" s="241">
        <f t="shared" si="1"/>
        <v>0</v>
      </c>
      <c r="X62" s="241">
        <f t="shared" si="2"/>
        <v>0</v>
      </c>
      <c r="Y62" s="244" cm="1">
        <f t="array" ref="Y62">IFERROR(SUMPRODUCT((LOWER(INDEX(Attendance!$E:$ZZ,MATCH($A62,Attendance!$A:$A,0),0))="x")*(TEXT(Attendance!$E$1:$ZZ$1,"mmm")="Feb"))/SUMPRODUCT((Attendance!$E$1:$ZZ$1&lt;&gt;"")*(TEXT(Attendance!$E$1:$ZZ$1,"mmm")="Feb")),0)</f>
        <v>0</v>
      </c>
      <c r="Z62" s="245" cm="1">
        <f t="array" ref="Z62">IFERROR(SUMPRODUCT((LOWER(INDEX(Attendance!$E:$ZZ,MATCH($A62,Attendance!$A:$A,0),0))="x")*(Attendance!$E$2:$ZZ$2=_xlfn.XLOOKUP(E$1,'Point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63" spans="1:26" x14ac:dyDescent="0.25">
      <c r="A63" s="39">
        <f>Attendance!A62</f>
        <v>60</v>
      </c>
      <c r="B63" s="39" t="str">
        <f>IF($A63=0,"",IFERROR(_xlfn.LET(_xlpm.x,INDEX(Attendance!$B:$B,MATCH($A63,Attendance!$A:$A,0)),IF(_xlpm.x=0,"",_xlpm.x)),""))</f>
        <v/>
      </c>
      <c r="C63" s="39" t="str">
        <f>IF($A63=0,"",IFERROR(_xlfn.LET(_xlpm.x,INDEX(Attendance!$C:$C,MATCH($A63,Attendance!$A:$A,0)),IF(_xlpm.x=0,"",_xlpm.x)),""))</f>
        <v/>
      </c>
      <c r="D63" s="39" t="str">
        <f>IF($A63=0,"",IFERROR(_xlfn.LET(_xlpm.x,INDEX(Attendance!$D:$D,MATCH($A63,Attendance!$A:$A,0)),IF(_xlpm.x=0,"",_xlpm.x)),""))</f>
        <v/>
      </c>
      <c r="E63" s="233" cm="1">
        <f t="array" ref="E63">SUMPRODUCT((LOWER(INDEX(Attendance!$D:$ZZ,MATCH($A63,Attendance!$A:$A,0),0))="x")*(Attendance!$D$2:$ZZ$2=_xlfn.XLOOKUP(E$1,'Point System'!$A:$A,'Point System'!$B:$B,""))*(TEXT(Attendance!$D$1:$ZZ$1,"mmm")="Feb"))*_xlfn.XLOOKUP(E$1,'Point System'!$A:$A,'Point System'!$C:$C,0)</f>
        <v>0</v>
      </c>
      <c r="F63" s="233" cm="1">
        <f t="array" ref="F63">SUMPRODUCT((LOWER(INDEX(Attendance!$D:$ZZ,MATCH($A63,Attendance!$A:$A,0),0))="x")*(Attendance!$D$2:$ZZ$2=_xlfn.XLOOKUP(F$1,'Point System'!$A:$A,'Point System'!$B:$B,""))*(TEXT(Attendance!$D$1:$ZZ$1,"mmm")="Feb"))*_xlfn.XLOOKUP(F$1,'Point System'!$A:$A,'Point System'!$C:$C,0)</f>
        <v>0</v>
      </c>
      <c r="G63" s="233" cm="1">
        <f t="array" ref="G63">SUMPRODUCT((LOWER(INDEX(Attendance!$D:$ZZ,MATCH($A63,Attendance!$A:$A,0),0))="x")*(Attendance!$D$2:$ZZ$2=_xlfn.XLOOKUP(G$1,'Point System'!$A:$A,'Point System'!$B:$B,""))*(TEXT(Attendance!$D$1:$ZZ$1,"mmm")="Feb"))*_xlfn.XLOOKUP(G$1,'Point System'!$A:$A,'Point System'!$C:$C,0)</f>
        <v>0</v>
      </c>
      <c r="H63" s="233" cm="1">
        <f t="array" ref="H63">SUMPRODUCT((LOWER(INDEX(Attendance!$D:$ZZ,MATCH($A63,Attendance!$A:$A,0),0))="x")*(Attendance!$D$2:$ZZ$2=_xlfn.XLOOKUP(H$1,'Point System'!$A:$A,'Point System'!$B:$B,""))*(TEXT(Attendance!$D$1:$ZZ$1,"mmm")="Feb"))*_xlfn.XLOOKUP(H$1,'Point System'!$A:$A,'Point System'!$C:$C,0)</f>
        <v>0</v>
      </c>
      <c r="I63" s="233" cm="1">
        <f t="array" ref="I63">SUMPRODUCT((LOWER(INDEX(Attendance!$D:$ZZ,MATCH($A63,Attendance!$A:$A,0),0))="x")*(Attendance!$D$2:$ZZ$2=_xlfn.XLOOKUP(I$1,'Point System'!$A:$A,'Point System'!$B:$B,""))*(TEXT(Attendance!$D$1:$ZZ$1,"mmm")="Feb"))*_xlfn.XLOOKUP(I$1,'Point System'!$A:$A,'Point System'!$C:$C,0)</f>
        <v>0</v>
      </c>
      <c r="J63" s="233" cm="1">
        <f t="array" ref="J63">SUMPRODUCT((LOWER(INDEX(Attendance!$D:$ZZ,MATCH($A63,Attendance!$A:$A,0),0))="x")*(Attendance!$D$2:$ZZ$2=_xlfn.XLOOKUP(J$1,'Point System'!$A:$A,'Point System'!$B:$B,""))*(TEXT(Attendance!$D$1:$ZZ$1,"mmm")="Feb"))*_xlfn.XLOOKUP(J$1,'Point System'!$A:$A,'Point System'!$C:$C,0)</f>
        <v>0</v>
      </c>
      <c r="K63" s="233" cm="1">
        <f t="array" ref="K63">SUMPRODUCT((LOWER(INDEX(Attendance!$D:$ZZ,MATCH($A63,Attendance!$A:$A,0),0))="x")*(Attendance!$D$2:$ZZ$2=_xlfn.XLOOKUP(K$1,'Point System'!$A:$A,'Point System'!$B:$B,""))*(TEXT(Attendance!$D$1:$ZZ$1,"mmm")="Feb"))*_xlfn.XLOOKUP(K$1,'Point System'!$A:$A,'Point System'!$C:$C,0)</f>
        <v>0</v>
      </c>
      <c r="L63" s="188"/>
      <c r="M63" s="188"/>
      <c r="N63" s="188"/>
      <c r="O63" s="188"/>
      <c r="P63" s="241">
        <f t="shared" si="0"/>
        <v>0</v>
      </c>
      <c r="Q63" s="242">
        <f>IFERROR(INDEX(Deduction!$Q:$Q,MATCH($A63,Deduction!$A:$A,0))*_xlfn.XLOOKUP(Q$1,'Point System'!$E:$E,'Point System'!$G:$G,0),0)</f>
        <v>0</v>
      </c>
      <c r="R63" s="242">
        <f>IFERROR(INDEX(Deduction!$R:$R,MATCH($A63,Deduction!$A:$A,0))*_xlfn.XLOOKUP(R$1,'Point System'!$E:$E,'Point System'!$G:$G,0),0)</f>
        <v>0</v>
      </c>
      <c r="S63" s="242">
        <f>IFERROR(INDEX(Deduction!$S:$S,MATCH($A63,Deduction!$A:$A,0))*_xlfn.XLOOKUP(S$1,'Point System'!$E:$E,'Point System'!$G:$G,0),0)</f>
        <v>0</v>
      </c>
      <c r="T63" s="242">
        <f>IFERROR(INDEX(Deduction!$T:$T,MATCH($A63,Deduction!$A:$A,0))*_xlfn.XLOOKUP(T$1,'Point System'!$E:$E,'Point System'!$G:$G,0),0)</f>
        <v>0</v>
      </c>
      <c r="U63" s="242">
        <f>IFERROR(INDEX(Deduction!$U:$U,MATCH($A63,Deduction!$A:$A,0))*_xlfn.XLOOKUP(U$1,'Point System'!$E:$E,'Point System'!$G:$G,0),0)</f>
        <v>0</v>
      </c>
      <c r="V63" s="242">
        <f>IFERROR(INDEX(Deduction!$V:$V,MATCH($A63,Deduction!$A:$A,0))*_xlfn.XLOOKUP(V$1,'Point System'!$E:$E,'Point System'!$G:$G,0),0)</f>
        <v>0</v>
      </c>
      <c r="W63" s="241">
        <f t="shared" si="1"/>
        <v>0</v>
      </c>
      <c r="X63" s="241">
        <f t="shared" si="2"/>
        <v>0</v>
      </c>
      <c r="Y63" s="244" cm="1">
        <f t="array" ref="Y63">IFERROR(SUMPRODUCT((LOWER(INDEX(Attendance!$E:$ZZ,MATCH($A63,Attendance!$A:$A,0),0))="x")*(TEXT(Attendance!$E$1:$ZZ$1,"mmm")="Feb"))/SUMPRODUCT((Attendance!$E$1:$ZZ$1&lt;&gt;"")*(TEXT(Attendance!$E$1:$ZZ$1,"mmm")="Feb")),0)</f>
        <v>0</v>
      </c>
      <c r="Z63" s="245" cm="1">
        <f t="array" ref="Z63">IFERROR(SUMPRODUCT((LOWER(INDEX(Attendance!$E:$ZZ,MATCH($A63,Attendance!$A:$A,0),0))="x")*(Attendance!$E$2:$ZZ$2=_xlfn.XLOOKUP(E$1,'Point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64" spans="1:26" x14ac:dyDescent="0.25">
      <c r="A64" s="40">
        <f>Attendance!A63</f>
        <v>61</v>
      </c>
      <c r="B64" s="39" t="str">
        <f>IF($A64=0,"",IFERROR(_xlfn.LET(_xlpm.x,INDEX(Attendance!$B:$B,MATCH($A64,Attendance!$A:$A,0)),IF(_xlpm.x=0,"",_xlpm.x)),""))</f>
        <v/>
      </c>
      <c r="C64" s="39" t="str">
        <f>IF($A64=0,"",IFERROR(_xlfn.LET(_xlpm.x,INDEX(Attendance!$C:$C,MATCH($A64,Attendance!$A:$A,0)),IF(_xlpm.x=0,"",_xlpm.x)),""))</f>
        <v/>
      </c>
      <c r="D64" s="39" t="str">
        <f>IF($A64=0,"",IFERROR(_xlfn.LET(_xlpm.x,INDEX(Attendance!$D:$D,MATCH($A64,Attendance!$A:$A,0)),IF(_xlpm.x=0,"",_xlpm.x)),""))</f>
        <v/>
      </c>
      <c r="E64" s="233" cm="1">
        <f t="array" ref="E64">SUMPRODUCT((LOWER(INDEX(Attendance!$D:$ZZ,MATCH($A64,Attendance!$A:$A,0),0))="x")*(Attendance!$D$2:$ZZ$2=_xlfn.XLOOKUP(E$1,'Point System'!$A:$A,'Point System'!$B:$B,""))*(TEXT(Attendance!$D$1:$ZZ$1,"mmm")="Feb"))*_xlfn.XLOOKUP(E$1,'Point System'!$A:$A,'Point System'!$C:$C,0)</f>
        <v>0</v>
      </c>
      <c r="F64" s="233" cm="1">
        <f t="array" ref="F64">SUMPRODUCT((LOWER(INDEX(Attendance!$D:$ZZ,MATCH($A64,Attendance!$A:$A,0),0))="x")*(Attendance!$D$2:$ZZ$2=_xlfn.XLOOKUP(F$1,'Point System'!$A:$A,'Point System'!$B:$B,""))*(TEXT(Attendance!$D$1:$ZZ$1,"mmm")="Feb"))*_xlfn.XLOOKUP(F$1,'Point System'!$A:$A,'Point System'!$C:$C,0)</f>
        <v>0</v>
      </c>
      <c r="G64" s="233" cm="1">
        <f t="array" ref="G64">SUMPRODUCT((LOWER(INDEX(Attendance!$D:$ZZ,MATCH($A64,Attendance!$A:$A,0),0))="x")*(Attendance!$D$2:$ZZ$2=_xlfn.XLOOKUP(G$1,'Point System'!$A:$A,'Point System'!$B:$B,""))*(TEXT(Attendance!$D$1:$ZZ$1,"mmm")="Feb"))*_xlfn.XLOOKUP(G$1,'Point System'!$A:$A,'Point System'!$C:$C,0)</f>
        <v>0</v>
      </c>
      <c r="H64" s="233" cm="1">
        <f t="array" ref="H64">SUMPRODUCT((LOWER(INDEX(Attendance!$D:$ZZ,MATCH($A64,Attendance!$A:$A,0),0))="x")*(Attendance!$D$2:$ZZ$2=_xlfn.XLOOKUP(H$1,'Point System'!$A:$A,'Point System'!$B:$B,""))*(TEXT(Attendance!$D$1:$ZZ$1,"mmm")="Feb"))*_xlfn.XLOOKUP(H$1,'Point System'!$A:$A,'Point System'!$C:$C,0)</f>
        <v>0</v>
      </c>
      <c r="I64" s="233" cm="1">
        <f t="array" ref="I64">SUMPRODUCT((LOWER(INDEX(Attendance!$D:$ZZ,MATCH($A64,Attendance!$A:$A,0),0))="x")*(Attendance!$D$2:$ZZ$2=_xlfn.XLOOKUP(I$1,'Point System'!$A:$A,'Point System'!$B:$B,""))*(TEXT(Attendance!$D$1:$ZZ$1,"mmm")="Feb"))*_xlfn.XLOOKUP(I$1,'Point System'!$A:$A,'Point System'!$C:$C,0)</f>
        <v>0</v>
      </c>
      <c r="J64" s="233" cm="1">
        <f t="array" ref="J64">SUMPRODUCT((LOWER(INDEX(Attendance!$D:$ZZ,MATCH($A64,Attendance!$A:$A,0),0))="x")*(Attendance!$D$2:$ZZ$2=_xlfn.XLOOKUP(J$1,'Point System'!$A:$A,'Point System'!$B:$B,""))*(TEXT(Attendance!$D$1:$ZZ$1,"mmm")="Feb"))*_xlfn.XLOOKUP(J$1,'Point System'!$A:$A,'Point System'!$C:$C,0)</f>
        <v>0</v>
      </c>
      <c r="K64" s="233" cm="1">
        <f t="array" ref="K64">SUMPRODUCT((LOWER(INDEX(Attendance!$D:$ZZ,MATCH($A64,Attendance!$A:$A,0),0))="x")*(Attendance!$D$2:$ZZ$2=_xlfn.XLOOKUP(K$1,'Point System'!$A:$A,'Point System'!$B:$B,""))*(TEXT(Attendance!$D$1:$ZZ$1,"mmm")="Feb"))*_xlfn.XLOOKUP(K$1,'Point System'!$A:$A,'Point System'!$C:$C,0)</f>
        <v>0</v>
      </c>
      <c r="L64" s="188"/>
      <c r="M64" s="188"/>
      <c r="N64" s="188"/>
      <c r="O64" s="188"/>
      <c r="P64" s="241">
        <f t="shared" si="0"/>
        <v>0</v>
      </c>
      <c r="Q64" s="242">
        <f>IFERROR(INDEX(Deduction!$Q:$Q,MATCH($A64,Deduction!$A:$A,0))*_xlfn.XLOOKUP(Q$1,'Point System'!$E:$E,'Point System'!$G:$G,0),0)</f>
        <v>0</v>
      </c>
      <c r="R64" s="242">
        <f>IFERROR(INDEX(Deduction!$R:$R,MATCH($A64,Deduction!$A:$A,0))*_xlfn.XLOOKUP(R$1,'Point System'!$E:$E,'Point System'!$G:$G,0),0)</f>
        <v>0</v>
      </c>
      <c r="S64" s="242">
        <f>IFERROR(INDEX(Deduction!$S:$S,MATCH($A64,Deduction!$A:$A,0))*_xlfn.XLOOKUP(S$1,'Point System'!$E:$E,'Point System'!$G:$G,0),0)</f>
        <v>0</v>
      </c>
      <c r="T64" s="242">
        <f>IFERROR(INDEX(Deduction!$T:$T,MATCH($A64,Deduction!$A:$A,0))*_xlfn.XLOOKUP(T$1,'Point System'!$E:$E,'Point System'!$G:$G,0),0)</f>
        <v>0</v>
      </c>
      <c r="U64" s="242">
        <f>IFERROR(INDEX(Deduction!$U:$U,MATCH($A64,Deduction!$A:$A,0))*_xlfn.XLOOKUP(U$1,'Point System'!$E:$E,'Point System'!$G:$G,0),0)</f>
        <v>0</v>
      </c>
      <c r="V64" s="242">
        <f>IFERROR(INDEX(Deduction!$V:$V,MATCH($A64,Deduction!$A:$A,0))*_xlfn.XLOOKUP(V$1,'Point System'!$E:$E,'Point System'!$G:$G,0),0)</f>
        <v>0</v>
      </c>
      <c r="W64" s="241">
        <f t="shared" si="1"/>
        <v>0</v>
      </c>
      <c r="X64" s="241">
        <f t="shared" si="2"/>
        <v>0</v>
      </c>
      <c r="Y64" s="244" cm="1">
        <f t="array" ref="Y64">IFERROR(SUMPRODUCT((LOWER(INDEX(Attendance!$E:$ZZ,MATCH($A64,Attendance!$A:$A,0),0))="x")*(TEXT(Attendance!$E$1:$ZZ$1,"mmm")="Feb"))/SUMPRODUCT((Attendance!$E$1:$ZZ$1&lt;&gt;"")*(TEXT(Attendance!$E$1:$ZZ$1,"mmm")="Feb")),0)</f>
        <v>0</v>
      </c>
      <c r="Z64" s="245" cm="1">
        <f t="array" ref="Z64">IFERROR(SUMPRODUCT((LOWER(INDEX(Attendance!$E:$ZZ,MATCH($A64,Attendance!$A:$A,0),0))="x")*(Attendance!$E$2:$ZZ$2=_xlfn.XLOOKUP(E$1,'Point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65" spans="1:26" x14ac:dyDescent="0.25">
      <c r="A65" s="39">
        <f>Attendance!A64</f>
        <v>62</v>
      </c>
      <c r="B65" s="39" t="str">
        <f>IF($A65=0,"",IFERROR(_xlfn.LET(_xlpm.x,INDEX(Attendance!$B:$B,MATCH($A65,Attendance!$A:$A,0)),IF(_xlpm.x=0,"",_xlpm.x)),""))</f>
        <v/>
      </c>
      <c r="C65" s="39" t="str">
        <f>IF($A65=0,"",IFERROR(_xlfn.LET(_xlpm.x,INDEX(Attendance!$C:$C,MATCH($A65,Attendance!$A:$A,0)),IF(_xlpm.x=0,"",_xlpm.x)),""))</f>
        <v/>
      </c>
      <c r="D65" s="39" t="str">
        <f>IF($A65=0,"",IFERROR(_xlfn.LET(_xlpm.x,INDEX(Attendance!$D:$D,MATCH($A65,Attendance!$A:$A,0)),IF(_xlpm.x=0,"",_xlpm.x)),""))</f>
        <v/>
      </c>
      <c r="E65" s="233" cm="1">
        <f t="array" ref="E65">SUMPRODUCT((LOWER(INDEX(Attendance!$D:$ZZ,MATCH($A65,Attendance!$A:$A,0),0))="x")*(Attendance!$D$2:$ZZ$2=_xlfn.XLOOKUP(E$1,'Point System'!$A:$A,'Point System'!$B:$B,""))*(TEXT(Attendance!$D$1:$ZZ$1,"mmm")="Feb"))*_xlfn.XLOOKUP(E$1,'Point System'!$A:$A,'Point System'!$C:$C,0)</f>
        <v>0</v>
      </c>
      <c r="F65" s="233" cm="1">
        <f t="array" ref="F65">SUMPRODUCT((LOWER(INDEX(Attendance!$D:$ZZ,MATCH($A65,Attendance!$A:$A,0),0))="x")*(Attendance!$D$2:$ZZ$2=_xlfn.XLOOKUP(F$1,'Point System'!$A:$A,'Point System'!$B:$B,""))*(TEXT(Attendance!$D$1:$ZZ$1,"mmm")="Feb"))*_xlfn.XLOOKUP(F$1,'Point System'!$A:$A,'Point System'!$C:$C,0)</f>
        <v>0</v>
      </c>
      <c r="G65" s="233" cm="1">
        <f t="array" ref="G65">SUMPRODUCT((LOWER(INDEX(Attendance!$D:$ZZ,MATCH($A65,Attendance!$A:$A,0),0))="x")*(Attendance!$D$2:$ZZ$2=_xlfn.XLOOKUP(G$1,'Point System'!$A:$A,'Point System'!$B:$B,""))*(TEXT(Attendance!$D$1:$ZZ$1,"mmm")="Feb"))*_xlfn.XLOOKUP(G$1,'Point System'!$A:$A,'Point System'!$C:$C,0)</f>
        <v>0</v>
      </c>
      <c r="H65" s="233" cm="1">
        <f t="array" ref="H65">SUMPRODUCT((LOWER(INDEX(Attendance!$D:$ZZ,MATCH($A65,Attendance!$A:$A,0),0))="x")*(Attendance!$D$2:$ZZ$2=_xlfn.XLOOKUP(H$1,'Point System'!$A:$A,'Point System'!$B:$B,""))*(TEXT(Attendance!$D$1:$ZZ$1,"mmm")="Feb"))*_xlfn.XLOOKUP(H$1,'Point System'!$A:$A,'Point System'!$C:$C,0)</f>
        <v>0</v>
      </c>
      <c r="I65" s="233" cm="1">
        <f t="array" ref="I65">SUMPRODUCT((LOWER(INDEX(Attendance!$D:$ZZ,MATCH($A65,Attendance!$A:$A,0),0))="x")*(Attendance!$D$2:$ZZ$2=_xlfn.XLOOKUP(I$1,'Point System'!$A:$A,'Point System'!$B:$B,""))*(TEXT(Attendance!$D$1:$ZZ$1,"mmm")="Feb"))*_xlfn.XLOOKUP(I$1,'Point System'!$A:$A,'Point System'!$C:$C,0)</f>
        <v>0</v>
      </c>
      <c r="J65" s="233" cm="1">
        <f t="array" ref="J65">SUMPRODUCT((LOWER(INDEX(Attendance!$D:$ZZ,MATCH($A65,Attendance!$A:$A,0),0))="x")*(Attendance!$D$2:$ZZ$2=_xlfn.XLOOKUP(J$1,'Point System'!$A:$A,'Point System'!$B:$B,""))*(TEXT(Attendance!$D$1:$ZZ$1,"mmm")="Feb"))*_xlfn.XLOOKUP(J$1,'Point System'!$A:$A,'Point System'!$C:$C,0)</f>
        <v>0</v>
      </c>
      <c r="K65" s="233" cm="1">
        <f t="array" ref="K65">SUMPRODUCT((LOWER(INDEX(Attendance!$D:$ZZ,MATCH($A65,Attendance!$A:$A,0),0))="x")*(Attendance!$D$2:$ZZ$2=_xlfn.XLOOKUP(K$1,'Point System'!$A:$A,'Point System'!$B:$B,""))*(TEXT(Attendance!$D$1:$ZZ$1,"mmm")="Feb"))*_xlfn.XLOOKUP(K$1,'Point System'!$A:$A,'Point System'!$C:$C,0)</f>
        <v>0</v>
      </c>
      <c r="L65" s="188"/>
      <c r="M65" s="188"/>
      <c r="N65" s="188"/>
      <c r="O65" s="188"/>
      <c r="P65" s="241">
        <f t="shared" si="0"/>
        <v>0</v>
      </c>
      <c r="Q65" s="242">
        <f>IFERROR(INDEX(Deduction!$Q:$Q,MATCH($A65,Deduction!$A:$A,0))*_xlfn.XLOOKUP(Q$1,'Point System'!$E:$E,'Point System'!$G:$G,0),0)</f>
        <v>0</v>
      </c>
      <c r="R65" s="242">
        <f>IFERROR(INDEX(Deduction!$R:$R,MATCH($A65,Deduction!$A:$A,0))*_xlfn.XLOOKUP(R$1,'Point System'!$E:$E,'Point System'!$G:$G,0),0)</f>
        <v>0</v>
      </c>
      <c r="S65" s="242">
        <f>IFERROR(INDEX(Deduction!$S:$S,MATCH($A65,Deduction!$A:$A,0))*_xlfn.XLOOKUP(S$1,'Point System'!$E:$E,'Point System'!$G:$G,0),0)</f>
        <v>0</v>
      </c>
      <c r="T65" s="242">
        <f>IFERROR(INDEX(Deduction!$T:$T,MATCH($A65,Deduction!$A:$A,0))*_xlfn.XLOOKUP(T$1,'Point System'!$E:$E,'Point System'!$G:$G,0),0)</f>
        <v>0</v>
      </c>
      <c r="U65" s="242">
        <f>IFERROR(INDEX(Deduction!$U:$U,MATCH($A65,Deduction!$A:$A,0))*_xlfn.XLOOKUP(U$1,'Point System'!$E:$E,'Point System'!$G:$G,0),0)</f>
        <v>0</v>
      </c>
      <c r="V65" s="242">
        <f>IFERROR(INDEX(Deduction!$V:$V,MATCH($A65,Deduction!$A:$A,0))*_xlfn.XLOOKUP(V$1,'Point System'!$E:$E,'Point System'!$G:$G,0),0)</f>
        <v>0</v>
      </c>
      <c r="W65" s="241">
        <f t="shared" si="1"/>
        <v>0</v>
      </c>
      <c r="X65" s="241">
        <f t="shared" si="2"/>
        <v>0</v>
      </c>
      <c r="Y65" s="244" cm="1">
        <f t="array" ref="Y65">IFERROR(SUMPRODUCT((LOWER(INDEX(Attendance!$E:$ZZ,MATCH($A65,Attendance!$A:$A,0),0))="x")*(TEXT(Attendance!$E$1:$ZZ$1,"mmm")="Feb"))/SUMPRODUCT((Attendance!$E$1:$ZZ$1&lt;&gt;"")*(TEXT(Attendance!$E$1:$ZZ$1,"mmm")="Feb")),0)</f>
        <v>0</v>
      </c>
      <c r="Z65" s="245" cm="1">
        <f t="array" ref="Z65">IFERROR(SUMPRODUCT((LOWER(INDEX(Attendance!$E:$ZZ,MATCH($A65,Attendance!$A:$A,0),0))="x")*(Attendance!$E$2:$ZZ$2=_xlfn.XLOOKUP(E$1,'Point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66" spans="1:26" x14ac:dyDescent="0.25">
      <c r="A66" s="40">
        <f>Attendance!A65</f>
        <v>63</v>
      </c>
      <c r="B66" s="39" t="str">
        <f>IF($A66=0,"",IFERROR(_xlfn.LET(_xlpm.x,INDEX(Attendance!$B:$B,MATCH($A66,Attendance!$A:$A,0)),IF(_xlpm.x=0,"",_xlpm.x)),""))</f>
        <v/>
      </c>
      <c r="C66" s="39" t="str">
        <f>IF($A66=0,"",IFERROR(_xlfn.LET(_xlpm.x,INDEX(Attendance!$C:$C,MATCH($A66,Attendance!$A:$A,0)),IF(_xlpm.x=0,"",_xlpm.x)),""))</f>
        <v/>
      </c>
      <c r="D66" s="39" t="str">
        <f>IF($A66=0,"",IFERROR(_xlfn.LET(_xlpm.x,INDEX(Attendance!$D:$D,MATCH($A66,Attendance!$A:$A,0)),IF(_xlpm.x=0,"",_xlpm.x)),""))</f>
        <v/>
      </c>
      <c r="E66" s="233" cm="1">
        <f t="array" ref="E66">SUMPRODUCT((LOWER(INDEX(Attendance!$D:$ZZ,MATCH($A66,Attendance!$A:$A,0),0))="x")*(Attendance!$D$2:$ZZ$2=_xlfn.XLOOKUP(E$1,'Point System'!$A:$A,'Point System'!$B:$B,""))*(TEXT(Attendance!$D$1:$ZZ$1,"mmm")="Feb"))*_xlfn.XLOOKUP(E$1,'Point System'!$A:$A,'Point System'!$C:$C,0)</f>
        <v>0</v>
      </c>
      <c r="F66" s="233" cm="1">
        <f t="array" ref="F66">SUMPRODUCT((LOWER(INDEX(Attendance!$D:$ZZ,MATCH($A66,Attendance!$A:$A,0),0))="x")*(Attendance!$D$2:$ZZ$2=_xlfn.XLOOKUP(F$1,'Point System'!$A:$A,'Point System'!$B:$B,""))*(TEXT(Attendance!$D$1:$ZZ$1,"mmm")="Feb"))*_xlfn.XLOOKUP(F$1,'Point System'!$A:$A,'Point System'!$C:$C,0)</f>
        <v>0</v>
      </c>
      <c r="G66" s="233" cm="1">
        <f t="array" ref="G66">SUMPRODUCT((LOWER(INDEX(Attendance!$D:$ZZ,MATCH($A66,Attendance!$A:$A,0),0))="x")*(Attendance!$D$2:$ZZ$2=_xlfn.XLOOKUP(G$1,'Point System'!$A:$A,'Point System'!$B:$B,""))*(TEXT(Attendance!$D$1:$ZZ$1,"mmm")="Feb"))*_xlfn.XLOOKUP(G$1,'Point System'!$A:$A,'Point System'!$C:$C,0)</f>
        <v>0</v>
      </c>
      <c r="H66" s="233" cm="1">
        <f t="array" ref="H66">SUMPRODUCT((LOWER(INDEX(Attendance!$D:$ZZ,MATCH($A66,Attendance!$A:$A,0),0))="x")*(Attendance!$D$2:$ZZ$2=_xlfn.XLOOKUP(H$1,'Point System'!$A:$A,'Point System'!$B:$B,""))*(TEXT(Attendance!$D$1:$ZZ$1,"mmm")="Feb"))*_xlfn.XLOOKUP(H$1,'Point System'!$A:$A,'Point System'!$C:$C,0)</f>
        <v>0</v>
      </c>
      <c r="I66" s="233" cm="1">
        <f t="array" ref="I66">SUMPRODUCT((LOWER(INDEX(Attendance!$D:$ZZ,MATCH($A66,Attendance!$A:$A,0),0))="x")*(Attendance!$D$2:$ZZ$2=_xlfn.XLOOKUP(I$1,'Point System'!$A:$A,'Point System'!$B:$B,""))*(TEXT(Attendance!$D$1:$ZZ$1,"mmm")="Feb"))*_xlfn.XLOOKUP(I$1,'Point System'!$A:$A,'Point System'!$C:$C,0)</f>
        <v>0</v>
      </c>
      <c r="J66" s="233" cm="1">
        <f t="array" ref="J66">SUMPRODUCT((LOWER(INDEX(Attendance!$D:$ZZ,MATCH($A66,Attendance!$A:$A,0),0))="x")*(Attendance!$D$2:$ZZ$2=_xlfn.XLOOKUP(J$1,'Point System'!$A:$A,'Point System'!$B:$B,""))*(TEXT(Attendance!$D$1:$ZZ$1,"mmm")="Feb"))*_xlfn.XLOOKUP(J$1,'Point System'!$A:$A,'Point System'!$C:$C,0)</f>
        <v>0</v>
      </c>
      <c r="K66" s="233" cm="1">
        <f t="array" ref="K66">SUMPRODUCT((LOWER(INDEX(Attendance!$D:$ZZ,MATCH($A66,Attendance!$A:$A,0),0))="x")*(Attendance!$D$2:$ZZ$2=_xlfn.XLOOKUP(K$1,'Point System'!$A:$A,'Point System'!$B:$B,""))*(TEXT(Attendance!$D$1:$ZZ$1,"mmm")="Feb"))*_xlfn.XLOOKUP(K$1,'Point System'!$A:$A,'Point System'!$C:$C,0)</f>
        <v>0</v>
      </c>
      <c r="L66" s="188"/>
      <c r="M66" s="188"/>
      <c r="N66" s="188"/>
      <c r="O66" s="188"/>
      <c r="P66" s="241">
        <f t="shared" si="0"/>
        <v>0</v>
      </c>
      <c r="Q66" s="242">
        <f>IFERROR(INDEX(Deduction!$Q:$Q,MATCH($A66,Deduction!$A:$A,0))*_xlfn.XLOOKUP(Q$1,'Point System'!$E:$E,'Point System'!$G:$G,0),0)</f>
        <v>0</v>
      </c>
      <c r="R66" s="242">
        <f>IFERROR(INDEX(Deduction!$R:$R,MATCH($A66,Deduction!$A:$A,0))*_xlfn.XLOOKUP(R$1,'Point System'!$E:$E,'Point System'!$G:$G,0),0)</f>
        <v>0</v>
      </c>
      <c r="S66" s="242">
        <f>IFERROR(INDEX(Deduction!$S:$S,MATCH($A66,Deduction!$A:$A,0))*_xlfn.XLOOKUP(S$1,'Point System'!$E:$E,'Point System'!$G:$G,0),0)</f>
        <v>0</v>
      </c>
      <c r="T66" s="242">
        <f>IFERROR(INDEX(Deduction!$T:$T,MATCH($A66,Deduction!$A:$A,0))*_xlfn.XLOOKUP(T$1,'Point System'!$E:$E,'Point System'!$G:$G,0),0)</f>
        <v>0</v>
      </c>
      <c r="U66" s="242">
        <f>IFERROR(INDEX(Deduction!$U:$U,MATCH($A66,Deduction!$A:$A,0))*_xlfn.XLOOKUP(U$1,'Point System'!$E:$E,'Point System'!$G:$G,0),0)</f>
        <v>0</v>
      </c>
      <c r="V66" s="242">
        <f>IFERROR(INDEX(Deduction!$V:$V,MATCH($A66,Deduction!$A:$A,0))*_xlfn.XLOOKUP(V$1,'Point System'!$E:$E,'Point System'!$G:$G,0),0)</f>
        <v>0</v>
      </c>
      <c r="W66" s="241">
        <f t="shared" si="1"/>
        <v>0</v>
      </c>
      <c r="X66" s="241">
        <f t="shared" si="2"/>
        <v>0</v>
      </c>
      <c r="Y66" s="244" cm="1">
        <f t="array" ref="Y66">IFERROR(SUMPRODUCT((LOWER(INDEX(Attendance!$E:$ZZ,MATCH($A66,Attendance!$A:$A,0),0))="x")*(TEXT(Attendance!$E$1:$ZZ$1,"mmm")="Feb"))/SUMPRODUCT((Attendance!$E$1:$ZZ$1&lt;&gt;"")*(TEXT(Attendance!$E$1:$ZZ$1,"mmm")="Feb")),0)</f>
        <v>0</v>
      </c>
      <c r="Z66" s="245" cm="1">
        <f t="array" ref="Z66">IFERROR(SUMPRODUCT((LOWER(INDEX(Attendance!$E:$ZZ,MATCH($A66,Attendance!$A:$A,0),0))="x")*(Attendance!$E$2:$ZZ$2=_xlfn.XLOOKUP(E$1,'Point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67" spans="1:26" x14ac:dyDescent="0.25">
      <c r="A67" s="39">
        <f>Attendance!A66</f>
        <v>64</v>
      </c>
      <c r="B67" s="39" t="str">
        <f>IF($A67=0,"",IFERROR(_xlfn.LET(_xlpm.x,INDEX(Attendance!$B:$B,MATCH($A67,Attendance!$A:$A,0)),IF(_xlpm.x=0,"",_xlpm.x)),""))</f>
        <v/>
      </c>
      <c r="C67" s="39" t="str">
        <f>IF($A67=0,"",IFERROR(_xlfn.LET(_xlpm.x,INDEX(Attendance!$C:$C,MATCH($A67,Attendance!$A:$A,0)),IF(_xlpm.x=0,"",_xlpm.x)),""))</f>
        <v/>
      </c>
      <c r="D67" s="39" t="str">
        <f>IF($A67=0,"",IFERROR(_xlfn.LET(_xlpm.x,INDEX(Attendance!$D:$D,MATCH($A67,Attendance!$A:$A,0)),IF(_xlpm.x=0,"",_xlpm.x)),""))</f>
        <v/>
      </c>
      <c r="E67" s="233" cm="1">
        <f t="array" ref="E67">SUMPRODUCT((LOWER(INDEX(Attendance!$D:$ZZ,MATCH($A67,Attendance!$A:$A,0),0))="x")*(Attendance!$D$2:$ZZ$2=_xlfn.XLOOKUP(E$1,'Point System'!$A:$A,'Point System'!$B:$B,""))*(TEXT(Attendance!$D$1:$ZZ$1,"mmm")="Feb"))*_xlfn.XLOOKUP(E$1,'Point System'!$A:$A,'Point System'!$C:$C,0)</f>
        <v>0</v>
      </c>
      <c r="F67" s="233" cm="1">
        <f t="array" ref="F67">SUMPRODUCT((LOWER(INDEX(Attendance!$D:$ZZ,MATCH($A67,Attendance!$A:$A,0),0))="x")*(Attendance!$D$2:$ZZ$2=_xlfn.XLOOKUP(F$1,'Point System'!$A:$A,'Point System'!$B:$B,""))*(TEXT(Attendance!$D$1:$ZZ$1,"mmm")="Feb"))*_xlfn.XLOOKUP(F$1,'Point System'!$A:$A,'Point System'!$C:$C,0)</f>
        <v>0</v>
      </c>
      <c r="G67" s="233" cm="1">
        <f t="array" ref="G67">SUMPRODUCT((LOWER(INDEX(Attendance!$D:$ZZ,MATCH($A67,Attendance!$A:$A,0),0))="x")*(Attendance!$D$2:$ZZ$2=_xlfn.XLOOKUP(G$1,'Point System'!$A:$A,'Point System'!$B:$B,""))*(TEXT(Attendance!$D$1:$ZZ$1,"mmm")="Feb"))*_xlfn.XLOOKUP(G$1,'Point System'!$A:$A,'Point System'!$C:$C,0)</f>
        <v>0</v>
      </c>
      <c r="H67" s="233" cm="1">
        <f t="array" ref="H67">SUMPRODUCT((LOWER(INDEX(Attendance!$D:$ZZ,MATCH($A67,Attendance!$A:$A,0),0))="x")*(Attendance!$D$2:$ZZ$2=_xlfn.XLOOKUP(H$1,'Point System'!$A:$A,'Point System'!$B:$B,""))*(TEXT(Attendance!$D$1:$ZZ$1,"mmm")="Feb"))*_xlfn.XLOOKUP(H$1,'Point System'!$A:$A,'Point System'!$C:$C,0)</f>
        <v>0</v>
      </c>
      <c r="I67" s="233" cm="1">
        <f t="array" ref="I67">SUMPRODUCT((LOWER(INDEX(Attendance!$D:$ZZ,MATCH($A67,Attendance!$A:$A,0),0))="x")*(Attendance!$D$2:$ZZ$2=_xlfn.XLOOKUP(I$1,'Point System'!$A:$A,'Point System'!$B:$B,""))*(TEXT(Attendance!$D$1:$ZZ$1,"mmm")="Feb"))*_xlfn.XLOOKUP(I$1,'Point System'!$A:$A,'Point System'!$C:$C,0)</f>
        <v>0</v>
      </c>
      <c r="J67" s="233" cm="1">
        <f t="array" ref="J67">SUMPRODUCT((LOWER(INDEX(Attendance!$D:$ZZ,MATCH($A67,Attendance!$A:$A,0),0))="x")*(Attendance!$D$2:$ZZ$2=_xlfn.XLOOKUP(J$1,'Point System'!$A:$A,'Point System'!$B:$B,""))*(TEXT(Attendance!$D$1:$ZZ$1,"mmm")="Feb"))*_xlfn.XLOOKUP(J$1,'Point System'!$A:$A,'Point System'!$C:$C,0)</f>
        <v>0</v>
      </c>
      <c r="K67" s="233" cm="1">
        <f t="array" ref="K67">SUMPRODUCT((LOWER(INDEX(Attendance!$D:$ZZ,MATCH($A67,Attendance!$A:$A,0),0))="x")*(Attendance!$D$2:$ZZ$2=_xlfn.XLOOKUP(K$1,'Point System'!$A:$A,'Point System'!$B:$B,""))*(TEXT(Attendance!$D$1:$ZZ$1,"mmm")="Feb"))*_xlfn.XLOOKUP(K$1,'Point System'!$A:$A,'Point System'!$C:$C,0)</f>
        <v>0</v>
      </c>
      <c r="L67" s="188"/>
      <c r="M67" s="188"/>
      <c r="N67" s="188"/>
      <c r="O67" s="188"/>
      <c r="P67" s="241">
        <f t="shared" si="0"/>
        <v>0</v>
      </c>
      <c r="Q67" s="242">
        <f>IFERROR(INDEX(Deduction!$Q:$Q,MATCH($A67,Deduction!$A:$A,0))*_xlfn.XLOOKUP(Q$1,'Point System'!$E:$E,'Point System'!$G:$G,0),0)</f>
        <v>0</v>
      </c>
      <c r="R67" s="242">
        <f>IFERROR(INDEX(Deduction!$R:$R,MATCH($A67,Deduction!$A:$A,0))*_xlfn.XLOOKUP(R$1,'Point System'!$E:$E,'Point System'!$G:$G,0),0)</f>
        <v>0</v>
      </c>
      <c r="S67" s="242">
        <f>IFERROR(INDEX(Deduction!$S:$S,MATCH($A67,Deduction!$A:$A,0))*_xlfn.XLOOKUP(S$1,'Point System'!$E:$E,'Point System'!$G:$G,0),0)</f>
        <v>0</v>
      </c>
      <c r="T67" s="242">
        <f>IFERROR(INDEX(Deduction!$T:$T,MATCH($A67,Deduction!$A:$A,0))*_xlfn.XLOOKUP(T$1,'Point System'!$E:$E,'Point System'!$G:$G,0),0)</f>
        <v>0</v>
      </c>
      <c r="U67" s="242">
        <f>IFERROR(INDEX(Deduction!$U:$U,MATCH($A67,Deduction!$A:$A,0))*_xlfn.XLOOKUP(U$1,'Point System'!$E:$E,'Point System'!$G:$G,0),0)</f>
        <v>0</v>
      </c>
      <c r="V67" s="242">
        <f>IFERROR(INDEX(Deduction!$V:$V,MATCH($A67,Deduction!$A:$A,0))*_xlfn.XLOOKUP(V$1,'Point System'!$E:$E,'Point System'!$G:$G,0),0)</f>
        <v>0</v>
      </c>
      <c r="W67" s="241">
        <f t="shared" si="1"/>
        <v>0</v>
      </c>
      <c r="X67" s="241">
        <f t="shared" si="2"/>
        <v>0</v>
      </c>
      <c r="Y67" s="244" cm="1">
        <f t="array" ref="Y67">IFERROR(SUMPRODUCT((LOWER(INDEX(Attendance!$E:$ZZ,MATCH($A67,Attendance!$A:$A,0),0))="x")*(TEXT(Attendance!$E$1:$ZZ$1,"mmm")="Feb"))/SUMPRODUCT((Attendance!$E$1:$ZZ$1&lt;&gt;"")*(TEXT(Attendance!$E$1:$ZZ$1,"mmm")="Feb")),0)</f>
        <v>0</v>
      </c>
      <c r="Z67" s="245" cm="1">
        <f t="array" ref="Z67">IFERROR(SUMPRODUCT((LOWER(INDEX(Attendance!$E:$ZZ,MATCH($A67,Attendance!$A:$A,0),0))="x")*(Attendance!$E$2:$ZZ$2=_xlfn.XLOOKUP(E$1,'Point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68" spans="1:26" x14ac:dyDescent="0.25">
      <c r="A68" s="40">
        <f>Attendance!A67</f>
        <v>65</v>
      </c>
      <c r="B68" s="39" t="str">
        <f>IF($A68=0,"",IFERROR(_xlfn.LET(_xlpm.x,INDEX(Attendance!$B:$B,MATCH($A68,Attendance!$A:$A,0)),IF(_xlpm.x=0,"",_xlpm.x)),""))</f>
        <v/>
      </c>
      <c r="C68" s="39" t="str">
        <f>IF($A68=0,"",IFERROR(_xlfn.LET(_xlpm.x,INDEX(Attendance!$C:$C,MATCH($A68,Attendance!$A:$A,0)),IF(_xlpm.x=0,"",_xlpm.x)),""))</f>
        <v/>
      </c>
      <c r="D68" s="39" t="str">
        <f>IF($A68=0,"",IFERROR(_xlfn.LET(_xlpm.x,INDEX(Attendance!$D:$D,MATCH($A68,Attendance!$A:$A,0)),IF(_xlpm.x=0,"",_xlpm.x)),""))</f>
        <v/>
      </c>
      <c r="E68" s="233" cm="1">
        <f t="array" ref="E68">SUMPRODUCT((LOWER(INDEX(Attendance!$D:$ZZ,MATCH($A68,Attendance!$A:$A,0),0))="x")*(Attendance!$D$2:$ZZ$2=_xlfn.XLOOKUP(E$1,'Point System'!$A:$A,'Point System'!$B:$B,""))*(TEXT(Attendance!$D$1:$ZZ$1,"mmm")="Feb"))*_xlfn.XLOOKUP(E$1,'Point System'!$A:$A,'Point System'!$C:$C,0)</f>
        <v>0</v>
      </c>
      <c r="F68" s="233" cm="1">
        <f t="array" ref="F68">SUMPRODUCT((LOWER(INDEX(Attendance!$D:$ZZ,MATCH($A68,Attendance!$A:$A,0),0))="x")*(Attendance!$D$2:$ZZ$2=_xlfn.XLOOKUP(F$1,'Point System'!$A:$A,'Point System'!$B:$B,""))*(TEXT(Attendance!$D$1:$ZZ$1,"mmm")="Feb"))*_xlfn.XLOOKUP(F$1,'Point System'!$A:$A,'Point System'!$C:$C,0)</f>
        <v>0</v>
      </c>
      <c r="G68" s="233" cm="1">
        <f t="array" ref="G68">SUMPRODUCT((LOWER(INDEX(Attendance!$D:$ZZ,MATCH($A68,Attendance!$A:$A,0),0))="x")*(Attendance!$D$2:$ZZ$2=_xlfn.XLOOKUP(G$1,'Point System'!$A:$A,'Point System'!$B:$B,""))*(TEXT(Attendance!$D$1:$ZZ$1,"mmm")="Feb"))*_xlfn.XLOOKUP(G$1,'Point System'!$A:$A,'Point System'!$C:$C,0)</f>
        <v>0</v>
      </c>
      <c r="H68" s="233" cm="1">
        <f t="array" ref="H68">SUMPRODUCT((LOWER(INDEX(Attendance!$D:$ZZ,MATCH($A68,Attendance!$A:$A,0),0))="x")*(Attendance!$D$2:$ZZ$2=_xlfn.XLOOKUP(H$1,'Point System'!$A:$A,'Point System'!$B:$B,""))*(TEXT(Attendance!$D$1:$ZZ$1,"mmm")="Feb"))*_xlfn.XLOOKUP(H$1,'Point System'!$A:$A,'Point System'!$C:$C,0)</f>
        <v>0</v>
      </c>
      <c r="I68" s="233" cm="1">
        <f t="array" ref="I68">SUMPRODUCT((LOWER(INDEX(Attendance!$D:$ZZ,MATCH($A68,Attendance!$A:$A,0),0))="x")*(Attendance!$D$2:$ZZ$2=_xlfn.XLOOKUP(I$1,'Point System'!$A:$A,'Point System'!$B:$B,""))*(TEXT(Attendance!$D$1:$ZZ$1,"mmm")="Feb"))*_xlfn.XLOOKUP(I$1,'Point System'!$A:$A,'Point System'!$C:$C,0)</f>
        <v>0</v>
      </c>
      <c r="J68" s="233" cm="1">
        <f t="array" ref="J68">SUMPRODUCT((LOWER(INDEX(Attendance!$D:$ZZ,MATCH($A68,Attendance!$A:$A,0),0))="x")*(Attendance!$D$2:$ZZ$2=_xlfn.XLOOKUP(J$1,'Point System'!$A:$A,'Point System'!$B:$B,""))*(TEXT(Attendance!$D$1:$ZZ$1,"mmm")="Feb"))*_xlfn.XLOOKUP(J$1,'Point System'!$A:$A,'Point System'!$C:$C,0)</f>
        <v>0</v>
      </c>
      <c r="K68" s="233" cm="1">
        <f t="array" ref="K68">SUMPRODUCT((LOWER(INDEX(Attendance!$D:$ZZ,MATCH($A68,Attendance!$A:$A,0),0))="x")*(Attendance!$D$2:$ZZ$2=_xlfn.XLOOKUP(K$1,'Point System'!$A:$A,'Point System'!$B:$B,""))*(TEXT(Attendance!$D$1:$ZZ$1,"mmm")="Feb"))*_xlfn.XLOOKUP(K$1,'Point System'!$A:$A,'Point System'!$C:$C,0)</f>
        <v>0</v>
      </c>
      <c r="L68" s="188"/>
      <c r="M68" s="188"/>
      <c r="N68" s="188"/>
      <c r="O68" s="188"/>
      <c r="P68" s="241">
        <f t="shared" ref="P68:P131" si="3">SUM(E68:O68)</f>
        <v>0</v>
      </c>
      <c r="Q68" s="242">
        <f>IFERROR(INDEX(Deduction!$Q:$Q,MATCH($A68,Deduction!$A:$A,0))*_xlfn.XLOOKUP(Q$1,'Point System'!$E:$E,'Point System'!$G:$G,0),0)</f>
        <v>0</v>
      </c>
      <c r="R68" s="242">
        <f>IFERROR(INDEX(Deduction!$R:$R,MATCH($A68,Deduction!$A:$A,0))*_xlfn.XLOOKUP(R$1,'Point System'!$E:$E,'Point System'!$G:$G,0),0)</f>
        <v>0</v>
      </c>
      <c r="S68" s="242">
        <f>IFERROR(INDEX(Deduction!$S:$S,MATCH($A68,Deduction!$A:$A,0))*_xlfn.XLOOKUP(S$1,'Point System'!$E:$E,'Point System'!$G:$G,0),0)</f>
        <v>0</v>
      </c>
      <c r="T68" s="242">
        <f>IFERROR(INDEX(Deduction!$T:$T,MATCH($A68,Deduction!$A:$A,0))*_xlfn.XLOOKUP(T$1,'Point System'!$E:$E,'Point System'!$G:$G,0),0)</f>
        <v>0</v>
      </c>
      <c r="U68" s="242">
        <f>IFERROR(INDEX(Deduction!$U:$U,MATCH($A68,Deduction!$A:$A,0))*_xlfn.XLOOKUP(U$1,'Point System'!$E:$E,'Point System'!$G:$G,0),0)</f>
        <v>0</v>
      </c>
      <c r="V68" s="242">
        <f>IFERROR(INDEX(Deduction!$V:$V,MATCH($A68,Deduction!$A:$A,0))*_xlfn.XLOOKUP(V$1,'Point System'!$E:$E,'Point System'!$G:$G,0),0)</f>
        <v>0</v>
      </c>
      <c r="W68" s="241">
        <f t="shared" ref="W68:W131" si="4">SUM(Q68:V68)</f>
        <v>0</v>
      </c>
      <c r="X68" s="241">
        <f t="shared" ref="X68:X131" si="5">P68-W68</f>
        <v>0</v>
      </c>
      <c r="Y68" s="244" cm="1">
        <f t="array" ref="Y68">IFERROR(SUMPRODUCT((LOWER(INDEX(Attendance!$E:$ZZ,MATCH($A68,Attendance!$A:$A,0),0))="x")*(TEXT(Attendance!$E$1:$ZZ$1,"mmm")="Feb"))/SUMPRODUCT((Attendance!$E$1:$ZZ$1&lt;&gt;"")*(TEXT(Attendance!$E$1:$ZZ$1,"mmm")="Feb")),0)</f>
        <v>0</v>
      </c>
      <c r="Z68" s="245" cm="1">
        <f t="array" ref="Z68">IFERROR(SUMPRODUCT((LOWER(INDEX(Attendance!$E:$ZZ,MATCH($A68,Attendance!$A:$A,0),0))="x")*(Attendance!$E$2:$ZZ$2=_xlfn.XLOOKUP(E$1,'Point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69" spans="1:26" x14ac:dyDescent="0.25">
      <c r="A69" s="39">
        <f>Attendance!A68</f>
        <v>66</v>
      </c>
      <c r="B69" s="39" t="str">
        <f>IF($A69=0,"",IFERROR(_xlfn.LET(_xlpm.x,INDEX(Attendance!$B:$B,MATCH($A69,Attendance!$A:$A,0)),IF(_xlpm.x=0,"",_xlpm.x)),""))</f>
        <v/>
      </c>
      <c r="C69" s="39" t="str">
        <f>IF($A69=0,"",IFERROR(_xlfn.LET(_xlpm.x,INDEX(Attendance!$C:$C,MATCH($A69,Attendance!$A:$A,0)),IF(_xlpm.x=0,"",_xlpm.x)),""))</f>
        <v/>
      </c>
      <c r="D69" s="39" t="str">
        <f>IF($A69=0,"",IFERROR(_xlfn.LET(_xlpm.x,INDEX(Attendance!$D:$D,MATCH($A69,Attendance!$A:$A,0)),IF(_xlpm.x=0,"",_xlpm.x)),""))</f>
        <v/>
      </c>
      <c r="E69" s="233" cm="1">
        <f t="array" ref="E69">SUMPRODUCT((LOWER(INDEX(Attendance!$D:$ZZ,MATCH($A69,Attendance!$A:$A,0),0))="x")*(Attendance!$D$2:$ZZ$2=_xlfn.XLOOKUP(E$1,'Point System'!$A:$A,'Point System'!$B:$B,""))*(TEXT(Attendance!$D$1:$ZZ$1,"mmm")="Feb"))*_xlfn.XLOOKUP(E$1,'Point System'!$A:$A,'Point System'!$C:$C,0)</f>
        <v>0</v>
      </c>
      <c r="F69" s="233" cm="1">
        <f t="array" ref="F69">SUMPRODUCT((LOWER(INDEX(Attendance!$D:$ZZ,MATCH($A69,Attendance!$A:$A,0),0))="x")*(Attendance!$D$2:$ZZ$2=_xlfn.XLOOKUP(F$1,'Point System'!$A:$A,'Point System'!$B:$B,""))*(TEXT(Attendance!$D$1:$ZZ$1,"mmm")="Feb"))*_xlfn.XLOOKUP(F$1,'Point System'!$A:$A,'Point System'!$C:$C,0)</f>
        <v>0</v>
      </c>
      <c r="G69" s="233" cm="1">
        <f t="array" ref="G69">SUMPRODUCT((LOWER(INDEX(Attendance!$D:$ZZ,MATCH($A69,Attendance!$A:$A,0),0))="x")*(Attendance!$D$2:$ZZ$2=_xlfn.XLOOKUP(G$1,'Point System'!$A:$A,'Point System'!$B:$B,""))*(TEXT(Attendance!$D$1:$ZZ$1,"mmm")="Feb"))*_xlfn.XLOOKUP(G$1,'Point System'!$A:$A,'Point System'!$C:$C,0)</f>
        <v>0</v>
      </c>
      <c r="H69" s="233" cm="1">
        <f t="array" ref="H69">SUMPRODUCT((LOWER(INDEX(Attendance!$D:$ZZ,MATCH($A69,Attendance!$A:$A,0),0))="x")*(Attendance!$D$2:$ZZ$2=_xlfn.XLOOKUP(H$1,'Point System'!$A:$A,'Point System'!$B:$B,""))*(TEXT(Attendance!$D$1:$ZZ$1,"mmm")="Feb"))*_xlfn.XLOOKUP(H$1,'Point System'!$A:$A,'Point System'!$C:$C,0)</f>
        <v>0</v>
      </c>
      <c r="I69" s="233" cm="1">
        <f t="array" ref="I69">SUMPRODUCT((LOWER(INDEX(Attendance!$D:$ZZ,MATCH($A69,Attendance!$A:$A,0),0))="x")*(Attendance!$D$2:$ZZ$2=_xlfn.XLOOKUP(I$1,'Point System'!$A:$A,'Point System'!$B:$B,""))*(TEXT(Attendance!$D$1:$ZZ$1,"mmm")="Feb"))*_xlfn.XLOOKUP(I$1,'Point System'!$A:$A,'Point System'!$C:$C,0)</f>
        <v>0</v>
      </c>
      <c r="J69" s="233" cm="1">
        <f t="array" ref="J69">SUMPRODUCT((LOWER(INDEX(Attendance!$D:$ZZ,MATCH($A69,Attendance!$A:$A,0),0))="x")*(Attendance!$D$2:$ZZ$2=_xlfn.XLOOKUP(J$1,'Point System'!$A:$A,'Point System'!$B:$B,""))*(TEXT(Attendance!$D$1:$ZZ$1,"mmm")="Feb"))*_xlfn.XLOOKUP(J$1,'Point System'!$A:$A,'Point System'!$C:$C,0)</f>
        <v>0</v>
      </c>
      <c r="K69" s="233" cm="1">
        <f t="array" ref="K69">SUMPRODUCT((LOWER(INDEX(Attendance!$D:$ZZ,MATCH($A69,Attendance!$A:$A,0),0))="x")*(Attendance!$D$2:$ZZ$2=_xlfn.XLOOKUP(K$1,'Point System'!$A:$A,'Point System'!$B:$B,""))*(TEXT(Attendance!$D$1:$ZZ$1,"mmm")="Feb"))*_xlfn.XLOOKUP(K$1,'Point System'!$A:$A,'Point System'!$C:$C,0)</f>
        <v>0</v>
      </c>
      <c r="L69" s="188"/>
      <c r="M69" s="188"/>
      <c r="N69" s="188"/>
      <c r="O69" s="188"/>
      <c r="P69" s="241">
        <f t="shared" si="3"/>
        <v>0</v>
      </c>
      <c r="Q69" s="242">
        <f>IFERROR(INDEX(Deduction!$Q:$Q,MATCH($A69,Deduction!$A:$A,0))*_xlfn.XLOOKUP(Q$1,'Point System'!$E:$E,'Point System'!$G:$G,0),0)</f>
        <v>0</v>
      </c>
      <c r="R69" s="242">
        <f>IFERROR(INDEX(Deduction!$R:$R,MATCH($A69,Deduction!$A:$A,0))*_xlfn.XLOOKUP(R$1,'Point System'!$E:$E,'Point System'!$G:$G,0),0)</f>
        <v>0</v>
      </c>
      <c r="S69" s="242">
        <f>IFERROR(INDEX(Deduction!$S:$S,MATCH($A69,Deduction!$A:$A,0))*_xlfn.XLOOKUP(S$1,'Point System'!$E:$E,'Point System'!$G:$G,0),0)</f>
        <v>0</v>
      </c>
      <c r="T69" s="242">
        <f>IFERROR(INDEX(Deduction!$T:$T,MATCH($A69,Deduction!$A:$A,0))*_xlfn.XLOOKUP(T$1,'Point System'!$E:$E,'Point System'!$G:$G,0),0)</f>
        <v>0</v>
      </c>
      <c r="U69" s="242">
        <f>IFERROR(INDEX(Deduction!$U:$U,MATCH($A69,Deduction!$A:$A,0))*_xlfn.XLOOKUP(U$1,'Point System'!$E:$E,'Point System'!$G:$G,0),0)</f>
        <v>0</v>
      </c>
      <c r="V69" s="242">
        <f>IFERROR(INDEX(Deduction!$V:$V,MATCH($A69,Deduction!$A:$A,0))*_xlfn.XLOOKUP(V$1,'Point System'!$E:$E,'Point System'!$G:$G,0),0)</f>
        <v>0</v>
      </c>
      <c r="W69" s="241">
        <f t="shared" si="4"/>
        <v>0</v>
      </c>
      <c r="X69" s="241">
        <f t="shared" si="5"/>
        <v>0</v>
      </c>
      <c r="Y69" s="244" cm="1">
        <f t="array" ref="Y69">IFERROR(SUMPRODUCT((LOWER(INDEX(Attendance!$E:$ZZ,MATCH($A69,Attendance!$A:$A,0),0))="x")*(TEXT(Attendance!$E$1:$ZZ$1,"mmm")="Feb"))/SUMPRODUCT((Attendance!$E$1:$ZZ$1&lt;&gt;"")*(TEXT(Attendance!$E$1:$ZZ$1,"mmm")="Feb")),0)</f>
        <v>0</v>
      </c>
      <c r="Z69" s="245" cm="1">
        <f t="array" ref="Z69">IFERROR(SUMPRODUCT((LOWER(INDEX(Attendance!$E:$ZZ,MATCH($A69,Attendance!$A:$A,0),0))="x")*(Attendance!$E$2:$ZZ$2=_xlfn.XLOOKUP(E$1,'Point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70" spans="1:26" x14ac:dyDescent="0.25">
      <c r="A70" s="40">
        <f>Attendance!A69</f>
        <v>67</v>
      </c>
      <c r="B70" s="39" t="str">
        <f>IF($A70=0,"",IFERROR(_xlfn.LET(_xlpm.x,INDEX(Attendance!$B:$B,MATCH($A70,Attendance!$A:$A,0)),IF(_xlpm.x=0,"",_xlpm.x)),""))</f>
        <v/>
      </c>
      <c r="C70" s="39" t="str">
        <f>IF($A70=0,"",IFERROR(_xlfn.LET(_xlpm.x,INDEX(Attendance!$C:$C,MATCH($A70,Attendance!$A:$A,0)),IF(_xlpm.x=0,"",_xlpm.x)),""))</f>
        <v/>
      </c>
      <c r="D70" s="39" t="str">
        <f>IF($A70=0,"",IFERROR(_xlfn.LET(_xlpm.x,INDEX(Attendance!$D:$D,MATCH($A70,Attendance!$A:$A,0)),IF(_xlpm.x=0,"",_xlpm.x)),""))</f>
        <v/>
      </c>
      <c r="E70" s="233" cm="1">
        <f t="array" ref="E70">SUMPRODUCT((LOWER(INDEX(Attendance!$D:$ZZ,MATCH($A70,Attendance!$A:$A,0),0))="x")*(Attendance!$D$2:$ZZ$2=_xlfn.XLOOKUP(E$1,'Point System'!$A:$A,'Point System'!$B:$B,""))*(TEXT(Attendance!$D$1:$ZZ$1,"mmm")="Feb"))*_xlfn.XLOOKUP(E$1,'Point System'!$A:$A,'Point System'!$C:$C,0)</f>
        <v>0</v>
      </c>
      <c r="F70" s="233" cm="1">
        <f t="array" ref="F70">SUMPRODUCT((LOWER(INDEX(Attendance!$D:$ZZ,MATCH($A70,Attendance!$A:$A,0),0))="x")*(Attendance!$D$2:$ZZ$2=_xlfn.XLOOKUP(F$1,'Point System'!$A:$A,'Point System'!$B:$B,""))*(TEXT(Attendance!$D$1:$ZZ$1,"mmm")="Feb"))*_xlfn.XLOOKUP(F$1,'Point System'!$A:$A,'Point System'!$C:$C,0)</f>
        <v>0</v>
      </c>
      <c r="G70" s="233" cm="1">
        <f t="array" ref="G70">SUMPRODUCT((LOWER(INDEX(Attendance!$D:$ZZ,MATCH($A70,Attendance!$A:$A,0),0))="x")*(Attendance!$D$2:$ZZ$2=_xlfn.XLOOKUP(G$1,'Point System'!$A:$A,'Point System'!$B:$B,""))*(TEXT(Attendance!$D$1:$ZZ$1,"mmm")="Feb"))*_xlfn.XLOOKUP(G$1,'Point System'!$A:$A,'Point System'!$C:$C,0)</f>
        <v>0</v>
      </c>
      <c r="H70" s="233" cm="1">
        <f t="array" ref="H70">SUMPRODUCT((LOWER(INDEX(Attendance!$D:$ZZ,MATCH($A70,Attendance!$A:$A,0),0))="x")*(Attendance!$D$2:$ZZ$2=_xlfn.XLOOKUP(H$1,'Point System'!$A:$A,'Point System'!$B:$B,""))*(TEXT(Attendance!$D$1:$ZZ$1,"mmm")="Feb"))*_xlfn.XLOOKUP(H$1,'Point System'!$A:$A,'Point System'!$C:$C,0)</f>
        <v>0</v>
      </c>
      <c r="I70" s="233" cm="1">
        <f t="array" ref="I70">SUMPRODUCT((LOWER(INDEX(Attendance!$D:$ZZ,MATCH($A70,Attendance!$A:$A,0),0))="x")*(Attendance!$D$2:$ZZ$2=_xlfn.XLOOKUP(I$1,'Point System'!$A:$A,'Point System'!$B:$B,""))*(TEXT(Attendance!$D$1:$ZZ$1,"mmm")="Feb"))*_xlfn.XLOOKUP(I$1,'Point System'!$A:$A,'Point System'!$C:$C,0)</f>
        <v>0</v>
      </c>
      <c r="J70" s="233" cm="1">
        <f t="array" ref="J70">SUMPRODUCT((LOWER(INDEX(Attendance!$D:$ZZ,MATCH($A70,Attendance!$A:$A,0),0))="x")*(Attendance!$D$2:$ZZ$2=_xlfn.XLOOKUP(J$1,'Point System'!$A:$A,'Point System'!$B:$B,""))*(TEXT(Attendance!$D$1:$ZZ$1,"mmm")="Feb"))*_xlfn.XLOOKUP(J$1,'Point System'!$A:$A,'Point System'!$C:$C,0)</f>
        <v>0</v>
      </c>
      <c r="K70" s="233" cm="1">
        <f t="array" ref="K70">SUMPRODUCT((LOWER(INDEX(Attendance!$D:$ZZ,MATCH($A70,Attendance!$A:$A,0),0))="x")*(Attendance!$D$2:$ZZ$2=_xlfn.XLOOKUP(K$1,'Point System'!$A:$A,'Point System'!$B:$B,""))*(TEXT(Attendance!$D$1:$ZZ$1,"mmm")="Feb"))*_xlfn.XLOOKUP(K$1,'Point System'!$A:$A,'Point System'!$C:$C,0)</f>
        <v>0</v>
      </c>
      <c r="L70" s="188"/>
      <c r="M70" s="188"/>
      <c r="N70" s="188"/>
      <c r="O70" s="188"/>
      <c r="P70" s="241">
        <f t="shared" si="3"/>
        <v>0</v>
      </c>
      <c r="Q70" s="242">
        <f>IFERROR(INDEX(Deduction!$Q:$Q,MATCH($A70,Deduction!$A:$A,0))*_xlfn.XLOOKUP(Q$1,'Point System'!$E:$E,'Point System'!$G:$G,0),0)</f>
        <v>0</v>
      </c>
      <c r="R70" s="242">
        <f>IFERROR(INDEX(Deduction!$R:$R,MATCH($A70,Deduction!$A:$A,0))*_xlfn.XLOOKUP(R$1,'Point System'!$E:$E,'Point System'!$G:$G,0),0)</f>
        <v>0</v>
      </c>
      <c r="S70" s="242">
        <f>IFERROR(INDEX(Deduction!$S:$S,MATCH($A70,Deduction!$A:$A,0))*_xlfn.XLOOKUP(S$1,'Point System'!$E:$E,'Point System'!$G:$G,0),0)</f>
        <v>0</v>
      </c>
      <c r="T70" s="242">
        <f>IFERROR(INDEX(Deduction!$T:$T,MATCH($A70,Deduction!$A:$A,0))*_xlfn.XLOOKUP(T$1,'Point System'!$E:$E,'Point System'!$G:$G,0),0)</f>
        <v>0</v>
      </c>
      <c r="U70" s="242">
        <f>IFERROR(INDEX(Deduction!$U:$U,MATCH($A70,Deduction!$A:$A,0))*_xlfn.XLOOKUP(U$1,'Point System'!$E:$E,'Point System'!$G:$G,0),0)</f>
        <v>0</v>
      </c>
      <c r="V70" s="242">
        <f>IFERROR(INDEX(Deduction!$V:$V,MATCH($A70,Deduction!$A:$A,0))*_xlfn.XLOOKUP(V$1,'Point System'!$E:$E,'Point System'!$G:$G,0),0)</f>
        <v>0</v>
      </c>
      <c r="W70" s="241">
        <f t="shared" si="4"/>
        <v>0</v>
      </c>
      <c r="X70" s="241">
        <f t="shared" si="5"/>
        <v>0</v>
      </c>
      <c r="Y70" s="244" cm="1">
        <f t="array" ref="Y70">IFERROR(SUMPRODUCT((LOWER(INDEX(Attendance!$E:$ZZ,MATCH($A70,Attendance!$A:$A,0),0))="x")*(TEXT(Attendance!$E$1:$ZZ$1,"mmm")="Feb"))/SUMPRODUCT((Attendance!$E$1:$ZZ$1&lt;&gt;"")*(TEXT(Attendance!$E$1:$ZZ$1,"mmm")="Feb")),0)</f>
        <v>0</v>
      </c>
      <c r="Z70" s="245" cm="1">
        <f t="array" ref="Z70">IFERROR(SUMPRODUCT((LOWER(INDEX(Attendance!$E:$ZZ,MATCH($A70,Attendance!$A:$A,0),0))="x")*(Attendance!$E$2:$ZZ$2=_xlfn.XLOOKUP(E$1,'Point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71" spans="1:26" x14ac:dyDescent="0.25">
      <c r="A71" s="39">
        <f>Attendance!A70</f>
        <v>68</v>
      </c>
      <c r="B71" s="39" t="str">
        <f>IF($A71=0,"",IFERROR(_xlfn.LET(_xlpm.x,INDEX(Attendance!$B:$B,MATCH($A71,Attendance!$A:$A,0)),IF(_xlpm.x=0,"",_xlpm.x)),""))</f>
        <v/>
      </c>
      <c r="C71" s="39" t="str">
        <f>IF($A71=0,"",IFERROR(_xlfn.LET(_xlpm.x,INDEX(Attendance!$C:$C,MATCH($A71,Attendance!$A:$A,0)),IF(_xlpm.x=0,"",_xlpm.x)),""))</f>
        <v/>
      </c>
      <c r="D71" s="39" t="str">
        <f>IF($A71=0,"",IFERROR(_xlfn.LET(_xlpm.x,INDEX(Attendance!$D:$D,MATCH($A71,Attendance!$A:$A,0)),IF(_xlpm.x=0,"",_xlpm.x)),""))</f>
        <v/>
      </c>
      <c r="E71" s="233" cm="1">
        <f t="array" ref="E71">SUMPRODUCT((LOWER(INDEX(Attendance!$D:$ZZ,MATCH($A71,Attendance!$A:$A,0),0))="x")*(Attendance!$D$2:$ZZ$2=_xlfn.XLOOKUP(E$1,'Point System'!$A:$A,'Point System'!$B:$B,""))*(TEXT(Attendance!$D$1:$ZZ$1,"mmm")="Feb"))*_xlfn.XLOOKUP(E$1,'Point System'!$A:$A,'Point System'!$C:$C,0)</f>
        <v>0</v>
      </c>
      <c r="F71" s="233" cm="1">
        <f t="array" ref="F71">SUMPRODUCT((LOWER(INDEX(Attendance!$D:$ZZ,MATCH($A71,Attendance!$A:$A,0),0))="x")*(Attendance!$D$2:$ZZ$2=_xlfn.XLOOKUP(F$1,'Point System'!$A:$A,'Point System'!$B:$B,""))*(TEXT(Attendance!$D$1:$ZZ$1,"mmm")="Feb"))*_xlfn.XLOOKUP(F$1,'Point System'!$A:$A,'Point System'!$C:$C,0)</f>
        <v>0</v>
      </c>
      <c r="G71" s="233" cm="1">
        <f t="array" ref="G71">SUMPRODUCT((LOWER(INDEX(Attendance!$D:$ZZ,MATCH($A71,Attendance!$A:$A,0),0))="x")*(Attendance!$D$2:$ZZ$2=_xlfn.XLOOKUP(G$1,'Point System'!$A:$A,'Point System'!$B:$B,""))*(TEXT(Attendance!$D$1:$ZZ$1,"mmm")="Feb"))*_xlfn.XLOOKUP(G$1,'Point System'!$A:$A,'Point System'!$C:$C,0)</f>
        <v>0</v>
      </c>
      <c r="H71" s="233" cm="1">
        <f t="array" ref="H71">SUMPRODUCT((LOWER(INDEX(Attendance!$D:$ZZ,MATCH($A71,Attendance!$A:$A,0),0))="x")*(Attendance!$D$2:$ZZ$2=_xlfn.XLOOKUP(H$1,'Point System'!$A:$A,'Point System'!$B:$B,""))*(TEXT(Attendance!$D$1:$ZZ$1,"mmm")="Feb"))*_xlfn.XLOOKUP(H$1,'Point System'!$A:$A,'Point System'!$C:$C,0)</f>
        <v>0</v>
      </c>
      <c r="I71" s="233" cm="1">
        <f t="array" ref="I71">SUMPRODUCT((LOWER(INDEX(Attendance!$D:$ZZ,MATCH($A71,Attendance!$A:$A,0),0))="x")*(Attendance!$D$2:$ZZ$2=_xlfn.XLOOKUP(I$1,'Point System'!$A:$A,'Point System'!$B:$B,""))*(TEXT(Attendance!$D$1:$ZZ$1,"mmm")="Feb"))*_xlfn.XLOOKUP(I$1,'Point System'!$A:$A,'Point System'!$C:$C,0)</f>
        <v>0</v>
      </c>
      <c r="J71" s="233" cm="1">
        <f t="array" ref="J71">SUMPRODUCT((LOWER(INDEX(Attendance!$D:$ZZ,MATCH($A71,Attendance!$A:$A,0),0))="x")*(Attendance!$D$2:$ZZ$2=_xlfn.XLOOKUP(J$1,'Point System'!$A:$A,'Point System'!$B:$B,""))*(TEXT(Attendance!$D$1:$ZZ$1,"mmm")="Feb"))*_xlfn.XLOOKUP(J$1,'Point System'!$A:$A,'Point System'!$C:$C,0)</f>
        <v>0</v>
      </c>
      <c r="K71" s="233" cm="1">
        <f t="array" ref="K71">SUMPRODUCT((LOWER(INDEX(Attendance!$D:$ZZ,MATCH($A71,Attendance!$A:$A,0),0))="x")*(Attendance!$D$2:$ZZ$2=_xlfn.XLOOKUP(K$1,'Point System'!$A:$A,'Point System'!$B:$B,""))*(TEXT(Attendance!$D$1:$ZZ$1,"mmm")="Feb"))*_xlfn.XLOOKUP(K$1,'Point System'!$A:$A,'Point System'!$C:$C,0)</f>
        <v>0</v>
      </c>
      <c r="L71" s="188"/>
      <c r="M71" s="188"/>
      <c r="N71" s="188"/>
      <c r="O71" s="188"/>
      <c r="P71" s="241">
        <f t="shared" si="3"/>
        <v>0</v>
      </c>
      <c r="Q71" s="242">
        <f>IFERROR(INDEX(Deduction!$Q:$Q,MATCH($A71,Deduction!$A:$A,0))*_xlfn.XLOOKUP(Q$1,'Point System'!$E:$E,'Point System'!$G:$G,0),0)</f>
        <v>0</v>
      </c>
      <c r="R71" s="242">
        <f>IFERROR(INDEX(Deduction!$R:$R,MATCH($A71,Deduction!$A:$A,0))*_xlfn.XLOOKUP(R$1,'Point System'!$E:$E,'Point System'!$G:$G,0),0)</f>
        <v>0</v>
      </c>
      <c r="S71" s="242">
        <f>IFERROR(INDEX(Deduction!$S:$S,MATCH($A71,Deduction!$A:$A,0))*_xlfn.XLOOKUP(S$1,'Point System'!$E:$E,'Point System'!$G:$G,0),0)</f>
        <v>0</v>
      </c>
      <c r="T71" s="242">
        <f>IFERROR(INDEX(Deduction!$T:$T,MATCH($A71,Deduction!$A:$A,0))*_xlfn.XLOOKUP(T$1,'Point System'!$E:$E,'Point System'!$G:$G,0),0)</f>
        <v>0</v>
      </c>
      <c r="U71" s="242">
        <f>IFERROR(INDEX(Deduction!$U:$U,MATCH($A71,Deduction!$A:$A,0))*_xlfn.XLOOKUP(U$1,'Point System'!$E:$E,'Point System'!$G:$G,0),0)</f>
        <v>0</v>
      </c>
      <c r="V71" s="242">
        <f>IFERROR(INDEX(Deduction!$V:$V,MATCH($A71,Deduction!$A:$A,0))*_xlfn.XLOOKUP(V$1,'Point System'!$E:$E,'Point System'!$G:$G,0),0)</f>
        <v>0</v>
      </c>
      <c r="W71" s="241">
        <f t="shared" si="4"/>
        <v>0</v>
      </c>
      <c r="X71" s="241">
        <f t="shared" si="5"/>
        <v>0</v>
      </c>
      <c r="Y71" s="244" cm="1">
        <f t="array" ref="Y71">IFERROR(SUMPRODUCT((LOWER(INDEX(Attendance!$E:$ZZ,MATCH($A71,Attendance!$A:$A,0),0))="x")*(TEXT(Attendance!$E$1:$ZZ$1,"mmm")="Feb"))/SUMPRODUCT((Attendance!$E$1:$ZZ$1&lt;&gt;"")*(TEXT(Attendance!$E$1:$ZZ$1,"mmm")="Feb")),0)</f>
        <v>0</v>
      </c>
      <c r="Z71" s="245" cm="1">
        <f t="array" ref="Z71">IFERROR(SUMPRODUCT((LOWER(INDEX(Attendance!$E:$ZZ,MATCH($A71,Attendance!$A:$A,0),0))="x")*(Attendance!$E$2:$ZZ$2=_xlfn.XLOOKUP(E$1,'Point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72" spans="1:26" x14ac:dyDescent="0.25">
      <c r="A72" s="40">
        <f>Attendance!A71</f>
        <v>69</v>
      </c>
      <c r="B72" s="39" t="str">
        <f>IF($A72=0,"",IFERROR(_xlfn.LET(_xlpm.x,INDEX(Attendance!$B:$B,MATCH($A72,Attendance!$A:$A,0)),IF(_xlpm.x=0,"",_xlpm.x)),""))</f>
        <v/>
      </c>
      <c r="C72" s="39" t="str">
        <f>IF($A72=0,"",IFERROR(_xlfn.LET(_xlpm.x,INDEX(Attendance!$C:$C,MATCH($A72,Attendance!$A:$A,0)),IF(_xlpm.x=0,"",_xlpm.x)),""))</f>
        <v/>
      </c>
      <c r="D72" s="39" t="str">
        <f>IF($A72=0,"",IFERROR(_xlfn.LET(_xlpm.x,INDEX(Attendance!$D:$D,MATCH($A72,Attendance!$A:$A,0)),IF(_xlpm.x=0,"",_xlpm.x)),""))</f>
        <v/>
      </c>
      <c r="E72" s="233" cm="1">
        <f t="array" ref="E72">SUMPRODUCT((LOWER(INDEX(Attendance!$D:$ZZ,MATCH($A72,Attendance!$A:$A,0),0))="x")*(Attendance!$D$2:$ZZ$2=_xlfn.XLOOKUP(E$1,'Point System'!$A:$A,'Point System'!$B:$B,""))*(TEXT(Attendance!$D$1:$ZZ$1,"mmm")="Feb"))*_xlfn.XLOOKUP(E$1,'Point System'!$A:$A,'Point System'!$C:$C,0)</f>
        <v>0</v>
      </c>
      <c r="F72" s="233" cm="1">
        <f t="array" ref="F72">SUMPRODUCT((LOWER(INDEX(Attendance!$D:$ZZ,MATCH($A72,Attendance!$A:$A,0),0))="x")*(Attendance!$D$2:$ZZ$2=_xlfn.XLOOKUP(F$1,'Point System'!$A:$A,'Point System'!$B:$B,""))*(TEXT(Attendance!$D$1:$ZZ$1,"mmm")="Feb"))*_xlfn.XLOOKUP(F$1,'Point System'!$A:$A,'Point System'!$C:$C,0)</f>
        <v>0</v>
      </c>
      <c r="G72" s="233" cm="1">
        <f t="array" ref="G72">SUMPRODUCT((LOWER(INDEX(Attendance!$D:$ZZ,MATCH($A72,Attendance!$A:$A,0),0))="x")*(Attendance!$D$2:$ZZ$2=_xlfn.XLOOKUP(G$1,'Point System'!$A:$A,'Point System'!$B:$B,""))*(TEXT(Attendance!$D$1:$ZZ$1,"mmm")="Feb"))*_xlfn.XLOOKUP(G$1,'Point System'!$A:$A,'Point System'!$C:$C,0)</f>
        <v>0</v>
      </c>
      <c r="H72" s="233" cm="1">
        <f t="array" ref="H72">SUMPRODUCT((LOWER(INDEX(Attendance!$D:$ZZ,MATCH($A72,Attendance!$A:$A,0),0))="x")*(Attendance!$D$2:$ZZ$2=_xlfn.XLOOKUP(H$1,'Point System'!$A:$A,'Point System'!$B:$B,""))*(TEXT(Attendance!$D$1:$ZZ$1,"mmm")="Feb"))*_xlfn.XLOOKUP(H$1,'Point System'!$A:$A,'Point System'!$C:$C,0)</f>
        <v>0</v>
      </c>
      <c r="I72" s="233" cm="1">
        <f t="array" ref="I72">SUMPRODUCT((LOWER(INDEX(Attendance!$D:$ZZ,MATCH($A72,Attendance!$A:$A,0),0))="x")*(Attendance!$D$2:$ZZ$2=_xlfn.XLOOKUP(I$1,'Point System'!$A:$A,'Point System'!$B:$B,""))*(TEXT(Attendance!$D$1:$ZZ$1,"mmm")="Feb"))*_xlfn.XLOOKUP(I$1,'Point System'!$A:$A,'Point System'!$C:$C,0)</f>
        <v>0</v>
      </c>
      <c r="J72" s="233" cm="1">
        <f t="array" ref="J72">SUMPRODUCT((LOWER(INDEX(Attendance!$D:$ZZ,MATCH($A72,Attendance!$A:$A,0),0))="x")*(Attendance!$D$2:$ZZ$2=_xlfn.XLOOKUP(J$1,'Point System'!$A:$A,'Point System'!$B:$B,""))*(TEXT(Attendance!$D$1:$ZZ$1,"mmm")="Feb"))*_xlfn.XLOOKUP(J$1,'Point System'!$A:$A,'Point System'!$C:$C,0)</f>
        <v>0</v>
      </c>
      <c r="K72" s="233" cm="1">
        <f t="array" ref="K72">SUMPRODUCT((LOWER(INDEX(Attendance!$D:$ZZ,MATCH($A72,Attendance!$A:$A,0),0))="x")*(Attendance!$D$2:$ZZ$2=_xlfn.XLOOKUP(K$1,'Point System'!$A:$A,'Point System'!$B:$B,""))*(TEXT(Attendance!$D$1:$ZZ$1,"mmm")="Feb"))*_xlfn.XLOOKUP(K$1,'Point System'!$A:$A,'Point System'!$C:$C,0)</f>
        <v>0</v>
      </c>
      <c r="L72" s="188"/>
      <c r="M72" s="188"/>
      <c r="N72" s="188"/>
      <c r="O72" s="188"/>
      <c r="P72" s="241">
        <f t="shared" si="3"/>
        <v>0</v>
      </c>
      <c r="Q72" s="242">
        <f>IFERROR(INDEX(Deduction!$Q:$Q,MATCH($A72,Deduction!$A:$A,0))*_xlfn.XLOOKUP(Q$1,'Point System'!$E:$E,'Point System'!$G:$G,0),0)</f>
        <v>0</v>
      </c>
      <c r="R72" s="242">
        <f>IFERROR(INDEX(Deduction!$R:$R,MATCH($A72,Deduction!$A:$A,0))*_xlfn.XLOOKUP(R$1,'Point System'!$E:$E,'Point System'!$G:$G,0),0)</f>
        <v>0</v>
      </c>
      <c r="S72" s="242">
        <f>IFERROR(INDEX(Deduction!$S:$S,MATCH($A72,Deduction!$A:$A,0))*_xlfn.XLOOKUP(S$1,'Point System'!$E:$E,'Point System'!$G:$G,0),0)</f>
        <v>0</v>
      </c>
      <c r="T72" s="242">
        <f>IFERROR(INDEX(Deduction!$T:$T,MATCH($A72,Deduction!$A:$A,0))*_xlfn.XLOOKUP(T$1,'Point System'!$E:$E,'Point System'!$G:$G,0),0)</f>
        <v>0</v>
      </c>
      <c r="U72" s="242">
        <f>IFERROR(INDEX(Deduction!$U:$U,MATCH($A72,Deduction!$A:$A,0))*_xlfn.XLOOKUP(U$1,'Point System'!$E:$E,'Point System'!$G:$G,0),0)</f>
        <v>0</v>
      </c>
      <c r="V72" s="242">
        <f>IFERROR(INDEX(Deduction!$V:$V,MATCH($A72,Deduction!$A:$A,0))*_xlfn.XLOOKUP(V$1,'Point System'!$E:$E,'Point System'!$G:$G,0),0)</f>
        <v>0</v>
      </c>
      <c r="W72" s="241">
        <f t="shared" si="4"/>
        <v>0</v>
      </c>
      <c r="X72" s="241">
        <f t="shared" si="5"/>
        <v>0</v>
      </c>
      <c r="Y72" s="244" cm="1">
        <f t="array" ref="Y72">IFERROR(SUMPRODUCT((LOWER(INDEX(Attendance!$E:$ZZ,MATCH($A72,Attendance!$A:$A,0),0))="x")*(TEXT(Attendance!$E$1:$ZZ$1,"mmm")="Feb"))/SUMPRODUCT((Attendance!$E$1:$ZZ$1&lt;&gt;"")*(TEXT(Attendance!$E$1:$ZZ$1,"mmm")="Feb")),0)</f>
        <v>0</v>
      </c>
      <c r="Z72" s="245" cm="1">
        <f t="array" ref="Z72">IFERROR(SUMPRODUCT((LOWER(INDEX(Attendance!$E:$ZZ,MATCH($A72,Attendance!$A:$A,0),0))="x")*(Attendance!$E$2:$ZZ$2=_xlfn.XLOOKUP(E$1,'Point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73" spans="1:26" x14ac:dyDescent="0.25">
      <c r="A73" s="39">
        <f>Attendance!A72</f>
        <v>70</v>
      </c>
      <c r="B73" s="39" t="str">
        <f>IF($A73=0,"",IFERROR(_xlfn.LET(_xlpm.x,INDEX(Attendance!$B:$B,MATCH($A73,Attendance!$A:$A,0)),IF(_xlpm.x=0,"",_xlpm.x)),""))</f>
        <v/>
      </c>
      <c r="C73" s="39" t="str">
        <f>IF($A73=0,"",IFERROR(_xlfn.LET(_xlpm.x,INDEX(Attendance!$C:$C,MATCH($A73,Attendance!$A:$A,0)),IF(_xlpm.x=0,"",_xlpm.x)),""))</f>
        <v/>
      </c>
      <c r="D73" s="39" t="str">
        <f>IF($A73=0,"",IFERROR(_xlfn.LET(_xlpm.x,INDEX(Attendance!$D:$D,MATCH($A73,Attendance!$A:$A,0)),IF(_xlpm.x=0,"",_xlpm.x)),""))</f>
        <v/>
      </c>
      <c r="E73" s="233" cm="1">
        <f t="array" ref="E73">SUMPRODUCT((LOWER(INDEX(Attendance!$D:$ZZ,MATCH($A73,Attendance!$A:$A,0),0))="x")*(Attendance!$D$2:$ZZ$2=_xlfn.XLOOKUP(E$1,'Point System'!$A:$A,'Point System'!$B:$B,""))*(TEXT(Attendance!$D$1:$ZZ$1,"mmm")="Feb"))*_xlfn.XLOOKUP(E$1,'Point System'!$A:$A,'Point System'!$C:$C,0)</f>
        <v>0</v>
      </c>
      <c r="F73" s="233" cm="1">
        <f t="array" ref="F73">SUMPRODUCT((LOWER(INDEX(Attendance!$D:$ZZ,MATCH($A73,Attendance!$A:$A,0),0))="x")*(Attendance!$D$2:$ZZ$2=_xlfn.XLOOKUP(F$1,'Point System'!$A:$A,'Point System'!$B:$B,""))*(TEXT(Attendance!$D$1:$ZZ$1,"mmm")="Feb"))*_xlfn.XLOOKUP(F$1,'Point System'!$A:$A,'Point System'!$C:$C,0)</f>
        <v>0</v>
      </c>
      <c r="G73" s="233" cm="1">
        <f t="array" ref="G73">SUMPRODUCT((LOWER(INDEX(Attendance!$D:$ZZ,MATCH($A73,Attendance!$A:$A,0),0))="x")*(Attendance!$D$2:$ZZ$2=_xlfn.XLOOKUP(G$1,'Point System'!$A:$A,'Point System'!$B:$B,""))*(TEXT(Attendance!$D$1:$ZZ$1,"mmm")="Feb"))*_xlfn.XLOOKUP(G$1,'Point System'!$A:$A,'Point System'!$C:$C,0)</f>
        <v>0</v>
      </c>
      <c r="H73" s="233" cm="1">
        <f t="array" ref="H73">SUMPRODUCT((LOWER(INDEX(Attendance!$D:$ZZ,MATCH($A73,Attendance!$A:$A,0),0))="x")*(Attendance!$D$2:$ZZ$2=_xlfn.XLOOKUP(H$1,'Point System'!$A:$A,'Point System'!$B:$B,""))*(TEXT(Attendance!$D$1:$ZZ$1,"mmm")="Feb"))*_xlfn.XLOOKUP(H$1,'Point System'!$A:$A,'Point System'!$C:$C,0)</f>
        <v>0</v>
      </c>
      <c r="I73" s="233" cm="1">
        <f t="array" ref="I73">SUMPRODUCT((LOWER(INDEX(Attendance!$D:$ZZ,MATCH($A73,Attendance!$A:$A,0),0))="x")*(Attendance!$D$2:$ZZ$2=_xlfn.XLOOKUP(I$1,'Point System'!$A:$A,'Point System'!$B:$B,""))*(TEXT(Attendance!$D$1:$ZZ$1,"mmm")="Feb"))*_xlfn.XLOOKUP(I$1,'Point System'!$A:$A,'Point System'!$C:$C,0)</f>
        <v>0</v>
      </c>
      <c r="J73" s="233" cm="1">
        <f t="array" ref="J73">SUMPRODUCT((LOWER(INDEX(Attendance!$D:$ZZ,MATCH($A73,Attendance!$A:$A,0),0))="x")*(Attendance!$D$2:$ZZ$2=_xlfn.XLOOKUP(J$1,'Point System'!$A:$A,'Point System'!$B:$B,""))*(TEXT(Attendance!$D$1:$ZZ$1,"mmm")="Feb"))*_xlfn.XLOOKUP(J$1,'Point System'!$A:$A,'Point System'!$C:$C,0)</f>
        <v>0</v>
      </c>
      <c r="K73" s="233" cm="1">
        <f t="array" ref="K73">SUMPRODUCT((LOWER(INDEX(Attendance!$D:$ZZ,MATCH($A73,Attendance!$A:$A,0),0))="x")*(Attendance!$D$2:$ZZ$2=_xlfn.XLOOKUP(K$1,'Point System'!$A:$A,'Point System'!$B:$B,""))*(TEXT(Attendance!$D$1:$ZZ$1,"mmm")="Feb"))*_xlfn.XLOOKUP(K$1,'Point System'!$A:$A,'Point System'!$C:$C,0)</f>
        <v>0</v>
      </c>
      <c r="L73" s="188"/>
      <c r="M73" s="188"/>
      <c r="N73" s="188"/>
      <c r="O73" s="188"/>
      <c r="P73" s="241">
        <f t="shared" si="3"/>
        <v>0</v>
      </c>
      <c r="Q73" s="242">
        <f>IFERROR(INDEX(Deduction!$Q:$Q,MATCH($A73,Deduction!$A:$A,0))*_xlfn.XLOOKUP(Q$1,'Point System'!$E:$E,'Point System'!$G:$G,0),0)</f>
        <v>0</v>
      </c>
      <c r="R73" s="242">
        <f>IFERROR(INDEX(Deduction!$R:$R,MATCH($A73,Deduction!$A:$A,0))*_xlfn.XLOOKUP(R$1,'Point System'!$E:$E,'Point System'!$G:$G,0),0)</f>
        <v>0</v>
      </c>
      <c r="S73" s="242">
        <f>IFERROR(INDEX(Deduction!$S:$S,MATCH($A73,Deduction!$A:$A,0))*_xlfn.XLOOKUP(S$1,'Point System'!$E:$E,'Point System'!$G:$G,0),0)</f>
        <v>0</v>
      </c>
      <c r="T73" s="242">
        <f>IFERROR(INDEX(Deduction!$T:$T,MATCH($A73,Deduction!$A:$A,0))*_xlfn.XLOOKUP(T$1,'Point System'!$E:$E,'Point System'!$G:$G,0),0)</f>
        <v>0</v>
      </c>
      <c r="U73" s="242">
        <f>IFERROR(INDEX(Deduction!$U:$U,MATCH($A73,Deduction!$A:$A,0))*_xlfn.XLOOKUP(U$1,'Point System'!$E:$E,'Point System'!$G:$G,0),0)</f>
        <v>0</v>
      </c>
      <c r="V73" s="242">
        <f>IFERROR(INDEX(Deduction!$V:$V,MATCH($A73,Deduction!$A:$A,0))*_xlfn.XLOOKUP(V$1,'Point System'!$E:$E,'Point System'!$G:$G,0),0)</f>
        <v>0</v>
      </c>
      <c r="W73" s="241">
        <f t="shared" si="4"/>
        <v>0</v>
      </c>
      <c r="X73" s="241">
        <f t="shared" si="5"/>
        <v>0</v>
      </c>
      <c r="Y73" s="244" cm="1">
        <f t="array" ref="Y73">IFERROR(SUMPRODUCT((LOWER(INDEX(Attendance!$E:$ZZ,MATCH($A73,Attendance!$A:$A,0),0))="x")*(TEXT(Attendance!$E$1:$ZZ$1,"mmm")="Feb"))/SUMPRODUCT((Attendance!$E$1:$ZZ$1&lt;&gt;"")*(TEXT(Attendance!$E$1:$ZZ$1,"mmm")="Feb")),0)</f>
        <v>0</v>
      </c>
      <c r="Z73" s="245" cm="1">
        <f t="array" ref="Z73">IFERROR(SUMPRODUCT((LOWER(INDEX(Attendance!$E:$ZZ,MATCH($A73,Attendance!$A:$A,0),0))="x")*(Attendance!$E$2:$ZZ$2=_xlfn.XLOOKUP(E$1,'Point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74" spans="1:26" x14ac:dyDescent="0.25">
      <c r="A74" s="40">
        <f>Attendance!A73</f>
        <v>71</v>
      </c>
      <c r="B74" s="39" t="str">
        <f>IF($A74=0,"",IFERROR(_xlfn.LET(_xlpm.x,INDEX(Attendance!$B:$B,MATCH($A74,Attendance!$A:$A,0)),IF(_xlpm.x=0,"",_xlpm.x)),""))</f>
        <v/>
      </c>
      <c r="C74" s="39" t="str">
        <f>IF($A74=0,"",IFERROR(_xlfn.LET(_xlpm.x,INDEX(Attendance!$C:$C,MATCH($A74,Attendance!$A:$A,0)),IF(_xlpm.x=0,"",_xlpm.x)),""))</f>
        <v/>
      </c>
      <c r="D74" s="39" t="str">
        <f>IF($A74=0,"",IFERROR(_xlfn.LET(_xlpm.x,INDEX(Attendance!$D:$D,MATCH($A74,Attendance!$A:$A,0)),IF(_xlpm.x=0,"",_xlpm.x)),""))</f>
        <v/>
      </c>
      <c r="E74" s="233" cm="1">
        <f t="array" ref="E74">SUMPRODUCT((LOWER(INDEX(Attendance!$D:$ZZ,MATCH($A74,Attendance!$A:$A,0),0))="x")*(Attendance!$D$2:$ZZ$2=_xlfn.XLOOKUP(E$1,'Point System'!$A:$A,'Point System'!$B:$B,""))*(TEXT(Attendance!$D$1:$ZZ$1,"mmm")="Feb"))*_xlfn.XLOOKUP(E$1,'Point System'!$A:$A,'Point System'!$C:$C,0)</f>
        <v>0</v>
      </c>
      <c r="F74" s="233" cm="1">
        <f t="array" ref="F74">SUMPRODUCT((LOWER(INDEX(Attendance!$D:$ZZ,MATCH($A74,Attendance!$A:$A,0),0))="x")*(Attendance!$D$2:$ZZ$2=_xlfn.XLOOKUP(F$1,'Point System'!$A:$A,'Point System'!$B:$B,""))*(TEXT(Attendance!$D$1:$ZZ$1,"mmm")="Feb"))*_xlfn.XLOOKUP(F$1,'Point System'!$A:$A,'Point System'!$C:$C,0)</f>
        <v>0</v>
      </c>
      <c r="G74" s="233" cm="1">
        <f t="array" ref="G74">SUMPRODUCT((LOWER(INDEX(Attendance!$D:$ZZ,MATCH($A74,Attendance!$A:$A,0),0))="x")*(Attendance!$D$2:$ZZ$2=_xlfn.XLOOKUP(G$1,'Point System'!$A:$A,'Point System'!$B:$B,""))*(TEXT(Attendance!$D$1:$ZZ$1,"mmm")="Feb"))*_xlfn.XLOOKUP(G$1,'Point System'!$A:$A,'Point System'!$C:$C,0)</f>
        <v>0</v>
      </c>
      <c r="H74" s="233" cm="1">
        <f t="array" ref="H74">SUMPRODUCT((LOWER(INDEX(Attendance!$D:$ZZ,MATCH($A74,Attendance!$A:$A,0),0))="x")*(Attendance!$D$2:$ZZ$2=_xlfn.XLOOKUP(H$1,'Point System'!$A:$A,'Point System'!$B:$B,""))*(TEXT(Attendance!$D$1:$ZZ$1,"mmm")="Feb"))*_xlfn.XLOOKUP(H$1,'Point System'!$A:$A,'Point System'!$C:$C,0)</f>
        <v>0</v>
      </c>
      <c r="I74" s="233" cm="1">
        <f t="array" ref="I74">SUMPRODUCT((LOWER(INDEX(Attendance!$D:$ZZ,MATCH($A74,Attendance!$A:$A,0),0))="x")*(Attendance!$D$2:$ZZ$2=_xlfn.XLOOKUP(I$1,'Point System'!$A:$A,'Point System'!$B:$B,""))*(TEXT(Attendance!$D$1:$ZZ$1,"mmm")="Feb"))*_xlfn.XLOOKUP(I$1,'Point System'!$A:$A,'Point System'!$C:$C,0)</f>
        <v>0</v>
      </c>
      <c r="J74" s="233" cm="1">
        <f t="array" ref="J74">SUMPRODUCT((LOWER(INDEX(Attendance!$D:$ZZ,MATCH($A74,Attendance!$A:$A,0),0))="x")*(Attendance!$D$2:$ZZ$2=_xlfn.XLOOKUP(J$1,'Point System'!$A:$A,'Point System'!$B:$B,""))*(TEXT(Attendance!$D$1:$ZZ$1,"mmm")="Feb"))*_xlfn.XLOOKUP(J$1,'Point System'!$A:$A,'Point System'!$C:$C,0)</f>
        <v>0</v>
      </c>
      <c r="K74" s="233" cm="1">
        <f t="array" ref="K74">SUMPRODUCT((LOWER(INDEX(Attendance!$D:$ZZ,MATCH($A74,Attendance!$A:$A,0),0))="x")*(Attendance!$D$2:$ZZ$2=_xlfn.XLOOKUP(K$1,'Point System'!$A:$A,'Point System'!$B:$B,""))*(TEXT(Attendance!$D$1:$ZZ$1,"mmm")="Feb"))*_xlfn.XLOOKUP(K$1,'Point System'!$A:$A,'Point System'!$C:$C,0)</f>
        <v>0</v>
      </c>
      <c r="L74" s="188"/>
      <c r="M74" s="188"/>
      <c r="N74" s="188"/>
      <c r="O74" s="188"/>
      <c r="P74" s="241">
        <f t="shared" si="3"/>
        <v>0</v>
      </c>
      <c r="Q74" s="242">
        <f>IFERROR(INDEX(Deduction!$Q:$Q,MATCH($A74,Deduction!$A:$A,0))*_xlfn.XLOOKUP(Q$1,'Point System'!$E:$E,'Point System'!$G:$G,0),0)</f>
        <v>0</v>
      </c>
      <c r="R74" s="242">
        <f>IFERROR(INDEX(Deduction!$R:$R,MATCH($A74,Deduction!$A:$A,0))*_xlfn.XLOOKUP(R$1,'Point System'!$E:$E,'Point System'!$G:$G,0),0)</f>
        <v>0</v>
      </c>
      <c r="S74" s="242">
        <f>IFERROR(INDEX(Deduction!$S:$S,MATCH($A74,Deduction!$A:$A,0))*_xlfn.XLOOKUP(S$1,'Point System'!$E:$E,'Point System'!$G:$G,0),0)</f>
        <v>0</v>
      </c>
      <c r="T74" s="242">
        <f>IFERROR(INDEX(Deduction!$T:$T,MATCH($A74,Deduction!$A:$A,0))*_xlfn.XLOOKUP(T$1,'Point System'!$E:$E,'Point System'!$G:$G,0),0)</f>
        <v>0</v>
      </c>
      <c r="U74" s="242">
        <f>IFERROR(INDEX(Deduction!$U:$U,MATCH($A74,Deduction!$A:$A,0))*_xlfn.XLOOKUP(U$1,'Point System'!$E:$E,'Point System'!$G:$G,0),0)</f>
        <v>0</v>
      </c>
      <c r="V74" s="242">
        <f>IFERROR(INDEX(Deduction!$V:$V,MATCH($A74,Deduction!$A:$A,0))*_xlfn.XLOOKUP(V$1,'Point System'!$E:$E,'Point System'!$G:$G,0),0)</f>
        <v>0</v>
      </c>
      <c r="W74" s="241">
        <f t="shared" si="4"/>
        <v>0</v>
      </c>
      <c r="X74" s="241">
        <f t="shared" si="5"/>
        <v>0</v>
      </c>
      <c r="Y74" s="244" cm="1">
        <f t="array" ref="Y74">IFERROR(SUMPRODUCT((LOWER(INDEX(Attendance!$E:$ZZ,MATCH($A74,Attendance!$A:$A,0),0))="x")*(TEXT(Attendance!$E$1:$ZZ$1,"mmm")="Feb"))/SUMPRODUCT((Attendance!$E$1:$ZZ$1&lt;&gt;"")*(TEXT(Attendance!$E$1:$ZZ$1,"mmm")="Feb")),0)</f>
        <v>0</v>
      </c>
      <c r="Z74" s="245" cm="1">
        <f t="array" ref="Z74">IFERROR(SUMPRODUCT((LOWER(INDEX(Attendance!$E:$ZZ,MATCH($A74,Attendance!$A:$A,0),0))="x")*(Attendance!$E$2:$ZZ$2=_xlfn.XLOOKUP(E$1,'Point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75" spans="1:26" x14ac:dyDescent="0.25">
      <c r="A75" s="39">
        <f>Attendance!A74</f>
        <v>72</v>
      </c>
      <c r="B75" s="39" t="str">
        <f>IF($A75=0,"",IFERROR(_xlfn.LET(_xlpm.x,INDEX(Attendance!$B:$B,MATCH($A75,Attendance!$A:$A,0)),IF(_xlpm.x=0,"",_xlpm.x)),""))</f>
        <v/>
      </c>
      <c r="C75" s="39" t="str">
        <f>IF($A75=0,"",IFERROR(_xlfn.LET(_xlpm.x,INDEX(Attendance!$C:$C,MATCH($A75,Attendance!$A:$A,0)),IF(_xlpm.x=0,"",_xlpm.x)),""))</f>
        <v/>
      </c>
      <c r="D75" s="39" t="str">
        <f>IF($A75=0,"",IFERROR(_xlfn.LET(_xlpm.x,INDEX(Attendance!$D:$D,MATCH($A75,Attendance!$A:$A,0)),IF(_xlpm.x=0,"",_xlpm.x)),""))</f>
        <v/>
      </c>
      <c r="E75" s="233" cm="1">
        <f t="array" ref="E75">SUMPRODUCT((LOWER(INDEX(Attendance!$D:$ZZ,MATCH($A75,Attendance!$A:$A,0),0))="x")*(Attendance!$D$2:$ZZ$2=_xlfn.XLOOKUP(E$1,'Point System'!$A:$A,'Point System'!$B:$B,""))*(TEXT(Attendance!$D$1:$ZZ$1,"mmm")="Feb"))*_xlfn.XLOOKUP(E$1,'Point System'!$A:$A,'Point System'!$C:$C,0)</f>
        <v>0</v>
      </c>
      <c r="F75" s="233" cm="1">
        <f t="array" ref="F75">SUMPRODUCT((LOWER(INDEX(Attendance!$D:$ZZ,MATCH($A75,Attendance!$A:$A,0),0))="x")*(Attendance!$D$2:$ZZ$2=_xlfn.XLOOKUP(F$1,'Point System'!$A:$A,'Point System'!$B:$B,""))*(TEXT(Attendance!$D$1:$ZZ$1,"mmm")="Feb"))*_xlfn.XLOOKUP(F$1,'Point System'!$A:$A,'Point System'!$C:$C,0)</f>
        <v>0</v>
      </c>
      <c r="G75" s="233" cm="1">
        <f t="array" ref="G75">SUMPRODUCT((LOWER(INDEX(Attendance!$D:$ZZ,MATCH($A75,Attendance!$A:$A,0),0))="x")*(Attendance!$D$2:$ZZ$2=_xlfn.XLOOKUP(G$1,'Point System'!$A:$A,'Point System'!$B:$B,""))*(TEXT(Attendance!$D$1:$ZZ$1,"mmm")="Feb"))*_xlfn.XLOOKUP(G$1,'Point System'!$A:$A,'Point System'!$C:$C,0)</f>
        <v>0</v>
      </c>
      <c r="H75" s="233" cm="1">
        <f t="array" ref="H75">SUMPRODUCT((LOWER(INDEX(Attendance!$D:$ZZ,MATCH($A75,Attendance!$A:$A,0),0))="x")*(Attendance!$D$2:$ZZ$2=_xlfn.XLOOKUP(H$1,'Point System'!$A:$A,'Point System'!$B:$B,""))*(TEXT(Attendance!$D$1:$ZZ$1,"mmm")="Feb"))*_xlfn.XLOOKUP(H$1,'Point System'!$A:$A,'Point System'!$C:$C,0)</f>
        <v>0</v>
      </c>
      <c r="I75" s="233" cm="1">
        <f t="array" ref="I75">SUMPRODUCT((LOWER(INDEX(Attendance!$D:$ZZ,MATCH($A75,Attendance!$A:$A,0),0))="x")*(Attendance!$D$2:$ZZ$2=_xlfn.XLOOKUP(I$1,'Point System'!$A:$A,'Point System'!$B:$B,""))*(TEXT(Attendance!$D$1:$ZZ$1,"mmm")="Feb"))*_xlfn.XLOOKUP(I$1,'Point System'!$A:$A,'Point System'!$C:$C,0)</f>
        <v>0</v>
      </c>
      <c r="J75" s="233" cm="1">
        <f t="array" ref="J75">SUMPRODUCT((LOWER(INDEX(Attendance!$D:$ZZ,MATCH($A75,Attendance!$A:$A,0),0))="x")*(Attendance!$D$2:$ZZ$2=_xlfn.XLOOKUP(J$1,'Point System'!$A:$A,'Point System'!$B:$B,""))*(TEXT(Attendance!$D$1:$ZZ$1,"mmm")="Feb"))*_xlfn.XLOOKUP(J$1,'Point System'!$A:$A,'Point System'!$C:$C,0)</f>
        <v>0</v>
      </c>
      <c r="K75" s="233" cm="1">
        <f t="array" ref="K75">SUMPRODUCT((LOWER(INDEX(Attendance!$D:$ZZ,MATCH($A75,Attendance!$A:$A,0),0))="x")*(Attendance!$D$2:$ZZ$2=_xlfn.XLOOKUP(K$1,'Point System'!$A:$A,'Point System'!$B:$B,""))*(TEXT(Attendance!$D$1:$ZZ$1,"mmm")="Feb"))*_xlfn.XLOOKUP(K$1,'Point System'!$A:$A,'Point System'!$C:$C,0)</f>
        <v>0</v>
      </c>
      <c r="L75" s="188"/>
      <c r="M75" s="188"/>
      <c r="N75" s="188"/>
      <c r="O75" s="188"/>
      <c r="P75" s="241">
        <f t="shared" si="3"/>
        <v>0</v>
      </c>
      <c r="Q75" s="242">
        <f>IFERROR(INDEX(Deduction!$Q:$Q,MATCH($A75,Deduction!$A:$A,0))*_xlfn.XLOOKUP(Q$1,'Point System'!$E:$E,'Point System'!$G:$G,0),0)</f>
        <v>0</v>
      </c>
      <c r="R75" s="242">
        <f>IFERROR(INDEX(Deduction!$R:$R,MATCH($A75,Deduction!$A:$A,0))*_xlfn.XLOOKUP(R$1,'Point System'!$E:$E,'Point System'!$G:$G,0),0)</f>
        <v>0</v>
      </c>
      <c r="S75" s="242">
        <f>IFERROR(INDEX(Deduction!$S:$S,MATCH($A75,Deduction!$A:$A,0))*_xlfn.XLOOKUP(S$1,'Point System'!$E:$E,'Point System'!$G:$G,0),0)</f>
        <v>0</v>
      </c>
      <c r="T75" s="242">
        <f>IFERROR(INDEX(Deduction!$T:$T,MATCH($A75,Deduction!$A:$A,0))*_xlfn.XLOOKUP(T$1,'Point System'!$E:$E,'Point System'!$G:$G,0),0)</f>
        <v>0</v>
      </c>
      <c r="U75" s="242">
        <f>IFERROR(INDEX(Deduction!$U:$U,MATCH($A75,Deduction!$A:$A,0))*_xlfn.XLOOKUP(U$1,'Point System'!$E:$E,'Point System'!$G:$G,0),0)</f>
        <v>0</v>
      </c>
      <c r="V75" s="242">
        <f>IFERROR(INDEX(Deduction!$V:$V,MATCH($A75,Deduction!$A:$A,0))*_xlfn.XLOOKUP(V$1,'Point System'!$E:$E,'Point System'!$G:$G,0),0)</f>
        <v>0</v>
      </c>
      <c r="W75" s="241">
        <f t="shared" si="4"/>
        <v>0</v>
      </c>
      <c r="X75" s="241">
        <f t="shared" si="5"/>
        <v>0</v>
      </c>
      <c r="Y75" s="244" cm="1">
        <f t="array" ref="Y75">IFERROR(SUMPRODUCT((LOWER(INDEX(Attendance!$E:$ZZ,MATCH($A75,Attendance!$A:$A,0),0))="x")*(TEXT(Attendance!$E$1:$ZZ$1,"mmm")="Feb"))/SUMPRODUCT((Attendance!$E$1:$ZZ$1&lt;&gt;"")*(TEXT(Attendance!$E$1:$ZZ$1,"mmm")="Feb")),0)</f>
        <v>0</v>
      </c>
      <c r="Z75" s="245" cm="1">
        <f t="array" ref="Z75">IFERROR(SUMPRODUCT((LOWER(INDEX(Attendance!$E:$ZZ,MATCH($A75,Attendance!$A:$A,0),0))="x")*(Attendance!$E$2:$ZZ$2=_xlfn.XLOOKUP(E$1,'Point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76" spans="1:26" x14ac:dyDescent="0.25">
      <c r="A76" s="40">
        <f>Attendance!A75</f>
        <v>73</v>
      </c>
      <c r="B76" s="39" t="str">
        <f>IF($A76=0,"",IFERROR(_xlfn.LET(_xlpm.x,INDEX(Attendance!$B:$B,MATCH($A76,Attendance!$A:$A,0)),IF(_xlpm.x=0,"",_xlpm.x)),""))</f>
        <v/>
      </c>
      <c r="C76" s="39" t="str">
        <f>IF($A76=0,"",IFERROR(_xlfn.LET(_xlpm.x,INDEX(Attendance!$C:$C,MATCH($A76,Attendance!$A:$A,0)),IF(_xlpm.x=0,"",_xlpm.x)),""))</f>
        <v/>
      </c>
      <c r="D76" s="39" t="str">
        <f>IF($A76=0,"",IFERROR(_xlfn.LET(_xlpm.x,INDEX(Attendance!$D:$D,MATCH($A76,Attendance!$A:$A,0)),IF(_xlpm.x=0,"",_xlpm.x)),""))</f>
        <v/>
      </c>
      <c r="E76" s="233" cm="1">
        <f t="array" ref="E76">SUMPRODUCT((LOWER(INDEX(Attendance!$D:$ZZ,MATCH($A76,Attendance!$A:$A,0),0))="x")*(Attendance!$D$2:$ZZ$2=_xlfn.XLOOKUP(E$1,'Point System'!$A:$A,'Point System'!$B:$B,""))*(TEXT(Attendance!$D$1:$ZZ$1,"mmm")="Feb"))*_xlfn.XLOOKUP(E$1,'Point System'!$A:$A,'Point System'!$C:$C,0)</f>
        <v>0</v>
      </c>
      <c r="F76" s="233" cm="1">
        <f t="array" ref="F76">SUMPRODUCT((LOWER(INDEX(Attendance!$D:$ZZ,MATCH($A76,Attendance!$A:$A,0),0))="x")*(Attendance!$D$2:$ZZ$2=_xlfn.XLOOKUP(F$1,'Point System'!$A:$A,'Point System'!$B:$B,""))*(TEXT(Attendance!$D$1:$ZZ$1,"mmm")="Feb"))*_xlfn.XLOOKUP(F$1,'Point System'!$A:$A,'Point System'!$C:$C,0)</f>
        <v>0</v>
      </c>
      <c r="G76" s="233" cm="1">
        <f t="array" ref="G76">SUMPRODUCT((LOWER(INDEX(Attendance!$D:$ZZ,MATCH($A76,Attendance!$A:$A,0),0))="x")*(Attendance!$D$2:$ZZ$2=_xlfn.XLOOKUP(G$1,'Point System'!$A:$A,'Point System'!$B:$B,""))*(TEXT(Attendance!$D$1:$ZZ$1,"mmm")="Feb"))*_xlfn.XLOOKUP(G$1,'Point System'!$A:$A,'Point System'!$C:$C,0)</f>
        <v>0</v>
      </c>
      <c r="H76" s="233" cm="1">
        <f t="array" ref="H76">SUMPRODUCT((LOWER(INDEX(Attendance!$D:$ZZ,MATCH($A76,Attendance!$A:$A,0),0))="x")*(Attendance!$D$2:$ZZ$2=_xlfn.XLOOKUP(H$1,'Point System'!$A:$A,'Point System'!$B:$B,""))*(TEXT(Attendance!$D$1:$ZZ$1,"mmm")="Feb"))*_xlfn.XLOOKUP(H$1,'Point System'!$A:$A,'Point System'!$C:$C,0)</f>
        <v>0</v>
      </c>
      <c r="I76" s="233" cm="1">
        <f t="array" ref="I76">SUMPRODUCT((LOWER(INDEX(Attendance!$D:$ZZ,MATCH($A76,Attendance!$A:$A,0),0))="x")*(Attendance!$D$2:$ZZ$2=_xlfn.XLOOKUP(I$1,'Point System'!$A:$A,'Point System'!$B:$B,""))*(TEXT(Attendance!$D$1:$ZZ$1,"mmm")="Feb"))*_xlfn.XLOOKUP(I$1,'Point System'!$A:$A,'Point System'!$C:$C,0)</f>
        <v>0</v>
      </c>
      <c r="J76" s="233" cm="1">
        <f t="array" ref="J76">SUMPRODUCT((LOWER(INDEX(Attendance!$D:$ZZ,MATCH($A76,Attendance!$A:$A,0),0))="x")*(Attendance!$D$2:$ZZ$2=_xlfn.XLOOKUP(J$1,'Point System'!$A:$A,'Point System'!$B:$B,""))*(TEXT(Attendance!$D$1:$ZZ$1,"mmm")="Feb"))*_xlfn.XLOOKUP(J$1,'Point System'!$A:$A,'Point System'!$C:$C,0)</f>
        <v>0</v>
      </c>
      <c r="K76" s="233" cm="1">
        <f t="array" ref="K76">SUMPRODUCT((LOWER(INDEX(Attendance!$D:$ZZ,MATCH($A76,Attendance!$A:$A,0),0))="x")*(Attendance!$D$2:$ZZ$2=_xlfn.XLOOKUP(K$1,'Point System'!$A:$A,'Point System'!$B:$B,""))*(TEXT(Attendance!$D$1:$ZZ$1,"mmm")="Feb"))*_xlfn.XLOOKUP(K$1,'Point System'!$A:$A,'Point System'!$C:$C,0)</f>
        <v>0</v>
      </c>
      <c r="L76" s="188"/>
      <c r="M76" s="188"/>
      <c r="N76" s="188"/>
      <c r="O76" s="188"/>
      <c r="P76" s="241">
        <f t="shared" si="3"/>
        <v>0</v>
      </c>
      <c r="Q76" s="242">
        <f>IFERROR(INDEX(Deduction!$Q:$Q,MATCH($A76,Deduction!$A:$A,0))*_xlfn.XLOOKUP(Q$1,'Point System'!$E:$E,'Point System'!$G:$G,0),0)</f>
        <v>0</v>
      </c>
      <c r="R76" s="242">
        <f>IFERROR(INDEX(Deduction!$R:$R,MATCH($A76,Deduction!$A:$A,0))*_xlfn.XLOOKUP(R$1,'Point System'!$E:$E,'Point System'!$G:$G,0),0)</f>
        <v>0</v>
      </c>
      <c r="S76" s="242">
        <f>IFERROR(INDEX(Deduction!$S:$S,MATCH($A76,Deduction!$A:$A,0))*_xlfn.XLOOKUP(S$1,'Point System'!$E:$E,'Point System'!$G:$G,0),0)</f>
        <v>0</v>
      </c>
      <c r="T76" s="242">
        <f>IFERROR(INDEX(Deduction!$T:$T,MATCH($A76,Deduction!$A:$A,0))*_xlfn.XLOOKUP(T$1,'Point System'!$E:$E,'Point System'!$G:$G,0),0)</f>
        <v>0</v>
      </c>
      <c r="U76" s="242">
        <f>IFERROR(INDEX(Deduction!$U:$U,MATCH($A76,Deduction!$A:$A,0))*_xlfn.XLOOKUP(U$1,'Point System'!$E:$E,'Point System'!$G:$G,0),0)</f>
        <v>0</v>
      </c>
      <c r="V76" s="242">
        <f>IFERROR(INDEX(Deduction!$V:$V,MATCH($A76,Deduction!$A:$A,0))*_xlfn.XLOOKUP(V$1,'Point System'!$E:$E,'Point System'!$G:$G,0),0)</f>
        <v>0</v>
      </c>
      <c r="W76" s="241">
        <f t="shared" si="4"/>
        <v>0</v>
      </c>
      <c r="X76" s="241">
        <f t="shared" si="5"/>
        <v>0</v>
      </c>
      <c r="Y76" s="244" cm="1">
        <f t="array" ref="Y76">IFERROR(SUMPRODUCT((LOWER(INDEX(Attendance!$E:$ZZ,MATCH($A76,Attendance!$A:$A,0),0))="x")*(TEXT(Attendance!$E$1:$ZZ$1,"mmm")="Feb"))/SUMPRODUCT((Attendance!$E$1:$ZZ$1&lt;&gt;"")*(TEXT(Attendance!$E$1:$ZZ$1,"mmm")="Feb")),0)</f>
        <v>0</v>
      </c>
      <c r="Z76" s="245" cm="1">
        <f t="array" ref="Z76">IFERROR(SUMPRODUCT((LOWER(INDEX(Attendance!$E:$ZZ,MATCH($A76,Attendance!$A:$A,0),0))="x")*(Attendance!$E$2:$ZZ$2=_xlfn.XLOOKUP(E$1,'Point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77" spans="1:26" x14ac:dyDescent="0.25">
      <c r="A77" s="39">
        <f>Attendance!A76</f>
        <v>74</v>
      </c>
      <c r="B77" s="39" t="str">
        <f>IF($A77=0,"",IFERROR(_xlfn.LET(_xlpm.x,INDEX(Attendance!$B:$B,MATCH($A77,Attendance!$A:$A,0)),IF(_xlpm.x=0,"",_xlpm.x)),""))</f>
        <v/>
      </c>
      <c r="C77" s="39" t="str">
        <f>IF($A77=0,"",IFERROR(_xlfn.LET(_xlpm.x,INDEX(Attendance!$C:$C,MATCH($A77,Attendance!$A:$A,0)),IF(_xlpm.x=0,"",_xlpm.x)),""))</f>
        <v/>
      </c>
      <c r="D77" s="39" t="str">
        <f>IF($A77=0,"",IFERROR(_xlfn.LET(_xlpm.x,INDEX(Attendance!$D:$D,MATCH($A77,Attendance!$A:$A,0)),IF(_xlpm.x=0,"",_xlpm.x)),""))</f>
        <v/>
      </c>
      <c r="E77" s="233" cm="1">
        <f t="array" ref="E77">SUMPRODUCT((LOWER(INDEX(Attendance!$D:$ZZ,MATCH($A77,Attendance!$A:$A,0),0))="x")*(Attendance!$D$2:$ZZ$2=_xlfn.XLOOKUP(E$1,'Point System'!$A:$A,'Point System'!$B:$B,""))*(TEXT(Attendance!$D$1:$ZZ$1,"mmm")="Feb"))*_xlfn.XLOOKUP(E$1,'Point System'!$A:$A,'Point System'!$C:$C,0)</f>
        <v>0</v>
      </c>
      <c r="F77" s="233" cm="1">
        <f t="array" ref="F77">SUMPRODUCT((LOWER(INDEX(Attendance!$D:$ZZ,MATCH($A77,Attendance!$A:$A,0),0))="x")*(Attendance!$D$2:$ZZ$2=_xlfn.XLOOKUP(F$1,'Point System'!$A:$A,'Point System'!$B:$B,""))*(TEXT(Attendance!$D$1:$ZZ$1,"mmm")="Feb"))*_xlfn.XLOOKUP(F$1,'Point System'!$A:$A,'Point System'!$C:$C,0)</f>
        <v>0</v>
      </c>
      <c r="G77" s="233" cm="1">
        <f t="array" ref="G77">SUMPRODUCT((LOWER(INDEX(Attendance!$D:$ZZ,MATCH($A77,Attendance!$A:$A,0),0))="x")*(Attendance!$D$2:$ZZ$2=_xlfn.XLOOKUP(G$1,'Point System'!$A:$A,'Point System'!$B:$B,""))*(TEXT(Attendance!$D$1:$ZZ$1,"mmm")="Feb"))*_xlfn.XLOOKUP(G$1,'Point System'!$A:$A,'Point System'!$C:$C,0)</f>
        <v>0</v>
      </c>
      <c r="H77" s="233" cm="1">
        <f t="array" ref="H77">SUMPRODUCT((LOWER(INDEX(Attendance!$D:$ZZ,MATCH($A77,Attendance!$A:$A,0),0))="x")*(Attendance!$D$2:$ZZ$2=_xlfn.XLOOKUP(H$1,'Point System'!$A:$A,'Point System'!$B:$B,""))*(TEXT(Attendance!$D$1:$ZZ$1,"mmm")="Feb"))*_xlfn.XLOOKUP(H$1,'Point System'!$A:$A,'Point System'!$C:$C,0)</f>
        <v>0</v>
      </c>
      <c r="I77" s="233" cm="1">
        <f t="array" ref="I77">SUMPRODUCT((LOWER(INDEX(Attendance!$D:$ZZ,MATCH($A77,Attendance!$A:$A,0),0))="x")*(Attendance!$D$2:$ZZ$2=_xlfn.XLOOKUP(I$1,'Point System'!$A:$A,'Point System'!$B:$B,""))*(TEXT(Attendance!$D$1:$ZZ$1,"mmm")="Feb"))*_xlfn.XLOOKUP(I$1,'Point System'!$A:$A,'Point System'!$C:$C,0)</f>
        <v>0</v>
      </c>
      <c r="J77" s="233" cm="1">
        <f t="array" ref="J77">SUMPRODUCT((LOWER(INDEX(Attendance!$D:$ZZ,MATCH($A77,Attendance!$A:$A,0),0))="x")*(Attendance!$D$2:$ZZ$2=_xlfn.XLOOKUP(J$1,'Point System'!$A:$A,'Point System'!$B:$B,""))*(TEXT(Attendance!$D$1:$ZZ$1,"mmm")="Feb"))*_xlfn.XLOOKUP(J$1,'Point System'!$A:$A,'Point System'!$C:$C,0)</f>
        <v>0</v>
      </c>
      <c r="K77" s="233" cm="1">
        <f t="array" ref="K77">SUMPRODUCT((LOWER(INDEX(Attendance!$D:$ZZ,MATCH($A77,Attendance!$A:$A,0),0))="x")*(Attendance!$D$2:$ZZ$2=_xlfn.XLOOKUP(K$1,'Point System'!$A:$A,'Point System'!$B:$B,""))*(TEXT(Attendance!$D$1:$ZZ$1,"mmm")="Feb"))*_xlfn.XLOOKUP(K$1,'Point System'!$A:$A,'Point System'!$C:$C,0)</f>
        <v>0</v>
      </c>
      <c r="L77" s="188"/>
      <c r="M77" s="188"/>
      <c r="N77" s="188"/>
      <c r="O77" s="188"/>
      <c r="P77" s="241">
        <f t="shared" si="3"/>
        <v>0</v>
      </c>
      <c r="Q77" s="242">
        <f>IFERROR(INDEX(Deduction!$Q:$Q,MATCH($A77,Deduction!$A:$A,0))*_xlfn.XLOOKUP(Q$1,'Point System'!$E:$E,'Point System'!$G:$G,0),0)</f>
        <v>0</v>
      </c>
      <c r="R77" s="242">
        <f>IFERROR(INDEX(Deduction!$R:$R,MATCH($A77,Deduction!$A:$A,0))*_xlfn.XLOOKUP(R$1,'Point System'!$E:$E,'Point System'!$G:$G,0),0)</f>
        <v>0</v>
      </c>
      <c r="S77" s="242">
        <f>IFERROR(INDEX(Deduction!$S:$S,MATCH($A77,Deduction!$A:$A,0))*_xlfn.XLOOKUP(S$1,'Point System'!$E:$E,'Point System'!$G:$G,0),0)</f>
        <v>0</v>
      </c>
      <c r="T77" s="242">
        <f>IFERROR(INDEX(Deduction!$T:$T,MATCH($A77,Deduction!$A:$A,0))*_xlfn.XLOOKUP(T$1,'Point System'!$E:$E,'Point System'!$G:$G,0),0)</f>
        <v>0</v>
      </c>
      <c r="U77" s="242">
        <f>IFERROR(INDEX(Deduction!$U:$U,MATCH($A77,Deduction!$A:$A,0))*_xlfn.XLOOKUP(U$1,'Point System'!$E:$E,'Point System'!$G:$G,0),0)</f>
        <v>0</v>
      </c>
      <c r="V77" s="242">
        <f>IFERROR(INDEX(Deduction!$V:$V,MATCH($A77,Deduction!$A:$A,0))*_xlfn.XLOOKUP(V$1,'Point System'!$E:$E,'Point System'!$G:$G,0),0)</f>
        <v>0</v>
      </c>
      <c r="W77" s="241">
        <f t="shared" si="4"/>
        <v>0</v>
      </c>
      <c r="X77" s="241">
        <f t="shared" si="5"/>
        <v>0</v>
      </c>
      <c r="Y77" s="244" cm="1">
        <f t="array" ref="Y77">IFERROR(SUMPRODUCT((LOWER(INDEX(Attendance!$E:$ZZ,MATCH($A77,Attendance!$A:$A,0),0))="x")*(TEXT(Attendance!$E$1:$ZZ$1,"mmm")="Feb"))/SUMPRODUCT((Attendance!$E$1:$ZZ$1&lt;&gt;"")*(TEXT(Attendance!$E$1:$ZZ$1,"mmm")="Feb")),0)</f>
        <v>0</v>
      </c>
      <c r="Z77" s="245" cm="1">
        <f t="array" ref="Z77">IFERROR(SUMPRODUCT((LOWER(INDEX(Attendance!$E:$ZZ,MATCH($A77,Attendance!$A:$A,0),0))="x")*(Attendance!$E$2:$ZZ$2=_xlfn.XLOOKUP(E$1,'Point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78" spans="1:26" x14ac:dyDescent="0.25">
      <c r="A78" s="40">
        <f>Attendance!A77</f>
        <v>75</v>
      </c>
      <c r="B78" s="39" t="str">
        <f>IF($A78=0,"",IFERROR(_xlfn.LET(_xlpm.x,INDEX(Attendance!$B:$B,MATCH($A78,Attendance!$A:$A,0)),IF(_xlpm.x=0,"",_xlpm.x)),""))</f>
        <v/>
      </c>
      <c r="C78" s="39" t="str">
        <f>IF($A78=0,"",IFERROR(_xlfn.LET(_xlpm.x,INDEX(Attendance!$C:$C,MATCH($A78,Attendance!$A:$A,0)),IF(_xlpm.x=0,"",_xlpm.x)),""))</f>
        <v/>
      </c>
      <c r="D78" s="39" t="str">
        <f>IF($A78=0,"",IFERROR(_xlfn.LET(_xlpm.x,INDEX(Attendance!$D:$D,MATCH($A78,Attendance!$A:$A,0)),IF(_xlpm.x=0,"",_xlpm.x)),""))</f>
        <v/>
      </c>
      <c r="E78" s="233" cm="1">
        <f t="array" ref="E78">SUMPRODUCT((LOWER(INDEX(Attendance!$D:$ZZ,MATCH($A78,Attendance!$A:$A,0),0))="x")*(Attendance!$D$2:$ZZ$2=_xlfn.XLOOKUP(E$1,'Point System'!$A:$A,'Point System'!$B:$B,""))*(TEXT(Attendance!$D$1:$ZZ$1,"mmm")="Feb"))*_xlfn.XLOOKUP(E$1,'Point System'!$A:$A,'Point System'!$C:$C,0)</f>
        <v>0</v>
      </c>
      <c r="F78" s="233" cm="1">
        <f t="array" ref="F78">SUMPRODUCT((LOWER(INDEX(Attendance!$D:$ZZ,MATCH($A78,Attendance!$A:$A,0),0))="x")*(Attendance!$D$2:$ZZ$2=_xlfn.XLOOKUP(F$1,'Point System'!$A:$A,'Point System'!$B:$B,""))*(TEXT(Attendance!$D$1:$ZZ$1,"mmm")="Feb"))*_xlfn.XLOOKUP(F$1,'Point System'!$A:$A,'Point System'!$C:$C,0)</f>
        <v>0</v>
      </c>
      <c r="G78" s="233" cm="1">
        <f t="array" ref="G78">SUMPRODUCT((LOWER(INDEX(Attendance!$D:$ZZ,MATCH($A78,Attendance!$A:$A,0),0))="x")*(Attendance!$D$2:$ZZ$2=_xlfn.XLOOKUP(G$1,'Point System'!$A:$A,'Point System'!$B:$B,""))*(TEXT(Attendance!$D$1:$ZZ$1,"mmm")="Feb"))*_xlfn.XLOOKUP(G$1,'Point System'!$A:$A,'Point System'!$C:$C,0)</f>
        <v>0</v>
      </c>
      <c r="H78" s="233" cm="1">
        <f t="array" ref="H78">SUMPRODUCT((LOWER(INDEX(Attendance!$D:$ZZ,MATCH($A78,Attendance!$A:$A,0),0))="x")*(Attendance!$D$2:$ZZ$2=_xlfn.XLOOKUP(H$1,'Point System'!$A:$A,'Point System'!$B:$B,""))*(TEXT(Attendance!$D$1:$ZZ$1,"mmm")="Feb"))*_xlfn.XLOOKUP(H$1,'Point System'!$A:$A,'Point System'!$C:$C,0)</f>
        <v>0</v>
      </c>
      <c r="I78" s="233" cm="1">
        <f t="array" ref="I78">SUMPRODUCT((LOWER(INDEX(Attendance!$D:$ZZ,MATCH($A78,Attendance!$A:$A,0),0))="x")*(Attendance!$D$2:$ZZ$2=_xlfn.XLOOKUP(I$1,'Point System'!$A:$A,'Point System'!$B:$B,""))*(TEXT(Attendance!$D$1:$ZZ$1,"mmm")="Feb"))*_xlfn.XLOOKUP(I$1,'Point System'!$A:$A,'Point System'!$C:$C,0)</f>
        <v>0</v>
      </c>
      <c r="J78" s="233" cm="1">
        <f t="array" ref="J78">SUMPRODUCT((LOWER(INDEX(Attendance!$D:$ZZ,MATCH($A78,Attendance!$A:$A,0),0))="x")*(Attendance!$D$2:$ZZ$2=_xlfn.XLOOKUP(J$1,'Point System'!$A:$A,'Point System'!$B:$B,""))*(TEXT(Attendance!$D$1:$ZZ$1,"mmm")="Feb"))*_xlfn.XLOOKUP(J$1,'Point System'!$A:$A,'Point System'!$C:$C,0)</f>
        <v>0</v>
      </c>
      <c r="K78" s="233" cm="1">
        <f t="array" ref="K78">SUMPRODUCT((LOWER(INDEX(Attendance!$D:$ZZ,MATCH($A78,Attendance!$A:$A,0),0))="x")*(Attendance!$D$2:$ZZ$2=_xlfn.XLOOKUP(K$1,'Point System'!$A:$A,'Point System'!$B:$B,""))*(TEXT(Attendance!$D$1:$ZZ$1,"mmm")="Feb"))*_xlfn.XLOOKUP(K$1,'Point System'!$A:$A,'Point System'!$C:$C,0)</f>
        <v>0</v>
      </c>
      <c r="L78" s="188"/>
      <c r="M78" s="188"/>
      <c r="N78" s="188"/>
      <c r="O78" s="188"/>
      <c r="P78" s="241">
        <f t="shared" si="3"/>
        <v>0</v>
      </c>
      <c r="Q78" s="242">
        <f>IFERROR(INDEX(Deduction!$Q:$Q,MATCH($A78,Deduction!$A:$A,0))*_xlfn.XLOOKUP(Q$1,'Point System'!$E:$E,'Point System'!$G:$G,0),0)</f>
        <v>0</v>
      </c>
      <c r="R78" s="242">
        <f>IFERROR(INDEX(Deduction!$R:$R,MATCH($A78,Deduction!$A:$A,0))*_xlfn.XLOOKUP(R$1,'Point System'!$E:$E,'Point System'!$G:$G,0),0)</f>
        <v>0</v>
      </c>
      <c r="S78" s="242">
        <f>IFERROR(INDEX(Deduction!$S:$S,MATCH($A78,Deduction!$A:$A,0))*_xlfn.XLOOKUP(S$1,'Point System'!$E:$E,'Point System'!$G:$G,0),0)</f>
        <v>0</v>
      </c>
      <c r="T78" s="242">
        <f>IFERROR(INDEX(Deduction!$T:$T,MATCH($A78,Deduction!$A:$A,0))*_xlfn.XLOOKUP(T$1,'Point System'!$E:$E,'Point System'!$G:$G,0),0)</f>
        <v>0</v>
      </c>
      <c r="U78" s="242">
        <f>IFERROR(INDEX(Deduction!$U:$U,MATCH($A78,Deduction!$A:$A,0))*_xlfn.XLOOKUP(U$1,'Point System'!$E:$E,'Point System'!$G:$G,0),0)</f>
        <v>0</v>
      </c>
      <c r="V78" s="242">
        <f>IFERROR(INDEX(Deduction!$V:$V,MATCH($A78,Deduction!$A:$A,0))*_xlfn.XLOOKUP(V$1,'Point System'!$E:$E,'Point System'!$G:$G,0),0)</f>
        <v>0</v>
      </c>
      <c r="W78" s="241">
        <f t="shared" si="4"/>
        <v>0</v>
      </c>
      <c r="X78" s="241">
        <f t="shared" si="5"/>
        <v>0</v>
      </c>
      <c r="Y78" s="244" cm="1">
        <f t="array" ref="Y78">IFERROR(SUMPRODUCT((LOWER(INDEX(Attendance!$E:$ZZ,MATCH($A78,Attendance!$A:$A,0),0))="x")*(TEXT(Attendance!$E$1:$ZZ$1,"mmm")="Feb"))/SUMPRODUCT((Attendance!$E$1:$ZZ$1&lt;&gt;"")*(TEXT(Attendance!$E$1:$ZZ$1,"mmm")="Feb")),0)</f>
        <v>0</v>
      </c>
      <c r="Z78" s="245" cm="1">
        <f t="array" ref="Z78">IFERROR(SUMPRODUCT((LOWER(INDEX(Attendance!$E:$ZZ,MATCH($A78,Attendance!$A:$A,0),0))="x")*(Attendance!$E$2:$ZZ$2=_xlfn.XLOOKUP(E$1,'Point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79" spans="1:26" x14ac:dyDescent="0.25">
      <c r="A79" s="39">
        <f>Attendance!A78</f>
        <v>76</v>
      </c>
      <c r="B79" s="39" t="str">
        <f>IF($A79=0,"",IFERROR(_xlfn.LET(_xlpm.x,INDEX(Attendance!$B:$B,MATCH($A79,Attendance!$A:$A,0)),IF(_xlpm.x=0,"",_xlpm.x)),""))</f>
        <v/>
      </c>
      <c r="C79" s="39" t="str">
        <f>IF($A79=0,"",IFERROR(_xlfn.LET(_xlpm.x,INDEX(Attendance!$C:$C,MATCH($A79,Attendance!$A:$A,0)),IF(_xlpm.x=0,"",_xlpm.x)),""))</f>
        <v/>
      </c>
      <c r="D79" s="39" t="str">
        <f>IF($A79=0,"",IFERROR(_xlfn.LET(_xlpm.x,INDEX(Attendance!$D:$D,MATCH($A79,Attendance!$A:$A,0)),IF(_xlpm.x=0,"",_xlpm.x)),""))</f>
        <v/>
      </c>
      <c r="E79" s="233" cm="1">
        <f t="array" ref="E79">SUMPRODUCT((LOWER(INDEX(Attendance!$D:$ZZ,MATCH($A79,Attendance!$A:$A,0),0))="x")*(Attendance!$D$2:$ZZ$2=_xlfn.XLOOKUP(E$1,'Point System'!$A:$A,'Point System'!$B:$B,""))*(TEXT(Attendance!$D$1:$ZZ$1,"mmm")="Feb"))*_xlfn.XLOOKUP(E$1,'Point System'!$A:$A,'Point System'!$C:$C,0)</f>
        <v>0</v>
      </c>
      <c r="F79" s="233" cm="1">
        <f t="array" ref="F79">SUMPRODUCT((LOWER(INDEX(Attendance!$D:$ZZ,MATCH($A79,Attendance!$A:$A,0),0))="x")*(Attendance!$D$2:$ZZ$2=_xlfn.XLOOKUP(F$1,'Point System'!$A:$A,'Point System'!$B:$B,""))*(TEXT(Attendance!$D$1:$ZZ$1,"mmm")="Feb"))*_xlfn.XLOOKUP(F$1,'Point System'!$A:$A,'Point System'!$C:$C,0)</f>
        <v>0</v>
      </c>
      <c r="G79" s="233" cm="1">
        <f t="array" ref="G79">SUMPRODUCT((LOWER(INDEX(Attendance!$D:$ZZ,MATCH($A79,Attendance!$A:$A,0),0))="x")*(Attendance!$D$2:$ZZ$2=_xlfn.XLOOKUP(G$1,'Point System'!$A:$A,'Point System'!$B:$B,""))*(TEXT(Attendance!$D$1:$ZZ$1,"mmm")="Feb"))*_xlfn.XLOOKUP(G$1,'Point System'!$A:$A,'Point System'!$C:$C,0)</f>
        <v>0</v>
      </c>
      <c r="H79" s="233" cm="1">
        <f t="array" ref="H79">SUMPRODUCT((LOWER(INDEX(Attendance!$D:$ZZ,MATCH($A79,Attendance!$A:$A,0),0))="x")*(Attendance!$D$2:$ZZ$2=_xlfn.XLOOKUP(H$1,'Point System'!$A:$A,'Point System'!$B:$B,""))*(TEXT(Attendance!$D$1:$ZZ$1,"mmm")="Feb"))*_xlfn.XLOOKUP(H$1,'Point System'!$A:$A,'Point System'!$C:$C,0)</f>
        <v>0</v>
      </c>
      <c r="I79" s="233" cm="1">
        <f t="array" ref="I79">SUMPRODUCT((LOWER(INDEX(Attendance!$D:$ZZ,MATCH($A79,Attendance!$A:$A,0),0))="x")*(Attendance!$D$2:$ZZ$2=_xlfn.XLOOKUP(I$1,'Point System'!$A:$A,'Point System'!$B:$B,""))*(TEXT(Attendance!$D$1:$ZZ$1,"mmm")="Feb"))*_xlfn.XLOOKUP(I$1,'Point System'!$A:$A,'Point System'!$C:$C,0)</f>
        <v>0</v>
      </c>
      <c r="J79" s="233" cm="1">
        <f t="array" ref="J79">SUMPRODUCT((LOWER(INDEX(Attendance!$D:$ZZ,MATCH($A79,Attendance!$A:$A,0),0))="x")*(Attendance!$D$2:$ZZ$2=_xlfn.XLOOKUP(J$1,'Point System'!$A:$A,'Point System'!$B:$B,""))*(TEXT(Attendance!$D$1:$ZZ$1,"mmm")="Feb"))*_xlfn.XLOOKUP(J$1,'Point System'!$A:$A,'Point System'!$C:$C,0)</f>
        <v>0</v>
      </c>
      <c r="K79" s="233" cm="1">
        <f t="array" ref="K79">SUMPRODUCT((LOWER(INDEX(Attendance!$D:$ZZ,MATCH($A79,Attendance!$A:$A,0),0))="x")*(Attendance!$D$2:$ZZ$2=_xlfn.XLOOKUP(K$1,'Point System'!$A:$A,'Point System'!$B:$B,""))*(TEXT(Attendance!$D$1:$ZZ$1,"mmm")="Feb"))*_xlfn.XLOOKUP(K$1,'Point System'!$A:$A,'Point System'!$C:$C,0)</f>
        <v>0</v>
      </c>
      <c r="L79" s="188"/>
      <c r="M79" s="188"/>
      <c r="N79" s="188"/>
      <c r="O79" s="188"/>
      <c r="P79" s="241">
        <f t="shared" si="3"/>
        <v>0</v>
      </c>
      <c r="Q79" s="242">
        <f>IFERROR(INDEX(Deduction!$Q:$Q,MATCH($A79,Deduction!$A:$A,0))*_xlfn.XLOOKUP(Q$1,'Point System'!$E:$E,'Point System'!$G:$G,0),0)</f>
        <v>0</v>
      </c>
      <c r="R79" s="242">
        <f>IFERROR(INDEX(Deduction!$R:$R,MATCH($A79,Deduction!$A:$A,0))*_xlfn.XLOOKUP(R$1,'Point System'!$E:$E,'Point System'!$G:$G,0),0)</f>
        <v>0</v>
      </c>
      <c r="S79" s="242">
        <f>IFERROR(INDEX(Deduction!$S:$S,MATCH($A79,Deduction!$A:$A,0))*_xlfn.XLOOKUP(S$1,'Point System'!$E:$E,'Point System'!$G:$G,0),0)</f>
        <v>0</v>
      </c>
      <c r="T79" s="242">
        <f>IFERROR(INDEX(Deduction!$T:$T,MATCH($A79,Deduction!$A:$A,0))*_xlfn.XLOOKUP(T$1,'Point System'!$E:$E,'Point System'!$G:$G,0),0)</f>
        <v>0</v>
      </c>
      <c r="U79" s="242">
        <f>IFERROR(INDEX(Deduction!$U:$U,MATCH($A79,Deduction!$A:$A,0))*_xlfn.XLOOKUP(U$1,'Point System'!$E:$E,'Point System'!$G:$G,0),0)</f>
        <v>0</v>
      </c>
      <c r="V79" s="242">
        <f>IFERROR(INDEX(Deduction!$V:$V,MATCH($A79,Deduction!$A:$A,0))*_xlfn.XLOOKUP(V$1,'Point System'!$E:$E,'Point System'!$G:$G,0),0)</f>
        <v>0</v>
      </c>
      <c r="W79" s="241">
        <f t="shared" si="4"/>
        <v>0</v>
      </c>
      <c r="X79" s="241">
        <f t="shared" si="5"/>
        <v>0</v>
      </c>
      <c r="Y79" s="244" cm="1">
        <f t="array" ref="Y79">IFERROR(SUMPRODUCT((LOWER(INDEX(Attendance!$E:$ZZ,MATCH($A79,Attendance!$A:$A,0),0))="x")*(TEXT(Attendance!$E$1:$ZZ$1,"mmm")="Feb"))/SUMPRODUCT((Attendance!$E$1:$ZZ$1&lt;&gt;"")*(TEXT(Attendance!$E$1:$ZZ$1,"mmm")="Feb")),0)</f>
        <v>0</v>
      </c>
      <c r="Z79" s="245" cm="1">
        <f t="array" ref="Z79">IFERROR(SUMPRODUCT((LOWER(INDEX(Attendance!$E:$ZZ,MATCH($A79,Attendance!$A:$A,0),0))="x")*(Attendance!$E$2:$ZZ$2=_xlfn.XLOOKUP(E$1,'Point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80" spans="1:26" x14ac:dyDescent="0.25">
      <c r="A80" s="40">
        <f>Attendance!A79</f>
        <v>77</v>
      </c>
      <c r="B80" s="39" t="str">
        <f>IF($A80=0,"",IFERROR(_xlfn.LET(_xlpm.x,INDEX(Attendance!$B:$B,MATCH($A80,Attendance!$A:$A,0)),IF(_xlpm.x=0,"",_xlpm.x)),""))</f>
        <v/>
      </c>
      <c r="C80" s="39" t="str">
        <f>IF($A80=0,"",IFERROR(_xlfn.LET(_xlpm.x,INDEX(Attendance!$C:$C,MATCH($A80,Attendance!$A:$A,0)),IF(_xlpm.x=0,"",_xlpm.x)),""))</f>
        <v/>
      </c>
      <c r="D80" s="39" t="str">
        <f>IF($A80=0,"",IFERROR(_xlfn.LET(_xlpm.x,INDEX(Attendance!$D:$D,MATCH($A80,Attendance!$A:$A,0)),IF(_xlpm.x=0,"",_xlpm.x)),""))</f>
        <v/>
      </c>
      <c r="E80" s="233" cm="1">
        <f t="array" ref="E80">SUMPRODUCT((LOWER(INDEX(Attendance!$D:$ZZ,MATCH($A80,Attendance!$A:$A,0),0))="x")*(Attendance!$D$2:$ZZ$2=_xlfn.XLOOKUP(E$1,'Point System'!$A:$A,'Point System'!$B:$B,""))*(TEXT(Attendance!$D$1:$ZZ$1,"mmm")="Feb"))*_xlfn.XLOOKUP(E$1,'Point System'!$A:$A,'Point System'!$C:$C,0)</f>
        <v>0</v>
      </c>
      <c r="F80" s="233" cm="1">
        <f t="array" ref="F80">SUMPRODUCT((LOWER(INDEX(Attendance!$D:$ZZ,MATCH($A80,Attendance!$A:$A,0),0))="x")*(Attendance!$D$2:$ZZ$2=_xlfn.XLOOKUP(F$1,'Point System'!$A:$A,'Point System'!$B:$B,""))*(TEXT(Attendance!$D$1:$ZZ$1,"mmm")="Feb"))*_xlfn.XLOOKUP(F$1,'Point System'!$A:$A,'Point System'!$C:$C,0)</f>
        <v>0</v>
      </c>
      <c r="G80" s="233" cm="1">
        <f t="array" ref="G80">SUMPRODUCT((LOWER(INDEX(Attendance!$D:$ZZ,MATCH($A80,Attendance!$A:$A,0),0))="x")*(Attendance!$D$2:$ZZ$2=_xlfn.XLOOKUP(G$1,'Point System'!$A:$A,'Point System'!$B:$B,""))*(TEXT(Attendance!$D$1:$ZZ$1,"mmm")="Feb"))*_xlfn.XLOOKUP(G$1,'Point System'!$A:$A,'Point System'!$C:$C,0)</f>
        <v>0</v>
      </c>
      <c r="H80" s="233" cm="1">
        <f t="array" ref="H80">SUMPRODUCT((LOWER(INDEX(Attendance!$D:$ZZ,MATCH($A80,Attendance!$A:$A,0),0))="x")*(Attendance!$D$2:$ZZ$2=_xlfn.XLOOKUP(H$1,'Point System'!$A:$A,'Point System'!$B:$B,""))*(TEXT(Attendance!$D$1:$ZZ$1,"mmm")="Feb"))*_xlfn.XLOOKUP(H$1,'Point System'!$A:$A,'Point System'!$C:$C,0)</f>
        <v>0</v>
      </c>
      <c r="I80" s="233" cm="1">
        <f t="array" ref="I80">SUMPRODUCT((LOWER(INDEX(Attendance!$D:$ZZ,MATCH($A80,Attendance!$A:$A,0),0))="x")*(Attendance!$D$2:$ZZ$2=_xlfn.XLOOKUP(I$1,'Point System'!$A:$A,'Point System'!$B:$B,""))*(TEXT(Attendance!$D$1:$ZZ$1,"mmm")="Feb"))*_xlfn.XLOOKUP(I$1,'Point System'!$A:$A,'Point System'!$C:$C,0)</f>
        <v>0</v>
      </c>
      <c r="J80" s="233" cm="1">
        <f t="array" ref="J80">SUMPRODUCT((LOWER(INDEX(Attendance!$D:$ZZ,MATCH($A80,Attendance!$A:$A,0),0))="x")*(Attendance!$D$2:$ZZ$2=_xlfn.XLOOKUP(J$1,'Point System'!$A:$A,'Point System'!$B:$B,""))*(TEXT(Attendance!$D$1:$ZZ$1,"mmm")="Feb"))*_xlfn.XLOOKUP(J$1,'Point System'!$A:$A,'Point System'!$C:$C,0)</f>
        <v>0</v>
      </c>
      <c r="K80" s="233" cm="1">
        <f t="array" ref="K80">SUMPRODUCT((LOWER(INDEX(Attendance!$D:$ZZ,MATCH($A80,Attendance!$A:$A,0),0))="x")*(Attendance!$D$2:$ZZ$2=_xlfn.XLOOKUP(K$1,'Point System'!$A:$A,'Point System'!$B:$B,""))*(TEXT(Attendance!$D$1:$ZZ$1,"mmm")="Feb"))*_xlfn.XLOOKUP(K$1,'Point System'!$A:$A,'Point System'!$C:$C,0)</f>
        <v>0</v>
      </c>
      <c r="L80" s="188"/>
      <c r="M80" s="188"/>
      <c r="N80" s="188"/>
      <c r="O80" s="188"/>
      <c r="P80" s="241">
        <f t="shared" si="3"/>
        <v>0</v>
      </c>
      <c r="Q80" s="242">
        <f>IFERROR(INDEX(Deduction!$Q:$Q,MATCH($A80,Deduction!$A:$A,0))*_xlfn.XLOOKUP(Q$1,'Point System'!$E:$E,'Point System'!$G:$G,0),0)</f>
        <v>0</v>
      </c>
      <c r="R80" s="242">
        <f>IFERROR(INDEX(Deduction!$R:$R,MATCH($A80,Deduction!$A:$A,0))*_xlfn.XLOOKUP(R$1,'Point System'!$E:$E,'Point System'!$G:$G,0),0)</f>
        <v>0</v>
      </c>
      <c r="S80" s="242">
        <f>IFERROR(INDEX(Deduction!$S:$S,MATCH($A80,Deduction!$A:$A,0))*_xlfn.XLOOKUP(S$1,'Point System'!$E:$E,'Point System'!$G:$G,0),0)</f>
        <v>0</v>
      </c>
      <c r="T80" s="242">
        <f>IFERROR(INDEX(Deduction!$T:$T,MATCH($A80,Deduction!$A:$A,0))*_xlfn.XLOOKUP(T$1,'Point System'!$E:$E,'Point System'!$G:$G,0),0)</f>
        <v>0</v>
      </c>
      <c r="U80" s="242">
        <f>IFERROR(INDEX(Deduction!$U:$U,MATCH($A80,Deduction!$A:$A,0))*_xlfn.XLOOKUP(U$1,'Point System'!$E:$E,'Point System'!$G:$G,0),0)</f>
        <v>0</v>
      </c>
      <c r="V80" s="242">
        <f>IFERROR(INDEX(Deduction!$V:$V,MATCH($A80,Deduction!$A:$A,0))*_xlfn.XLOOKUP(V$1,'Point System'!$E:$E,'Point System'!$G:$G,0),0)</f>
        <v>0</v>
      </c>
      <c r="W80" s="241">
        <f t="shared" si="4"/>
        <v>0</v>
      </c>
      <c r="X80" s="241">
        <f t="shared" si="5"/>
        <v>0</v>
      </c>
      <c r="Y80" s="244" cm="1">
        <f t="array" ref="Y80">IFERROR(SUMPRODUCT((LOWER(INDEX(Attendance!$E:$ZZ,MATCH($A80,Attendance!$A:$A,0),0))="x")*(TEXT(Attendance!$E$1:$ZZ$1,"mmm")="Feb"))/SUMPRODUCT((Attendance!$E$1:$ZZ$1&lt;&gt;"")*(TEXT(Attendance!$E$1:$ZZ$1,"mmm")="Feb")),0)</f>
        <v>0</v>
      </c>
      <c r="Z80" s="245" cm="1">
        <f t="array" ref="Z80">IFERROR(SUMPRODUCT((LOWER(INDEX(Attendance!$E:$ZZ,MATCH($A80,Attendance!$A:$A,0),0))="x")*(Attendance!$E$2:$ZZ$2=_xlfn.XLOOKUP(E$1,'Point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81" spans="1:26" x14ac:dyDescent="0.25">
      <c r="A81" s="39">
        <f>Attendance!A80</f>
        <v>78</v>
      </c>
      <c r="B81" s="39" t="str">
        <f>IF($A81=0,"",IFERROR(_xlfn.LET(_xlpm.x,INDEX(Attendance!$B:$B,MATCH($A81,Attendance!$A:$A,0)),IF(_xlpm.x=0,"",_xlpm.x)),""))</f>
        <v/>
      </c>
      <c r="C81" s="39" t="str">
        <f>IF($A81=0,"",IFERROR(_xlfn.LET(_xlpm.x,INDEX(Attendance!$C:$C,MATCH($A81,Attendance!$A:$A,0)),IF(_xlpm.x=0,"",_xlpm.x)),""))</f>
        <v/>
      </c>
      <c r="D81" s="39" t="str">
        <f>IF($A81=0,"",IFERROR(_xlfn.LET(_xlpm.x,INDEX(Attendance!$D:$D,MATCH($A81,Attendance!$A:$A,0)),IF(_xlpm.x=0,"",_xlpm.x)),""))</f>
        <v/>
      </c>
      <c r="E81" s="233" cm="1">
        <f t="array" ref="E81">SUMPRODUCT((LOWER(INDEX(Attendance!$D:$ZZ,MATCH($A81,Attendance!$A:$A,0),0))="x")*(Attendance!$D$2:$ZZ$2=_xlfn.XLOOKUP(E$1,'Point System'!$A:$A,'Point System'!$B:$B,""))*(TEXT(Attendance!$D$1:$ZZ$1,"mmm")="Feb"))*_xlfn.XLOOKUP(E$1,'Point System'!$A:$A,'Point System'!$C:$C,0)</f>
        <v>0</v>
      </c>
      <c r="F81" s="233" cm="1">
        <f t="array" ref="F81">SUMPRODUCT((LOWER(INDEX(Attendance!$D:$ZZ,MATCH($A81,Attendance!$A:$A,0),0))="x")*(Attendance!$D$2:$ZZ$2=_xlfn.XLOOKUP(F$1,'Point System'!$A:$A,'Point System'!$B:$B,""))*(TEXT(Attendance!$D$1:$ZZ$1,"mmm")="Feb"))*_xlfn.XLOOKUP(F$1,'Point System'!$A:$A,'Point System'!$C:$C,0)</f>
        <v>0</v>
      </c>
      <c r="G81" s="233" cm="1">
        <f t="array" ref="G81">SUMPRODUCT((LOWER(INDEX(Attendance!$D:$ZZ,MATCH($A81,Attendance!$A:$A,0),0))="x")*(Attendance!$D$2:$ZZ$2=_xlfn.XLOOKUP(G$1,'Point System'!$A:$A,'Point System'!$B:$B,""))*(TEXT(Attendance!$D$1:$ZZ$1,"mmm")="Feb"))*_xlfn.XLOOKUP(G$1,'Point System'!$A:$A,'Point System'!$C:$C,0)</f>
        <v>0</v>
      </c>
      <c r="H81" s="233" cm="1">
        <f t="array" ref="H81">SUMPRODUCT((LOWER(INDEX(Attendance!$D:$ZZ,MATCH($A81,Attendance!$A:$A,0),0))="x")*(Attendance!$D$2:$ZZ$2=_xlfn.XLOOKUP(H$1,'Point System'!$A:$A,'Point System'!$B:$B,""))*(TEXT(Attendance!$D$1:$ZZ$1,"mmm")="Feb"))*_xlfn.XLOOKUP(H$1,'Point System'!$A:$A,'Point System'!$C:$C,0)</f>
        <v>0</v>
      </c>
      <c r="I81" s="233" cm="1">
        <f t="array" ref="I81">SUMPRODUCT((LOWER(INDEX(Attendance!$D:$ZZ,MATCH($A81,Attendance!$A:$A,0),0))="x")*(Attendance!$D$2:$ZZ$2=_xlfn.XLOOKUP(I$1,'Point System'!$A:$A,'Point System'!$B:$B,""))*(TEXT(Attendance!$D$1:$ZZ$1,"mmm")="Feb"))*_xlfn.XLOOKUP(I$1,'Point System'!$A:$A,'Point System'!$C:$C,0)</f>
        <v>0</v>
      </c>
      <c r="J81" s="233" cm="1">
        <f t="array" ref="J81">SUMPRODUCT((LOWER(INDEX(Attendance!$D:$ZZ,MATCH($A81,Attendance!$A:$A,0),0))="x")*(Attendance!$D$2:$ZZ$2=_xlfn.XLOOKUP(J$1,'Point System'!$A:$A,'Point System'!$B:$B,""))*(TEXT(Attendance!$D$1:$ZZ$1,"mmm")="Feb"))*_xlfn.XLOOKUP(J$1,'Point System'!$A:$A,'Point System'!$C:$C,0)</f>
        <v>0</v>
      </c>
      <c r="K81" s="233" cm="1">
        <f t="array" ref="K81">SUMPRODUCT((LOWER(INDEX(Attendance!$D:$ZZ,MATCH($A81,Attendance!$A:$A,0),0))="x")*(Attendance!$D$2:$ZZ$2=_xlfn.XLOOKUP(K$1,'Point System'!$A:$A,'Point System'!$B:$B,""))*(TEXT(Attendance!$D$1:$ZZ$1,"mmm")="Feb"))*_xlfn.XLOOKUP(K$1,'Point System'!$A:$A,'Point System'!$C:$C,0)</f>
        <v>0</v>
      </c>
      <c r="L81" s="188"/>
      <c r="M81" s="188"/>
      <c r="N81" s="188"/>
      <c r="O81" s="188"/>
      <c r="P81" s="241">
        <f t="shared" si="3"/>
        <v>0</v>
      </c>
      <c r="Q81" s="242">
        <f>IFERROR(INDEX(Deduction!$Q:$Q,MATCH($A81,Deduction!$A:$A,0))*_xlfn.XLOOKUP(Q$1,'Point System'!$E:$E,'Point System'!$G:$G,0),0)</f>
        <v>0</v>
      </c>
      <c r="R81" s="242">
        <f>IFERROR(INDEX(Deduction!$R:$R,MATCH($A81,Deduction!$A:$A,0))*_xlfn.XLOOKUP(R$1,'Point System'!$E:$E,'Point System'!$G:$G,0),0)</f>
        <v>0</v>
      </c>
      <c r="S81" s="242">
        <f>IFERROR(INDEX(Deduction!$S:$S,MATCH($A81,Deduction!$A:$A,0))*_xlfn.XLOOKUP(S$1,'Point System'!$E:$E,'Point System'!$G:$G,0),0)</f>
        <v>0</v>
      </c>
      <c r="T81" s="242">
        <f>IFERROR(INDEX(Deduction!$T:$T,MATCH($A81,Deduction!$A:$A,0))*_xlfn.XLOOKUP(T$1,'Point System'!$E:$E,'Point System'!$G:$G,0),0)</f>
        <v>0</v>
      </c>
      <c r="U81" s="242">
        <f>IFERROR(INDEX(Deduction!$U:$U,MATCH($A81,Deduction!$A:$A,0))*_xlfn.XLOOKUP(U$1,'Point System'!$E:$E,'Point System'!$G:$G,0),0)</f>
        <v>0</v>
      </c>
      <c r="V81" s="242">
        <f>IFERROR(INDEX(Deduction!$V:$V,MATCH($A81,Deduction!$A:$A,0))*_xlfn.XLOOKUP(V$1,'Point System'!$E:$E,'Point System'!$G:$G,0),0)</f>
        <v>0</v>
      </c>
      <c r="W81" s="241">
        <f t="shared" si="4"/>
        <v>0</v>
      </c>
      <c r="X81" s="241">
        <f t="shared" si="5"/>
        <v>0</v>
      </c>
      <c r="Y81" s="244" cm="1">
        <f t="array" ref="Y81">IFERROR(SUMPRODUCT((LOWER(INDEX(Attendance!$E:$ZZ,MATCH($A81,Attendance!$A:$A,0),0))="x")*(TEXT(Attendance!$E$1:$ZZ$1,"mmm")="Feb"))/SUMPRODUCT((Attendance!$E$1:$ZZ$1&lt;&gt;"")*(TEXT(Attendance!$E$1:$ZZ$1,"mmm")="Feb")),0)</f>
        <v>0</v>
      </c>
      <c r="Z81" s="245" cm="1">
        <f t="array" ref="Z81">IFERROR(SUMPRODUCT((LOWER(INDEX(Attendance!$E:$ZZ,MATCH($A81,Attendance!$A:$A,0),0))="x")*(Attendance!$E$2:$ZZ$2=_xlfn.XLOOKUP(E$1,'Point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82" spans="1:26" x14ac:dyDescent="0.25">
      <c r="A82" s="40">
        <f>Attendance!A81</f>
        <v>79</v>
      </c>
      <c r="B82" s="39" t="str">
        <f>IF($A82=0,"",IFERROR(_xlfn.LET(_xlpm.x,INDEX(Attendance!$B:$B,MATCH($A82,Attendance!$A:$A,0)),IF(_xlpm.x=0,"",_xlpm.x)),""))</f>
        <v/>
      </c>
      <c r="C82" s="39" t="str">
        <f>IF($A82=0,"",IFERROR(_xlfn.LET(_xlpm.x,INDEX(Attendance!$C:$C,MATCH($A82,Attendance!$A:$A,0)),IF(_xlpm.x=0,"",_xlpm.x)),""))</f>
        <v/>
      </c>
      <c r="D82" s="39" t="str">
        <f>IF($A82=0,"",IFERROR(_xlfn.LET(_xlpm.x,INDEX(Attendance!$D:$D,MATCH($A82,Attendance!$A:$A,0)),IF(_xlpm.x=0,"",_xlpm.x)),""))</f>
        <v/>
      </c>
      <c r="E82" s="233" cm="1">
        <f t="array" ref="E82">SUMPRODUCT((LOWER(INDEX(Attendance!$D:$ZZ,MATCH($A82,Attendance!$A:$A,0),0))="x")*(Attendance!$D$2:$ZZ$2=_xlfn.XLOOKUP(E$1,'Point System'!$A:$A,'Point System'!$B:$B,""))*(TEXT(Attendance!$D$1:$ZZ$1,"mmm")="Feb"))*_xlfn.XLOOKUP(E$1,'Point System'!$A:$A,'Point System'!$C:$C,0)</f>
        <v>0</v>
      </c>
      <c r="F82" s="233" cm="1">
        <f t="array" ref="F82">SUMPRODUCT((LOWER(INDEX(Attendance!$D:$ZZ,MATCH($A82,Attendance!$A:$A,0),0))="x")*(Attendance!$D$2:$ZZ$2=_xlfn.XLOOKUP(F$1,'Point System'!$A:$A,'Point System'!$B:$B,""))*(TEXT(Attendance!$D$1:$ZZ$1,"mmm")="Feb"))*_xlfn.XLOOKUP(F$1,'Point System'!$A:$A,'Point System'!$C:$C,0)</f>
        <v>0</v>
      </c>
      <c r="G82" s="233" cm="1">
        <f t="array" ref="G82">SUMPRODUCT((LOWER(INDEX(Attendance!$D:$ZZ,MATCH($A82,Attendance!$A:$A,0),0))="x")*(Attendance!$D$2:$ZZ$2=_xlfn.XLOOKUP(G$1,'Point System'!$A:$A,'Point System'!$B:$B,""))*(TEXT(Attendance!$D$1:$ZZ$1,"mmm")="Feb"))*_xlfn.XLOOKUP(G$1,'Point System'!$A:$A,'Point System'!$C:$C,0)</f>
        <v>0</v>
      </c>
      <c r="H82" s="233" cm="1">
        <f t="array" ref="H82">SUMPRODUCT((LOWER(INDEX(Attendance!$D:$ZZ,MATCH($A82,Attendance!$A:$A,0),0))="x")*(Attendance!$D$2:$ZZ$2=_xlfn.XLOOKUP(H$1,'Point System'!$A:$A,'Point System'!$B:$B,""))*(TEXT(Attendance!$D$1:$ZZ$1,"mmm")="Feb"))*_xlfn.XLOOKUP(H$1,'Point System'!$A:$A,'Point System'!$C:$C,0)</f>
        <v>0</v>
      </c>
      <c r="I82" s="233" cm="1">
        <f t="array" ref="I82">SUMPRODUCT((LOWER(INDEX(Attendance!$D:$ZZ,MATCH($A82,Attendance!$A:$A,0),0))="x")*(Attendance!$D$2:$ZZ$2=_xlfn.XLOOKUP(I$1,'Point System'!$A:$A,'Point System'!$B:$B,""))*(TEXT(Attendance!$D$1:$ZZ$1,"mmm")="Feb"))*_xlfn.XLOOKUP(I$1,'Point System'!$A:$A,'Point System'!$C:$C,0)</f>
        <v>0</v>
      </c>
      <c r="J82" s="233" cm="1">
        <f t="array" ref="J82">SUMPRODUCT((LOWER(INDEX(Attendance!$D:$ZZ,MATCH($A82,Attendance!$A:$A,0),0))="x")*(Attendance!$D$2:$ZZ$2=_xlfn.XLOOKUP(J$1,'Point System'!$A:$A,'Point System'!$B:$B,""))*(TEXT(Attendance!$D$1:$ZZ$1,"mmm")="Feb"))*_xlfn.XLOOKUP(J$1,'Point System'!$A:$A,'Point System'!$C:$C,0)</f>
        <v>0</v>
      </c>
      <c r="K82" s="233" cm="1">
        <f t="array" ref="K82">SUMPRODUCT((LOWER(INDEX(Attendance!$D:$ZZ,MATCH($A82,Attendance!$A:$A,0),0))="x")*(Attendance!$D$2:$ZZ$2=_xlfn.XLOOKUP(K$1,'Point System'!$A:$A,'Point System'!$B:$B,""))*(TEXT(Attendance!$D$1:$ZZ$1,"mmm")="Feb"))*_xlfn.XLOOKUP(K$1,'Point System'!$A:$A,'Point System'!$C:$C,0)</f>
        <v>0</v>
      </c>
      <c r="L82" s="188"/>
      <c r="M82" s="188"/>
      <c r="N82" s="188"/>
      <c r="O82" s="188"/>
      <c r="P82" s="241">
        <f t="shared" si="3"/>
        <v>0</v>
      </c>
      <c r="Q82" s="242">
        <f>IFERROR(INDEX(Deduction!$Q:$Q,MATCH($A82,Deduction!$A:$A,0))*_xlfn.XLOOKUP(Q$1,'Point System'!$E:$E,'Point System'!$G:$G,0),0)</f>
        <v>0</v>
      </c>
      <c r="R82" s="242">
        <f>IFERROR(INDEX(Deduction!$R:$R,MATCH($A82,Deduction!$A:$A,0))*_xlfn.XLOOKUP(R$1,'Point System'!$E:$E,'Point System'!$G:$G,0),0)</f>
        <v>0</v>
      </c>
      <c r="S82" s="242">
        <f>IFERROR(INDEX(Deduction!$S:$S,MATCH($A82,Deduction!$A:$A,0))*_xlfn.XLOOKUP(S$1,'Point System'!$E:$E,'Point System'!$G:$G,0),0)</f>
        <v>0</v>
      </c>
      <c r="T82" s="242">
        <f>IFERROR(INDEX(Deduction!$T:$T,MATCH($A82,Deduction!$A:$A,0))*_xlfn.XLOOKUP(T$1,'Point System'!$E:$E,'Point System'!$G:$G,0),0)</f>
        <v>0</v>
      </c>
      <c r="U82" s="242">
        <f>IFERROR(INDEX(Deduction!$U:$U,MATCH($A82,Deduction!$A:$A,0))*_xlfn.XLOOKUP(U$1,'Point System'!$E:$E,'Point System'!$G:$G,0),0)</f>
        <v>0</v>
      </c>
      <c r="V82" s="242">
        <f>IFERROR(INDEX(Deduction!$V:$V,MATCH($A82,Deduction!$A:$A,0))*_xlfn.XLOOKUP(V$1,'Point System'!$E:$E,'Point System'!$G:$G,0),0)</f>
        <v>0</v>
      </c>
      <c r="W82" s="241">
        <f t="shared" si="4"/>
        <v>0</v>
      </c>
      <c r="X82" s="241">
        <f t="shared" si="5"/>
        <v>0</v>
      </c>
      <c r="Y82" s="244" cm="1">
        <f t="array" ref="Y82">IFERROR(SUMPRODUCT((LOWER(INDEX(Attendance!$E:$ZZ,MATCH($A82,Attendance!$A:$A,0),0))="x")*(TEXT(Attendance!$E$1:$ZZ$1,"mmm")="Feb"))/SUMPRODUCT((Attendance!$E$1:$ZZ$1&lt;&gt;"")*(TEXT(Attendance!$E$1:$ZZ$1,"mmm")="Feb")),0)</f>
        <v>0</v>
      </c>
      <c r="Z82" s="245" cm="1">
        <f t="array" ref="Z82">IFERROR(SUMPRODUCT((LOWER(INDEX(Attendance!$E:$ZZ,MATCH($A82,Attendance!$A:$A,0),0))="x")*(Attendance!$E$2:$ZZ$2=_xlfn.XLOOKUP(E$1,'Point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83" spans="1:26" x14ac:dyDescent="0.25">
      <c r="A83" s="39">
        <f>Attendance!A82</f>
        <v>80</v>
      </c>
      <c r="B83" s="39" t="str">
        <f>IF($A83=0,"",IFERROR(_xlfn.LET(_xlpm.x,INDEX(Attendance!$B:$B,MATCH($A83,Attendance!$A:$A,0)),IF(_xlpm.x=0,"",_xlpm.x)),""))</f>
        <v/>
      </c>
      <c r="C83" s="39" t="str">
        <f>IF($A83=0,"",IFERROR(_xlfn.LET(_xlpm.x,INDEX(Attendance!$C:$C,MATCH($A83,Attendance!$A:$A,0)),IF(_xlpm.x=0,"",_xlpm.x)),""))</f>
        <v/>
      </c>
      <c r="D83" s="39" t="str">
        <f>IF($A83=0,"",IFERROR(_xlfn.LET(_xlpm.x,INDEX(Attendance!$D:$D,MATCH($A83,Attendance!$A:$A,0)),IF(_xlpm.x=0,"",_xlpm.x)),""))</f>
        <v/>
      </c>
      <c r="E83" s="233" cm="1">
        <f t="array" ref="E83">SUMPRODUCT((LOWER(INDEX(Attendance!$D:$ZZ,MATCH($A83,Attendance!$A:$A,0),0))="x")*(Attendance!$D$2:$ZZ$2=_xlfn.XLOOKUP(E$1,'Point System'!$A:$A,'Point System'!$B:$B,""))*(TEXT(Attendance!$D$1:$ZZ$1,"mmm")="Feb"))*_xlfn.XLOOKUP(E$1,'Point System'!$A:$A,'Point System'!$C:$C,0)</f>
        <v>0</v>
      </c>
      <c r="F83" s="233" cm="1">
        <f t="array" ref="F83">SUMPRODUCT((LOWER(INDEX(Attendance!$D:$ZZ,MATCH($A83,Attendance!$A:$A,0),0))="x")*(Attendance!$D$2:$ZZ$2=_xlfn.XLOOKUP(F$1,'Point System'!$A:$A,'Point System'!$B:$B,""))*(TEXT(Attendance!$D$1:$ZZ$1,"mmm")="Feb"))*_xlfn.XLOOKUP(F$1,'Point System'!$A:$A,'Point System'!$C:$C,0)</f>
        <v>0</v>
      </c>
      <c r="G83" s="233" cm="1">
        <f t="array" ref="G83">SUMPRODUCT((LOWER(INDEX(Attendance!$D:$ZZ,MATCH($A83,Attendance!$A:$A,0),0))="x")*(Attendance!$D$2:$ZZ$2=_xlfn.XLOOKUP(G$1,'Point System'!$A:$A,'Point System'!$B:$B,""))*(TEXT(Attendance!$D$1:$ZZ$1,"mmm")="Feb"))*_xlfn.XLOOKUP(G$1,'Point System'!$A:$A,'Point System'!$C:$C,0)</f>
        <v>0</v>
      </c>
      <c r="H83" s="233" cm="1">
        <f t="array" ref="H83">SUMPRODUCT((LOWER(INDEX(Attendance!$D:$ZZ,MATCH($A83,Attendance!$A:$A,0),0))="x")*(Attendance!$D$2:$ZZ$2=_xlfn.XLOOKUP(H$1,'Point System'!$A:$A,'Point System'!$B:$B,""))*(TEXT(Attendance!$D$1:$ZZ$1,"mmm")="Feb"))*_xlfn.XLOOKUP(H$1,'Point System'!$A:$A,'Point System'!$C:$C,0)</f>
        <v>0</v>
      </c>
      <c r="I83" s="233" cm="1">
        <f t="array" ref="I83">SUMPRODUCT((LOWER(INDEX(Attendance!$D:$ZZ,MATCH($A83,Attendance!$A:$A,0),0))="x")*(Attendance!$D$2:$ZZ$2=_xlfn.XLOOKUP(I$1,'Point System'!$A:$A,'Point System'!$B:$B,""))*(TEXT(Attendance!$D$1:$ZZ$1,"mmm")="Feb"))*_xlfn.XLOOKUP(I$1,'Point System'!$A:$A,'Point System'!$C:$C,0)</f>
        <v>0</v>
      </c>
      <c r="J83" s="233" cm="1">
        <f t="array" ref="J83">SUMPRODUCT((LOWER(INDEX(Attendance!$D:$ZZ,MATCH($A83,Attendance!$A:$A,0),0))="x")*(Attendance!$D$2:$ZZ$2=_xlfn.XLOOKUP(J$1,'Point System'!$A:$A,'Point System'!$B:$B,""))*(TEXT(Attendance!$D$1:$ZZ$1,"mmm")="Feb"))*_xlfn.XLOOKUP(J$1,'Point System'!$A:$A,'Point System'!$C:$C,0)</f>
        <v>0</v>
      </c>
      <c r="K83" s="233" cm="1">
        <f t="array" ref="K83">SUMPRODUCT((LOWER(INDEX(Attendance!$D:$ZZ,MATCH($A83,Attendance!$A:$A,0),0))="x")*(Attendance!$D$2:$ZZ$2=_xlfn.XLOOKUP(K$1,'Point System'!$A:$A,'Point System'!$B:$B,""))*(TEXT(Attendance!$D$1:$ZZ$1,"mmm")="Feb"))*_xlfn.XLOOKUP(K$1,'Point System'!$A:$A,'Point System'!$C:$C,0)</f>
        <v>0</v>
      </c>
      <c r="L83" s="188"/>
      <c r="M83" s="188"/>
      <c r="N83" s="188"/>
      <c r="O83" s="188"/>
      <c r="P83" s="241">
        <f t="shared" si="3"/>
        <v>0</v>
      </c>
      <c r="Q83" s="242">
        <f>IFERROR(INDEX(Deduction!$Q:$Q,MATCH($A83,Deduction!$A:$A,0))*_xlfn.XLOOKUP(Q$1,'Point System'!$E:$E,'Point System'!$G:$G,0),0)</f>
        <v>0</v>
      </c>
      <c r="R83" s="242">
        <f>IFERROR(INDEX(Deduction!$R:$R,MATCH($A83,Deduction!$A:$A,0))*_xlfn.XLOOKUP(R$1,'Point System'!$E:$E,'Point System'!$G:$G,0),0)</f>
        <v>0</v>
      </c>
      <c r="S83" s="242">
        <f>IFERROR(INDEX(Deduction!$S:$S,MATCH($A83,Deduction!$A:$A,0))*_xlfn.XLOOKUP(S$1,'Point System'!$E:$E,'Point System'!$G:$G,0),0)</f>
        <v>0</v>
      </c>
      <c r="T83" s="242">
        <f>IFERROR(INDEX(Deduction!$T:$T,MATCH($A83,Deduction!$A:$A,0))*_xlfn.XLOOKUP(T$1,'Point System'!$E:$E,'Point System'!$G:$G,0),0)</f>
        <v>0</v>
      </c>
      <c r="U83" s="242">
        <f>IFERROR(INDEX(Deduction!$U:$U,MATCH($A83,Deduction!$A:$A,0))*_xlfn.XLOOKUP(U$1,'Point System'!$E:$E,'Point System'!$G:$G,0),0)</f>
        <v>0</v>
      </c>
      <c r="V83" s="242">
        <f>IFERROR(INDEX(Deduction!$V:$V,MATCH($A83,Deduction!$A:$A,0))*_xlfn.XLOOKUP(V$1,'Point System'!$E:$E,'Point System'!$G:$G,0),0)</f>
        <v>0</v>
      </c>
      <c r="W83" s="241">
        <f t="shared" si="4"/>
        <v>0</v>
      </c>
      <c r="X83" s="241">
        <f t="shared" si="5"/>
        <v>0</v>
      </c>
      <c r="Y83" s="244" cm="1">
        <f t="array" ref="Y83">IFERROR(SUMPRODUCT((LOWER(INDEX(Attendance!$E:$ZZ,MATCH($A83,Attendance!$A:$A,0),0))="x")*(TEXT(Attendance!$E$1:$ZZ$1,"mmm")="Feb"))/SUMPRODUCT((Attendance!$E$1:$ZZ$1&lt;&gt;"")*(TEXT(Attendance!$E$1:$ZZ$1,"mmm")="Feb")),0)</f>
        <v>0</v>
      </c>
      <c r="Z83" s="245" cm="1">
        <f t="array" ref="Z83">IFERROR(SUMPRODUCT((LOWER(INDEX(Attendance!$E:$ZZ,MATCH($A83,Attendance!$A:$A,0),0))="x")*(Attendance!$E$2:$ZZ$2=_xlfn.XLOOKUP(E$1,'Point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84" spans="1:26" x14ac:dyDescent="0.25">
      <c r="A84" s="40">
        <f>Attendance!A83</f>
        <v>81</v>
      </c>
      <c r="B84" s="39" t="str">
        <f>IF($A84=0,"",IFERROR(_xlfn.LET(_xlpm.x,INDEX(Attendance!$B:$B,MATCH($A84,Attendance!$A:$A,0)),IF(_xlpm.x=0,"",_xlpm.x)),""))</f>
        <v/>
      </c>
      <c r="C84" s="39" t="str">
        <f>IF($A84=0,"",IFERROR(_xlfn.LET(_xlpm.x,INDEX(Attendance!$C:$C,MATCH($A84,Attendance!$A:$A,0)),IF(_xlpm.x=0,"",_xlpm.x)),""))</f>
        <v/>
      </c>
      <c r="D84" s="39" t="str">
        <f>IF($A84=0,"",IFERROR(_xlfn.LET(_xlpm.x,INDEX(Attendance!$D:$D,MATCH($A84,Attendance!$A:$A,0)),IF(_xlpm.x=0,"",_xlpm.x)),""))</f>
        <v/>
      </c>
      <c r="E84" s="233" cm="1">
        <f t="array" ref="E84">SUMPRODUCT((LOWER(INDEX(Attendance!$D:$ZZ,MATCH($A84,Attendance!$A:$A,0),0))="x")*(Attendance!$D$2:$ZZ$2=_xlfn.XLOOKUP(E$1,'Point System'!$A:$A,'Point System'!$B:$B,""))*(TEXT(Attendance!$D$1:$ZZ$1,"mmm")="Feb"))*_xlfn.XLOOKUP(E$1,'Point System'!$A:$A,'Point System'!$C:$C,0)</f>
        <v>0</v>
      </c>
      <c r="F84" s="233" cm="1">
        <f t="array" ref="F84">SUMPRODUCT((LOWER(INDEX(Attendance!$D:$ZZ,MATCH($A84,Attendance!$A:$A,0),0))="x")*(Attendance!$D$2:$ZZ$2=_xlfn.XLOOKUP(F$1,'Point System'!$A:$A,'Point System'!$B:$B,""))*(TEXT(Attendance!$D$1:$ZZ$1,"mmm")="Feb"))*_xlfn.XLOOKUP(F$1,'Point System'!$A:$A,'Point System'!$C:$C,0)</f>
        <v>0</v>
      </c>
      <c r="G84" s="233" cm="1">
        <f t="array" ref="G84">SUMPRODUCT((LOWER(INDEX(Attendance!$D:$ZZ,MATCH($A84,Attendance!$A:$A,0),0))="x")*(Attendance!$D$2:$ZZ$2=_xlfn.XLOOKUP(G$1,'Point System'!$A:$A,'Point System'!$B:$B,""))*(TEXT(Attendance!$D$1:$ZZ$1,"mmm")="Feb"))*_xlfn.XLOOKUP(G$1,'Point System'!$A:$A,'Point System'!$C:$C,0)</f>
        <v>0</v>
      </c>
      <c r="H84" s="233" cm="1">
        <f t="array" ref="H84">SUMPRODUCT((LOWER(INDEX(Attendance!$D:$ZZ,MATCH($A84,Attendance!$A:$A,0),0))="x")*(Attendance!$D$2:$ZZ$2=_xlfn.XLOOKUP(H$1,'Point System'!$A:$A,'Point System'!$B:$B,""))*(TEXT(Attendance!$D$1:$ZZ$1,"mmm")="Feb"))*_xlfn.XLOOKUP(H$1,'Point System'!$A:$A,'Point System'!$C:$C,0)</f>
        <v>0</v>
      </c>
      <c r="I84" s="233" cm="1">
        <f t="array" ref="I84">SUMPRODUCT((LOWER(INDEX(Attendance!$D:$ZZ,MATCH($A84,Attendance!$A:$A,0),0))="x")*(Attendance!$D$2:$ZZ$2=_xlfn.XLOOKUP(I$1,'Point System'!$A:$A,'Point System'!$B:$B,""))*(TEXT(Attendance!$D$1:$ZZ$1,"mmm")="Feb"))*_xlfn.XLOOKUP(I$1,'Point System'!$A:$A,'Point System'!$C:$C,0)</f>
        <v>0</v>
      </c>
      <c r="J84" s="233" cm="1">
        <f t="array" ref="J84">SUMPRODUCT((LOWER(INDEX(Attendance!$D:$ZZ,MATCH($A84,Attendance!$A:$A,0),0))="x")*(Attendance!$D$2:$ZZ$2=_xlfn.XLOOKUP(J$1,'Point System'!$A:$A,'Point System'!$B:$B,""))*(TEXT(Attendance!$D$1:$ZZ$1,"mmm")="Feb"))*_xlfn.XLOOKUP(J$1,'Point System'!$A:$A,'Point System'!$C:$C,0)</f>
        <v>0</v>
      </c>
      <c r="K84" s="233" cm="1">
        <f t="array" ref="K84">SUMPRODUCT((LOWER(INDEX(Attendance!$D:$ZZ,MATCH($A84,Attendance!$A:$A,0),0))="x")*(Attendance!$D$2:$ZZ$2=_xlfn.XLOOKUP(K$1,'Point System'!$A:$A,'Point System'!$B:$B,""))*(TEXT(Attendance!$D$1:$ZZ$1,"mmm")="Feb"))*_xlfn.XLOOKUP(K$1,'Point System'!$A:$A,'Point System'!$C:$C,0)</f>
        <v>0</v>
      </c>
      <c r="L84" s="188"/>
      <c r="M84" s="188"/>
      <c r="N84" s="188"/>
      <c r="O84" s="188"/>
      <c r="P84" s="241">
        <f t="shared" si="3"/>
        <v>0</v>
      </c>
      <c r="Q84" s="242">
        <f>IFERROR(INDEX(Deduction!$Q:$Q,MATCH($A84,Deduction!$A:$A,0))*_xlfn.XLOOKUP(Q$1,'Point System'!$E:$E,'Point System'!$G:$G,0),0)</f>
        <v>0</v>
      </c>
      <c r="R84" s="242">
        <f>IFERROR(INDEX(Deduction!$R:$R,MATCH($A84,Deduction!$A:$A,0))*_xlfn.XLOOKUP(R$1,'Point System'!$E:$E,'Point System'!$G:$G,0),0)</f>
        <v>0</v>
      </c>
      <c r="S84" s="242">
        <f>IFERROR(INDEX(Deduction!$S:$S,MATCH($A84,Deduction!$A:$A,0))*_xlfn.XLOOKUP(S$1,'Point System'!$E:$E,'Point System'!$G:$G,0),0)</f>
        <v>0</v>
      </c>
      <c r="T84" s="242">
        <f>IFERROR(INDEX(Deduction!$T:$T,MATCH($A84,Deduction!$A:$A,0))*_xlfn.XLOOKUP(T$1,'Point System'!$E:$E,'Point System'!$G:$G,0),0)</f>
        <v>0</v>
      </c>
      <c r="U84" s="242">
        <f>IFERROR(INDEX(Deduction!$U:$U,MATCH($A84,Deduction!$A:$A,0))*_xlfn.XLOOKUP(U$1,'Point System'!$E:$E,'Point System'!$G:$G,0),0)</f>
        <v>0</v>
      </c>
      <c r="V84" s="242">
        <f>IFERROR(INDEX(Deduction!$V:$V,MATCH($A84,Deduction!$A:$A,0))*_xlfn.XLOOKUP(V$1,'Point System'!$E:$E,'Point System'!$G:$G,0),0)</f>
        <v>0</v>
      </c>
      <c r="W84" s="241">
        <f t="shared" si="4"/>
        <v>0</v>
      </c>
      <c r="X84" s="241">
        <f t="shared" si="5"/>
        <v>0</v>
      </c>
      <c r="Y84" s="244" cm="1">
        <f t="array" ref="Y84">IFERROR(SUMPRODUCT((LOWER(INDEX(Attendance!$E:$ZZ,MATCH($A84,Attendance!$A:$A,0),0))="x")*(TEXT(Attendance!$E$1:$ZZ$1,"mmm")="Feb"))/SUMPRODUCT((Attendance!$E$1:$ZZ$1&lt;&gt;"")*(TEXT(Attendance!$E$1:$ZZ$1,"mmm")="Feb")),0)</f>
        <v>0</v>
      </c>
      <c r="Z84" s="245" cm="1">
        <f t="array" ref="Z84">IFERROR(SUMPRODUCT((LOWER(INDEX(Attendance!$E:$ZZ,MATCH($A84,Attendance!$A:$A,0),0))="x")*(Attendance!$E$2:$ZZ$2=_xlfn.XLOOKUP(E$1,'Point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85" spans="1:26" x14ac:dyDescent="0.25">
      <c r="A85" s="39">
        <f>Attendance!A84</f>
        <v>82</v>
      </c>
      <c r="B85" s="39" t="str">
        <f>IF($A85=0,"",IFERROR(_xlfn.LET(_xlpm.x,INDEX(Attendance!$B:$B,MATCH($A85,Attendance!$A:$A,0)),IF(_xlpm.x=0,"",_xlpm.x)),""))</f>
        <v/>
      </c>
      <c r="C85" s="39" t="str">
        <f>IF($A85=0,"",IFERROR(_xlfn.LET(_xlpm.x,INDEX(Attendance!$C:$C,MATCH($A85,Attendance!$A:$A,0)),IF(_xlpm.x=0,"",_xlpm.x)),""))</f>
        <v/>
      </c>
      <c r="D85" s="39" t="str">
        <f>IF($A85=0,"",IFERROR(_xlfn.LET(_xlpm.x,INDEX(Attendance!$D:$D,MATCH($A85,Attendance!$A:$A,0)),IF(_xlpm.x=0,"",_xlpm.x)),""))</f>
        <v/>
      </c>
      <c r="E85" s="233" cm="1">
        <f t="array" ref="E85">SUMPRODUCT((LOWER(INDEX(Attendance!$D:$ZZ,MATCH($A85,Attendance!$A:$A,0),0))="x")*(Attendance!$D$2:$ZZ$2=_xlfn.XLOOKUP(E$1,'Point System'!$A:$A,'Point System'!$B:$B,""))*(TEXT(Attendance!$D$1:$ZZ$1,"mmm")="Feb"))*_xlfn.XLOOKUP(E$1,'Point System'!$A:$A,'Point System'!$C:$C,0)</f>
        <v>0</v>
      </c>
      <c r="F85" s="233" cm="1">
        <f t="array" ref="F85">SUMPRODUCT((LOWER(INDEX(Attendance!$D:$ZZ,MATCH($A85,Attendance!$A:$A,0),0))="x")*(Attendance!$D$2:$ZZ$2=_xlfn.XLOOKUP(F$1,'Point System'!$A:$A,'Point System'!$B:$B,""))*(TEXT(Attendance!$D$1:$ZZ$1,"mmm")="Feb"))*_xlfn.XLOOKUP(F$1,'Point System'!$A:$A,'Point System'!$C:$C,0)</f>
        <v>0</v>
      </c>
      <c r="G85" s="233" cm="1">
        <f t="array" ref="G85">SUMPRODUCT((LOWER(INDEX(Attendance!$D:$ZZ,MATCH($A85,Attendance!$A:$A,0),0))="x")*(Attendance!$D$2:$ZZ$2=_xlfn.XLOOKUP(G$1,'Point System'!$A:$A,'Point System'!$B:$B,""))*(TEXT(Attendance!$D$1:$ZZ$1,"mmm")="Feb"))*_xlfn.XLOOKUP(G$1,'Point System'!$A:$A,'Point System'!$C:$C,0)</f>
        <v>0</v>
      </c>
      <c r="H85" s="233" cm="1">
        <f t="array" ref="H85">SUMPRODUCT((LOWER(INDEX(Attendance!$D:$ZZ,MATCH($A85,Attendance!$A:$A,0),0))="x")*(Attendance!$D$2:$ZZ$2=_xlfn.XLOOKUP(H$1,'Point System'!$A:$A,'Point System'!$B:$B,""))*(TEXT(Attendance!$D$1:$ZZ$1,"mmm")="Feb"))*_xlfn.XLOOKUP(H$1,'Point System'!$A:$A,'Point System'!$C:$C,0)</f>
        <v>0</v>
      </c>
      <c r="I85" s="233" cm="1">
        <f t="array" ref="I85">SUMPRODUCT((LOWER(INDEX(Attendance!$D:$ZZ,MATCH($A85,Attendance!$A:$A,0),0))="x")*(Attendance!$D$2:$ZZ$2=_xlfn.XLOOKUP(I$1,'Point System'!$A:$A,'Point System'!$B:$B,""))*(TEXT(Attendance!$D$1:$ZZ$1,"mmm")="Feb"))*_xlfn.XLOOKUP(I$1,'Point System'!$A:$A,'Point System'!$C:$C,0)</f>
        <v>0</v>
      </c>
      <c r="J85" s="233" cm="1">
        <f t="array" ref="J85">SUMPRODUCT((LOWER(INDEX(Attendance!$D:$ZZ,MATCH($A85,Attendance!$A:$A,0),0))="x")*(Attendance!$D$2:$ZZ$2=_xlfn.XLOOKUP(J$1,'Point System'!$A:$A,'Point System'!$B:$B,""))*(TEXT(Attendance!$D$1:$ZZ$1,"mmm")="Feb"))*_xlfn.XLOOKUP(J$1,'Point System'!$A:$A,'Point System'!$C:$C,0)</f>
        <v>0</v>
      </c>
      <c r="K85" s="233" cm="1">
        <f t="array" ref="K85">SUMPRODUCT((LOWER(INDEX(Attendance!$D:$ZZ,MATCH($A85,Attendance!$A:$A,0),0))="x")*(Attendance!$D$2:$ZZ$2=_xlfn.XLOOKUP(K$1,'Point System'!$A:$A,'Point System'!$B:$B,""))*(TEXT(Attendance!$D$1:$ZZ$1,"mmm")="Feb"))*_xlfn.XLOOKUP(K$1,'Point System'!$A:$A,'Point System'!$C:$C,0)</f>
        <v>0</v>
      </c>
      <c r="L85" s="188"/>
      <c r="M85" s="188"/>
      <c r="N85" s="188"/>
      <c r="O85" s="188"/>
      <c r="P85" s="241">
        <f t="shared" si="3"/>
        <v>0</v>
      </c>
      <c r="Q85" s="242">
        <f>IFERROR(INDEX(Deduction!$Q:$Q,MATCH($A85,Deduction!$A:$A,0))*_xlfn.XLOOKUP(Q$1,'Point System'!$E:$E,'Point System'!$G:$G,0),0)</f>
        <v>0</v>
      </c>
      <c r="R85" s="242">
        <f>IFERROR(INDEX(Deduction!$R:$R,MATCH($A85,Deduction!$A:$A,0))*_xlfn.XLOOKUP(R$1,'Point System'!$E:$E,'Point System'!$G:$G,0),0)</f>
        <v>0</v>
      </c>
      <c r="S85" s="242">
        <f>IFERROR(INDEX(Deduction!$S:$S,MATCH($A85,Deduction!$A:$A,0))*_xlfn.XLOOKUP(S$1,'Point System'!$E:$E,'Point System'!$G:$G,0),0)</f>
        <v>0</v>
      </c>
      <c r="T85" s="242">
        <f>IFERROR(INDEX(Deduction!$T:$T,MATCH($A85,Deduction!$A:$A,0))*_xlfn.XLOOKUP(T$1,'Point System'!$E:$E,'Point System'!$G:$G,0),0)</f>
        <v>0</v>
      </c>
      <c r="U85" s="242">
        <f>IFERROR(INDEX(Deduction!$U:$U,MATCH($A85,Deduction!$A:$A,0))*_xlfn.XLOOKUP(U$1,'Point System'!$E:$E,'Point System'!$G:$G,0),0)</f>
        <v>0</v>
      </c>
      <c r="V85" s="242">
        <f>IFERROR(INDEX(Deduction!$V:$V,MATCH($A85,Deduction!$A:$A,0))*_xlfn.XLOOKUP(V$1,'Point System'!$E:$E,'Point System'!$G:$G,0),0)</f>
        <v>0</v>
      </c>
      <c r="W85" s="241">
        <f t="shared" si="4"/>
        <v>0</v>
      </c>
      <c r="X85" s="241">
        <f t="shared" si="5"/>
        <v>0</v>
      </c>
      <c r="Y85" s="244" cm="1">
        <f t="array" ref="Y85">IFERROR(SUMPRODUCT((LOWER(INDEX(Attendance!$E:$ZZ,MATCH($A85,Attendance!$A:$A,0),0))="x")*(TEXT(Attendance!$E$1:$ZZ$1,"mmm")="Feb"))/SUMPRODUCT((Attendance!$E$1:$ZZ$1&lt;&gt;"")*(TEXT(Attendance!$E$1:$ZZ$1,"mmm")="Feb")),0)</f>
        <v>0</v>
      </c>
      <c r="Z85" s="245" cm="1">
        <f t="array" ref="Z85">IFERROR(SUMPRODUCT((LOWER(INDEX(Attendance!$E:$ZZ,MATCH($A85,Attendance!$A:$A,0),0))="x")*(Attendance!$E$2:$ZZ$2=_xlfn.XLOOKUP(E$1,'Point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86" spans="1:26" x14ac:dyDescent="0.25">
      <c r="A86" s="40">
        <f>Attendance!A85</f>
        <v>83</v>
      </c>
      <c r="B86" s="39" t="str">
        <f>IF($A86=0,"",IFERROR(_xlfn.LET(_xlpm.x,INDEX(Attendance!$B:$B,MATCH($A86,Attendance!$A:$A,0)),IF(_xlpm.x=0,"",_xlpm.x)),""))</f>
        <v/>
      </c>
      <c r="C86" s="39" t="str">
        <f>IF($A86=0,"",IFERROR(_xlfn.LET(_xlpm.x,INDEX(Attendance!$C:$C,MATCH($A86,Attendance!$A:$A,0)),IF(_xlpm.x=0,"",_xlpm.x)),""))</f>
        <v/>
      </c>
      <c r="D86" s="39" t="str">
        <f>IF($A86=0,"",IFERROR(_xlfn.LET(_xlpm.x,INDEX(Attendance!$D:$D,MATCH($A86,Attendance!$A:$A,0)),IF(_xlpm.x=0,"",_xlpm.x)),""))</f>
        <v/>
      </c>
      <c r="E86" s="233" cm="1">
        <f t="array" ref="E86">SUMPRODUCT((LOWER(INDEX(Attendance!$D:$ZZ,MATCH($A86,Attendance!$A:$A,0),0))="x")*(Attendance!$D$2:$ZZ$2=_xlfn.XLOOKUP(E$1,'Point System'!$A:$A,'Point System'!$B:$B,""))*(TEXT(Attendance!$D$1:$ZZ$1,"mmm")="Feb"))*_xlfn.XLOOKUP(E$1,'Point System'!$A:$A,'Point System'!$C:$C,0)</f>
        <v>0</v>
      </c>
      <c r="F86" s="233" cm="1">
        <f t="array" ref="F86">SUMPRODUCT((LOWER(INDEX(Attendance!$D:$ZZ,MATCH($A86,Attendance!$A:$A,0),0))="x")*(Attendance!$D$2:$ZZ$2=_xlfn.XLOOKUP(F$1,'Point System'!$A:$A,'Point System'!$B:$B,""))*(TEXT(Attendance!$D$1:$ZZ$1,"mmm")="Feb"))*_xlfn.XLOOKUP(F$1,'Point System'!$A:$A,'Point System'!$C:$C,0)</f>
        <v>0</v>
      </c>
      <c r="G86" s="233" cm="1">
        <f t="array" ref="G86">SUMPRODUCT((LOWER(INDEX(Attendance!$D:$ZZ,MATCH($A86,Attendance!$A:$A,0),0))="x")*(Attendance!$D$2:$ZZ$2=_xlfn.XLOOKUP(G$1,'Point System'!$A:$A,'Point System'!$B:$B,""))*(TEXT(Attendance!$D$1:$ZZ$1,"mmm")="Feb"))*_xlfn.XLOOKUP(G$1,'Point System'!$A:$A,'Point System'!$C:$C,0)</f>
        <v>0</v>
      </c>
      <c r="H86" s="233" cm="1">
        <f t="array" ref="H86">SUMPRODUCT((LOWER(INDEX(Attendance!$D:$ZZ,MATCH($A86,Attendance!$A:$A,0),0))="x")*(Attendance!$D$2:$ZZ$2=_xlfn.XLOOKUP(H$1,'Point System'!$A:$A,'Point System'!$B:$B,""))*(TEXT(Attendance!$D$1:$ZZ$1,"mmm")="Feb"))*_xlfn.XLOOKUP(H$1,'Point System'!$A:$A,'Point System'!$C:$C,0)</f>
        <v>0</v>
      </c>
      <c r="I86" s="233" cm="1">
        <f t="array" ref="I86">SUMPRODUCT((LOWER(INDEX(Attendance!$D:$ZZ,MATCH($A86,Attendance!$A:$A,0),0))="x")*(Attendance!$D$2:$ZZ$2=_xlfn.XLOOKUP(I$1,'Point System'!$A:$A,'Point System'!$B:$B,""))*(TEXT(Attendance!$D$1:$ZZ$1,"mmm")="Feb"))*_xlfn.XLOOKUP(I$1,'Point System'!$A:$A,'Point System'!$C:$C,0)</f>
        <v>0</v>
      </c>
      <c r="J86" s="233" cm="1">
        <f t="array" ref="J86">SUMPRODUCT((LOWER(INDEX(Attendance!$D:$ZZ,MATCH($A86,Attendance!$A:$A,0),0))="x")*(Attendance!$D$2:$ZZ$2=_xlfn.XLOOKUP(J$1,'Point System'!$A:$A,'Point System'!$B:$B,""))*(TEXT(Attendance!$D$1:$ZZ$1,"mmm")="Feb"))*_xlfn.XLOOKUP(J$1,'Point System'!$A:$A,'Point System'!$C:$C,0)</f>
        <v>0</v>
      </c>
      <c r="K86" s="233" cm="1">
        <f t="array" ref="K86">SUMPRODUCT((LOWER(INDEX(Attendance!$D:$ZZ,MATCH($A86,Attendance!$A:$A,0),0))="x")*(Attendance!$D$2:$ZZ$2=_xlfn.XLOOKUP(K$1,'Point System'!$A:$A,'Point System'!$B:$B,""))*(TEXT(Attendance!$D$1:$ZZ$1,"mmm")="Feb"))*_xlfn.XLOOKUP(K$1,'Point System'!$A:$A,'Point System'!$C:$C,0)</f>
        <v>0</v>
      </c>
      <c r="L86" s="188"/>
      <c r="M86" s="188"/>
      <c r="N86" s="188"/>
      <c r="O86" s="188"/>
      <c r="P86" s="241">
        <f t="shared" si="3"/>
        <v>0</v>
      </c>
      <c r="Q86" s="242">
        <f>IFERROR(INDEX(Deduction!$Q:$Q,MATCH($A86,Deduction!$A:$A,0))*_xlfn.XLOOKUP(Q$1,'Point System'!$E:$E,'Point System'!$G:$G,0),0)</f>
        <v>0</v>
      </c>
      <c r="R86" s="242">
        <f>IFERROR(INDEX(Deduction!$R:$R,MATCH($A86,Deduction!$A:$A,0))*_xlfn.XLOOKUP(R$1,'Point System'!$E:$E,'Point System'!$G:$G,0),0)</f>
        <v>0</v>
      </c>
      <c r="S86" s="242">
        <f>IFERROR(INDEX(Deduction!$S:$S,MATCH($A86,Deduction!$A:$A,0))*_xlfn.XLOOKUP(S$1,'Point System'!$E:$E,'Point System'!$G:$G,0),0)</f>
        <v>0</v>
      </c>
      <c r="T86" s="242">
        <f>IFERROR(INDEX(Deduction!$T:$T,MATCH($A86,Deduction!$A:$A,0))*_xlfn.XLOOKUP(T$1,'Point System'!$E:$E,'Point System'!$G:$G,0),0)</f>
        <v>0</v>
      </c>
      <c r="U86" s="242">
        <f>IFERROR(INDEX(Deduction!$U:$U,MATCH($A86,Deduction!$A:$A,0))*_xlfn.XLOOKUP(U$1,'Point System'!$E:$E,'Point System'!$G:$G,0),0)</f>
        <v>0</v>
      </c>
      <c r="V86" s="242">
        <f>IFERROR(INDEX(Deduction!$V:$V,MATCH($A86,Deduction!$A:$A,0))*_xlfn.XLOOKUP(V$1,'Point System'!$E:$E,'Point System'!$G:$G,0),0)</f>
        <v>0</v>
      </c>
      <c r="W86" s="241">
        <f t="shared" si="4"/>
        <v>0</v>
      </c>
      <c r="X86" s="241">
        <f t="shared" si="5"/>
        <v>0</v>
      </c>
      <c r="Y86" s="244" cm="1">
        <f t="array" ref="Y86">IFERROR(SUMPRODUCT((LOWER(INDEX(Attendance!$E:$ZZ,MATCH($A86,Attendance!$A:$A,0),0))="x")*(TEXT(Attendance!$E$1:$ZZ$1,"mmm")="Feb"))/SUMPRODUCT((Attendance!$E$1:$ZZ$1&lt;&gt;"")*(TEXT(Attendance!$E$1:$ZZ$1,"mmm")="Feb")),0)</f>
        <v>0</v>
      </c>
      <c r="Z86" s="245" cm="1">
        <f t="array" ref="Z86">IFERROR(SUMPRODUCT((LOWER(INDEX(Attendance!$E:$ZZ,MATCH($A86,Attendance!$A:$A,0),0))="x")*(Attendance!$E$2:$ZZ$2=_xlfn.XLOOKUP(E$1,'Point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87" spans="1:26" x14ac:dyDescent="0.25">
      <c r="A87" s="39">
        <f>Attendance!A86</f>
        <v>84</v>
      </c>
      <c r="B87" s="39" t="str">
        <f>IF($A87=0,"",IFERROR(_xlfn.LET(_xlpm.x,INDEX(Attendance!$B:$B,MATCH($A87,Attendance!$A:$A,0)),IF(_xlpm.x=0,"",_xlpm.x)),""))</f>
        <v/>
      </c>
      <c r="C87" s="39" t="str">
        <f>IF($A87=0,"",IFERROR(_xlfn.LET(_xlpm.x,INDEX(Attendance!$C:$C,MATCH($A87,Attendance!$A:$A,0)),IF(_xlpm.x=0,"",_xlpm.x)),""))</f>
        <v/>
      </c>
      <c r="D87" s="39" t="str">
        <f>IF($A87=0,"",IFERROR(_xlfn.LET(_xlpm.x,INDEX(Attendance!$D:$D,MATCH($A87,Attendance!$A:$A,0)),IF(_xlpm.x=0,"",_xlpm.x)),""))</f>
        <v/>
      </c>
      <c r="E87" s="233" cm="1">
        <f t="array" ref="E87">SUMPRODUCT((LOWER(INDEX(Attendance!$D:$ZZ,MATCH($A87,Attendance!$A:$A,0),0))="x")*(Attendance!$D$2:$ZZ$2=_xlfn.XLOOKUP(E$1,'Point System'!$A:$A,'Point System'!$B:$B,""))*(TEXT(Attendance!$D$1:$ZZ$1,"mmm")="Feb"))*_xlfn.XLOOKUP(E$1,'Point System'!$A:$A,'Point System'!$C:$C,0)</f>
        <v>0</v>
      </c>
      <c r="F87" s="233" cm="1">
        <f t="array" ref="F87">SUMPRODUCT((LOWER(INDEX(Attendance!$D:$ZZ,MATCH($A87,Attendance!$A:$A,0),0))="x")*(Attendance!$D$2:$ZZ$2=_xlfn.XLOOKUP(F$1,'Point System'!$A:$A,'Point System'!$B:$B,""))*(TEXT(Attendance!$D$1:$ZZ$1,"mmm")="Feb"))*_xlfn.XLOOKUP(F$1,'Point System'!$A:$A,'Point System'!$C:$C,0)</f>
        <v>0</v>
      </c>
      <c r="G87" s="233" cm="1">
        <f t="array" ref="G87">SUMPRODUCT((LOWER(INDEX(Attendance!$D:$ZZ,MATCH($A87,Attendance!$A:$A,0),0))="x")*(Attendance!$D$2:$ZZ$2=_xlfn.XLOOKUP(G$1,'Point System'!$A:$A,'Point System'!$B:$B,""))*(TEXT(Attendance!$D$1:$ZZ$1,"mmm")="Feb"))*_xlfn.XLOOKUP(G$1,'Point System'!$A:$A,'Point System'!$C:$C,0)</f>
        <v>0</v>
      </c>
      <c r="H87" s="233" cm="1">
        <f t="array" ref="H87">SUMPRODUCT((LOWER(INDEX(Attendance!$D:$ZZ,MATCH($A87,Attendance!$A:$A,0),0))="x")*(Attendance!$D$2:$ZZ$2=_xlfn.XLOOKUP(H$1,'Point System'!$A:$A,'Point System'!$B:$B,""))*(TEXT(Attendance!$D$1:$ZZ$1,"mmm")="Feb"))*_xlfn.XLOOKUP(H$1,'Point System'!$A:$A,'Point System'!$C:$C,0)</f>
        <v>0</v>
      </c>
      <c r="I87" s="233" cm="1">
        <f t="array" ref="I87">SUMPRODUCT((LOWER(INDEX(Attendance!$D:$ZZ,MATCH($A87,Attendance!$A:$A,0),0))="x")*(Attendance!$D$2:$ZZ$2=_xlfn.XLOOKUP(I$1,'Point System'!$A:$A,'Point System'!$B:$B,""))*(TEXT(Attendance!$D$1:$ZZ$1,"mmm")="Feb"))*_xlfn.XLOOKUP(I$1,'Point System'!$A:$A,'Point System'!$C:$C,0)</f>
        <v>0</v>
      </c>
      <c r="J87" s="233" cm="1">
        <f t="array" ref="J87">SUMPRODUCT((LOWER(INDEX(Attendance!$D:$ZZ,MATCH($A87,Attendance!$A:$A,0),0))="x")*(Attendance!$D$2:$ZZ$2=_xlfn.XLOOKUP(J$1,'Point System'!$A:$A,'Point System'!$B:$B,""))*(TEXT(Attendance!$D$1:$ZZ$1,"mmm")="Feb"))*_xlfn.XLOOKUP(J$1,'Point System'!$A:$A,'Point System'!$C:$C,0)</f>
        <v>0</v>
      </c>
      <c r="K87" s="233" cm="1">
        <f t="array" ref="K87">SUMPRODUCT((LOWER(INDEX(Attendance!$D:$ZZ,MATCH($A87,Attendance!$A:$A,0),0))="x")*(Attendance!$D$2:$ZZ$2=_xlfn.XLOOKUP(K$1,'Point System'!$A:$A,'Point System'!$B:$B,""))*(TEXT(Attendance!$D$1:$ZZ$1,"mmm")="Feb"))*_xlfn.XLOOKUP(K$1,'Point System'!$A:$A,'Point System'!$C:$C,0)</f>
        <v>0</v>
      </c>
      <c r="L87" s="188"/>
      <c r="M87" s="188"/>
      <c r="N87" s="188"/>
      <c r="O87" s="188"/>
      <c r="P87" s="241">
        <f t="shared" si="3"/>
        <v>0</v>
      </c>
      <c r="Q87" s="242">
        <f>IFERROR(INDEX(Deduction!$Q:$Q,MATCH($A87,Deduction!$A:$A,0))*_xlfn.XLOOKUP(Q$1,'Point System'!$E:$E,'Point System'!$G:$G,0),0)</f>
        <v>0</v>
      </c>
      <c r="R87" s="242">
        <f>IFERROR(INDEX(Deduction!$R:$R,MATCH($A87,Deduction!$A:$A,0))*_xlfn.XLOOKUP(R$1,'Point System'!$E:$E,'Point System'!$G:$G,0),0)</f>
        <v>0</v>
      </c>
      <c r="S87" s="242">
        <f>IFERROR(INDEX(Deduction!$S:$S,MATCH($A87,Deduction!$A:$A,0))*_xlfn.XLOOKUP(S$1,'Point System'!$E:$E,'Point System'!$G:$G,0),0)</f>
        <v>0</v>
      </c>
      <c r="T87" s="242">
        <f>IFERROR(INDEX(Deduction!$T:$T,MATCH($A87,Deduction!$A:$A,0))*_xlfn.XLOOKUP(T$1,'Point System'!$E:$E,'Point System'!$G:$G,0),0)</f>
        <v>0</v>
      </c>
      <c r="U87" s="242">
        <f>IFERROR(INDEX(Deduction!$U:$U,MATCH($A87,Deduction!$A:$A,0))*_xlfn.XLOOKUP(U$1,'Point System'!$E:$E,'Point System'!$G:$G,0),0)</f>
        <v>0</v>
      </c>
      <c r="V87" s="242">
        <f>IFERROR(INDEX(Deduction!$V:$V,MATCH($A87,Deduction!$A:$A,0))*_xlfn.XLOOKUP(V$1,'Point System'!$E:$E,'Point System'!$G:$G,0),0)</f>
        <v>0</v>
      </c>
      <c r="W87" s="241">
        <f t="shared" si="4"/>
        <v>0</v>
      </c>
      <c r="X87" s="241">
        <f t="shared" si="5"/>
        <v>0</v>
      </c>
      <c r="Y87" s="244" cm="1">
        <f t="array" ref="Y87">IFERROR(SUMPRODUCT((LOWER(INDEX(Attendance!$E:$ZZ,MATCH($A87,Attendance!$A:$A,0),0))="x")*(TEXT(Attendance!$E$1:$ZZ$1,"mmm")="Feb"))/SUMPRODUCT((Attendance!$E$1:$ZZ$1&lt;&gt;"")*(TEXT(Attendance!$E$1:$ZZ$1,"mmm")="Feb")),0)</f>
        <v>0</v>
      </c>
      <c r="Z87" s="245" cm="1">
        <f t="array" ref="Z87">IFERROR(SUMPRODUCT((LOWER(INDEX(Attendance!$E:$ZZ,MATCH($A87,Attendance!$A:$A,0),0))="x")*(Attendance!$E$2:$ZZ$2=_xlfn.XLOOKUP(E$1,'Point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88" spans="1:26" x14ac:dyDescent="0.25">
      <c r="A88" s="40">
        <f>Attendance!A87</f>
        <v>85</v>
      </c>
      <c r="B88" s="39" t="str">
        <f>IF($A88=0,"",IFERROR(_xlfn.LET(_xlpm.x,INDEX(Attendance!$B:$B,MATCH($A88,Attendance!$A:$A,0)),IF(_xlpm.x=0,"",_xlpm.x)),""))</f>
        <v/>
      </c>
      <c r="C88" s="39" t="str">
        <f>IF($A88=0,"",IFERROR(_xlfn.LET(_xlpm.x,INDEX(Attendance!$C:$C,MATCH($A88,Attendance!$A:$A,0)),IF(_xlpm.x=0,"",_xlpm.x)),""))</f>
        <v/>
      </c>
      <c r="D88" s="39" t="str">
        <f>IF($A88=0,"",IFERROR(_xlfn.LET(_xlpm.x,INDEX(Attendance!$D:$D,MATCH($A88,Attendance!$A:$A,0)),IF(_xlpm.x=0,"",_xlpm.x)),""))</f>
        <v/>
      </c>
      <c r="E88" s="233" cm="1">
        <f t="array" ref="E88">SUMPRODUCT((LOWER(INDEX(Attendance!$D:$ZZ,MATCH($A88,Attendance!$A:$A,0),0))="x")*(Attendance!$D$2:$ZZ$2=_xlfn.XLOOKUP(E$1,'Point System'!$A:$A,'Point System'!$B:$B,""))*(TEXT(Attendance!$D$1:$ZZ$1,"mmm")="Feb"))*_xlfn.XLOOKUP(E$1,'Point System'!$A:$A,'Point System'!$C:$C,0)</f>
        <v>0</v>
      </c>
      <c r="F88" s="233" cm="1">
        <f t="array" ref="F88">SUMPRODUCT((LOWER(INDEX(Attendance!$D:$ZZ,MATCH($A88,Attendance!$A:$A,0),0))="x")*(Attendance!$D$2:$ZZ$2=_xlfn.XLOOKUP(F$1,'Point System'!$A:$A,'Point System'!$B:$B,""))*(TEXT(Attendance!$D$1:$ZZ$1,"mmm")="Feb"))*_xlfn.XLOOKUP(F$1,'Point System'!$A:$A,'Point System'!$C:$C,0)</f>
        <v>0</v>
      </c>
      <c r="G88" s="233" cm="1">
        <f t="array" ref="G88">SUMPRODUCT((LOWER(INDEX(Attendance!$D:$ZZ,MATCH($A88,Attendance!$A:$A,0),0))="x")*(Attendance!$D$2:$ZZ$2=_xlfn.XLOOKUP(G$1,'Point System'!$A:$A,'Point System'!$B:$B,""))*(TEXT(Attendance!$D$1:$ZZ$1,"mmm")="Feb"))*_xlfn.XLOOKUP(G$1,'Point System'!$A:$A,'Point System'!$C:$C,0)</f>
        <v>0</v>
      </c>
      <c r="H88" s="233" cm="1">
        <f t="array" ref="H88">SUMPRODUCT((LOWER(INDEX(Attendance!$D:$ZZ,MATCH($A88,Attendance!$A:$A,0),0))="x")*(Attendance!$D$2:$ZZ$2=_xlfn.XLOOKUP(H$1,'Point System'!$A:$A,'Point System'!$B:$B,""))*(TEXT(Attendance!$D$1:$ZZ$1,"mmm")="Feb"))*_xlfn.XLOOKUP(H$1,'Point System'!$A:$A,'Point System'!$C:$C,0)</f>
        <v>0</v>
      </c>
      <c r="I88" s="233" cm="1">
        <f t="array" ref="I88">SUMPRODUCT((LOWER(INDEX(Attendance!$D:$ZZ,MATCH($A88,Attendance!$A:$A,0),0))="x")*(Attendance!$D$2:$ZZ$2=_xlfn.XLOOKUP(I$1,'Point System'!$A:$A,'Point System'!$B:$B,""))*(TEXT(Attendance!$D$1:$ZZ$1,"mmm")="Feb"))*_xlfn.XLOOKUP(I$1,'Point System'!$A:$A,'Point System'!$C:$C,0)</f>
        <v>0</v>
      </c>
      <c r="J88" s="233" cm="1">
        <f t="array" ref="J88">SUMPRODUCT((LOWER(INDEX(Attendance!$D:$ZZ,MATCH($A88,Attendance!$A:$A,0),0))="x")*(Attendance!$D$2:$ZZ$2=_xlfn.XLOOKUP(J$1,'Point System'!$A:$A,'Point System'!$B:$B,""))*(TEXT(Attendance!$D$1:$ZZ$1,"mmm")="Feb"))*_xlfn.XLOOKUP(J$1,'Point System'!$A:$A,'Point System'!$C:$C,0)</f>
        <v>0</v>
      </c>
      <c r="K88" s="233" cm="1">
        <f t="array" ref="K88">SUMPRODUCT((LOWER(INDEX(Attendance!$D:$ZZ,MATCH($A88,Attendance!$A:$A,0),0))="x")*(Attendance!$D$2:$ZZ$2=_xlfn.XLOOKUP(K$1,'Point System'!$A:$A,'Point System'!$B:$B,""))*(TEXT(Attendance!$D$1:$ZZ$1,"mmm")="Feb"))*_xlfn.XLOOKUP(K$1,'Point System'!$A:$A,'Point System'!$C:$C,0)</f>
        <v>0</v>
      </c>
      <c r="L88" s="188"/>
      <c r="M88" s="188"/>
      <c r="N88" s="188"/>
      <c r="O88" s="188"/>
      <c r="P88" s="241">
        <f t="shared" si="3"/>
        <v>0</v>
      </c>
      <c r="Q88" s="242">
        <f>IFERROR(INDEX(Deduction!$Q:$Q,MATCH($A88,Deduction!$A:$A,0))*_xlfn.XLOOKUP(Q$1,'Point System'!$E:$E,'Point System'!$G:$G,0),0)</f>
        <v>0</v>
      </c>
      <c r="R88" s="242">
        <f>IFERROR(INDEX(Deduction!$R:$R,MATCH($A88,Deduction!$A:$A,0))*_xlfn.XLOOKUP(R$1,'Point System'!$E:$E,'Point System'!$G:$G,0),0)</f>
        <v>0</v>
      </c>
      <c r="S88" s="242">
        <f>IFERROR(INDEX(Deduction!$S:$S,MATCH($A88,Deduction!$A:$A,0))*_xlfn.XLOOKUP(S$1,'Point System'!$E:$E,'Point System'!$G:$G,0),0)</f>
        <v>0</v>
      </c>
      <c r="T88" s="242">
        <f>IFERROR(INDEX(Deduction!$T:$T,MATCH($A88,Deduction!$A:$A,0))*_xlfn.XLOOKUP(T$1,'Point System'!$E:$E,'Point System'!$G:$G,0),0)</f>
        <v>0</v>
      </c>
      <c r="U88" s="242">
        <f>IFERROR(INDEX(Deduction!$U:$U,MATCH($A88,Deduction!$A:$A,0))*_xlfn.XLOOKUP(U$1,'Point System'!$E:$E,'Point System'!$G:$G,0),0)</f>
        <v>0</v>
      </c>
      <c r="V88" s="242">
        <f>IFERROR(INDEX(Deduction!$V:$V,MATCH($A88,Deduction!$A:$A,0))*_xlfn.XLOOKUP(V$1,'Point System'!$E:$E,'Point System'!$G:$G,0),0)</f>
        <v>0</v>
      </c>
      <c r="W88" s="241">
        <f t="shared" si="4"/>
        <v>0</v>
      </c>
      <c r="X88" s="241">
        <f t="shared" si="5"/>
        <v>0</v>
      </c>
      <c r="Y88" s="244" cm="1">
        <f t="array" ref="Y88">IFERROR(SUMPRODUCT((LOWER(INDEX(Attendance!$E:$ZZ,MATCH($A88,Attendance!$A:$A,0),0))="x")*(TEXT(Attendance!$E$1:$ZZ$1,"mmm")="Feb"))/SUMPRODUCT((Attendance!$E$1:$ZZ$1&lt;&gt;"")*(TEXT(Attendance!$E$1:$ZZ$1,"mmm")="Feb")),0)</f>
        <v>0</v>
      </c>
      <c r="Z88" s="245" cm="1">
        <f t="array" ref="Z88">IFERROR(SUMPRODUCT((LOWER(INDEX(Attendance!$E:$ZZ,MATCH($A88,Attendance!$A:$A,0),0))="x")*(Attendance!$E$2:$ZZ$2=_xlfn.XLOOKUP(E$1,'Point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89" spans="1:26" x14ac:dyDescent="0.25">
      <c r="A89" s="39">
        <f>Attendance!A88</f>
        <v>86</v>
      </c>
      <c r="B89" s="39" t="str">
        <f>IF($A89=0,"",IFERROR(_xlfn.LET(_xlpm.x,INDEX(Attendance!$B:$B,MATCH($A89,Attendance!$A:$A,0)),IF(_xlpm.x=0,"",_xlpm.x)),""))</f>
        <v/>
      </c>
      <c r="C89" s="39" t="str">
        <f>IF($A89=0,"",IFERROR(_xlfn.LET(_xlpm.x,INDEX(Attendance!$C:$C,MATCH($A89,Attendance!$A:$A,0)),IF(_xlpm.x=0,"",_xlpm.x)),""))</f>
        <v/>
      </c>
      <c r="D89" s="39" t="str">
        <f>IF($A89=0,"",IFERROR(_xlfn.LET(_xlpm.x,INDEX(Attendance!$D:$D,MATCH($A89,Attendance!$A:$A,0)),IF(_xlpm.x=0,"",_xlpm.x)),""))</f>
        <v/>
      </c>
      <c r="E89" s="233" cm="1">
        <f t="array" ref="E89">SUMPRODUCT((LOWER(INDEX(Attendance!$D:$ZZ,MATCH($A89,Attendance!$A:$A,0),0))="x")*(Attendance!$D$2:$ZZ$2=_xlfn.XLOOKUP(E$1,'Point System'!$A:$A,'Point System'!$B:$B,""))*(TEXT(Attendance!$D$1:$ZZ$1,"mmm")="Feb"))*_xlfn.XLOOKUP(E$1,'Point System'!$A:$A,'Point System'!$C:$C,0)</f>
        <v>0</v>
      </c>
      <c r="F89" s="233" cm="1">
        <f t="array" ref="F89">SUMPRODUCT((LOWER(INDEX(Attendance!$D:$ZZ,MATCH($A89,Attendance!$A:$A,0),0))="x")*(Attendance!$D$2:$ZZ$2=_xlfn.XLOOKUP(F$1,'Point System'!$A:$A,'Point System'!$B:$B,""))*(TEXT(Attendance!$D$1:$ZZ$1,"mmm")="Feb"))*_xlfn.XLOOKUP(F$1,'Point System'!$A:$A,'Point System'!$C:$C,0)</f>
        <v>0</v>
      </c>
      <c r="G89" s="233" cm="1">
        <f t="array" ref="G89">SUMPRODUCT((LOWER(INDEX(Attendance!$D:$ZZ,MATCH($A89,Attendance!$A:$A,0),0))="x")*(Attendance!$D$2:$ZZ$2=_xlfn.XLOOKUP(G$1,'Point System'!$A:$A,'Point System'!$B:$B,""))*(TEXT(Attendance!$D$1:$ZZ$1,"mmm")="Feb"))*_xlfn.XLOOKUP(G$1,'Point System'!$A:$A,'Point System'!$C:$C,0)</f>
        <v>0</v>
      </c>
      <c r="H89" s="233" cm="1">
        <f t="array" ref="H89">SUMPRODUCT((LOWER(INDEX(Attendance!$D:$ZZ,MATCH($A89,Attendance!$A:$A,0),0))="x")*(Attendance!$D$2:$ZZ$2=_xlfn.XLOOKUP(H$1,'Point System'!$A:$A,'Point System'!$B:$B,""))*(TEXT(Attendance!$D$1:$ZZ$1,"mmm")="Feb"))*_xlfn.XLOOKUP(H$1,'Point System'!$A:$A,'Point System'!$C:$C,0)</f>
        <v>0</v>
      </c>
      <c r="I89" s="233" cm="1">
        <f t="array" ref="I89">SUMPRODUCT((LOWER(INDEX(Attendance!$D:$ZZ,MATCH($A89,Attendance!$A:$A,0),0))="x")*(Attendance!$D$2:$ZZ$2=_xlfn.XLOOKUP(I$1,'Point System'!$A:$A,'Point System'!$B:$B,""))*(TEXT(Attendance!$D$1:$ZZ$1,"mmm")="Feb"))*_xlfn.XLOOKUP(I$1,'Point System'!$A:$A,'Point System'!$C:$C,0)</f>
        <v>0</v>
      </c>
      <c r="J89" s="233" cm="1">
        <f t="array" ref="J89">SUMPRODUCT((LOWER(INDEX(Attendance!$D:$ZZ,MATCH($A89,Attendance!$A:$A,0),0))="x")*(Attendance!$D$2:$ZZ$2=_xlfn.XLOOKUP(J$1,'Point System'!$A:$A,'Point System'!$B:$B,""))*(TEXT(Attendance!$D$1:$ZZ$1,"mmm")="Feb"))*_xlfn.XLOOKUP(J$1,'Point System'!$A:$A,'Point System'!$C:$C,0)</f>
        <v>0</v>
      </c>
      <c r="K89" s="233" cm="1">
        <f t="array" ref="K89">SUMPRODUCT((LOWER(INDEX(Attendance!$D:$ZZ,MATCH($A89,Attendance!$A:$A,0),0))="x")*(Attendance!$D$2:$ZZ$2=_xlfn.XLOOKUP(K$1,'Point System'!$A:$A,'Point System'!$B:$B,""))*(TEXT(Attendance!$D$1:$ZZ$1,"mmm")="Feb"))*_xlfn.XLOOKUP(K$1,'Point System'!$A:$A,'Point System'!$C:$C,0)</f>
        <v>0</v>
      </c>
      <c r="L89" s="188"/>
      <c r="M89" s="188"/>
      <c r="N89" s="188"/>
      <c r="O89" s="188"/>
      <c r="P89" s="241">
        <f t="shared" si="3"/>
        <v>0</v>
      </c>
      <c r="Q89" s="242">
        <f>IFERROR(INDEX(Deduction!$Q:$Q,MATCH($A89,Deduction!$A:$A,0))*_xlfn.XLOOKUP(Q$1,'Point System'!$E:$E,'Point System'!$G:$G,0),0)</f>
        <v>0</v>
      </c>
      <c r="R89" s="242">
        <f>IFERROR(INDEX(Deduction!$R:$R,MATCH($A89,Deduction!$A:$A,0))*_xlfn.XLOOKUP(R$1,'Point System'!$E:$E,'Point System'!$G:$G,0),0)</f>
        <v>0</v>
      </c>
      <c r="S89" s="242">
        <f>IFERROR(INDEX(Deduction!$S:$S,MATCH($A89,Deduction!$A:$A,0))*_xlfn.XLOOKUP(S$1,'Point System'!$E:$E,'Point System'!$G:$G,0),0)</f>
        <v>0</v>
      </c>
      <c r="T89" s="242">
        <f>IFERROR(INDEX(Deduction!$T:$T,MATCH($A89,Deduction!$A:$A,0))*_xlfn.XLOOKUP(T$1,'Point System'!$E:$E,'Point System'!$G:$G,0),0)</f>
        <v>0</v>
      </c>
      <c r="U89" s="242">
        <f>IFERROR(INDEX(Deduction!$U:$U,MATCH($A89,Deduction!$A:$A,0))*_xlfn.XLOOKUP(U$1,'Point System'!$E:$E,'Point System'!$G:$G,0),0)</f>
        <v>0</v>
      </c>
      <c r="V89" s="242">
        <f>IFERROR(INDEX(Deduction!$V:$V,MATCH($A89,Deduction!$A:$A,0))*_xlfn.XLOOKUP(V$1,'Point System'!$E:$E,'Point System'!$G:$G,0),0)</f>
        <v>0</v>
      </c>
      <c r="W89" s="241">
        <f t="shared" si="4"/>
        <v>0</v>
      </c>
      <c r="X89" s="241">
        <f t="shared" si="5"/>
        <v>0</v>
      </c>
      <c r="Y89" s="244" cm="1">
        <f t="array" ref="Y89">IFERROR(SUMPRODUCT((LOWER(INDEX(Attendance!$E:$ZZ,MATCH($A89,Attendance!$A:$A,0),0))="x")*(TEXT(Attendance!$E$1:$ZZ$1,"mmm")="Feb"))/SUMPRODUCT((Attendance!$E$1:$ZZ$1&lt;&gt;"")*(TEXT(Attendance!$E$1:$ZZ$1,"mmm")="Feb")),0)</f>
        <v>0</v>
      </c>
      <c r="Z89" s="245" cm="1">
        <f t="array" ref="Z89">IFERROR(SUMPRODUCT((LOWER(INDEX(Attendance!$E:$ZZ,MATCH($A89,Attendance!$A:$A,0),0))="x")*(Attendance!$E$2:$ZZ$2=_xlfn.XLOOKUP(E$1,'Point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90" spans="1:26" x14ac:dyDescent="0.25">
      <c r="A90" s="40">
        <f>Attendance!A89</f>
        <v>87</v>
      </c>
      <c r="B90" s="39" t="str">
        <f>IF($A90=0,"",IFERROR(_xlfn.LET(_xlpm.x,INDEX(Attendance!$B:$B,MATCH($A90,Attendance!$A:$A,0)),IF(_xlpm.x=0,"",_xlpm.x)),""))</f>
        <v/>
      </c>
      <c r="C90" s="39" t="str">
        <f>IF($A90=0,"",IFERROR(_xlfn.LET(_xlpm.x,INDEX(Attendance!$C:$C,MATCH($A90,Attendance!$A:$A,0)),IF(_xlpm.x=0,"",_xlpm.x)),""))</f>
        <v/>
      </c>
      <c r="D90" s="39" t="str">
        <f>IF($A90=0,"",IFERROR(_xlfn.LET(_xlpm.x,INDEX(Attendance!$D:$D,MATCH($A90,Attendance!$A:$A,0)),IF(_xlpm.x=0,"",_xlpm.x)),""))</f>
        <v/>
      </c>
      <c r="E90" s="233" cm="1">
        <f t="array" ref="E90">SUMPRODUCT((LOWER(INDEX(Attendance!$D:$ZZ,MATCH($A90,Attendance!$A:$A,0),0))="x")*(Attendance!$D$2:$ZZ$2=_xlfn.XLOOKUP(E$1,'Point System'!$A:$A,'Point System'!$B:$B,""))*(TEXT(Attendance!$D$1:$ZZ$1,"mmm")="Feb"))*_xlfn.XLOOKUP(E$1,'Point System'!$A:$A,'Point System'!$C:$C,0)</f>
        <v>0</v>
      </c>
      <c r="F90" s="233" cm="1">
        <f t="array" ref="F90">SUMPRODUCT((LOWER(INDEX(Attendance!$D:$ZZ,MATCH($A90,Attendance!$A:$A,0),0))="x")*(Attendance!$D$2:$ZZ$2=_xlfn.XLOOKUP(F$1,'Point System'!$A:$A,'Point System'!$B:$B,""))*(TEXT(Attendance!$D$1:$ZZ$1,"mmm")="Feb"))*_xlfn.XLOOKUP(F$1,'Point System'!$A:$A,'Point System'!$C:$C,0)</f>
        <v>0</v>
      </c>
      <c r="G90" s="233" cm="1">
        <f t="array" ref="G90">SUMPRODUCT((LOWER(INDEX(Attendance!$D:$ZZ,MATCH($A90,Attendance!$A:$A,0),0))="x")*(Attendance!$D$2:$ZZ$2=_xlfn.XLOOKUP(G$1,'Point System'!$A:$A,'Point System'!$B:$B,""))*(TEXT(Attendance!$D$1:$ZZ$1,"mmm")="Feb"))*_xlfn.XLOOKUP(G$1,'Point System'!$A:$A,'Point System'!$C:$C,0)</f>
        <v>0</v>
      </c>
      <c r="H90" s="233" cm="1">
        <f t="array" ref="H90">SUMPRODUCT((LOWER(INDEX(Attendance!$D:$ZZ,MATCH($A90,Attendance!$A:$A,0),0))="x")*(Attendance!$D$2:$ZZ$2=_xlfn.XLOOKUP(H$1,'Point System'!$A:$A,'Point System'!$B:$B,""))*(TEXT(Attendance!$D$1:$ZZ$1,"mmm")="Feb"))*_xlfn.XLOOKUP(H$1,'Point System'!$A:$A,'Point System'!$C:$C,0)</f>
        <v>0</v>
      </c>
      <c r="I90" s="233" cm="1">
        <f t="array" ref="I90">SUMPRODUCT((LOWER(INDEX(Attendance!$D:$ZZ,MATCH($A90,Attendance!$A:$A,0),0))="x")*(Attendance!$D$2:$ZZ$2=_xlfn.XLOOKUP(I$1,'Point System'!$A:$A,'Point System'!$B:$B,""))*(TEXT(Attendance!$D$1:$ZZ$1,"mmm")="Feb"))*_xlfn.XLOOKUP(I$1,'Point System'!$A:$A,'Point System'!$C:$C,0)</f>
        <v>0</v>
      </c>
      <c r="J90" s="233" cm="1">
        <f t="array" ref="J90">SUMPRODUCT((LOWER(INDEX(Attendance!$D:$ZZ,MATCH($A90,Attendance!$A:$A,0),0))="x")*(Attendance!$D$2:$ZZ$2=_xlfn.XLOOKUP(J$1,'Point System'!$A:$A,'Point System'!$B:$B,""))*(TEXT(Attendance!$D$1:$ZZ$1,"mmm")="Feb"))*_xlfn.XLOOKUP(J$1,'Point System'!$A:$A,'Point System'!$C:$C,0)</f>
        <v>0</v>
      </c>
      <c r="K90" s="233" cm="1">
        <f t="array" ref="K90">SUMPRODUCT((LOWER(INDEX(Attendance!$D:$ZZ,MATCH($A90,Attendance!$A:$A,0),0))="x")*(Attendance!$D$2:$ZZ$2=_xlfn.XLOOKUP(K$1,'Point System'!$A:$A,'Point System'!$B:$B,""))*(TEXT(Attendance!$D$1:$ZZ$1,"mmm")="Feb"))*_xlfn.XLOOKUP(K$1,'Point System'!$A:$A,'Point System'!$C:$C,0)</f>
        <v>0</v>
      </c>
      <c r="L90" s="188"/>
      <c r="M90" s="188"/>
      <c r="N90" s="188"/>
      <c r="O90" s="188"/>
      <c r="P90" s="241">
        <f t="shared" si="3"/>
        <v>0</v>
      </c>
      <c r="Q90" s="242">
        <f>IFERROR(INDEX(Deduction!$Q:$Q,MATCH($A90,Deduction!$A:$A,0))*_xlfn.XLOOKUP(Q$1,'Point System'!$E:$E,'Point System'!$G:$G,0),0)</f>
        <v>0</v>
      </c>
      <c r="R90" s="242">
        <f>IFERROR(INDEX(Deduction!$R:$R,MATCH($A90,Deduction!$A:$A,0))*_xlfn.XLOOKUP(R$1,'Point System'!$E:$E,'Point System'!$G:$G,0),0)</f>
        <v>0</v>
      </c>
      <c r="S90" s="242">
        <f>IFERROR(INDEX(Deduction!$S:$S,MATCH($A90,Deduction!$A:$A,0))*_xlfn.XLOOKUP(S$1,'Point System'!$E:$E,'Point System'!$G:$G,0),0)</f>
        <v>0</v>
      </c>
      <c r="T90" s="242">
        <f>IFERROR(INDEX(Deduction!$T:$T,MATCH($A90,Deduction!$A:$A,0))*_xlfn.XLOOKUP(T$1,'Point System'!$E:$E,'Point System'!$G:$G,0),0)</f>
        <v>0</v>
      </c>
      <c r="U90" s="242">
        <f>IFERROR(INDEX(Deduction!$U:$U,MATCH($A90,Deduction!$A:$A,0))*_xlfn.XLOOKUP(U$1,'Point System'!$E:$E,'Point System'!$G:$G,0),0)</f>
        <v>0</v>
      </c>
      <c r="V90" s="242">
        <f>IFERROR(INDEX(Deduction!$V:$V,MATCH($A90,Deduction!$A:$A,0))*_xlfn.XLOOKUP(V$1,'Point System'!$E:$E,'Point System'!$G:$G,0),0)</f>
        <v>0</v>
      </c>
      <c r="W90" s="241">
        <f t="shared" si="4"/>
        <v>0</v>
      </c>
      <c r="X90" s="241">
        <f t="shared" si="5"/>
        <v>0</v>
      </c>
      <c r="Y90" s="244" cm="1">
        <f t="array" ref="Y90">IFERROR(SUMPRODUCT((LOWER(INDEX(Attendance!$E:$ZZ,MATCH($A90,Attendance!$A:$A,0),0))="x")*(TEXT(Attendance!$E$1:$ZZ$1,"mmm")="Feb"))/SUMPRODUCT((Attendance!$E$1:$ZZ$1&lt;&gt;"")*(TEXT(Attendance!$E$1:$ZZ$1,"mmm")="Feb")),0)</f>
        <v>0</v>
      </c>
      <c r="Z90" s="245" cm="1">
        <f t="array" ref="Z90">IFERROR(SUMPRODUCT((LOWER(INDEX(Attendance!$E:$ZZ,MATCH($A90,Attendance!$A:$A,0),0))="x")*(Attendance!$E$2:$ZZ$2=_xlfn.XLOOKUP(E$1,'Point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91" spans="1:26" x14ac:dyDescent="0.25">
      <c r="A91" s="39">
        <f>Attendance!A90</f>
        <v>88</v>
      </c>
      <c r="B91" s="39" t="str">
        <f>IF($A91=0,"",IFERROR(_xlfn.LET(_xlpm.x,INDEX(Attendance!$B:$B,MATCH($A91,Attendance!$A:$A,0)),IF(_xlpm.x=0,"",_xlpm.x)),""))</f>
        <v/>
      </c>
      <c r="C91" s="39" t="str">
        <f>IF($A91=0,"",IFERROR(_xlfn.LET(_xlpm.x,INDEX(Attendance!$C:$C,MATCH($A91,Attendance!$A:$A,0)),IF(_xlpm.x=0,"",_xlpm.x)),""))</f>
        <v/>
      </c>
      <c r="D91" s="39" t="str">
        <f>IF($A91=0,"",IFERROR(_xlfn.LET(_xlpm.x,INDEX(Attendance!$D:$D,MATCH($A91,Attendance!$A:$A,0)),IF(_xlpm.x=0,"",_xlpm.x)),""))</f>
        <v/>
      </c>
      <c r="E91" s="233" cm="1">
        <f t="array" ref="E91">SUMPRODUCT((LOWER(INDEX(Attendance!$D:$ZZ,MATCH($A91,Attendance!$A:$A,0),0))="x")*(Attendance!$D$2:$ZZ$2=_xlfn.XLOOKUP(E$1,'Point System'!$A:$A,'Point System'!$B:$B,""))*(TEXT(Attendance!$D$1:$ZZ$1,"mmm")="Feb"))*_xlfn.XLOOKUP(E$1,'Point System'!$A:$A,'Point System'!$C:$C,0)</f>
        <v>0</v>
      </c>
      <c r="F91" s="233" cm="1">
        <f t="array" ref="F91">SUMPRODUCT((LOWER(INDEX(Attendance!$D:$ZZ,MATCH($A91,Attendance!$A:$A,0),0))="x")*(Attendance!$D$2:$ZZ$2=_xlfn.XLOOKUP(F$1,'Point System'!$A:$A,'Point System'!$B:$B,""))*(TEXT(Attendance!$D$1:$ZZ$1,"mmm")="Feb"))*_xlfn.XLOOKUP(F$1,'Point System'!$A:$A,'Point System'!$C:$C,0)</f>
        <v>0</v>
      </c>
      <c r="G91" s="233" cm="1">
        <f t="array" ref="G91">SUMPRODUCT((LOWER(INDEX(Attendance!$D:$ZZ,MATCH($A91,Attendance!$A:$A,0),0))="x")*(Attendance!$D$2:$ZZ$2=_xlfn.XLOOKUP(G$1,'Point System'!$A:$A,'Point System'!$B:$B,""))*(TEXT(Attendance!$D$1:$ZZ$1,"mmm")="Feb"))*_xlfn.XLOOKUP(G$1,'Point System'!$A:$A,'Point System'!$C:$C,0)</f>
        <v>0</v>
      </c>
      <c r="H91" s="233" cm="1">
        <f t="array" ref="H91">SUMPRODUCT((LOWER(INDEX(Attendance!$D:$ZZ,MATCH($A91,Attendance!$A:$A,0),0))="x")*(Attendance!$D$2:$ZZ$2=_xlfn.XLOOKUP(H$1,'Point System'!$A:$A,'Point System'!$B:$B,""))*(TEXT(Attendance!$D$1:$ZZ$1,"mmm")="Feb"))*_xlfn.XLOOKUP(H$1,'Point System'!$A:$A,'Point System'!$C:$C,0)</f>
        <v>0</v>
      </c>
      <c r="I91" s="233" cm="1">
        <f t="array" ref="I91">SUMPRODUCT((LOWER(INDEX(Attendance!$D:$ZZ,MATCH($A91,Attendance!$A:$A,0),0))="x")*(Attendance!$D$2:$ZZ$2=_xlfn.XLOOKUP(I$1,'Point System'!$A:$A,'Point System'!$B:$B,""))*(TEXT(Attendance!$D$1:$ZZ$1,"mmm")="Feb"))*_xlfn.XLOOKUP(I$1,'Point System'!$A:$A,'Point System'!$C:$C,0)</f>
        <v>0</v>
      </c>
      <c r="J91" s="233" cm="1">
        <f t="array" ref="J91">SUMPRODUCT((LOWER(INDEX(Attendance!$D:$ZZ,MATCH($A91,Attendance!$A:$A,0),0))="x")*(Attendance!$D$2:$ZZ$2=_xlfn.XLOOKUP(J$1,'Point System'!$A:$A,'Point System'!$B:$B,""))*(TEXT(Attendance!$D$1:$ZZ$1,"mmm")="Feb"))*_xlfn.XLOOKUP(J$1,'Point System'!$A:$A,'Point System'!$C:$C,0)</f>
        <v>0</v>
      </c>
      <c r="K91" s="233" cm="1">
        <f t="array" ref="K91">SUMPRODUCT((LOWER(INDEX(Attendance!$D:$ZZ,MATCH($A91,Attendance!$A:$A,0),0))="x")*(Attendance!$D$2:$ZZ$2=_xlfn.XLOOKUP(K$1,'Point System'!$A:$A,'Point System'!$B:$B,""))*(TEXT(Attendance!$D$1:$ZZ$1,"mmm")="Feb"))*_xlfn.XLOOKUP(K$1,'Point System'!$A:$A,'Point System'!$C:$C,0)</f>
        <v>0</v>
      </c>
      <c r="L91" s="188"/>
      <c r="M91" s="188"/>
      <c r="N91" s="188"/>
      <c r="O91" s="188"/>
      <c r="P91" s="241">
        <f t="shared" si="3"/>
        <v>0</v>
      </c>
      <c r="Q91" s="242">
        <f>IFERROR(INDEX(Deduction!$Q:$Q,MATCH($A91,Deduction!$A:$A,0))*_xlfn.XLOOKUP(Q$1,'Point System'!$E:$E,'Point System'!$G:$G,0),0)</f>
        <v>0</v>
      </c>
      <c r="R91" s="242">
        <f>IFERROR(INDEX(Deduction!$R:$R,MATCH($A91,Deduction!$A:$A,0))*_xlfn.XLOOKUP(R$1,'Point System'!$E:$E,'Point System'!$G:$G,0),0)</f>
        <v>0</v>
      </c>
      <c r="S91" s="242">
        <f>IFERROR(INDEX(Deduction!$S:$S,MATCH($A91,Deduction!$A:$A,0))*_xlfn.XLOOKUP(S$1,'Point System'!$E:$E,'Point System'!$G:$G,0),0)</f>
        <v>0</v>
      </c>
      <c r="T91" s="242">
        <f>IFERROR(INDEX(Deduction!$T:$T,MATCH($A91,Deduction!$A:$A,0))*_xlfn.XLOOKUP(T$1,'Point System'!$E:$E,'Point System'!$G:$G,0),0)</f>
        <v>0</v>
      </c>
      <c r="U91" s="242">
        <f>IFERROR(INDEX(Deduction!$U:$U,MATCH($A91,Deduction!$A:$A,0))*_xlfn.XLOOKUP(U$1,'Point System'!$E:$E,'Point System'!$G:$G,0),0)</f>
        <v>0</v>
      </c>
      <c r="V91" s="242">
        <f>IFERROR(INDEX(Deduction!$V:$V,MATCH($A91,Deduction!$A:$A,0))*_xlfn.XLOOKUP(V$1,'Point System'!$E:$E,'Point System'!$G:$G,0),0)</f>
        <v>0</v>
      </c>
      <c r="W91" s="241">
        <f t="shared" si="4"/>
        <v>0</v>
      </c>
      <c r="X91" s="241">
        <f t="shared" si="5"/>
        <v>0</v>
      </c>
      <c r="Y91" s="244" cm="1">
        <f t="array" ref="Y91">IFERROR(SUMPRODUCT((LOWER(INDEX(Attendance!$E:$ZZ,MATCH($A91,Attendance!$A:$A,0),0))="x")*(TEXT(Attendance!$E$1:$ZZ$1,"mmm")="Feb"))/SUMPRODUCT((Attendance!$E$1:$ZZ$1&lt;&gt;"")*(TEXT(Attendance!$E$1:$ZZ$1,"mmm")="Feb")),0)</f>
        <v>0</v>
      </c>
      <c r="Z91" s="245" cm="1">
        <f t="array" ref="Z91">IFERROR(SUMPRODUCT((LOWER(INDEX(Attendance!$E:$ZZ,MATCH($A91,Attendance!$A:$A,0),0))="x")*(Attendance!$E$2:$ZZ$2=_xlfn.XLOOKUP(E$1,'Point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92" spans="1:26" x14ac:dyDescent="0.25">
      <c r="A92" s="40">
        <f>Attendance!A91</f>
        <v>89</v>
      </c>
      <c r="B92" s="39" t="str">
        <f>IF($A92=0,"",IFERROR(_xlfn.LET(_xlpm.x,INDEX(Attendance!$B:$B,MATCH($A92,Attendance!$A:$A,0)),IF(_xlpm.x=0,"",_xlpm.x)),""))</f>
        <v/>
      </c>
      <c r="C92" s="39" t="str">
        <f>IF($A92=0,"",IFERROR(_xlfn.LET(_xlpm.x,INDEX(Attendance!$C:$C,MATCH($A92,Attendance!$A:$A,0)),IF(_xlpm.x=0,"",_xlpm.x)),""))</f>
        <v/>
      </c>
      <c r="D92" s="39" t="str">
        <f>IF($A92=0,"",IFERROR(_xlfn.LET(_xlpm.x,INDEX(Attendance!$D:$D,MATCH($A92,Attendance!$A:$A,0)),IF(_xlpm.x=0,"",_xlpm.x)),""))</f>
        <v/>
      </c>
      <c r="E92" s="233" cm="1">
        <f t="array" ref="E92">SUMPRODUCT((LOWER(INDEX(Attendance!$D:$ZZ,MATCH($A92,Attendance!$A:$A,0),0))="x")*(Attendance!$D$2:$ZZ$2=_xlfn.XLOOKUP(E$1,'Point System'!$A:$A,'Point System'!$B:$B,""))*(TEXT(Attendance!$D$1:$ZZ$1,"mmm")="Feb"))*_xlfn.XLOOKUP(E$1,'Point System'!$A:$A,'Point System'!$C:$C,0)</f>
        <v>0</v>
      </c>
      <c r="F92" s="233" cm="1">
        <f t="array" ref="F92">SUMPRODUCT((LOWER(INDEX(Attendance!$D:$ZZ,MATCH($A92,Attendance!$A:$A,0),0))="x")*(Attendance!$D$2:$ZZ$2=_xlfn.XLOOKUP(F$1,'Point System'!$A:$A,'Point System'!$B:$B,""))*(TEXT(Attendance!$D$1:$ZZ$1,"mmm")="Feb"))*_xlfn.XLOOKUP(F$1,'Point System'!$A:$A,'Point System'!$C:$C,0)</f>
        <v>0</v>
      </c>
      <c r="G92" s="233" cm="1">
        <f t="array" ref="G92">SUMPRODUCT((LOWER(INDEX(Attendance!$D:$ZZ,MATCH($A92,Attendance!$A:$A,0),0))="x")*(Attendance!$D$2:$ZZ$2=_xlfn.XLOOKUP(G$1,'Point System'!$A:$A,'Point System'!$B:$B,""))*(TEXT(Attendance!$D$1:$ZZ$1,"mmm")="Feb"))*_xlfn.XLOOKUP(G$1,'Point System'!$A:$A,'Point System'!$C:$C,0)</f>
        <v>0</v>
      </c>
      <c r="H92" s="233" cm="1">
        <f t="array" ref="H92">SUMPRODUCT((LOWER(INDEX(Attendance!$D:$ZZ,MATCH($A92,Attendance!$A:$A,0),0))="x")*(Attendance!$D$2:$ZZ$2=_xlfn.XLOOKUP(H$1,'Point System'!$A:$A,'Point System'!$B:$B,""))*(TEXT(Attendance!$D$1:$ZZ$1,"mmm")="Feb"))*_xlfn.XLOOKUP(H$1,'Point System'!$A:$A,'Point System'!$C:$C,0)</f>
        <v>0</v>
      </c>
      <c r="I92" s="233" cm="1">
        <f t="array" ref="I92">SUMPRODUCT((LOWER(INDEX(Attendance!$D:$ZZ,MATCH($A92,Attendance!$A:$A,0),0))="x")*(Attendance!$D$2:$ZZ$2=_xlfn.XLOOKUP(I$1,'Point System'!$A:$A,'Point System'!$B:$B,""))*(TEXT(Attendance!$D$1:$ZZ$1,"mmm")="Feb"))*_xlfn.XLOOKUP(I$1,'Point System'!$A:$A,'Point System'!$C:$C,0)</f>
        <v>0</v>
      </c>
      <c r="J92" s="233" cm="1">
        <f t="array" ref="J92">SUMPRODUCT((LOWER(INDEX(Attendance!$D:$ZZ,MATCH($A92,Attendance!$A:$A,0),0))="x")*(Attendance!$D$2:$ZZ$2=_xlfn.XLOOKUP(J$1,'Point System'!$A:$A,'Point System'!$B:$B,""))*(TEXT(Attendance!$D$1:$ZZ$1,"mmm")="Feb"))*_xlfn.XLOOKUP(J$1,'Point System'!$A:$A,'Point System'!$C:$C,0)</f>
        <v>0</v>
      </c>
      <c r="K92" s="233" cm="1">
        <f t="array" ref="K92">SUMPRODUCT((LOWER(INDEX(Attendance!$D:$ZZ,MATCH($A92,Attendance!$A:$A,0),0))="x")*(Attendance!$D$2:$ZZ$2=_xlfn.XLOOKUP(K$1,'Point System'!$A:$A,'Point System'!$B:$B,""))*(TEXT(Attendance!$D$1:$ZZ$1,"mmm")="Feb"))*_xlfn.XLOOKUP(K$1,'Point System'!$A:$A,'Point System'!$C:$C,0)</f>
        <v>0</v>
      </c>
      <c r="L92" s="188"/>
      <c r="M92" s="188"/>
      <c r="N92" s="188"/>
      <c r="O92" s="188"/>
      <c r="P92" s="241">
        <f t="shared" si="3"/>
        <v>0</v>
      </c>
      <c r="Q92" s="242">
        <f>IFERROR(INDEX(Deduction!$Q:$Q,MATCH($A92,Deduction!$A:$A,0))*_xlfn.XLOOKUP(Q$1,'Point System'!$E:$E,'Point System'!$G:$G,0),0)</f>
        <v>0</v>
      </c>
      <c r="R92" s="242">
        <f>IFERROR(INDEX(Deduction!$R:$R,MATCH($A92,Deduction!$A:$A,0))*_xlfn.XLOOKUP(R$1,'Point System'!$E:$E,'Point System'!$G:$G,0),0)</f>
        <v>0</v>
      </c>
      <c r="S92" s="242">
        <f>IFERROR(INDEX(Deduction!$S:$S,MATCH($A92,Deduction!$A:$A,0))*_xlfn.XLOOKUP(S$1,'Point System'!$E:$E,'Point System'!$G:$G,0),0)</f>
        <v>0</v>
      </c>
      <c r="T92" s="242">
        <f>IFERROR(INDEX(Deduction!$T:$T,MATCH($A92,Deduction!$A:$A,0))*_xlfn.XLOOKUP(T$1,'Point System'!$E:$E,'Point System'!$G:$G,0),0)</f>
        <v>0</v>
      </c>
      <c r="U92" s="242">
        <f>IFERROR(INDEX(Deduction!$U:$U,MATCH($A92,Deduction!$A:$A,0))*_xlfn.XLOOKUP(U$1,'Point System'!$E:$E,'Point System'!$G:$G,0),0)</f>
        <v>0</v>
      </c>
      <c r="V92" s="242">
        <f>IFERROR(INDEX(Deduction!$V:$V,MATCH($A92,Deduction!$A:$A,0))*_xlfn.XLOOKUP(V$1,'Point System'!$E:$E,'Point System'!$G:$G,0),0)</f>
        <v>0</v>
      </c>
      <c r="W92" s="241">
        <f t="shared" si="4"/>
        <v>0</v>
      </c>
      <c r="X92" s="241">
        <f t="shared" si="5"/>
        <v>0</v>
      </c>
      <c r="Y92" s="244" cm="1">
        <f t="array" ref="Y92">IFERROR(SUMPRODUCT((LOWER(INDEX(Attendance!$E:$ZZ,MATCH($A92,Attendance!$A:$A,0),0))="x")*(TEXT(Attendance!$E$1:$ZZ$1,"mmm")="Feb"))/SUMPRODUCT((Attendance!$E$1:$ZZ$1&lt;&gt;"")*(TEXT(Attendance!$E$1:$ZZ$1,"mmm")="Feb")),0)</f>
        <v>0</v>
      </c>
      <c r="Z92" s="245" cm="1">
        <f t="array" ref="Z92">IFERROR(SUMPRODUCT((LOWER(INDEX(Attendance!$E:$ZZ,MATCH($A92,Attendance!$A:$A,0),0))="x")*(Attendance!$E$2:$ZZ$2=_xlfn.XLOOKUP(E$1,'Point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93" spans="1:26" x14ac:dyDescent="0.25">
      <c r="A93" s="39">
        <f>Attendance!A92</f>
        <v>90</v>
      </c>
      <c r="B93" s="39" t="str">
        <f>IF($A93=0,"",IFERROR(_xlfn.LET(_xlpm.x,INDEX(Attendance!$B:$B,MATCH($A93,Attendance!$A:$A,0)),IF(_xlpm.x=0,"",_xlpm.x)),""))</f>
        <v/>
      </c>
      <c r="C93" s="39" t="str">
        <f>IF($A93=0,"",IFERROR(_xlfn.LET(_xlpm.x,INDEX(Attendance!$C:$C,MATCH($A93,Attendance!$A:$A,0)),IF(_xlpm.x=0,"",_xlpm.x)),""))</f>
        <v/>
      </c>
      <c r="D93" s="39" t="str">
        <f>IF($A93=0,"",IFERROR(_xlfn.LET(_xlpm.x,INDEX(Attendance!$D:$D,MATCH($A93,Attendance!$A:$A,0)),IF(_xlpm.x=0,"",_xlpm.x)),""))</f>
        <v/>
      </c>
      <c r="E93" s="233" cm="1">
        <f t="array" ref="E93">SUMPRODUCT((LOWER(INDEX(Attendance!$D:$ZZ,MATCH($A93,Attendance!$A:$A,0),0))="x")*(Attendance!$D$2:$ZZ$2=_xlfn.XLOOKUP(E$1,'Point System'!$A:$A,'Point System'!$B:$B,""))*(TEXT(Attendance!$D$1:$ZZ$1,"mmm")="Feb"))*_xlfn.XLOOKUP(E$1,'Point System'!$A:$A,'Point System'!$C:$C,0)</f>
        <v>0</v>
      </c>
      <c r="F93" s="233" cm="1">
        <f t="array" ref="F93">SUMPRODUCT((LOWER(INDEX(Attendance!$D:$ZZ,MATCH($A93,Attendance!$A:$A,0),0))="x")*(Attendance!$D$2:$ZZ$2=_xlfn.XLOOKUP(F$1,'Point System'!$A:$A,'Point System'!$B:$B,""))*(TEXT(Attendance!$D$1:$ZZ$1,"mmm")="Feb"))*_xlfn.XLOOKUP(F$1,'Point System'!$A:$A,'Point System'!$C:$C,0)</f>
        <v>0</v>
      </c>
      <c r="G93" s="233" cm="1">
        <f t="array" ref="G93">SUMPRODUCT((LOWER(INDEX(Attendance!$D:$ZZ,MATCH($A93,Attendance!$A:$A,0),0))="x")*(Attendance!$D$2:$ZZ$2=_xlfn.XLOOKUP(G$1,'Point System'!$A:$A,'Point System'!$B:$B,""))*(TEXT(Attendance!$D$1:$ZZ$1,"mmm")="Feb"))*_xlfn.XLOOKUP(G$1,'Point System'!$A:$A,'Point System'!$C:$C,0)</f>
        <v>0</v>
      </c>
      <c r="H93" s="233" cm="1">
        <f t="array" ref="H93">SUMPRODUCT((LOWER(INDEX(Attendance!$D:$ZZ,MATCH($A93,Attendance!$A:$A,0),0))="x")*(Attendance!$D$2:$ZZ$2=_xlfn.XLOOKUP(H$1,'Point System'!$A:$A,'Point System'!$B:$B,""))*(TEXT(Attendance!$D$1:$ZZ$1,"mmm")="Feb"))*_xlfn.XLOOKUP(H$1,'Point System'!$A:$A,'Point System'!$C:$C,0)</f>
        <v>0</v>
      </c>
      <c r="I93" s="233" cm="1">
        <f t="array" ref="I93">SUMPRODUCT((LOWER(INDEX(Attendance!$D:$ZZ,MATCH($A93,Attendance!$A:$A,0),0))="x")*(Attendance!$D$2:$ZZ$2=_xlfn.XLOOKUP(I$1,'Point System'!$A:$A,'Point System'!$B:$B,""))*(TEXT(Attendance!$D$1:$ZZ$1,"mmm")="Feb"))*_xlfn.XLOOKUP(I$1,'Point System'!$A:$A,'Point System'!$C:$C,0)</f>
        <v>0</v>
      </c>
      <c r="J93" s="233" cm="1">
        <f t="array" ref="J93">SUMPRODUCT((LOWER(INDEX(Attendance!$D:$ZZ,MATCH($A93,Attendance!$A:$A,0),0))="x")*(Attendance!$D$2:$ZZ$2=_xlfn.XLOOKUP(J$1,'Point System'!$A:$A,'Point System'!$B:$B,""))*(TEXT(Attendance!$D$1:$ZZ$1,"mmm")="Feb"))*_xlfn.XLOOKUP(J$1,'Point System'!$A:$A,'Point System'!$C:$C,0)</f>
        <v>0</v>
      </c>
      <c r="K93" s="233" cm="1">
        <f t="array" ref="K93">SUMPRODUCT((LOWER(INDEX(Attendance!$D:$ZZ,MATCH($A93,Attendance!$A:$A,0),0))="x")*(Attendance!$D$2:$ZZ$2=_xlfn.XLOOKUP(K$1,'Point System'!$A:$A,'Point System'!$B:$B,""))*(TEXT(Attendance!$D$1:$ZZ$1,"mmm")="Feb"))*_xlfn.XLOOKUP(K$1,'Point System'!$A:$A,'Point System'!$C:$C,0)</f>
        <v>0</v>
      </c>
      <c r="L93" s="188"/>
      <c r="M93" s="188"/>
      <c r="N93" s="188"/>
      <c r="O93" s="188"/>
      <c r="P93" s="241">
        <f t="shared" si="3"/>
        <v>0</v>
      </c>
      <c r="Q93" s="242">
        <f>IFERROR(INDEX(Deduction!$Q:$Q,MATCH($A93,Deduction!$A:$A,0))*_xlfn.XLOOKUP(Q$1,'Point System'!$E:$E,'Point System'!$G:$G,0),0)</f>
        <v>0</v>
      </c>
      <c r="R93" s="242">
        <f>IFERROR(INDEX(Deduction!$R:$R,MATCH($A93,Deduction!$A:$A,0))*_xlfn.XLOOKUP(R$1,'Point System'!$E:$E,'Point System'!$G:$G,0),0)</f>
        <v>0</v>
      </c>
      <c r="S93" s="242">
        <f>IFERROR(INDEX(Deduction!$S:$S,MATCH($A93,Deduction!$A:$A,0))*_xlfn.XLOOKUP(S$1,'Point System'!$E:$E,'Point System'!$G:$G,0),0)</f>
        <v>0</v>
      </c>
      <c r="T93" s="242">
        <f>IFERROR(INDEX(Deduction!$T:$T,MATCH($A93,Deduction!$A:$A,0))*_xlfn.XLOOKUP(T$1,'Point System'!$E:$E,'Point System'!$G:$G,0),0)</f>
        <v>0</v>
      </c>
      <c r="U93" s="242">
        <f>IFERROR(INDEX(Deduction!$U:$U,MATCH($A93,Deduction!$A:$A,0))*_xlfn.XLOOKUP(U$1,'Point System'!$E:$E,'Point System'!$G:$G,0),0)</f>
        <v>0</v>
      </c>
      <c r="V93" s="242">
        <f>IFERROR(INDEX(Deduction!$V:$V,MATCH($A93,Deduction!$A:$A,0))*_xlfn.XLOOKUP(V$1,'Point System'!$E:$E,'Point System'!$G:$G,0),0)</f>
        <v>0</v>
      </c>
      <c r="W93" s="241">
        <f t="shared" si="4"/>
        <v>0</v>
      </c>
      <c r="X93" s="241">
        <f t="shared" si="5"/>
        <v>0</v>
      </c>
      <c r="Y93" s="244" cm="1">
        <f t="array" ref="Y93">IFERROR(SUMPRODUCT((LOWER(INDEX(Attendance!$E:$ZZ,MATCH($A93,Attendance!$A:$A,0),0))="x")*(TEXT(Attendance!$E$1:$ZZ$1,"mmm")="Feb"))/SUMPRODUCT((Attendance!$E$1:$ZZ$1&lt;&gt;"")*(TEXT(Attendance!$E$1:$ZZ$1,"mmm")="Feb")),0)</f>
        <v>0</v>
      </c>
      <c r="Z93" s="245" cm="1">
        <f t="array" ref="Z93">IFERROR(SUMPRODUCT((LOWER(INDEX(Attendance!$E:$ZZ,MATCH($A93,Attendance!$A:$A,0),0))="x")*(Attendance!$E$2:$ZZ$2=_xlfn.XLOOKUP(E$1,'Point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94" spans="1:26" x14ac:dyDescent="0.25">
      <c r="A94" s="40">
        <f>Attendance!A93</f>
        <v>91</v>
      </c>
      <c r="B94" s="39" t="str">
        <f>IF($A94=0,"",IFERROR(_xlfn.LET(_xlpm.x,INDEX(Attendance!$B:$B,MATCH($A94,Attendance!$A:$A,0)),IF(_xlpm.x=0,"",_xlpm.x)),""))</f>
        <v/>
      </c>
      <c r="C94" s="39" t="str">
        <f>IF($A94=0,"",IFERROR(_xlfn.LET(_xlpm.x,INDEX(Attendance!$C:$C,MATCH($A94,Attendance!$A:$A,0)),IF(_xlpm.x=0,"",_xlpm.x)),""))</f>
        <v/>
      </c>
      <c r="D94" s="39" t="str">
        <f>IF($A94=0,"",IFERROR(_xlfn.LET(_xlpm.x,INDEX(Attendance!$D:$D,MATCH($A94,Attendance!$A:$A,0)),IF(_xlpm.x=0,"",_xlpm.x)),""))</f>
        <v/>
      </c>
      <c r="E94" s="233" cm="1">
        <f t="array" ref="E94">SUMPRODUCT((LOWER(INDEX(Attendance!$D:$ZZ,MATCH($A94,Attendance!$A:$A,0),0))="x")*(Attendance!$D$2:$ZZ$2=_xlfn.XLOOKUP(E$1,'Point System'!$A:$A,'Point System'!$B:$B,""))*(TEXT(Attendance!$D$1:$ZZ$1,"mmm")="Feb"))*_xlfn.XLOOKUP(E$1,'Point System'!$A:$A,'Point System'!$C:$C,0)</f>
        <v>0</v>
      </c>
      <c r="F94" s="233" cm="1">
        <f t="array" ref="F94">SUMPRODUCT((LOWER(INDEX(Attendance!$D:$ZZ,MATCH($A94,Attendance!$A:$A,0),0))="x")*(Attendance!$D$2:$ZZ$2=_xlfn.XLOOKUP(F$1,'Point System'!$A:$A,'Point System'!$B:$B,""))*(TEXT(Attendance!$D$1:$ZZ$1,"mmm")="Feb"))*_xlfn.XLOOKUP(F$1,'Point System'!$A:$A,'Point System'!$C:$C,0)</f>
        <v>0</v>
      </c>
      <c r="G94" s="233" cm="1">
        <f t="array" ref="G94">SUMPRODUCT((LOWER(INDEX(Attendance!$D:$ZZ,MATCH($A94,Attendance!$A:$A,0),0))="x")*(Attendance!$D$2:$ZZ$2=_xlfn.XLOOKUP(G$1,'Point System'!$A:$A,'Point System'!$B:$B,""))*(TEXT(Attendance!$D$1:$ZZ$1,"mmm")="Feb"))*_xlfn.XLOOKUP(G$1,'Point System'!$A:$A,'Point System'!$C:$C,0)</f>
        <v>0</v>
      </c>
      <c r="H94" s="233" cm="1">
        <f t="array" ref="H94">SUMPRODUCT((LOWER(INDEX(Attendance!$D:$ZZ,MATCH($A94,Attendance!$A:$A,0),0))="x")*(Attendance!$D$2:$ZZ$2=_xlfn.XLOOKUP(H$1,'Point System'!$A:$A,'Point System'!$B:$B,""))*(TEXT(Attendance!$D$1:$ZZ$1,"mmm")="Feb"))*_xlfn.XLOOKUP(H$1,'Point System'!$A:$A,'Point System'!$C:$C,0)</f>
        <v>0</v>
      </c>
      <c r="I94" s="233" cm="1">
        <f t="array" ref="I94">SUMPRODUCT((LOWER(INDEX(Attendance!$D:$ZZ,MATCH($A94,Attendance!$A:$A,0),0))="x")*(Attendance!$D$2:$ZZ$2=_xlfn.XLOOKUP(I$1,'Point System'!$A:$A,'Point System'!$B:$B,""))*(TEXT(Attendance!$D$1:$ZZ$1,"mmm")="Feb"))*_xlfn.XLOOKUP(I$1,'Point System'!$A:$A,'Point System'!$C:$C,0)</f>
        <v>0</v>
      </c>
      <c r="J94" s="233" cm="1">
        <f t="array" ref="J94">SUMPRODUCT((LOWER(INDEX(Attendance!$D:$ZZ,MATCH($A94,Attendance!$A:$A,0),0))="x")*(Attendance!$D$2:$ZZ$2=_xlfn.XLOOKUP(J$1,'Point System'!$A:$A,'Point System'!$B:$B,""))*(TEXT(Attendance!$D$1:$ZZ$1,"mmm")="Feb"))*_xlfn.XLOOKUP(J$1,'Point System'!$A:$A,'Point System'!$C:$C,0)</f>
        <v>0</v>
      </c>
      <c r="K94" s="233" cm="1">
        <f t="array" ref="K94">SUMPRODUCT((LOWER(INDEX(Attendance!$D:$ZZ,MATCH($A94,Attendance!$A:$A,0),0))="x")*(Attendance!$D$2:$ZZ$2=_xlfn.XLOOKUP(K$1,'Point System'!$A:$A,'Point System'!$B:$B,""))*(TEXT(Attendance!$D$1:$ZZ$1,"mmm")="Feb"))*_xlfn.XLOOKUP(K$1,'Point System'!$A:$A,'Point System'!$C:$C,0)</f>
        <v>0</v>
      </c>
      <c r="L94" s="188"/>
      <c r="M94" s="188"/>
      <c r="N94" s="188"/>
      <c r="O94" s="188"/>
      <c r="P94" s="241">
        <f t="shared" si="3"/>
        <v>0</v>
      </c>
      <c r="Q94" s="242">
        <f>IFERROR(INDEX(Deduction!$Q:$Q,MATCH($A94,Deduction!$A:$A,0))*_xlfn.XLOOKUP(Q$1,'Point System'!$E:$E,'Point System'!$G:$G,0),0)</f>
        <v>0</v>
      </c>
      <c r="R94" s="242">
        <f>IFERROR(INDEX(Deduction!$R:$R,MATCH($A94,Deduction!$A:$A,0))*_xlfn.XLOOKUP(R$1,'Point System'!$E:$E,'Point System'!$G:$G,0),0)</f>
        <v>0</v>
      </c>
      <c r="S94" s="242">
        <f>IFERROR(INDEX(Deduction!$S:$S,MATCH($A94,Deduction!$A:$A,0))*_xlfn.XLOOKUP(S$1,'Point System'!$E:$E,'Point System'!$G:$G,0),0)</f>
        <v>0</v>
      </c>
      <c r="T94" s="242">
        <f>IFERROR(INDEX(Deduction!$T:$T,MATCH($A94,Deduction!$A:$A,0))*_xlfn.XLOOKUP(T$1,'Point System'!$E:$E,'Point System'!$G:$G,0),0)</f>
        <v>0</v>
      </c>
      <c r="U94" s="242">
        <f>IFERROR(INDEX(Deduction!$U:$U,MATCH($A94,Deduction!$A:$A,0))*_xlfn.XLOOKUP(U$1,'Point System'!$E:$E,'Point System'!$G:$G,0),0)</f>
        <v>0</v>
      </c>
      <c r="V94" s="242">
        <f>IFERROR(INDEX(Deduction!$V:$V,MATCH($A94,Deduction!$A:$A,0))*_xlfn.XLOOKUP(V$1,'Point System'!$E:$E,'Point System'!$G:$G,0),0)</f>
        <v>0</v>
      </c>
      <c r="W94" s="241">
        <f t="shared" si="4"/>
        <v>0</v>
      </c>
      <c r="X94" s="241">
        <f t="shared" si="5"/>
        <v>0</v>
      </c>
      <c r="Y94" s="244" cm="1">
        <f t="array" ref="Y94">IFERROR(SUMPRODUCT((LOWER(INDEX(Attendance!$E:$ZZ,MATCH($A94,Attendance!$A:$A,0),0))="x")*(TEXT(Attendance!$E$1:$ZZ$1,"mmm")="Feb"))/SUMPRODUCT((Attendance!$E$1:$ZZ$1&lt;&gt;"")*(TEXT(Attendance!$E$1:$ZZ$1,"mmm")="Feb")),0)</f>
        <v>0</v>
      </c>
      <c r="Z94" s="245" cm="1">
        <f t="array" ref="Z94">IFERROR(SUMPRODUCT((LOWER(INDEX(Attendance!$E:$ZZ,MATCH($A94,Attendance!$A:$A,0),0))="x")*(Attendance!$E$2:$ZZ$2=_xlfn.XLOOKUP(E$1,'Point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95" spans="1:26" x14ac:dyDescent="0.25">
      <c r="A95" s="39">
        <f>Attendance!A94</f>
        <v>92</v>
      </c>
      <c r="B95" s="39" t="str">
        <f>IF($A95=0,"",IFERROR(_xlfn.LET(_xlpm.x,INDEX(Attendance!$B:$B,MATCH($A95,Attendance!$A:$A,0)),IF(_xlpm.x=0,"",_xlpm.x)),""))</f>
        <v/>
      </c>
      <c r="C95" s="39" t="str">
        <f>IF($A95=0,"",IFERROR(_xlfn.LET(_xlpm.x,INDEX(Attendance!$C:$C,MATCH($A95,Attendance!$A:$A,0)),IF(_xlpm.x=0,"",_xlpm.x)),""))</f>
        <v/>
      </c>
      <c r="D95" s="39" t="str">
        <f>IF($A95=0,"",IFERROR(_xlfn.LET(_xlpm.x,INDEX(Attendance!$D:$D,MATCH($A95,Attendance!$A:$A,0)),IF(_xlpm.x=0,"",_xlpm.x)),""))</f>
        <v/>
      </c>
      <c r="E95" s="233" cm="1">
        <f t="array" ref="E95">SUMPRODUCT((LOWER(INDEX(Attendance!$D:$ZZ,MATCH($A95,Attendance!$A:$A,0),0))="x")*(Attendance!$D$2:$ZZ$2=_xlfn.XLOOKUP(E$1,'Point System'!$A:$A,'Point System'!$B:$B,""))*(TEXT(Attendance!$D$1:$ZZ$1,"mmm")="Feb"))*_xlfn.XLOOKUP(E$1,'Point System'!$A:$A,'Point System'!$C:$C,0)</f>
        <v>0</v>
      </c>
      <c r="F95" s="233" cm="1">
        <f t="array" ref="F95">SUMPRODUCT((LOWER(INDEX(Attendance!$D:$ZZ,MATCH($A95,Attendance!$A:$A,0),0))="x")*(Attendance!$D$2:$ZZ$2=_xlfn.XLOOKUP(F$1,'Point System'!$A:$A,'Point System'!$B:$B,""))*(TEXT(Attendance!$D$1:$ZZ$1,"mmm")="Feb"))*_xlfn.XLOOKUP(F$1,'Point System'!$A:$A,'Point System'!$C:$C,0)</f>
        <v>0</v>
      </c>
      <c r="G95" s="233" cm="1">
        <f t="array" ref="G95">SUMPRODUCT((LOWER(INDEX(Attendance!$D:$ZZ,MATCH($A95,Attendance!$A:$A,0),0))="x")*(Attendance!$D$2:$ZZ$2=_xlfn.XLOOKUP(G$1,'Point System'!$A:$A,'Point System'!$B:$B,""))*(TEXT(Attendance!$D$1:$ZZ$1,"mmm")="Feb"))*_xlfn.XLOOKUP(G$1,'Point System'!$A:$A,'Point System'!$C:$C,0)</f>
        <v>0</v>
      </c>
      <c r="H95" s="233" cm="1">
        <f t="array" ref="H95">SUMPRODUCT((LOWER(INDEX(Attendance!$D:$ZZ,MATCH($A95,Attendance!$A:$A,0),0))="x")*(Attendance!$D$2:$ZZ$2=_xlfn.XLOOKUP(H$1,'Point System'!$A:$A,'Point System'!$B:$B,""))*(TEXT(Attendance!$D$1:$ZZ$1,"mmm")="Feb"))*_xlfn.XLOOKUP(H$1,'Point System'!$A:$A,'Point System'!$C:$C,0)</f>
        <v>0</v>
      </c>
      <c r="I95" s="233" cm="1">
        <f t="array" ref="I95">SUMPRODUCT((LOWER(INDEX(Attendance!$D:$ZZ,MATCH($A95,Attendance!$A:$A,0),0))="x")*(Attendance!$D$2:$ZZ$2=_xlfn.XLOOKUP(I$1,'Point System'!$A:$A,'Point System'!$B:$B,""))*(TEXT(Attendance!$D$1:$ZZ$1,"mmm")="Feb"))*_xlfn.XLOOKUP(I$1,'Point System'!$A:$A,'Point System'!$C:$C,0)</f>
        <v>0</v>
      </c>
      <c r="J95" s="233" cm="1">
        <f t="array" ref="J95">SUMPRODUCT((LOWER(INDEX(Attendance!$D:$ZZ,MATCH($A95,Attendance!$A:$A,0),0))="x")*(Attendance!$D$2:$ZZ$2=_xlfn.XLOOKUP(J$1,'Point System'!$A:$A,'Point System'!$B:$B,""))*(TEXT(Attendance!$D$1:$ZZ$1,"mmm")="Feb"))*_xlfn.XLOOKUP(J$1,'Point System'!$A:$A,'Point System'!$C:$C,0)</f>
        <v>0</v>
      </c>
      <c r="K95" s="233" cm="1">
        <f t="array" ref="K95">SUMPRODUCT((LOWER(INDEX(Attendance!$D:$ZZ,MATCH($A95,Attendance!$A:$A,0),0))="x")*(Attendance!$D$2:$ZZ$2=_xlfn.XLOOKUP(K$1,'Point System'!$A:$A,'Point System'!$B:$B,""))*(TEXT(Attendance!$D$1:$ZZ$1,"mmm")="Feb"))*_xlfn.XLOOKUP(K$1,'Point System'!$A:$A,'Point System'!$C:$C,0)</f>
        <v>0</v>
      </c>
      <c r="L95" s="188"/>
      <c r="M95" s="188"/>
      <c r="N95" s="188"/>
      <c r="O95" s="188"/>
      <c r="P95" s="241">
        <f t="shared" si="3"/>
        <v>0</v>
      </c>
      <c r="Q95" s="242">
        <f>IFERROR(INDEX(Deduction!$Q:$Q,MATCH($A95,Deduction!$A:$A,0))*_xlfn.XLOOKUP(Q$1,'Point System'!$E:$E,'Point System'!$G:$G,0),0)</f>
        <v>0</v>
      </c>
      <c r="R95" s="242">
        <f>IFERROR(INDEX(Deduction!$R:$R,MATCH($A95,Deduction!$A:$A,0))*_xlfn.XLOOKUP(R$1,'Point System'!$E:$E,'Point System'!$G:$G,0),0)</f>
        <v>0</v>
      </c>
      <c r="S95" s="242">
        <f>IFERROR(INDEX(Deduction!$S:$S,MATCH($A95,Deduction!$A:$A,0))*_xlfn.XLOOKUP(S$1,'Point System'!$E:$E,'Point System'!$G:$G,0),0)</f>
        <v>0</v>
      </c>
      <c r="T95" s="242">
        <f>IFERROR(INDEX(Deduction!$T:$T,MATCH($A95,Deduction!$A:$A,0))*_xlfn.XLOOKUP(T$1,'Point System'!$E:$E,'Point System'!$G:$G,0),0)</f>
        <v>0</v>
      </c>
      <c r="U95" s="242">
        <f>IFERROR(INDEX(Deduction!$U:$U,MATCH($A95,Deduction!$A:$A,0))*_xlfn.XLOOKUP(U$1,'Point System'!$E:$E,'Point System'!$G:$G,0),0)</f>
        <v>0</v>
      </c>
      <c r="V95" s="242">
        <f>IFERROR(INDEX(Deduction!$V:$V,MATCH($A95,Deduction!$A:$A,0))*_xlfn.XLOOKUP(V$1,'Point System'!$E:$E,'Point System'!$G:$G,0),0)</f>
        <v>0</v>
      </c>
      <c r="W95" s="241">
        <f t="shared" si="4"/>
        <v>0</v>
      </c>
      <c r="X95" s="241">
        <f t="shared" si="5"/>
        <v>0</v>
      </c>
      <c r="Y95" s="244" cm="1">
        <f t="array" ref="Y95">IFERROR(SUMPRODUCT((LOWER(INDEX(Attendance!$E:$ZZ,MATCH($A95,Attendance!$A:$A,0),0))="x")*(TEXT(Attendance!$E$1:$ZZ$1,"mmm")="Feb"))/SUMPRODUCT((Attendance!$E$1:$ZZ$1&lt;&gt;"")*(TEXT(Attendance!$E$1:$ZZ$1,"mmm")="Feb")),0)</f>
        <v>0</v>
      </c>
      <c r="Z95" s="245" cm="1">
        <f t="array" ref="Z95">IFERROR(SUMPRODUCT((LOWER(INDEX(Attendance!$E:$ZZ,MATCH($A95,Attendance!$A:$A,0),0))="x")*(Attendance!$E$2:$ZZ$2=_xlfn.XLOOKUP(E$1,'Point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96" spans="1:26" x14ac:dyDescent="0.25">
      <c r="A96" s="40">
        <f>Attendance!A95</f>
        <v>93</v>
      </c>
      <c r="B96" s="39" t="str">
        <f>IF($A96=0,"",IFERROR(_xlfn.LET(_xlpm.x,INDEX(Attendance!$B:$B,MATCH($A96,Attendance!$A:$A,0)),IF(_xlpm.x=0,"",_xlpm.x)),""))</f>
        <v/>
      </c>
      <c r="C96" s="39" t="str">
        <f>IF($A96=0,"",IFERROR(_xlfn.LET(_xlpm.x,INDEX(Attendance!$C:$C,MATCH($A96,Attendance!$A:$A,0)),IF(_xlpm.x=0,"",_xlpm.x)),""))</f>
        <v/>
      </c>
      <c r="D96" s="39" t="str">
        <f>IF($A96=0,"",IFERROR(_xlfn.LET(_xlpm.x,INDEX(Attendance!$D:$D,MATCH($A96,Attendance!$A:$A,0)),IF(_xlpm.x=0,"",_xlpm.x)),""))</f>
        <v/>
      </c>
      <c r="E96" s="233" cm="1">
        <f t="array" ref="E96">SUMPRODUCT((LOWER(INDEX(Attendance!$D:$ZZ,MATCH($A96,Attendance!$A:$A,0),0))="x")*(Attendance!$D$2:$ZZ$2=_xlfn.XLOOKUP(E$1,'Point System'!$A:$A,'Point System'!$B:$B,""))*(TEXT(Attendance!$D$1:$ZZ$1,"mmm")="Feb"))*_xlfn.XLOOKUP(E$1,'Point System'!$A:$A,'Point System'!$C:$C,0)</f>
        <v>0</v>
      </c>
      <c r="F96" s="233" cm="1">
        <f t="array" ref="F96">SUMPRODUCT((LOWER(INDEX(Attendance!$D:$ZZ,MATCH($A96,Attendance!$A:$A,0),0))="x")*(Attendance!$D$2:$ZZ$2=_xlfn.XLOOKUP(F$1,'Point System'!$A:$A,'Point System'!$B:$B,""))*(TEXT(Attendance!$D$1:$ZZ$1,"mmm")="Feb"))*_xlfn.XLOOKUP(F$1,'Point System'!$A:$A,'Point System'!$C:$C,0)</f>
        <v>0</v>
      </c>
      <c r="G96" s="233" cm="1">
        <f t="array" ref="G96">SUMPRODUCT((LOWER(INDEX(Attendance!$D:$ZZ,MATCH($A96,Attendance!$A:$A,0),0))="x")*(Attendance!$D$2:$ZZ$2=_xlfn.XLOOKUP(G$1,'Point System'!$A:$A,'Point System'!$B:$B,""))*(TEXT(Attendance!$D$1:$ZZ$1,"mmm")="Feb"))*_xlfn.XLOOKUP(G$1,'Point System'!$A:$A,'Point System'!$C:$C,0)</f>
        <v>0</v>
      </c>
      <c r="H96" s="233" cm="1">
        <f t="array" ref="H96">SUMPRODUCT((LOWER(INDEX(Attendance!$D:$ZZ,MATCH($A96,Attendance!$A:$A,0),0))="x")*(Attendance!$D$2:$ZZ$2=_xlfn.XLOOKUP(H$1,'Point System'!$A:$A,'Point System'!$B:$B,""))*(TEXT(Attendance!$D$1:$ZZ$1,"mmm")="Feb"))*_xlfn.XLOOKUP(H$1,'Point System'!$A:$A,'Point System'!$C:$C,0)</f>
        <v>0</v>
      </c>
      <c r="I96" s="233" cm="1">
        <f t="array" ref="I96">SUMPRODUCT((LOWER(INDEX(Attendance!$D:$ZZ,MATCH($A96,Attendance!$A:$A,0),0))="x")*(Attendance!$D$2:$ZZ$2=_xlfn.XLOOKUP(I$1,'Point System'!$A:$A,'Point System'!$B:$B,""))*(TEXT(Attendance!$D$1:$ZZ$1,"mmm")="Feb"))*_xlfn.XLOOKUP(I$1,'Point System'!$A:$A,'Point System'!$C:$C,0)</f>
        <v>0</v>
      </c>
      <c r="J96" s="233" cm="1">
        <f t="array" ref="J96">SUMPRODUCT((LOWER(INDEX(Attendance!$D:$ZZ,MATCH($A96,Attendance!$A:$A,0),0))="x")*(Attendance!$D$2:$ZZ$2=_xlfn.XLOOKUP(J$1,'Point System'!$A:$A,'Point System'!$B:$B,""))*(TEXT(Attendance!$D$1:$ZZ$1,"mmm")="Feb"))*_xlfn.XLOOKUP(J$1,'Point System'!$A:$A,'Point System'!$C:$C,0)</f>
        <v>0</v>
      </c>
      <c r="K96" s="233" cm="1">
        <f t="array" ref="K96">SUMPRODUCT((LOWER(INDEX(Attendance!$D:$ZZ,MATCH($A96,Attendance!$A:$A,0),0))="x")*(Attendance!$D$2:$ZZ$2=_xlfn.XLOOKUP(K$1,'Point System'!$A:$A,'Point System'!$B:$B,""))*(TEXT(Attendance!$D$1:$ZZ$1,"mmm")="Feb"))*_xlfn.XLOOKUP(K$1,'Point System'!$A:$A,'Point System'!$C:$C,0)</f>
        <v>0</v>
      </c>
      <c r="L96" s="188"/>
      <c r="M96" s="188"/>
      <c r="N96" s="188"/>
      <c r="O96" s="188"/>
      <c r="P96" s="241">
        <f t="shared" si="3"/>
        <v>0</v>
      </c>
      <c r="Q96" s="242">
        <f>IFERROR(INDEX(Deduction!$Q:$Q,MATCH($A96,Deduction!$A:$A,0))*_xlfn.XLOOKUP(Q$1,'Point System'!$E:$E,'Point System'!$G:$G,0),0)</f>
        <v>0</v>
      </c>
      <c r="R96" s="242">
        <f>IFERROR(INDEX(Deduction!$R:$R,MATCH($A96,Deduction!$A:$A,0))*_xlfn.XLOOKUP(R$1,'Point System'!$E:$E,'Point System'!$G:$G,0),0)</f>
        <v>0</v>
      </c>
      <c r="S96" s="242">
        <f>IFERROR(INDEX(Deduction!$S:$S,MATCH($A96,Deduction!$A:$A,0))*_xlfn.XLOOKUP(S$1,'Point System'!$E:$E,'Point System'!$G:$G,0),0)</f>
        <v>0</v>
      </c>
      <c r="T96" s="242">
        <f>IFERROR(INDEX(Deduction!$T:$T,MATCH($A96,Deduction!$A:$A,0))*_xlfn.XLOOKUP(T$1,'Point System'!$E:$E,'Point System'!$G:$G,0),0)</f>
        <v>0</v>
      </c>
      <c r="U96" s="242">
        <f>IFERROR(INDEX(Deduction!$U:$U,MATCH($A96,Deduction!$A:$A,0))*_xlfn.XLOOKUP(U$1,'Point System'!$E:$E,'Point System'!$G:$G,0),0)</f>
        <v>0</v>
      </c>
      <c r="V96" s="242">
        <f>IFERROR(INDEX(Deduction!$V:$V,MATCH($A96,Deduction!$A:$A,0))*_xlfn.XLOOKUP(V$1,'Point System'!$E:$E,'Point System'!$G:$G,0),0)</f>
        <v>0</v>
      </c>
      <c r="W96" s="241">
        <f t="shared" si="4"/>
        <v>0</v>
      </c>
      <c r="X96" s="241">
        <f t="shared" si="5"/>
        <v>0</v>
      </c>
      <c r="Y96" s="244" cm="1">
        <f t="array" ref="Y96">IFERROR(SUMPRODUCT((LOWER(INDEX(Attendance!$E:$ZZ,MATCH($A96,Attendance!$A:$A,0),0))="x")*(TEXT(Attendance!$E$1:$ZZ$1,"mmm")="Feb"))/SUMPRODUCT((Attendance!$E$1:$ZZ$1&lt;&gt;"")*(TEXT(Attendance!$E$1:$ZZ$1,"mmm")="Feb")),0)</f>
        <v>0</v>
      </c>
      <c r="Z96" s="245" cm="1">
        <f t="array" ref="Z96">IFERROR(SUMPRODUCT((LOWER(INDEX(Attendance!$E:$ZZ,MATCH($A96,Attendance!$A:$A,0),0))="x")*(Attendance!$E$2:$ZZ$2=_xlfn.XLOOKUP(E$1,'Point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97" spans="1:26" x14ac:dyDescent="0.25">
      <c r="A97" s="39">
        <f>Attendance!A96</f>
        <v>94</v>
      </c>
      <c r="B97" s="39" t="str">
        <f>IF($A97=0,"",IFERROR(_xlfn.LET(_xlpm.x,INDEX(Attendance!$B:$B,MATCH($A97,Attendance!$A:$A,0)),IF(_xlpm.x=0,"",_xlpm.x)),""))</f>
        <v/>
      </c>
      <c r="C97" s="39" t="str">
        <f>IF($A97=0,"",IFERROR(_xlfn.LET(_xlpm.x,INDEX(Attendance!$C:$C,MATCH($A97,Attendance!$A:$A,0)),IF(_xlpm.x=0,"",_xlpm.x)),""))</f>
        <v/>
      </c>
      <c r="D97" s="39" t="str">
        <f>IF($A97=0,"",IFERROR(_xlfn.LET(_xlpm.x,INDEX(Attendance!$D:$D,MATCH($A97,Attendance!$A:$A,0)),IF(_xlpm.x=0,"",_xlpm.x)),""))</f>
        <v/>
      </c>
      <c r="E97" s="233" cm="1">
        <f t="array" ref="E97">SUMPRODUCT((LOWER(INDEX(Attendance!$D:$ZZ,MATCH($A97,Attendance!$A:$A,0),0))="x")*(Attendance!$D$2:$ZZ$2=_xlfn.XLOOKUP(E$1,'Point System'!$A:$A,'Point System'!$B:$B,""))*(TEXT(Attendance!$D$1:$ZZ$1,"mmm")="Feb"))*_xlfn.XLOOKUP(E$1,'Point System'!$A:$A,'Point System'!$C:$C,0)</f>
        <v>0</v>
      </c>
      <c r="F97" s="233" cm="1">
        <f t="array" ref="F97">SUMPRODUCT((LOWER(INDEX(Attendance!$D:$ZZ,MATCH($A97,Attendance!$A:$A,0),0))="x")*(Attendance!$D$2:$ZZ$2=_xlfn.XLOOKUP(F$1,'Point System'!$A:$A,'Point System'!$B:$B,""))*(TEXT(Attendance!$D$1:$ZZ$1,"mmm")="Feb"))*_xlfn.XLOOKUP(F$1,'Point System'!$A:$A,'Point System'!$C:$C,0)</f>
        <v>0</v>
      </c>
      <c r="G97" s="233" cm="1">
        <f t="array" ref="G97">SUMPRODUCT((LOWER(INDEX(Attendance!$D:$ZZ,MATCH($A97,Attendance!$A:$A,0),0))="x")*(Attendance!$D$2:$ZZ$2=_xlfn.XLOOKUP(G$1,'Point System'!$A:$A,'Point System'!$B:$B,""))*(TEXT(Attendance!$D$1:$ZZ$1,"mmm")="Feb"))*_xlfn.XLOOKUP(G$1,'Point System'!$A:$A,'Point System'!$C:$C,0)</f>
        <v>0</v>
      </c>
      <c r="H97" s="233" cm="1">
        <f t="array" ref="H97">SUMPRODUCT((LOWER(INDEX(Attendance!$D:$ZZ,MATCH($A97,Attendance!$A:$A,0),0))="x")*(Attendance!$D$2:$ZZ$2=_xlfn.XLOOKUP(H$1,'Point System'!$A:$A,'Point System'!$B:$B,""))*(TEXT(Attendance!$D$1:$ZZ$1,"mmm")="Feb"))*_xlfn.XLOOKUP(H$1,'Point System'!$A:$A,'Point System'!$C:$C,0)</f>
        <v>0</v>
      </c>
      <c r="I97" s="233" cm="1">
        <f t="array" ref="I97">SUMPRODUCT((LOWER(INDEX(Attendance!$D:$ZZ,MATCH($A97,Attendance!$A:$A,0),0))="x")*(Attendance!$D$2:$ZZ$2=_xlfn.XLOOKUP(I$1,'Point System'!$A:$A,'Point System'!$B:$B,""))*(TEXT(Attendance!$D$1:$ZZ$1,"mmm")="Feb"))*_xlfn.XLOOKUP(I$1,'Point System'!$A:$A,'Point System'!$C:$C,0)</f>
        <v>0</v>
      </c>
      <c r="J97" s="233" cm="1">
        <f t="array" ref="J97">SUMPRODUCT((LOWER(INDEX(Attendance!$D:$ZZ,MATCH($A97,Attendance!$A:$A,0),0))="x")*(Attendance!$D$2:$ZZ$2=_xlfn.XLOOKUP(J$1,'Point System'!$A:$A,'Point System'!$B:$B,""))*(TEXT(Attendance!$D$1:$ZZ$1,"mmm")="Feb"))*_xlfn.XLOOKUP(J$1,'Point System'!$A:$A,'Point System'!$C:$C,0)</f>
        <v>0</v>
      </c>
      <c r="K97" s="233" cm="1">
        <f t="array" ref="K97">SUMPRODUCT((LOWER(INDEX(Attendance!$D:$ZZ,MATCH($A97,Attendance!$A:$A,0),0))="x")*(Attendance!$D$2:$ZZ$2=_xlfn.XLOOKUP(K$1,'Point System'!$A:$A,'Point System'!$B:$B,""))*(TEXT(Attendance!$D$1:$ZZ$1,"mmm")="Feb"))*_xlfn.XLOOKUP(K$1,'Point System'!$A:$A,'Point System'!$C:$C,0)</f>
        <v>0</v>
      </c>
      <c r="L97" s="188"/>
      <c r="M97" s="188"/>
      <c r="N97" s="188"/>
      <c r="O97" s="188"/>
      <c r="P97" s="241">
        <f t="shared" si="3"/>
        <v>0</v>
      </c>
      <c r="Q97" s="242">
        <f>IFERROR(INDEX(Deduction!$Q:$Q,MATCH($A97,Deduction!$A:$A,0))*_xlfn.XLOOKUP(Q$1,'Point System'!$E:$E,'Point System'!$G:$G,0),0)</f>
        <v>0</v>
      </c>
      <c r="R97" s="242">
        <f>IFERROR(INDEX(Deduction!$R:$R,MATCH($A97,Deduction!$A:$A,0))*_xlfn.XLOOKUP(R$1,'Point System'!$E:$E,'Point System'!$G:$G,0),0)</f>
        <v>0</v>
      </c>
      <c r="S97" s="242">
        <f>IFERROR(INDEX(Deduction!$S:$S,MATCH($A97,Deduction!$A:$A,0))*_xlfn.XLOOKUP(S$1,'Point System'!$E:$E,'Point System'!$G:$G,0),0)</f>
        <v>0</v>
      </c>
      <c r="T97" s="242">
        <f>IFERROR(INDEX(Deduction!$T:$T,MATCH($A97,Deduction!$A:$A,0))*_xlfn.XLOOKUP(T$1,'Point System'!$E:$E,'Point System'!$G:$G,0),0)</f>
        <v>0</v>
      </c>
      <c r="U97" s="242">
        <f>IFERROR(INDEX(Deduction!$U:$U,MATCH($A97,Deduction!$A:$A,0))*_xlfn.XLOOKUP(U$1,'Point System'!$E:$E,'Point System'!$G:$G,0),0)</f>
        <v>0</v>
      </c>
      <c r="V97" s="242">
        <f>IFERROR(INDEX(Deduction!$V:$V,MATCH($A97,Deduction!$A:$A,0))*_xlfn.XLOOKUP(V$1,'Point System'!$E:$E,'Point System'!$G:$G,0),0)</f>
        <v>0</v>
      </c>
      <c r="W97" s="241">
        <f t="shared" si="4"/>
        <v>0</v>
      </c>
      <c r="X97" s="241">
        <f t="shared" si="5"/>
        <v>0</v>
      </c>
      <c r="Y97" s="244" cm="1">
        <f t="array" ref="Y97">IFERROR(SUMPRODUCT((LOWER(INDEX(Attendance!$E:$ZZ,MATCH($A97,Attendance!$A:$A,0),0))="x")*(TEXT(Attendance!$E$1:$ZZ$1,"mmm")="Feb"))/SUMPRODUCT((Attendance!$E$1:$ZZ$1&lt;&gt;"")*(TEXT(Attendance!$E$1:$ZZ$1,"mmm")="Feb")),0)</f>
        <v>0</v>
      </c>
      <c r="Z97" s="245" cm="1">
        <f t="array" ref="Z97">IFERROR(SUMPRODUCT((LOWER(INDEX(Attendance!$E:$ZZ,MATCH($A97,Attendance!$A:$A,0),0))="x")*(Attendance!$E$2:$ZZ$2=_xlfn.XLOOKUP(E$1,'Point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98" spans="1:26" x14ac:dyDescent="0.25">
      <c r="A98" s="40">
        <f>Attendance!A97</f>
        <v>95</v>
      </c>
      <c r="B98" s="39" t="str">
        <f>IF($A98=0,"",IFERROR(_xlfn.LET(_xlpm.x,INDEX(Attendance!$B:$B,MATCH($A98,Attendance!$A:$A,0)),IF(_xlpm.x=0,"",_xlpm.x)),""))</f>
        <v/>
      </c>
      <c r="C98" s="39" t="str">
        <f>IF($A98=0,"",IFERROR(_xlfn.LET(_xlpm.x,INDEX(Attendance!$C:$C,MATCH($A98,Attendance!$A:$A,0)),IF(_xlpm.x=0,"",_xlpm.x)),""))</f>
        <v/>
      </c>
      <c r="D98" s="39" t="str">
        <f>IF($A98=0,"",IFERROR(_xlfn.LET(_xlpm.x,INDEX(Attendance!$D:$D,MATCH($A98,Attendance!$A:$A,0)),IF(_xlpm.x=0,"",_xlpm.x)),""))</f>
        <v/>
      </c>
      <c r="E98" s="233" cm="1">
        <f t="array" ref="E98">SUMPRODUCT((LOWER(INDEX(Attendance!$D:$ZZ,MATCH($A98,Attendance!$A:$A,0),0))="x")*(Attendance!$D$2:$ZZ$2=_xlfn.XLOOKUP(E$1,'Point System'!$A:$A,'Point System'!$B:$B,""))*(TEXT(Attendance!$D$1:$ZZ$1,"mmm")="Feb"))*_xlfn.XLOOKUP(E$1,'Point System'!$A:$A,'Point System'!$C:$C,0)</f>
        <v>0</v>
      </c>
      <c r="F98" s="233" cm="1">
        <f t="array" ref="F98">SUMPRODUCT((LOWER(INDEX(Attendance!$D:$ZZ,MATCH($A98,Attendance!$A:$A,0),0))="x")*(Attendance!$D$2:$ZZ$2=_xlfn.XLOOKUP(F$1,'Point System'!$A:$A,'Point System'!$B:$B,""))*(TEXT(Attendance!$D$1:$ZZ$1,"mmm")="Feb"))*_xlfn.XLOOKUP(F$1,'Point System'!$A:$A,'Point System'!$C:$C,0)</f>
        <v>0</v>
      </c>
      <c r="G98" s="233" cm="1">
        <f t="array" ref="G98">SUMPRODUCT((LOWER(INDEX(Attendance!$D:$ZZ,MATCH($A98,Attendance!$A:$A,0),0))="x")*(Attendance!$D$2:$ZZ$2=_xlfn.XLOOKUP(G$1,'Point System'!$A:$A,'Point System'!$B:$B,""))*(TEXT(Attendance!$D$1:$ZZ$1,"mmm")="Feb"))*_xlfn.XLOOKUP(G$1,'Point System'!$A:$A,'Point System'!$C:$C,0)</f>
        <v>0</v>
      </c>
      <c r="H98" s="233" cm="1">
        <f t="array" ref="H98">SUMPRODUCT((LOWER(INDEX(Attendance!$D:$ZZ,MATCH($A98,Attendance!$A:$A,0),0))="x")*(Attendance!$D$2:$ZZ$2=_xlfn.XLOOKUP(H$1,'Point System'!$A:$A,'Point System'!$B:$B,""))*(TEXT(Attendance!$D$1:$ZZ$1,"mmm")="Feb"))*_xlfn.XLOOKUP(H$1,'Point System'!$A:$A,'Point System'!$C:$C,0)</f>
        <v>0</v>
      </c>
      <c r="I98" s="233" cm="1">
        <f t="array" ref="I98">SUMPRODUCT((LOWER(INDEX(Attendance!$D:$ZZ,MATCH($A98,Attendance!$A:$A,0),0))="x")*(Attendance!$D$2:$ZZ$2=_xlfn.XLOOKUP(I$1,'Point System'!$A:$A,'Point System'!$B:$B,""))*(TEXT(Attendance!$D$1:$ZZ$1,"mmm")="Feb"))*_xlfn.XLOOKUP(I$1,'Point System'!$A:$A,'Point System'!$C:$C,0)</f>
        <v>0</v>
      </c>
      <c r="J98" s="233" cm="1">
        <f t="array" ref="J98">SUMPRODUCT((LOWER(INDEX(Attendance!$D:$ZZ,MATCH($A98,Attendance!$A:$A,0),0))="x")*(Attendance!$D$2:$ZZ$2=_xlfn.XLOOKUP(J$1,'Point System'!$A:$A,'Point System'!$B:$B,""))*(TEXT(Attendance!$D$1:$ZZ$1,"mmm")="Feb"))*_xlfn.XLOOKUP(J$1,'Point System'!$A:$A,'Point System'!$C:$C,0)</f>
        <v>0</v>
      </c>
      <c r="K98" s="233" cm="1">
        <f t="array" ref="K98">SUMPRODUCT((LOWER(INDEX(Attendance!$D:$ZZ,MATCH($A98,Attendance!$A:$A,0),0))="x")*(Attendance!$D$2:$ZZ$2=_xlfn.XLOOKUP(K$1,'Point System'!$A:$A,'Point System'!$B:$B,""))*(TEXT(Attendance!$D$1:$ZZ$1,"mmm")="Feb"))*_xlfn.XLOOKUP(K$1,'Point System'!$A:$A,'Point System'!$C:$C,0)</f>
        <v>0</v>
      </c>
      <c r="L98" s="188"/>
      <c r="M98" s="188"/>
      <c r="N98" s="188"/>
      <c r="O98" s="188"/>
      <c r="P98" s="241">
        <f t="shared" si="3"/>
        <v>0</v>
      </c>
      <c r="Q98" s="242">
        <f>IFERROR(INDEX(Deduction!$Q:$Q,MATCH($A98,Deduction!$A:$A,0))*_xlfn.XLOOKUP(Q$1,'Point System'!$E:$E,'Point System'!$G:$G,0),0)</f>
        <v>0</v>
      </c>
      <c r="R98" s="242">
        <f>IFERROR(INDEX(Deduction!$R:$R,MATCH($A98,Deduction!$A:$A,0))*_xlfn.XLOOKUP(R$1,'Point System'!$E:$E,'Point System'!$G:$G,0),0)</f>
        <v>0</v>
      </c>
      <c r="S98" s="242">
        <f>IFERROR(INDEX(Deduction!$S:$S,MATCH($A98,Deduction!$A:$A,0))*_xlfn.XLOOKUP(S$1,'Point System'!$E:$E,'Point System'!$G:$G,0),0)</f>
        <v>0</v>
      </c>
      <c r="T98" s="242">
        <f>IFERROR(INDEX(Deduction!$T:$T,MATCH($A98,Deduction!$A:$A,0))*_xlfn.XLOOKUP(T$1,'Point System'!$E:$E,'Point System'!$G:$G,0),0)</f>
        <v>0</v>
      </c>
      <c r="U98" s="242">
        <f>IFERROR(INDEX(Deduction!$U:$U,MATCH($A98,Deduction!$A:$A,0))*_xlfn.XLOOKUP(U$1,'Point System'!$E:$E,'Point System'!$G:$G,0),0)</f>
        <v>0</v>
      </c>
      <c r="V98" s="242">
        <f>IFERROR(INDEX(Deduction!$V:$V,MATCH($A98,Deduction!$A:$A,0))*_xlfn.XLOOKUP(V$1,'Point System'!$E:$E,'Point System'!$G:$G,0),0)</f>
        <v>0</v>
      </c>
      <c r="W98" s="241">
        <f t="shared" si="4"/>
        <v>0</v>
      </c>
      <c r="X98" s="241">
        <f t="shared" si="5"/>
        <v>0</v>
      </c>
      <c r="Y98" s="244" cm="1">
        <f t="array" ref="Y98">IFERROR(SUMPRODUCT((LOWER(INDEX(Attendance!$E:$ZZ,MATCH($A98,Attendance!$A:$A,0),0))="x")*(TEXT(Attendance!$E$1:$ZZ$1,"mmm")="Feb"))/SUMPRODUCT((Attendance!$E$1:$ZZ$1&lt;&gt;"")*(TEXT(Attendance!$E$1:$ZZ$1,"mmm")="Feb")),0)</f>
        <v>0</v>
      </c>
      <c r="Z98" s="245" cm="1">
        <f t="array" ref="Z98">IFERROR(SUMPRODUCT((LOWER(INDEX(Attendance!$E:$ZZ,MATCH($A98,Attendance!$A:$A,0),0))="x")*(Attendance!$E$2:$ZZ$2=_xlfn.XLOOKUP(E$1,'Point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99" spans="1:26" x14ac:dyDescent="0.25">
      <c r="A99" s="39">
        <f>Attendance!A98</f>
        <v>96</v>
      </c>
      <c r="B99" s="39" t="str">
        <f>IF($A99=0,"",IFERROR(_xlfn.LET(_xlpm.x,INDEX(Attendance!$B:$B,MATCH($A99,Attendance!$A:$A,0)),IF(_xlpm.x=0,"",_xlpm.x)),""))</f>
        <v/>
      </c>
      <c r="C99" s="39" t="str">
        <f>IF($A99=0,"",IFERROR(_xlfn.LET(_xlpm.x,INDEX(Attendance!$C:$C,MATCH($A99,Attendance!$A:$A,0)),IF(_xlpm.x=0,"",_xlpm.x)),""))</f>
        <v/>
      </c>
      <c r="D99" s="39" t="str">
        <f>IF($A99=0,"",IFERROR(_xlfn.LET(_xlpm.x,INDEX(Attendance!$D:$D,MATCH($A99,Attendance!$A:$A,0)),IF(_xlpm.x=0,"",_xlpm.x)),""))</f>
        <v/>
      </c>
      <c r="E99" s="233" cm="1">
        <f t="array" ref="E99">SUMPRODUCT((LOWER(INDEX(Attendance!$D:$ZZ,MATCH($A99,Attendance!$A:$A,0),0))="x")*(Attendance!$D$2:$ZZ$2=_xlfn.XLOOKUP(E$1,'Point System'!$A:$A,'Point System'!$B:$B,""))*(TEXT(Attendance!$D$1:$ZZ$1,"mmm")="Feb"))*_xlfn.XLOOKUP(E$1,'Point System'!$A:$A,'Point System'!$C:$C,0)</f>
        <v>0</v>
      </c>
      <c r="F99" s="233" cm="1">
        <f t="array" ref="F99">SUMPRODUCT((LOWER(INDEX(Attendance!$D:$ZZ,MATCH($A99,Attendance!$A:$A,0),0))="x")*(Attendance!$D$2:$ZZ$2=_xlfn.XLOOKUP(F$1,'Point System'!$A:$A,'Point System'!$B:$B,""))*(TEXT(Attendance!$D$1:$ZZ$1,"mmm")="Feb"))*_xlfn.XLOOKUP(F$1,'Point System'!$A:$A,'Point System'!$C:$C,0)</f>
        <v>0</v>
      </c>
      <c r="G99" s="233" cm="1">
        <f t="array" ref="G99">SUMPRODUCT((LOWER(INDEX(Attendance!$D:$ZZ,MATCH($A99,Attendance!$A:$A,0),0))="x")*(Attendance!$D$2:$ZZ$2=_xlfn.XLOOKUP(G$1,'Point System'!$A:$A,'Point System'!$B:$B,""))*(TEXT(Attendance!$D$1:$ZZ$1,"mmm")="Feb"))*_xlfn.XLOOKUP(G$1,'Point System'!$A:$A,'Point System'!$C:$C,0)</f>
        <v>0</v>
      </c>
      <c r="H99" s="233" cm="1">
        <f t="array" ref="H99">SUMPRODUCT((LOWER(INDEX(Attendance!$D:$ZZ,MATCH($A99,Attendance!$A:$A,0),0))="x")*(Attendance!$D$2:$ZZ$2=_xlfn.XLOOKUP(H$1,'Point System'!$A:$A,'Point System'!$B:$B,""))*(TEXT(Attendance!$D$1:$ZZ$1,"mmm")="Feb"))*_xlfn.XLOOKUP(H$1,'Point System'!$A:$A,'Point System'!$C:$C,0)</f>
        <v>0</v>
      </c>
      <c r="I99" s="233" cm="1">
        <f t="array" ref="I99">SUMPRODUCT((LOWER(INDEX(Attendance!$D:$ZZ,MATCH($A99,Attendance!$A:$A,0),0))="x")*(Attendance!$D$2:$ZZ$2=_xlfn.XLOOKUP(I$1,'Point System'!$A:$A,'Point System'!$B:$B,""))*(TEXT(Attendance!$D$1:$ZZ$1,"mmm")="Feb"))*_xlfn.XLOOKUP(I$1,'Point System'!$A:$A,'Point System'!$C:$C,0)</f>
        <v>0</v>
      </c>
      <c r="J99" s="233" cm="1">
        <f t="array" ref="J99">SUMPRODUCT((LOWER(INDEX(Attendance!$D:$ZZ,MATCH($A99,Attendance!$A:$A,0),0))="x")*(Attendance!$D$2:$ZZ$2=_xlfn.XLOOKUP(J$1,'Point System'!$A:$A,'Point System'!$B:$B,""))*(TEXT(Attendance!$D$1:$ZZ$1,"mmm")="Feb"))*_xlfn.XLOOKUP(J$1,'Point System'!$A:$A,'Point System'!$C:$C,0)</f>
        <v>0</v>
      </c>
      <c r="K99" s="233" cm="1">
        <f t="array" ref="K99">SUMPRODUCT((LOWER(INDEX(Attendance!$D:$ZZ,MATCH($A99,Attendance!$A:$A,0),0))="x")*(Attendance!$D$2:$ZZ$2=_xlfn.XLOOKUP(K$1,'Point System'!$A:$A,'Point System'!$B:$B,""))*(TEXT(Attendance!$D$1:$ZZ$1,"mmm")="Feb"))*_xlfn.XLOOKUP(K$1,'Point System'!$A:$A,'Point System'!$C:$C,0)</f>
        <v>0</v>
      </c>
      <c r="L99" s="188"/>
      <c r="M99" s="188"/>
      <c r="N99" s="188"/>
      <c r="O99" s="188"/>
      <c r="P99" s="241">
        <f t="shared" si="3"/>
        <v>0</v>
      </c>
      <c r="Q99" s="242">
        <f>IFERROR(INDEX(Deduction!$Q:$Q,MATCH($A99,Deduction!$A:$A,0))*_xlfn.XLOOKUP(Q$1,'Point System'!$E:$E,'Point System'!$G:$G,0),0)</f>
        <v>0</v>
      </c>
      <c r="R99" s="242">
        <f>IFERROR(INDEX(Deduction!$R:$R,MATCH($A99,Deduction!$A:$A,0))*_xlfn.XLOOKUP(R$1,'Point System'!$E:$E,'Point System'!$G:$G,0),0)</f>
        <v>0</v>
      </c>
      <c r="S99" s="242">
        <f>IFERROR(INDEX(Deduction!$S:$S,MATCH($A99,Deduction!$A:$A,0))*_xlfn.XLOOKUP(S$1,'Point System'!$E:$E,'Point System'!$G:$G,0),0)</f>
        <v>0</v>
      </c>
      <c r="T99" s="242">
        <f>IFERROR(INDEX(Deduction!$T:$T,MATCH($A99,Deduction!$A:$A,0))*_xlfn.XLOOKUP(T$1,'Point System'!$E:$E,'Point System'!$G:$G,0),0)</f>
        <v>0</v>
      </c>
      <c r="U99" s="242">
        <f>IFERROR(INDEX(Deduction!$U:$U,MATCH($A99,Deduction!$A:$A,0))*_xlfn.XLOOKUP(U$1,'Point System'!$E:$E,'Point System'!$G:$G,0),0)</f>
        <v>0</v>
      </c>
      <c r="V99" s="242">
        <f>IFERROR(INDEX(Deduction!$V:$V,MATCH($A99,Deduction!$A:$A,0))*_xlfn.XLOOKUP(V$1,'Point System'!$E:$E,'Point System'!$G:$G,0),0)</f>
        <v>0</v>
      </c>
      <c r="W99" s="241">
        <f t="shared" si="4"/>
        <v>0</v>
      </c>
      <c r="X99" s="241">
        <f t="shared" si="5"/>
        <v>0</v>
      </c>
      <c r="Y99" s="244" cm="1">
        <f t="array" ref="Y99">IFERROR(SUMPRODUCT((LOWER(INDEX(Attendance!$E:$ZZ,MATCH($A99,Attendance!$A:$A,0),0))="x")*(TEXT(Attendance!$E$1:$ZZ$1,"mmm")="Feb"))/SUMPRODUCT((Attendance!$E$1:$ZZ$1&lt;&gt;"")*(TEXT(Attendance!$E$1:$ZZ$1,"mmm")="Feb")),0)</f>
        <v>0</v>
      </c>
      <c r="Z99" s="245" cm="1">
        <f t="array" ref="Z99">IFERROR(SUMPRODUCT((LOWER(INDEX(Attendance!$E:$ZZ,MATCH($A99,Attendance!$A:$A,0),0))="x")*(Attendance!$E$2:$ZZ$2=_xlfn.XLOOKUP(E$1,'Point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00" spans="1:26" x14ac:dyDescent="0.25">
      <c r="A100" s="40">
        <f>Attendance!A99</f>
        <v>97</v>
      </c>
      <c r="B100" s="39" t="str">
        <f>IF($A100=0,"",IFERROR(_xlfn.LET(_xlpm.x,INDEX(Attendance!$B:$B,MATCH($A100,Attendance!$A:$A,0)),IF(_xlpm.x=0,"",_xlpm.x)),""))</f>
        <v/>
      </c>
      <c r="C100" s="39" t="str">
        <f>IF($A100=0,"",IFERROR(_xlfn.LET(_xlpm.x,INDEX(Attendance!$C:$C,MATCH($A100,Attendance!$A:$A,0)),IF(_xlpm.x=0,"",_xlpm.x)),""))</f>
        <v/>
      </c>
      <c r="D100" s="39" t="str">
        <f>IF($A100=0,"",IFERROR(_xlfn.LET(_xlpm.x,INDEX(Attendance!$D:$D,MATCH($A100,Attendance!$A:$A,0)),IF(_xlpm.x=0,"",_xlpm.x)),""))</f>
        <v/>
      </c>
      <c r="E100" s="233" cm="1">
        <f t="array" ref="E100">SUMPRODUCT((LOWER(INDEX(Attendance!$D:$ZZ,MATCH($A100,Attendance!$A:$A,0),0))="x")*(Attendance!$D$2:$ZZ$2=_xlfn.XLOOKUP(E$1,'Point System'!$A:$A,'Point System'!$B:$B,""))*(TEXT(Attendance!$D$1:$ZZ$1,"mmm")="Feb"))*_xlfn.XLOOKUP(E$1,'Point System'!$A:$A,'Point System'!$C:$C,0)</f>
        <v>0</v>
      </c>
      <c r="F100" s="233" cm="1">
        <f t="array" ref="F100">SUMPRODUCT((LOWER(INDEX(Attendance!$D:$ZZ,MATCH($A100,Attendance!$A:$A,0),0))="x")*(Attendance!$D$2:$ZZ$2=_xlfn.XLOOKUP(F$1,'Point System'!$A:$A,'Point System'!$B:$B,""))*(TEXT(Attendance!$D$1:$ZZ$1,"mmm")="Feb"))*_xlfn.XLOOKUP(F$1,'Point System'!$A:$A,'Point System'!$C:$C,0)</f>
        <v>0</v>
      </c>
      <c r="G100" s="233" cm="1">
        <f t="array" ref="G100">SUMPRODUCT((LOWER(INDEX(Attendance!$D:$ZZ,MATCH($A100,Attendance!$A:$A,0),0))="x")*(Attendance!$D$2:$ZZ$2=_xlfn.XLOOKUP(G$1,'Point System'!$A:$A,'Point System'!$B:$B,""))*(TEXT(Attendance!$D$1:$ZZ$1,"mmm")="Feb"))*_xlfn.XLOOKUP(G$1,'Point System'!$A:$A,'Point System'!$C:$C,0)</f>
        <v>0</v>
      </c>
      <c r="H100" s="233" cm="1">
        <f t="array" ref="H100">SUMPRODUCT((LOWER(INDEX(Attendance!$D:$ZZ,MATCH($A100,Attendance!$A:$A,0),0))="x")*(Attendance!$D$2:$ZZ$2=_xlfn.XLOOKUP(H$1,'Point System'!$A:$A,'Point System'!$B:$B,""))*(TEXT(Attendance!$D$1:$ZZ$1,"mmm")="Feb"))*_xlfn.XLOOKUP(H$1,'Point System'!$A:$A,'Point System'!$C:$C,0)</f>
        <v>0</v>
      </c>
      <c r="I100" s="233" cm="1">
        <f t="array" ref="I100">SUMPRODUCT((LOWER(INDEX(Attendance!$D:$ZZ,MATCH($A100,Attendance!$A:$A,0),0))="x")*(Attendance!$D$2:$ZZ$2=_xlfn.XLOOKUP(I$1,'Point System'!$A:$A,'Point System'!$B:$B,""))*(TEXT(Attendance!$D$1:$ZZ$1,"mmm")="Feb"))*_xlfn.XLOOKUP(I$1,'Point System'!$A:$A,'Point System'!$C:$C,0)</f>
        <v>0</v>
      </c>
      <c r="J100" s="233" cm="1">
        <f t="array" ref="J100">SUMPRODUCT((LOWER(INDEX(Attendance!$D:$ZZ,MATCH($A100,Attendance!$A:$A,0),0))="x")*(Attendance!$D$2:$ZZ$2=_xlfn.XLOOKUP(J$1,'Point System'!$A:$A,'Point System'!$B:$B,""))*(TEXT(Attendance!$D$1:$ZZ$1,"mmm")="Feb"))*_xlfn.XLOOKUP(J$1,'Point System'!$A:$A,'Point System'!$C:$C,0)</f>
        <v>0</v>
      </c>
      <c r="K100" s="233" cm="1">
        <f t="array" ref="K100">SUMPRODUCT((LOWER(INDEX(Attendance!$D:$ZZ,MATCH($A100,Attendance!$A:$A,0),0))="x")*(Attendance!$D$2:$ZZ$2=_xlfn.XLOOKUP(K$1,'Point System'!$A:$A,'Point System'!$B:$B,""))*(TEXT(Attendance!$D$1:$ZZ$1,"mmm")="Feb"))*_xlfn.XLOOKUP(K$1,'Point System'!$A:$A,'Point System'!$C:$C,0)</f>
        <v>0</v>
      </c>
      <c r="L100" s="188"/>
      <c r="M100" s="188"/>
      <c r="N100" s="188"/>
      <c r="O100" s="188"/>
      <c r="P100" s="241">
        <f t="shared" si="3"/>
        <v>0</v>
      </c>
      <c r="Q100" s="242">
        <f>IFERROR(INDEX(Deduction!$Q:$Q,MATCH($A100,Deduction!$A:$A,0))*_xlfn.XLOOKUP(Q$1,'Point System'!$E:$E,'Point System'!$G:$G,0),0)</f>
        <v>0</v>
      </c>
      <c r="R100" s="242">
        <f>IFERROR(INDEX(Deduction!$R:$R,MATCH($A100,Deduction!$A:$A,0))*_xlfn.XLOOKUP(R$1,'Point System'!$E:$E,'Point System'!$G:$G,0),0)</f>
        <v>0</v>
      </c>
      <c r="S100" s="242">
        <f>IFERROR(INDEX(Deduction!$S:$S,MATCH($A100,Deduction!$A:$A,0))*_xlfn.XLOOKUP(S$1,'Point System'!$E:$E,'Point System'!$G:$G,0),0)</f>
        <v>0</v>
      </c>
      <c r="T100" s="242">
        <f>IFERROR(INDEX(Deduction!$T:$T,MATCH($A100,Deduction!$A:$A,0))*_xlfn.XLOOKUP(T$1,'Point System'!$E:$E,'Point System'!$G:$G,0),0)</f>
        <v>0</v>
      </c>
      <c r="U100" s="242">
        <f>IFERROR(INDEX(Deduction!$U:$U,MATCH($A100,Deduction!$A:$A,0))*_xlfn.XLOOKUP(U$1,'Point System'!$E:$E,'Point System'!$G:$G,0),0)</f>
        <v>0</v>
      </c>
      <c r="V100" s="242">
        <f>IFERROR(INDEX(Deduction!$V:$V,MATCH($A100,Deduction!$A:$A,0))*_xlfn.XLOOKUP(V$1,'Point System'!$E:$E,'Point System'!$G:$G,0),0)</f>
        <v>0</v>
      </c>
      <c r="W100" s="241">
        <f t="shared" si="4"/>
        <v>0</v>
      </c>
      <c r="X100" s="241">
        <f t="shared" si="5"/>
        <v>0</v>
      </c>
      <c r="Y100" s="244" cm="1">
        <f t="array" ref="Y100">IFERROR(SUMPRODUCT((LOWER(INDEX(Attendance!$E:$ZZ,MATCH($A100,Attendance!$A:$A,0),0))="x")*(TEXT(Attendance!$E$1:$ZZ$1,"mmm")="Feb"))/SUMPRODUCT((Attendance!$E$1:$ZZ$1&lt;&gt;"")*(TEXT(Attendance!$E$1:$ZZ$1,"mmm")="Feb")),0)</f>
        <v>0</v>
      </c>
      <c r="Z100" s="245" cm="1">
        <f t="array" ref="Z100">IFERROR(SUMPRODUCT((LOWER(INDEX(Attendance!$E:$ZZ,MATCH($A100,Attendance!$A:$A,0),0))="x")*(Attendance!$E$2:$ZZ$2=_xlfn.XLOOKUP(E$1,'Point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01" spans="1:26" x14ac:dyDescent="0.25">
      <c r="A101" s="39">
        <f>Attendance!A100</f>
        <v>98</v>
      </c>
      <c r="B101" s="39" t="str">
        <f>IF($A101=0,"",IFERROR(_xlfn.LET(_xlpm.x,INDEX(Attendance!$B:$B,MATCH($A101,Attendance!$A:$A,0)),IF(_xlpm.x=0,"",_xlpm.x)),""))</f>
        <v/>
      </c>
      <c r="C101" s="39" t="str">
        <f>IF($A101=0,"",IFERROR(_xlfn.LET(_xlpm.x,INDEX(Attendance!$C:$C,MATCH($A101,Attendance!$A:$A,0)),IF(_xlpm.x=0,"",_xlpm.x)),""))</f>
        <v/>
      </c>
      <c r="D101" s="39" t="str">
        <f>IF($A101=0,"",IFERROR(_xlfn.LET(_xlpm.x,INDEX(Attendance!$D:$D,MATCH($A101,Attendance!$A:$A,0)),IF(_xlpm.x=0,"",_xlpm.x)),""))</f>
        <v/>
      </c>
      <c r="E101" s="233" cm="1">
        <f t="array" ref="E101">SUMPRODUCT((LOWER(INDEX(Attendance!$D:$ZZ,MATCH($A101,Attendance!$A:$A,0),0))="x")*(Attendance!$D$2:$ZZ$2=_xlfn.XLOOKUP(E$1,'Point System'!$A:$A,'Point System'!$B:$B,""))*(TEXT(Attendance!$D$1:$ZZ$1,"mmm")="Feb"))*_xlfn.XLOOKUP(E$1,'Point System'!$A:$A,'Point System'!$C:$C,0)</f>
        <v>0</v>
      </c>
      <c r="F101" s="233" cm="1">
        <f t="array" ref="F101">SUMPRODUCT((LOWER(INDEX(Attendance!$D:$ZZ,MATCH($A101,Attendance!$A:$A,0),0))="x")*(Attendance!$D$2:$ZZ$2=_xlfn.XLOOKUP(F$1,'Point System'!$A:$A,'Point System'!$B:$B,""))*(TEXT(Attendance!$D$1:$ZZ$1,"mmm")="Feb"))*_xlfn.XLOOKUP(F$1,'Point System'!$A:$A,'Point System'!$C:$C,0)</f>
        <v>0</v>
      </c>
      <c r="G101" s="233" cm="1">
        <f t="array" ref="G101">SUMPRODUCT((LOWER(INDEX(Attendance!$D:$ZZ,MATCH($A101,Attendance!$A:$A,0),0))="x")*(Attendance!$D$2:$ZZ$2=_xlfn.XLOOKUP(G$1,'Point System'!$A:$A,'Point System'!$B:$B,""))*(TEXT(Attendance!$D$1:$ZZ$1,"mmm")="Feb"))*_xlfn.XLOOKUP(G$1,'Point System'!$A:$A,'Point System'!$C:$C,0)</f>
        <v>0</v>
      </c>
      <c r="H101" s="233" cm="1">
        <f t="array" ref="H101">SUMPRODUCT((LOWER(INDEX(Attendance!$D:$ZZ,MATCH($A101,Attendance!$A:$A,0),0))="x")*(Attendance!$D$2:$ZZ$2=_xlfn.XLOOKUP(H$1,'Point System'!$A:$A,'Point System'!$B:$B,""))*(TEXT(Attendance!$D$1:$ZZ$1,"mmm")="Feb"))*_xlfn.XLOOKUP(H$1,'Point System'!$A:$A,'Point System'!$C:$C,0)</f>
        <v>0</v>
      </c>
      <c r="I101" s="233" cm="1">
        <f t="array" ref="I101">SUMPRODUCT((LOWER(INDEX(Attendance!$D:$ZZ,MATCH($A101,Attendance!$A:$A,0),0))="x")*(Attendance!$D$2:$ZZ$2=_xlfn.XLOOKUP(I$1,'Point System'!$A:$A,'Point System'!$B:$B,""))*(TEXT(Attendance!$D$1:$ZZ$1,"mmm")="Feb"))*_xlfn.XLOOKUP(I$1,'Point System'!$A:$A,'Point System'!$C:$C,0)</f>
        <v>0</v>
      </c>
      <c r="J101" s="233" cm="1">
        <f t="array" ref="J101">SUMPRODUCT((LOWER(INDEX(Attendance!$D:$ZZ,MATCH($A101,Attendance!$A:$A,0),0))="x")*(Attendance!$D$2:$ZZ$2=_xlfn.XLOOKUP(J$1,'Point System'!$A:$A,'Point System'!$B:$B,""))*(TEXT(Attendance!$D$1:$ZZ$1,"mmm")="Feb"))*_xlfn.XLOOKUP(J$1,'Point System'!$A:$A,'Point System'!$C:$C,0)</f>
        <v>0</v>
      </c>
      <c r="K101" s="233" cm="1">
        <f t="array" ref="K101">SUMPRODUCT((LOWER(INDEX(Attendance!$D:$ZZ,MATCH($A101,Attendance!$A:$A,0),0))="x")*(Attendance!$D$2:$ZZ$2=_xlfn.XLOOKUP(K$1,'Point System'!$A:$A,'Point System'!$B:$B,""))*(TEXT(Attendance!$D$1:$ZZ$1,"mmm")="Feb"))*_xlfn.XLOOKUP(K$1,'Point System'!$A:$A,'Point System'!$C:$C,0)</f>
        <v>0</v>
      </c>
      <c r="L101" s="188"/>
      <c r="M101" s="188"/>
      <c r="N101" s="188"/>
      <c r="O101" s="188"/>
      <c r="P101" s="241">
        <f t="shared" si="3"/>
        <v>0</v>
      </c>
      <c r="Q101" s="242">
        <f>IFERROR(INDEX(Deduction!$Q:$Q,MATCH($A101,Deduction!$A:$A,0))*_xlfn.XLOOKUP(Q$1,'Point System'!$E:$E,'Point System'!$G:$G,0),0)</f>
        <v>0</v>
      </c>
      <c r="R101" s="242">
        <f>IFERROR(INDEX(Deduction!$R:$R,MATCH($A101,Deduction!$A:$A,0))*_xlfn.XLOOKUP(R$1,'Point System'!$E:$E,'Point System'!$G:$G,0),0)</f>
        <v>0</v>
      </c>
      <c r="S101" s="242">
        <f>IFERROR(INDEX(Deduction!$S:$S,MATCH($A101,Deduction!$A:$A,0))*_xlfn.XLOOKUP(S$1,'Point System'!$E:$E,'Point System'!$G:$G,0),0)</f>
        <v>0</v>
      </c>
      <c r="T101" s="242">
        <f>IFERROR(INDEX(Deduction!$T:$T,MATCH($A101,Deduction!$A:$A,0))*_xlfn.XLOOKUP(T$1,'Point System'!$E:$E,'Point System'!$G:$G,0),0)</f>
        <v>0</v>
      </c>
      <c r="U101" s="242">
        <f>IFERROR(INDEX(Deduction!$U:$U,MATCH($A101,Deduction!$A:$A,0))*_xlfn.XLOOKUP(U$1,'Point System'!$E:$E,'Point System'!$G:$G,0),0)</f>
        <v>0</v>
      </c>
      <c r="V101" s="242">
        <f>IFERROR(INDEX(Deduction!$V:$V,MATCH($A101,Deduction!$A:$A,0))*_xlfn.XLOOKUP(V$1,'Point System'!$E:$E,'Point System'!$G:$G,0),0)</f>
        <v>0</v>
      </c>
      <c r="W101" s="241">
        <f t="shared" si="4"/>
        <v>0</v>
      </c>
      <c r="X101" s="241">
        <f t="shared" si="5"/>
        <v>0</v>
      </c>
      <c r="Y101" s="244" cm="1">
        <f t="array" ref="Y101">IFERROR(SUMPRODUCT((LOWER(INDEX(Attendance!$E:$ZZ,MATCH($A101,Attendance!$A:$A,0),0))="x")*(TEXT(Attendance!$E$1:$ZZ$1,"mmm")="Feb"))/SUMPRODUCT((Attendance!$E$1:$ZZ$1&lt;&gt;"")*(TEXT(Attendance!$E$1:$ZZ$1,"mmm")="Feb")),0)</f>
        <v>0</v>
      </c>
      <c r="Z101" s="245" cm="1">
        <f t="array" ref="Z101">IFERROR(SUMPRODUCT((LOWER(INDEX(Attendance!$E:$ZZ,MATCH($A101,Attendance!$A:$A,0),0))="x")*(Attendance!$E$2:$ZZ$2=_xlfn.XLOOKUP(E$1,'Point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02" spans="1:26" x14ac:dyDescent="0.25">
      <c r="A102" s="40">
        <f>Attendance!A101</f>
        <v>99</v>
      </c>
      <c r="B102" s="39" t="str">
        <f>IF($A102=0,"",IFERROR(_xlfn.LET(_xlpm.x,INDEX(Attendance!$B:$B,MATCH($A102,Attendance!$A:$A,0)),IF(_xlpm.x=0,"",_xlpm.x)),""))</f>
        <v/>
      </c>
      <c r="C102" s="39" t="str">
        <f>IF($A102=0,"",IFERROR(_xlfn.LET(_xlpm.x,INDEX(Attendance!$C:$C,MATCH($A102,Attendance!$A:$A,0)),IF(_xlpm.x=0,"",_xlpm.x)),""))</f>
        <v/>
      </c>
      <c r="D102" s="39" t="str">
        <f>IF($A102=0,"",IFERROR(_xlfn.LET(_xlpm.x,INDEX(Attendance!$D:$D,MATCH($A102,Attendance!$A:$A,0)),IF(_xlpm.x=0,"",_xlpm.x)),""))</f>
        <v/>
      </c>
      <c r="E102" s="233" cm="1">
        <f t="array" ref="E102">SUMPRODUCT((LOWER(INDEX(Attendance!$D:$ZZ,MATCH($A102,Attendance!$A:$A,0),0))="x")*(Attendance!$D$2:$ZZ$2=_xlfn.XLOOKUP(E$1,'Point System'!$A:$A,'Point System'!$B:$B,""))*(TEXT(Attendance!$D$1:$ZZ$1,"mmm")="Feb"))*_xlfn.XLOOKUP(E$1,'Point System'!$A:$A,'Point System'!$C:$C,0)</f>
        <v>0</v>
      </c>
      <c r="F102" s="233" cm="1">
        <f t="array" ref="F102">SUMPRODUCT((LOWER(INDEX(Attendance!$D:$ZZ,MATCH($A102,Attendance!$A:$A,0),0))="x")*(Attendance!$D$2:$ZZ$2=_xlfn.XLOOKUP(F$1,'Point System'!$A:$A,'Point System'!$B:$B,""))*(TEXT(Attendance!$D$1:$ZZ$1,"mmm")="Feb"))*_xlfn.XLOOKUP(F$1,'Point System'!$A:$A,'Point System'!$C:$C,0)</f>
        <v>0</v>
      </c>
      <c r="G102" s="233" cm="1">
        <f t="array" ref="G102">SUMPRODUCT((LOWER(INDEX(Attendance!$D:$ZZ,MATCH($A102,Attendance!$A:$A,0),0))="x")*(Attendance!$D$2:$ZZ$2=_xlfn.XLOOKUP(G$1,'Point System'!$A:$A,'Point System'!$B:$B,""))*(TEXT(Attendance!$D$1:$ZZ$1,"mmm")="Feb"))*_xlfn.XLOOKUP(G$1,'Point System'!$A:$A,'Point System'!$C:$C,0)</f>
        <v>0</v>
      </c>
      <c r="H102" s="233" cm="1">
        <f t="array" ref="H102">SUMPRODUCT((LOWER(INDEX(Attendance!$D:$ZZ,MATCH($A102,Attendance!$A:$A,0),0))="x")*(Attendance!$D$2:$ZZ$2=_xlfn.XLOOKUP(H$1,'Point System'!$A:$A,'Point System'!$B:$B,""))*(TEXT(Attendance!$D$1:$ZZ$1,"mmm")="Feb"))*_xlfn.XLOOKUP(H$1,'Point System'!$A:$A,'Point System'!$C:$C,0)</f>
        <v>0</v>
      </c>
      <c r="I102" s="233" cm="1">
        <f t="array" ref="I102">SUMPRODUCT((LOWER(INDEX(Attendance!$D:$ZZ,MATCH($A102,Attendance!$A:$A,0),0))="x")*(Attendance!$D$2:$ZZ$2=_xlfn.XLOOKUP(I$1,'Point System'!$A:$A,'Point System'!$B:$B,""))*(TEXT(Attendance!$D$1:$ZZ$1,"mmm")="Feb"))*_xlfn.XLOOKUP(I$1,'Point System'!$A:$A,'Point System'!$C:$C,0)</f>
        <v>0</v>
      </c>
      <c r="J102" s="233" cm="1">
        <f t="array" ref="J102">SUMPRODUCT((LOWER(INDEX(Attendance!$D:$ZZ,MATCH($A102,Attendance!$A:$A,0),0))="x")*(Attendance!$D$2:$ZZ$2=_xlfn.XLOOKUP(J$1,'Point System'!$A:$A,'Point System'!$B:$B,""))*(TEXT(Attendance!$D$1:$ZZ$1,"mmm")="Feb"))*_xlfn.XLOOKUP(J$1,'Point System'!$A:$A,'Point System'!$C:$C,0)</f>
        <v>0</v>
      </c>
      <c r="K102" s="233" cm="1">
        <f t="array" ref="K102">SUMPRODUCT((LOWER(INDEX(Attendance!$D:$ZZ,MATCH($A102,Attendance!$A:$A,0),0))="x")*(Attendance!$D$2:$ZZ$2=_xlfn.XLOOKUP(K$1,'Point System'!$A:$A,'Point System'!$B:$B,""))*(TEXT(Attendance!$D$1:$ZZ$1,"mmm")="Feb"))*_xlfn.XLOOKUP(K$1,'Point System'!$A:$A,'Point System'!$C:$C,0)</f>
        <v>0</v>
      </c>
      <c r="L102" s="188"/>
      <c r="M102" s="188"/>
      <c r="N102" s="188"/>
      <c r="O102" s="188"/>
      <c r="P102" s="241">
        <f t="shared" si="3"/>
        <v>0</v>
      </c>
      <c r="Q102" s="242">
        <f>IFERROR(INDEX(Deduction!$Q:$Q,MATCH($A102,Deduction!$A:$A,0))*_xlfn.XLOOKUP(Q$1,'Point System'!$E:$E,'Point System'!$G:$G,0),0)</f>
        <v>0</v>
      </c>
      <c r="R102" s="242">
        <f>IFERROR(INDEX(Deduction!$R:$R,MATCH($A102,Deduction!$A:$A,0))*_xlfn.XLOOKUP(R$1,'Point System'!$E:$E,'Point System'!$G:$G,0),0)</f>
        <v>0</v>
      </c>
      <c r="S102" s="242">
        <f>IFERROR(INDEX(Deduction!$S:$S,MATCH($A102,Deduction!$A:$A,0))*_xlfn.XLOOKUP(S$1,'Point System'!$E:$E,'Point System'!$G:$G,0),0)</f>
        <v>0</v>
      </c>
      <c r="T102" s="242">
        <f>IFERROR(INDEX(Deduction!$T:$T,MATCH($A102,Deduction!$A:$A,0))*_xlfn.XLOOKUP(T$1,'Point System'!$E:$E,'Point System'!$G:$G,0),0)</f>
        <v>0</v>
      </c>
      <c r="U102" s="242">
        <f>IFERROR(INDEX(Deduction!$U:$U,MATCH($A102,Deduction!$A:$A,0))*_xlfn.XLOOKUP(U$1,'Point System'!$E:$E,'Point System'!$G:$G,0),0)</f>
        <v>0</v>
      </c>
      <c r="V102" s="242">
        <f>IFERROR(INDEX(Deduction!$V:$V,MATCH($A102,Deduction!$A:$A,0))*_xlfn.XLOOKUP(V$1,'Point System'!$E:$E,'Point System'!$G:$G,0),0)</f>
        <v>0</v>
      </c>
      <c r="W102" s="241">
        <f t="shared" si="4"/>
        <v>0</v>
      </c>
      <c r="X102" s="241">
        <f t="shared" si="5"/>
        <v>0</v>
      </c>
      <c r="Y102" s="244" cm="1">
        <f t="array" ref="Y102">IFERROR(SUMPRODUCT((LOWER(INDEX(Attendance!$E:$ZZ,MATCH($A102,Attendance!$A:$A,0),0))="x")*(TEXT(Attendance!$E$1:$ZZ$1,"mmm")="Feb"))/SUMPRODUCT((Attendance!$E$1:$ZZ$1&lt;&gt;"")*(TEXT(Attendance!$E$1:$ZZ$1,"mmm")="Feb")),0)</f>
        <v>0</v>
      </c>
      <c r="Z102" s="245" cm="1">
        <f t="array" ref="Z102">IFERROR(SUMPRODUCT((LOWER(INDEX(Attendance!$E:$ZZ,MATCH($A102,Attendance!$A:$A,0),0))="x")*(Attendance!$E$2:$ZZ$2=_xlfn.XLOOKUP(E$1,'Point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03" spans="1:26" x14ac:dyDescent="0.25">
      <c r="A103" s="39">
        <f>Attendance!A102</f>
        <v>100</v>
      </c>
      <c r="B103" s="39" t="str">
        <f>IF($A103=0,"",IFERROR(_xlfn.LET(_xlpm.x,INDEX(Attendance!$B:$B,MATCH($A103,Attendance!$A:$A,0)),IF(_xlpm.x=0,"",_xlpm.x)),""))</f>
        <v/>
      </c>
      <c r="C103" s="39" t="str">
        <f>IF($A103=0,"",IFERROR(_xlfn.LET(_xlpm.x,INDEX(Attendance!$C:$C,MATCH($A103,Attendance!$A:$A,0)),IF(_xlpm.x=0,"",_xlpm.x)),""))</f>
        <v/>
      </c>
      <c r="D103" s="39" t="str">
        <f>IF($A103=0,"",IFERROR(_xlfn.LET(_xlpm.x,INDEX(Attendance!$D:$D,MATCH($A103,Attendance!$A:$A,0)),IF(_xlpm.x=0,"",_xlpm.x)),""))</f>
        <v/>
      </c>
      <c r="E103" s="233" cm="1">
        <f t="array" ref="E103">SUMPRODUCT((LOWER(INDEX(Attendance!$D:$ZZ,MATCH($A103,Attendance!$A:$A,0),0))="x")*(Attendance!$D$2:$ZZ$2=_xlfn.XLOOKUP(E$1,'Point System'!$A:$A,'Point System'!$B:$B,""))*(TEXT(Attendance!$D$1:$ZZ$1,"mmm")="Feb"))*_xlfn.XLOOKUP(E$1,'Point System'!$A:$A,'Point System'!$C:$C,0)</f>
        <v>0</v>
      </c>
      <c r="F103" s="233" cm="1">
        <f t="array" ref="F103">SUMPRODUCT((LOWER(INDEX(Attendance!$D:$ZZ,MATCH($A103,Attendance!$A:$A,0),0))="x")*(Attendance!$D$2:$ZZ$2=_xlfn.XLOOKUP(F$1,'Point System'!$A:$A,'Point System'!$B:$B,""))*(TEXT(Attendance!$D$1:$ZZ$1,"mmm")="Feb"))*_xlfn.XLOOKUP(F$1,'Point System'!$A:$A,'Point System'!$C:$C,0)</f>
        <v>0</v>
      </c>
      <c r="G103" s="233" cm="1">
        <f t="array" ref="G103">SUMPRODUCT((LOWER(INDEX(Attendance!$D:$ZZ,MATCH($A103,Attendance!$A:$A,0),0))="x")*(Attendance!$D$2:$ZZ$2=_xlfn.XLOOKUP(G$1,'Point System'!$A:$A,'Point System'!$B:$B,""))*(TEXT(Attendance!$D$1:$ZZ$1,"mmm")="Feb"))*_xlfn.XLOOKUP(G$1,'Point System'!$A:$A,'Point System'!$C:$C,0)</f>
        <v>0</v>
      </c>
      <c r="H103" s="233" cm="1">
        <f t="array" ref="H103">SUMPRODUCT((LOWER(INDEX(Attendance!$D:$ZZ,MATCH($A103,Attendance!$A:$A,0),0))="x")*(Attendance!$D$2:$ZZ$2=_xlfn.XLOOKUP(H$1,'Point System'!$A:$A,'Point System'!$B:$B,""))*(TEXT(Attendance!$D$1:$ZZ$1,"mmm")="Feb"))*_xlfn.XLOOKUP(H$1,'Point System'!$A:$A,'Point System'!$C:$C,0)</f>
        <v>0</v>
      </c>
      <c r="I103" s="233" cm="1">
        <f t="array" ref="I103">SUMPRODUCT((LOWER(INDEX(Attendance!$D:$ZZ,MATCH($A103,Attendance!$A:$A,0),0))="x")*(Attendance!$D$2:$ZZ$2=_xlfn.XLOOKUP(I$1,'Point System'!$A:$A,'Point System'!$B:$B,""))*(TEXT(Attendance!$D$1:$ZZ$1,"mmm")="Feb"))*_xlfn.XLOOKUP(I$1,'Point System'!$A:$A,'Point System'!$C:$C,0)</f>
        <v>0</v>
      </c>
      <c r="J103" s="233" cm="1">
        <f t="array" ref="J103">SUMPRODUCT((LOWER(INDEX(Attendance!$D:$ZZ,MATCH($A103,Attendance!$A:$A,0),0))="x")*(Attendance!$D$2:$ZZ$2=_xlfn.XLOOKUP(J$1,'Point System'!$A:$A,'Point System'!$B:$B,""))*(TEXT(Attendance!$D$1:$ZZ$1,"mmm")="Feb"))*_xlfn.XLOOKUP(J$1,'Point System'!$A:$A,'Point System'!$C:$C,0)</f>
        <v>0</v>
      </c>
      <c r="K103" s="233" cm="1">
        <f t="array" ref="K103">SUMPRODUCT((LOWER(INDEX(Attendance!$D:$ZZ,MATCH($A103,Attendance!$A:$A,0),0))="x")*(Attendance!$D$2:$ZZ$2=_xlfn.XLOOKUP(K$1,'Point System'!$A:$A,'Point System'!$B:$B,""))*(TEXT(Attendance!$D$1:$ZZ$1,"mmm")="Feb"))*_xlfn.XLOOKUP(K$1,'Point System'!$A:$A,'Point System'!$C:$C,0)</f>
        <v>0</v>
      </c>
      <c r="L103" s="188"/>
      <c r="M103" s="188"/>
      <c r="N103" s="188"/>
      <c r="O103" s="188"/>
      <c r="P103" s="241">
        <f t="shared" si="3"/>
        <v>0</v>
      </c>
      <c r="Q103" s="242">
        <f>IFERROR(INDEX(Deduction!$Q:$Q,MATCH($A103,Deduction!$A:$A,0))*_xlfn.XLOOKUP(Q$1,'Point System'!$E:$E,'Point System'!$G:$G,0),0)</f>
        <v>0</v>
      </c>
      <c r="R103" s="242">
        <f>IFERROR(INDEX(Deduction!$R:$R,MATCH($A103,Deduction!$A:$A,0))*_xlfn.XLOOKUP(R$1,'Point System'!$E:$E,'Point System'!$G:$G,0),0)</f>
        <v>0</v>
      </c>
      <c r="S103" s="242">
        <f>IFERROR(INDEX(Deduction!$S:$S,MATCH($A103,Deduction!$A:$A,0))*_xlfn.XLOOKUP(S$1,'Point System'!$E:$E,'Point System'!$G:$G,0),0)</f>
        <v>0</v>
      </c>
      <c r="T103" s="242">
        <f>IFERROR(INDEX(Deduction!$T:$T,MATCH($A103,Deduction!$A:$A,0))*_xlfn.XLOOKUP(T$1,'Point System'!$E:$E,'Point System'!$G:$G,0),0)</f>
        <v>0</v>
      </c>
      <c r="U103" s="242">
        <f>IFERROR(INDEX(Deduction!$U:$U,MATCH($A103,Deduction!$A:$A,0))*_xlfn.XLOOKUP(U$1,'Point System'!$E:$E,'Point System'!$G:$G,0),0)</f>
        <v>0</v>
      </c>
      <c r="V103" s="242">
        <f>IFERROR(INDEX(Deduction!$V:$V,MATCH($A103,Deduction!$A:$A,0))*_xlfn.XLOOKUP(V$1,'Point System'!$E:$E,'Point System'!$G:$G,0),0)</f>
        <v>0</v>
      </c>
      <c r="W103" s="241">
        <f t="shared" si="4"/>
        <v>0</v>
      </c>
      <c r="X103" s="241">
        <f t="shared" si="5"/>
        <v>0</v>
      </c>
      <c r="Y103" s="244" cm="1">
        <f t="array" ref="Y103">IFERROR(SUMPRODUCT((LOWER(INDEX(Attendance!$E:$ZZ,MATCH($A103,Attendance!$A:$A,0),0))="x")*(TEXT(Attendance!$E$1:$ZZ$1,"mmm")="Feb"))/SUMPRODUCT((Attendance!$E$1:$ZZ$1&lt;&gt;"")*(TEXT(Attendance!$E$1:$ZZ$1,"mmm")="Feb")),0)</f>
        <v>0</v>
      </c>
      <c r="Z103" s="245" cm="1">
        <f t="array" ref="Z103">IFERROR(SUMPRODUCT((LOWER(INDEX(Attendance!$E:$ZZ,MATCH($A103,Attendance!$A:$A,0),0))="x")*(Attendance!$E$2:$ZZ$2=_xlfn.XLOOKUP(E$1,'Point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04" spans="1:26" x14ac:dyDescent="0.25">
      <c r="A104" s="40">
        <f>Attendance!A103</f>
        <v>101</v>
      </c>
      <c r="B104" s="39" t="str">
        <f>IF($A104=0,"",IFERROR(_xlfn.LET(_xlpm.x,INDEX(Attendance!$B:$B,MATCH($A104,Attendance!$A:$A,0)),IF(_xlpm.x=0,"",_xlpm.x)),""))</f>
        <v/>
      </c>
      <c r="C104" s="39" t="str">
        <f>IF($A104=0,"",IFERROR(_xlfn.LET(_xlpm.x,INDEX(Attendance!$C:$C,MATCH($A104,Attendance!$A:$A,0)),IF(_xlpm.x=0,"",_xlpm.x)),""))</f>
        <v/>
      </c>
      <c r="D104" s="39" t="str">
        <f>IF($A104=0,"",IFERROR(_xlfn.LET(_xlpm.x,INDEX(Attendance!$D:$D,MATCH($A104,Attendance!$A:$A,0)),IF(_xlpm.x=0,"",_xlpm.x)),""))</f>
        <v/>
      </c>
      <c r="E104" s="233" cm="1">
        <f t="array" ref="E104">SUMPRODUCT((LOWER(INDEX(Attendance!$D:$ZZ,MATCH($A104,Attendance!$A:$A,0),0))="x")*(Attendance!$D$2:$ZZ$2=_xlfn.XLOOKUP(E$1,'Point System'!$A:$A,'Point System'!$B:$B,""))*(TEXT(Attendance!$D$1:$ZZ$1,"mmm")="Feb"))*_xlfn.XLOOKUP(E$1,'Point System'!$A:$A,'Point System'!$C:$C,0)</f>
        <v>0</v>
      </c>
      <c r="F104" s="233" cm="1">
        <f t="array" ref="F104">SUMPRODUCT((LOWER(INDEX(Attendance!$D:$ZZ,MATCH($A104,Attendance!$A:$A,0),0))="x")*(Attendance!$D$2:$ZZ$2=_xlfn.XLOOKUP(F$1,'Point System'!$A:$A,'Point System'!$B:$B,""))*(TEXT(Attendance!$D$1:$ZZ$1,"mmm")="Feb"))*_xlfn.XLOOKUP(F$1,'Point System'!$A:$A,'Point System'!$C:$C,0)</f>
        <v>0</v>
      </c>
      <c r="G104" s="233" cm="1">
        <f t="array" ref="G104">SUMPRODUCT((LOWER(INDEX(Attendance!$D:$ZZ,MATCH($A104,Attendance!$A:$A,0),0))="x")*(Attendance!$D$2:$ZZ$2=_xlfn.XLOOKUP(G$1,'Point System'!$A:$A,'Point System'!$B:$B,""))*(TEXT(Attendance!$D$1:$ZZ$1,"mmm")="Feb"))*_xlfn.XLOOKUP(G$1,'Point System'!$A:$A,'Point System'!$C:$C,0)</f>
        <v>0</v>
      </c>
      <c r="H104" s="233" cm="1">
        <f t="array" ref="H104">SUMPRODUCT((LOWER(INDEX(Attendance!$D:$ZZ,MATCH($A104,Attendance!$A:$A,0),0))="x")*(Attendance!$D$2:$ZZ$2=_xlfn.XLOOKUP(H$1,'Point System'!$A:$A,'Point System'!$B:$B,""))*(TEXT(Attendance!$D$1:$ZZ$1,"mmm")="Feb"))*_xlfn.XLOOKUP(H$1,'Point System'!$A:$A,'Point System'!$C:$C,0)</f>
        <v>0</v>
      </c>
      <c r="I104" s="233" cm="1">
        <f t="array" ref="I104">SUMPRODUCT((LOWER(INDEX(Attendance!$D:$ZZ,MATCH($A104,Attendance!$A:$A,0),0))="x")*(Attendance!$D$2:$ZZ$2=_xlfn.XLOOKUP(I$1,'Point System'!$A:$A,'Point System'!$B:$B,""))*(TEXT(Attendance!$D$1:$ZZ$1,"mmm")="Feb"))*_xlfn.XLOOKUP(I$1,'Point System'!$A:$A,'Point System'!$C:$C,0)</f>
        <v>0</v>
      </c>
      <c r="J104" s="233" cm="1">
        <f t="array" ref="J104">SUMPRODUCT((LOWER(INDEX(Attendance!$D:$ZZ,MATCH($A104,Attendance!$A:$A,0),0))="x")*(Attendance!$D$2:$ZZ$2=_xlfn.XLOOKUP(J$1,'Point System'!$A:$A,'Point System'!$B:$B,""))*(TEXT(Attendance!$D$1:$ZZ$1,"mmm")="Feb"))*_xlfn.XLOOKUP(J$1,'Point System'!$A:$A,'Point System'!$C:$C,0)</f>
        <v>0</v>
      </c>
      <c r="K104" s="233" cm="1">
        <f t="array" ref="K104">SUMPRODUCT((LOWER(INDEX(Attendance!$D:$ZZ,MATCH($A104,Attendance!$A:$A,0),0))="x")*(Attendance!$D$2:$ZZ$2=_xlfn.XLOOKUP(K$1,'Point System'!$A:$A,'Point System'!$B:$B,""))*(TEXT(Attendance!$D$1:$ZZ$1,"mmm")="Feb"))*_xlfn.XLOOKUP(K$1,'Point System'!$A:$A,'Point System'!$C:$C,0)</f>
        <v>0</v>
      </c>
      <c r="L104" s="188"/>
      <c r="M104" s="188"/>
      <c r="N104" s="188"/>
      <c r="O104" s="188"/>
      <c r="P104" s="241">
        <f t="shared" si="3"/>
        <v>0</v>
      </c>
      <c r="Q104" s="242">
        <f>IFERROR(INDEX(Deduction!$Q:$Q,MATCH($A104,Deduction!$A:$A,0))*_xlfn.XLOOKUP(Q$1,'Point System'!$E:$E,'Point System'!$G:$G,0),0)</f>
        <v>0</v>
      </c>
      <c r="R104" s="242">
        <f>IFERROR(INDEX(Deduction!$R:$R,MATCH($A104,Deduction!$A:$A,0))*_xlfn.XLOOKUP(R$1,'Point System'!$E:$E,'Point System'!$G:$G,0),0)</f>
        <v>0</v>
      </c>
      <c r="S104" s="242">
        <f>IFERROR(INDEX(Deduction!$S:$S,MATCH($A104,Deduction!$A:$A,0))*_xlfn.XLOOKUP(S$1,'Point System'!$E:$E,'Point System'!$G:$G,0),0)</f>
        <v>0</v>
      </c>
      <c r="T104" s="242">
        <f>IFERROR(INDEX(Deduction!$T:$T,MATCH($A104,Deduction!$A:$A,0))*_xlfn.XLOOKUP(T$1,'Point System'!$E:$E,'Point System'!$G:$G,0),0)</f>
        <v>0</v>
      </c>
      <c r="U104" s="242">
        <f>IFERROR(INDEX(Deduction!$U:$U,MATCH($A104,Deduction!$A:$A,0))*_xlfn.XLOOKUP(U$1,'Point System'!$E:$E,'Point System'!$G:$G,0),0)</f>
        <v>0</v>
      </c>
      <c r="V104" s="242">
        <f>IFERROR(INDEX(Deduction!$V:$V,MATCH($A104,Deduction!$A:$A,0))*_xlfn.XLOOKUP(V$1,'Point System'!$E:$E,'Point System'!$G:$G,0),0)</f>
        <v>0</v>
      </c>
      <c r="W104" s="241">
        <f t="shared" si="4"/>
        <v>0</v>
      </c>
      <c r="X104" s="241">
        <f t="shared" si="5"/>
        <v>0</v>
      </c>
      <c r="Y104" s="244" cm="1">
        <f t="array" ref="Y104">IFERROR(SUMPRODUCT((LOWER(INDEX(Attendance!$E:$ZZ,MATCH($A104,Attendance!$A:$A,0),0))="x")*(TEXT(Attendance!$E$1:$ZZ$1,"mmm")="Feb"))/SUMPRODUCT((Attendance!$E$1:$ZZ$1&lt;&gt;"")*(TEXT(Attendance!$E$1:$ZZ$1,"mmm")="Feb")),0)</f>
        <v>0</v>
      </c>
      <c r="Z104" s="245" cm="1">
        <f t="array" ref="Z104">IFERROR(SUMPRODUCT((LOWER(INDEX(Attendance!$E:$ZZ,MATCH($A104,Attendance!$A:$A,0),0))="x")*(Attendance!$E$2:$ZZ$2=_xlfn.XLOOKUP(E$1,'Point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05" spans="1:26" x14ac:dyDescent="0.25">
      <c r="A105" s="39">
        <f>Attendance!A104</f>
        <v>102</v>
      </c>
      <c r="B105" s="39" t="str">
        <f>IF($A105=0,"",IFERROR(_xlfn.LET(_xlpm.x,INDEX(Attendance!$B:$B,MATCH($A105,Attendance!$A:$A,0)),IF(_xlpm.x=0,"",_xlpm.x)),""))</f>
        <v/>
      </c>
      <c r="C105" s="39" t="str">
        <f>IF($A105=0,"",IFERROR(_xlfn.LET(_xlpm.x,INDEX(Attendance!$C:$C,MATCH($A105,Attendance!$A:$A,0)),IF(_xlpm.x=0,"",_xlpm.x)),""))</f>
        <v/>
      </c>
      <c r="D105" s="39" t="str">
        <f>IF($A105=0,"",IFERROR(_xlfn.LET(_xlpm.x,INDEX(Attendance!$D:$D,MATCH($A105,Attendance!$A:$A,0)),IF(_xlpm.x=0,"",_xlpm.x)),""))</f>
        <v/>
      </c>
      <c r="E105" s="233" cm="1">
        <f t="array" ref="E105">SUMPRODUCT((LOWER(INDEX(Attendance!$D:$ZZ,MATCH($A105,Attendance!$A:$A,0),0))="x")*(Attendance!$D$2:$ZZ$2=_xlfn.XLOOKUP(E$1,'Point System'!$A:$A,'Point System'!$B:$B,""))*(TEXT(Attendance!$D$1:$ZZ$1,"mmm")="Feb"))*_xlfn.XLOOKUP(E$1,'Point System'!$A:$A,'Point System'!$C:$C,0)</f>
        <v>0</v>
      </c>
      <c r="F105" s="233" cm="1">
        <f t="array" ref="F105">SUMPRODUCT((LOWER(INDEX(Attendance!$D:$ZZ,MATCH($A105,Attendance!$A:$A,0),0))="x")*(Attendance!$D$2:$ZZ$2=_xlfn.XLOOKUP(F$1,'Point System'!$A:$A,'Point System'!$B:$B,""))*(TEXT(Attendance!$D$1:$ZZ$1,"mmm")="Feb"))*_xlfn.XLOOKUP(F$1,'Point System'!$A:$A,'Point System'!$C:$C,0)</f>
        <v>0</v>
      </c>
      <c r="G105" s="233" cm="1">
        <f t="array" ref="G105">SUMPRODUCT((LOWER(INDEX(Attendance!$D:$ZZ,MATCH($A105,Attendance!$A:$A,0),0))="x")*(Attendance!$D$2:$ZZ$2=_xlfn.XLOOKUP(G$1,'Point System'!$A:$A,'Point System'!$B:$B,""))*(TEXT(Attendance!$D$1:$ZZ$1,"mmm")="Feb"))*_xlfn.XLOOKUP(G$1,'Point System'!$A:$A,'Point System'!$C:$C,0)</f>
        <v>0</v>
      </c>
      <c r="H105" s="233" cm="1">
        <f t="array" ref="H105">SUMPRODUCT((LOWER(INDEX(Attendance!$D:$ZZ,MATCH($A105,Attendance!$A:$A,0),0))="x")*(Attendance!$D$2:$ZZ$2=_xlfn.XLOOKUP(H$1,'Point System'!$A:$A,'Point System'!$B:$B,""))*(TEXT(Attendance!$D$1:$ZZ$1,"mmm")="Feb"))*_xlfn.XLOOKUP(H$1,'Point System'!$A:$A,'Point System'!$C:$C,0)</f>
        <v>0</v>
      </c>
      <c r="I105" s="233" cm="1">
        <f t="array" ref="I105">SUMPRODUCT((LOWER(INDEX(Attendance!$D:$ZZ,MATCH($A105,Attendance!$A:$A,0),0))="x")*(Attendance!$D$2:$ZZ$2=_xlfn.XLOOKUP(I$1,'Point System'!$A:$A,'Point System'!$B:$B,""))*(TEXT(Attendance!$D$1:$ZZ$1,"mmm")="Feb"))*_xlfn.XLOOKUP(I$1,'Point System'!$A:$A,'Point System'!$C:$C,0)</f>
        <v>0</v>
      </c>
      <c r="J105" s="233" cm="1">
        <f t="array" ref="J105">SUMPRODUCT((LOWER(INDEX(Attendance!$D:$ZZ,MATCH($A105,Attendance!$A:$A,0),0))="x")*(Attendance!$D$2:$ZZ$2=_xlfn.XLOOKUP(J$1,'Point System'!$A:$A,'Point System'!$B:$B,""))*(TEXT(Attendance!$D$1:$ZZ$1,"mmm")="Feb"))*_xlfn.XLOOKUP(J$1,'Point System'!$A:$A,'Point System'!$C:$C,0)</f>
        <v>0</v>
      </c>
      <c r="K105" s="233" cm="1">
        <f t="array" ref="K105">SUMPRODUCT((LOWER(INDEX(Attendance!$D:$ZZ,MATCH($A105,Attendance!$A:$A,0),0))="x")*(Attendance!$D$2:$ZZ$2=_xlfn.XLOOKUP(K$1,'Point System'!$A:$A,'Point System'!$B:$B,""))*(TEXT(Attendance!$D$1:$ZZ$1,"mmm")="Feb"))*_xlfn.XLOOKUP(K$1,'Point System'!$A:$A,'Point System'!$C:$C,0)</f>
        <v>0</v>
      </c>
      <c r="L105" s="188"/>
      <c r="M105" s="188"/>
      <c r="N105" s="188"/>
      <c r="O105" s="188"/>
      <c r="P105" s="241">
        <f t="shared" si="3"/>
        <v>0</v>
      </c>
      <c r="Q105" s="242">
        <f>IFERROR(INDEX(Deduction!$Q:$Q,MATCH($A105,Deduction!$A:$A,0))*_xlfn.XLOOKUP(Q$1,'Point System'!$E:$E,'Point System'!$G:$G,0),0)</f>
        <v>0</v>
      </c>
      <c r="R105" s="242">
        <f>IFERROR(INDEX(Deduction!$R:$R,MATCH($A105,Deduction!$A:$A,0))*_xlfn.XLOOKUP(R$1,'Point System'!$E:$E,'Point System'!$G:$G,0),0)</f>
        <v>0</v>
      </c>
      <c r="S105" s="242">
        <f>IFERROR(INDEX(Deduction!$S:$S,MATCH($A105,Deduction!$A:$A,0))*_xlfn.XLOOKUP(S$1,'Point System'!$E:$E,'Point System'!$G:$G,0),0)</f>
        <v>0</v>
      </c>
      <c r="T105" s="242">
        <f>IFERROR(INDEX(Deduction!$T:$T,MATCH($A105,Deduction!$A:$A,0))*_xlfn.XLOOKUP(T$1,'Point System'!$E:$E,'Point System'!$G:$G,0),0)</f>
        <v>0</v>
      </c>
      <c r="U105" s="242">
        <f>IFERROR(INDEX(Deduction!$U:$U,MATCH($A105,Deduction!$A:$A,0))*_xlfn.XLOOKUP(U$1,'Point System'!$E:$E,'Point System'!$G:$G,0),0)</f>
        <v>0</v>
      </c>
      <c r="V105" s="242">
        <f>IFERROR(INDEX(Deduction!$V:$V,MATCH($A105,Deduction!$A:$A,0))*_xlfn.XLOOKUP(V$1,'Point System'!$E:$E,'Point System'!$G:$G,0),0)</f>
        <v>0</v>
      </c>
      <c r="W105" s="241">
        <f t="shared" si="4"/>
        <v>0</v>
      </c>
      <c r="X105" s="241">
        <f t="shared" si="5"/>
        <v>0</v>
      </c>
      <c r="Y105" s="244" cm="1">
        <f t="array" ref="Y105">IFERROR(SUMPRODUCT((LOWER(INDEX(Attendance!$E:$ZZ,MATCH($A105,Attendance!$A:$A,0),0))="x")*(TEXT(Attendance!$E$1:$ZZ$1,"mmm")="Feb"))/SUMPRODUCT((Attendance!$E$1:$ZZ$1&lt;&gt;"")*(TEXT(Attendance!$E$1:$ZZ$1,"mmm")="Feb")),0)</f>
        <v>0</v>
      </c>
      <c r="Z105" s="245" cm="1">
        <f t="array" ref="Z105">IFERROR(SUMPRODUCT((LOWER(INDEX(Attendance!$E:$ZZ,MATCH($A105,Attendance!$A:$A,0),0))="x")*(Attendance!$E$2:$ZZ$2=_xlfn.XLOOKUP(E$1,'Point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06" spans="1:26" x14ac:dyDescent="0.25">
      <c r="A106" s="40">
        <f>Attendance!A105</f>
        <v>103</v>
      </c>
      <c r="B106" s="39" t="str">
        <f>IF($A106=0,"",IFERROR(_xlfn.LET(_xlpm.x,INDEX(Attendance!$B:$B,MATCH($A106,Attendance!$A:$A,0)),IF(_xlpm.x=0,"",_xlpm.x)),""))</f>
        <v/>
      </c>
      <c r="C106" s="39" t="str">
        <f>IF($A106=0,"",IFERROR(_xlfn.LET(_xlpm.x,INDEX(Attendance!$C:$C,MATCH($A106,Attendance!$A:$A,0)),IF(_xlpm.x=0,"",_xlpm.x)),""))</f>
        <v/>
      </c>
      <c r="D106" s="39" t="str">
        <f>IF($A106=0,"",IFERROR(_xlfn.LET(_xlpm.x,INDEX(Attendance!$D:$D,MATCH($A106,Attendance!$A:$A,0)),IF(_xlpm.x=0,"",_xlpm.x)),""))</f>
        <v/>
      </c>
      <c r="E106" s="233" cm="1">
        <f t="array" ref="E106">SUMPRODUCT((LOWER(INDEX(Attendance!$D:$ZZ,MATCH($A106,Attendance!$A:$A,0),0))="x")*(Attendance!$D$2:$ZZ$2=_xlfn.XLOOKUP(E$1,'Point System'!$A:$A,'Point System'!$B:$B,""))*(TEXT(Attendance!$D$1:$ZZ$1,"mmm")="Feb"))*_xlfn.XLOOKUP(E$1,'Point System'!$A:$A,'Point System'!$C:$C,0)</f>
        <v>0</v>
      </c>
      <c r="F106" s="233" cm="1">
        <f t="array" ref="F106">SUMPRODUCT((LOWER(INDEX(Attendance!$D:$ZZ,MATCH($A106,Attendance!$A:$A,0),0))="x")*(Attendance!$D$2:$ZZ$2=_xlfn.XLOOKUP(F$1,'Point System'!$A:$A,'Point System'!$B:$B,""))*(TEXT(Attendance!$D$1:$ZZ$1,"mmm")="Feb"))*_xlfn.XLOOKUP(F$1,'Point System'!$A:$A,'Point System'!$C:$C,0)</f>
        <v>0</v>
      </c>
      <c r="G106" s="233" cm="1">
        <f t="array" ref="G106">SUMPRODUCT((LOWER(INDEX(Attendance!$D:$ZZ,MATCH($A106,Attendance!$A:$A,0),0))="x")*(Attendance!$D$2:$ZZ$2=_xlfn.XLOOKUP(G$1,'Point System'!$A:$A,'Point System'!$B:$B,""))*(TEXT(Attendance!$D$1:$ZZ$1,"mmm")="Feb"))*_xlfn.XLOOKUP(G$1,'Point System'!$A:$A,'Point System'!$C:$C,0)</f>
        <v>0</v>
      </c>
      <c r="H106" s="233" cm="1">
        <f t="array" ref="H106">SUMPRODUCT((LOWER(INDEX(Attendance!$D:$ZZ,MATCH($A106,Attendance!$A:$A,0),0))="x")*(Attendance!$D$2:$ZZ$2=_xlfn.XLOOKUP(H$1,'Point System'!$A:$A,'Point System'!$B:$B,""))*(TEXT(Attendance!$D$1:$ZZ$1,"mmm")="Feb"))*_xlfn.XLOOKUP(H$1,'Point System'!$A:$A,'Point System'!$C:$C,0)</f>
        <v>0</v>
      </c>
      <c r="I106" s="233" cm="1">
        <f t="array" ref="I106">SUMPRODUCT((LOWER(INDEX(Attendance!$D:$ZZ,MATCH($A106,Attendance!$A:$A,0),0))="x")*(Attendance!$D$2:$ZZ$2=_xlfn.XLOOKUP(I$1,'Point System'!$A:$A,'Point System'!$B:$B,""))*(TEXT(Attendance!$D$1:$ZZ$1,"mmm")="Feb"))*_xlfn.XLOOKUP(I$1,'Point System'!$A:$A,'Point System'!$C:$C,0)</f>
        <v>0</v>
      </c>
      <c r="J106" s="233" cm="1">
        <f t="array" ref="J106">SUMPRODUCT((LOWER(INDEX(Attendance!$D:$ZZ,MATCH($A106,Attendance!$A:$A,0),0))="x")*(Attendance!$D$2:$ZZ$2=_xlfn.XLOOKUP(J$1,'Point System'!$A:$A,'Point System'!$B:$B,""))*(TEXT(Attendance!$D$1:$ZZ$1,"mmm")="Feb"))*_xlfn.XLOOKUP(J$1,'Point System'!$A:$A,'Point System'!$C:$C,0)</f>
        <v>0</v>
      </c>
      <c r="K106" s="233" cm="1">
        <f t="array" ref="K106">SUMPRODUCT((LOWER(INDEX(Attendance!$D:$ZZ,MATCH($A106,Attendance!$A:$A,0),0))="x")*(Attendance!$D$2:$ZZ$2=_xlfn.XLOOKUP(K$1,'Point System'!$A:$A,'Point System'!$B:$B,""))*(TEXT(Attendance!$D$1:$ZZ$1,"mmm")="Feb"))*_xlfn.XLOOKUP(K$1,'Point System'!$A:$A,'Point System'!$C:$C,0)</f>
        <v>0</v>
      </c>
      <c r="L106" s="188"/>
      <c r="M106" s="188"/>
      <c r="N106" s="188"/>
      <c r="O106" s="188"/>
      <c r="P106" s="241">
        <f t="shared" si="3"/>
        <v>0</v>
      </c>
      <c r="Q106" s="242">
        <f>IFERROR(INDEX(Deduction!$Q:$Q,MATCH($A106,Deduction!$A:$A,0))*_xlfn.XLOOKUP(Q$1,'Point System'!$E:$E,'Point System'!$G:$G,0),0)</f>
        <v>0</v>
      </c>
      <c r="R106" s="242">
        <f>IFERROR(INDEX(Deduction!$R:$R,MATCH($A106,Deduction!$A:$A,0))*_xlfn.XLOOKUP(R$1,'Point System'!$E:$E,'Point System'!$G:$G,0),0)</f>
        <v>0</v>
      </c>
      <c r="S106" s="242">
        <f>IFERROR(INDEX(Deduction!$S:$S,MATCH($A106,Deduction!$A:$A,0))*_xlfn.XLOOKUP(S$1,'Point System'!$E:$E,'Point System'!$G:$G,0),0)</f>
        <v>0</v>
      </c>
      <c r="T106" s="242">
        <f>IFERROR(INDEX(Deduction!$T:$T,MATCH($A106,Deduction!$A:$A,0))*_xlfn.XLOOKUP(T$1,'Point System'!$E:$E,'Point System'!$G:$G,0),0)</f>
        <v>0</v>
      </c>
      <c r="U106" s="242">
        <f>IFERROR(INDEX(Deduction!$U:$U,MATCH($A106,Deduction!$A:$A,0))*_xlfn.XLOOKUP(U$1,'Point System'!$E:$E,'Point System'!$G:$G,0),0)</f>
        <v>0</v>
      </c>
      <c r="V106" s="242">
        <f>IFERROR(INDEX(Deduction!$V:$V,MATCH($A106,Deduction!$A:$A,0))*_xlfn.XLOOKUP(V$1,'Point System'!$E:$E,'Point System'!$G:$G,0),0)</f>
        <v>0</v>
      </c>
      <c r="W106" s="241">
        <f t="shared" si="4"/>
        <v>0</v>
      </c>
      <c r="X106" s="241">
        <f t="shared" si="5"/>
        <v>0</v>
      </c>
      <c r="Y106" s="244" cm="1">
        <f t="array" ref="Y106">IFERROR(SUMPRODUCT((LOWER(INDEX(Attendance!$E:$ZZ,MATCH($A106,Attendance!$A:$A,0),0))="x")*(TEXT(Attendance!$E$1:$ZZ$1,"mmm")="Feb"))/SUMPRODUCT((Attendance!$E$1:$ZZ$1&lt;&gt;"")*(TEXT(Attendance!$E$1:$ZZ$1,"mmm")="Feb")),0)</f>
        <v>0</v>
      </c>
      <c r="Z106" s="245" cm="1">
        <f t="array" ref="Z106">IFERROR(SUMPRODUCT((LOWER(INDEX(Attendance!$E:$ZZ,MATCH($A106,Attendance!$A:$A,0),0))="x")*(Attendance!$E$2:$ZZ$2=_xlfn.XLOOKUP(E$1,'Point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07" spans="1:26" x14ac:dyDescent="0.25">
      <c r="A107" s="39">
        <f>Attendance!A106</f>
        <v>104</v>
      </c>
      <c r="B107" s="39" t="str">
        <f>IF($A107=0,"",IFERROR(_xlfn.LET(_xlpm.x,INDEX(Attendance!$B:$B,MATCH($A107,Attendance!$A:$A,0)),IF(_xlpm.x=0,"",_xlpm.x)),""))</f>
        <v/>
      </c>
      <c r="C107" s="39" t="str">
        <f>IF($A107=0,"",IFERROR(_xlfn.LET(_xlpm.x,INDEX(Attendance!$C:$C,MATCH($A107,Attendance!$A:$A,0)),IF(_xlpm.x=0,"",_xlpm.x)),""))</f>
        <v/>
      </c>
      <c r="D107" s="39" t="str">
        <f>IF($A107=0,"",IFERROR(_xlfn.LET(_xlpm.x,INDEX(Attendance!$D:$D,MATCH($A107,Attendance!$A:$A,0)),IF(_xlpm.x=0,"",_xlpm.x)),""))</f>
        <v/>
      </c>
      <c r="E107" s="233" cm="1">
        <f t="array" ref="E107">SUMPRODUCT((LOWER(INDEX(Attendance!$D:$ZZ,MATCH($A107,Attendance!$A:$A,0),0))="x")*(Attendance!$D$2:$ZZ$2=_xlfn.XLOOKUP(E$1,'Point System'!$A:$A,'Point System'!$B:$B,""))*(TEXT(Attendance!$D$1:$ZZ$1,"mmm")="Feb"))*_xlfn.XLOOKUP(E$1,'Point System'!$A:$A,'Point System'!$C:$C,0)</f>
        <v>0</v>
      </c>
      <c r="F107" s="233" cm="1">
        <f t="array" ref="F107">SUMPRODUCT((LOWER(INDEX(Attendance!$D:$ZZ,MATCH($A107,Attendance!$A:$A,0),0))="x")*(Attendance!$D$2:$ZZ$2=_xlfn.XLOOKUP(F$1,'Point System'!$A:$A,'Point System'!$B:$B,""))*(TEXT(Attendance!$D$1:$ZZ$1,"mmm")="Feb"))*_xlfn.XLOOKUP(F$1,'Point System'!$A:$A,'Point System'!$C:$C,0)</f>
        <v>0</v>
      </c>
      <c r="G107" s="233" cm="1">
        <f t="array" ref="G107">SUMPRODUCT((LOWER(INDEX(Attendance!$D:$ZZ,MATCH($A107,Attendance!$A:$A,0),0))="x")*(Attendance!$D$2:$ZZ$2=_xlfn.XLOOKUP(G$1,'Point System'!$A:$A,'Point System'!$B:$B,""))*(TEXT(Attendance!$D$1:$ZZ$1,"mmm")="Feb"))*_xlfn.XLOOKUP(G$1,'Point System'!$A:$A,'Point System'!$C:$C,0)</f>
        <v>0</v>
      </c>
      <c r="H107" s="233" cm="1">
        <f t="array" ref="H107">SUMPRODUCT((LOWER(INDEX(Attendance!$D:$ZZ,MATCH($A107,Attendance!$A:$A,0),0))="x")*(Attendance!$D$2:$ZZ$2=_xlfn.XLOOKUP(H$1,'Point System'!$A:$A,'Point System'!$B:$B,""))*(TEXT(Attendance!$D$1:$ZZ$1,"mmm")="Feb"))*_xlfn.XLOOKUP(H$1,'Point System'!$A:$A,'Point System'!$C:$C,0)</f>
        <v>0</v>
      </c>
      <c r="I107" s="233" cm="1">
        <f t="array" ref="I107">SUMPRODUCT((LOWER(INDEX(Attendance!$D:$ZZ,MATCH($A107,Attendance!$A:$A,0),0))="x")*(Attendance!$D$2:$ZZ$2=_xlfn.XLOOKUP(I$1,'Point System'!$A:$A,'Point System'!$B:$B,""))*(TEXT(Attendance!$D$1:$ZZ$1,"mmm")="Feb"))*_xlfn.XLOOKUP(I$1,'Point System'!$A:$A,'Point System'!$C:$C,0)</f>
        <v>0</v>
      </c>
      <c r="J107" s="233" cm="1">
        <f t="array" ref="J107">SUMPRODUCT((LOWER(INDEX(Attendance!$D:$ZZ,MATCH($A107,Attendance!$A:$A,0),0))="x")*(Attendance!$D$2:$ZZ$2=_xlfn.XLOOKUP(J$1,'Point System'!$A:$A,'Point System'!$B:$B,""))*(TEXT(Attendance!$D$1:$ZZ$1,"mmm")="Feb"))*_xlfn.XLOOKUP(J$1,'Point System'!$A:$A,'Point System'!$C:$C,0)</f>
        <v>0</v>
      </c>
      <c r="K107" s="233" cm="1">
        <f t="array" ref="K107">SUMPRODUCT((LOWER(INDEX(Attendance!$D:$ZZ,MATCH($A107,Attendance!$A:$A,0),0))="x")*(Attendance!$D$2:$ZZ$2=_xlfn.XLOOKUP(K$1,'Point System'!$A:$A,'Point System'!$B:$B,""))*(TEXT(Attendance!$D$1:$ZZ$1,"mmm")="Feb"))*_xlfn.XLOOKUP(K$1,'Point System'!$A:$A,'Point System'!$C:$C,0)</f>
        <v>0</v>
      </c>
      <c r="L107" s="188"/>
      <c r="M107" s="188"/>
      <c r="N107" s="188"/>
      <c r="O107" s="188"/>
      <c r="P107" s="241">
        <f t="shared" si="3"/>
        <v>0</v>
      </c>
      <c r="Q107" s="242">
        <f>IFERROR(INDEX(Deduction!$Q:$Q,MATCH($A107,Deduction!$A:$A,0))*_xlfn.XLOOKUP(Q$1,'Point System'!$E:$E,'Point System'!$G:$G,0),0)</f>
        <v>0</v>
      </c>
      <c r="R107" s="242">
        <f>IFERROR(INDEX(Deduction!$R:$R,MATCH($A107,Deduction!$A:$A,0))*_xlfn.XLOOKUP(R$1,'Point System'!$E:$E,'Point System'!$G:$G,0),0)</f>
        <v>0</v>
      </c>
      <c r="S107" s="242">
        <f>IFERROR(INDEX(Deduction!$S:$S,MATCH($A107,Deduction!$A:$A,0))*_xlfn.XLOOKUP(S$1,'Point System'!$E:$E,'Point System'!$G:$G,0),0)</f>
        <v>0</v>
      </c>
      <c r="T107" s="242">
        <f>IFERROR(INDEX(Deduction!$T:$T,MATCH($A107,Deduction!$A:$A,0))*_xlfn.XLOOKUP(T$1,'Point System'!$E:$E,'Point System'!$G:$G,0),0)</f>
        <v>0</v>
      </c>
      <c r="U107" s="242">
        <f>IFERROR(INDEX(Deduction!$U:$U,MATCH($A107,Deduction!$A:$A,0))*_xlfn.XLOOKUP(U$1,'Point System'!$E:$E,'Point System'!$G:$G,0),0)</f>
        <v>0</v>
      </c>
      <c r="V107" s="242">
        <f>IFERROR(INDEX(Deduction!$V:$V,MATCH($A107,Deduction!$A:$A,0))*_xlfn.XLOOKUP(V$1,'Point System'!$E:$E,'Point System'!$G:$G,0),0)</f>
        <v>0</v>
      </c>
      <c r="W107" s="241">
        <f t="shared" si="4"/>
        <v>0</v>
      </c>
      <c r="X107" s="241">
        <f t="shared" si="5"/>
        <v>0</v>
      </c>
      <c r="Y107" s="244" cm="1">
        <f t="array" ref="Y107">IFERROR(SUMPRODUCT((LOWER(INDEX(Attendance!$E:$ZZ,MATCH($A107,Attendance!$A:$A,0),0))="x")*(TEXT(Attendance!$E$1:$ZZ$1,"mmm")="Feb"))/SUMPRODUCT((Attendance!$E$1:$ZZ$1&lt;&gt;"")*(TEXT(Attendance!$E$1:$ZZ$1,"mmm")="Feb")),0)</f>
        <v>0</v>
      </c>
      <c r="Z107" s="245" cm="1">
        <f t="array" ref="Z107">IFERROR(SUMPRODUCT((LOWER(INDEX(Attendance!$E:$ZZ,MATCH($A107,Attendance!$A:$A,0),0))="x")*(Attendance!$E$2:$ZZ$2=_xlfn.XLOOKUP(E$1,'Point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08" spans="1:26" x14ac:dyDescent="0.25">
      <c r="A108" s="40">
        <f>Attendance!A107</f>
        <v>105</v>
      </c>
      <c r="B108" s="39" t="str">
        <f>IF($A108=0,"",IFERROR(_xlfn.LET(_xlpm.x,INDEX(Attendance!$B:$B,MATCH($A108,Attendance!$A:$A,0)),IF(_xlpm.x=0,"",_xlpm.x)),""))</f>
        <v/>
      </c>
      <c r="C108" s="39" t="str">
        <f>IF($A108=0,"",IFERROR(_xlfn.LET(_xlpm.x,INDEX(Attendance!$C:$C,MATCH($A108,Attendance!$A:$A,0)),IF(_xlpm.x=0,"",_xlpm.x)),""))</f>
        <v/>
      </c>
      <c r="D108" s="39" t="str">
        <f>IF($A108=0,"",IFERROR(_xlfn.LET(_xlpm.x,INDEX(Attendance!$D:$D,MATCH($A108,Attendance!$A:$A,0)),IF(_xlpm.x=0,"",_xlpm.x)),""))</f>
        <v/>
      </c>
      <c r="E108" s="233" cm="1">
        <f t="array" ref="E108">SUMPRODUCT((LOWER(INDEX(Attendance!$D:$ZZ,MATCH($A108,Attendance!$A:$A,0),0))="x")*(Attendance!$D$2:$ZZ$2=_xlfn.XLOOKUP(E$1,'Point System'!$A:$A,'Point System'!$B:$B,""))*(TEXT(Attendance!$D$1:$ZZ$1,"mmm")="Feb"))*_xlfn.XLOOKUP(E$1,'Point System'!$A:$A,'Point System'!$C:$C,0)</f>
        <v>0</v>
      </c>
      <c r="F108" s="233" cm="1">
        <f t="array" ref="F108">SUMPRODUCT((LOWER(INDEX(Attendance!$D:$ZZ,MATCH($A108,Attendance!$A:$A,0),0))="x")*(Attendance!$D$2:$ZZ$2=_xlfn.XLOOKUP(F$1,'Point System'!$A:$A,'Point System'!$B:$B,""))*(TEXT(Attendance!$D$1:$ZZ$1,"mmm")="Feb"))*_xlfn.XLOOKUP(F$1,'Point System'!$A:$A,'Point System'!$C:$C,0)</f>
        <v>0</v>
      </c>
      <c r="G108" s="233" cm="1">
        <f t="array" ref="G108">SUMPRODUCT((LOWER(INDEX(Attendance!$D:$ZZ,MATCH($A108,Attendance!$A:$A,0),0))="x")*(Attendance!$D$2:$ZZ$2=_xlfn.XLOOKUP(G$1,'Point System'!$A:$A,'Point System'!$B:$B,""))*(TEXT(Attendance!$D$1:$ZZ$1,"mmm")="Feb"))*_xlfn.XLOOKUP(G$1,'Point System'!$A:$A,'Point System'!$C:$C,0)</f>
        <v>0</v>
      </c>
      <c r="H108" s="233" cm="1">
        <f t="array" ref="H108">SUMPRODUCT((LOWER(INDEX(Attendance!$D:$ZZ,MATCH($A108,Attendance!$A:$A,0),0))="x")*(Attendance!$D$2:$ZZ$2=_xlfn.XLOOKUP(H$1,'Point System'!$A:$A,'Point System'!$B:$B,""))*(TEXT(Attendance!$D$1:$ZZ$1,"mmm")="Feb"))*_xlfn.XLOOKUP(H$1,'Point System'!$A:$A,'Point System'!$C:$C,0)</f>
        <v>0</v>
      </c>
      <c r="I108" s="233" cm="1">
        <f t="array" ref="I108">SUMPRODUCT((LOWER(INDEX(Attendance!$D:$ZZ,MATCH($A108,Attendance!$A:$A,0),0))="x")*(Attendance!$D$2:$ZZ$2=_xlfn.XLOOKUP(I$1,'Point System'!$A:$A,'Point System'!$B:$B,""))*(TEXT(Attendance!$D$1:$ZZ$1,"mmm")="Feb"))*_xlfn.XLOOKUP(I$1,'Point System'!$A:$A,'Point System'!$C:$C,0)</f>
        <v>0</v>
      </c>
      <c r="J108" s="233" cm="1">
        <f t="array" ref="J108">SUMPRODUCT((LOWER(INDEX(Attendance!$D:$ZZ,MATCH($A108,Attendance!$A:$A,0),0))="x")*(Attendance!$D$2:$ZZ$2=_xlfn.XLOOKUP(J$1,'Point System'!$A:$A,'Point System'!$B:$B,""))*(TEXT(Attendance!$D$1:$ZZ$1,"mmm")="Feb"))*_xlfn.XLOOKUP(J$1,'Point System'!$A:$A,'Point System'!$C:$C,0)</f>
        <v>0</v>
      </c>
      <c r="K108" s="233" cm="1">
        <f t="array" ref="K108">SUMPRODUCT((LOWER(INDEX(Attendance!$D:$ZZ,MATCH($A108,Attendance!$A:$A,0),0))="x")*(Attendance!$D$2:$ZZ$2=_xlfn.XLOOKUP(K$1,'Point System'!$A:$A,'Point System'!$B:$B,""))*(TEXT(Attendance!$D$1:$ZZ$1,"mmm")="Feb"))*_xlfn.XLOOKUP(K$1,'Point System'!$A:$A,'Point System'!$C:$C,0)</f>
        <v>0</v>
      </c>
      <c r="L108" s="188"/>
      <c r="M108" s="188"/>
      <c r="N108" s="188"/>
      <c r="O108" s="188"/>
      <c r="P108" s="241">
        <f t="shared" si="3"/>
        <v>0</v>
      </c>
      <c r="Q108" s="242">
        <f>IFERROR(INDEX(Deduction!$Q:$Q,MATCH($A108,Deduction!$A:$A,0))*_xlfn.XLOOKUP(Q$1,'Point System'!$E:$E,'Point System'!$G:$G,0),0)</f>
        <v>0</v>
      </c>
      <c r="R108" s="242">
        <f>IFERROR(INDEX(Deduction!$R:$R,MATCH($A108,Deduction!$A:$A,0))*_xlfn.XLOOKUP(R$1,'Point System'!$E:$E,'Point System'!$G:$G,0),0)</f>
        <v>0</v>
      </c>
      <c r="S108" s="242">
        <f>IFERROR(INDEX(Deduction!$S:$S,MATCH($A108,Deduction!$A:$A,0))*_xlfn.XLOOKUP(S$1,'Point System'!$E:$E,'Point System'!$G:$G,0),0)</f>
        <v>0</v>
      </c>
      <c r="T108" s="242">
        <f>IFERROR(INDEX(Deduction!$T:$T,MATCH($A108,Deduction!$A:$A,0))*_xlfn.XLOOKUP(T$1,'Point System'!$E:$E,'Point System'!$G:$G,0),0)</f>
        <v>0</v>
      </c>
      <c r="U108" s="242">
        <f>IFERROR(INDEX(Deduction!$U:$U,MATCH($A108,Deduction!$A:$A,0))*_xlfn.XLOOKUP(U$1,'Point System'!$E:$E,'Point System'!$G:$G,0),0)</f>
        <v>0</v>
      </c>
      <c r="V108" s="242">
        <f>IFERROR(INDEX(Deduction!$V:$V,MATCH($A108,Deduction!$A:$A,0))*_xlfn.XLOOKUP(V$1,'Point System'!$E:$E,'Point System'!$G:$G,0),0)</f>
        <v>0</v>
      </c>
      <c r="W108" s="241">
        <f t="shared" si="4"/>
        <v>0</v>
      </c>
      <c r="X108" s="241">
        <f t="shared" si="5"/>
        <v>0</v>
      </c>
      <c r="Y108" s="244" cm="1">
        <f t="array" ref="Y108">IFERROR(SUMPRODUCT((LOWER(INDEX(Attendance!$E:$ZZ,MATCH($A108,Attendance!$A:$A,0),0))="x")*(TEXT(Attendance!$E$1:$ZZ$1,"mmm")="Feb"))/SUMPRODUCT((Attendance!$E$1:$ZZ$1&lt;&gt;"")*(TEXT(Attendance!$E$1:$ZZ$1,"mmm")="Feb")),0)</f>
        <v>0</v>
      </c>
      <c r="Z108" s="245" cm="1">
        <f t="array" ref="Z108">IFERROR(SUMPRODUCT((LOWER(INDEX(Attendance!$E:$ZZ,MATCH($A108,Attendance!$A:$A,0),0))="x")*(Attendance!$E$2:$ZZ$2=_xlfn.XLOOKUP(E$1,'Point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09" spans="1:26" x14ac:dyDescent="0.25">
      <c r="A109" s="39">
        <f>Attendance!A108</f>
        <v>106</v>
      </c>
      <c r="B109" s="39" t="str">
        <f>IF($A109=0,"",IFERROR(_xlfn.LET(_xlpm.x,INDEX(Attendance!$B:$B,MATCH($A109,Attendance!$A:$A,0)),IF(_xlpm.x=0,"",_xlpm.x)),""))</f>
        <v/>
      </c>
      <c r="C109" s="39" t="str">
        <f>IF($A109=0,"",IFERROR(_xlfn.LET(_xlpm.x,INDEX(Attendance!$C:$C,MATCH($A109,Attendance!$A:$A,0)),IF(_xlpm.x=0,"",_xlpm.x)),""))</f>
        <v/>
      </c>
      <c r="D109" s="39" t="str">
        <f>IF($A109=0,"",IFERROR(_xlfn.LET(_xlpm.x,INDEX(Attendance!$D:$D,MATCH($A109,Attendance!$A:$A,0)),IF(_xlpm.x=0,"",_xlpm.x)),""))</f>
        <v/>
      </c>
      <c r="E109" s="233" cm="1">
        <f t="array" ref="E109">SUMPRODUCT((LOWER(INDEX(Attendance!$D:$ZZ,MATCH($A109,Attendance!$A:$A,0),0))="x")*(Attendance!$D$2:$ZZ$2=_xlfn.XLOOKUP(E$1,'Point System'!$A:$A,'Point System'!$B:$B,""))*(TEXT(Attendance!$D$1:$ZZ$1,"mmm")="Feb"))*_xlfn.XLOOKUP(E$1,'Point System'!$A:$A,'Point System'!$C:$C,0)</f>
        <v>0</v>
      </c>
      <c r="F109" s="233" cm="1">
        <f t="array" ref="F109">SUMPRODUCT((LOWER(INDEX(Attendance!$D:$ZZ,MATCH($A109,Attendance!$A:$A,0),0))="x")*(Attendance!$D$2:$ZZ$2=_xlfn.XLOOKUP(F$1,'Point System'!$A:$A,'Point System'!$B:$B,""))*(TEXT(Attendance!$D$1:$ZZ$1,"mmm")="Feb"))*_xlfn.XLOOKUP(F$1,'Point System'!$A:$A,'Point System'!$C:$C,0)</f>
        <v>0</v>
      </c>
      <c r="G109" s="233" cm="1">
        <f t="array" ref="G109">SUMPRODUCT((LOWER(INDEX(Attendance!$D:$ZZ,MATCH($A109,Attendance!$A:$A,0),0))="x")*(Attendance!$D$2:$ZZ$2=_xlfn.XLOOKUP(G$1,'Point System'!$A:$A,'Point System'!$B:$B,""))*(TEXT(Attendance!$D$1:$ZZ$1,"mmm")="Feb"))*_xlfn.XLOOKUP(G$1,'Point System'!$A:$A,'Point System'!$C:$C,0)</f>
        <v>0</v>
      </c>
      <c r="H109" s="233" cm="1">
        <f t="array" ref="H109">SUMPRODUCT((LOWER(INDEX(Attendance!$D:$ZZ,MATCH($A109,Attendance!$A:$A,0),0))="x")*(Attendance!$D$2:$ZZ$2=_xlfn.XLOOKUP(H$1,'Point System'!$A:$A,'Point System'!$B:$B,""))*(TEXT(Attendance!$D$1:$ZZ$1,"mmm")="Feb"))*_xlfn.XLOOKUP(H$1,'Point System'!$A:$A,'Point System'!$C:$C,0)</f>
        <v>0</v>
      </c>
      <c r="I109" s="233" cm="1">
        <f t="array" ref="I109">SUMPRODUCT((LOWER(INDEX(Attendance!$D:$ZZ,MATCH($A109,Attendance!$A:$A,0),0))="x")*(Attendance!$D$2:$ZZ$2=_xlfn.XLOOKUP(I$1,'Point System'!$A:$A,'Point System'!$B:$B,""))*(TEXT(Attendance!$D$1:$ZZ$1,"mmm")="Feb"))*_xlfn.XLOOKUP(I$1,'Point System'!$A:$A,'Point System'!$C:$C,0)</f>
        <v>0</v>
      </c>
      <c r="J109" s="233" cm="1">
        <f t="array" ref="J109">SUMPRODUCT((LOWER(INDEX(Attendance!$D:$ZZ,MATCH($A109,Attendance!$A:$A,0),0))="x")*(Attendance!$D$2:$ZZ$2=_xlfn.XLOOKUP(J$1,'Point System'!$A:$A,'Point System'!$B:$B,""))*(TEXT(Attendance!$D$1:$ZZ$1,"mmm")="Feb"))*_xlfn.XLOOKUP(J$1,'Point System'!$A:$A,'Point System'!$C:$C,0)</f>
        <v>0</v>
      </c>
      <c r="K109" s="233" cm="1">
        <f t="array" ref="K109">SUMPRODUCT((LOWER(INDEX(Attendance!$D:$ZZ,MATCH($A109,Attendance!$A:$A,0),0))="x")*(Attendance!$D$2:$ZZ$2=_xlfn.XLOOKUP(K$1,'Point System'!$A:$A,'Point System'!$B:$B,""))*(TEXT(Attendance!$D$1:$ZZ$1,"mmm")="Feb"))*_xlfn.XLOOKUP(K$1,'Point System'!$A:$A,'Point System'!$C:$C,0)</f>
        <v>0</v>
      </c>
      <c r="L109" s="188"/>
      <c r="M109" s="188"/>
      <c r="N109" s="188"/>
      <c r="O109" s="188"/>
      <c r="P109" s="241">
        <f t="shared" si="3"/>
        <v>0</v>
      </c>
      <c r="Q109" s="242">
        <f>IFERROR(INDEX(Deduction!$Q:$Q,MATCH($A109,Deduction!$A:$A,0))*_xlfn.XLOOKUP(Q$1,'Point System'!$E:$E,'Point System'!$G:$G,0),0)</f>
        <v>0</v>
      </c>
      <c r="R109" s="242">
        <f>IFERROR(INDEX(Deduction!$R:$R,MATCH($A109,Deduction!$A:$A,0))*_xlfn.XLOOKUP(R$1,'Point System'!$E:$E,'Point System'!$G:$G,0),0)</f>
        <v>0</v>
      </c>
      <c r="S109" s="242">
        <f>IFERROR(INDEX(Deduction!$S:$S,MATCH($A109,Deduction!$A:$A,0))*_xlfn.XLOOKUP(S$1,'Point System'!$E:$E,'Point System'!$G:$G,0),0)</f>
        <v>0</v>
      </c>
      <c r="T109" s="242">
        <f>IFERROR(INDEX(Deduction!$T:$T,MATCH($A109,Deduction!$A:$A,0))*_xlfn.XLOOKUP(T$1,'Point System'!$E:$E,'Point System'!$G:$G,0),0)</f>
        <v>0</v>
      </c>
      <c r="U109" s="242">
        <f>IFERROR(INDEX(Deduction!$U:$U,MATCH($A109,Deduction!$A:$A,0))*_xlfn.XLOOKUP(U$1,'Point System'!$E:$E,'Point System'!$G:$G,0),0)</f>
        <v>0</v>
      </c>
      <c r="V109" s="242">
        <f>IFERROR(INDEX(Deduction!$V:$V,MATCH($A109,Deduction!$A:$A,0))*_xlfn.XLOOKUP(V$1,'Point System'!$E:$E,'Point System'!$G:$G,0),0)</f>
        <v>0</v>
      </c>
      <c r="W109" s="241">
        <f t="shared" si="4"/>
        <v>0</v>
      </c>
      <c r="X109" s="241">
        <f t="shared" si="5"/>
        <v>0</v>
      </c>
      <c r="Y109" s="244" cm="1">
        <f t="array" ref="Y109">IFERROR(SUMPRODUCT((LOWER(INDEX(Attendance!$E:$ZZ,MATCH($A109,Attendance!$A:$A,0),0))="x")*(TEXT(Attendance!$E$1:$ZZ$1,"mmm")="Feb"))/SUMPRODUCT((Attendance!$E$1:$ZZ$1&lt;&gt;"")*(TEXT(Attendance!$E$1:$ZZ$1,"mmm")="Feb")),0)</f>
        <v>0</v>
      </c>
      <c r="Z109" s="245" cm="1">
        <f t="array" ref="Z109">IFERROR(SUMPRODUCT((LOWER(INDEX(Attendance!$E:$ZZ,MATCH($A109,Attendance!$A:$A,0),0))="x")*(Attendance!$E$2:$ZZ$2=_xlfn.XLOOKUP(E$1,'Point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10" spans="1:26" x14ac:dyDescent="0.25">
      <c r="A110" s="40">
        <f>Attendance!A109</f>
        <v>107</v>
      </c>
      <c r="B110" s="39" t="str">
        <f>IF($A110=0,"",IFERROR(_xlfn.LET(_xlpm.x,INDEX(Attendance!$B:$B,MATCH($A110,Attendance!$A:$A,0)),IF(_xlpm.x=0,"",_xlpm.x)),""))</f>
        <v/>
      </c>
      <c r="C110" s="39" t="str">
        <f>IF($A110=0,"",IFERROR(_xlfn.LET(_xlpm.x,INDEX(Attendance!$C:$C,MATCH($A110,Attendance!$A:$A,0)),IF(_xlpm.x=0,"",_xlpm.x)),""))</f>
        <v/>
      </c>
      <c r="D110" s="39" t="str">
        <f>IF($A110=0,"",IFERROR(_xlfn.LET(_xlpm.x,INDEX(Attendance!$D:$D,MATCH($A110,Attendance!$A:$A,0)),IF(_xlpm.x=0,"",_xlpm.x)),""))</f>
        <v/>
      </c>
      <c r="E110" s="233" cm="1">
        <f t="array" ref="E110">SUMPRODUCT((LOWER(INDEX(Attendance!$D:$ZZ,MATCH($A110,Attendance!$A:$A,0),0))="x")*(Attendance!$D$2:$ZZ$2=_xlfn.XLOOKUP(E$1,'Point System'!$A:$A,'Point System'!$B:$B,""))*(TEXT(Attendance!$D$1:$ZZ$1,"mmm")="Feb"))*_xlfn.XLOOKUP(E$1,'Point System'!$A:$A,'Point System'!$C:$C,0)</f>
        <v>0</v>
      </c>
      <c r="F110" s="233" cm="1">
        <f t="array" ref="F110">SUMPRODUCT((LOWER(INDEX(Attendance!$D:$ZZ,MATCH($A110,Attendance!$A:$A,0),0))="x")*(Attendance!$D$2:$ZZ$2=_xlfn.XLOOKUP(F$1,'Point System'!$A:$A,'Point System'!$B:$B,""))*(TEXT(Attendance!$D$1:$ZZ$1,"mmm")="Feb"))*_xlfn.XLOOKUP(F$1,'Point System'!$A:$A,'Point System'!$C:$C,0)</f>
        <v>0</v>
      </c>
      <c r="G110" s="233" cm="1">
        <f t="array" ref="G110">SUMPRODUCT((LOWER(INDEX(Attendance!$D:$ZZ,MATCH($A110,Attendance!$A:$A,0),0))="x")*(Attendance!$D$2:$ZZ$2=_xlfn.XLOOKUP(G$1,'Point System'!$A:$A,'Point System'!$B:$B,""))*(TEXT(Attendance!$D$1:$ZZ$1,"mmm")="Feb"))*_xlfn.XLOOKUP(G$1,'Point System'!$A:$A,'Point System'!$C:$C,0)</f>
        <v>0</v>
      </c>
      <c r="H110" s="233" cm="1">
        <f t="array" ref="H110">SUMPRODUCT((LOWER(INDEX(Attendance!$D:$ZZ,MATCH($A110,Attendance!$A:$A,0),0))="x")*(Attendance!$D$2:$ZZ$2=_xlfn.XLOOKUP(H$1,'Point System'!$A:$A,'Point System'!$B:$B,""))*(TEXT(Attendance!$D$1:$ZZ$1,"mmm")="Feb"))*_xlfn.XLOOKUP(H$1,'Point System'!$A:$A,'Point System'!$C:$C,0)</f>
        <v>0</v>
      </c>
      <c r="I110" s="233" cm="1">
        <f t="array" ref="I110">SUMPRODUCT((LOWER(INDEX(Attendance!$D:$ZZ,MATCH($A110,Attendance!$A:$A,0),0))="x")*(Attendance!$D$2:$ZZ$2=_xlfn.XLOOKUP(I$1,'Point System'!$A:$A,'Point System'!$B:$B,""))*(TEXT(Attendance!$D$1:$ZZ$1,"mmm")="Feb"))*_xlfn.XLOOKUP(I$1,'Point System'!$A:$A,'Point System'!$C:$C,0)</f>
        <v>0</v>
      </c>
      <c r="J110" s="233" cm="1">
        <f t="array" ref="J110">SUMPRODUCT((LOWER(INDEX(Attendance!$D:$ZZ,MATCH($A110,Attendance!$A:$A,0),0))="x")*(Attendance!$D$2:$ZZ$2=_xlfn.XLOOKUP(J$1,'Point System'!$A:$A,'Point System'!$B:$B,""))*(TEXT(Attendance!$D$1:$ZZ$1,"mmm")="Feb"))*_xlfn.XLOOKUP(J$1,'Point System'!$A:$A,'Point System'!$C:$C,0)</f>
        <v>0</v>
      </c>
      <c r="K110" s="233" cm="1">
        <f t="array" ref="K110">SUMPRODUCT((LOWER(INDEX(Attendance!$D:$ZZ,MATCH($A110,Attendance!$A:$A,0),0))="x")*(Attendance!$D$2:$ZZ$2=_xlfn.XLOOKUP(K$1,'Point System'!$A:$A,'Point System'!$B:$B,""))*(TEXT(Attendance!$D$1:$ZZ$1,"mmm")="Feb"))*_xlfn.XLOOKUP(K$1,'Point System'!$A:$A,'Point System'!$C:$C,0)</f>
        <v>0</v>
      </c>
      <c r="L110" s="188"/>
      <c r="M110" s="188"/>
      <c r="N110" s="188"/>
      <c r="O110" s="188"/>
      <c r="P110" s="241">
        <f t="shared" si="3"/>
        <v>0</v>
      </c>
      <c r="Q110" s="242">
        <f>IFERROR(INDEX(Deduction!$Q:$Q,MATCH($A110,Deduction!$A:$A,0))*_xlfn.XLOOKUP(Q$1,'Point System'!$E:$E,'Point System'!$G:$G,0),0)</f>
        <v>0</v>
      </c>
      <c r="R110" s="242">
        <f>IFERROR(INDEX(Deduction!$R:$R,MATCH($A110,Deduction!$A:$A,0))*_xlfn.XLOOKUP(R$1,'Point System'!$E:$E,'Point System'!$G:$G,0),0)</f>
        <v>0</v>
      </c>
      <c r="S110" s="242">
        <f>IFERROR(INDEX(Deduction!$S:$S,MATCH($A110,Deduction!$A:$A,0))*_xlfn.XLOOKUP(S$1,'Point System'!$E:$E,'Point System'!$G:$G,0),0)</f>
        <v>0</v>
      </c>
      <c r="T110" s="242">
        <f>IFERROR(INDEX(Deduction!$T:$T,MATCH($A110,Deduction!$A:$A,0))*_xlfn.XLOOKUP(T$1,'Point System'!$E:$E,'Point System'!$G:$G,0),0)</f>
        <v>0</v>
      </c>
      <c r="U110" s="242">
        <f>IFERROR(INDEX(Deduction!$U:$U,MATCH($A110,Deduction!$A:$A,0))*_xlfn.XLOOKUP(U$1,'Point System'!$E:$E,'Point System'!$G:$G,0),0)</f>
        <v>0</v>
      </c>
      <c r="V110" s="242">
        <f>IFERROR(INDEX(Deduction!$V:$V,MATCH($A110,Deduction!$A:$A,0))*_xlfn.XLOOKUP(V$1,'Point System'!$E:$E,'Point System'!$G:$G,0),0)</f>
        <v>0</v>
      </c>
      <c r="W110" s="241">
        <f t="shared" si="4"/>
        <v>0</v>
      </c>
      <c r="X110" s="241">
        <f t="shared" si="5"/>
        <v>0</v>
      </c>
      <c r="Y110" s="244" cm="1">
        <f t="array" ref="Y110">IFERROR(SUMPRODUCT((LOWER(INDEX(Attendance!$E:$ZZ,MATCH($A110,Attendance!$A:$A,0),0))="x")*(TEXT(Attendance!$E$1:$ZZ$1,"mmm")="Feb"))/SUMPRODUCT((Attendance!$E$1:$ZZ$1&lt;&gt;"")*(TEXT(Attendance!$E$1:$ZZ$1,"mmm")="Feb")),0)</f>
        <v>0</v>
      </c>
      <c r="Z110" s="245" cm="1">
        <f t="array" ref="Z110">IFERROR(SUMPRODUCT((LOWER(INDEX(Attendance!$E:$ZZ,MATCH($A110,Attendance!$A:$A,0),0))="x")*(Attendance!$E$2:$ZZ$2=_xlfn.XLOOKUP(E$1,'Point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11" spans="1:26" x14ac:dyDescent="0.25">
      <c r="A111" s="39">
        <f>Attendance!A110</f>
        <v>108</v>
      </c>
      <c r="B111" s="39" t="str">
        <f>IF($A111=0,"",IFERROR(_xlfn.LET(_xlpm.x,INDEX(Attendance!$B:$B,MATCH($A111,Attendance!$A:$A,0)),IF(_xlpm.x=0,"",_xlpm.x)),""))</f>
        <v/>
      </c>
      <c r="C111" s="39" t="str">
        <f>IF($A111=0,"",IFERROR(_xlfn.LET(_xlpm.x,INDEX(Attendance!$C:$C,MATCH($A111,Attendance!$A:$A,0)),IF(_xlpm.x=0,"",_xlpm.x)),""))</f>
        <v/>
      </c>
      <c r="D111" s="39" t="str">
        <f>IF($A111=0,"",IFERROR(_xlfn.LET(_xlpm.x,INDEX(Attendance!$D:$D,MATCH($A111,Attendance!$A:$A,0)),IF(_xlpm.x=0,"",_xlpm.x)),""))</f>
        <v/>
      </c>
      <c r="E111" s="233" cm="1">
        <f t="array" ref="E111">SUMPRODUCT((LOWER(INDEX(Attendance!$D:$ZZ,MATCH($A111,Attendance!$A:$A,0),0))="x")*(Attendance!$D$2:$ZZ$2=_xlfn.XLOOKUP(E$1,'Point System'!$A:$A,'Point System'!$B:$B,""))*(TEXT(Attendance!$D$1:$ZZ$1,"mmm")="Feb"))*_xlfn.XLOOKUP(E$1,'Point System'!$A:$A,'Point System'!$C:$C,0)</f>
        <v>0</v>
      </c>
      <c r="F111" s="233" cm="1">
        <f t="array" ref="F111">SUMPRODUCT((LOWER(INDEX(Attendance!$D:$ZZ,MATCH($A111,Attendance!$A:$A,0),0))="x")*(Attendance!$D$2:$ZZ$2=_xlfn.XLOOKUP(F$1,'Point System'!$A:$A,'Point System'!$B:$B,""))*(TEXT(Attendance!$D$1:$ZZ$1,"mmm")="Feb"))*_xlfn.XLOOKUP(F$1,'Point System'!$A:$A,'Point System'!$C:$C,0)</f>
        <v>0</v>
      </c>
      <c r="G111" s="233" cm="1">
        <f t="array" ref="G111">SUMPRODUCT((LOWER(INDEX(Attendance!$D:$ZZ,MATCH($A111,Attendance!$A:$A,0),0))="x")*(Attendance!$D$2:$ZZ$2=_xlfn.XLOOKUP(G$1,'Point System'!$A:$A,'Point System'!$B:$B,""))*(TEXT(Attendance!$D$1:$ZZ$1,"mmm")="Feb"))*_xlfn.XLOOKUP(G$1,'Point System'!$A:$A,'Point System'!$C:$C,0)</f>
        <v>0</v>
      </c>
      <c r="H111" s="233" cm="1">
        <f t="array" ref="H111">SUMPRODUCT((LOWER(INDEX(Attendance!$D:$ZZ,MATCH($A111,Attendance!$A:$A,0),0))="x")*(Attendance!$D$2:$ZZ$2=_xlfn.XLOOKUP(H$1,'Point System'!$A:$A,'Point System'!$B:$B,""))*(TEXT(Attendance!$D$1:$ZZ$1,"mmm")="Feb"))*_xlfn.XLOOKUP(H$1,'Point System'!$A:$A,'Point System'!$C:$C,0)</f>
        <v>0</v>
      </c>
      <c r="I111" s="233" cm="1">
        <f t="array" ref="I111">SUMPRODUCT((LOWER(INDEX(Attendance!$D:$ZZ,MATCH($A111,Attendance!$A:$A,0),0))="x")*(Attendance!$D$2:$ZZ$2=_xlfn.XLOOKUP(I$1,'Point System'!$A:$A,'Point System'!$B:$B,""))*(TEXT(Attendance!$D$1:$ZZ$1,"mmm")="Feb"))*_xlfn.XLOOKUP(I$1,'Point System'!$A:$A,'Point System'!$C:$C,0)</f>
        <v>0</v>
      </c>
      <c r="J111" s="233" cm="1">
        <f t="array" ref="J111">SUMPRODUCT((LOWER(INDEX(Attendance!$D:$ZZ,MATCH($A111,Attendance!$A:$A,0),0))="x")*(Attendance!$D$2:$ZZ$2=_xlfn.XLOOKUP(J$1,'Point System'!$A:$A,'Point System'!$B:$B,""))*(TEXT(Attendance!$D$1:$ZZ$1,"mmm")="Feb"))*_xlfn.XLOOKUP(J$1,'Point System'!$A:$A,'Point System'!$C:$C,0)</f>
        <v>0</v>
      </c>
      <c r="K111" s="233" cm="1">
        <f t="array" ref="K111">SUMPRODUCT((LOWER(INDEX(Attendance!$D:$ZZ,MATCH($A111,Attendance!$A:$A,0),0))="x")*(Attendance!$D$2:$ZZ$2=_xlfn.XLOOKUP(K$1,'Point System'!$A:$A,'Point System'!$B:$B,""))*(TEXT(Attendance!$D$1:$ZZ$1,"mmm")="Feb"))*_xlfn.XLOOKUP(K$1,'Point System'!$A:$A,'Point System'!$C:$C,0)</f>
        <v>0</v>
      </c>
      <c r="L111" s="188"/>
      <c r="M111" s="188"/>
      <c r="N111" s="188"/>
      <c r="O111" s="188"/>
      <c r="P111" s="241">
        <f t="shared" si="3"/>
        <v>0</v>
      </c>
      <c r="Q111" s="242">
        <f>IFERROR(INDEX(Deduction!$Q:$Q,MATCH($A111,Deduction!$A:$A,0))*_xlfn.XLOOKUP(Q$1,'Point System'!$E:$E,'Point System'!$G:$G,0),0)</f>
        <v>0</v>
      </c>
      <c r="R111" s="242">
        <f>IFERROR(INDEX(Deduction!$R:$R,MATCH($A111,Deduction!$A:$A,0))*_xlfn.XLOOKUP(R$1,'Point System'!$E:$E,'Point System'!$G:$G,0),0)</f>
        <v>0</v>
      </c>
      <c r="S111" s="242">
        <f>IFERROR(INDEX(Deduction!$S:$S,MATCH($A111,Deduction!$A:$A,0))*_xlfn.XLOOKUP(S$1,'Point System'!$E:$E,'Point System'!$G:$G,0),0)</f>
        <v>0</v>
      </c>
      <c r="T111" s="242">
        <f>IFERROR(INDEX(Deduction!$T:$T,MATCH($A111,Deduction!$A:$A,0))*_xlfn.XLOOKUP(T$1,'Point System'!$E:$E,'Point System'!$G:$G,0),0)</f>
        <v>0</v>
      </c>
      <c r="U111" s="242">
        <f>IFERROR(INDEX(Deduction!$U:$U,MATCH($A111,Deduction!$A:$A,0))*_xlfn.XLOOKUP(U$1,'Point System'!$E:$E,'Point System'!$G:$G,0),0)</f>
        <v>0</v>
      </c>
      <c r="V111" s="242">
        <f>IFERROR(INDEX(Deduction!$V:$V,MATCH($A111,Deduction!$A:$A,0))*_xlfn.XLOOKUP(V$1,'Point System'!$E:$E,'Point System'!$G:$G,0),0)</f>
        <v>0</v>
      </c>
      <c r="W111" s="241">
        <f t="shared" si="4"/>
        <v>0</v>
      </c>
      <c r="X111" s="241">
        <f t="shared" si="5"/>
        <v>0</v>
      </c>
      <c r="Y111" s="244" cm="1">
        <f t="array" ref="Y111">IFERROR(SUMPRODUCT((LOWER(INDEX(Attendance!$E:$ZZ,MATCH($A111,Attendance!$A:$A,0),0))="x")*(TEXT(Attendance!$E$1:$ZZ$1,"mmm")="Feb"))/SUMPRODUCT((Attendance!$E$1:$ZZ$1&lt;&gt;"")*(TEXT(Attendance!$E$1:$ZZ$1,"mmm")="Feb")),0)</f>
        <v>0</v>
      </c>
      <c r="Z111" s="245" cm="1">
        <f t="array" ref="Z111">IFERROR(SUMPRODUCT((LOWER(INDEX(Attendance!$E:$ZZ,MATCH($A111,Attendance!$A:$A,0),0))="x")*(Attendance!$E$2:$ZZ$2=_xlfn.XLOOKUP(E$1,'Point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12" spans="1:26" x14ac:dyDescent="0.25">
      <c r="A112" s="40">
        <f>Attendance!A111</f>
        <v>109</v>
      </c>
      <c r="B112" s="39" t="str">
        <f>IF($A112=0,"",IFERROR(_xlfn.LET(_xlpm.x,INDEX(Attendance!$B:$B,MATCH($A112,Attendance!$A:$A,0)),IF(_xlpm.x=0,"",_xlpm.x)),""))</f>
        <v/>
      </c>
      <c r="C112" s="39" t="str">
        <f>IF($A112=0,"",IFERROR(_xlfn.LET(_xlpm.x,INDEX(Attendance!$C:$C,MATCH($A112,Attendance!$A:$A,0)),IF(_xlpm.x=0,"",_xlpm.x)),""))</f>
        <v/>
      </c>
      <c r="D112" s="39" t="str">
        <f>IF($A112=0,"",IFERROR(_xlfn.LET(_xlpm.x,INDEX(Attendance!$D:$D,MATCH($A112,Attendance!$A:$A,0)),IF(_xlpm.x=0,"",_xlpm.x)),""))</f>
        <v/>
      </c>
      <c r="E112" s="233" cm="1">
        <f t="array" ref="E112">SUMPRODUCT((LOWER(INDEX(Attendance!$D:$ZZ,MATCH($A112,Attendance!$A:$A,0),0))="x")*(Attendance!$D$2:$ZZ$2=_xlfn.XLOOKUP(E$1,'Point System'!$A:$A,'Point System'!$B:$B,""))*(TEXT(Attendance!$D$1:$ZZ$1,"mmm")="Feb"))*_xlfn.XLOOKUP(E$1,'Point System'!$A:$A,'Point System'!$C:$C,0)</f>
        <v>0</v>
      </c>
      <c r="F112" s="233" cm="1">
        <f t="array" ref="F112">SUMPRODUCT((LOWER(INDEX(Attendance!$D:$ZZ,MATCH($A112,Attendance!$A:$A,0),0))="x")*(Attendance!$D$2:$ZZ$2=_xlfn.XLOOKUP(F$1,'Point System'!$A:$A,'Point System'!$B:$B,""))*(TEXT(Attendance!$D$1:$ZZ$1,"mmm")="Feb"))*_xlfn.XLOOKUP(F$1,'Point System'!$A:$A,'Point System'!$C:$C,0)</f>
        <v>0</v>
      </c>
      <c r="G112" s="233" cm="1">
        <f t="array" ref="G112">SUMPRODUCT((LOWER(INDEX(Attendance!$D:$ZZ,MATCH($A112,Attendance!$A:$A,0),0))="x")*(Attendance!$D$2:$ZZ$2=_xlfn.XLOOKUP(G$1,'Point System'!$A:$A,'Point System'!$B:$B,""))*(TEXT(Attendance!$D$1:$ZZ$1,"mmm")="Feb"))*_xlfn.XLOOKUP(G$1,'Point System'!$A:$A,'Point System'!$C:$C,0)</f>
        <v>0</v>
      </c>
      <c r="H112" s="233" cm="1">
        <f t="array" ref="H112">SUMPRODUCT((LOWER(INDEX(Attendance!$D:$ZZ,MATCH($A112,Attendance!$A:$A,0),0))="x")*(Attendance!$D$2:$ZZ$2=_xlfn.XLOOKUP(H$1,'Point System'!$A:$A,'Point System'!$B:$B,""))*(TEXT(Attendance!$D$1:$ZZ$1,"mmm")="Feb"))*_xlfn.XLOOKUP(H$1,'Point System'!$A:$A,'Point System'!$C:$C,0)</f>
        <v>0</v>
      </c>
      <c r="I112" s="233" cm="1">
        <f t="array" ref="I112">SUMPRODUCT((LOWER(INDEX(Attendance!$D:$ZZ,MATCH($A112,Attendance!$A:$A,0),0))="x")*(Attendance!$D$2:$ZZ$2=_xlfn.XLOOKUP(I$1,'Point System'!$A:$A,'Point System'!$B:$B,""))*(TEXT(Attendance!$D$1:$ZZ$1,"mmm")="Feb"))*_xlfn.XLOOKUP(I$1,'Point System'!$A:$A,'Point System'!$C:$C,0)</f>
        <v>0</v>
      </c>
      <c r="J112" s="233" cm="1">
        <f t="array" ref="J112">SUMPRODUCT((LOWER(INDEX(Attendance!$D:$ZZ,MATCH($A112,Attendance!$A:$A,0),0))="x")*(Attendance!$D$2:$ZZ$2=_xlfn.XLOOKUP(J$1,'Point System'!$A:$A,'Point System'!$B:$B,""))*(TEXT(Attendance!$D$1:$ZZ$1,"mmm")="Feb"))*_xlfn.XLOOKUP(J$1,'Point System'!$A:$A,'Point System'!$C:$C,0)</f>
        <v>0</v>
      </c>
      <c r="K112" s="233" cm="1">
        <f t="array" ref="K112">SUMPRODUCT((LOWER(INDEX(Attendance!$D:$ZZ,MATCH($A112,Attendance!$A:$A,0),0))="x")*(Attendance!$D$2:$ZZ$2=_xlfn.XLOOKUP(K$1,'Point System'!$A:$A,'Point System'!$B:$B,""))*(TEXT(Attendance!$D$1:$ZZ$1,"mmm")="Feb"))*_xlfn.XLOOKUP(K$1,'Point System'!$A:$A,'Point System'!$C:$C,0)</f>
        <v>0</v>
      </c>
      <c r="L112" s="188"/>
      <c r="M112" s="188"/>
      <c r="N112" s="188"/>
      <c r="O112" s="188"/>
      <c r="P112" s="241">
        <f t="shared" si="3"/>
        <v>0</v>
      </c>
      <c r="Q112" s="242">
        <f>IFERROR(INDEX(Deduction!$Q:$Q,MATCH($A112,Deduction!$A:$A,0))*_xlfn.XLOOKUP(Q$1,'Point System'!$E:$E,'Point System'!$G:$G,0),0)</f>
        <v>0</v>
      </c>
      <c r="R112" s="242">
        <f>IFERROR(INDEX(Deduction!$R:$R,MATCH($A112,Deduction!$A:$A,0))*_xlfn.XLOOKUP(R$1,'Point System'!$E:$E,'Point System'!$G:$G,0),0)</f>
        <v>0</v>
      </c>
      <c r="S112" s="242">
        <f>IFERROR(INDEX(Deduction!$S:$S,MATCH($A112,Deduction!$A:$A,0))*_xlfn.XLOOKUP(S$1,'Point System'!$E:$E,'Point System'!$G:$G,0),0)</f>
        <v>0</v>
      </c>
      <c r="T112" s="242">
        <f>IFERROR(INDEX(Deduction!$T:$T,MATCH($A112,Deduction!$A:$A,0))*_xlfn.XLOOKUP(T$1,'Point System'!$E:$E,'Point System'!$G:$G,0),0)</f>
        <v>0</v>
      </c>
      <c r="U112" s="242">
        <f>IFERROR(INDEX(Deduction!$U:$U,MATCH($A112,Deduction!$A:$A,0))*_xlfn.XLOOKUP(U$1,'Point System'!$E:$E,'Point System'!$G:$G,0),0)</f>
        <v>0</v>
      </c>
      <c r="V112" s="242">
        <f>IFERROR(INDEX(Deduction!$V:$V,MATCH($A112,Deduction!$A:$A,0))*_xlfn.XLOOKUP(V$1,'Point System'!$E:$E,'Point System'!$G:$G,0),0)</f>
        <v>0</v>
      </c>
      <c r="W112" s="241">
        <f t="shared" si="4"/>
        <v>0</v>
      </c>
      <c r="X112" s="241">
        <f t="shared" si="5"/>
        <v>0</v>
      </c>
      <c r="Y112" s="244" cm="1">
        <f t="array" ref="Y112">IFERROR(SUMPRODUCT((LOWER(INDEX(Attendance!$E:$ZZ,MATCH($A112,Attendance!$A:$A,0),0))="x")*(TEXT(Attendance!$E$1:$ZZ$1,"mmm")="Feb"))/SUMPRODUCT((Attendance!$E$1:$ZZ$1&lt;&gt;"")*(TEXT(Attendance!$E$1:$ZZ$1,"mmm")="Feb")),0)</f>
        <v>0</v>
      </c>
      <c r="Z112" s="245" cm="1">
        <f t="array" ref="Z112">IFERROR(SUMPRODUCT((LOWER(INDEX(Attendance!$E:$ZZ,MATCH($A112,Attendance!$A:$A,0),0))="x")*(Attendance!$E$2:$ZZ$2=_xlfn.XLOOKUP(E$1,'Point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13" spans="1:26" x14ac:dyDescent="0.25">
      <c r="A113" s="39">
        <f>Attendance!A112</f>
        <v>110</v>
      </c>
      <c r="B113" s="39" t="str">
        <f>IF($A113=0,"",IFERROR(_xlfn.LET(_xlpm.x,INDEX(Attendance!$B:$B,MATCH($A113,Attendance!$A:$A,0)),IF(_xlpm.x=0,"",_xlpm.x)),""))</f>
        <v/>
      </c>
      <c r="C113" s="39" t="str">
        <f>IF($A113=0,"",IFERROR(_xlfn.LET(_xlpm.x,INDEX(Attendance!$C:$C,MATCH($A113,Attendance!$A:$A,0)),IF(_xlpm.x=0,"",_xlpm.x)),""))</f>
        <v/>
      </c>
      <c r="D113" s="39" t="str">
        <f>IF($A113=0,"",IFERROR(_xlfn.LET(_xlpm.x,INDEX(Attendance!$D:$D,MATCH($A113,Attendance!$A:$A,0)),IF(_xlpm.x=0,"",_xlpm.x)),""))</f>
        <v/>
      </c>
      <c r="E113" s="233" cm="1">
        <f t="array" ref="E113">SUMPRODUCT((LOWER(INDEX(Attendance!$D:$ZZ,MATCH($A113,Attendance!$A:$A,0),0))="x")*(Attendance!$D$2:$ZZ$2=_xlfn.XLOOKUP(E$1,'Point System'!$A:$A,'Point System'!$B:$B,""))*(TEXT(Attendance!$D$1:$ZZ$1,"mmm")="Feb"))*_xlfn.XLOOKUP(E$1,'Point System'!$A:$A,'Point System'!$C:$C,0)</f>
        <v>0</v>
      </c>
      <c r="F113" s="233" cm="1">
        <f t="array" ref="F113">SUMPRODUCT((LOWER(INDEX(Attendance!$D:$ZZ,MATCH($A113,Attendance!$A:$A,0),0))="x")*(Attendance!$D$2:$ZZ$2=_xlfn.XLOOKUP(F$1,'Point System'!$A:$A,'Point System'!$B:$B,""))*(TEXT(Attendance!$D$1:$ZZ$1,"mmm")="Feb"))*_xlfn.XLOOKUP(F$1,'Point System'!$A:$A,'Point System'!$C:$C,0)</f>
        <v>0</v>
      </c>
      <c r="G113" s="233" cm="1">
        <f t="array" ref="G113">SUMPRODUCT((LOWER(INDEX(Attendance!$D:$ZZ,MATCH($A113,Attendance!$A:$A,0),0))="x")*(Attendance!$D$2:$ZZ$2=_xlfn.XLOOKUP(G$1,'Point System'!$A:$A,'Point System'!$B:$B,""))*(TEXT(Attendance!$D$1:$ZZ$1,"mmm")="Feb"))*_xlfn.XLOOKUP(G$1,'Point System'!$A:$A,'Point System'!$C:$C,0)</f>
        <v>0</v>
      </c>
      <c r="H113" s="233" cm="1">
        <f t="array" ref="H113">SUMPRODUCT((LOWER(INDEX(Attendance!$D:$ZZ,MATCH($A113,Attendance!$A:$A,0),0))="x")*(Attendance!$D$2:$ZZ$2=_xlfn.XLOOKUP(H$1,'Point System'!$A:$A,'Point System'!$B:$B,""))*(TEXT(Attendance!$D$1:$ZZ$1,"mmm")="Feb"))*_xlfn.XLOOKUP(H$1,'Point System'!$A:$A,'Point System'!$C:$C,0)</f>
        <v>0</v>
      </c>
      <c r="I113" s="233" cm="1">
        <f t="array" ref="I113">SUMPRODUCT((LOWER(INDEX(Attendance!$D:$ZZ,MATCH($A113,Attendance!$A:$A,0),0))="x")*(Attendance!$D$2:$ZZ$2=_xlfn.XLOOKUP(I$1,'Point System'!$A:$A,'Point System'!$B:$B,""))*(TEXT(Attendance!$D$1:$ZZ$1,"mmm")="Feb"))*_xlfn.XLOOKUP(I$1,'Point System'!$A:$A,'Point System'!$C:$C,0)</f>
        <v>0</v>
      </c>
      <c r="J113" s="233" cm="1">
        <f t="array" ref="J113">SUMPRODUCT((LOWER(INDEX(Attendance!$D:$ZZ,MATCH($A113,Attendance!$A:$A,0),0))="x")*(Attendance!$D$2:$ZZ$2=_xlfn.XLOOKUP(J$1,'Point System'!$A:$A,'Point System'!$B:$B,""))*(TEXT(Attendance!$D$1:$ZZ$1,"mmm")="Feb"))*_xlfn.XLOOKUP(J$1,'Point System'!$A:$A,'Point System'!$C:$C,0)</f>
        <v>0</v>
      </c>
      <c r="K113" s="233" cm="1">
        <f t="array" ref="K113">SUMPRODUCT((LOWER(INDEX(Attendance!$D:$ZZ,MATCH($A113,Attendance!$A:$A,0),0))="x")*(Attendance!$D$2:$ZZ$2=_xlfn.XLOOKUP(K$1,'Point System'!$A:$A,'Point System'!$B:$B,""))*(TEXT(Attendance!$D$1:$ZZ$1,"mmm")="Feb"))*_xlfn.XLOOKUP(K$1,'Point System'!$A:$A,'Point System'!$C:$C,0)</f>
        <v>0</v>
      </c>
      <c r="L113" s="188"/>
      <c r="M113" s="188"/>
      <c r="N113" s="188"/>
      <c r="O113" s="188"/>
      <c r="P113" s="241">
        <f t="shared" si="3"/>
        <v>0</v>
      </c>
      <c r="Q113" s="242">
        <f>IFERROR(INDEX(Deduction!$Q:$Q,MATCH($A113,Deduction!$A:$A,0))*_xlfn.XLOOKUP(Q$1,'Point System'!$E:$E,'Point System'!$G:$G,0),0)</f>
        <v>0</v>
      </c>
      <c r="R113" s="242">
        <f>IFERROR(INDEX(Deduction!$R:$R,MATCH($A113,Deduction!$A:$A,0))*_xlfn.XLOOKUP(R$1,'Point System'!$E:$E,'Point System'!$G:$G,0),0)</f>
        <v>0</v>
      </c>
      <c r="S113" s="242">
        <f>IFERROR(INDEX(Deduction!$S:$S,MATCH($A113,Deduction!$A:$A,0))*_xlfn.XLOOKUP(S$1,'Point System'!$E:$E,'Point System'!$G:$G,0),0)</f>
        <v>0</v>
      </c>
      <c r="T113" s="242">
        <f>IFERROR(INDEX(Deduction!$T:$T,MATCH($A113,Deduction!$A:$A,0))*_xlfn.XLOOKUP(T$1,'Point System'!$E:$E,'Point System'!$G:$G,0),0)</f>
        <v>0</v>
      </c>
      <c r="U113" s="242">
        <f>IFERROR(INDEX(Deduction!$U:$U,MATCH($A113,Deduction!$A:$A,0))*_xlfn.XLOOKUP(U$1,'Point System'!$E:$E,'Point System'!$G:$G,0),0)</f>
        <v>0</v>
      </c>
      <c r="V113" s="242">
        <f>IFERROR(INDEX(Deduction!$V:$V,MATCH($A113,Deduction!$A:$A,0))*_xlfn.XLOOKUP(V$1,'Point System'!$E:$E,'Point System'!$G:$G,0),0)</f>
        <v>0</v>
      </c>
      <c r="W113" s="241">
        <f t="shared" si="4"/>
        <v>0</v>
      </c>
      <c r="X113" s="241">
        <f t="shared" si="5"/>
        <v>0</v>
      </c>
      <c r="Y113" s="244" cm="1">
        <f t="array" ref="Y113">IFERROR(SUMPRODUCT((LOWER(INDEX(Attendance!$E:$ZZ,MATCH($A113,Attendance!$A:$A,0),0))="x")*(TEXT(Attendance!$E$1:$ZZ$1,"mmm")="Feb"))/SUMPRODUCT((Attendance!$E$1:$ZZ$1&lt;&gt;"")*(TEXT(Attendance!$E$1:$ZZ$1,"mmm")="Feb")),0)</f>
        <v>0</v>
      </c>
      <c r="Z113" s="245" cm="1">
        <f t="array" ref="Z113">IFERROR(SUMPRODUCT((LOWER(INDEX(Attendance!$E:$ZZ,MATCH($A113,Attendance!$A:$A,0),0))="x")*(Attendance!$E$2:$ZZ$2=_xlfn.XLOOKUP(E$1,'Point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14" spans="1:26" x14ac:dyDescent="0.25">
      <c r="A114" s="40">
        <f>Attendance!A113</f>
        <v>111</v>
      </c>
      <c r="B114" s="39" t="str">
        <f>IF($A114=0,"",IFERROR(_xlfn.LET(_xlpm.x,INDEX(Attendance!$B:$B,MATCH($A114,Attendance!$A:$A,0)),IF(_xlpm.x=0,"",_xlpm.x)),""))</f>
        <v/>
      </c>
      <c r="C114" s="39" t="str">
        <f>IF($A114=0,"",IFERROR(_xlfn.LET(_xlpm.x,INDEX(Attendance!$C:$C,MATCH($A114,Attendance!$A:$A,0)),IF(_xlpm.x=0,"",_xlpm.x)),""))</f>
        <v/>
      </c>
      <c r="D114" s="39" t="str">
        <f>IF($A114=0,"",IFERROR(_xlfn.LET(_xlpm.x,INDEX(Attendance!$D:$D,MATCH($A114,Attendance!$A:$A,0)),IF(_xlpm.x=0,"",_xlpm.x)),""))</f>
        <v/>
      </c>
      <c r="E114" s="233" cm="1">
        <f t="array" ref="E114">SUMPRODUCT((LOWER(INDEX(Attendance!$D:$ZZ,MATCH($A114,Attendance!$A:$A,0),0))="x")*(Attendance!$D$2:$ZZ$2=_xlfn.XLOOKUP(E$1,'Point System'!$A:$A,'Point System'!$B:$B,""))*(TEXT(Attendance!$D$1:$ZZ$1,"mmm")="Feb"))*_xlfn.XLOOKUP(E$1,'Point System'!$A:$A,'Point System'!$C:$C,0)</f>
        <v>0</v>
      </c>
      <c r="F114" s="233" cm="1">
        <f t="array" ref="F114">SUMPRODUCT((LOWER(INDEX(Attendance!$D:$ZZ,MATCH($A114,Attendance!$A:$A,0),0))="x")*(Attendance!$D$2:$ZZ$2=_xlfn.XLOOKUP(F$1,'Point System'!$A:$A,'Point System'!$B:$B,""))*(TEXT(Attendance!$D$1:$ZZ$1,"mmm")="Feb"))*_xlfn.XLOOKUP(F$1,'Point System'!$A:$A,'Point System'!$C:$C,0)</f>
        <v>0</v>
      </c>
      <c r="G114" s="233" cm="1">
        <f t="array" ref="G114">SUMPRODUCT((LOWER(INDEX(Attendance!$D:$ZZ,MATCH($A114,Attendance!$A:$A,0),0))="x")*(Attendance!$D$2:$ZZ$2=_xlfn.XLOOKUP(G$1,'Point System'!$A:$A,'Point System'!$B:$B,""))*(TEXT(Attendance!$D$1:$ZZ$1,"mmm")="Feb"))*_xlfn.XLOOKUP(G$1,'Point System'!$A:$A,'Point System'!$C:$C,0)</f>
        <v>0</v>
      </c>
      <c r="H114" s="233" cm="1">
        <f t="array" ref="H114">SUMPRODUCT((LOWER(INDEX(Attendance!$D:$ZZ,MATCH($A114,Attendance!$A:$A,0),0))="x")*(Attendance!$D$2:$ZZ$2=_xlfn.XLOOKUP(H$1,'Point System'!$A:$A,'Point System'!$B:$B,""))*(TEXT(Attendance!$D$1:$ZZ$1,"mmm")="Feb"))*_xlfn.XLOOKUP(H$1,'Point System'!$A:$A,'Point System'!$C:$C,0)</f>
        <v>0</v>
      </c>
      <c r="I114" s="233" cm="1">
        <f t="array" ref="I114">SUMPRODUCT((LOWER(INDEX(Attendance!$D:$ZZ,MATCH($A114,Attendance!$A:$A,0),0))="x")*(Attendance!$D$2:$ZZ$2=_xlfn.XLOOKUP(I$1,'Point System'!$A:$A,'Point System'!$B:$B,""))*(TEXT(Attendance!$D$1:$ZZ$1,"mmm")="Feb"))*_xlfn.XLOOKUP(I$1,'Point System'!$A:$A,'Point System'!$C:$C,0)</f>
        <v>0</v>
      </c>
      <c r="J114" s="233" cm="1">
        <f t="array" ref="J114">SUMPRODUCT((LOWER(INDEX(Attendance!$D:$ZZ,MATCH($A114,Attendance!$A:$A,0),0))="x")*(Attendance!$D$2:$ZZ$2=_xlfn.XLOOKUP(J$1,'Point System'!$A:$A,'Point System'!$B:$B,""))*(TEXT(Attendance!$D$1:$ZZ$1,"mmm")="Feb"))*_xlfn.XLOOKUP(J$1,'Point System'!$A:$A,'Point System'!$C:$C,0)</f>
        <v>0</v>
      </c>
      <c r="K114" s="233" cm="1">
        <f t="array" ref="K114">SUMPRODUCT((LOWER(INDEX(Attendance!$D:$ZZ,MATCH($A114,Attendance!$A:$A,0),0))="x")*(Attendance!$D$2:$ZZ$2=_xlfn.XLOOKUP(K$1,'Point System'!$A:$A,'Point System'!$B:$B,""))*(TEXT(Attendance!$D$1:$ZZ$1,"mmm")="Feb"))*_xlfn.XLOOKUP(K$1,'Point System'!$A:$A,'Point System'!$C:$C,0)</f>
        <v>0</v>
      </c>
      <c r="L114" s="188"/>
      <c r="M114" s="188"/>
      <c r="N114" s="188"/>
      <c r="O114" s="188"/>
      <c r="P114" s="241">
        <f t="shared" si="3"/>
        <v>0</v>
      </c>
      <c r="Q114" s="242">
        <f>IFERROR(INDEX(Deduction!$Q:$Q,MATCH($A114,Deduction!$A:$A,0))*_xlfn.XLOOKUP(Q$1,'Point System'!$E:$E,'Point System'!$G:$G,0),0)</f>
        <v>0</v>
      </c>
      <c r="R114" s="242">
        <f>IFERROR(INDEX(Deduction!$R:$R,MATCH($A114,Deduction!$A:$A,0))*_xlfn.XLOOKUP(R$1,'Point System'!$E:$E,'Point System'!$G:$G,0),0)</f>
        <v>0</v>
      </c>
      <c r="S114" s="242">
        <f>IFERROR(INDEX(Deduction!$S:$S,MATCH($A114,Deduction!$A:$A,0))*_xlfn.XLOOKUP(S$1,'Point System'!$E:$E,'Point System'!$G:$G,0),0)</f>
        <v>0</v>
      </c>
      <c r="T114" s="242">
        <f>IFERROR(INDEX(Deduction!$T:$T,MATCH($A114,Deduction!$A:$A,0))*_xlfn.XLOOKUP(T$1,'Point System'!$E:$E,'Point System'!$G:$G,0),0)</f>
        <v>0</v>
      </c>
      <c r="U114" s="242">
        <f>IFERROR(INDEX(Deduction!$U:$U,MATCH($A114,Deduction!$A:$A,0))*_xlfn.XLOOKUP(U$1,'Point System'!$E:$E,'Point System'!$G:$G,0),0)</f>
        <v>0</v>
      </c>
      <c r="V114" s="242">
        <f>IFERROR(INDEX(Deduction!$V:$V,MATCH($A114,Deduction!$A:$A,0))*_xlfn.XLOOKUP(V$1,'Point System'!$E:$E,'Point System'!$G:$G,0),0)</f>
        <v>0</v>
      </c>
      <c r="W114" s="241">
        <f t="shared" si="4"/>
        <v>0</v>
      </c>
      <c r="X114" s="241">
        <f t="shared" si="5"/>
        <v>0</v>
      </c>
      <c r="Y114" s="244" cm="1">
        <f t="array" ref="Y114">IFERROR(SUMPRODUCT((LOWER(INDEX(Attendance!$E:$ZZ,MATCH($A114,Attendance!$A:$A,0),0))="x")*(TEXT(Attendance!$E$1:$ZZ$1,"mmm")="Feb"))/SUMPRODUCT((Attendance!$E$1:$ZZ$1&lt;&gt;"")*(TEXT(Attendance!$E$1:$ZZ$1,"mmm")="Feb")),0)</f>
        <v>0</v>
      </c>
      <c r="Z114" s="245" cm="1">
        <f t="array" ref="Z114">IFERROR(SUMPRODUCT((LOWER(INDEX(Attendance!$E:$ZZ,MATCH($A114,Attendance!$A:$A,0),0))="x")*(Attendance!$E$2:$ZZ$2=_xlfn.XLOOKUP(E$1,'Point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15" spans="1:26" x14ac:dyDescent="0.25">
      <c r="A115" s="39">
        <f>Attendance!A114</f>
        <v>112</v>
      </c>
      <c r="B115" s="39" t="str">
        <f>IF($A115=0,"",IFERROR(_xlfn.LET(_xlpm.x,INDEX(Attendance!$B:$B,MATCH($A115,Attendance!$A:$A,0)),IF(_xlpm.x=0,"",_xlpm.x)),""))</f>
        <v/>
      </c>
      <c r="C115" s="39" t="str">
        <f>IF($A115=0,"",IFERROR(_xlfn.LET(_xlpm.x,INDEX(Attendance!$C:$C,MATCH($A115,Attendance!$A:$A,0)),IF(_xlpm.x=0,"",_xlpm.x)),""))</f>
        <v/>
      </c>
      <c r="D115" s="39" t="str">
        <f>IF($A115=0,"",IFERROR(_xlfn.LET(_xlpm.x,INDEX(Attendance!$D:$D,MATCH($A115,Attendance!$A:$A,0)),IF(_xlpm.x=0,"",_xlpm.x)),""))</f>
        <v/>
      </c>
      <c r="E115" s="233" cm="1">
        <f t="array" ref="E115">SUMPRODUCT((LOWER(INDEX(Attendance!$D:$ZZ,MATCH($A115,Attendance!$A:$A,0),0))="x")*(Attendance!$D$2:$ZZ$2=_xlfn.XLOOKUP(E$1,'Point System'!$A:$A,'Point System'!$B:$B,""))*(TEXT(Attendance!$D$1:$ZZ$1,"mmm")="Feb"))*_xlfn.XLOOKUP(E$1,'Point System'!$A:$A,'Point System'!$C:$C,0)</f>
        <v>0</v>
      </c>
      <c r="F115" s="233" cm="1">
        <f t="array" ref="F115">SUMPRODUCT((LOWER(INDEX(Attendance!$D:$ZZ,MATCH($A115,Attendance!$A:$A,0),0))="x")*(Attendance!$D$2:$ZZ$2=_xlfn.XLOOKUP(F$1,'Point System'!$A:$A,'Point System'!$B:$B,""))*(TEXT(Attendance!$D$1:$ZZ$1,"mmm")="Feb"))*_xlfn.XLOOKUP(F$1,'Point System'!$A:$A,'Point System'!$C:$C,0)</f>
        <v>0</v>
      </c>
      <c r="G115" s="233" cm="1">
        <f t="array" ref="G115">SUMPRODUCT((LOWER(INDEX(Attendance!$D:$ZZ,MATCH($A115,Attendance!$A:$A,0),0))="x")*(Attendance!$D$2:$ZZ$2=_xlfn.XLOOKUP(G$1,'Point System'!$A:$A,'Point System'!$B:$B,""))*(TEXT(Attendance!$D$1:$ZZ$1,"mmm")="Feb"))*_xlfn.XLOOKUP(G$1,'Point System'!$A:$A,'Point System'!$C:$C,0)</f>
        <v>0</v>
      </c>
      <c r="H115" s="233" cm="1">
        <f t="array" ref="H115">SUMPRODUCT((LOWER(INDEX(Attendance!$D:$ZZ,MATCH($A115,Attendance!$A:$A,0),0))="x")*(Attendance!$D$2:$ZZ$2=_xlfn.XLOOKUP(H$1,'Point System'!$A:$A,'Point System'!$B:$B,""))*(TEXT(Attendance!$D$1:$ZZ$1,"mmm")="Feb"))*_xlfn.XLOOKUP(H$1,'Point System'!$A:$A,'Point System'!$C:$C,0)</f>
        <v>0</v>
      </c>
      <c r="I115" s="233" cm="1">
        <f t="array" ref="I115">SUMPRODUCT((LOWER(INDEX(Attendance!$D:$ZZ,MATCH($A115,Attendance!$A:$A,0),0))="x")*(Attendance!$D$2:$ZZ$2=_xlfn.XLOOKUP(I$1,'Point System'!$A:$A,'Point System'!$B:$B,""))*(TEXT(Attendance!$D$1:$ZZ$1,"mmm")="Feb"))*_xlfn.XLOOKUP(I$1,'Point System'!$A:$A,'Point System'!$C:$C,0)</f>
        <v>0</v>
      </c>
      <c r="J115" s="233" cm="1">
        <f t="array" ref="J115">SUMPRODUCT((LOWER(INDEX(Attendance!$D:$ZZ,MATCH($A115,Attendance!$A:$A,0),0))="x")*(Attendance!$D$2:$ZZ$2=_xlfn.XLOOKUP(J$1,'Point System'!$A:$A,'Point System'!$B:$B,""))*(TEXT(Attendance!$D$1:$ZZ$1,"mmm")="Feb"))*_xlfn.XLOOKUP(J$1,'Point System'!$A:$A,'Point System'!$C:$C,0)</f>
        <v>0</v>
      </c>
      <c r="K115" s="233" cm="1">
        <f t="array" ref="K115">SUMPRODUCT((LOWER(INDEX(Attendance!$D:$ZZ,MATCH($A115,Attendance!$A:$A,0),0))="x")*(Attendance!$D$2:$ZZ$2=_xlfn.XLOOKUP(K$1,'Point System'!$A:$A,'Point System'!$B:$B,""))*(TEXT(Attendance!$D$1:$ZZ$1,"mmm")="Feb"))*_xlfn.XLOOKUP(K$1,'Point System'!$A:$A,'Point System'!$C:$C,0)</f>
        <v>0</v>
      </c>
      <c r="L115" s="188"/>
      <c r="M115" s="188"/>
      <c r="N115" s="188"/>
      <c r="O115" s="188"/>
      <c r="P115" s="241">
        <f t="shared" si="3"/>
        <v>0</v>
      </c>
      <c r="Q115" s="242">
        <f>IFERROR(INDEX(Deduction!$Q:$Q,MATCH($A115,Deduction!$A:$A,0))*_xlfn.XLOOKUP(Q$1,'Point System'!$E:$E,'Point System'!$G:$G,0),0)</f>
        <v>0</v>
      </c>
      <c r="R115" s="242">
        <f>IFERROR(INDEX(Deduction!$R:$R,MATCH($A115,Deduction!$A:$A,0))*_xlfn.XLOOKUP(R$1,'Point System'!$E:$E,'Point System'!$G:$G,0),0)</f>
        <v>0</v>
      </c>
      <c r="S115" s="242">
        <f>IFERROR(INDEX(Deduction!$S:$S,MATCH($A115,Deduction!$A:$A,0))*_xlfn.XLOOKUP(S$1,'Point System'!$E:$E,'Point System'!$G:$G,0),0)</f>
        <v>0</v>
      </c>
      <c r="T115" s="242">
        <f>IFERROR(INDEX(Deduction!$T:$T,MATCH($A115,Deduction!$A:$A,0))*_xlfn.XLOOKUP(T$1,'Point System'!$E:$E,'Point System'!$G:$G,0),0)</f>
        <v>0</v>
      </c>
      <c r="U115" s="242">
        <f>IFERROR(INDEX(Deduction!$U:$U,MATCH($A115,Deduction!$A:$A,0))*_xlfn.XLOOKUP(U$1,'Point System'!$E:$E,'Point System'!$G:$G,0),0)</f>
        <v>0</v>
      </c>
      <c r="V115" s="242">
        <f>IFERROR(INDEX(Deduction!$V:$V,MATCH($A115,Deduction!$A:$A,0))*_xlfn.XLOOKUP(V$1,'Point System'!$E:$E,'Point System'!$G:$G,0),0)</f>
        <v>0</v>
      </c>
      <c r="W115" s="241">
        <f t="shared" si="4"/>
        <v>0</v>
      </c>
      <c r="X115" s="241">
        <f t="shared" si="5"/>
        <v>0</v>
      </c>
      <c r="Y115" s="244" cm="1">
        <f t="array" ref="Y115">IFERROR(SUMPRODUCT((LOWER(INDEX(Attendance!$E:$ZZ,MATCH($A115,Attendance!$A:$A,0),0))="x")*(TEXT(Attendance!$E$1:$ZZ$1,"mmm")="Feb"))/SUMPRODUCT((Attendance!$E$1:$ZZ$1&lt;&gt;"")*(TEXT(Attendance!$E$1:$ZZ$1,"mmm")="Feb")),0)</f>
        <v>0</v>
      </c>
      <c r="Z115" s="245" cm="1">
        <f t="array" ref="Z115">IFERROR(SUMPRODUCT((LOWER(INDEX(Attendance!$E:$ZZ,MATCH($A115,Attendance!$A:$A,0),0))="x")*(Attendance!$E$2:$ZZ$2=_xlfn.XLOOKUP(E$1,'Point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16" spans="1:26" x14ac:dyDescent="0.25">
      <c r="A116" s="40">
        <f>Attendance!A115</f>
        <v>113</v>
      </c>
      <c r="B116" s="39" t="str">
        <f>IF($A116=0,"",IFERROR(_xlfn.LET(_xlpm.x,INDEX(Attendance!$B:$B,MATCH($A116,Attendance!$A:$A,0)),IF(_xlpm.x=0,"",_xlpm.x)),""))</f>
        <v/>
      </c>
      <c r="C116" s="39" t="str">
        <f>IF($A116=0,"",IFERROR(_xlfn.LET(_xlpm.x,INDEX(Attendance!$C:$C,MATCH($A116,Attendance!$A:$A,0)),IF(_xlpm.x=0,"",_xlpm.x)),""))</f>
        <v/>
      </c>
      <c r="D116" s="39" t="str">
        <f>IF($A116=0,"",IFERROR(_xlfn.LET(_xlpm.x,INDEX(Attendance!$D:$D,MATCH($A116,Attendance!$A:$A,0)),IF(_xlpm.x=0,"",_xlpm.x)),""))</f>
        <v/>
      </c>
      <c r="E116" s="233" cm="1">
        <f t="array" ref="E116">SUMPRODUCT((LOWER(INDEX(Attendance!$D:$ZZ,MATCH($A116,Attendance!$A:$A,0),0))="x")*(Attendance!$D$2:$ZZ$2=_xlfn.XLOOKUP(E$1,'Point System'!$A:$A,'Point System'!$B:$B,""))*(TEXT(Attendance!$D$1:$ZZ$1,"mmm")="Feb"))*_xlfn.XLOOKUP(E$1,'Point System'!$A:$A,'Point System'!$C:$C,0)</f>
        <v>0</v>
      </c>
      <c r="F116" s="233" cm="1">
        <f t="array" ref="F116">SUMPRODUCT((LOWER(INDEX(Attendance!$D:$ZZ,MATCH($A116,Attendance!$A:$A,0),0))="x")*(Attendance!$D$2:$ZZ$2=_xlfn.XLOOKUP(F$1,'Point System'!$A:$A,'Point System'!$B:$B,""))*(TEXT(Attendance!$D$1:$ZZ$1,"mmm")="Feb"))*_xlfn.XLOOKUP(F$1,'Point System'!$A:$A,'Point System'!$C:$C,0)</f>
        <v>0</v>
      </c>
      <c r="G116" s="233" cm="1">
        <f t="array" ref="G116">SUMPRODUCT((LOWER(INDEX(Attendance!$D:$ZZ,MATCH($A116,Attendance!$A:$A,0),0))="x")*(Attendance!$D$2:$ZZ$2=_xlfn.XLOOKUP(G$1,'Point System'!$A:$A,'Point System'!$B:$B,""))*(TEXT(Attendance!$D$1:$ZZ$1,"mmm")="Feb"))*_xlfn.XLOOKUP(G$1,'Point System'!$A:$A,'Point System'!$C:$C,0)</f>
        <v>0</v>
      </c>
      <c r="H116" s="233" cm="1">
        <f t="array" ref="H116">SUMPRODUCT((LOWER(INDEX(Attendance!$D:$ZZ,MATCH($A116,Attendance!$A:$A,0),0))="x")*(Attendance!$D$2:$ZZ$2=_xlfn.XLOOKUP(H$1,'Point System'!$A:$A,'Point System'!$B:$B,""))*(TEXT(Attendance!$D$1:$ZZ$1,"mmm")="Feb"))*_xlfn.XLOOKUP(H$1,'Point System'!$A:$A,'Point System'!$C:$C,0)</f>
        <v>0</v>
      </c>
      <c r="I116" s="233" cm="1">
        <f t="array" ref="I116">SUMPRODUCT((LOWER(INDEX(Attendance!$D:$ZZ,MATCH($A116,Attendance!$A:$A,0),0))="x")*(Attendance!$D$2:$ZZ$2=_xlfn.XLOOKUP(I$1,'Point System'!$A:$A,'Point System'!$B:$B,""))*(TEXT(Attendance!$D$1:$ZZ$1,"mmm")="Feb"))*_xlfn.XLOOKUP(I$1,'Point System'!$A:$A,'Point System'!$C:$C,0)</f>
        <v>0</v>
      </c>
      <c r="J116" s="233" cm="1">
        <f t="array" ref="J116">SUMPRODUCT((LOWER(INDEX(Attendance!$D:$ZZ,MATCH($A116,Attendance!$A:$A,0),0))="x")*(Attendance!$D$2:$ZZ$2=_xlfn.XLOOKUP(J$1,'Point System'!$A:$A,'Point System'!$B:$B,""))*(TEXT(Attendance!$D$1:$ZZ$1,"mmm")="Feb"))*_xlfn.XLOOKUP(J$1,'Point System'!$A:$A,'Point System'!$C:$C,0)</f>
        <v>0</v>
      </c>
      <c r="K116" s="233" cm="1">
        <f t="array" ref="K116">SUMPRODUCT((LOWER(INDEX(Attendance!$D:$ZZ,MATCH($A116,Attendance!$A:$A,0),0))="x")*(Attendance!$D$2:$ZZ$2=_xlfn.XLOOKUP(K$1,'Point System'!$A:$A,'Point System'!$B:$B,""))*(TEXT(Attendance!$D$1:$ZZ$1,"mmm")="Feb"))*_xlfn.XLOOKUP(K$1,'Point System'!$A:$A,'Point System'!$C:$C,0)</f>
        <v>0</v>
      </c>
      <c r="L116" s="188"/>
      <c r="M116" s="188"/>
      <c r="N116" s="188"/>
      <c r="O116" s="188"/>
      <c r="P116" s="241">
        <f t="shared" si="3"/>
        <v>0</v>
      </c>
      <c r="Q116" s="242">
        <f>IFERROR(INDEX(Deduction!$Q:$Q,MATCH($A116,Deduction!$A:$A,0))*_xlfn.XLOOKUP(Q$1,'Point System'!$E:$E,'Point System'!$G:$G,0),0)</f>
        <v>0</v>
      </c>
      <c r="R116" s="242">
        <f>IFERROR(INDEX(Deduction!$R:$R,MATCH($A116,Deduction!$A:$A,0))*_xlfn.XLOOKUP(R$1,'Point System'!$E:$E,'Point System'!$G:$G,0),0)</f>
        <v>0</v>
      </c>
      <c r="S116" s="242">
        <f>IFERROR(INDEX(Deduction!$S:$S,MATCH($A116,Deduction!$A:$A,0))*_xlfn.XLOOKUP(S$1,'Point System'!$E:$E,'Point System'!$G:$G,0),0)</f>
        <v>0</v>
      </c>
      <c r="T116" s="242">
        <f>IFERROR(INDEX(Deduction!$T:$T,MATCH($A116,Deduction!$A:$A,0))*_xlfn.XLOOKUP(T$1,'Point System'!$E:$E,'Point System'!$G:$G,0),0)</f>
        <v>0</v>
      </c>
      <c r="U116" s="242">
        <f>IFERROR(INDEX(Deduction!$U:$U,MATCH($A116,Deduction!$A:$A,0))*_xlfn.XLOOKUP(U$1,'Point System'!$E:$E,'Point System'!$G:$G,0),0)</f>
        <v>0</v>
      </c>
      <c r="V116" s="242">
        <f>IFERROR(INDEX(Deduction!$V:$V,MATCH($A116,Deduction!$A:$A,0))*_xlfn.XLOOKUP(V$1,'Point System'!$E:$E,'Point System'!$G:$G,0),0)</f>
        <v>0</v>
      </c>
      <c r="W116" s="241">
        <f t="shared" si="4"/>
        <v>0</v>
      </c>
      <c r="X116" s="241">
        <f t="shared" si="5"/>
        <v>0</v>
      </c>
      <c r="Y116" s="244" cm="1">
        <f t="array" ref="Y116">IFERROR(SUMPRODUCT((LOWER(INDEX(Attendance!$E:$ZZ,MATCH($A116,Attendance!$A:$A,0),0))="x")*(TEXT(Attendance!$E$1:$ZZ$1,"mmm")="Feb"))/SUMPRODUCT((Attendance!$E$1:$ZZ$1&lt;&gt;"")*(TEXT(Attendance!$E$1:$ZZ$1,"mmm")="Feb")),0)</f>
        <v>0</v>
      </c>
      <c r="Z116" s="245" cm="1">
        <f t="array" ref="Z116">IFERROR(SUMPRODUCT((LOWER(INDEX(Attendance!$E:$ZZ,MATCH($A116,Attendance!$A:$A,0),0))="x")*(Attendance!$E$2:$ZZ$2=_xlfn.XLOOKUP(E$1,'Point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17" spans="1:26" x14ac:dyDescent="0.25">
      <c r="A117" s="39">
        <f>Attendance!A116</f>
        <v>114</v>
      </c>
      <c r="B117" s="39" t="str">
        <f>IF($A117=0,"",IFERROR(_xlfn.LET(_xlpm.x,INDEX(Attendance!$B:$B,MATCH($A117,Attendance!$A:$A,0)),IF(_xlpm.x=0,"",_xlpm.x)),""))</f>
        <v/>
      </c>
      <c r="C117" s="39" t="str">
        <f>IF($A117=0,"",IFERROR(_xlfn.LET(_xlpm.x,INDEX(Attendance!$C:$C,MATCH($A117,Attendance!$A:$A,0)),IF(_xlpm.x=0,"",_xlpm.x)),""))</f>
        <v/>
      </c>
      <c r="D117" s="39" t="str">
        <f>IF($A117=0,"",IFERROR(_xlfn.LET(_xlpm.x,INDEX(Attendance!$D:$D,MATCH($A117,Attendance!$A:$A,0)),IF(_xlpm.x=0,"",_xlpm.x)),""))</f>
        <v/>
      </c>
      <c r="E117" s="233" cm="1">
        <f t="array" ref="E117">SUMPRODUCT((LOWER(INDEX(Attendance!$D:$ZZ,MATCH($A117,Attendance!$A:$A,0),0))="x")*(Attendance!$D$2:$ZZ$2=_xlfn.XLOOKUP(E$1,'Point System'!$A:$A,'Point System'!$B:$B,""))*(TEXT(Attendance!$D$1:$ZZ$1,"mmm")="Feb"))*_xlfn.XLOOKUP(E$1,'Point System'!$A:$A,'Point System'!$C:$C,0)</f>
        <v>0</v>
      </c>
      <c r="F117" s="233" cm="1">
        <f t="array" ref="F117">SUMPRODUCT((LOWER(INDEX(Attendance!$D:$ZZ,MATCH($A117,Attendance!$A:$A,0),0))="x")*(Attendance!$D$2:$ZZ$2=_xlfn.XLOOKUP(F$1,'Point System'!$A:$A,'Point System'!$B:$B,""))*(TEXT(Attendance!$D$1:$ZZ$1,"mmm")="Feb"))*_xlfn.XLOOKUP(F$1,'Point System'!$A:$A,'Point System'!$C:$C,0)</f>
        <v>0</v>
      </c>
      <c r="G117" s="233" cm="1">
        <f t="array" ref="G117">SUMPRODUCT((LOWER(INDEX(Attendance!$D:$ZZ,MATCH($A117,Attendance!$A:$A,0),0))="x")*(Attendance!$D$2:$ZZ$2=_xlfn.XLOOKUP(G$1,'Point System'!$A:$A,'Point System'!$B:$B,""))*(TEXT(Attendance!$D$1:$ZZ$1,"mmm")="Feb"))*_xlfn.XLOOKUP(G$1,'Point System'!$A:$A,'Point System'!$C:$C,0)</f>
        <v>0</v>
      </c>
      <c r="H117" s="233" cm="1">
        <f t="array" ref="H117">SUMPRODUCT((LOWER(INDEX(Attendance!$D:$ZZ,MATCH($A117,Attendance!$A:$A,0),0))="x")*(Attendance!$D$2:$ZZ$2=_xlfn.XLOOKUP(H$1,'Point System'!$A:$A,'Point System'!$B:$B,""))*(TEXT(Attendance!$D$1:$ZZ$1,"mmm")="Feb"))*_xlfn.XLOOKUP(H$1,'Point System'!$A:$A,'Point System'!$C:$C,0)</f>
        <v>0</v>
      </c>
      <c r="I117" s="233" cm="1">
        <f t="array" ref="I117">SUMPRODUCT((LOWER(INDEX(Attendance!$D:$ZZ,MATCH($A117,Attendance!$A:$A,0),0))="x")*(Attendance!$D$2:$ZZ$2=_xlfn.XLOOKUP(I$1,'Point System'!$A:$A,'Point System'!$B:$B,""))*(TEXT(Attendance!$D$1:$ZZ$1,"mmm")="Feb"))*_xlfn.XLOOKUP(I$1,'Point System'!$A:$A,'Point System'!$C:$C,0)</f>
        <v>0</v>
      </c>
      <c r="J117" s="233" cm="1">
        <f t="array" ref="J117">SUMPRODUCT((LOWER(INDEX(Attendance!$D:$ZZ,MATCH($A117,Attendance!$A:$A,0),0))="x")*(Attendance!$D$2:$ZZ$2=_xlfn.XLOOKUP(J$1,'Point System'!$A:$A,'Point System'!$B:$B,""))*(TEXT(Attendance!$D$1:$ZZ$1,"mmm")="Feb"))*_xlfn.XLOOKUP(J$1,'Point System'!$A:$A,'Point System'!$C:$C,0)</f>
        <v>0</v>
      </c>
      <c r="K117" s="233" cm="1">
        <f t="array" ref="K117">SUMPRODUCT((LOWER(INDEX(Attendance!$D:$ZZ,MATCH($A117,Attendance!$A:$A,0),0))="x")*(Attendance!$D$2:$ZZ$2=_xlfn.XLOOKUP(K$1,'Point System'!$A:$A,'Point System'!$B:$B,""))*(TEXT(Attendance!$D$1:$ZZ$1,"mmm")="Feb"))*_xlfn.XLOOKUP(K$1,'Point System'!$A:$A,'Point System'!$C:$C,0)</f>
        <v>0</v>
      </c>
      <c r="L117" s="188"/>
      <c r="M117" s="188"/>
      <c r="N117" s="188"/>
      <c r="O117" s="188"/>
      <c r="P117" s="241">
        <f t="shared" si="3"/>
        <v>0</v>
      </c>
      <c r="Q117" s="242">
        <f>IFERROR(INDEX(Deduction!$Q:$Q,MATCH($A117,Deduction!$A:$A,0))*_xlfn.XLOOKUP(Q$1,'Point System'!$E:$E,'Point System'!$G:$G,0),0)</f>
        <v>0</v>
      </c>
      <c r="R117" s="242">
        <f>IFERROR(INDEX(Deduction!$R:$R,MATCH($A117,Deduction!$A:$A,0))*_xlfn.XLOOKUP(R$1,'Point System'!$E:$E,'Point System'!$G:$G,0),0)</f>
        <v>0</v>
      </c>
      <c r="S117" s="242">
        <f>IFERROR(INDEX(Deduction!$S:$S,MATCH($A117,Deduction!$A:$A,0))*_xlfn.XLOOKUP(S$1,'Point System'!$E:$E,'Point System'!$G:$G,0),0)</f>
        <v>0</v>
      </c>
      <c r="T117" s="242">
        <f>IFERROR(INDEX(Deduction!$T:$T,MATCH($A117,Deduction!$A:$A,0))*_xlfn.XLOOKUP(T$1,'Point System'!$E:$E,'Point System'!$G:$G,0),0)</f>
        <v>0</v>
      </c>
      <c r="U117" s="242">
        <f>IFERROR(INDEX(Deduction!$U:$U,MATCH($A117,Deduction!$A:$A,0))*_xlfn.XLOOKUP(U$1,'Point System'!$E:$E,'Point System'!$G:$G,0),0)</f>
        <v>0</v>
      </c>
      <c r="V117" s="242">
        <f>IFERROR(INDEX(Deduction!$V:$V,MATCH($A117,Deduction!$A:$A,0))*_xlfn.XLOOKUP(V$1,'Point System'!$E:$E,'Point System'!$G:$G,0),0)</f>
        <v>0</v>
      </c>
      <c r="W117" s="241">
        <f t="shared" si="4"/>
        <v>0</v>
      </c>
      <c r="X117" s="241">
        <f t="shared" si="5"/>
        <v>0</v>
      </c>
      <c r="Y117" s="244" cm="1">
        <f t="array" ref="Y117">IFERROR(SUMPRODUCT((LOWER(INDEX(Attendance!$E:$ZZ,MATCH($A117,Attendance!$A:$A,0),0))="x")*(TEXT(Attendance!$E$1:$ZZ$1,"mmm")="Feb"))/SUMPRODUCT((Attendance!$E$1:$ZZ$1&lt;&gt;"")*(TEXT(Attendance!$E$1:$ZZ$1,"mmm")="Feb")),0)</f>
        <v>0</v>
      </c>
      <c r="Z117" s="245" cm="1">
        <f t="array" ref="Z117">IFERROR(SUMPRODUCT((LOWER(INDEX(Attendance!$E:$ZZ,MATCH($A117,Attendance!$A:$A,0),0))="x")*(Attendance!$E$2:$ZZ$2=_xlfn.XLOOKUP(E$1,'Point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18" spans="1:26" x14ac:dyDescent="0.25">
      <c r="A118" s="40">
        <f>Attendance!A117</f>
        <v>115</v>
      </c>
      <c r="B118" s="39" t="str">
        <f>IF($A118=0,"",IFERROR(_xlfn.LET(_xlpm.x,INDEX(Attendance!$B:$B,MATCH($A118,Attendance!$A:$A,0)),IF(_xlpm.x=0,"",_xlpm.x)),""))</f>
        <v/>
      </c>
      <c r="C118" s="39" t="str">
        <f>IF($A118=0,"",IFERROR(_xlfn.LET(_xlpm.x,INDEX(Attendance!$C:$C,MATCH($A118,Attendance!$A:$A,0)),IF(_xlpm.x=0,"",_xlpm.x)),""))</f>
        <v/>
      </c>
      <c r="D118" s="39" t="str">
        <f>IF($A118=0,"",IFERROR(_xlfn.LET(_xlpm.x,INDEX(Attendance!$D:$D,MATCH($A118,Attendance!$A:$A,0)),IF(_xlpm.x=0,"",_xlpm.x)),""))</f>
        <v/>
      </c>
      <c r="E118" s="233" cm="1">
        <f t="array" ref="E118">SUMPRODUCT((LOWER(INDEX(Attendance!$D:$ZZ,MATCH($A118,Attendance!$A:$A,0),0))="x")*(Attendance!$D$2:$ZZ$2=_xlfn.XLOOKUP(E$1,'Point System'!$A:$A,'Point System'!$B:$B,""))*(TEXT(Attendance!$D$1:$ZZ$1,"mmm")="Feb"))*_xlfn.XLOOKUP(E$1,'Point System'!$A:$A,'Point System'!$C:$C,0)</f>
        <v>0</v>
      </c>
      <c r="F118" s="233" cm="1">
        <f t="array" ref="F118">SUMPRODUCT((LOWER(INDEX(Attendance!$D:$ZZ,MATCH($A118,Attendance!$A:$A,0),0))="x")*(Attendance!$D$2:$ZZ$2=_xlfn.XLOOKUP(F$1,'Point System'!$A:$A,'Point System'!$B:$B,""))*(TEXT(Attendance!$D$1:$ZZ$1,"mmm")="Feb"))*_xlfn.XLOOKUP(F$1,'Point System'!$A:$A,'Point System'!$C:$C,0)</f>
        <v>0</v>
      </c>
      <c r="G118" s="233" cm="1">
        <f t="array" ref="G118">SUMPRODUCT((LOWER(INDEX(Attendance!$D:$ZZ,MATCH($A118,Attendance!$A:$A,0),0))="x")*(Attendance!$D$2:$ZZ$2=_xlfn.XLOOKUP(G$1,'Point System'!$A:$A,'Point System'!$B:$B,""))*(TEXT(Attendance!$D$1:$ZZ$1,"mmm")="Feb"))*_xlfn.XLOOKUP(G$1,'Point System'!$A:$A,'Point System'!$C:$C,0)</f>
        <v>0</v>
      </c>
      <c r="H118" s="233" cm="1">
        <f t="array" ref="H118">SUMPRODUCT((LOWER(INDEX(Attendance!$D:$ZZ,MATCH($A118,Attendance!$A:$A,0),0))="x")*(Attendance!$D$2:$ZZ$2=_xlfn.XLOOKUP(H$1,'Point System'!$A:$A,'Point System'!$B:$B,""))*(TEXT(Attendance!$D$1:$ZZ$1,"mmm")="Feb"))*_xlfn.XLOOKUP(H$1,'Point System'!$A:$A,'Point System'!$C:$C,0)</f>
        <v>0</v>
      </c>
      <c r="I118" s="233" cm="1">
        <f t="array" ref="I118">SUMPRODUCT((LOWER(INDEX(Attendance!$D:$ZZ,MATCH($A118,Attendance!$A:$A,0),0))="x")*(Attendance!$D$2:$ZZ$2=_xlfn.XLOOKUP(I$1,'Point System'!$A:$A,'Point System'!$B:$B,""))*(TEXT(Attendance!$D$1:$ZZ$1,"mmm")="Feb"))*_xlfn.XLOOKUP(I$1,'Point System'!$A:$A,'Point System'!$C:$C,0)</f>
        <v>0</v>
      </c>
      <c r="J118" s="233" cm="1">
        <f t="array" ref="J118">SUMPRODUCT((LOWER(INDEX(Attendance!$D:$ZZ,MATCH($A118,Attendance!$A:$A,0),0))="x")*(Attendance!$D$2:$ZZ$2=_xlfn.XLOOKUP(J$1,'Point System'!$A:$A,'Point System'!$B:$B,""))*(TEXT(Attendance!$D$1:$ZZ$1,"mmm")="Feb"))*_xlfn.XLOOKUP(J$1,'Point System'!$A:$A,'Point System'!$C:$C,0)</f>
        <v>0</v>
      </c>
      <c r="K118" s="233" cm="1">
        <f t="array" ref="K118">SUMPRODUCT((LOWER(INDEX(Attendance!$D:$ZZ,MATCH($A118,Attendance!$A:$A,0),0))="x")*(Attendance!$D$2:$ZZ$2=_xlfn.XLOOKUP(K$1,'Point System'!$A:$A,'Point System'!$B:$B,""))*(TEXT(Attendance!$D$1:$ZZ$1,"mmm")="Feb"))*_xlfn.XLOOKUP(K$1,'Point System'!$A:$A,'Point System'!$C:$C,0)</f>
        <v>0</v>
      </c>
      <c r="L118" s="188"/>
      <c r="M118" s="188"/>
      <c r="N118" s="188"/>
      <c r="O118" s="188"/>
      <c r="P118" s="241">
        <f t="shared" si="3"/>
        <v>0</v>
      </c>
      <c r="Q118" s="242">
        <f>IFERROR(INDEX(Deduction!$Q:$Q,MATCH($A118,Deduction!$A:$A,0))*_xlfn.XLOOKUP(Q$1,'Point System'!$E:$E,'Point System'!$G:$G,0),0)</f>
        <v>0</v>
      </c>
      <c r="R118" s="242">
        <f>IFERROR(INDEX(Deduction!$R:$R,MATCH($A118,Deduction!$A:$A,0))*_xlfn.XLOOKUP(R$1,'Point System'!$E:$E,'Point System'!$G:$G,0),0)</f>
        <v>0</v>
      </c>
      <c r="S118" s="242">
        <f>IFERROR(INDEX(Deduction!$S:$S,MATCH($A118,Deduction!$A:$A,0))*_xlfn.XLOOKUP(S$1,'Point System'!$E:$E,'Point System'!$G:$G,0),0)</f>
        <v>0</v>
      </c>
      <c r="T118" s="242">
        <f>IFERROR(INDEX(Deduction!$T:$T,MATCH($A118,Deduction!$A:$A,0))*_xlfn.XLOOKUP(T$1,'Point System'!$E:$E,'Point System'!$G:$G,0),0)</f>
        <v>0</v>
      </c>
      <c r="U118" s="242">
        <f>IFERROR(INDEX(Deduction!$U:$U,MATCH($A118,Deduction!$A:$A,0))*_xlfn.XLOOKUP(U$1,'Point System'!$E:$E,'Point System'!$G:$G,0),0)</f>
        <v>0</v>
      </c>
      <c r="V118" s="242">
        <f>IFERROR(INDEX(Deduction!$V:$V,MATCH($A118,Deduction!$A:$A,0))*_xlfn.XLOOKUP(V$1,'Point System'!$E:$E,'Point System'!$G:$G,0),0)</f>
        <v>0</v>
      </c>
      <c r="W118" s="241">
        <f t="shared" si="4"/>
        <v>0</v>
      </c>
      <c r="X118" s="241">
        <f t="shared" si="5"/>
        <v>0</v>
      </c>
      <c r="Y118" s="244" cm="1">
        <f t="array" ref="Y118">IFERROR(SUMPRODUCT((LOWER(INDEX(Attendance!$E:$ZZ,MATCH($A118,Attendance!$A:$A,0),0))="x")*(TEXT(Attendance!$E$1:$ZZ$1,"mmm")="Feb"))/SUMPRODUCT((Attendance!$E$1:$ZZ$1&lt;&gt;"")*(TEXT(Attendance!$E$1:$ZZ$1,"mmm")="Feb")),0)</f>
        <v>0</v>
      </c>
      <c r="Z118" s="245" cm="1">
        <f t="array" ref="Z118">IFERROR(SUMPRODUCT((LOWER(INDEX(Attendance!$E:$ZZ,MATCH($A118,Attendance!$A:$A,0),0))="x")*(Attendance!$E$2:$ZZ$2=_xlfn.XLOOKUP(E$1,'Point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19" spans="1:26" x14ac:dyDescent="0.25">
      <c r="A119" s="39">
        <f>Attendance!A118</f>
        <v>116</v>
      </c>
      <c r="B119" s="39" t="str">
        <f>IF($A119=0,"",IFERROR(_xlfn.LET(_xlpm.x,INDEX(Attendance!$B:$B,MATCH($A119,Attendance!$A:$A,0)),IF(_xlpm.x=0,"",_xlpm.x)),""))</f>
        <v/>
      </c>
      <c r="C119" s="39" t="str">
        <f>IF($A119=0,"",IFERROR(_xlfn.LET(_xlpm.x,INDEX(Attendance!$C:$C,MATCH($A119,Attendance!$A:$A,0)),IF(_xlpm.x=0,"",_xlpm.x)),""))</f>
        <v/>
      </c>
      <c r="D119" s="39" t="str">
        <f>IF($A119=0,"",IFERROR(_xlfn.LET(_xlpm.x,INDEX(Attendance!$D:$D,MATCH($A119,Attendance!$A:$A,0)),IF(_xlpm.x=0,"",_xlpm.x)),""))</f>
        <v/>
      </c>
      <c r="E119" s="233" cm="1">
        <f t="array" ref="E119">SUMPRODUCT((LOWER(INDEX(Attendance!$D:$ZZ,MATCH($A119,Attendance!$A:$A,0),0))="x")*(Attendance!$D$2:$ZZ$2=_xlfn.XLOOKUP(E$1,'Point System'!$A:$A,'Point System'!$B:$B,""))*(TEXT(Attendance!$D$1:$ZZ$1,"mmm")="Feb"))*_xlfn.XLOOKUP(E$1,'Point System'!$A:$A,'Point System'!$C:$C,0)</f>
        <v>0</v>
      </c>
      <c r="F119" s="233" cm="1">
        <f t="array" ref="F119">SUMPRODUCT((LOWER(INDEX(Attendance!$D:$ZZ,MATCH($A119,Attendance!$A:$A,0),0))="x")*(Attendance!$D$2:$ZZ$2=_xlfn.XLOOKUP(F$1,'Point System'!$A:$A,'Point System'!$B:$B,""))*(TEXT(Attendance!$D$1:$ZZ$1,"mmm")="Feb"))*_xlfn.XLOOKUP(F$1,'Point System'!$A:$A,'Point System'!$C:$C,0)</f>
        <v>0</v>
      </c>
      <c r="G119" s="233" cm="1">
        <f t="array" ref="G119">SUMPRODUCT((LOWER(INDEX(Attendance!$D:$ZZ,MATCH($A119,Attendance!$A:$A,0),0))="x")*(Attendance!$D$2:$ZZ$2=_xlfn.XLOOKUP(G$1,'Point System'!$A:$A,'Point System'!$B:$B,""))*(TEXT(Attendance!$D$1:$ZZ$1,"mmm")="Feb"))*_xlfn.XLOOKUP(G$1,'Point System'!$A:$A,'Point System'!$C:$C,0)</f>
        <v>0</v>
      </c>
      <c r="H119" s="233" cm="1">
        <f t="array" ref="H119">SUMPRODUCT((LOWER(INDEX(Attendance!$D:$ZZ,MATCH($A119,Attendance!$A:$A,0),0))="x")*(Attendance!$D$2:$ZZ$2=_xlfn.XLOOKUP(H$1,'Point System'!$A:$A,'Point System'!$B:$B,""))*(TEXT(Attendance!$D$1:$ZZ$1,"mmm")="Feb"))*_xlfn.XLOOKUP(H$1,'Point System'!$A:$A,'Point System'!$C:$C,0)</f>
        <v>0</v>
      </c>
      <c r="I119" s="233" cm="1">
        <f t="array" ref="I119">SUMPRODUCT((LOWER(INDEX(Attendance!$D:$ZZ,MATCH($A119,Attendance!$A:$A,0),0))="x")*(Attendance!$D$2:$ZZ$2=_xlfn.XLOOKUP(I$1,'Point System'!$A:$A,'Point System'!$B:$B,""))*(TEXT(Attendance!$D$1:$ZZ$1,"mmm")="Feb"))*_xlfn.XLOOKUP(I$1,'Point System'!$A:$A,'Point System'!$C:$C,0)</f>
        <v>0</v>
      </c>
      <c r="J119" s="233" cm="1">
        <f t="array" ref="J119">SUMPRODUCT((LOWER(INDEX(Attendance!$D:$ZZ,MATCH($A119,Attendance!$A:$A,0),0))="x")*(Attendance!$D$2:$ZZ$2=_xlfn.XLOOKUP(J$1,'Point System'!$A:$A,'Point System'!$B:$B,""))*(TEXT(Attendance!$D$1:$ZZ$1,"mmm")="Feb"))*_xlfn.XLOOKUP(J$1,'Point System'!$A:$A,'Point System'!$C:$C,0)</f>
        <v>0</v>
      </c>
      <c r="K119" s="233" cm="1">
        <f t="array" ref="K119">SUMPRODUCT((LOWER(INDEX(Attendance!$D:$ZZ,MATCH($A119,Attendance!$A:$A,0),0))="x")*(Attendance!$D$2:$ZZ$2=_xlfn.XLOOKUP(K$1,'Point System'!$A:$A,'Point System'!$B:$B,""))*(TEXT(Attendance!$D$1:$ZZ$1,"mmm")="Feb"))*_xlfn.XLOOKUP(K$1,'Point System'!$A:$A,'Point System'!$C:$C,0)</f>
        <v>0</v>
      </c>
      <c r="L119" s="188"/>
      <c r="M119" s="188"/>
      <c r="N119" s="188"/>
      <c r="O119" s="188"/>
      <c r="P119" s="241">
        <f t="shared" si="3"/>
        <v>0</v>
      </c>
      <c r="Q119" s="242">
        <f>IFERROR(INDEX(Deduction!$Q:$Q,MATCH($A119,Deduction!$A:$A,0))*_xlfn.XLOOKUP(Q$1,'Point System'!$E:$E,'Point System'!$G:$G,0),0)</f>
        <v>0</v>
      </c>
      <c r="R119" s="242">
        <f>IFERROR(INDEX(Deduction!$R:$R,MATCH($A119,Deduction!$A:$A,0))*_xlfn.XLOOKUP(R$1,'Point System'!$E:$E,'Point System'!$G:$G,0),0)</f>
        <v>0</v>
      </c>
      <c r="S119" s="242">
        <f>IFERROR(INDEX(Deduction!$S:$S,MATCH($A119,Deduction!$A:$A,0))*_xlfn.XLOOKUP(S$1,'Point System'!$E:$E,'Point System'!$G:$G,0),0)</f>
        <v>0</v>
      </c>
      <c r="T119" s="242">
        <f>IFERROR(INDEX(Deduction!$T:$T,MATCH($A119,Deduction!$A:$A,0))*_xlfn.XLOOKUP(T$1,'Point System'!$E:$E,'Point System'!$G:$G,0),0)</f>
        <v>0</v>
      </c>
      <c r="U119" s="242">
        <f>IFERROR(INDEX(Deduction!$U:$U,MATCH($A119,Deduction!$A:$A,0))*_xlfn.XLOOKUP(U$1,'Point System'!$E:$E,'Point System'!$G:$G,0),0)</f>
        <v>0</v>
      </c>
      <c r="V119" s="242">
        <f>IFERROR(INDEX(Deduction!$V:$V,MATCH($A119,Deduction!$A:$A,0))*_xlfn.XLOOKUP(V$1,'Point System'!$E:$E,'Point System'!$G:$G,0),0)</f>
        <v>0</v>
      </c>
      <c r="W119" s="241">
        <f t="shared" si="4"/>
        <v>0</v>
      </c>
      <c r="X119" s="241">
        <f t="shared" si="5"/>
        <v>0</v>
      </c>
      <c r="Y119" s="244" cm="1">
        <f t="array" ref="Y119">IFERROR(SUMPRODUCT((LOWER(INDEX(Attendance!$E:$ZZ,MATCH($A119,Attendance!$A:$A,0),0))="x")*(TEXT(Attendance!$E$1:$ZZ$1,"mmm")="Feb"))/SUMPRODUCT((Attendance!$E$1:$ZZ$1&lt;&gt;"")*(TEXT(Attendance!$E$1:$ZZ$1,"mmm")="Feb")),0)</f>
        <v>0</v>
      </c>
      <c r="Z119" s="245" cm="1">
        <f t="array" ref="Z119">IFERROR(SUMPRODUCT((LOWER(INDEX(Attendance!$E:$ZZ,MATCH($A119,Attendance!$A:$A,0),0))="x")*(Attendance!$E$2:$ZZ$2=_xlfn.XLOOKUP(E$1,'Point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20" spans="1:26" x14ac:dyDescent="0.25">
      <c r="A120" s="40">
        <f>Attendance!A119</f>
        <v>117</v>
      </c>
      <c r="B120" s="39" t="str">
        <f>IF($A120=0,"",IFERROR(_xlfn.LET(_xlpm.x,INDEX(Attendance!$B:$B,MATCH($A120,Attendance!$A:$A,0)),IF(_xlpm.x=0,"",_xlpm.x)),""))</f>
        <v/>
      </c>
      <c r="C120" s="39" t="str">
        <f>IF($A120=0,"",IFERROR(_xlfn.LET(_xlpm.x,INDEX(Attendance!$C:$C,MATCH($A120,Attendance!$A:$A,0)),IF(_xlpm.x=0,"",_xlpm.x)),""))</f>
        <v/>
      </c>
      <c r="D120" s="39" t="str">
        <f>IF($A120=0,"",IFERROR(_xlfn.LET(_xlpm.x,INDEX(Attendance!$D:$D,MATCH($A120,Attendance!$A:$A,0)),IF(_xlpm.x=0,"",_xlpm.x)),""))</f>
        <v/>
      </c>
      <c r="E120" s="233" cm="1">
        <f t="array" ref="E120">SUMPRODUCT((LOWER(INDEX(Attendance!$D:$ZZ,MATCH($A120,Attendance!$A:$A,0),0))="x")*(Attendance!$D$2:$ZZ$2=_xlfn.XLOOKUP(E$1,'Point System'!$A:$A,'Point System'!$B:$B,""))*(TEXT(Attendance!$D$1:$ZZ$1,"mmm")="Feb"))*_xlfn.XLOOKUP(E$1,'Point System'!$A:$A,'Point System'!$C:$C,0)</f>
        <v>0</v>
      </c>
      <c r="F120" s="233" cm="1">
        <f t="array" ref="F120">SUMPRODUCT((LOWER(INDEX(Attendance!$D:$ZZ,MATCH($A120,Attendance!$A:$A,0),0))="x")*(Attendance!$D$2:$ZZ$2=_xlfn.XLOOKUP(F$1,'Point System'!$A:$A,'Point System'!$B:$B,""))*(TEXT(Attendance!$D$1:$ZZ$1,"mmm")="Feb"))*_xlfn.XLOOKUP(F$1,'Point System'!$A:$A,'Point System'!$C:$C,0)</f>
        <v>0</v>
      </c>
      <c r="G120" s="233" cm="1">
        <f t="array" ref="G120">SUMPRODUCT((LOWER(INDEX(Attendance!$D:$ZZ,MATCH($A120,Attendance!$A:$A,0),0))="x")*(Attendance!$D$2:$ZZ$2=_xlfn.XLOOKUP(G$1,'Point System'!$A:$A,'Point System'!$B:$B,""))*(TEXT(Attendance!$D$1:$ZZ$1,"mmm")="Feb"))*_xlfn.XLOOKUP(G$1,'Point System'!$A:$A,'Point System'!$C:$C,0)</f>
        <v>0</v>
      </c>
      <c r="H120" s="233" cm="1">
        <f t="array" ref="H120">SUMPRODUCT((LOWER(INDEX(Attendance!$D:$ZZ,MATCH($A120,Attendance!$A:$A,0),0))="x")*(Attendance!$D$2:$ZZ$2=_xlfn.XLOOKUP(H$1,'Point System'!$A:$A,'Point System'!$B:$B,""))*(TEXT(Attendance!$D$1:$ZZ$1,"mmm")="Feb"))*_xlfn.XLOOKUP(H$1,'Point System'!$A:$A,'Point System'!$C:$C,0)</f>
        <v>0</v>
      </c>
      <c r="I120" s="233" cm="1">
        <f t="array" ref="I120">SUMPRODUCT((LOWER(INDEX(Attendance!$D:$ZZ,MATCH($A120,Attendance!$A:$A,0),0))="x")*(Attendance!$D$2:$ZZ$2=_xlfn.XLOOKUP(I$1,'Point System'!$A:$A,'Point System'!$B:$B,""))*(TEXT(Attendance!$D$1:$ZZ$1,"mmm")="Feb"))*_xlfn.XLOOKUP(I$1,'Point System'!$A:$A,'Point System'!$C:$C,0)</f>
        <v>0</v>
      </c>
      <c r="J120" s="233" cm="1">
        <f t="array" ref="J120">SUMPRODUCT((LOWER(INDEX(Attendance!$D:$ZZ,MATCH($A120,Attendance!$A:$A,0),0))="x")*(Attendance!$D$2:$ZZ$2=_xlfn.XLOOKUP(J$1,'Point System'!$A:$A,'Point System'!$B:$B,""))*(TEXT(Attendance!$D$1:$ZZ$1,"mmm")="Feb"))*_xlfn.XLOOKUP(J$1,'Point System'!$A:$A,'Point System'!$C:$C,0)</f>
        <v>0</v>
      </c>
      <c r="K120" s="233" cm="1">
        <f t="array" ref="K120">SUMPRODUCT((LOWER(INDEX(Attendance!$D:$ZZ,MATCH($A120,Attendance!$A:$A,0),0))="x")*(Attendance!$D$2:$ZZ$2=_xlfn.XLOOKUP(K$1,'Point System'!$A:$A,'Point System'!$B:$B,""))*(TEXT(Attendance!$D$1:$ZZ$1,"mmm")="Feb"))*_xlfn.XLOOKUP(K$1,'Point System'!$A:$A,'Point System'!$C:$C,0)</f>
        <v>0</v>
      </c>
      <c r="L120" s="188"/>
      <c r="M120" s="188"/>
      <c r="N120" s="188"/>
      <c r="O120" s="188"/>
      <c r="P120" s="241">
        <f t="shared" si="3"/>
        <v>0</v>
      </c>
      <c r="Q120" s="242">
        <f>IFERROR(INDEX(Deduction!$Q:$Q,MATCH($A120,Deduction!$A:$A,0))*_xlfn.XLOOKUP(Q$1,'Point System'!$E:$E,'Point System'!$G:$G,0),0)</f>
        <v>0</v>
      </c>
      <c r="R120" s="242">
        <f>IFERROR(INDEX(Deduction!$R:$R,MATCH($A120,Deduction!$A:$A,0))*_xlfn.XLOOKUP(R$1,'Point System'!$E:$E,'Point System'!$G:$G,0),0)</f>
        <v>0</v>
      </c>
      <c r="S120" s="242">
        <f>IFERROR(INDEX(Deduction!$S:$S,MATCH($A120,Deduction!$A:$A,0))*_xlfn.XLOOKUP(S$1,'Point System'!$E:$E,'Point System'!$G:$G,0),0)</f>
        <v>0</v>
      </c>
      <c r="T120" s="242">
        <f>IFERROR(INDEX(Deduction!$T:$T,MATCH($A120,Deduction!$A:$A,0))*_xlfn.XLOOKUP(T$1,'Point System'!$E:$E,'Point System'!$G:$G,0),0)</f>
        <v>0</v>
      </c>
      <c r="U120" s="242">
        <f>IFERROR(INDEX(Deduction!$U:$U,MATCH($A120,Deduction!$A:$A,0))*_xlfn.XLOOKUP(U$1,'Point System'!$E:$E,'Point System'!$G:$G,0),0)</f>
        <v>0</v>
      </c>
      <c r="V120" s="242">
        <f>IFERROR(INDEX(Deduction!$V:$V,MATCH($A120,Deduction!$A:$A,0))*_xlfn.XLOOKUP(V$1,'Point System'!$E:$E,'Point System'!$G:$G,0),0)</f>
        <v>0</v>
      </c>
      <c r="W120" s="241">
        <f t="shared" si="4"/>
        <v>0</v>
      </c>
      <c r="X120" s="241">
        <f t="shared" si="5"/>
        <v>0</v>
      </c>
      <c r="Y120" s="244" cm="1">
        <f t="array" ref="Y120">IFERROR(SUMPRODUCT((LOWER(INDEX(Attendance!$E:$ZZ,MATCH($A120,Attendance!$A:$A,0),0))="x")*(TEXT(Attendance!$E$1:$ZZ$1,"mmm")="Feb"))/SUMPRODUCT((Attendance!$E$1:$ZZ$1&lt;&gt;"")*(TEXT(Attendance!$E$1:$ZZ$1,"mmm")="Feb")),0)</f>
        <v>0</v>
      </c>
      <c r="Z120" s="245" cm="1">
        <f t="array" ref="Z120">IFERROR(SUMPRODUCT((LOWER(INDEX(Attendance!$E:$ZZ,MATCH($A120,Attendance!$A:$A,0),0))="x")*(Attendance!$E$2:$ZZ$2=_xlfn.XLOOKUP(E$1,'Point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21" spans="1:26" x14ac:dyDescent="0.25">
      <c r="A121" s="39">
        <f>Attendance!A120</f>
        <v>118</v>
      </c>
      <c r="B121" s="39" t="str">
        <f>IF($A121=0,"",IFERROR(_xlfn.LET(_xlpm.x,INDEX(Attendance!$B:$B,MATCH($A121,Attendance!$A:$A,0)),IF(_xlpm.x=0,"",_xlpm.x)),""))</f>
        <v/>
      </c>
      <c r="C121" s="39" t="str">
        <f>IF($A121=0,"",IFERROR(_xlfn.LET(_xlpm.x,INDEX(Attendance!$C:$C,MATCH($A121,Attendance!$A:$A,0)),IF(_xlpm.x=0,"",_xlpm.x)),""))</f>
        <v/>
      </c>
      <c r="D121" s="39" t="str">
        <f>IF($A121=0,"",IFERROR(_xlfn.LET(_xlpm.x,INDEX(Attendance!$D:$D,MATCH($A121,Attendance!$A:$A,0)),IF(_xlpm.x=0,"",_xlpm.x)),""))</f>
        <v/>
      </c>
      <c r="E121" s="233" cm="1">
        <f t="array" ref="E121">SUMPRODUCT((LOWER(INDEX(Attendance!$D:$ZZ,MATCH($A121,Attendance!$A:$A,0),0))="x")*(Attendance!$D$2:$ZZ$2=_xlfn.XLOOKUP(E$1,'Point System'!$A:$A,'Point System'!$B:$B,""))*(TEXT(Attendance!$D$1:$ZZ$1,"mmm")="Feb"))*_xlfn.XLOOKUP(E$1,'Point System'!$A:$A,'Point System'!$C:$C,0)</f>
        <v>0</v>
      </c>
      <c r="F121" s="233" cm="1">
        <f t="array" ref="F121">SUMPRODUCT((LOWER(INDEX(Attendance!$D:$ZZ,MATCH($A121,Attendance!$A:$A,0),0))="x")*(Attendance!$D$2:$ZZ$2=_xlfn.XLOOKUP(F$1,'Point System'!$A:$A,'Point System'!$B:$B,""))*(TEXT(Attendance!$D$1:$ZZ$1,"mmm")="Feb"))*_xlfn.XLOOKUP(F$1,'Point System'!$A:$A,'Point System'!$C:$C,0)</f>
        <v>0</v>
      </c>
      <c r="G121" s="233" cm="1">
        <f t="array" ref="G121">SUMPRODUCT((LOWER(INDEX(Attendance!$D:$ZZ,MATCH($A121,Attendance!$A:$A,0),0))="x")*(Attendance!$D$2:$ZZ$2=_xlfn.XLOOKUP(G$1,'Point System'!$A:$A,'Point System'!$B:$B,""))*(TEXT(Attendance!$D$1:$ZZ$1,"mmm")="Feb"))*_xlfn.XLOOKUP(G$1,'Point System'!$A:$A,'Point System'!$C:$C,0)</f>
        <v>0</v>
      </c>
      <c r="H121" s="233" cm="1">
        <f t="array" ref="H121">SUMPRODUCT((LOWER(INDEX(Attendance!$D:$ZZ,MATCH($A121,Attendance!$A:$A,0),0))="x")*(Attendance!$D$2:$ZZ$2=_xlfn.XLOOKUP(H$1,'Point System'!$A:$A,'Point System'!$B:$B,""))*(TEXT(Attendance!$D$1:$ZZ$1,"mmm")="Feb"))*_xlfn.XLOOKUP(H$1,'Point System'!$A:$A,'Point System'!$C:$C,0)</f>
        <v>0</v>
      </c>
      <c r="I121" s="233" cm="1">
        <f t="array" ref="I121">SUMPRODUCT((LOWER(INDEX(Attendance!$D:$ZZ,MATCH($A121,Attendance!$A:$A,0),0))="x")*(Attendance!$D$2:$ZZ$2=_xlfn.XLOOKUP(I$1,'Point System'!$A:$A,'Point System'!$B:$B,""))*(TEXT(Attendance!$D$1:$ZZ$1,"mmm")="Feb"))*_xlfn.XLOOKUP(I$1,'Point System'!$A:$A,'Point System'!$C:$C,0)</f>
        <v>0</v>
      </c>
      <c r="J121" s="233" cm="1">
        <f t="array" ref="J121">SUMPRODUCT((LOWER(INDEX(Attendance!$D:$ZZ,MATCH($A121,Attendance!$A:$A,0),0))="x")*(Attendance!$D$2:$ZZ$2=_xlfn.XLOOKUP(J$1,'Point System'!$A:$A,'Point System'!$B:$B,""))*(TEXT(Attendance!$D$1:$ZZ$1,"mmm")="Feb"))*_xlfn.XLOOKUP(J$1,'Point System'!$A:$A,'Point System'!$C:$C,0)</f>
        <v>0</v>
      </c>
      <c r="K121" s="233" cm="1">
        <f t="array" ref="K121">SUMPRODUCT((LOWER(INDEX(Attendance!$D:$ZZ,MATCH($A121,Attendance!$A:$A,0),0))="x")*(Attendance!$D$2:$ZZ$2=_xlfn.XLOOKUP(K$1,'Point System'!$A:$A,'Point System'!$B:$B,""))*(TEXT(Attendance!$D$1:$ZZ$1,"mmm")="Feb"))*_xlfn.XLOOKUP(K$1,'Point System'!$A:$A,'Point System'!$C:$C,0)</f>
        <v>0</v>
      </c>
      <c r="L121" s="188"/>
      <c r="M121" s="188"/>
      <c r="N121" s="188"/>
      <c r="O121" s="188"/>
      <c r="P121" s="241">
        <f t="shared" si="3"/>
        <v>0</v>
      </c>
      <c r="Q121" s="242">
        <f>IFERROR(INDEX(Deduction!$Q:$Q,MATCH($A121,Deduction!$A:$A,0))*_xlfn.XLOOKUP(Q$1,'Point System'!$E:$E,'Point System'!$G:$G,0),0)</f>
        <v>0</v>
      </c>
      <c r="R121" s="242">
        <f>IFERROR(INDEX(Deduction!$R:$R,MATCH($A121,Deduction!$A:$A,0))*_xlfn.XLOOKUP(R$1,'Point System'!$E:$E,'Point System'!$G:$G,0),0)</f>
        <v>0</v>
      </c>
      <c r="S121" s="242">
        <f>IFERROR(INDEX(Deduction!$S:$S,MATCH($A121,Deduction!$A:$A,0))*_xlfn.XLOOKUP(S$1,'Point System'!$E:$E,'Point System'!$G:$G,0),0)</f>
        <v>0</v>
      </c>
      <c r="T121" s="242">
        <f>IFERROR(INDEX(Deduction!$T:$T,MATCH($A121,Deduction!$A:$A,0))*_xlfn.XLOOKUP(T$1,'Point System'!$E:$E,'Point System'!$G:$G,0),0)</f>
        <v>0</v>
      </c>
      <c r="U121" s="242">
        <f>IFERROR(INDEX(Deduction!$U:$U,MATCH($A121,Deduction!$A:$A,0))*_xlfn.XLOOKUP(U$1,'Point System'!$E:$E,'Point System'!$G:$G,0),0)</f>
        <v>0</v>
      </c>
      <c r="V121" s="242">
        <f>IFERROR(INDEX(Deduction!$V:$V,MATCH($A121,Deduction!$A:$A,0))*_xlfn.XLOOKUP(V$1,'Point System'!$E:$E,'Point System'!$G:$G,0),0)</f>
        <v>0</v>
      </c>
      <c r="W121" s="241">
        <f t="shared" si="4"/>
        <v>0</v>
      </c>
      <c r="X121" s="241">
        <f t="shared" si="5"/>
        <v>0</v>
      </c>
      <c r="Y121" s="244" cm="1">
        <f t="array" ref="Y121">IFERROR(SUMPRODUCT((LOWER(INDEX(Attendance!$E:$ZZ,MATCH($A121,Attendance!$A:$A,0),0))="x")*(TEXT(Attendance!$E$1:$ZZ$1,"mmm")="Feb"))/SUMPRODUCT((Attendance!$E$1:$ZZ$1&lt;&gt;"")*(TEXT(Attendance!$E$1:$ZZ$1,"mmm")="Feb")),0)</f>
        <v>0</v>
      </c>
      <c r="Z121" s="245" cm="1">
        <f t="array" ref="Z121">IFERROR(SUMPRODUCT((LOWER(INDEX(Attendance!$E:$ZZ,MATCH($A121,Attendance!$A:$A,0),0))="x")*(Attendance!$E$2:$ZZ$2=_xlfn.XLOOKUP(E$1,'Point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22" spans="1:26" x14ac:dyDescent="0.25">
      <c r="A122" s="40">
        <f>Attendance!A121</f>
        <v>119</v>
      </c>
      <c r="B122" s="39" t="str">
        <f>IF($A122=0,"",IFERROR(_xlfn.LET(_xlpm.x,INDEX(Attendance!$B:$B,MATCH($A122,Attendance!$A:$A,0)),IF(_xlpm.x=0,"",_xlpm.x)),""))</f>
        <v/>
      </c>
      <c r="C122" s="39" t="str">
        <f>IF($A122=0,"",IFERROR(_xlfn.LET(_xlpm.x,INDEX(Attendance!$C:$C,MATCH($A122,Attendance!$A:$A,0)),IF(_xlpm.x=0,"",_xlpm.x)),""))</f>
        <v/>
      </c>
      <c r="D122" s="39" t="str">
        <f>IF($A122=0,"",IFERROR(_xlfn.LET(_xlpm.x,INDEX(Attendance!$D:$D,MATCH($A122,Attendance!$A:$A,0)),IF(_xlpm.x=0,"",_xlpm.x)),""))</f>
        <v/>
      </c>
      <c r="E122" s="233" cm="1">
        <f t="array" ref="E122">SUMPRODUCT((LOWER(INDEX(Attendance!$D:$ZZ,MATCH($A122,Attendance!$A:$A,0),0))="x")*(Attendance!$D$2:$ZZ$2=_xlfn.XLOOKUP(E$1,'Point System'!$A:$A,'Point System'!$B:$B,""))*(TEXT(Attendance!$D$1:$ZZ$1,"mmm")="Feb"))*_xlfn.XLOOKUP(E$1,'Point System'!$A:$A,'Point System'!$C:$C,0)</f>
        <v>0</v>
      </c>
      <c r="F122" s="233" cm="1">
        <f t="array" ref="F122">SUMPRODUCT((LOWER(INDEX(Attendance!$D:$ZZ,MATCH($A122,Attendance!$A:$A,0),0))="x")*(Attendance!$D$2:$ZZ$2=_xlfn.XLOOKUP(F$1,'Point System'!$A:$A,'Point System'!$B:$B,""))*(TEXT(Attendance!$D$1:$ZZ$1,"mmm")="Feb"))*_xlfn.XLOOKUP(F$1,'Point System'!$A:$A,'Point System'!$C:$C,0)</f>
        <v>0</v>
      </c>
      <c r="G122" s="233" cm="1">
        <f t="array" ref="G122">SUMPRODUCT((LOWER(INDEX(Attendance!$D:$ZZ,MATCH($A122,Attendance!$A:$A,0),0))="x")*(Attendance!$D$2:$ZZ$2=_xlfn.XLOOKUP(G$1,'Point System'!$A:$A,'Point System'!$B:$B,""))*(TEXT(Attendance!$D$1:$ZZ$1,"mmm")="Feb"))*_xlfn.XLOOKUP(G$1,'Point System'!$A:$A,'Point System'!$C:$C,0)</f>
        <v>0</v>
      </c>
      <c r="H122" s="233" cm="1">
        <f t="array" ref="H122">SUMPRODUCT((LOWER(INDEX(Attendance!$D:$ZZ,MATCH($A122,Attendance!$A:$A,0),0))="x")*(Attendance!$D$2:$ZZ$2=_xlfn.XLOOKUP(H$1,'Point System'!$A:$A,'Point System'!$B:$B,""))*(TEXT(Attendance!$D$1:$ZZ$1,"mmm")="Feb"))*_xlfn.XLOOKUP(H$1,'Point System'!$A:$A,'Point System'!$C:$C,0)</f>
        <v>0</v>
      </c>
      <c r="I122" s="233" cm="1">
        <f t="array" ref="I122">SUMPRODUCT((LOWER(INDEX(Attendance!$D:$ZZ,MATCH($A122,Attendance!$A:$A,0),0))="x")*(Attendance!$D$2:$ZZ$2=_xlfn.XLOOKUP(I$1,'Point System'!$A:$A,'Point System'!$B:$B,""))*(TEXT(Attendance!$D$1:$ZZ$1,"mmm")="Feb"))*_xlfn.XLOOKUP(I$1,'Point System'!$A:$A,'Point System'!$C:$C,0)</f>
        <v>0</v>
      </c>
      <c r="J122" s="233" cm="1">
        <f t="array" ref="J122">SUMPRODUCT((LOWER(INDEX(Attendance!$D:$ZZ,MATCH($A122,Attendance!$A:$A,0),0))="x")*(Attendance!$D$2:$ZZ$2=_xlfn.XLOOKUP(J$1,'Point System'!$A:$A,'Point System'!$B:$B,""))*(TEXT(Attendance!$D$1:$ZZ$1,"mmm")="Feb"))*_xlfn.XLOOKUP(J$1,'Point System'!$A:$A,'Point System'!$C:$C,0)</f>
        <v>0</v>
      </c>
      <c r="K122" s="233" cm="1">
        <f t="array" ref="K122">SUMPRODUCT((LOWER(INDEX(Attendance!$D:$ZZ,MATCH($A122,Attendance!$A:$A,0),0))="x")*(Attendance!$D$2:$ZZ$2=_xlfn.XLOOKUP(K$1,'Point System'!$A:$A,'Point System'!$B:$B,""))*(TEXT(Attendance!$D$1:$ZZ$1,"mmm")="Feb"))*_xlfn.XLOOKUP(K$1,'Point System'!$A:$A,'Point System'!$C:$C,0)</f>
        <v>0</v>
      </c>
      <c r="L122" s="188"/>
      <c r="M122" s="188"/>
      <c r="N122" s="188"/>
      <c r="O122" s="188"/>
      <c r="P122" s="241">
        <f t="shared" si="3"/>
        <v>0</v>
      </c>
      <c r="Q122" s="242">
        <f>IFERROR(INDEX(Deduction!$Q:$Q,MATCH($A122,Deduction!$A:$A,0))*_xlfn.XLOOKUP(Q$1,'Point System'!$E:$E,'Point System'!$G:$G,0),0)</f>
        <v>0</v>
      </c>
      <c r="R122" s="242">
        <f>IFERROR(INDEX(Deduction!$R:$R,MATCH($A122,Deduction!$A:$A,0))*_xlfn.XLOOKUP(R$1,'Point System'!$E:$E,'Point System'!$G:$G,0),0)</f>
        <v>0</v>
      </c>
      <c r="S122" s="242">
        <f>IFERROR(INDEX(Deduction!$S:$S,MATCH($A122,Deduction!$A:$A,0))*_xlfn.XLOOKUP(S$1,'Point System'!$E:$E,'Point System'!$G:$G,0),0)</f>
        <v>0</v>
      </c>
      <c r="T122" s="242">
        <f>IFERROR(INDEX(Deduction!$T:$T,MATCH($A122,Deduction!$A:$A,0))*_xlfn.XLOOKUP(T$1,'Point System'!$E:$E,'Point System'!$G:$G,0),0)</f>
        <v>0</v>
      </c>
      <c r="U122" s="242">
        <f>IFERROR(INDEX(Deduction!$U:$U,MATCH($A122,Deduction!$A:$A,0))*_xlfn.XLOOKUP(U$1,'Point System'!$E:$E,'Point System'!$G:$G,0),0)</f>
        <v>0</v>
      </c>
      <c r="V122" s="242">
        <f>IFERROR(INDEX(Deduction!$V:$V,MATCH($A122,Deduction!$A:$A,0))*_xlfn.XLOOKUP(V$1,'Point System'!$E:$E,'Point System'!$G:$G,0),0)</f>
        <v>0</v>
      </c>
      <c r="W122" s="241">
        <f t="shared" si="4"/>
        <v>0</v>
      </c>
      <c r="X122" s="241">
        <f t="shared" si="5"/>
        <v>0</v>
      </c>
      <c r="Y122" s="244" cm="1">
        <f t="array" ref="Y122">IFERROR(SUMPRODUCT((LOWER(INDEX(Attendance!$E:$ZZ,MATCH($A122,Attendance!$A:$A,0),0))="x")*(TEXT(Attendance!$E$1:$ZZ$1,"mmm")="Feb"))/SUMPRODUCT((Attendance!$E$1:$ZZ$1&lt;&gt;"")*(TEXT(Attendance!$E$1:$ZZ$1,"mmm")="Feb")),0)</f>
        <v>0</v>
      </c>
      <c r="Z122" s="245" cm="1">
        <f t="array" ref="Z122">IFERROR(SUMPRODUCT((LOWER(INDEX(Attendance!$E:$ZZ,MATCH($A122,Attendance!$A:$A,0),0))="x")*(Attendance!$E$2:$ZZ$2=_xlfn.XLOOKUP(E$1,'Point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23" spans="1:26" x14ac:dyDescent="0.25">
      <c r="A123" s="39">
        <f>Attendance!A122</f>
        <v>120</v>
      </c>
      <c r="B123" s="39" t="str">
        <f>IF($A123=0,"",IFERROR(_xlfn.LET(_xlpm.x,INDEX(Attendance!$B:$B,MATCH($A123,Attendance!$A:$A,0)),IF(_xlpm.x=0,"",_xlpm.x)),""))</f>
        <v/>
      </c>
      <c r="C123" s="39" t="str">
        <f>IF($A123=0,"",IFERROR(_xlfn.LET(_xlpm.x,INDEX(Attendance!$C:$C,MATCH($A123,Attendance!$A:$A,0)),IF(_xlpm.x=0,"",_xlpm.x)),""))</f>
        <v/>
      </c>
      <c r="D123" s="39" t="str">
        <f>IF($A123=0,"",IFERROR(_xlfn.LET(_xlpm.x,INDEX(Attendance!$D:$D,MATCH($A123,Attendance!$A:$A,0)),IF(_xlpm.x=0,"",_xlpm.x)),""))</f>
        <v/>
      </c>
      <c r="E123" s="233" cm="1">
        <f t="array" ref="E123">SUMPRODUCT((LOWER(INDEX(Attendance!$D:$ZZ,MATCH($A123,Attendance!$A:$A,0),0))="x")*(Attendance!$D$2:$ZZ$2=_xlfn.XLOOKUP(E$1,'Point System'!$A:$A,'Point System'!$B:$B,""))*(TEXT(Attendance!$D$1:$ZZ$1,"mmm")="Feb"))*_xlfn.XLOOKUP(E$1,'Point System'!$A:$A,'Point System'!$C:$C,0)</f>
        <v>0</v>
      </c>
      <c r="F123" s="233" cm="1">
        <f t="array" ref="F123">SUMPRODUCT((LOWER(INDEX(Attendance!$D:$ZZ,MATCH($A123,Attendance!$A:$A,0),0))="x")*(Attendance!$D$2:$ZZ$2=_xlfn.XLOOKUP(F$1,'Point System'!$A:$A,'Point System'!$B:$B,""))*(TEXT(Attendance!$D$1:$ZZ$1,"mmm")="Feb"))*_xlfn.XLOOKUP(F$1,'Point System'!$A:$A,'Point System'!$C:$C,0)</f>
        <v>0</v>
      </c>
      <c r="G123" s="233" cm="1">
        <f t="array" ref="G123">SUMPRODUCT((LOWER(INDEX(Attendance!$D:$ZZ,MATCH($A123,Attendance!$A:$A,0),0))="x")*(Attendance!$D$2:$ZZ$2=_xlfn.XLOOKUP(G$1,'Point System'!$A:$A,'Point System'!$B:$B,""))*(TEXT(Attendance!$D$1:$ZZ$1,"mmm")="Feb"))*_xlfn.XLOOKUP(G$1,'Point System'!$A:$A,'Point System'!$C:$C,0)</f>
        <v>0</v>
      </c>
      <c r="H123" s="233" cm="1">
        <f t="array" ref="H123">SUMPRODUCT((LOWER(INDEX(Attendance!$D:$ZZ,MATCH($A123,Attendance!$A:$A,0),0))="x")*(Attendance!$D$2:$ZZ$2=_xlfn.XLOOKUP(H$1,'Point System'!$A:$A,'Point System'!$B:$B,""))*(TEXT(Attendance!$D$1:$ZZ$1,"mmm")="Feb"))*_xlfn.XLOOKUP(H$1,'Point System'!$A:$A,'Point System'!$C:$C,0)</f>
        <v>0</v>
      </c>
      <c r="I123" s="233" cm="1">
        <f t="array" ref="I123">SUMPRODUCT((LOWER(INDEX(Attendance!$D:$ZZ,MATCH($A123,Attendance!$A:$A,0),0))="x")*(Attendance!$D$2:$ZZ$2=_xlfn.XLOOKUP(I$1,'Point System'!$A:$A,'Point System'!$B:$B,""))*(TEXT(Attendance!$D$1:$ZZ$1,"mmm")="Feb"))*_xlfn.XLOOKUP(I$1,'Point System'!$A:$A,'Point System'!$C:$C,0)</f>
        <v>0</v>
      </c>
      <c r="J123" s="233" cm="1">
        <f t="array" ref="J123">SUMPRODUCT((LOWER(INDEX(Attendance!$D:$ZZ,MATCH($A123,Attendance!$A:$A,0),0))="x")*(Attendance!$D$2:$ZZ$2=_xlfn.XLOOKUP(J$1,'Point System'!$A:$A,'Point System'!$B:$B,""))*(TEXT(Attendance!$D$1:$ZZ$1,"mmm")="Feb"))*_xlfn.XLOOKUP(J$1,'Point System'!$A:$A,'Point System'!$C:$C,0)</f>
        <v>0</v>
      </c>
      <c r="K123" s="233" cm="1">
        <f t="array" ref="K123">SUMPRODUCT((LOWER(INDEX(Attendance!$D:$ZZ,MATCH($A123,Attendance!$A:$A,0),0))="x")*(Attendance!$D$2:$ZZ$2=_xlfn.XLOOKUP(K$1,'Point System'!$A:$A,'Point System'!$B:$B,""))*(TEXT(Attendance!$D$1:$ZZ$1,"mmm")="Feb"))*_xlfn.XLOOKUP(K$1,'Point System'!$A:$A,'Point System'!$C:$C,0)</f>
        <v>0</v>
      </c>
      <c r="L123" s="188"/>
      <c r="M123" s="188"/>
      <c r="N123" s="188"/>
      <c r="O123" s="188"/>
      <c r="P123" s="241">
        <f t="shared" si="3"/>
        <v>0</v>
      </c>
      <c r="Q123" s="242">
        <f>IFERROR(INDEX(Deduction!$Q:$Q,MATCH($A123,Deduction!$A:$A,0))*_xlfn.XLOOKUP(Q$1,'Point System'!$E:$E,'Point System'!$G:$G,0),0)</f>
        <v>0</v>
      </c>
      <c r="R123" s="242">
        <f>IFERROR(INDEX(Deduction!$R:$R,MATCH($A123,Deduction!$A:$A,0))*_xlfn.XLOOKUP(R$1,'Point System'!$E:$E,'Point System'!$G:$G,0),0)</f>
        <v>0</v>
      </c>
      <c r="S123" s="242">
        <f>IFERROR(INDEX(Deduction!$S:$S,MATCH($A123,Deduction!$A:$A,0))*_xlfn.XLOOKUP(S$1,'Point System'!$E:$E,'Point System'!$G:$G,0),0)</f>
        <v>0</v>
      </c>
      <c r="T123" s="242">
        <f>IFERROR(INDEX(Deduction!$T:$T,MATCH($A123,Deduction!$A:$A,0))*_xlfn.XLOOKUP(T$1,'Point System'!$E:$E,'Point System'!$G:$G,0),0)</f>
        <v>0</v>
      </c>
      <c r="U123" s="242">
        <f>IFERROR(INDEX(Deduction!$U:$U,MATCH($A123,Deduction!$A:$A,0))*_xlfn.XLOOKUP(U$1,'Point System'!$E:$E,'Point System'!$G:$G,0),0)</f>
        <v>0</v>
      </c>
      <c r="V123" s="242">
        <f>IFERROR(INDEX(Deduction!$V:$V,MATCH($A123,Deduction!$A:$A,0))*_xlfn.XLOOKUP(V$1,'Point System'!$E:$E,'Point System'!$G:$G,0),0)</f>
        <v>0</v>
      </c>
      <c r="W123" s="241">
        <f t="shared" si="4"/>
        <v>0</v>
      </c>
      <c r="X123" s="241">
        <f t="shared" si="5"/>
        <v>0</v>
      </c>
      <c r="Y123" s="244" cm="1">
        <f t="array" ref="Y123">IFERROR(SUMPRODUCT((LOWER(INDEX(Attendance!$E:$ZZ,MATCH($A123,Attendance!$A:$A,0),0))="x")*(TEXT(Attendance!$E$1:$ZZ$1,"mmm")="Feb"))/SUMPRODUCT((Attendance!$E$1:$ZZ$1&lt;&gt;"")*(TEXT(Attendance!$E$1:$ZZ$1,"mmm")="Feb")),0)</f>
        <v>0</v>
      </c>
      <c r="Z123" s="245" cm="1">
        <f t="array" ref="Z123">IFERROR(SUMPRODUCT((LOWER(INDEX(Attendance!$E:$ZZ,MATCH($A123,Attendance!$A:$A,0),0))="x")*(Attendance!$E$2:$ZZ$2=_xlfn.XLOOKUP(E$1,'Point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24" spans="1:26" x14ac:dyDescent="0.25">
      <c r="A124" s="40">
        <f>Attendance!A123</f>
        <v>121</v>
      </c>
      <c r="B124" s="39" t="str">
        <f>IF($A124=0,"",IFERROR(_xlfn.LET(_xlpm.x,INDEX(Attendance!$B:$B,MATCH($A124,Attendance!$A:$A,0)),IF(_xlpm.x=0,"",_xlpm.x)),""))</f>
        <v/>
      </c>
      <c r="C124" s="39" t="str">
        <f>IF($A124=0,"",IFERROR(_xlfn.LET(_xlpm.x,INDEX(Attendance!$C:$C,MATCH($A124,Attendance!$A:$A,0)),IF(_xlpm.x=0,"",_xlpm.x)),""))</f>
        <v/>
      </c>
      <c r="D124" s="39" t="str">
        <f>IF($A124=0,"",IFERROR(_xlfn.LET(_xlpm.x,INDEX(Attendance!$D:$D,MATCH($A124,Attendance!$A:$A,0)),IF(_xlpm.x=0,"",_xlpm.x)),""))</f>
        <v/>
      </c>
      <c r="E124" s="233" cm="1">
        <f t="array" ref="E124">SUMPRODUCT((LOWER(INDEX(Attendance!$D:$ZZ,MATCH($A124,Attendance!$A:$A,0),0))="x")*(Attendance!$D$2:$ZZ$2=_xlfn.XLOOKUP(E$1,'Point System'!$A:$A,'Point System'!$B:$B,""))*(TEXT(Attendance!$D$1:$ZZ$1,"mmm")="Feb"))*_xlfn.XLOOKUP(E$1,'Point System'!$A:$A,'Point System'!$C:$C,0)</f>
        <v>0</v>
      </c>
      <c r="F124" s="233" cm="1">
        <f t="array" ref="F124">SUMPRODUCT((LOWER(INDEX(Attendance!$D:$ZZ,MATCH($A124,Attendance!$A:$A,0),0))="x")*(Attendance!$D$2:$ZZ$2=_xlfn.XLOOKUP(F$1,'Point System'!$A:$A,'Point System'!$B:$B,""))*(TEXT(Attendance!$D$1:$ZZ$1,"mmm")="Feb"))*_xlfn.XLOOKUP(F$1,'Point System'!$A:$A,'Point System'!$C:$C,0)</f>
        <v>0</v>
      </c>
      <c r="G124" s="233" cm="1">
        <f t="array" ref="G124">SUMPRODUCT((LOWER(INDEX(Attendance!$D:$ZZ,MATCH($A124,Attendance!$A:$A,0),0))="x")*(Attendance!$D$2:$ZZ$2=_xlfn.XLOOKUP(G$1,'Point System'!$A:$A,'Point System'!$B:$B,""))*(TEXT(Attendance!$D$1:$ZZ$1,"mmm")="Feb"))*_xlfn.XLOOKUP(G$1,'Point System'!$A:$A,'Point System'!$C:$C,0)</f>
        <v>0</v>
      </c>
      <c r="H124" s="233" cm="1">
        <f t="array" ref="H124">SUMPRODUCT((LOWER(INDEX(Attendance!$D:$ZZ,MATCH($A124,Attendance!$A:$A,0),0))="x")*(Attendance!$D$2:$ZZ$2=_xlfn.XLOOKUP(H$1,'Point System'!$A:$A,'Point System'!$B:$B,""))*(TEXT(Attendance!$D$1:$ZZ$1,"mmm")="Feb"))*_xlfn.XLOOKUP(H$1,'Point System'!$A:$A,'Point System'!$C:$C,0)</f>
        <v>0</v>
      </c>
      <c r="I124" s="233" cm="1">
        <f t="array" ref="I124">SUMPRODUCT((LOWER(INDEX(Attendance!$D:$ZZ,MATCH($A124,Attendance!$A:$A,0),0))="x")*(Attendance!$D$2:$ZZ$2=_xlfn.XLOOKUP(I$1,'Point System'!$A:$A,'Point System'!$B:$B,""))*(TEXT(Attendance!$D$1:$ZZ$1,"mmm")="Feb"))*_xlfn.XLOOKUP(I$1,'Point System'!$A:$A,'Point System'!$C:$C,0)</f>
        <v>0</v>
      </c>
      <c r="J124" s="233" cm="1">
        <f t="array" ref="J124">SUMPRODUCT((LOWER(INDEX(Attendance!$D:$ZZ,MATCH($A124,Attendance!$A:$A,0),0))="x")*(Attendance!$D$2:$ZZ$2=_xlfn.XLOOKUP(J$1,'Point System'!$A:$A,'Point System'!$B:$B,""))*(TEXT(Attendance!$D$1:$ZZ$1,"mmm")="Feb"))*_xlfn.XLOOKUP(J$1,'Point System'!$A:$A,'Point System'!$C:$C,0)</f>
        <v>0</v>
      </c>
      <c r="K124" s="233" cm="1">
        <f t="array" ref="K124">SUMPRODUCT((LOWER(INDEX(Attendance!$D:$ZZ,MATCH($A124,Attendance!$A:$A,0),0))="x")*(Attendance!$D$2:$ZZ$2=_xlfn.XLOOKUP(K$1,'Point System'!$A:$A,'Point System'!$B:$B,""))*(TEXT(Attendance!$D$1:$ZZ$1,"mmm")="Feb"))*_xlfn.XLOOKUP(K$1,'Point System'!$A:$A,'Point System'!$C:$C,0)</f>
        <v>0</v>
      </c>
      <c r="L124" s="188"/>
      <c r="M124" s="188"/>
      <c r="N124" s="188"/>
      <c r="O124" s="188"/>
      <c r="P124" s="241">
        <f t="shared" si="3"/>
        <v>0</v>
      </c>
      <c r="Q124" s="242">
        <f>IFERROR(INDEX(Deduction!$Q:$Q,MATCH($A124,Deduction!$A:$A,0))*_xlfn.XLOOKUP(Q$1,'Point System'!$E:$E,'Point System'!$G:$G,0),0)</f>
        <v>0</v>
      </c>
      <c r="R124" s="242">
        <f>IFERROR(INDEX(Deduction!$R:$R,MATCH($A124,Deduction!$A:$A,0))*_xlfn.XLOOKUP(R$1,'Point System'!$E:$E,'Point System'!$G:$G,0),0)</f>
        <v>0</v>
      </c>
      <c r="S124" s="242">
        <f>IFERROR(INDEX(Deduction!$S:$S,MATCH($A124,Deduction!$A:$A,0))*_xlfn.XLOOKUP(S$1,'Point System'!$E:$E,'Point System'!$G:$G,0),0)</f>
        <v>0</v>
      </c>
      <c r="T124" s="242">
        <f>IFERROR(INDEX(Deduction!$T:$T,MATCH($A124,Deduction!$A:$A,0))*_xlfn.XLOOKUP(T$1,'Point System'!$E:$E,'Point System'!$G:$G,0),0)</f>
        <v>0</v>
      </c>
      <c r="U124" s="242">
        <f>IFERROR(INDEX(Deduction!$U:$U,MATCH($A124,Deduction!$A:$A,0))*_xlfn.XLOOKUP(U$1,'Point System'!$E:$E,'Point System'!$G:$G,0),0)</f>
        <v>0</v>
      </c>
      <c r="V124" s="242">
        <f>IFERROR(INDEX(Deduction!$V:$V,MATCH($A124,Deduction!$A:$A,0))*_xlfn.XLOOKUP(V$1,'Point System'!$E:$E,'Point System'!$G:$G,0),0)</f>
        <v>0</v>
      </c>
      <c r="W124" s="241">
        <f t="shared" si="4"/>
        <v>0</v>
      </c>
      <c r="X124" s="241">
        <f t="shared" si="5"/>
        <v>0</v>
      </c>
      <c r="Y124" s="244" cm="1">
        <f t="array" ref="Y124">IFERROR(SUMPRODUCT((LOWER(INDEX(Attendance!$E:$ZZ,MATCH($A124,Attendance!$A:$A,0),0))="x")*(TEXT(Attendance!$E$1:$ZZ$1,"mmm")="Feb"))/SUMPRODUCT((Attendance!$E$1:$ZZ$1&lt;&gt;"")*(TEXT(Attendance!$E$1:$ZZ$1,"mmm")="Feb")),0)</f>
        <v>0</v>
      </c>
      <c r="Z124" s="245" cm="1">
        <f t="array" ref="Z124">IFERROR(SUMPRODUCT((LOWER(INDEX(Attendance!$E:$ZZ,MATCH($A124,Attendance!$A:$A,0),0))="x")*(Attendance!$E$2:$ZZ$2=_xlfn.XLOOKUP(E$1,'Point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25" spans="1:26" x14ac:dyDescent="0.25">
      <c r="A125" s="39">
        <f>Attendance!A124</f>
        <v>122</v>
      </c>
      <c r="B125" s="39" t="str">
        <f>IF($A125=0,"",IFERROR(_xlfn.LET(_xlpm.x,INDEX(Attendance!$B:$B,MATCH($A125,Attendance!$A:$A,0)),IF(_xlpm.x=0,"",_xlpm.x)),""))</f>
        <v/>
      </c>
      <c r="C125" s="39" t="str">
        <f>IF($A125=0,"",IFERROR(_xlfn.LET(_xlpm.x,INDEX(Attendance!$C:$C,MATCH($A125,Attendance!$A:$A,0)),IF(_xlpm.x=0,"",_xlpm.x)),""))</f>
        <v/>
      </c>
      <c r="D125" s="39" t="str">
        <f>IF($A125=0,"",IFERROR(_xlfn.LET(_xlpm.x,INDEX(Attendance!$D:$D,MATCH($A125,Attendance!$A:$A,0)),IF(_xlpm.x=0,"",_xlpm.x)),""))</f>
        <v/>
      </c>
      <c r="E125" s="233" cm="1">
        <f t="array" ref="E125">SUMPRODUCT((LOWER(INDEX(Attendance!$D:$ZZ,MATCH($A125,Attendance!$A:$A,0),0))="x")*(Attendance!$D$2:$ZZ$2=_xlfn.XLOOKUP(E$1,'Point System'!$A:$A,'Point System'!$B:$B,""))*(TEXT(Attendance!$D$1:$ZZ$1,"mmm")="Feb"))*_xlfn.XLOOKUP(E$1,'Point System'!$A:$A,'Point System'!$C:$C,0)</f>
        <v>0</v>
      </c>
      <c r="F125" s="233" cm="1">
        <f t="array" ref="F125">SUMPRODUCT((LOWER(INDEX(Attendance!$D:$ZZ,MATCH($A125,Attendance!$A:$A,0),0))="x")*(Attendance!$D$2:$ZZ$2=_xlfn.XLOOKUP(F$1,'Point System'!$A:$A,'Point System'!$B:$B,""))*(TEXT(Attendance!$D$1:$ZZ$1,"mmm")="Feb"))*_xlfn.XLOOKUP(F$1,'Point System'!$A:$A,'Point System'!$C:$C,0)</f>
        <v>0</v>
      </c>
      <c r="G125" s="233" cm="1">
        <f t="array" ref="G125">SUMPRODUCT((LOWER(INDEX(Attendance!$D:$ZZ,MATCH($A125,Attendance!$A:$A,0),0))="x")*(Attendance!$D$2:$ZZ$2=_xlfn.XLOOKUP(G$1,'Point System'!$A:$A,'Point System'!$B:$B,""))*(TEXT(Attendance!$D$1:$ZZ$1,"mmm")="Feb"))*_xlfn.XLOOKUP(G$1,'Point System'!$A:$A,'Point System'!$C:$C,0)</f>
        <v>0</v>
      </c>
      <c r="H125" s="233" cm="1">
        <f t="array" ref="H125">SUMPRODUCT((LOWER(INDEX(Attendance!$D:$ZZ,MATCH($A125,Attendance!$A:$A,0),0))="x")*(Attendance!$D$2:$ZZ$2=_xlfn.XLOOKUP(H$1,'Point System'!$A:$A,'Point System'!$B:$B,""))*(TEXT(Attendance!$D$1:$ZZ$1,"mmm")="Feb"))*_xlfn.XLOOKUP(H$1,'Point System'!$A:$A,'Point System'!$C:$C,0)</f>
        <v>0</v>
      </c>
      <c r="I125" s="233" cm="1">
        <f t="array" ref="I125">SUMPRODUCT((LOWER(INDEX(Attendance!$D:$ZZ,MATCH($A125,Attendance!$A:$A,0),0))="x")*(Attendance!$D$2:$ZZ$2=_xlfn.XLOOKUP(I$1,'Point System'!$A:$A,'Point System'!$B:$B,""))*(TEXT(Attendance!$D$1:$ZZ$1,"mmm")="Feb"))*_xlfn.XLOOKUP(I$1,'Point System'!$A:$A,'Point System'!$C:$C,0)</f>
        <v>0</v>
      </c>
      <c r="J125" s="233" cm="1">
        <f t="array" ref="J125">SUMPRODUCT((LOWER(INDEX(Attendance!$D:$ZZ,MATCH($A125,Attendance!$A:$A,0),0))="x")*(Attendance!$D$2:$ZZ$2=_xlfn.XLOOKUP(J$1,'Point System'!$A:$A,'Point System'!$B:$B,""))*(TEXT(Attendance!$D$1:$ZZ$1,"mmm")="Feb"))*_xlfn.XLOOKUP(J$1,'Point System'!$A:$A,'Point System'!$C:$C,0)</f>
        <v>0</v>
      </c>
      <c r="K125" s="233" cm="1">
        <f t="array" ref="K125">SUMPRODUCT((LOWER(INDEX(Attendance!$D:$ZZ,MATCH($A125,Attendance!$A:$A,0),0))="x")*(Attendance!$D$2:$ZZ$2=_xlfn.XLOOKUP(K$1,'Point System'!$A:$A,'Point System'!$B:$B,""))*(TEXT(Attendance!$D$1:$ZZ$1,"mmm")="Feb"))*_xlfn.XLOOKUP(K$1,'Point System'!$A:$A,'Point System'!$C:$C,0)</f>
        <v>0</v>
      </c>
      <c r="L125" s="188"/>
      <c r="M125" s="188"/>
      <c r="N125" s="188"/>
      <c r="O125" s="188"/>
      <c r="P125" s="241">
        <f t="shared" si="3"/>
        <v>0</v>
      </c>
      <c r="Q125" s="242">
        <f>IFERROR(INDEX(Deduction!$Q:$Q,MATCH($A125,Deduction!$A:$A,0))*_xlfn.XLOOKUP(Q$1,'Point System'!$E:$E,'Point System'!$G:$G,0),0)</f>
        <v>0</v>
      </c>
      <c r="R125" s="242">
        <f>IFERROR(INDEX(Deduction!$R:$R,MATCH($A125,Deduction!$A:$A,0))*_xlfn.XLOOKUP(R$1,'Point System'!$E:$E,'Point System'!$G:$G,0),0)</f>
        <v>0</v>
      </c>
      <c r="S125" s="242">
        <f>IFERROR(INDEX(Deduction!$S:$S,MATCH($A125,Deduction!$A:$A,0))*_xlfn.XLOOKUP(S$1,'Point System'!$E:$E,'Point System'!$G:$G,0),0)</f>
        <v>0</v>
      </c>
      <c r="T125" s="242">
        <f>IFERROR(INDEX(Deduction!$T:$T,MATCH($A125,Deduction!$A:$A,0))*_xlfn.XLOOKUP(T$1,'Point System'!$E:$E,'Point System'!$G:$G,0),0)</f>
        <v>0</v>
      </c>
      <c r="U125" s="242">
        <f>IFERROR(INDEX(Deduction!$U:$U,MATCH($A125,Deduction!$A:$A,0))*_xlfn.XLOOKUP(U$1,'Point System'!$E:$E,'Point System'!$G:$G,0),0)</f>
        <v>0</v>
      </c>
      <c r="V125" s="242">
        <f>IFERROR(INDEX(Deduction!$V:$V,MATCH($A125,Deduction!$A:$A,0))*_xlfn.XLOOKUP(V$1,'Point System'!$E:$E,'Point System'!$G:$G,0),0)</f>
        <v>0</v>
      </c>
      <c r="W125" s="241">
        <f t="shared" si="4"/>
        <v>0</v>
      </c>
      <c r="X125" s="241">
        <f t="shared" si="5"/>
        <v>0</v>
      </c>
      <c r="Y125" s="244" cm="1">
        <f t="array" ref="Y125">IFERROR(SUMPRODUCT((LOWER(INDEX(Attendance!$E:$ZZ,MATCH($A125,Attendance!$A:$A,0),0))="x")*(TEXT(Attendance!$E$1:$ZZ$1,"mmm")="Feb"))/SUMPRODUCT((Attendance!$E$1:$ZZ$1&lt;&gt;"")*(TEXT(Attendance!$E$1:$ZZ$1,"mmm")="Feb")),0)</f>
        <v>0</v>
      </c>
      <c r="Z125" s="245" cm="1">
        <f t="array" ref="Z125">IFERROR(SUMPRODUCT((LOWER(INDEX(Attendance!$E:$ZZ,MATCH($A125,Attendance!$A:$A,0),0))="x")*(Attendance!$E$2:$ZZ$2=_xlfn.XLOOKUP(E$1,'Point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26" spans="1:26" x14ac:dyDescent="0.25">
      <c r="A126" s="40">
        <f>Attendance!A125</f>
        <v>123</v>
      </c>
      <c r="B126" s="39" t="str">
        <f>IF($A126=0,"",IFERROR(_xlfn.LET(_xlpm.x,INDEX(Attendance!$B:$B,MATCH($A126,Attendance!$A:$A,0)),IF(_xlpm.x=0,"",_xlpm.x)),""))</f>
        <v/>
      </c>
      <c r="C126" s="39" t="str">
        <f>IF($A126=0,"",IFERROR(_xlfn.LET(_xlpm.x,INDEX(Attendance!$C:$C,MATCH($A126,Attendance!$A:$A,0)),IF(_xlpm.x=0,"",_xlpm.x)),""))</f>
        <v/>
      </c>
      <c r="D126" s="39" t="str">
        <f>IF($A126=0,"",IFERROR(_xlfn.LET(_xlpm.x,INDEX(Attendance!$D:$D,MATCH($A126,Attendance!$A:$A,0)),IF(_xlpm.x=0,"",_xlpm.x)),""))</f>
        <v/>
      </c>
      <c r="E126" s="233" cm="1">
        <f t="array" ref="E126">SUMPRODUCT((LOWER(INDEX(Attendance!$D:$ZZ,MATCH($A126,Attendance!$A:$A,0),0))="x")*(Attendance!$D$2:$ZZ$2=_xlfn.XLOOKUP(E$1,'Point System'!$A:$A,'Point System'!$B:$B,""))*(TEXT(Attendance!$D$1:$ZZ$1,"mmm")="Feb"))*_xlfn.XLOOKUP(E$1,'Point System'!$A:$A,'Point System'!$C:$C,0)</f>
        <v>0</v>
      </c>
      <c r="F126" s="233" cm="1">
        <f t="array" ref="F126">SUMPRODUCT((LOWER(INDEX(Attendance!$D:$ZZ,MATCH($A126,Attendance!$A:$A,0),0))="x")*(Attendance!$D$2:$ZZ$2=_xlfn.XLOOKUP(F$1,'Point System'!$A:$A,'Point System'!$B:$B,""))*(TEXT(Attendance!$D$1:$ZZ$1,"mmm")="Feb"))*_xlfn.XLOOKUP(F$1,'Point System'!$A:$A,'Point System'!$C:$C,0)</f>
        <v>0</v>
      </c>
      <c r="G126" s="233" cm="1">
        <f t="array" ref="G126">SUMPRODUCT((LOWER(INDEX(Attendance!$D:$ZZ,MATCH($A126,Attendance!$A:$A,0),0))="x")*(Attendance!$D$2:$ZZ$2=_xlfn.XLOOKUP(G$1,'Point System'!$A:$A,'Point System'!$B:$B,""))*(TEXT(Attendance!$D$1:$ZZ$1,"mmm")="Feb"))*_xlfn.XLOOKUP(G$1,'Point System'!$A:$A,'Point System'!$C:$C,0)</f>
        <v>0</v>
      </c>
      <c r="H126" s="233" cm="1">
        <f t="array" ref="H126">SUMPRODUCT((LOWER(INDEX(Attendance!$D:$ZZ,MATCH($A126,Attendance!$A:$A,0),0))="x")*(Attendance!$D$2:$ZZ$2=_xlfn.XLOOKUP(H$1,'Point System'!$A:$A,'Point System'!$B:$B,""))*(TEXT(Attendance!$D$1:$ZZ$1,"mmm")="Feb"))*_xlfn.XLOOKUP(H$1,'Point System'!$A:$A,'Point System'!$C:$C,0)</f>
        <v>0</v>
      </c>
      <c r="I126" s="233" cm="1">
        <f t="array" ref="I126">SUMPRODUCT((LOWER(INDEX(Attendance!$D:$ZZ,MATCH($A126,Attendance!$A:$A,0),0))="x")*(Attendance!$D$2:$ZZ$2=_xlfn.XLOOKUP(I$1,'Point System'!$A:$A,'Point System'!$B:$B,""))*(TEXT(Attendance!$D$1:$ZZ$1,"mmm")="Feb"))*_xlfn.XLOOKUP(I$1,'Point System'!$A:$A,'Point System'!$C:$C,0)</f>
        <v>0</v>
      </c>
      <c r="J126" s="233" cm="1">
        <f t="array" ref="J126">SUMPRODUCT((LOWER(INDEX(Attendance!$D:$ZZ,MATCH($A126,Attendance!$A:$A,0),0))="x")*(Attendance!$D$2:$ZZ$2=_xlfn.XLOOKUP(J$1,'Point System'!$A:$A,'Point System'!$B:$B,""))*(TEXT(Attendance!$D$1:$ZZ$1,"mmm")="Feb"))*_xlfn.XLOOKUP(J$1,'Point System'!$A:$A,'Point System'!$C:$C,0)</f>
        <v>0</v>
      </c>
      <c r="K126" s="233" cm="1">
        <f t="array" ref="K126">SUMPRODUCT((LOWER(INDEX(Attendance!$D:$ZZ,MATCH($A126,Attendance!$A:$A,0),0))="x")*(Attendance!$D$2:$ZZ$2=_xlfn.XLOOKUP(K$1,'Point System'!$A:$A,'Point System'!$B:$B,""))*(TEXT(Attendance!$D$1:$ZZ$1,"mmm")="Feb"))*_xlfn.XLOOKUP(K$1,'Point System'!$A:$A,'Point System'!$C:$C,0)</f>
        <v>0</v>
      </c>
      <c r="L126" s="188"/>
      <c r="M126" s="188"/>
      <c r="N126" s="188"/>
      <c r="O126" s="188"/>
      <c r="P126" s="241">
        <f t="shared" si="3"/>
        <v>0</v>
      </c>
      <c r="Q126" s="242">
        <f>IFERROR(INDEX(Deduction!$Q:$Q,MATCH($A126,Deduction!$A:$A,0))*_xlfn.XLOOKUP(Q$1,'Point System'!$E:$E,'Point System'!$G:$G,0),0)</f>
        <v>0</v>
      </c>
      <c r="R126" s="242">
        <f>IFERROR(INDEX(Deduction!$R:$R,MATCH($A126,Deduction!$A:$A,0))*_xlfn.XLOOKUP(R$1,'Point System'!$E:$E,'Point System'!$G:$G,0),0)</f>
        <v>0</v>
      </c>
      <c r="S126" s="242">
        <f>IFERROR(INDEX(Deduction!$S:$S,MATCH($A126,Deduction!$A:$A,0))*_xlfn.XLOOKUP(S$1,'Point System'!$E:$E,'Point System'!$G:$G,0),0)</f>
        <v>0</v>
      </c>
      <c r="T126" s="242">
        <f>IFERROR(INDEX(Deduction!$T:$T,MATCH($A126,Deduction!$A:$A,0))*_xlfn.XLOOKUP(T$1,'Point System'!$E:$E,'Point System'!$G:$G,0),0)</f>
        <v>0</v>
      </c>
      <c r="U126" s="242">
        <f>IFERROR(INDEX(Deduction!$U:$U,MATCH($A126,Deduction!$A:$A,0))*_xlfn.XLOOKUP(U$1,'Point System'!$E:$E,'Point System'!$G:$G,0),0)</f>
        <v>0</v>
      </c>
      <c r="V126" s="242">
        <f>IFERROR(INDEX(Deduction!$V:$V,MATCH($A126,Deduction!$A:$A,0))*_xlfn.XLOOKUP(V$1,'Point System'!$E:$E,'Point System'!$G:$G,0),0)</f>
        <v>0</v>
      </c>
      <c r="W126" s="241">
        <f t="shared" si="4"/>
        <v>0</v>
      </c>
      <c r="X126" s="241">
        <f t="shared" si="5"/>
        <v>0</v>
      </c>
      <c r="Y126" s="244" cm="1">
        <f t="array" ref="Y126">IFERROR(SUMPRODUCT((LOWER(INDEX(Attendance!$E:$ZZ,MATCH($A126,Attendance!$A:$A,0),0))="x")*(TEXT(Attendance!$E$1:$ZZ$1,"mmm")="Feb"))/SUMPRODUCT((Attendance!$E$1:$ZZ$1&lt;&gt;"")*(TEXT(Attendance!$E$1:$ZZ$1,"mmm")="Feb")),0)</f>
        <v>0</v>
      </c>
      <c r="Z126" s="245" cm="1">
        <f t="array" ref="Z126">IFERROR(SUMPRODUCT((LOWER(INDEX(Attendance!$E:$ZZ,MATCH($A126,Attendance!$A:$A,0),0))="x")*(Attendance!$E$2:$ZZ$2=_xlfn.XLOOKUP(E$1,'Point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27" spans="1:26" x14ac:dyDescent="0.25">
      <c r="A127" s="39">
        <f>Attendance!A126</f>
        <v>124</v>
      </c>
      <c r="B127" s="39" t="str">
        <f>IF($A127=0,"",IFERROR(_xlfn.LET(_xlpm.x,INDEX(Attendance!$B:$B,MATCH($A127,Attendance!$A:$A,0)),IF(_xlpm.x=0,"",_xlpm.x)),""))</f>
        <v/>
      </c>
      <c r="C127" s="39" t="str">
        <f>IF($A127=0,"",IFERROR(_xlfn.LET(_xlpm.x,INDEX(Attendance!$C:$C,MATCH($A127,Attendance!$A:$A,0)),IF(_xlpm.x=0,"",_xlpm.x)),""))</f>
        <v/>
      </c>
      <c r="D127" s="39" t="str">
        <f>IF($A127=0,"",IFERROR(_xlfn.LET(_xlpm.x,INDEX(Attendance!$D:$D,MATCH($A127,Attendance!$A:$A,0)),IF(_xlpm.x=0,"",_xlpm.x)),""))</f>
        <v/>
      </c>
      <c r="E127" s="233" cm="1">
        <f t="array" ref="E127">SUMPRODUCT((LOWER(INDEX(Attendance!$D:$ZZ,MATCH($A127,Attendance!$A:$A,0),0))="x")*(Attendance!$D$2:$ZZ$2=_xlfn.XLOOKUP(E$1,'Point System'!$A:$A,'Point System'!$B:$B,""))*(TEXT(Attendance!$D$1:$ZZ$1,"mmm")="Feb"))*_xlfn.XLOOKUP(E$1,'Point System'!$A:$A,'Point System'!$C:$C,0)</f>
        <v>0</v>
      </c>
      <c r="F127" s="233" cm="1">
        <f t="array" ref="F127">SUMPRODUCT((LOWER(INDEX(Attendance!$D:$ZZ,MATCH($A127,Attendance!$A:$A,0),0))="x")*(Attendance!$D$2:$ZZ$2=_xlfn.XLOOKUP(F$1,'Point System'!$A:$A,'Point System'!$B:$B,""))*(TEXT(Attendance!$D$1:$ZZ$1,"mmm")="Feb"))*_xlfn.XLOOKUP(F$1,'Point System'!$A:$A,'Point System'!$C:$C,0)</f>
        <v>0</v>
      </c>
      <c r="G127" s="233" cm="1">
        <f t="array" ref="G127">SUMPRODUCT((LOWER(INDEX(Attendance!$D:$ZZ,MATCH($A127,Attendance!$A:$A,0),0))="x")*(Attendance!$D$2:$ZZ$2=_xlfn.XLOOKUP(G$1,'Point System'!$A:$A,'Point System'!$B:$B,""))*(TEXT(Attendance!$D$1:$ZZ$1,"mmm")="Feb"))*_xlfn.XLOOKUP(G$1,'Point System'!$A:$A,'Point System'!$C:$C,0)</f>
        <v>0</v>
      </c>
      <c r="H127" s="233" cm="1">
        <f t="array" ref="H127">SUMPRODUCT((LOWER(INDEX(Attendance!$D:$ZZ,MATCH($A127,Attendance!$A:$A,0),0))="x")*(Attendance!$D$2:$ZZ$2=_xlfn.XLOOKUP(H$1,'Point System'!$A:$A,'Point System'!$B:$B,""))*(TEXT(Attendance!$D$1:$ZZ$1,"mmm")="Feb"))*_xlfn.XLOOKUP(H$1,'Point System'!$A:$A,'Point System'!$C:$C,0)</f>
        <v>0</v>
      </c>
      <c r="I127" s="233" cm="1">
        <f t="array" ref="I127">SUMPRODUCT((LOWER(INDEX(Attendance!$D:$ZZ,MATCH($A127,Attendance!$A:$A,0),0))="x")*(Attendance!$D$2:$ZZ$2=_xlfn.XLOOKUP(I$1,'Point System'!$A:$A,'Point System'!$B:$B,""))*(TEXT(Attendance!$D$1:$ZZ$1,"mmm")="Feb"))*_xlfn.XLOOKUP(I$1,'Point System'!$A:$A,'Point System'!$C:$C,0)</f>
        <v>0</v>
      </c>
      <c r="J127" s="233" cm="1">
        <f t="array" ref="J127">SUMPRODUCT((LOWER(INDEX(Attendance!$D:$ZZ,MATCH($A127,Attendance!$A:$A,0),0))="x")*(Attendance!$D$2:$ZZ$2=_xlfn.XLOOKUP(J$1,'Point System'!$A:$A,'Point System'!$B:$B,""))*(TEXT(Attendance!$D$1:$ZZ$1,"mmm")="Feb"))*_xlfn.XLOOKUP(J$1,'Point System'!$A:$A,'Point System'!$C:$C,0)</f>
        <v>0</v>
      </c>
      <c r="K127" s="233" cm="1">
        <f t="array" ref="K127">SUMPRODUCT((LOWER(INDEX(Attendance!$D:$ZZ,MATCH($A127,Attendance!$A:$A,0),0))="x")*(Attendance!$D$2:$ZZ$2=_xlfn.XLOOKUP(K$1,'Point System'!$A:$A,'Point System'!$B:$B,""))*(TEXT(Attendance!$D$1:$ZZ$1,"mmm")="Feb"))*_xlfn.XLOOKUP(K$1,'Point System'!$A:$A,'Point System'!$C:$C,0)</f>
        <v>0</v>
      </c>
      <c r="L127" s="188"/>
      <c r="M127" s="188"/>
      <c r="N127" s="188"/>
      <c r="O127" s="188"/>
      <c r="P127" s="241">
        <f t="shared" si="3"/>
        <v>0</v>
      </c>
      <c r="Q127" s="242">
        <f>IFERROR(INDEX(Deduction!$Q:$Q,MATCH($A127,Deduction!$A:$A,0))*_xlfn.XLOOKUP(Q$1,'Point System'!$E:$E,'Point System'!$G:$G,0),0)</f>
        <v>0</v>
      </c>
      <c r="R127" s="242">
        <f>IFERROR(INDEX(Deduction!$R:$R,MATCH($A127,Deduction!$A:$A,0))*_xlfn.XLOOKUP(R$1,'Point System'!$E:$E,'Point System'!$G:$G,0),0)</f>
        <v>0</v>
      </c>
      <c r="S127" s="242">
        <f>IFERROR(INDEX(Deduction!$S:$S,MATCH($A127,Deduction!$A:$A,0))*_xlfn.XLOOKUP(S$1,'Point System'!$E:$E,'Point System'!$G:$G,0),0)</f>
        <v>0</v>
      </c>
      <c r="T127" s="242">
        <f>IFERROR(INDEX(Deduction!$T:$T,MATCH($A127,Deduction!$A:$A,0))*_xlfn.XLOOKUP(T$1,'Point System'!$E:$E,'Point System'!$G:$G,0),0)</f>
        <v>0</v>
      </c>
      <c r="U127" s="242">
        <f>IFERROR(INDEX(Deduction!$U:$U,MATCH($A127,Deduction!$A:$A,0))*_xlfn.XLOOKUP(U$1,'Point System'!$E:$E,'Point System'!$G:$G,0),0)</f>
        <v>0</v>
      </c>
      <c r="V127" s="242">
        <f>IFERROR(INDEX(Deduction!$V:$V,MATCH($A127,Deduction!$A:$A,0))*_xlfn.XLOOKUP(V$1,'Point System'!$E:$E,'Point System'!$G:$G,0),0)</f>
        <v>0</v>
      </c>
      <c r="W127" s="241">
        <f t="shared" si="4"/>
        <v>0</v>
      </c>
      <c r="X127" s="241">
        <f t="shared" si="5"/>
        <v>0</v>
      </c>
      <c r="Y127" s="244" cm="1">
        <f t="array" ref="Y127">IFERROR(SUMPRODUCT((LOWER(INDEX(Attendance!$E:$ZZ,MATCH($A127,Attendance!$A:$A,0),0))="x")*(TEXT(Attendance!$E$1:$ZZ$1,"mmm")="Feb"))/SUMPRODUCT((Attendance!$E$1:$ZZ$1&lt;&gt;"")*(TEXT(Attendance!$E$1:$ZZ$1,"mmm")="Feb")),0)</f>
        <v>0</v>
      </c>
      <c r="Z127" s="245" cm="1">
        <f t="array" ref="Z127">IFERROR(SUMPRODUCT((LOWER(INDEX(Attendance!$E:$ZZ,MATCH($A127,Attendance!$A:$A,0),0))="x")*(Attendance!$E$2:$ZZ$2=_xlfn.XLOOKUP(E$1,'Point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28" spans="1:26" x14ac:dyDescent="0.25">
      <c r="A128" s="40">
        <f>Attendance!A127</f>
        <v>125</v>
      </c>
      <c r="B128" s="39" t="str">
        <f>IF($A128=0,"",IFERROR(_xlfn.LET(_xlpm.x,INDEX(Attendance!$B:$B,MATCH($A128,Attendance!$A:$A,0)),IF(_xlpm.x=0,"",_xlpm.x)),""))</f>
        <v/>
      </c>
      <c r="C128" s="39" t="str">
        <f>IF($A128=0,"",IFERROR(_xlfn.LET(_xlpm.x,INDEX(Attendance!$C:$C,MATCH($A128,Attendance!$A:$A,0)),IF(_xlpm.x=0,"",_xlpm.x)),""))</f>
        <v/>
      </c>
      <c r="D128" s="39" t="str">
        <f>IF($A128=0,"",IFERROR(_xlfn.LET(_xlpm.x,INDEX(Attendance!$D:$D,MATCH($A128,Attendance!$A:$A,0)),IF(_xlpm.x=0,"",_xlpm.x)),""))</f>
        <v/>
      </c>
      <c r="E128" s="233" cm="1">
        <f t="array" ref="E128">SUMPRODUCT((LOWER(INDEX(Attendance!$D:$ZZ,MATCH($A128,Attendance!$A:$A,0),0))="x")*(Attendance!$D$2:$ZZ$2=_xlfn.XLOOKUP(E$1,'Point System'!$A:$A,'Point System'!$B:$B,""))*(TEXT(Attendance!$D$1:$ZZ$1,"mmm")="Feb"))*_xlfn.XLOOKUP(E$1,'Point System'!$A:$A,'Point System'!$C:$C,0)</f>
        <v>0</v>
      </c>
      <c r="F128" s="233" cm="1">
        <f t="array" ref="F128">SUMPRODUCT((LOWER(INDEX(Attendance!$D:$ZZ,MATCH($A128,Attendance!$A:$A,0),0))="x")*(Attendance!$D$2:$ZZ$2=_xlfn.XLOOKUP(F$1,'Point System'!$A:$A,'Point System'!$B:$B,""))*(TEXT(Attendance!$D$1:$ZZ$1,"mmm")="Feb"))*_xlfn.XLOOKUP(F$1,'Point System'!$A:$A,'Point System'!$C:$C,0)</f>
        <v>0</v>
      </c>
      <c r="G128" s="233" cm="1">
        <f t="array" ref="G128">SUMPRODUCT((LOWER(INDEX(Attendance!$D:$ZZ,MATCH($A128,Attendance!$A:$A,0),0))="x")*(Attendance!$D$2:$ZZ$2=_xlfn.XLOOKUP(G$1,'Point System'!$A:$A,'Point System'!$B:$B,""))*(TEXT(Attendance!$D$1:$ZZ$1,"mmm")="Feb"))*_xlfn.XLOOKUP(G$1,'Point System'!$A:$A,'Point System'!$C:$C,0)</f>
        <v>0</v>
      </c>
      <c r="H128" s="233" cm="1">
        <f t="array" ref="H128">SUMPRODUCT((LOWER(INDEX(Attendance!$D:$ZZ,MATCH($A128,Attendance!$A:$A,0),0))="x")*(Attendance!$D$2:$ZZ$2=_xlfn.XLOOKUP(H$1,'Point System'!$A:$A,'Point System'!$B:$B,""))*(TEXT(Attendance!$D$1:$ZZ$1,"mmm")="Feb"))*_xlfn.XLOOKUP(H$1,'Point System'!$A:$A,'Point System'!$C:$C,0)</f>
        <v>0</v>
      </c>
      <c r="I128" s="233" cm="1">
        <f t="array" ref="I128">SUMPRODUCT((LOWER(INDEX(Attendance!$D:$ZZ,MATCH($A128,Attendance!$A:$A,0),0))="x")*(Attendance!$D$2:$ZZ$2=_xlfn.XLOOKUP(I$1,'Point System'!$A:$A,'Point System'!$B:$B,""))*(TEXT(Attendance!$D$1:$ZZ$1,"mmm")="Feb"))*_xlfn.XLOOKUP(I$1,'Point System'!$A:$A,'Point System'!$C:$C,0)</f>
        <v>0</v>
      </c>
      <c r="J128" s="233" cm="1">
        <f t="array" ref="J128">SUMPRODUCT((LOWER(INDEX(Attendance!$D:$ZZ,MATCH($A128,Attendance!$A:$A,0),0))="x")*(Attendance!$D$2:$ZZ$2=_xlfn.XLOOKUP(J$1,'Point System'!$A:$A,'Point System'!$B:$B,""))*(TEXT(Attendance!$D$1:$ZZ$1,"mmm")="Feb"))*_xlfn.XLOOKUP(J$1,'Point System'!$A:$A,'Point System'!$C:$C,0)</f>
        <v>0</v>
      </c>
      <c r="K128" s="233" cm="1">
        <f t="array" ref="K128">SUMPRODUCT((LOWER(INDEX(Attendance!$D:$ZZ,MATCH($A128,Attendance!$A:$A,0),0))="x")*(Attendance!$D$2:$ZZ$2=_xlfn.XLOOKUP(K$1,'Point System'!$A:$A,'Point System'!$B:$B,""))*(TEXT(Attendance!$D$1:$ZZ$1,"mmm")="Feb"))*_xlfn.XLOOKUP(K$1,'Point System'!$A:$A,'Point System'!$C:$C,0)</f>
        <v>0</v>
      </c>
      <c r="L128" s="188"/>
      <c r="M128" s="188"/>
      <c r="N128" s="188"/>
      <c r="O128" s="188"/>
      <c r="P128" s="241">
        <f t="shared" si="3"/>
        <v>0</v>
      </c>
      <c r="Q128" s="242">
        <f>IFERROR(INDEX(Deduction!$Q:$Q,MATCH($A128,Deduction!$A:$A,0))*_xlfn.XLOOKUP(Q$1,'Point System'!$E:$E,'Point System'!$G:$G,0),0)</f>
        <v>0</v>
      </c>
      <c r="R128" s="242">
        <f>IFERROR(INDEX(Deduction!$R:$R,MATCH($A128,Deduction!$A:$A,0))*_xlfn.XLOOKUP(R$1,'Point System'!$E:$E,'Point System'!$G:$G,0),0)</f>
        <v>0</v>
      </c>
      <c r="S128" s="242">
        <f>IFERROR(INDEX(Deduction!$S:$S,MATCH($A128,Deduction!$A:$A,0))*_xlfn.XLOOKUP(S$1,'Point System'!$E:$E,'Point System'!$G:$G,0),0)</f>
        <v>0</v>
      </c>
      <c r="T128" s="242">
        <f>IFERROR(INDEX(Deduction!$T:$T,MATCH($A128,Deduction!$A:$A,0))*_xlfn.XLOOKUP(T$1,'Point System'!$E:$E,'Point System'!$G:$G,0),0)</f>
        <v>0</v>
      </c>
      <c r="U128" s="242">
        <f>IFERROR(INDEX(Deduction!$U:$U,MATCH($A128,Deduction!$A:$A,0))*_xlfn.XLOOKUP(U$1,'Point System'!$E:$E,'Point System'!$G:$G,0),0)</f>
        <v>0</v>
      </c>
      <c r="V128" s="242">
        <f>IFERROR(INDEX(Deduction!$V:$V,MATCH($A128,Deduction!$A:$A,0))*_xlfn.XLOOKUP(V$1,'Point System'!$E:$E,'Point System'!$G:$G,0),0)</f>
        <v>0</v>
      </c>
      <c r="W128" s="241">
        <f t="shared" si="4"/>
        <v>0</v>
      </c>
      <c r="X128" s="241">
        <f t="shared" si="5"/>
        <v>0</v>
      </c>
      <c r="Y128" s="244" cm="1">
        <f t="array" ref="Y128">IFERROR(SUMPRODUCT((LOWER(INDEX(Attendance!$E:$ZZ,MATCH($A128,Attendance!$A:$A,0),0))="x")*(TEXT(Attendance!$E$1:$ZZ$1,"mmm")="Feb"))/SUMPRODUCT((Attendance!$E$1:$ZZ$1&lt;&gt;"")*(TEXT(Attendance!$E$1:$ZZ$1,"mmm")="Feb")),0)</f>
        <v>0</v>
      </c>
      <c r="Z128" s="245" cm="1">
        <f t="array" ref="Z128">IFERROR(SUMPRODUCT((LOWER(INDEX(Attendance!$E:$ZZ,MATCH($A128,Attendance!$A:$A,0),0))="x")*(Attendance!$E$2:$ZZ$2=_xlfn.XLOOKUP(E$1,'Point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29" spans="1:26" x14ac:dyDescent="0.25">
      <c r="A129" s="39">
        <f>Attendance!A128</f>
        <v>126</v>
      </c>
      <c r="B129" s="39" t="str">
        <f>IF($A129=0,"",IFERROR(_xlfn.LET(_xlpm.x,INDEX(Attendance!$B:$B,MATCH($A129,Attendance!$A:$A,0)),IF(_xlpm.x=0,"",_xlpm.x)),""))</f>
        <v/>
      </c>
      <c r="C129" s="39" t="str">
        <f>IF($A129=0,"",IFERROR(_xlfn.LET(_xlpm.x,INDEX(Attendance!$C:$C,MATCH($A129,Attendance!$A:$A,0)),IF(_xlpm.x=0,"",_xlpm.x)),""))</f>
        <v/>
      </c>
      <c r="D129" s="39" t="str">
        <f>IF($A129=0,"",IFERROR(_xlfn.LET(_xlpm.x,INDEX(Attendance!$D:$D,MATCH($A129,Attendance!$A:$A,0)),IF(_xlpm.x=0,"",_xlpm.x)),""))</f>
        <v/>
      </c>
      <c r="E129" s="233" cm="1">
        <f t="array" ref="E129">SUMPRODUCT((LOWER(INDEX(Attendance!$D:$ZZ,MATCH($A129,Attendance!$A:$A,0),0))="x")*(Attendance!$D$2:$ZZ$2=_xlfn.XLOOKUP(E$1,'Point System'!$A:$A,'Point System'!$B:$B,""))*(TEXT(Attendance!$D$1:$ZZ$1,"mmm")="Feb"))*_xlfn.XLOOKUP(E$1,'Point System'!$A:$A,'Point System'!$C:$C,0)</f>
        <v>0</v>
      </c>
      <c r="F129" s="233" cm="1">
        <f t="array" ref="F129">SUMPRODUCT((LOWER(INDEX(Attendance!$D:$ZZ,MATCH($A129,Attendance!$A:$A,0),0))="x")*(Attendance!$D$2:$ZZ$2=_xlfn.XLOOKUP(F$1,'Point System'!$A:$A,'Point System'!$B:$B,""))*(TEXT(Attendance!$D$1:$ZZ$1,"mmm")="Feb"))*_xlfn.XLOOKUP(F$1,'Point System'!$A:$A,'Point System'!$C:$C,0)</f>
        <v>0</v>
      </c>
      <c r="G129" s="233" cm="1">
        <f t="array" ref="G129">SUMPRODUCT((LOWER(INDEX(Attendance!$D:$ZZ,MATCH($A129,Attendance!$A:$A,0),0))="x")*(Attendance!$D$2:$ZZ$2=_xlfn.XLOOKUP(G$1,'Point System'!$A:$A,'Point System'!$B:$B,""))*(TEXT(Attendance!$D$1:$ZZ$1,"mmm")="Feb"))*_xlfn.XLOOKUP(G$1,'Point System'!$A:$A,'Point System'!$C:$C,0)</f>
        <v>0</v>
      </c>
      <c r="H129" s="233" cm="1">
        <f t="array" ref="H129">SUMPRODUCT((LOWER(INDEX(Attendance!$D:$ZZ,MATCH($A129,Attendance!$A:$A,0),0))="x")*(Attendance!$D$2:$ZZ$2=_xlfn.XLOOKUP(H$1,'Point System'!$A:$A,'Point System'!$B:$B,""))*(TEXT(Attendance!$D$1:$ZZ$1,"mmm")="Feb"))*_xlfn.XLOOKUP(H$1,'Point System'!$A:$A,'Point System'!$C:$C,0)</f>
        <v>0</v>
      </c>
      <c r="I129" s="233" cm="1">
        <f t="array" ref="I129">SUMPRODUCT((LOWER(INDEX(Attendance!$D:$ZZ,MATCH($A129,Attendance!$A:$A,0),0))="x")*(Attendance!$D$2:$ZZ$2=_xlfn.XLOOKUP(I$1,'Point System'!$A:$A,'Point System'!$B:$B,""))*(TEXT(Attendance!$D$1:$ZZ$1,"mmm")="Feb"))*_xlfn.XLOOKUP(I$1,'Point System'!$A:$A,'Point System'!$C:$C,0)</f>
        <v>0</v>
      </c>
      <c r="J129" s="233" cm="1">
        <f t="array" ref="J129">SUMPRODUCT((LOWER(INDEX(Attendance!$D:$ZZ,MATCH($A129,Attendance!$A:$A,0),0))="x")*(Attendance!$D$2:$ZZ$2=_xlfn.XLOOKUP(J$1,'Point System'!$A:$A,'Point System'!$B:$B,""))*(TEXT(Attendance!$D$1:$ZZ$1,"mmm")="Feb"))*_xlfn.XLOOKUP(J$1,'Point System'!$A:$A,'Point System'!$C:$C,0)</f>
        <v>0</v>
      </c>
      <c r="K129" s="233" cm="1">
        <f t="array" ref="K129">SUMPRODUCT((LOWER(INDEX(Attendance!$D:$ZZ,MATCH($A129,Attendance!$A:$A,0),0))="x")*(Attendance!$D$2:$ZZ$2=_xlfn.XLOOKUP(K$1,'Point System'!$A:$A,'Point System'!$B:$B,""))*(TEXT(Attendance!$D$1:$ZZ$1,"mmm")="Feb"))*_xlfn.XLOOKUP(K$1,'Point System'!$A:$A,'Point System'!$C:$C,0)</f>
        <v>0</v>
      </c>
      <c r="L129" s="188"/>
      <c r="M129" s="188"/>
      <c r="N129" s="188"/>
      <c r="O129" s="188"/>
      <c r="P129" s="241">
        <f t="shared" si="3"/>
        <v>0</v>
      </c>
      <c r="Q129" s="242">
        <f>IFERROR(INDEX(Deduction!$Q:$Q,MATCH($A129,Deduction!$A:$A,0))*_xlfn.XLOOKUP(Q$1,'Point System'!$E:$E,'Point System'!$G:$G,0),0)</f>
        <v>0</v>
      </c>
      <c r="R129" s="242">
        <f>IFERROR(INDEX(Deduction!$R:$R,MATCH($A129,Deduction!$A:$A,0))*_xlfn.XLOOKUP(R$1,'Point System'!$E:$E,'Point System'!$G:$G,0),0)</f>
        <v>0</v>
      </c>
      <c r="S129" s="242">
        <f>IFERROR(INDEX(Deduction!$S:$S,MATCH($A129,Deduction!$A:$A,0))*_xlfn.XLOOKUP(S$1,'Point System'!$E:$E,'Point System'!$G:$G,0),0)</f>
        <v>0</v>
      </c>
      <c r="T129" s="242">
        <f>IFERROR(INDEX(Deduction!$T:$T,MATCH($A129,Deduction!$A:$A,0))*_xlfn.XLOOKUP(T$1,'Point System'!$E:$E,'Point System'!$G:$G,0),0)</f>
        <v>0</v>
      </c>
      <c r="U129" s="242">
        <f>IFERROR(INDEX(Deduction!$U:$U,MATCH($A129,Deduction!$A:$A,0))*_xlfn.XLOOKUP(U$1,'Point System'!$E:$E,'Point System'!$G:$G,0),0)</f>
        <v>0</v>
      </c>
      <c r="V129" s="242">
        <f>IFERROR(INDEX(Deduction!$V:$V,MATCH($A129,Deduction!$A:$A,0))*_xlfn.XLOOKUP(V$1,'Point System'!$E:$E,'Point System'!$G:$G,0),0)</f>
        <v>0</v>
      </c>
      <c r="W129" s="241">
        <f t="shared" si="4"/>
        <v>0</v>
      </c>
      <c r="X129" s="241">
        <f t="shared" si="5"/>
        <v>0</v>
      </c>
      <c r="Y129" s="244" cm="1">
        <f t="array" ref="Y129">IFERROR(SUMPRODUCT((LOWER(INDEX(Attendance!$E:$ZZ,MATCH($A129,Attendance!$A:$A,0),0))="x")*(TEXT(Attendance!$E$1:$ZZ$1,"mmm")="Feb"))/SUMPRODUCT((Attendance!$E$1:$ZZ$1&lt;&gt;"")*(TEXT(Attendance!$E$1:$ZZ$1,"mmm")="Feb")),0)</f>
        <v>0</v>
      </c>
      <c r="Z129" s="245" cm="1">
        <f t="array" ref="Z129">IFERROR(SUMPRODUCT((LOWER(INDEX(Attendance!$E:$ZZ,MATCH($A129,Attendance!$A:$A,0),0))="x")*(Attendance!$E$2:$ZZ$2=_xlfn.XLOOKUP(E$1,'Point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30" spans="1:26" x14ac:dyDescent="0.25">
      <c r="A130" s="40">
        <f>Attendance!A129</f>
        <v>127</v>
      </c>
      <c r="B130" s="39" t="str">
        <f>IF($A130=0,"",IFERROR(_xlfn.LET(_xlpm.x,INDEX(Attendance!$B:$B,MATCH($A130,Attendance!$A:$A,0)),IF(_xlpm.x=0,"",_xlpm.x)),""))</f>
        <v/>
      </c>
      <c r="C130" s="39" t="str">
        <f>IF($A130=0,"",IFERROR(_xlfn.LET(_xlpm.x,INDEX(Attendance!$C:$C,MATCH($A130,Attendance!$A:$A,0)),IF(_xlpm.x=0,"",_xlpm.x)),""))</f>
        <v/>
      </c>
      <c r="D130" s="39" t="str">
        <f>IF($A130=0,"",IFERROR(_xlfn.LET(_xlpm.x,INDEX(Attendance!$D:$D,MATCH($A130,Attendance!$A:$A,0)),IF(_xlpm.x=0,"",_xlpm.x)),""))</f>
        <v/>
      </c>
      <c r="E130" s="233" cm="1">
        <f t="array" ref="E130">SUMPRODUCT((LOWER(INDEX(Attendance!$D:$ZZ,MATCH($A130,Attendance!$A:$A,0),0))="x")*(Attendance!$D$2:$ZZ$2=_xlfn.XLOOKUP(E$1,'Point System'!$A:$A,'Point System'!$B:$B,""))*(TEXT(Attendance!$D$1:$ZZ$1,"mmm")="Feb"))*_xlfn.XLOOKUP(E$1,'Point System'!$A:$A,'Point System'!$C:$C,0)</f>
        <v>0</v>
      </c>
      <c r="F130" s="233" cm="1">
        <f t="array" ref="F130">SUMPRODUCT((LOWER(INDEX(Attendance!$D:$ZZ,MATCH($A130,Attendance!$A:$A,0),0))="x")*(Attendance!$D$2:$ZZ$2=_xlfn.XLOOKUP(F$1,'Point System'!$A:$A,'Point System'!$B:$B,""))*(TEXT(Attendance!$D$1:$ZZ$1,"mmm")="Feb"))*_xlfn.XLOOKUP(F$1,'Point System'!$A:$A,'Point System'!$C:$C,0)</f>
        <v>0</v>
      </c>
      <c r="G130" s="233" cm="1">
        <f t="array" ref="G130">SUMPRODUCT((LOWER(INDEX(Attendance!$D:$ZZ,MATCH($A130,Attendance!$A:$A,0),0))="x")*(Attendance!$D$2:$ZZ$2=_xlfn.XLOOKUP(G$1,'Point System'!$A:$A,'Point System'!$B:$B,""))*(TEXT(Attendance!$D$1:$ZZ$1,"mmm")="Feb"))*_xlfn.XLOOKUP(G$1,'Point System'!$A:$A,'Point System'!$C:$C,0)</f>
        <v>0</v>
      </c>
      <c r="H130" s="233" cm="1">
        <f t="array" ref="H130">SUMPRODUCT((LOWER(INDEX(Attendance!$D:$ZZ,MATCH($A130,Attendance!$A:$A,0),0))="x")*(Attendance!$D$2:$ZZ$2=_xlfn.XLOOKUP(H$1,'Point System'!$A:$A,'Point System'!$B:$B,""))*(TEXT(Attendance!$D$1:$ZZ$1,"mmm")="Feb"))*_xlfn.XLOOKUP(H$1,'Point System'!$A:$A,'Point System'!$C:$C,0)</f>
        <v>0</v>
      </c>
      <c r="I130" s="233" cm="1">
        <f t="array" ref="I130">SUMPRODUCT((LOWER(INDEX(Attendance!$D:$ZZ,MATCH($A130,Attendance!$A:$A,0),0))="x")*(Attendance!$D$2:$ZZ$2=_xlfn.XLOOKUP(I$1,'Point System'!$A:$A,'Point System'!$B:$B,""))*(TEXT(Attendance!$D$1:$ZZ$1,"mmm")="Feb"))*_xlfn.XLOOKUP(I$1,'Point System'!$A:$A,'Point System'!$C:$C,0)</f>
        <v>0</v>
      </c>
      <c r="J130" s="233" cm="1">
        <f t="array" ref="J130">SUMPRODUCT((LOWER(INDEX(Attendance!$D:$ZZ,MATCH($A130,Attendance!$A:$A,0),0))="x")*(Attendance!$D$2:$ZZ$2=_xlfn.XLOOKUP(J$1,'Point System'!$A:$A,'Point System'!$B:$B,""))*(TEXT(Attendance!$D$1:$ZZ$1,"mmm")="Feb"))*_xlfn.XLOOKUP(J$1,'Point System'!$A:$A,'Point System'!$C:$C,0)</f>
        <v>0</v>
      </c>
      <c r="K130" s="233" cm="1">
        <f t="array" ref="K130">SUMPRODUCT((LOWER(INDEX(Attendance!$D:$ZZ,MATCH($A130,Attendance!$A:$A,0),0))="x")*(Attendance!$D$2:$ZZ$2=_xlfn.XLOOKUP(K$1,'Point System'!$A:$A,'Point System'!$B:$B,""))*(TEXT(Attendance!$D$1:$ZZ$1,"mmm")="Feb"))*_xlfn.XLOOKUP(K$1,'Point System'!$A:$A,'Point System'!$C:$C,0)</f>
        <v>0</v>
      </c>
      <c r="L130" s="188"/>
      <c r="M130" s="188"/>
      <c r="N130" s="188"/>
      <c r="O130" s="188"/>
      <c r="P130" s="241">
        <f t="shared" si="3"/>
        <v>0</v>
      </c>
      <c r="Q130" s="242">
        <f>IFERROR(INDEX(Deduction!$Q:$Q,MATCH($A130,Deduction!$A:$A,0))*_xlfn.XLOOKUP(Q$1,'Point System'!$E:$E,'Point System'!$G:$G,0),0)</f>
        <v>0</v>
      </c>
      <c r="R130" s="242">
        <f>IFERROR(INDEX(Deduction!$R:$R,MATCH($A130,Deduction!$A:$A,0))*_xlfn.XLOOKUP(R$1,'Point System'!$E:$E,'Point System'!$G:$G,0),0)</f>
        <v>0</v>
      </c>
      <c r="S130" s="242">
        <f>IFERROR(INDEX(Deduction!$S:$S,MATCH($A130,Deduction!$A:$A,0))*_xlfn.XLOOKUP(S$1,'Point System'!$E:$E,'Point System'!$G:$G,0),0)</f>
        <v>0</v>
      </c>
      <c r="T130" s="242">
        <f>IFERROR(INDEX(Deduction!$T:$T,MATCH($A130,Deduction!$A:$A,0))*_xlfn.XLOOKUP(T$1,'Point System'!$E:$E,'Point System'!$G:$G,0),0)</f>
        <v>0</v>
      </c>
      <c r="U130" s="242">
        <f>IFERROR(INDEX(Deduction!$U:$U,MATCH($A130,Deduction!$A:$A,0))*_xlfn.XLOOKUP(U$1,'Point System'!$E:$E,'Point System'!$G:$G,0),0)</f>
        <v>0</v>
      </c>
      <c r="V130" s="242">
        <f>IFERROR(INDEX(Deduction!$V:$V,MATCH($A130,Deduction!$A:$A,0))*_xlfn.XLOOKUP(V$1,'Point System'!$E:$E,'Point System'!$G:$G,0),0)</f>
        <v>0</v>
      </c>
      <c r="W130" s="241">
        <f t="shared" si="4"/>
        <v>0</v>
      </c>
      <c r="X130" s="241">
        <f t="shared" si="5"/>
        <v>0</v>
      </c>
      <c r="Y130" s="244" cm="1">
        <f t="array" ref="Y130">IFERROR(SUMPRODUCT((LOWER(INDEX(Attendance!$E:$ZZ,MATCH($A130,Attendance!$A:$A,0),0))="x")*(TEXT(Attendance!$E$1:$ZZ$1,"mmm")="Feb"))/SUMPRODUCT((Attendance!$E$1:$ZZ$1&lt;&gt;"")*(TEXT(Attendance!$E$1:$ZZ$1,"mmm")="Feb")),0)</f>
        <v>0</v>
      </c>
      <c r="Z130" s="245" cm="1">
        <f t="array" ref="Z130">IFERROR(SUMPRODUCT((LOWER(INDEX(Attendance!$E:$ZZ,MATCH($A130,Attendance!$A:$A,0),0))="x")*(Attendance!$E$2:$ZZ$2=_xlfn.XLOOKUP(E$1,'Point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31" spans="1:26" x14ac:dyDescent="0.25">
      <c r="A131" s="39">
        <f>Attendance!A130</f>
        <v>128</v>
      </c>
      <c r="B131" s="39" t="str">
        <f>IF($A131=0,"",IFERROR(_xlfn.LET(_xlpm.x,INDEX(Attendance!$B:$B,MATCH($A131,Attendance!$A:$A,0)),IF(_xlpm.x=0,"",_xlpm.x)),""))</f>
        <v/>
      </c>
      <c r="C131" s="39" t="str">
        <f>IF($A131=0,"",IFERROR(_xlfn.LET(_xlpm.x,INDEX(Attendance!$C:$C,MATCH($A131,Attendance!$A:$A,0)),IF(_xlpm.x=0,"",_xlpm.x)),""))</f>
        <v/>
      </c>
      <c r="D131" s="39" t="str">
        <f>IF($A131=0,"",IFERROR(_xlfn.LET(_xlpm.x,INDEX(Attendance!$D:$D,MATCH($A131,Attendance!$A:$A,0)),IF(_xlpm.x=0,"",_xlpm.x)),""))</f>
        <v/>
      </c>
      <c r="E131" s="233" cm="1">
        <f t="array" ref="E131">SUMPRODUCT((LOWER(INDEX(Attendance!$D:$ZZ,MATCH($A131,Attendance!$A:$A,0),0))="x")*(Attendance!$D$2:$ZZ$2=_xlfn.XLOOKUP(E$1,'Point System'!$A:$A,'Point System'!$B:$B,""))*(TEXT(Attendance!$D$1:$ZZ$1,"mmm")="Feb"))*_xlfn.XLOOKUP(E$1,'Point System'!$A:$A,'Point System'!$C:$C,0)</f>
        <v>0</v>
      </c>
      <c r="F131" s="233" cm="1">
        <f t="array" ref="F131">SUMPRODUCT((LOWER(INDEX(Attendance!$D:$ZZ,MATCH($A131,Attendance!$A:$A,0),0))="x")*(Attendance!$D$2:$ZZ$2=_xlfn.XLOOKUP(F$1,'Point System'!$A:$A,'Point System'!$B:$B,""))*(TEXT(Attendance!$D$1:$ZZ$1,"mmm")="Feb"))*_xlfn.XLOOKUP(F$1,'Point System'!$A:$A,'Point System'!$C:$C,0)</f>
        <v>0</v>
      </c>
      <c r="G131" s="233" cm="1">
        <f t="array" ref="G131">SUMPRODUCT((LOWER(INDEX(Attendance!$D:$ZZ,MATCH($A131,Attendance!$A:$A,0),0))="x")*(Attendance!$D$2:$ZZ$2=_xlfn.XLOOKUP(G$1,'Point System'!$A:$A,'Point System'!$B:$B,""))*(TEXT(Attendance!$D$1:$ZZ$1,"mmm")="Feb"))*_xlfn.XLOOKUP(G$1,'Point System'!$A:$A,'Point System'!$C:$C,0)</f>
        <v>0</v>
      </c>
      <c r="H131" s="233" cm="1">
        <f t="array" ref="H131">SUMPRODUCT((LOWER(INDEX(Attendance!$D:$ZZ,MATCH($A131,Attendance!$A:$A,0),0))="x")*(Attendance!$D$2:$ZZ$2=_xlfn.XLOOKUP(H$1,'Point System'!$A:$A,'Point System'!$B:$B,""))*(TEXT(Attendance!$D$1:$ZZ$1,"mmm")="Feb"))*_xlfn.XLOOKUP(H$1,'Point System'!$A:$A,'Point System'!$C:$C,0)</f>
        <v>0</v>
      </c>
      <c r="I131" s="233" cm="1">
        <f t="array" ref="I131">SUMPRODUCT((LOWER(INDEX(Attendance!$D:$ZZ,MATCH($A131,Attendance!$A:$A,0),0))="x")*(Attendance!$D$2:$ZZ$2=_xlfn.XLOOKUP(I$1,'Point System'!$A:$A,'Point System'!$B:$B,""))*(TEXT(Attendance!$D$1:$ZZ$1,"mmm")="Feb"))*_xlfn.XLOOKUP(I$1,'Point System'!$A:$A,'Point System'!$C:$C,0)</f>
        <v>0</v>
      </c>
      <c r="J131" s="233" cm="1">
        <f t="array" ref="J131">SUMPRODUCT((LOWER(INDEX(Attendance!$D:$ZZ,MATCH($A131,Attendance!$A:$A,0),0))="x")*(Attendance!$D$2:$ZZ$2=_xlfn.XLOOKUP(J$1,'Point System'!$A:$A,'Point System'!$B:$B,""))*(TEXT(Attendance!$D$1:$ZZ$1,"mmm")="Feb"))*_xlfn.XLOOKUP(J$1,'Point System'!$A:$A,'Point System'!$C:$C,0)</f>
        <v>0</v>
      </c>
      <c r="K131" s="233" cm="1">
        <f t="array" ref="K131">SUMPRODUCT((LOWER(INDEX(Attendance!$D:$ZZ,MATCH($A131,Attendance!$A:$A,0),0))="x")*(Attendance!$D$2:$ZZ$2=_xlfn.XLOOKUP(K$1,'Point System'!$A:$A,'Point System'!$B:$B,""))*(TEXT(Attendance!$D$1:$ZZ$1,"mmm")="Feb"))*_xlfn.XLOOKUP(K$1,'Point System'!$A:$A,'Point System'!$C:$C,0)</f>
        <v>0</v>
      </c>
      <c r="L131" s="188"/>
      <c r="M131" s="188"/>
      <c r="N131" s="188"/>
      <c r="O131" s="188"/>
      <c r="P131" s="241">
        <f t="shared" si="3"/>
        <v>0</v>
      </c>
      <c r="Q131" s="242">
        <f>IFERROR(INDEX(Deduction!$Q:$Q,MATCH($A131,Deduction!$A:$A,0))*_xlfn.XLOOKUP(Q$1,'Point System'!$E:$E,'Point System'!$G:$G,0),0)</f>
        <v>0</v>
      </c>
      <c r="R131" s="242">
        <f>IFERROR(INDEX(Deduction!$R:$R,MATCH($A131,Deduction!$A:$A,0))*_xlfn.XLOOKUP(R$1,'Point System'!$E:$E,'Point System'!$G:$G,0),0)</f>
        <v>0</v>
      </c>
      <c r="S131" s="242">
        <f>IFERROR(INDEX(Deduction!$S:$S,MATCH($A131,Deduction!$A:$A,0))*_xlfn.XLOOKUP(S$1,'Point System'!$E:$E,'Point System'!$G:$G,0),0)</f>
        <v>0</v>
      </c>
      <c r="T131" s="242">
        <f>IFERROR(INDEX(Deduction!$T:$T,MATCH($A131,Deduction!$A:$A,0))*_xlfn.XLOOKUP(T$1,'Point System'!$E:$E,'Point System'!$G:$G,0),0)</f>
        <v>0</v>
      </c>
      <c r="U131" s="242">
        <f>IFERROR(INDEX(Deduction!$U:$U,MATCH($A131,Deduction!$A:$A,0))*_xlfn.XLOOKUP(U$1,'Point System'!$E:$E,'Point System'!$G:$G,0),0)</f>
        <v>0</v>
      </c>
      <c r="V131" s="242">
        <f>IFERROR(INDEX(Deduction!$V:$V,MATCH($A131,Deduction!$A:$A,0))*_xlfn.XLOOKUP(V$1,'Point System'!$E:$E,'Point System'!$G:$G,0),0)</f>
        <v>0</v>
      </c>
      <c r="W131" s="241">
        <f t="shared" si="4"/>
        <v>0</v>
      </c>
      <c r="X131" s="241">
        <f t="shared" si="5"/>
        <v>0</v>
      </c>
      <c r="Y131" s="244" cm="1">
        <f t="array" ref="Y131">IFERROR(SUMPRODUCT((LOWER(INDEX(Attendance!$E:$ZZ,MATCH($A131,Attendance!$A:$A,0),0))="x")*(TEXT(Attendance!$E$1:$ZZ$1,"mmm")="Feb"))/SUMPRODUCT((Attendance!$E$1:$ZZ$1&lt;&gt;"")*(TEXT(Attendance!$E$1:$ZZ$1,"mmm")="Feb")),0)</f>
        <v>0</v>
      </c>
      <c r="Z131" s="245" cm="1">
        <f t="array" ref="Z131">IFERROR(SUMPRODUCT((LOWER(INDEX(Attendance!$E:$ZZ,MATCH($A131,Attendance!$A:$A,0),0))="x")*(Attendance!$E$2:$ZZ$2=_xlfn.XLOOKUP(E$1,'Point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32" spans="1:26" x14ac:dyDescent="0.25">
      <c r="A132" s="40">
        <f>Attendance!A131</f>
        <v>129</v>
      </c>
      <c r="B132" s="39" t="str">
        <f>IF($A132=0,"",IFERROR(_xlfn.LET(_xlpm.x,INDEX(Attendance!$B:$B,MATCH($A132,Attendance!$A:$A,0)),IF(_xlpm.x=0,"",_xlpm.x)),""))</f>
        <v/>
      </c>
      <c r="C132" s="39" t="str">
        <f>IF($A132=0,"",IFERROR(_xlfn.LET(_xlpm.x,INDEX(Attendance!$C:$C,MATCH($A132,Attendance!$A:$A,0)),IF(_xlpm.x=0,"",_xlpm.x)),""))</f>
        <v/>
      </c>
      <c r="D132" s="39" t="str">
        <f>IF($A132=0,"",IFERROR(_xlfn.LET(_xlpm.x,INDEX(Attendance!$D:$D,MATCH($A132,Attendance!$A:$A,0)),IF(_xlpm.x=0,"",_xlpm.x)),""))</f>
        <v/>
      </c>
      <c r="E132" s="233" cm="1">
        <f t="array" ref="E132">SUMPRODUCT((LOWER(INDEX(Attendance!$D:$ZZ,MATCH($A132,Attendance!$A:$A,0),0))="x")*(Attendance!$D$2:$ZZ$2=_xlfn.XLOOKUP(E$1,'Point System'!$A:$A,'Point System'!$B:$B,""))*(TEXT(Attendance!$D$1:$ZZ$1,"mmm")="Feb"))*_xlfn.XLOOKUP(E$1,'Point System'!$A:$A,'Point System'!$C:$C,0)</f>
        <v>0</v>
      </c>
      <c r="F132" s="233" cm="1">
        <f t="array" ref="F132">SUMPRODUCT((LOWER(INDEX(Attendance!$D:$ZZ,MATCH($A132,Attendance!$A:$A,0),0))="x")*(Attendance!$D$2:$ZZ$2=_xlfn.XLOOKUP(F$1,'Point System'!$A:$A,'Point System'!$B:$B,""))*(TEXT(Attendance!$D$1:$ZZ$1,"mmm")="Feb"))*_xlfn.XLOOKUP(F$1,'Point System'!$A:$A,'Point System'!$C:$C,0)</f>
        <v>0</v>
      </c>
      <c r="G132" s="233" cm="1">
        <f t="array" ref="G132">SUMPRODUCT((LOWER(INDEX(Attendance!$D:$ZZ,MATCH($A132,Attendance!$A:$A,0),0))="x")*(Attendance!$D$2:$ZZ$2=_xlfn.XLOOKUP(G$1,'Point System'!$A:$A,'Point System'!$B:$B,""))*(TEXT(Attendance!$D$1:$ZZ$1,"mmm")="Feb"))*_xlfn.XLOOKUP(G$1,'Point System'!$A:$A,'Point System'!$C:$C,0)</f>
        <v>0</v>
      </c>
      <c r="H132" s="233" cm="1">
        <f t="array" ref="H132">SUMPRODUCT((LOWER(INDEX(Attendance!$D:$ZZ,MATCH($A132,Attendance!$A:$A,0),0))="x")*(Attendance!$D$2:$ZZ$2=_xlfn.XLOOKUP(H$1,'Point System'!$A:$A,'Point System'!$B:$B,""))*(TEXT(Attendance!$D$1:$ZZ$1,"mmm")="Feb"))*_xlfn.XLOOKUP(H$1,'Point System'!$A:$A,'Point System'!$C:$C,0)</f>
        <v>0</v>
      </c>
      <c r="I132" s="233" cm="1">
        <f t="array" ref="I132">SUMPRODUCT((LOWER(INDEX(Attendance!$D:$ZZ,MATCH($A132,Attendance!$A:$A,0),0))="x")*(Attendance!$D$2:$ZZ$2=_xlfn.XLOOKUP(I$1,'Point System'!$A:$A,'Point System'!$B:$B,""))*(TEXT(Attendance!$D$1:$ZZ$1,"mmm")="Feb"))*_xlfn.XLOOKUP(I$1,'Point System'!$A:$A,'Point System'!$C:$C,0)</f>
        <v>0</v>
      </c>
      <c r="J132" s="233" cm="1">
        <f t="array" ref="J132">SUMPRODUCT((LOWER(INDEX(Attendance!$D:$ZZ,MATCH($A132,Attendance!$A:$A,0),0))="x")*(Attendance!$D$2:$ZZ$2=_xlfn.XLOOKUP(J$1,'Point System'!$A:$A,'Point System'!$B:$B,""))*(TEXT(Attendance!$D$1:$ZZ$1,"mmm")="Feb"))*_xlfn.XLOOKUP(J$1,'Point System'!$A:$A,'Point System'!$C:$C,0)</f>
        <v>0</v>
      </c>
      <c r="K132" s="233" cm="1">
        <f t="array" ref="K132">SUMPRODUCT((LOWER(INDEX(Attendance!$D:$ZZ,MATCH($A132,Attendance!$A:$A,0),0))="x")*(Attendance!$D$2:$ZZ$2=_xlfn.XLOOKUP(K$1,'Point System'!$A:$A,'Point System'!$B:$B,""))*(TEXT(Attendance!$D$1:$ZZ$1,"mmm")="Feb"))*_xlfn.XLOOKUP(K$1,'Point System'!$A:$A,'Point System'!$C:$C,0)</f>
        <v>0</v>
      </c>
      <c r="L132" s="188"/>
      <c r="M132" s="188"/>
      <c r="N132" s="188"/>
      <c r="O132" s="188"/>
      <c r="P132" s="241">
        <f t="shared" ref="P132:P153" si="6">SUM(E132:O132)</f>
        <v>0</v>
      </c>
      <c r="Q132" s="242">
        <f>IFERROR(INDEX(Deduction!$Q:$Q,MATCH($A132,Deduction!$A:$A,0))*_xlfn.XLOOKUP(Q$1,'Point System'!$E:$E,'Point System'!$G:$G,0),0)</f>
        <v>0</v>
      </c>
      <c r="R132" s="242">
        <f>IFERROR(INDEX(Deduction!$R:$R,MATCH($A132,Deduction!$A:$A,0))*_xlfn.XLOOKUP(R$1,'Point System'!$E:$E,'Point System'!$G:$G,0),0)</f>
        <v>0</v>
      </c>
      <c r="S132" s="242">
        <f>IFERROR(INDEX(Deduction!$S:$S,MATCH($A132,Deduction!$A:$A,0))*_xlfn.XLOOKUP(S$1,'Point System'!$E:$E,'Point System'!$G:$G,0),0)</f>
        <v>0</v>
      </c>
      <c r="T132" s="242">
        <f>IFERROR(INDEX(Deduction!$T:$T,MATCH($A132,Deduction!$A:$A,0))*_xlfn.XLOOKUP(T$1,'Point System'!$E:$E,'Point System'!$G:$G,0),0)</f>
        <v>0</v>
      </c>
      <c r="U132" s="242">
        <f>IFERROR(INDEX(Deduction!$U:$U,MATCH($A132,Deduction!$A:$A,0))*_xlfn.XLOOKUP(U$1,'Point System'!$E:$E,'Point System'!$G:$G,0),0)</f>
        <v>0</v>
      </c>
      <c r="V132" s="242">
        <f>IFERROR(INDEX(Deduction!$V:$V,MATCH($A132,Deduction!$A:$A,0))*_xlfn.XLOOKUP(V$1,'Point System'!$E:$E,'Point System'!$G:$G,0),0)</f>
        <v>0</v>
      </c>
      <c r="W132" s="241">
        <f t="shared" ref="W132:W153" si="7">SUM(Q132:V132)</f>
        <v>0</v>
      </c>
      <c r="X132" s="241">
        <f t="shared" ref="X132:X153" si="8">P132-W132</f>
        <v>0</v>
      </c>
      <c r="Y132" s="244" cm="1">
        <f t="array" ref="Y132">IFERROR(SUMPRODUCT((LOWER(INDEX(Attendance!$E:$ZZ,MATCH($A132,Attendance!$A:$A,0),0))="x")*(TEXT(Attendance!$E$1:$ZZ$1,"mmm")="Feb"))/SUMPRODUCT((Attendance!$E$1:$ZZ$1&lt;&gt;"")*(TEXT(Attendance!$E$1:$ZZ$1,"mmm")="Feb")),0)</f>
        <v>0</v>
      </c>
      <c r="Z132" s="245" cm="1">
        <f t="array" ref="Z132">IFERROR(SUMPRODUCT((LOWER(INDEX(Attendance!$E:$ZZ,MATCH($A132,Attendance!$A:$A,0),0))="x")*(Attendance!$E$2:$ZZ$2=_xlfn.XLOOKUP(E$1,'Point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33" spans="1:26" x14ac:dyDescent="0.25">
      <c r="A133" s="39">
        <f>Attendance!A132</f>
        <v>130</v>
      </c>
      <c r="B133" s="39" t="str">
        <f>IF($A133=0,"",IFERROR(_xlfn.LET(_xlpm.x,INDEX(Attendance!$B:$B,MATCH($A133,Attendance!$A:$A,0)),IF(_xlpm.x=0,"",_xlpm.x)),""))</f>
        <v/>
      </c>
      <c r="C133" s="39" t="str">
        <f>IF($A133=0,"",IFERROR(_xlfn.LET(_xlpm.x,INDEX(Attendance!$C:$C,MATCH($A133,Attendance!$A:$A,0)),IF(_xlpm.x=0,"",_xlpm.x)),""))</f>
        <v/>
      </c>
      <c r="D133" s="39" t="str">
        <f>IF($A133=0,"",IFERROR(_xlfn.LET(_xlpm.x,INDEX(Attendance!$D:$D,MATCH($A133,Attendance!$A:$A,0)),IF(_xlpm.x=0,"",_xlpm.x)),""))</f>
        <v/>
      </c>
      <c r="E133" s="233" cm="1">
        <f t="array" ref="E133">SUMPRODUCT((LOWER(INDEX(Attendance!$D:$ZZ,MATCH($A133,Attendance!$A:$A,0),0))="x")*(Attendance!$D$2:$ZZ$2=_xlfn.XLOOKUP(E$1,'Point System'!$A:$A,'Point System'!$B:$B,""))*(TEXT(Attendance!$D$1:$ZZ$1,"mmm")="Feb"))*_xlfn.XLOOKUP(E$1,'Point System'!$A:$A,'Point System'!$C:$C,0)</f>
        <v>0</v>
      </c>
      <c r="F133" s="233" cm="1">
        <f t="array" ref="F133">SUMPRODUCT((LOWER(INDEX(Attendance!$D:$ZZ,MATCH($A133,Attendance!$A:$A,0),0))="x")*(Attendance!$D$2:$ZZ$2=_xlfn.XLOOKUP(F$1,'Point System'!$A:$A,'Point System'!$B:$B,""))*(TEXT(Attendance!$D$1:$ZZ$1,"mmm")="Feb"))*_xlfn.XLOOKUP(F$1,'Point System'!$A:$A,'Point System'!$C:$C,0)</f>
        <v>0</v>
      </c>
      <c r="G133" s="233" cm="1">
        <f t="array" ref="G133">SUMPRODUCT((LOWER(INDEX(Attendance!$D:$ZZ,MATCH($A133,Attendance!$A:$A,0),0))="x")*(Attendance!$D$2:$ZZ$2=_xlfn.XLOOKUP(G$1,'Point System'!$A:$A,'Point System'!$B:$B,""))*(TEXT(Attendance!$D$1:$ZZ$1,"mmm")="Feb"))*_xlfn.XLOOKUP(G$1,'Point System'!$A:$A,'Point System'!$C:$C,0)</f>
        <v>0</v>
      </c>
      <c r="H133" s="233" cm="1">
        <f t="array" ref="H133">SUMPRODUCT((LOWER(INDEX(Attendance!$D:$ZZ,MATCH($A133,Attendance!$A:$A,0),0))="x")*(Attendance!$D$2:$ZZ$2=_xlfn.XLOOKUP(H$1,'Point System'!$A:$A,'Point System'!$B:$B,""))*(TEXT(Attendance!$D$1:$ZZ$1,"mmm")="Feb"))*_xlfn.XLOOKUP(H$1,'Point System'!$A:$A,'Point System'!$C:$C,0)</f>
        <v>0</v>
      </c>
      <c r="I133" s="233" cm="1">
        <f t="array" ref="I133">SUMPRODUCT((LOWER(INDEX(Attendance!$D:$ZZ,MATCH($A133,Attendance!$A:$A,0),0))="x")*(Attendance!$D$2:$ZZ$2=_xlfn.XLOOKUP(I$1,'Point System'!$A:$A,'Point System'!$B:$B,""))*(TEXT(Attendance!$D$1:$ZZ$1,"mmm")="Feb"))*_xlfn.XLOOKUP(I$1,'Point System'!$A:$A,'Point System'!$C:$C,0)</f>
        <v>0</v>
      </c>
      <c r="J133" s="233" cm="1">
        <f t="array" ref="J133">SUMPRODUCT((LOWER(INDEX(Attendance!$D:$ZZ,MATCH($A133,Attendance!$A:$A,0),0))="x")*(Attendance!$D$2:$ZZ$2=_xlfn.XLOOKUP(J$1,'Point System'!$A:$A,'Point System'!$B:$B,""))*(TEXT(Attendance!$D$1:$ZZ$1,"mmm")="Feb"))*_xlfn.XLOOKUP(J$1,'Point System'!$A:$A,'Point System'!$C:$C,0)</f>
        <v>0</v>
      </c>
      <c r="K133" s="233" cm="1">
        <f t="array" ref="K133">SUMPRODUCT((LOWER(INDEX(Attendance!$D:$ZZ,MATCH($A133,Attendance!$A:$A,0),0))="x")*(Attendance!$D$2:$ZZ$2=_xlfn.XLOOKUP(K$1,'Point System'!$A:$A,'Point System'!$B:$B,""))*(TEXT(Attendance!$D$1:$ZZ$1,"mmm")="Feb"))*_xlfn.XLOOKUP(K$1,'Point System'!$A:$A,'Point System'!$C:$C,0)</f>
        <v>0</v>
      </c>
      <c r="L133" s="188"/>
      <c r="M133" s="188"/>
      <c r="N133" s="188"/>
      <c r="O133" s="188"/>
      <c r="P133" s="241">
        <f t="shared" si="6"/>
        <v>0</v>
      </c>
      <c r="Q133" s="242">
        <f>IFERROR(INDEX(Deduction!$Q:$Q,MATCH($A133,Deduction!$A:$A,0))*_xlfn.XLOOKUP(Q$1,'Point System'!$E:$E,'Point System'!$G:$G,0),0)</f>
        <v>0</v>
      </c>
      <c r="R133" s="242">
        <f>IFERROR(INDEX(Deduction!$R:$R,MATCH($A133,Deduction!$A:$A,0))*_xlfn.XLOOKUP(R$1,'Point System'!$E:$E,'Point System'!$G:$G,0),0)</f>
        <v>0</v>
      </c>
      <c r="S133" s="242">
        <f>IFERROR(INDEX(Deduction!$S:$S,MATCH($A133,Deduction!$A:$A,0))*_xlfn.XLOOKUP(S$1,'Point System'!$E:$E,'Point System'!$G:$G,0),0)</f>
        <v>0</v>
      </c>
      <c r="T133" s="242">
        <f>IFERROR(INDEX(Deduction!$T:$T,MATCH($A133,Deduction!$A:$A,0))*_xlfn.XLOOKUP(T$1,'Point System'!$E:$E,'Point System'!$G:$G,0),0)</f>
        <v>0</v>
      </c>
      <c r="U133" s="242">
        <f>IFERROR(INDEX(Deduction!$U:$U,MATCH($A133,Deduction!$A:$A,0))*_xlfn.XLOOKUP(U$1,'Point System'!$E:$E,'Point System'!$G:$G,0),0)</f>
        <v>0</v>
      </c>
      <c r="V133" s="242">
        <f>IFERROR(INDEX(Deduction!$V:$V,MATCH($A133,Deduction!$A:$A,0))*_xlfn.XLOOKUP(V$1,'Point System'!$E:$E,'Point System'!$G:$G,0),0)</f>
        <v>0</v>
      </c>
      <c r="W133" s="241">
        <f t="shared" si="7"/>
        <v>0</v>
      </c>
      <c r="X133" s="241">
        <f t="shared" si="8"/>
        <v>0</v>
      </c>
      <c r="Y133" s="244" cm="1">
        <f t="array" ref="Y133">IFERROR(SUMPRODUCT((LOWER(INDEX(Attendance!$E:$ZZ,MATCH($A133,Attendance!$A:$A,0),0))="x")*(TEXT(Attendance!$E$1:$ZZ$1,"mmm")="Feb"))/SUMPRODUCT((Attendance!$E$1:$ZZ$1&lt;&gt;"")*(TEXT(Attendance!$E$1:$ZZ$1,"mmm")="Feb")),0)</f>
        <v>0</v>
      </c>
      <c r="Z133" s="245" cm="1">
        <f t="array" ref="Z133">IFERROR(SUMPRODUCT((LOWER(INDEX(Attendance!$E:$ZZ,MATCH($A133,Attendance!$A:$A,0),0))="x")*(Attendance!$E$2:$ZZ$2=_xlfn.XLOOKUP(E$1,'Point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34" spans="1:26" x14ac:dyDescent="0.25">
      <c r="A134" s="40">
        <f>Attendance!A133</f>
        <v>131</v>
      </c>
      <c r="B134" s="39" t="str">
        <f>IF($A134=0,"",IFERROR(_xlfn.LET(_xlpm.x,INDEX(Attendance!$B:$B,MATCH($A134,Attendance!$A:$A,0)),IF(_xlpm.x=0,"",_xlpm.x)),""))</f>
        <v/>
      </c>
      <c r="C134" s="39" t="str">
        <f>IF($A134=0,"",IFERROR(_xlfn.LET(_xlpm.x,INDEX(Attendance!$C:$C,MATCH($A134,Attendance!$A:$A,0)),IF(_xlpm.x=0,"",_xlpm.x)),""))</f>
        <v/>
      </c>
      <c r="D134" s="39" t="str">
        <f>IF($A134=0,"",IFERROR(_xlfn.LET(_xlpm.x,INDEX(Attendance!$D:$D,MATCH($A134,Attendance!$A:$A,0)),IF(_xlpm.x=0,"",_xlpm.x)),""))</f>
        <v/>
      </c>
      <c r="E134" s="233" cm="1">
        <f t="array" ref="E134">SUMPRODUCT((LOWER(INDEX(Attendance!$D:$ZZ,MATCH($A134,Attendance!$A:$A,0),0))="x")*(Attendance!$D$2:$ZZ$2=_xlfn.XLOOKUP(E$1,'Point System'!$A:$A,'Point System'!$B:$B,""))*(TEXT(Attendance!$D$1:$ZZ$1,"mmm")="Feb"))*_xlfn.XLOOKUP(E$1,'Point System'!$A:$A,'Point System'!$C:$C,0)</f>
        <v>0</v>
      </c>
      <c r="F134" s="233" cm="1">
        <f t="array" ref="F134">SUMPRODUCT((LOWER(INDEX(Attendance!$D:$ZZ,MATCH($A134,Attendance!$A:$A,0),0))="x")*(Attendance!$D$2:$ZZ$2=_xlfn.XLOOKUP(F$1,'Point System'!$A:$A,'Point System'!$B:$B,""))*(TEXT(Attendance!$D$1:$ZZ$1,"mmm")="Feb"))*_xlfn.XLOOKUP(F$1,'Point System'!$A:$A,'Point System'!$C:$C,0)</f>
        <v>0</v>
      </c>
      <c r="G134" s="233" cm="1">
        <f t="array" ref="G134">SUMPRODUCT((LOWER(INDEX(Attendance!$D:$ZZ,MATCH($A134,Attendance!$A:$A,0),0))="x")*(Attendance!$D$2:$ZZ$2=_xlfn.XLOOKUP(G$1,'Point System'!$A:$A,'Point System'!$B:$B,""))*(TEXT(Attendance!$D$1:$ZZ$1,"mmm")="Feb"))*_xlfn.XLOOKUP(G$1,'Point System'!$A:$A,'Point System'!$C:$C,0)</f>
        <v>0</v>
      </c>
      <c r="H134" s="233" cm="1">
        <f t="array" ref="H134">SUMPRODUCT((LOWER(INDEX(Attendance!$D:$ZZ,MATCH($A134,Attendance!$A:$A,0),0))="x")*(Attendance!$D$2:$ZZ$2=_xlfn.XLOOKUP(H$1,'Point System'!$A:$A,'Point System'!$B:$B,""))*(TEXT(Attendance!$D$1:$ZZ$1,"mmm")="Feb"))*_xlfn.XLOOKUP(H$1,'Point System'!$A:$A,'Point System'!$C:$C,0)</f>
        <v>0</v>
      </c>
      <c r="I134" s="233" cm="1">
        <f t="array" ref="I134">SUMPRODUCT((LOWER(INDEX(Attendance!$D:$ZZ,MATCH($A134,Attendance!$A:$A,0),0))="x")*(Attendance!$D$2:$ZZ$2=_xlfn.XLOOKUP(I$1,'Point System'!$A:$A,'Point System'!$B:$B,""))*(TEXT(Attendance!$D$1:$ZZ$1,"mmm")="Feb"))*_xlfn.XLOOKUP(I$1,'Point System'!$A:$A,'Point System'!$C:$C,0)</f>
        <v>0</v>
      </c>
      <c r="J134" s="233" cm="1">
        <f t="array" ref="J134">SUMPRODUCT((LOWER(INDEX(Attendance!$D:$ZZ,MATCH($A134,Attendance!$A:$A,0),0))="x")*(Attendance!$D$2:$ZZ$2=_xlfn.XLOOKUP(J$1,'Point System'!$A:$A,'Point System'!$B:$B,""))*(TEXT(Attendance!$D$1:$ZZ$1,"mmm")="Feb"))*_xlfn.XLOOKUP(J$1,'Point System'!$A:$A,'Point System'!$C:$C,0)</f>
        <v>0</v>
      </c>
      <c r="K134" s="233" cm="1">
        <f t="array" ref="K134">SUMPRODUCT((LOWER(INDEX(Attendance!$D:$ZZ,MATCH($A134,Attendance!$A:$A,0),0))="x")*(Attendance!$D$2:$ZZ$2=_xlfn.XLOOKUP(K$1,'Point System'!$A:$A,'Point System'!$B:$B,""))*(TEXT(Attendance!$D$1:$ZZ$1,"mmm")="Feb"))*_xlfn.XLOOKUP(K$1,'Point System'!$A:$A,'Point System'!$C:$C,0)</f>
        <v>0</v>
      </c>
      <c r="L134" s="188"/>
      <c r="M134" s="188"/>
      <c r="N134" s="188"/>
      <c r="O134" s="188"/>
      <c r="P134" s="241">
        <f t="shared" si="6"/>
        <v>0</v>
      </c>
      <c r="Q134" s="242">
        <f>IFERROR(INDEX(Deduction!$Q:$Q,MATCH($A134,Deduction!$A:$A,0))*_xlfn.XLOOKUP(Q$1,'Point System'!$E:$E,'Point System'!$G:$G,0),0)</f>
        <v>0</v>
      </c>
      <c r="R134" s="242">
        <f>IFERROR(INDEX(Deduction!$R:$R,MATCH($A134,Deduction!$A:$A,0))*_xlfn.XLOOKUP(R$1,'Point System'!$E:$E,'Point System'!$G:$G,0),0)</f>
        <v>0</v>
      </c>
      <c r="S134" s="242">
        <f>IFERROR(INDEX(Deduction!$S:$S,MATCH($A134,Deduction!$A:$A,0))*_xlfn.XLOOKUP(S$1,'Point System'!$E:$E,'Point System'!$G:$G,0),0)</f>
        <v>0</v>
      </c>
      <c r="T134" s="242">
        <f>IFERROR(INDEX(Deduction!$T:$T,MATCH($A134,Deduction!$A:$A,0))*_xlfn.XLOOKUP(T$1,'Point System'!$E:$E,'Point System'!$G:$G,0),0)</f>
        <v>0</v>
      </c>
      <c r="U134" s="242">
        <f>IFERROR(INDEX(Deduction!$U:$U,MATCH($A134,Deduction!$A:$A,0))*_xlfn.XLOOKUP(U$1,'Point System'!$E:$E,'Point System'!$G:$G,0),0)</f>
        <v>0</v>
      </c>
      <c r="V134" s="242">
        <f>IFERROR(INDEX(Deduction!$V:$V,MATCH($A134,Deduction!$A:$A,0))*_xlfn.XLOOKUP(V$1,'Point System'!$E:$E,'Point System'!$G:$G,0),0)</f>
        <v>0</v>
      </c>
      <c r="W134" s="241">
        <f t="shared" si="7"/>
        <v>0</v>
      </c>
      <c r="X134" s="241">
        <f t="shared" si="8"/>
        <v>0</v>
      </c>
      <c r="Y134" s="244" cm="1">
        <f t="array" ref="Y134">IFERROR(SUMPRODUCT((LOWER(INDEX(Attendance!$E:$ZZ,MATCH($A134,Attendance!$A:$A,0),0))="x")*(TEXT(Attendance!$E$1:$ZZ$1,"mmm")="Feb"))/SUMPRODUCT((Attendance!$E$1:$ZZ$1&lt;&gt;"")*(TEXT(Attendance!$E$1:$ZZ$1,"mmm")="Feb")),0)</f>
        <v>0</v>
      </c>
      <c r="Z134" s="245" cm="1">
        <f t="array" ref="Z134">IFERROR(SUMPRODUCT((LOWER(INDEX(Attendance!$E:$ZZ,MATCH($A134,Attendance!$A:$A,0),0))="x")*(Attendance!$E$2:$ZZ$2=_xlfn.XLOOKUP(E$1,'Point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35" spans="1:26" x14ac:dyDescent="0.25">
      <c r="A135" s="39">
        <f>Attendance!A134</f>
        <v>132</v>
      </c>
      <c r="B135" s="39" t="str">
        <f>IF($A135=0,"",IFERROR(_xlfn.LET(_xlpm.x,INDEX(Attendance!$B:$B,MATCH($A135,Attendance!$A:$A,0)),IF(_xlpm.x=0,"",_xlpm.x)),""))</f>
        <v/>
      </c>
      <c r="C135" s="39" t="str">
        <f>IF($A135=0,"",IFERROR(_xlfn.LET(_xlpm.x,INDEX(Attendance!$C:$C,MATCH($A135,Attendance!$A:$A,0)),IF(_xlpm.x=0,"",_xlpm.x)),""))</f>
        <v/>
      </c>
      <c r="D135" s="39" t="str">
        <f>IF($A135=0,"",IFERROR(_xlfn.LET(_xlpm.x,INDEX(Attendance!$D:$D,MATCH($A135,Attendance!$A:$A,0)),IF(_xlpm.x=0,"",_xlpm.x)),""))</f>
        <v/>
      </c>
      <c r="E135" s="233" cm="1">
        <f t="array" ref="E135">SUMPRODUCT((LOWER(INDEX(Attendance!$D:$ZZ,MATCH($A135,Attendance!$A:$A,0),0))="x")*(Attendance!$D$2:$ZZ$2=_xlfn.XLOOKUP(E$1,'Point System'!$A:$A,'Point System'!$B:$B,""))*(TEXT(Attendance!$D$1:$ZZ$1,"mmm")="Feb"))*_xlfn.XLOOKUP(E$1,'Point System'!$A:$A,'Point System'!$C:$C,0)</f>
        <v>0</v>
      </c>
      <c r="F135" s="233" cm="1">
        <f t="array" ref="F135">SUMPRODUCT((LOWER(INDEX(Attendance!$D:$ZZ,MATCH($A135,Attendance!$A:$A,0),0))="x")*(Attendance!$D$2:$ZZ$2=_xlfn.XLOOKUP(F$1,'Point System'!$A:$A,'Point System'!$B:$B,""))*(TEXT(Attendance!$D$1:$ZZ$1,"mmm")="Feb"))*_xlfn.XLOOKUP(F$1,'Point System'!$A:$A,'Point System'!$C:$C,0)</f>
        <v>0</v>
      </c>
      <c r="G135" s="233" cm="1">
        <f t="array" ref="G135">SUMPRODUCT((LOWER(INDEX(Attendance!$D:$ZZ,MATCH($A135,Attendance!$A:$A,0),0))="x")*(Attendance!$D$2:$ZZ$2=_xlfn.XLOOKUP(G$1,'Point System'!$A:$A,'Point System'!$B:$B,""))*(TEXT(Attendance!$D$1:$ZZ$1,"mmm")="Feb"))*_xlfn.XLOOKUP(G$1,'Point System'!$A:$A,'Point System'!$C:$C,0)</f>
        <v>0</v>
      </c>
      <c r="H135" s="233" cm="1">
        <f t="array" ref="H135">SUMPRODUCT((LOWER(INDEX(Attendance!$D:$ZZ,MATCH($A135,Attendance!$A:$A,0),0))="x")*(Attendance!$D$2:$ZZ$2=_xlfn.XLOOKUP(H$1,'Point System'!$A:$A,'Point System'!$B:$B,""))*(TEXT(Attendance!$D$1:$ZZ$1,"mmm")="Feb"))*_xlfn.XLOOKUP(H$1,'Point System'!$A:$A,'Point System'!$C:$C,0)</f>
        <v>0</v>
      </c>
      <c r="I135" s="233" cm="1">
        <f t="array" ref="I135">SUMPRODUCT((LOWER(INDEX(Attendance!$D:$ZZ,MATCH($A135,Attendance!$A:$A,0),0))="x")*(Attendance!$D$2:$ZZ$2=_xlfn.XLOOKUP(I$1,'Point System'!$A:$A,'Point System'!$B:$B,""))*(TEXT(Attendance!$D$1:$ZZ$1,"mmm")="Feb"))*_xlfn.XLOOKUP(I$1,'Point System'!$A:$A,'Point System'!$C:$C,0)</f>
        <v>0</v>
      </c>
      <c r="J135" s="233" cm="1">
        <f t="array" ref="J135">SUMPRODUCT((LOWER(INDEX(Attendance!$D:$ZZ,MATCH($A135,Attendance!$A:$A,0),0))="x")*(Attendance!$D$2:$ZZ$2=_xlfn.XLOOKUP(J$1,'Point System'!$A:$A,'Point System'!$B:$B,""))*(TEXT(Attendance!$D$1:$ZZ$1,"mmm")="Feb"))*_xlfn.XLOOKUP(J$1,'Point System'!$A:$A,'Point System'!$C:$C,0)</f>
        <v>0</v>
      </c>
      <c r="K135" s="233" cm="1">
        <f t="array" ref="K135">SUMPRODUCT((LOWER(INDEX(Attendance!$D:$ZZ,MATCH($A135,Attendance!$A:$A,0),0))="x")*(Attendance!$D$2:$ZZ$2=_xlfn.XLOOKUP(K$1,'Point System'!$A:$A,'Point System'!$B:$B,""))*(TEXT(Attendance!$D$1:$ZZ$1,"mmm")="Feb"))*_xlfn.XLOOKUP(K$1,'Point System'!$A:$A,'Point System'!$C:$C,0)</f>
        <v>0</v>
      </c>
      <c r="L135" s="188"/>
      <c r="M135" s="188"/>
      <c r="N135" s="188"/>
      <c r="O135" s="188"/>
      <c r="P135" s="241">
        <f t="shared" si="6"/>
        <v>0</v>
      </c>
      <c r="Q135" s="242">
        <f>IFERROR(INDEX(Deduction!$Q:$Q,MATCH($A135,Deduction!$A:$A,0))*_xlfn.XLOOKUP(Q$1,'Point System'!$E:$E,'Point System'!$G:$G,0),0)</f>
        <v>0</v>
      </c>
      <c r="R135" s="242">
        <f>IFERROR(INDEX(Deduction!$R:$R,MATCH($A135,Deduction!$A:$A,0))*_xlfn.XLOOKUP(R$1,'Point System'!$E:$E,'Point System'!$G:$G,0),0)</f>
        <v>0</v>
      </c>
      <c r="S135" s="242">
        <f>IFERROR(INDEX(Deduction!$S:$S,MATCH($A135,Deduction!$A:$A,0))*_xlfn.XLOOKUP(S$1,'Point System'!$E:$E,'Point System'!$G:$G,0),0)</f>
        <v>0</v>
      </c>
      <c r="T135" s="242">
        <f>IFERROR(INDEX(Deduction!$T:$T,MATCH($A135,Deduction!$A:$A,0))*_xlfn.XLOOKUP(T$1,'Point System'!$E:$E,'Point System'!$G:$G,0),0)</f>
        <v>0</v>
      </c>
      <c r="U135" s="242">
        <f>IFERROR(INDEX(Deduction!$U:$U,MATCH($A135,Deduction!$A:$A,0))*_xlfn.XLOOKUP(U$1,'Point System'!$E:$E,'Point System'!$G:$G,0),0)</f>
        <v>0</v>
      </c>
      <c r="V135" s="242">
        <f>IFERROR(INDEX(Deduction!$V:$V,MATCH($A135,Deduction!$A:$A,0))*_xlfn.XLOOKUP(V$1,'Point System'!$E:$E,'Point System'!$G:$G,0),0)</f>
        <v>0</v>
      </c>
      <c r="W135" s="241">
        <f t="shared" si="7"/>
        <v>0</v>
      </c>
      <c r="X135" s="241">
        <f t="shared" si="8"/>
        <v>0</v>
      </c>
      <c r="Y135" s="244" cm="1">
        <f t="array" ref="Y135">IFERROR(SUMPRODUCT((LOWER(INDEX(Attendance!$E:$ZZ,MATCH($A135,Attendance!$A:$A,0),0))="x")*(TEXT(Attendance!$E$1:$ZZ$1,"mmm")="Feb"))/SUMPRODUCT((Attendance!$E$1:$ZZ$1&lt;&gt;"")*(TEXT(Attendance!$E$1:$ZZ$1,"mmm")="Feb")),0)</f>
        <v>0</v>
      </c>
      <c r="Z135" s="245" cm="1">
        <f t="array" ref="Z135">IFERROR(SUMPRODUCT((LOWER(INDEX(Attendance!$E:$ZZ,MATCH($A135,Attendance!$A:$A,0),0))="x")*(Attendance!$E$2:$ZZ$2=_xlfn.XLOOKUP(E$1,'Point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36" spans="1:26" x14ac:dyDescent="0.25">
      <c r="A136" s="40">
        <f>Attendance!A135</f>
        <v>133</v>
      </c>
      <c r="B136" s="39" t="str">
        <f>IF($A136=0,"",IFERROR(_xlfn.LET(_xlpm.x,INDEX(Attendance!$B:$B,MATCH($A136,Attendance!$A:$A,0)),IF(_xlpm.x=0,"",_xlpm.x)),""))</f>
        <v/>
      </c>
      <c r="C136" s="39" t="str">
        <f>IF($A136=0,"",IFERROR(_xlfn.LET(_xlpm.x,INDEX(Attendance!$C:$C,MATCH($A136,Attendance!$A:$A,0)),IF(_xlpm.x=0,"",_xlpm.x)),""))</f>
        <v/>
      </c>
      <c r="D136" s="39" t="str">
        <f>IF($A136=0,"",IFERROR(_xlfn.LET(_xlpm.x,INDEX(Attendance!$D:$D,MATCH($A136,Attendance!$A:$A,0)),IF(_xlpm.x=0,"",_xlpm.x)),""))</f>
        <v/>
      </c>
      <c r="E136" s="233" cm="1">
        <f t="array" ref="E136">SUMPRODUCT((LOWER(INDEX(Attendance!$D:$ZZ,MATCH($A136,Attendance!$A:$A,0),0))="x")*(Attendance!$D$2:$ZZ$2=_xlfn.XLOOKUP(E$1,'Point System'!$A:$A,'Point System'!$B:$B,""))*(TEXT(Attendance!$D$1:$ZZ$1,"mmm")="Feb"))*_xlfn.XLOOKUP(E$1,'Point System'!$A:$A,'Point System'!$C:$C,0)</f>
        <v>0</v>
      </c>
      <c r="F136" s="233" cm="1">
        <f t="array" ref="F136">SUMPRODUCT((LOWER(INDEX(Attendance!$D:$ZZ,MATCH($A136,Attendance!$A:$A,0),0))="x")*(Attendance!$D$2:$ZZ$2=_xlfn.XLOOKUP(F$1,'Point System'!$A:$A,'Point System'!$B:$B,""))*(TEXT(Attendance!$D$1:$ZZ$1,"mmm")="Feb"))*_xlfn.XLOOKUP(F$1,'Point System'!$A:$A,'Point System'!$C:$C,0)</f>
        <v>0</v>
      </c>
      <c r="G136" s="233" cm="1">
        <f t="array" ref="G136">SUMPRODUCT((LOWER(INDEX(Attendance!$D:$ZZ,MATCH($A136,Attendance!$A:$A,0),0))="x")*(Attendance!$D$2:$ZZ$2=_xlfn.XLOOKUP(G$1,'Point System'!$A:$A,'Point System'!$B:$B,""))*(TEXT(Attendance!$D$1:$ZZ$1,"mmm")="Feb"))*_xlfn.XLOOKUP(G$1,'Point System'!$A:$A,'Point System'!$C:$C,0)</f>
        <v>0</v>
      </c>
      <c r="H136" s="233" cm="1">
        <f t="array" ref="H136">SUMPRODUCT((LOWER(INDEX(Attendance!$D:$ZZ,MATCH($A136,Attendance!$A:$A,0),0))="x")*(Attendance!$D$2:$ZZ$2=_xlfn.XLOOKUP(H$1,'Point System'!$A:$A,'Point System'!$B:$B,""))*(TEXT(Attendance!$D$1:$ZZ$1,"mmm")="Feb"))*_xlfn.XLOOKUP(H$1,'Point System'!$A:$A,'Point System'!$C:$C,0)</f>
        <v>0</v>
      </c>
      <c r="I136" s="233" cm="1">
        <f t="array" ref="I136">SUMPRODUCT((LOWER(INDEX(Attendance!$D:$ZZ,MATCH($A136,Attendance!$A:$A,0),0))="x")*(Attendance!$D$2:$ZZ$2=_xlfn.XLOOKUP(I$1,'Point System'!$A:$A,'Point System'!$B:$B,""))*(TEXT(Attendance!$D$1:$ZZ$1,"mmm")="Feb"))*_xlfn.XLOOKUP(I$1,'Point System'!$A:$A,'Point System'!$C:$C,0)</f>
        <v>0</v>
      </c>
      <c r="J136" s="233" cm="1">
        <f t="array" ref="J136">SUMPRODUCT((LOWER(INDEX(Attendance!$D:$ZZ,MATCH($A136,Attendance!$A:$A,0),0))="x")*(Attendance!$D$2:$ZZ$2=_xlfn.XLOOKUP(J$1,'Point System'!$A:$A,'Point System'!$B:$B,""))*(TEXT(Attendance!$D$1:$ZZ$1,"mmm")="Feb"))*_xlfn.XLOOKUP(J$1,'Point System'!$A:$A,'Point System'!$C:$C,0)</f>
        <v>0</v>
      </c>
      <c r="K136" s="233" cm="1">
        <f t="array" ref="K136">SUMPRODUCT((LOWER(INDEX(Attendance!$D:$ZZ,MATCH($A136,Attendance!$A:$A,0),0))="x")*(Attendance!$D$2:$ZZ$2=_xlfn.XLOOKUP(K$1,'Point System'!$A:$A,'Point System'!$B:$B,""))*(TEXT(Attendance!$D$1:$ZZ$1,"mmm")="Feb"))*_xlfn.XLOOKUP(K$1,'Point System'!$A:$A,'Point System'!$C:$C,0)</f>
        <v>0</v>
      </c>
      <c r="L136" s="188"/>
      <c r="M136" s="188"/>
      <c r="N136" s="188"/>
      <c r="O136" s="188"/>
      <c r="P136" s="241">
        <f t="shared" si="6"/>
        <v>0</v>
      </c>
      <c r="Q136" s="242">
        <f>IFERROR(INDEX(Deduction!$Q:$Q,MATCH($A136,Deduction!$A:$A,0))*_xlfn.XLOOKUP(Q$1,'Point System'!$E:$E,'Point System'!$G:$G,0),0)</f>
        <v>0</v>
      </c>
      <c r="R136" s="242">
        <f>IFERROR(INDEX(Deduction!$R:$R,MATCH($A136,Deduction!$A:$A,0))*_xlfn.XLOOKUP(R$1,'Point System'!$E:$E,'Point System'!$G:$G,0),0)</f>
        <v>0</v>
      </c>
      <c r="S136" s="242">
        <f>IFERROR(INDEX(Deduction!$S:$S,MATCH($A136,Deduction!$A:$A,0))*_xlfn.XLOOKUP(S$1,'Point System'!$E:$E,'Point System'!$G:$G,0),0)</f>
        <v>0</v>
      </c>
      <c r="T136" s="242">
        <f>IFERROR(INDEX(Deduction!$T:$T,MATCH($A136,Deduction!$A:$A,0))*_xlfn.XLOOKUP(T$1,'Point System'!$E:$E,'Point System'!$G:$G,0),0)</f>
        <v>0</v>
      </c>
      <c r="U136" s="242">
        <f>IFERROR(INDEX(Deduction!$U:$U,MATCH($A136,Deduction!$A:$A,0))*_xlfn.XLOOKUP(U$1,'Point System'!$E:$E,'Point System'!$G:$G,0),0)</f>
        <v>0</v>
      </c>
      <c r="V136" s="242">
        <f>IFERROR(INDEX(Deduction!$V:$V,MATCH($A136,Deduction!$A:$A,0))*_xlfn.XLOOKUP(V$1,'Point System'!$E:$E,'Point System'!$G:$G,0),0)</f>
        <v>0</v>
      </c>
      <c r="W136" s="241">
        <f t="shared" si="7"/>
        <v>0</v>
      </c>
      <c r="X136" s="241">
        <f t="shared" si="8"/>
        <v>0</v>
      </c>
      <c r="Y136" s="244" cm="1">
        <f t="array" ref="Y136">IFERROR(SUMPRODUCT((LOWER(INDEX(Attendance!$E:$ZZ,MATCH($A136,Attendance!$A:$A,0),0))="x")*(TEXT(Attendance!$E$1:$ZZ$1,"mmm")="Feb"))/SUMPRODUCT((Attendance!$E$1:$ZZ$1&lt;&gt;"")*(TEXT(Attendance!$E$1:$ZZ$1,"mmm")="Feb")),0)</f>
        <v>0</v>
      </c>
      <c r="Z136" s="245" cm="1">
        <f t="array" ref="Z136">IFERROR(SUMPRODUCT((LOWER(INDEX(Attendance!$E:$ZZ,MATCH($A136,Attendance!$A:$A,0),0))="x")*(Attendance!$E$2:$ZZ$2=_xlfn.XLOOKUP(E$1,'Point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37" spans="1:26" x14ac:dyDescent="0.25">
      <c r="A137" s="39">
        <f>Attendance!A136</f>
        <v>134</v>
      </c>
      <c r="B137" s="39" t="str">
        <f>IF($A137=0,"",IFERROR(_xlfn.LET(_xlpm.x,INDEX(Attendance!$B:$B,MATCH($A137,Attendance!$A:$A,0)),IF(_xlpm.x=0,"",_xlpm.x)),""))</f>
        <v/>
      </c>
      <c r="C137" s="39" t="str">
        <f>IF($A137=0,"",IFERROR(_xlfn.LET(_xlpm.x,INDEX(Attendance!$C:$C,MATCH($A137,Attendance!$A:$A,0)),IF(_xlpm.x=0,"",_xlpm.x)),""))</f>
        <v/>
      </c>
      <c r="D137" s="39" t="str">
        <f>IF($A137=0,"",IFERROR(_xlfn.LET(_xlpm.x,INDEX(Attendance!$D:$D,MATCH($A137,Attendance!$A:$A,0)),IF(_xlpm.x=0,"",_xlpm.x)),""))</f>
        <v/>
      </c>
      <c r="E137" s="233" cm="1">
        <f t="array" ref="E137">SUMPRODUCT((LOWER(INDEX(Attendance!$D:$ZZ,MATCH($A137,Attendance!$A:$A,0),0))="x")*(Attendance!$D$2:$ZZ$2=_xlfn.XLOOKUP(E$1,'Point System'!$A:$A,'Point System'!$B:$B,""))*(TEXT(Attendance!$D$1:$ZZ$1,"mmm")="Feb"))*_xlfn.XLOOKUP(E$1,'Point System'!$A:$A,'Point System'!$C:$C,0)</f>
        <v>0</v>
      </c>
      <c r="F137" s="233" cm="1">
        <f t="array" ref="F137">SUMPRODUCT((LOWER(INDEX(Attendance!$D:$ZZ,MATCH($A137,Attendance!$A:$A,0),0))="x")*(Attendance!$D$2:$ZZ$2=_xlfn.XLOOKUP(F$1,'Point System'!$A:$A,'Point System'!$B:$B,""))*(TEXT(Attendance!$D$1:$ZZ$1,"mmm")="Feb"))*_xlfn.XLOOKUP(F$1,'Point System'!$A:$A,'Point System'!$C:$C,0)</f>
        <v>0</v>
      </c>
      <c r="G137" s="233" cm="1">
        <f t="array" ref="G137">SUMPRODUCT((LOWER(INDEX(Attendance!$D:$ZZ,MATCH($A137,Attendance!$A:$A,0),0))="x")*(Attendance!$D$2:$ZZ$2=_xlfn.XLOOKUP(G$1,'Point System'!$A:$A,'Point System'!$B:$B,""))*(TEXT(Attendance!$D$1:$ZZ$1,"mmm")="Feb"))*_xlfn.XLOOKUP(G$1,'Point System'!$A:$A,'Point System'!$C:$C,0)</f>
        <v>0</v>
      </c>
      <c r="H137" s="233" cm="1">
        <f t="array" ref="H137">SUMPRODUCT((LOWER(INDEX(Attendance!$D:$ZZ,MATCH($A137,Attendance!$A:$A,0),0))="x")*(Attendance!$D$2:$ZZ$2=_xlfn.XLOOKUP(H$1,'Point System'!$A:$A,'Point System'!$B:$B,""))*(TEXT(Attendance!$D$1:$ZZ$1,"mmm")="Feb"))*_xlfn.XLOOKUP(H$1,'Point System'!$A:$A,'Point System'!$C:$C,0)</f>
        <v>0</v>
      </c>
      <c r="I137" s="233" cm="1">
        <f t="array" ref="I137">SUMPRODUCT((LOWER(INDEX(Attendance!$D:$ZZ,MATCH($A137,Attendance!$A:$A,0),0))="x")*(Attendance!$D$2:$ZZ$2=_xlfn.XLOOKUP(I$1,'Point System'!$A:$A,'Point System'!$B:$B,""))*(TEXT(Attendance!$D$1:$ZZ$1,"mmm")="Feb"))*_xlfn.XLOOKUP(I$1,'Point System'!$A:$A,'Point System'!$C:$C,0)</f>
        <v>0</v>
      </c>
      <c r="J137" s="233" cm="1">
        <f t="array" ref="J137">SUMPRODUCT((LOWER(INDEX(Attendance!$D:$ZZ,MATCH($A137,Attendance!$A:$A,0),0))="x")*(Attendance!$D$2:$ZZ$2=_xlfn.XLOOKUP(J$1,'Point System'!$A:$A,'Point System'!$B:$B,""))*(TEXT(Attendance!$D$1:$ZZ$1,"mmm")="Feb"))*_xlfn.XLOOKUP(J$1,'Point System'!$A:$A,'Point System'!$C:$C,0)</f>
        <v>0</v>
      </c>
      <c r="K137" s="233" cm="1">
        <f t="array" ref="K137">SUMPRODUCT((LOWER(INDEX(Attendance!$D:$ZZ,MATCH($A137,Attendance!$A:$A,0),0))="x")*(Attendance!$D$2:$ZZ$2=_xlfn.XLOOKUP(K$1,'Point System'!$A:$A,'Point System'!$B:$B,""))*(TEXT(Attendance!$D$1:$ZZ$1,"mmm")="Feb"))*_xlfn.XLOOKUP(K$1,'Point System'!$A:$A,'Point System'!$C:$C,0)</f>
        <v>0</v>
      </c>
      <c r="L137" s="188"/>
      <c r="M137" s="188"/>
      <c r="N137" s="188"/>
      <c r="O137" s="188"/>
      <c r="P137" s="241">
        <f t="shared" si="6"/>
        <v>0</v>
      </c>
      <c r="Q137" s="242">
        <f>IFERROR(INDEX(Deduction!$Q:$Q,MATCH($A137,Deduction!$A:$A,0))*_xlfn.XLOOKUP(Q$1,'Point System'!$E:$E,'Point System'!$G:$G,0),0)</f>
        <v>0</v>
      </c>
      <c r="R137" s="242">
        <f>IFERROR(INDEX(Deduction!$R:$R,MATCH($A137,Deduction!$A:$A,0))*_xlfn.XLOOKUP(R$1,'Point System'!$E:$E,'Point System'!$G:$G,0),0)</f>
        <v>0</v>
      </c>
      <c r="S137" s="242">
        <f>IFERROR(INDEX(Deduction!$S:$S,MATCH($A137,Deduction!$A:$A,0))*_xlfn.XLOOKUP(S$1,'Point System'!$E:$E,'Point System'!$G:$G,0),0)</f>
        <v>0</v>
      </c>
      <c r="T137" s="242">
        <f>IFERROR(INDEX(Deduction!$T:$T,MATCH($A137,Deduction!$A:$A,0))*_xlfn.XLOOKUP(T$1,'Point System'!$E:$E,'Point System'!$G:$G,0),0)</f>
        <v>0</v>
      </c>
      <c r="U137" s="242">
        <f>IFERROR(INDEX(Deduction!$U:$U,MATCH($A137,Deduction!$A:$A,0))*_xlfn.XLOOKUP(U$1,'Point System'!$E:$E,'Point System'!$G:$G,0),0)</f>
        <v>0</v>
      </c>
      <c r="V137" s="242">
        <f>IFERROR(INDEX(Deduction!$V:$V,MATCH($A137,Deduction!$A:$A,0))*_xlfn.XLOOKUP(V$1,'Point System'!$E:$E,'Point System'!$G:$G,0),0)</f>
        <v>0</v>
      </c>
      <c r="W137" s="241">
        <f t="shared" si="7"/>
        <v>0</v>
      </c>
      <c r="X137" s="241">
        <f t="shared" si="8"/>
        <v>0</v>
      </c>
      <c r="Y137" s="244" cm="1">
        <f t="array" ref="Y137">IFERROR(SUMPRODUCT((LOWER(INDEX(Attendance!$E:$ZZ,MATCH($A137,Attendance!$A:$A,0),0))="x")*(TEXT(Attendance!$E$1:$ZZ$1,"mmm")="Feb"))/SUMPRODUCT((Attendance!$E$1:$ZZ$1&lt;&gt;"")*(TEXT(Attendance!$E$1:$ZZ$1,"mmm")="Feb")),0)</f>
        <v>0</v>
      </c>
      <c r="Z137" s="245" cm="1">
        <f t="array" ref="Z137">IFERROR(SUMPRODUCT((LOWER(INDEX(Attendance!$E:$ZZ,MATCH($A137,Attendance!$A:$A,0),0))="x")*(Attendance!$E$2:$ZZ$2=_xlfn.XLOOKUP(E$1,'Point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38" spans="1:26" x14ac:dyDescent="0.25">
      <c r="A138" s="40">
        <f>Attendance!A137</f>
        <v>135</v>
      </c>
      <c r="B138" s="39" t="str">
        <f>IF($A138=0,"",IFERROR(_xlfn.LET(_xlpm.x,INDEX(Attendance!$B:$B,MATCH($A138,Attendance!$A:$A,0)),IF(_xlpm.x=0,"",_xlpm.x)),""))</f>
        <v/>
      </c>
      <c r="C138" s="39" t="str">
        <f>IF($A138=0,"",IFERROR(_xlfn.LET(_xlpm.x,INDEX(Attendance!$C:$C,MATCH($A138,Attendance!$A:$A,0)),IF(_xlpm.x=0,"",_xlpm.x)),""))</f>
        <v/>
      </c>
      <c r="D138" s="39" t="str">
        <f>IF($A138=0,"",IFERROR(_xlfn.LET(_xlpm.x,INDEX(Attendance!$D:$D,MATCH($A138,Attendance!$A:$A,0)),IF(_xlpm.x=0,"",_xlpm.x)),""))</f>
        <v/>
      </c>
      <c r="E138" s="233" cm="1">
        <f t="array" ref="E138">SUMPRODUCT((LOWER(INDEX(Attendance!$D:$ZZ,MATCH($A138,Attendance!$A:$A,0),0))="x")*(Attendance!$D$2:$ZZ$2=_xlfn.XLOOKUP(E$1,'Point System'!$A:$A,'Point System'!$B:$B,""))*(TEXT(Attendance!$D$1:$ZZ$1,"mmm")="Feb"))*_xlfn.XLOOKUP(E$1,'Point System'!$A:$A,'Point System'!$C:$C,0)</f>
        <v>0</v>
      </c>
      <c r="F138" s="233" cm="1">
        <f t="array" ref="F138">SUMPRODUCT((LOWER(INDEX(Attendance!$D:$ZZ,MATCH($A138,Attendance!$A:$A,0),0))="x")*(Attendance!$D$2:$ZZ$2=_xlfn.XLOOKUP(F$1,'Point System'!$A:$A,'Point System'!$B:$B,""))*(TEXT(Attendance!$D$1:$ZZ$1,"mmm")="Feb"))*_xlfn.XLOOKUP(F$1,'Point System'!$A:$A,'Point System'!$C:$C,0)</f>
        <v>0</v>
      </c>
      <c r="G138" s="233" cm="1">
        <f t="array" ref="G138">SUMPRODUCT((LOWER(INDEX(Attendance!$D:$ZZ,MATCH($A138,Attendance!$A:$A,0),0))="x")*(Attendance!$D$2:$ZZ$2=_xlfn.XLOOKUP(G$1,'Point System'!$A:$A,'Point System'!$B:$B,""))*(TEXT(Attendance!$D$1:$ZZ$1,"mmm")="Feb"))*_xlfn.XLOOKUP(G$1,'Point System'!$A:$A,'Point System'!$C:$C,0)</f>
        <v>0</v>
      </c>
      <c r="H138" s="233" cm="1">
        <f t="array" ref="H138">SUMPRODUCT((LOWER(INDEX(Attendance!$D:$ZZ,MATCH($A138,Attendance!$A:$A,0),0))="x")*(Attendance!$D$2:$ZZ$2=_xlfn.XLOOKUP(H$1,'Point System'!$A:$A,'Point System'!$B:$B,""))*(TEXT(Attendance!$D$1:$ZZ$1,"mmm")="Feb"))*_xlfn.XLOOKUP(H$1,'Point System'!$A:$A,'Point System'!$C:$C,0)</f>
        <v>0</v>
      </c>
      <c r="I138" s="233" cm="1">
        <f t="array" ref="I138">SUMPRODUCT((LOWER(INDEX(Attendance!$D:$ZZ,MATCH($A138,Attendance!$A:$A,0),0))="x")*(Attendance!$D$2:$ZZ$2=_xlfn.XLOOKUP(I$1,'Point System'!$A:$A,'Point System'!$B:$B,""))*(TEXT(Attendance!$D$1:$ZZ$1,"mmm")="Feb"))*_xlfn.XLOOKUP(I$1,'Point System'!$A:$A,'Point System'!$C:$C,0)</f>
        <v>0</v>
      </c>
      <c r="J138" s="233" cm="1">
        <f t="array" ref="J138">SUMPRODUCT((LOWER(INDEX(Attendance!$D:$ZZ,MATCH($A138,Attendance!$A:$A,0),0))="x")*(Attendance!$D$2:$ZZ$2=_xlfn.XLOOKUP(J$1,'Point System'!$A:$A,'Point System'!$B:$B,""))*(TEXT(Attendance!$D$1:$ZZ$1,"mmm")="Feb"))*_xlfn.XLOOKUP(J$1,'Point System'!$A:$A,'Point System'!$C:$C,0)</f>
        <v>0</v>
      </c>
      <c r="K138" s="233" cm="1">
        <f t="array" ref="K138">SUMPRODUCT((LOWER(INDEX(Attendance!$D:$ZZ,MATCH($A138,Attendance!$A:$A,0),0))="x")*(Attendance!$D$2:$ZZ$2=_xlfn.XLOOKUP(K$1,'Point System'!$A:$A,'Point System'!$B:$B,""))*(TEXT(Attendance!$D$1:$ZZ$1,"mmm")="Feb"))*_xlfn.XLOOKUP(K$1,'Point System'!$A:$A,'Point System'!$C:$C,0)</f>
        <v>0</v>
      </c>
      <c r="L138" s="188"/>
      <c r="M138" s="188"/>
      <c r="N138" s="188"/>
      <c r="O138" s="188"/>
      <c r="P138" s="241">
        <f t="shared" si="6"/>
        <v>0</v>
      </c>
      <c r="Q138" s="242">
        <f>IFERROR(INDEX(Deduction!$Q:$Q,MATCH($A138,Deduction!$A:$A,0))*_xlfn.XLOOKUP(Q$1,'Point System'!$E:$E,'Point System'!$G:$G,0),0)</f>
        <v>0</v>
      </c>
      <c r="R138" s="242">
        <f>IFERROR(INDEX(Deduction!$R:$R,MATCH($A138,Deduction!$A:$A,0))*_xlfn.XLOOKUP(R$1,'Point System'!$E:$E,'Point System'!$G:$G,0),0)</f>
        <v>0</v>
      </c>
      <c r="S138" s="242">
        <f>IFERROR(INDEX(Deduction!$S:$S,MATCH($A138,Deduction!$A:$A,0))*_xlfn.XLOOKUP(S$1,'Point System'!$E:$E,'Point System'!$G:$G,0),0)</f>
        <v>0</v>
      </c>
      <c r="T138" s="242">
        <f>IFERROR(INDEX(Deduction!$T:$T,MATCH($A138,Deduction!$A:$A,0))*_xlfn.XLOOKUP(T$1,'Point System'!$E:$E,'Point System'!$G:$G,0),0)</f>
        <v>0</v>
      </c>
      <c r="U138" s="242">
        <f>IFERROR(INDEX(Deduction!$U:$U,MATCH($A138,Deduction!$A:$A,0))*_xlfn.XLOOKUP(U$1,'Point System'!$E:$E,'Point System'!$G:$G,0),0)</f>
        <v>0</v>
      </c>
      <c r="V138" s="242">
        <f>IFERROR(INDEX(Deduction!$V:$V,MATCH($A138,Deduction!$A:$A,0))*_xlfn.XLOOKUP(V$1,'Point System'!$E:$E,'Point System'!$G:$G,0),0)</f>
        <v>0</v>
      </c>
      <c r="W138" s="241">
        <f t="shared" si="7"/>
        <v>0</v>
      </c>
      <c r="X138" s="241">
        <f t="shared" si="8"/>
        <v>0</v>
      </c>
      <c r="Y138" s="244" cm="1">
        <f t="array" ref="Y138">IFERROR(SUMPRODUCT((LOWER(INDEX(Attendance!$E:$ZZ,MATCH($A138,Attendance!$A:$A,0),0))="x")*(TEXT(Attendance!$E$1:$ZZ$1,"mmm")="Feb"))/SUMPRODUCT((Attendance!$E$1:$ZZ$1&lt;&gt;"")*(TEXT(Attendance!$E$1:$ZZ$1,"mmm")="Feb")),0)</f>
        <v>0</v>
      </c>
      <c r="Z138" s="245" cm="1">
        <f t="array" ref="Z138">IFERROR(SUMPRODUCT((LOWER(INDEX(Attendance!$E:$ZZ,MATCH($A138,Attendance!$A:$A,0),0))="x")*(Attendance!$E$2:$ZZ$2=_xlfn.XLOOKUP(E$1,'Point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39" spans="1:26" x14ac:dyDescent="0.25">
      <c r="A139" s="39">
        <f>Attendance!A138</f>
        <v>136</v>
      </c>
      <c r="B139" s="39" t="str">
        <f>IF($A139=0,"",IFERROR(_xlfn.LET(_xlpm.x,INDEX(Attendance!$B:$B,MATCH($A139,Attendance!$A:$A,0)),IF(_xlpm.x=0,"",_xlpm.x)),""))</f>
        <v/>
      </c>
      <c r="C139" s="39" t="str">
        <f>IF($A139=0,"",IFERROR(_xlfn.LET(_xlpm.x,INDEX(Attendance!$C:$C,MATCH($A139,Attendance!$A:$A,0)),IF(_xlpm.x=0,"",_xlpm.x)),""))</f>
        <v/>
      </c>
      <c r="D139" s="39" t="str">
        <f>IF($A139=0,"",IFERROR(_xlfn.LET(_xlpm.x,INDEX(Attendance!$D:$D,MATCH($A139,Attendance!$A:$A,0)),IF(_xlpm.x=0,"",_xlpm.x)),""))</f>
        <v/>
      </c>
      <c r="E139" s="233" cm="1">
        <f t="array" ref="E139">SUMPRODUCT((LOWER(INDEX(Attendance!$D:$ZZ,MATCH($A139,Attendance!$A:$A,0),0))="x")*(Attendance!$D$2:$ZZ$2=_xlfn.XLOOKUP(E$1,'Point System'!$A:$A,'Point System'!$B:$B,""))*(TEXT(Attendance!$D$1:$ZZ$1,"mmm")="Feb"))*_xlfn.XLOOKUP(E$1,'Point System'!$A:$A,'Point System'!$C:$C,0)</f>
        <v>0</v>
      </c>
      <c r="F139" s="233" cm="1">
        <f t="array" ref="F139">SUMPRODUCT((LOWER(INDEX(Attendance!$D:$ZZ,MATCH($A139,Attendance!$A:$A,0),0))="x")*(Attendance!$D$2:$ZZ$2=_xlfn.XLOOKUP(F$1,'Point System'!$A:$A,'Point System'!$B:$B,""))*(TEXT(Attendance!$D$1:$ZZ$1,"mmm")="Feb"))*_xlfn.XLOOKUP(F$1,'Point System'!$A:$A,'Point System'!$C:$C,0)</f>
        <v>0</v>
      </c>
      <c r="G139" s="233" cm="1">
        <f t="array" ref="G139">SUMPRODUCT((LOWER(INDEX(Attendance!$D:$ZZ,MATCH($A139,Attendance!$A:$A,0),0))="x")*(Attendance!$D$2:$ZZ$2=_xlfn.XLOOKUP(G$1,'Point System'!$A:$A,'Point System'!$B:$B,""))*(TEXT(Attendance!$D$1:$ZZ$1,"mmm")="Feb"))*_xlfn.XLOOKUP(G$1,'Point System'!$A:$A,'Point System'!$C:$C,0)</f>
        <v>0</v>
      </c>
      <c r="H139" s="233" cm="1">
        <f t="array" ref="H139">SUMPRODUCT((LOWER(INDEX(Attendance!$D:$ZZ,MATCH($A139,Attendance!$A:$A,0),0))="x")*(Attendance!$D$2:$ZZ$2=_xlfn.XLOOKUP(H$1,'Point System'!$A:$A,'Point System'!$B:$B,""))*(TEXT(Attendance!$D$1:$ZZ$1,"mmm")="Feb"))*_xlfn.XLOOKUP(H$1,'Point System'!$A:$A,'Point System'!$C:$C,0)</f>
        <v>0</v>
      </c>
      <c r="I139" s="233" cm="1">
        <f t="array" ref="I139">SUMPRODUCT((LOWER(INDEX(Attendance!$D:$ZZ,MATCH($A139,Attendance!$A:$A,0),0))="x")*(Attendance!$D$2:$ZZ$2=_xlfn.XLOOKUP(I$1,'Point System'!$A:$A,'Point System'!$B:$B,""))*(TEXT(Attendance!$D$1:$ZZ$1,"mmm")="Feb"))*_xlfn.XLOOKUP(I$1,'Point System'!$A:$A,'Point System'!$C:$C,0)</f>
        <v>0</v>
      </c>
      <c r="J139" s="233" cm="1">
        <f t="array" ref="J139">SUMPRODUCT((LOWER(INDEX(Attendance!$D:$ZZ,MATCH($A139,Attendance!$A:$A,0),0))="x")*(Attendance!$D$2:$ZZ$2=_xlfn.XLOOKUP(J$1,'Point System'!$A:$A,'Point System'!$B:$B,""))*(TEXT(Attendance!$D$1:$ZZ$1,"mmm")="Feb"))*_xlfn.XLOOKUP(J$1,'Point System'!$A:$A,'Point System'!$C:$C,0)</f>
        <v>0</v>
      </c>
      <c r="K139" s="233" cm="1">
        <f t="array" ref="K139">SUMPRODUCT((LOWER(INDEX(Attendance!$D:$ZZ,MATCH($A139,Attendance!$A:$A,0),0))="x")*(Attendance!$D$2:$ZZ$2=_xlfn.XLOOKUP(K$1,'Point System'!$A:$A,'Point System'!$B:$B,""))*(TEXT(Attendance!$D$1:$ZZ$1,"mmm")="Feb"))*_xlfn.XLOOKUP(K$1,'Point System'!$A:$A,'Point System'!$C:$C,0)</f>
        <v>0</v>
      </c>
      <c r="L139" s="188"/>
      <c r="M139" s="188"/>
      <c r="N139" s="188"/>
      <c r="O139" s="188"/>
      <c r="P139" s="241">
        <f t="shared" si="6"/>
        <v>0</v>
      </c>
      <c r="Q139" s="242">
        <f>IFERROR(INDEX(Deduction!$Q:$Q,MATCH($A139,Deduction!$A:$A,0))*_xlfn.XLOOKUP(Q$1,'Point System'!$E:$E,'Point System'!$G:$G,0),0)</f>
        <v>0</v>
      </c>
      <c r="R139" s="242">
        <f>IFERROR(INDEX(Deduction!$R:$R,MATCH($A139,Deduction!$A:$A,0))*_xlfn.XLOOKUP(R$1,'Point System'!$E:$E,'Point System'!$G:$G,0),0)</f>
        <v>0</v>
      </c>
      <c r="S139" s="242">
        <f>IFERROR(INDEX(Deduction!$S:$S,MATCH($A139,Deduction!$A:$A,0))*_xlfn.XLOOKUP(S$1,'Point System'!$E:$E,'Point System'!$G:$G,0),0)</f>
        <v>0</v>
      </c>
      <c r="T139" s="242">
        <f>IFERROR(INDEX(Deduction!$T:$T,MATCH($A139,Deduction!$A:$A,0))*_xlfn.XLOOKUP(T$1,'Point System'!$E:$E,'Point System'!$G:$G,0),0)</f>
        <v>0</v>
      </c>
      <c r="U139" s="242">
        <f>IFERROR(INDEX(Deduction!$U:$U,MATCH($A139,Deduction!$A:$A,0))*_xlfn.XLOOKUP(U$1,'Point System'!$E:$E,'Point System'!$G:$G,0),0)</f>
        <v>0</v>
      </c>
      <c r="V139" s="242">
        <f>IFERROR(INDEX(Deduction!$V:$V,MATCH($A139,Deduction!$A:$A,0))*_xlfn.XLOOKUP(V$1,'Point System'!$E:$E,'Point System'!$G:$G,0),0)</f>
        <v>0</v>
      </c>
      <c r="W139" s="241">
        <f t="shared" si="7"/>
        <v>0</v>
      </c>
      <c r="X139" s="241">
        <f t="shared" si="8"/>
        <v>0</v>
      </c>
      <c r="Y139" s="244" cm="1">
        <f t="array" ref="Y139">IFERROR(SUMPRODUCT((LOWER(INDEX(Attendance!$E:$ZZ,MATCH($A139,Attendance!$A:$A,0),0))="x")*(TEXT(Attendance!$E$1:$ZZ$1,"mmm")="Feb"))/SUMPRODUCT((Attendance!$E$1:$ZZ$1&lt;&gt;"")*(TEXT(Attendance!$E$1:$ZZ$1,"mmm")="Feb")),0)</f>
        <v>0</v>
      </c>
      <c r="Z139" s="245" cm="1">
        <f t="array" ref="Z139">IFERROR(SUMPRODUCT((LOWER(INDEX(Attendance!$E:$ZZ,MATCH($A139,Attendance!$A:$A,0),0))="x")*(Attendance!$E$2:$ZZ$2=_xlfn.XLOOKUP(E$1,'Point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40" spans="1:26" x14ac:dyDescent="0.25">
      <c r="A140" s="40">
        <f>Attendance!A139</f>
        <v>137</v>
      </c>
      <c r="B140" s="39" t="str">
        <f>IF($A140=0,"",IFERROR(_xlfn.LET(_xlpm.x,INDEX(Attendance!$B:$B,MATCH($A140,Attendance!$A:$A,0)),IF(_xlpm.x=0,"",_xlpm.x)),""))</f>
        <v/>
      </c>
      <c r="C140" s="39" t="str">
        <f>IF($A140=0,"",IFERROR(_xlfn.LET(_xlpm.x,INDEX(Attendance!$C:$C,MATCH($A140,Attendance!$A:$A,0)),IF(_xlpm.x=0,"",_xlpm.x)),""))</f>
        <v/>
      </c>
      <c r="D140" s="39" t="str">
        <f>IF($A140=0,"",IFERROR(_xlfn.LET(_xlpm.x,INDEX(Attendance!$D:$D,MATCH($A140,Attendance!$A:$A,0)),IF(_xlpm.x=0,"",_xlpm.x)),""))</f>
        <v/>
      </c>
      <c r="E140" s="233" cm="1">
        <f t="array" ref="E140">SUMPRODUCT((LOWER(INDEX(Attendance!$D:$ZZ,MATCH($A140,Attendance!$A:$A,0),0))="x")*(Attendance!$D$2:$ZZ$2=_xlfn.XLOOKUP(E$1,'Point System'!$A:$A,'Point System'!$B:$B,""))*(TEXT(Attendance!$D$1:$ZZ$1,"mmm")="Feb"))*_xlfn.XLOOKUP(E$1,'Point System'!$A:$A,'Point System'!$C:$C,0)</f>
        <v>0</v>
      </c>
      <c r="F140" s="233" cm="1">
        <f t="array" ref="F140">SUMPRODUCT((LOWER(INDEX(Attendance!$D:$ZZ,MATCH($A140,Attendance!$A:$A,0),0))="x")*(Attendance!$D$2:$ZZ$2=_xlfn.XLOOKUP(F$1,'Point System'!$A:$A,'Point System'!$B:$B,""))*(TEXT(Attendance!$D$1:$ZZ$1,"mmm")="Feb"))*_xlfn.XLOOKUP(F$1,'Point System'!$A:$A,'Point System'!$C:$C,0)</f>
        <v>0</v>
      </c>
      <c r="G140" s="233" cm="1">
        <f t="array" ref="G140">SUMPRODUCT((LOWER(INDEX(Attendance!$D:$ZZ,MATCH($A140,Attendance!$A:$A,0),0))="x")*(Attendance!$D$2:$ZZ$2=_xlfn.XLOOKUP(G$1,'Point System'!$A:$A,'Point System'!$B:$B,""))*(TEXT(Attendance!$D$1:$ZZ$1,"mmm")="Feb"))*_xlfn.XLOOKUP(G$1,'Point System'!$A:$A,'Point System'!$C:$C,0)</f>
        <v>0</v>
      </c>
      <c r="H140" s="233" cm="1">
        <f t="array" ref="H140">SUMPRODUCT((LOWER(INDEX(Attendance!$D:$ZZ,MATCH($A140,Attendance!$A:$A,0),0))="x")*(Attendance!$D$2:$ZZ$2=_xlfn.XLOOKUP(H$1,'Point System'!$A:$A,'Point System'!$B:$B,""))*(TEXT(Attendance!$D$1:$ZZ$1,"mmm")="Feb"))*_xlfn.XLOOKUP(H$1,'Point System'!$A:$A,'Point System'!$C:$C,0)</f>
        <v>0</v>
      </c>
      <c r="I140" s="233" cm="1">
        <f t="array" ref="I140">SUMPRODUCT((LOWER(INDEX(Attendance!$D:$ZZ,MATCH($A140,Attendance!$A:$A,0),0))="x")*(Attendance!$D$2:$ZZ$2=_xlfn.XLOOKUP(I$1,'Point System'!$A:$A,'Point System'!$B:$B,""))*(TEXT(Attendance!$D$1:$ZZ$1,"mmm")="Feb"))*_xlfn.XLOOKUP(I$1,'Point System'!$A:$A,'Point System'!$C:$C,0)</f>
        <v>0</v>
      </c>
      <c r="J140" s="233" cm="1">
        <f t="array" ref="J140">SUMPRODUCT((LOWER(INDEX(Attendance!$D:$ZZ,MATCH($A140,Attendance!$A:$A,0),0))="x")*(Attendance!$D$2:$ZZ$2=_xlfn.XLOOKUP(J$1,'Point System'!$A:$A,'Point System'!$B:$B,""))*(TEXT(Attendance!$D$1:$ZZ$1,"mmm")="Feb"))*_xlfn.XLOOKUP(J$1,'Point System'!$A:$A,'Point System'!$C:$C,0)</f>
        <v>0</v>
      </c>
      <c r="K140" s="233" cm="1">
        <f t="array" ref="K140">SUMPRODUCT((LOWER(INDEX(Attendance!$D:$ZZ,MATCH($A140,Attendance!$A:$A,0),0))="x")*(Attendance!$D$2:$ZZ$2=_xlfn.XLOOKUP(K$1,'Point System'!$A:$A,'Point System'!$B:$B,""))*(TEXT(Attendance!$D$1:$ZZ$1,"mmm")="Feb"))*_xlfn.XLOOKUP(K$1,'Point System'!$A:$A,'Point System'!$C:$C,0)</f>
        <v>0</v>
      </c>
      <c r="L140" s="188"/>
      <c r="M140" s="188"/>
      <c r="N140" s="188"/>
      <c r="O140" s="188"/>
      <c r="P140" s="241">
        <f t="shared" si="6"/>
        <v>0</v>
      </c>
      <c r="Q140" s="242">
        <f>IFERROR(INDEX(Deduction!$Q:$Q,MATCH($A140,Deduction!$A:$A,0))*_xlfn.XLOOKUP(Q$1,'Point System'!$E:$E,'Point System'!$G:$G,0),0)</f>
        <v>0</v>
      </c>
      <c r="R140" s="242">
        <f>IFERROR(INDEX(Deduction!$R:$R,MATCH($A140,Deduction!$A:$A,0))*_xlfn.XLOOKUP(R$1,'Point System'!$E:$E,'Point System'!$G:$G,0),0)</f>
        <v>0</v>
      </c>
      <c r="S140" s="242">
        <f>IFERROR(INDEX(Deduction!$S:$S,MATCH($A140,Deduction!$A:$A,0))*_xlfn.XLOOKUP(S$1,'Point System'!$E:$E,'Point System'!$G:$G,0),0)</f>
        <v>0</v>
      </c>
      <c r="T140" s="242">
        <f>IFERROR(INDEX(Deduction!$T:$T,MATCH($A140,Deduction!$A:$A,0))*_xlfn.XLOOKUP(T$1,'Point System'!$E:$E,'Point System'!$G:$G,0),0)</f>
        <v>0</v>
      </c>
      <c r="U140" s="242">
        <f>IFERROR(INDEX(Deduction!$U:$U,MATCH($A140,Deduction!$A:$A,0))*_xlfn.XLOOKUP(U$1,'Point System'!$E:$E,'Point System'!$G:$G,0),0)</f>
        <v>0</v>
      </c>
      <c r="V140" s="242">
        <f>IFERROR(INDEX(Deduction!$V:$V,MATCH($A140,Deduction!$A:$A,0))*_xlfn.XLOOKUP(V$1,'Point System'!$E:$E,'Point System'!$G:$G,0),0)</f>
        <v>0</v>
      </c>
      <c r="W140" s="241">
        <f t="shared" si="7"/>
        <v>0</v>
      </c>
      <c r="X140" s="241">
        <f t="shared" si="8"/>
        <v>0</v>
      </c>
      <c r="Y140" s="244" cm="1">
        <f t="array" ref="Y140">IFERROR(SUMPRODUCT((LOWER(INDEX(Attendance!$E:$ZZ,MATCH($A140,Attendance!$A:$A,0),0))="x")*(TEXT(Attendance!$E$1:$ZZ$1,"mmm")="Feb"))/SUMPRODUCT((Attendance!$E$1:$ZZ$1&lt;&gt;"")*(TEXT(Attendance!$E$1:$ZZ$1,"mmm")="Feb")),0)</f>
        <v>0</v>
      </c>
      <c r="Z140" s="245" cm="1">
        <f t="array" ref="Z140">IFERROR(SUMPRODUCT((LOWER(INDEX(Attendance!$E:$ZZ,MATCH($A140,Attendance!$A:$A,0),0))="x")*(Attendance!$E$2:$ZZ$2=_xlfn.XLOOKUP(E$1,'Point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41" spans="1:26" x14ac:dyDescent="0.25">
      <c r="A141" s="39">
        <f>Attendance!A140</f>
        <v>138</v>
      </c>
      <c r="B141" s="39" t="str">
        <f>IF($A141=0,"",IFERROR(_xlfn.LET(_xlpm.x,INDEX(Attendance!$B:$B,MATCH($A141,Attendance!$A:$A,0)),IF(_xlpm.x=0,"",_xlpm.x)),""))</f>
        <v/>
      </c>
      <c r="C141" s="39" t="str">
        <f>IF($A141=0,"",IFERROR(_xlfn.LET(_xlpm.x,INDEX(Attendance!$C:$C,MATCH($A141,Attendance!$A:$A,0)),IF(_xlpm.x=0,"",_xlpm.x)),""))</f>
        <v/>
      </c>
      <c r="D141" s="39" t="str">
        <f>IF($A141=0,"",IFERROR(_xlfn.LET(_xlpm.x,INDEX(Attendance!$D:$D,MATCH($A141,Attendance!$A:$A,0)),IF(_xlpm.x=0,"",_xlpm.x)),""))</f>
        <v/>
      </c>
      <c r="E141" s="233" cm="1">
        <f t="array" ref="E141">SUMPRODUCT((LOWER(INDEX(Attendance!$D:$ZZ,MATCH($A141,Attendance!$A:$A,0),0))="x")*(Attendance!$D$2:$ZZ$2=_xlfn.XLOOKUP(E$1,'Point System'!$A:$A,'Point System'!$B:$B,""))*(TEXT(Attendance!$D$1:$ZZ$1,"mmm")="Feb"))*_xlfn.XLOOKUP(E$1,'Point System'!$A:$A,'Point System'!$C:$C,0)</f>
        <v>0</v>
      </c>
      <c r="F141" s="233" cm="1">
        <f t="array" ref="F141">SUMPRODUCT((LOWER(INDEX(Attendance!$D:$ZZ,MATCH($A141,Attendance!$A:$A,0),0))="x")*(Attendance!$D$2:$ZZ$2=_xlfn.XLOOKUP(F$1,'Point System'!$A:$A,'Point System'!$B:$B,""))*(TEXT(Attendance!$D$1:$ZZ$1,"mmm")="Feb"))*_xlfn.XLOOKUP(F$1,'Point System'!$A:$A,'Point System'!$C:$C,0)</f>
        <v>0</v>
      </c>
      <c r="G141" s="233" cm="1">
        <f t="array" ref="G141">SUMPRODUCT((LOWER(INDEX(Attendance!$D:$ZZ,MATCH($A141,Attendance!$A:$A,0),0))="x")*(Attendance!$D$2:$ZZ$2=_xlfn.XLOOKUP(G$1,'Point System'!$A:$A,'Point System'!$B:$B,""))*(TEXT(Attendance!$D$1:$ZZ$1,"mmm")="Feb"))*_xlfn.XLOOKUP(G$1,'Point System'!$A:$A,'Point System'!$C:$C,0)</f>
        <v>0</v>
      </c>
      <c r="H141" s="233" cm="1">
        <f t="array" ref="H141">SUMPRODUCT((LOWER(INDEX(Attendance!$D:$ZZ,MATCH($A141,Attendance!$A:$A,0),0))="x")*(Attendance!$D$2:$ZZ$2=_xlfn.XLOOKUP(H$1,'Point System'!$A:$A,'Point System'!$B:$B,""))*(TEXT(Attendance!$D$1:$ZZ$1,"mmm")="Feb"))*_xlfn.XLOOKUP(H$1,'Point System'!$A:$A,'Point System'!$C:$C,0)</f>
        <v>0</v>
      </c>
      <c r="I141" s="233" cm="1">
        <f t="array" ref="I141">SUMPRODUCT((LOWER(INDEX(Attendance!$D:$ZZ,MATCH($A141,Attendance!$A:$A,0),0))="x")*(Attendance!$D$2:$ZZ$2=_xlfn.XLOOKUP(I$1,'Point System'!$A:$A,'Point System'!$B:$B,""))*(TEXT(Attendance!$D$1:$ZZ$1,"mmm")="Feb"))*_xlfn.XLOOKUP(I$1,'Point System'!$A:$A,'Point System'!$C:$C,0)</f>
        <v>0</v>
      </c>
      <c r="J141" s="233" cm="1">
        <f t="array" ref="J141">SUMPRODUCT((LOWER(INDEX(Attendance!$D:$ZZ,MATCH($A141,Attendance!$A:$A,0),0))="x")*(Attendance!$D$2:$ZZ$2=_xlfn.XLOOKUP(J$1,'Point System'!$A:$A,'Point System'!$B:$B,""))*(TEXT(Attendance!$D$1:$ZZ$1,"mmm")="Feb"))*_xlfn.XLOOKUP(J$1,'Point System'!$A:$A,'Point System'!$C:$C,0)</f>
        <v>0</v>
      </c>
      <c r="K141" s="233" cm="1">
        <f t="array" ref="K141">SUMPRODUCT((LOWER(INDEX(Attendance!$D:$ZZ,MATCH($A141,Attendance!$A:$A,0),0))="x")*(Attendance!$D$2:$ZZ$2=_xlfn.XLOOKUP(K$1,'Point System'!$A:$A,'Point System'!$B:$B,""))*(TEXT(Attendance!$D$1:$ZZ$1,"mmm")="Feb"))*_xlfn.XLOOKUP(K$1,'Point System'!$A:$A,'Point System'!$C:$C,0)</f>
        <v>0</v>
      </c>
      <c r="L141" s="188"/>
      <c r="M141" s="188"/>
      <c r="N141" s="188"/>
      <c r="O141" s="188"/>
      <c r="P141" s="241">
        <f t="shared" si="6"/>
        <v>0</v>
      </c>
      <c r="Q141" s="242">
        <f>IFERROR(INDEX(Deduction!$Q:$Q,MATCH($A141,Deduction!$A:$A,0))*_xlfn.XLOOKUP(Q$1,'Point System'!$E:$E,'Point System'!$G:$G,0),0)</f>
        <v>0</v>
      </c>
      <c r="R141" s="242">
        <f>IFERROR(INDEX(Deduction!$R:$R,MATCH($A141,Deduction!$A:$A,0))*_xlfn.XLOOKUP(R$1,'Point System'!$E:$E,'Point System'!$G:$G,0),0)</f>
        <v>0</v>
      </c>
      <c r="S141" s="242">
        <f>IFERROR(INDEX(Deduction!$S:$S,MATCH($A141,Deduction!$A:$A,0))*_xlfn.XLOOKUP(S$1,'Point System'!$E:$E,'Point System'!$G:$G,0),0)</f>
        <v>0</v>
      </c>
      <c r="T141" s="242">
        <f>IFERROR(INDEX(Deduction!$T:$T,MATCH($A141,Deduction!$A:$A,0))*_xlfn.XLOOKUP(T$1,'Point System'!$E:$E,'Point System'!$G:$G,0),0)</f>
        <v>0</v>
      </c>
      <c r="U141" s="242">
        <f>IFERROR(INDEX(Deduction!$U:$U,MATCH($A141,Deduction!$A:$A,0))*_xlfn.XLOOKUP(U$1,'Point System'!$E:$E,'Point System'!$G:$G,0),0)</f>
        <v>0</v>
      </c>
      <c r="V141" s="242">
        <f>IFERROR(INDEX(Deduction!$V:$V,MATCH($A141,Deduction!$A:$A,0))*_xlfn.XLOOKUP(V$1,'Point System'!$E:$E,'Point System'!$G:$G,0),0)</f>
        <v>0</v>
      </c>
      <c r="W141" s="241">
        <f t="shared" si="7"/>
        <v>0</v>
      </c>
      <c r="X141" s="241">
        <f t="shared" si="8"/>
        <v>0</v>
      </c>
      <c r="Y141" s="244" cm="1">
        <f t="array" ref="Y141">IFERROR(SUMPRODUCT((LOWER(INDEX(Attendance!$E:$ZZ,MATCH($A141,Attendance!$A:$A,0),0))="x")*(TEXT(Attendance!$E$1:$ZZ$1,"mmm")="Feb"))/SUMPRODUCT((Attendance!$E$1:$ZZ$1&lt;&gt;"")*(TEXT(Attendance!$E$1:$ZZ$1,"mmm")="Feb")),0)</f>
        <v>0</v>
      </c>
      <c r="Z141" s="245" cm="1">
        <f t="array" ref="Z141">IFERROR(SUMPRODUCT((LOWER(INDEX(Attendance!$E:$ZZ,MATCH($A141,Attendance!$A:$A,0),0))="x")*(Attendance!$E$2:$ZZ$2=_xlfn.XLOOKUP(E$1,'Point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42" spans="1:26" x14ac:dyDescent="0.25">
      <c r="A142" s="40">
        <f>Attendance!A141</f>
        <v>139</v>
      </c>
      <c r="B142" s="39" t="str">
        <f>IF($A142=0,"",IFERROR(_xlfn.LET(_xlpm.x,INDEX(Attendance!$B:$B,MATCH($A142,Attendance!$A:$A,0)),IF(_xlpm.x=0,"",_xlpm.x)),""))</f>
        <v/>
      </c>
      <c r="C142" s="39" t="str">
        <f>IF($A142=0,"",IFERROR(_xlfn.LET(_xlpm.x,INDEX(Attendance!$C:$C,MATCH($A142,Attendance!$A:$A,0)),IF(_xlpm.x=0,"",_xlpm.x)),""))</f>
        <v/>
      </c>
      <c r="D142" s="39" t="str">
        <f>IF($A142=0,"",IFERROR(_xlfn.LET(_xlpm.x,INDEX(Attendance!$D:$D,MATCH($A142,Attendance!$A:$A,0)),IF(_xlpm.x=0,"",_xlpm.x)),""))</f>
        <v/>
      </c>
      <c r="E142" s="233" cm="1">
        <f t="array" ref="E142">SUMPRODUCT((LOWER(INDEX(Attendance!$D:$ZZ,MATCH($A142,Attendance!$A:$A,0),0))="x")*(Attendance!$D$2:$ZZ$2=_xlfn.XLOOKUP(E$1,'Point System'!$A:$A,'Point System'!$B:$B,""))*(TEXT(Attendance!$D$1:$ZZ$1,"mmm")="Feb"))*_xlfn.XLOOKUP(E$1,'Point System'!$A:$A,'Point System'!$C:$C,0)</f>
        <v>0</v>
      </c>
      <c r="F142" s="233" cm="1">
        <f t="array" ref="F142">SUMPRODUCT((LOWER(INDEX(Attendance!$D:$ZZ,MATCH($A142,Attendance!$A:$A,0),0))="x")*(Attendance!$D$2:$ZZ$2=_xlfn.XLOOKUP(F$1,'Point System'!$A:$A,'Point System'!$B:$B,""))*(TEXT(Attendance!$D$1:$ZZ$1,"mmm")="Feb"))*_xlfn.XLOOKUP(F$1,'Point System'!$A:$A,'Point System'!$C:$C,0)</f>
        <v>0</v>
      </c>
      <c r="G142" s="233" cm="1">
        <f t="array" ref="G142">SUMPRODUCT((LOWER(INDEX(Attendance!$D:$ZZ,MATCH($A142,Attendance!$A:$A,0),0))="x")*(Attendance!$D$2:$ZZ$2=_xlfn.XLOOKUP(G$1,'Point System'!$A:$A,'Point System'!$B:$B,""))*(TEXT(Attendance!$D$1:$ZZ$1,"mmm")="Feb"))*_xlfn.XLOOKUP(G$1,'Point System'!$A:$A,'Point System'!$C:$C,0)</f>
        <v>0</v>
      </c>
      <c r="H142" s="233" cm="1">
        <f t="array" ref="H142">SUMPRODUCT((LOWER(INDEX(Attendance!$D:$ZZ,MATCH($A142,Attendance!$A:$A,0),0))="x")*(Attendance!$D$2:$ZZ$2=_xlfn.XLOOKUP(H$1,'Point System'!$A:$A,'Point System'!$B:$B,""))*(TEXT(Attendance!$D$1:$ZZ$1,"mmm")="Feb"))*_xlfn.XLOOKUP(H$1,'Point System'!$A:$A,'Point System'!$C:$C,0)</f>
        <v>0</v>
      </c>
      <c r="I142" s="233" cm="1">
        <f t="array" ref="I142">SUMPRODUCT((LOWER(INDEX(Attendance!$D:$ZZ,MATCH($A142,Attendance!$A:$A,0),0))="x")*(Attendance!$D$2:$ZZ$2=_xlfn.XLOOKUP(I$1,'Point System'!$A:$A,'Point System'!$B:$B,""))*(TEXT(Attendance!$D$1:$ZZ$1,"mmm")="Feb"))*_xlfn.XLOOKUP(I$1,'Point System'!$A:$A,'Point System'!$C:$C,0)</f>
        <v>0</v>
      </c>
      <c r="J142" s="233" cm="1">
        <f t="array" ref="J142">SUMPRODUCT((LOWER(INDEX(Attendance!$D:$ZZ,MATCH($A142,Attendance!$A:$A,0),0))="x")*(Attendance!$D$2:$ZZ$2=_xlfn.XLOOKUP(J$1,'Point System'!$A:$A,'Point System'!$B:$B,""))*(TEXT(Attendance!$D$1:$ZZ$1,"mmm")="Feb"))*_xlfn.XLOOKUP(J$1,'Point System'!$A:$A,'Point System'!$C:$C,0)</f>
        <v>0</v>
      </c>
      <c r="K142" s="233" cm="1">
        <f t="array" ref="K142">SUMPRODUCT((LOWER(INDEX(Attendance!$D:$ZZ,MATCH($A142,Attendance!$A:$A,0),0))="x")*(Attendance!$D$2:$ZZ$2=_xlfn.XLOOKUP(K$1,'Point System'!$A:$A,'Point System'!$B:$B,""))*(TEXT(Attendance!$D$1:$ZZ$1,"mmm")="Feb"))*_xlfn.XLOOKUP(K$1,'Point System'!$A:$A,'Point System'!$C:$C,0)</f>
        <v>0</v>
      </c>
      <c r="L142" s="188"/>
      <c r="M142" s="188"/>
      <c r="N142" s="188"/>
      <c r="O142" s="188"/>
      <c r="P142" s="241">
        <f t="shared" si="6"/>
        <v>0</v>
      </c>
      <c r="Q142" s="242">
        <f>IFERROR(INDEX(Deduction!$Q:$Q,MATCH($A142,Deduction!$A:$A,0))*_xlfn.XLOOKUP(Q$1,'Point System'!$E:$E,'Point System'!$G:$G,0),0)</f>
        <v>0</v>
      </c>
      <c r="R142" s="242">
        <f>IFERROR(INDEX(Deduction!$R:$R,MATCH($A142,Deduction!$A:$A,0))*_xlfn.XLOOKUP(R$1,'Point System'!$E:$E,'Point System'!$G:$G,0),0)</f>
        <v>0</v>
      </c>
      <c r="S142" s="242">
        <f>IFERROR(INDEX(Deduction!$S:$S,MATCH($A142,Deduction!$A:$A,0))*_xlfn.XLOOKUP(S$1,'Point System'!$E:$E,'Point System'!$G:$G,0),0)</f>
        <v>0</v>
      </c>
      <c r="T142" s="242">
        <f>IFERROR(INDEX(Deduction!$T:$T,MATCH($A142,Deduction!$A:$A,0))*_xlfn.XLOOKUP(T$1,'Point System'!$E:$E,'Point System'!$G:$G,0),0)</f>
        <v>0</v>
      </c>
      <c r="U142" s="242">
        <f>IFERROR(INDEX(Deduction!$U:$U,MATCH($A142,Deduction!$A:$A,0))*_xlfn.XLOOKUP(U$1,'Point System'!$E:$E,'Point System'!$G:$G,0),0)</f>
        <v>0</v>
      </c>
      <c r="V142" s="242">
        <f>IFERROR(INDEX(Deduction!$V:$V,MATCH($A142,Deduction!$A:$A,0))*_xlfn.XLOOKUP(V$1,'Point System'!$E:$E,'Point System'!$G:$G,0),0)</f>
        <v>0</v>
      </c>
      <c r="W142" s="241">
        <f t="shared" si="7"/>
        <v>0</v>
      </c>
      <c r="X142" s="241">
        <f t="shared" si="8"/>
        <v>0</v>
      </c>
      <c r="Y142" s="244" cm="1">
        <f t="array" ref="Y142">IFERROR(SUMPRODUCT((LOWER(INDEX(Attendance!$E:$ZZ,MATCH($A142,Attendance!$A:$A,0),0))="x")*(TEXT(Attendance!$E$1:$ZZ$1,"mmm")="Feb"))/SUMPRODUCT((Attendance!$E$1:$ZZ$1&lt;&gt;"")*(TEXT(Attendance!$E$1:$ZZ$1,"mmm")="Feb")),0)</f>
        <v>0</v>
      </c>
      <c r="Z142" s="245" cm="1">
        <f t="array" ref="Z142">IFERROR(SUMPRODUCT((LOWER(INDEX(Attendance!$E:$ZZ,MATCH($A142,Attendance!$A:$A,0),0))="x")*(Attendance!$E$2:$ZZ$2=_xlfn.XLOOKUP(E$1,'Point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43" spans="1:26" x14ac:dyDescent="0.25">
      <c r="A143" s="39">
        <f>Attendance!A142</f>
        <v>140</v>
      </c>
      <c r="B143" s="39" t="str">
        <f>IF($A143=0,"",IFERROR(_xlfn.LET(_xlpm.x,INDEX(Attendance!$B:$B,MATCH($A143,Attendance!$A:$A,0)),IF(_xlpm.x=0,"",_xlpm.x)),""))</f>
        <v/>
      </c>
      <c r="C143" s="39" t="str">
        <f>IF($A143=0,"",IFERROR(_xlfn.LET(_xlpm.x,INDEX(Attendance!$C:$C,MATCH($A143,Attendance!$A:$A,0)),IF(_xlpm.x=0,"",_xlpm.x)),""))</f>
        <v/>
      </c>
      <c r="D143" s="39" t="str">
        <f>IF($A143=0,"",IFERROR(_xlfn.LET(_xlpm.x,INDEX(Attendance!$D:$D,MATCH($A143,Attendance!$A:$A,0)),IF(_xlpm.x=0,"",_xlpm.x)),""))</f>
        <v/>
      </c>
      <c r="E143" s="233" cm="1">
        <f t="array" ref="E143">SUMPRODUCT((LOWER(INDEX(Attendance!$D:$ZZ,MATCH($A143,Attendance!$A:$A,0),0))="x")*(Attendance!$D$2:$ZZ$2=_xlfn.XLOOKUP(E$1,'Point System'!$A:$A,'Point System'!$B:$B,""))*(TEXT(Attendance!$D$1:$ZZ$1,"mmm")="Feb"))*_xlfn.XLOOKUP(E$1,'Point System'!$A:$A,'Point System'!$C:$C,0)</f>
        <v>0</v>
      </c>
      <c r="F143" s="233" cm="1">
        <f t="array" ref="F143">SUMPRODUCT((LOWER(INDEX(Attendance!$D:$ZZ,MATCH($A143,Attendance!$A:$A,0),0))="x")*(Attendance!$D$2:$ZZ$2=_xlfn.XLOOKUP(F$1,'Point System'!$A:$A,'Point System'!$B:$B,""))*(TEXT(Attendance!$D$1:$ZZ$1,"mmm")="Feb"))*_xlfn.XLOOKUP(F$1,'Point System'!$A:$A,'Point System'!$C:$C,0)</f>
        <v>0</v>
      </c>
      <c r="G143" s="233" cm="1">
        <f t="array" ref="G143">SUMPRODUCT((LOWER(INDEX(Attendance!$D:$ZZ,MATCH($A143,Attendance!$A:$A,0),0))="x")*(Attendance!$D$2:$ZZ$2=_xlfn.XLOOKUP(G$1,'Point System'!$A:$A,'Point System'!$B:$B,""))*(TEXT(Attendance!$D$1:$ZZ$1,"mmm")="Feb"))*_xlfn.XLOOKUP(G$1,'Point System'!$A:$A,'Point System'!$C:$C,0)</f>
        <v>0</v>
      </c>
      <c r="H143" s="233" cm="1">
        <f t="array" ref="H143">SUMPRODUCT((LOWER(INDEX(Attendance!$D:$ZZ,MATCH($A143,Attendance!$A:$A,0),0))="x")*(Attendance!$D$2:$ZZ$2=_xlfn.XLOOKUP(H$1,'Point System'!$A:$A,'Point System'!$B:$B,""))*(TEXT(Attendance!$D$1:$ZZ$1,"mmm")="Feb"))*_xlfn.XLOOKUP(H$1,'Point System'!$A:$A,'Point System'!$C:$C,0)</f>
        <v>0</v>
      </c>
      <c r="I143" s="233" cm="1">
        <f t="array" ref="I143">SUMPRODUCT((LOWER(INDEX(Attendance!$D:$ZZ,MATCH($A143,Attendance!$A:$A,0),0))="x")*(Attendance!$D$2:$ZZ$2=_xlfn.XLOOKUP(I$1,'Point System'!$A:$A,'Point System'!$B:$B,""))*(TEXT(Attendance!$D$1:$ZZ$1,"mmm")="Feb"))*_xlfn.XLOOKUP(I$1,'Point System'!$A:$A,'Point System'!$C:$C,0)</f>
        <v>0</v>
      </c>
      <c r="J143" s="233" cm="1">
        <f t="array" ref="J143">SUMPRODUCT((LOWER(INDEX(Attendance!$D:$ZZ,MATCH($A143,Attendance!$A:$A,0),0))="x")*(Attendance!$D$2:$ZZ$2=_xlfn.XLOOKUP(J$1,'Point System'!$A:$A,'Point System'!$B:$B,""))*(TEXT(Attendance!$D$1:$ZZ$1,"mmm")="Feb"))*_xlfn.XLOOKUP(J$1,'Point System'!$A:$A,'Point System'!$C:$C,0)</f>
        <v>0</v>
      </c>
      <c r="K143" s="233" cm="1">
        <f t="array" ref="K143">SUMPRODUCT((LOWER(INDEX(Attendance!$D:$ZZ,MATCH($A143,Attendance!$A:$A,0),0))="x")*(Attendance!$D$2:$ZZ$2=_xlfn.XLOOKUP(K$1,'Point System'!$A:$A,'Point System'!$B:$B,""))*(TEXT(Attendance!$D$1:$ZZ$1,"mmm")="Feb"))*_xlfn.XLOOKUP(K$1,'Point System'!$A:$A,'Point System'!$C:$C,0)</f>
        <v>0</v>
      </c>
      <c r="L143" s="188"/>
      <c r="M143" s="188"/>
      <c r="N143" s="188"/>
      <c r="O143" s="188"/>
      <c r="P143" s="241">
        <f t="shared" si="6"/>
        <v>0</v>
      </c>
      <c r="Q143" s="242">
        <f>IFERROR(INDEX(Deduction!$Q:$Q,MATCH($A143,Deduction!$A:$A,0))*_xlfn.XLOOKUP(Q$1,'Point System'!$E:$E,'Point System'!$G:$G,0),0)</f>
        <v>0</v>
      </c>
      <c r="R143" s="242">
        <f>IFERROR(INDEX(Deduction!$R:$R,MATCH($A143,Deduction!$A:$A,0))*_xlfn.XLOOKUP(R$1,'Point System'!$E:$E,'Point System'!$G:$G,0),0)</f>
        <v>0</v>
      </c>
      <c r="S143" s="242">
        <f>IFERROR(INDEX(Deduction!$S:$S,MATCH($A143,Deduction!$A:$A,0))*_xlfn.XLOOKUP(S$1,'Point System'!$E:$E,'Point System'!$G:$G,0),0)</f>
        <v>0</v>
      </c>
      <c r="T143" s="242">
        <f>IFERROR(INDEX(Deduction!$T:$T,MATCH($A143,Deduction!$A:$A,0))*_xlfn.XLOOKUP(T$1,'Point System'!$E:$E,'Point System'!$G:$G,0),0)</f>
        <v>0</v>
      </c>
      <c r="U143" s="242">
        <f>IFERROR(INDEX(Deduction!$U:$U,MATCH($A143,Deduction!$A:$A,0))*_xlfn.XLOOKUP(U$1,'Point System'!$E:$E,'Point System'!$G:$G,0),0)</f>
        <v>0</v>
      </c>
      <c r="V143" s="242">
        <f>IFERROR(INDEX(Deduction!$V:$V,MATCH($A143,Deduction!$A:$A,0))*_xlfn.XLOOKUP(V$1,'Point System'!$E:$E,'Point System'!$G:$G,0),0)</f>
        <v>0</v>
      </c>
      <c r="W143" s="241">
        <f t="shared" si="7"/>
        <v>0</v>
      </c>
      <c r="X143" s="241">
        <f t="shared" si="8"/>
        <v>0</v>
      </c>
      <c r="Y143" s="244" cm="1">
        <f t="array" ref="Y143">IFERROR(SUMPRODUCT((LOWER(INDEX(Attendance!$E:$ZZ,MATCH($A143,Attendance!$A:$A,0),0))="x")*(TEXT(Attendance!$E$1:$ZZ$1,"mmm")="Feb"))/SUMPRODUCT((Attendance!$E$1:$ZZ$1&lt;&gt;"")*(TEXT(Attendance!$E$1:$ZZ$1,"mmm")="Feb")),0)</f>
        <v>0</v>
      </c>
      <c r="Z143" s="245" cm="1">
        <f t="array" ref="Z143">IFERROR(SUMPRODUCT((LOWER(INDEX(Attendance!$E:$ZZ,MATCH($A143,Attendance!$A:$A,0),0))="x")*(Attendance!$E$2:$ZZ$2=_xlfn.XLOOKUP(E$1,'Point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44" spans="1:26" x14ac:dyDescent="0.25">
      <c r="A144" s="40">
        <f>Attendance!A143</f>
        <v>141</v>
      </c>
      <c r="B144" s="39" t="str">
        <f>IF($A144=0,"",IFERROR(_xlfn.LET(_xlpm.x,INDEX(Attendance!$B:$B,MATCH($A144,Attendance!$A:$A,0)),IF(_xlpm.x=0,"",_xlpm.x)),""))</f>
        <v/>
      </c>
      <c r="C144" s="39" t="str">
        <f>IF($A144=0,"",IFERROR(_xlfn.LET(_xlpm.x,INDEX(Attendance!$C:$C,MATCH($A144,Attendance!$A:$A,0)),IF(_xlpm.x=0,"",_xlpm.x)),""))</f>
        <v/>
      </c>
      <c r="D144" s="39" t="str">
        <f>IF($A144=0,"",IFERROR(_xlfn.LET(_xlpm.x,INDEX(Attendance!$D:$D,MATCH($A144,Attendance!$A:$A,0)),IF(_xlpm.x=0,"",_xlpm.x)),""))</f>
        <v/>
      </c>
      <c r="E144" s="233" cm="1">
        <f t="array" ref="E144">SUMPRODUCT((LOWER(INDEX(Attendance!$D:$ZZ,MATCH($A144,Attendance!$A:$A,0),0))="x")*(Attendance!$D$2:$ZZ$2=_xlfn.XLOOKUP(E$1,'Point System'!$A:$A,'Point System'!$B:$B,""))*(TEXT(Attendance!$D$1:$ZZ$1,"mmm")="Feb"))*_xlfn.XLOOKUP(E$1,'Point System'!$A:$A,'Point System'!$C:$C,0)</f>
        <v>0</v>
      </c>
      <c r="F144" s="233" cm="1">
        <f t="array" ref="F144">SUMPRODUCT((LOWER(INDEX(Attendance!$D:$ZZ,MATCH($A144,Attendance!$A:$A,0),0))="x")*(Attendance!$D$2:$ZZ$2=_xlfn.XLOOKUP(F$1,'Point System'!$A:$A,'Point System'!$B:$B,""))*(TEXT(Attendance!$D$1:$ZZ$1,"mmm")="Feb"))*_xlfn.XLOOKUP(F$1,'Point System'!$A:$A,'Point System'!$C:$C,0)</f>
        <v>0</v>
      </c>
      <c r="G144" s="233" cm="1">
        <f t="array" ref="G144">SUMPRODUCT((LOWER(INDEX(Attendance!$D:$ZZ,MATCH($A144,Attendance!$A:$A,0),0))="x")*(Attendance!$D$2:$ZZ$2=_xlfn.XLOOKUP(G$1,'Point System'!$A:$A,'Point System'!$B:$B,""))*(TEXT(Attendance!$D$1:$ZZ$1,"mmm")="Feb"))*_xlfn.XLOOKUP(G$1,'Point System'!$A:$A,'Point System'!$C:$C,0)</f>
        <v>0</v>
      </c>
      <c r="H144" s="233" cm="1">
        <f t="array" ref="H144">SUMPRODUCT((LOWER(INDEX(Attendance!$D:$ZZ,MATCH($A144,Attendance!$A:$A,0),0))="x")*(Attendance!$D$2:$ZZ$2=_xlfn.XLOOKUP(H$1,'Point System'!$A:$A,'Point System'!$B:$B,""))*(TEXT(Attendance!$D$1:$ZZ$1,"mmm")="Feb"))*_xlfn.XLOOKUP(H$1,'Point System'!$A:$A,'Point System'!$C:$C,0)</f>
        <v>0</v>
      </c>
      <c r="I144" s="233" cm="1">
        <f t="array" ref="I144">SUMPRODUCT((LOWER(INDEX(Attendance!$D:$ZZ,MATCH($A144,Attendance!$A:$A,0),0))="x")*(Attendance!$D$2:$ZZ$2=_xlfn.XLOOKUP(I$1,'Point System'!$A:$A,'Point System'!$B:$B,""))*(TEXT(Attendance!$D$1:$ZZ$1,"mmm")="Feb"))*_xlfn.XLOOKUP(I$1,'Point System'!$A:$A,'Point System'!$C:$C,0)</f>
        <v>0</v>
      </c>
      <c r="J144" s="233" cm="1">
        <f t="array" ref="J144">SUMPRODUCT((LOWER(INDEX(Attendance!$D:$ZZ,MATCH($A144,Attendance!$A:$A,0),0))="x")*(Attendance!$D$2:$ZZ$2=_xlfn.XLOOKUP(J$1,'Point System'!$A:$A,'Point System'!$B:$B,""))*(TEXT(Attendance!$D$1:$ZZ$1,"mmm")="Feb"))*_xlfn.XLOOKUP(J$1,'Point System'!$A:$A,'Point System'!$C:$C,0)</f>
        <v>0</v>
      </c>
      <c r="K144" s="233" cm="1">
        <f t="array" ref="K144">SUMPRODUCT((LOWER(INDEX(Attendance!$D:$ZZ,MATCH($A144,Attendance!$A:$A,0),0))="x")*(Attendance!$D$2:$ZZ$2=_xlfn.XLOOKUP(K$1,'Point System'!$A:$A,'Point System'!$B:$B,""))*(TEXT(Attendance!$D$1:$ZZ$1,"mmm")="Feb"))*_xlfn.XLOOKUP(K$1,'Point System'!$A:$A,'Point System'!$C:$C,0)</f>
        <v>0</v>
      </c>
      <c r="L144" s="188"/>
      <c r="M144" s="188"/>
      <c r="N144" s="188"/>
      <c r="O144" s="188"/>
      <c r="P144" s="241">
        <f t="shared" si="6"/>
        <v>0</v>
      </c>
      <c r="Q144" s="242">
        <f>IFERROR(INDEX(Deduction!$Q:$Q,MATCH($A144,Deduction!$A:$A,0))*_xlfn.XLOOKUP(Q$1,'Point System'!$E:$E,'Point System'!$G:$G,0),0)</f>
        <v>0</v>
      </c>
      <c r="R144" s="242">
        <f>IFERROR(INDEX(Deduction!$R:$R,MATCH($A144,Deduction!$A:$A,0))*_xlfn.XLOOKUP(R$1,'Point System'!$E:$E,'Point System'!$G:$G,0),0)</f>
        <v>0</v>
      </c>
      <c r="S144" s="242">
        <f>IFERROR(INDEX(Deduction!$S:$S,MATCH($A144,Deduction!$A:$A,0))*_xlfn.XLOOKUP(S$1,'Point System'!$E:$E,'Point System'!$G:$G,0),0)</f>
        <v>0</v>
      </c>
      <c r="T144" s="242">
        <f>IFERROR(INDEX(Deduction!$T:$T,MATCH($A144,Deduction!$A:$A,0))*_xlfn.XLOOKUP(T$1,'Point System'!$E:$E,'Point System'!$G:$G,0),0)</f>
        <v>0</v>
      </c>
      <c r="U144" s="242">
        <f>IFERROR(INDEX(Deduction!$U:$U,MATCH($A144,Deduction!$A:$A,0))*_xlfn.XLOOKUP(U$1,'Point System'!$E:$E,'Point System'!$G:$G,0),0)</f>
        <v>0</v>
      </c>
      <c r="V144" s="242">
        <f>IFERROR(INDEX(Deduction!$V:$V,MATCH($A144,Deduction!$A:$A,0))*_xlfn.XLOOKUP(V$1,'Point System'!$E:$E,'Point System'!$G:$G,0),0)</f>
        <v>0</v>
      </c>
      <c r="W144" s="241">
        <f t="shared" si="7"/>
        <v>0</v>
      </c>
      <c r="X144" s="241">
        <f t="shared" si="8"/>
        <v>0</v>
      </c>
      <c r="Y144" s="244" cm="1">
        <f t="array" ref="Y144">IFERROR(SUMPRODUCT((LOWER(INDEX(Attendance!$E:$ZZ,MATCH($A144,Attendance!$A:$A,0),0))="x")*(TEXT(Attendance!$E$1:$ZZ$1,"mmm")="Feb"))/SUMPRODUCT((Attendance!$E$1:$ZZ$1&lt;&gt;"")*(TEXT(Attendance!$E$1:$ZZ$1,"mmm")="Feb")),0)</f>
        <v>0</v>
      </c>
      <c r="Z144" s="245" cm="1">
        <f t="array" ref="Z144">IFERROR(SUMPRODUCT((LOWER(INDEX(Attendance!$E:$ZZ,MATCH($A144,Attendance!$A:$A,0),0))="x")*(Attendance!$E$2:$ZZ$2=_xlfn.XLOOKUP(E$1,'Point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45" spans="1:26" x14ac:dyDescent="0.25">
      <c r="A145" s="39">
        <f>Attendance!A144</f>
        <v>142</v>
      </c>
      <c r="B145" s="39" t="str">
        <f>IF($A145=0,"",IFERROR(_xlfn.LET(_xlpm.x,INDEX(Attendance!$B:$B,MATCH($A145,Attendance!$A:$A,0)),IF(_xlpm.x=0,"",_xlpm.x)),""))</f>
        <v/>
      </c>
      <c r="C145" s="39" t="str">
        <f>IF($A145=0,"",IFERROR(_xlfn.LET(_xlpm.x,INDEX(Attendance!$C:$C,MATCH($A145,Attendance!$A:$A,0)),IF(_xlpm.x=0,"",_xlpm.x)),""))</f>
        <v/>
      </c>
      <c r="D145" s="39" t="str">
        <f>IF($A145=0,"",IFERROR(_xlfn.LET(_xlpm.x,INDEX(Attendance!$D:$D,MATCH($A145,Attendance!$A:$A,0)),IF(_xlpm.x=0,"",_xlpm.x)),""))</f>
        <v/>
      </c>
      <c r="E145" s="233" cm="1">
        <f t="array" ref="E145">SUMPRODUCT((LOWER(INDEX(Attendance!$D:$ZZ,MATCH($A145,Attendance!$A:$A,0),0))="x")*(Attendance!$D$2:$ZZ$2=_xlfn.XLOOKUP(E$1,'Point System'!$A:$A,'Point System'!$B:$B,""))*(TEXT(Attendance!$D$1:$ZZ$1,"mmm")="Feb"))*_xlfn.XLOOKUP(E$1,'Point System'!$A:$A,'Point System'!$C:$C,0)</f>
        <v>0</v>
      </c>
      <c r="F145" s="233" cm="1">
        <f t="array" ref="F145">SUMPRODUCT((LOWER(INDEX(Attendance!$D:$ZZ,MATCH($A145,Attendance!$A:$A,0),0))="x")*(Attendance!$D$2:$ZZ$2=_xlfn.XLOOKUP(F$1,'Point System'!$A:$A,'Point System'!$B:$B,""))*(TEXT(Attendance!$D$1:$ZZ$1,"mmm")="Feb"))*_xlfn.XLOOKUP(F$1,'Point System'!$A:$A,'Point System'!$C:$C,0)</f>
        <v>0</v>
      </c>
      <c r="G145" s="233" cm="1">
        <f t="array" ref="G145">SUMPRODUCT((LOWER(INDEX(Attendance!$D:$ZZ,MATCH($A145,Attendance!$A:$A,0),0))="x")*(Attendance!$D$2:$ZZ$2=_xlfn.XLOOKUP(G$1,'Point System'!$A:$A,'Point System'!$B:$B,""))*(TEXT(Attendance!$D$1:$ZZ$1,"mmm")="Feb"))*_xlfn.XLOOKUP(G$1,'Point System'!$A:$A,'Point System'!$C:$C,0)</f>
        <v>0</v>
      </c>
      <c r="H145" s="233" cm="1">
        <f t="array" ref="H145">SUMPRODUCT((LOWER(INDEX(Attendance!$D:$ZZ,MATCH($A145,Attendance!$A:$A,0),0))="x")*(Attendance!$D$2:$ZZ$2=_xlfn.XLOOKUP(H$1,'Point System'!$A:$A,'Point System'!$B:$B,""))*(TEXT(Attendance!$D$1:$ZZ$1,"mmm")="Feb"))*_xlfn.XLOOKUP(H$1,'Point System'!$A:$A,'Point System'!$C:$C,0)</f>
        <v>0</v>
      </c>
      <c r="I145" s="233" cm="1">
        <f t="array" ref="I145">SUMPRODUCT((LOWER(INDEX(Attendance!$D:$ZZ,MATCH($A145,Attendance!$A:$A,0),0))="x")*(Attendance!$D$2:$ZZ$2=_xlfn.XLOOKUP(I$1,'Point System'!$A:$A,'Point System'!$B:$B,""))*(TEXT(Attendance!$D$1:$ZZ$1,"mmm")="Feb"))*_xlfn.XLOOKUP(I$1,'Point System'!$A:$A,'Point System'!$C:$C,0)</f>
        <v>0</v>
      </c>
      <c r="J145" s="233" cm="1">
        <f t="array" ref="J145">SUMPRODUCT((LOWER(INDEX(Attendance!$D:$ZZ,MATCH($A145,Attendance!$A:$A,0),0))="x")*(Attendance!$D$2:$ZZ$2=_xlfn.XLOOKUP(J$1,'Point System'!$A:$A,'Point System'!$B:$B,""))*(TEXT(Attendance!$D$1:$ZZ$1,"mmm")="Feb"))*_xlfn.XLOOKUP(J$1,'Point System'!$A:$A,'Point System'!$C:$C,0)</f>
        <v>0</v>
      </c>
      <c r="K145" s="233" cm="1">
        <f t="array" ref="K145">SUMPRODUCT((LOWER(INDEX(Attendance!$D:$ZZ,MATCH($A145,Attendance!$A:$A,0),0))="x")*(Attendance!$D$2:$ZZ$2=_xlfn.XLOOKUP(K$1,'Point System'!$A:$A,'Point System'!$B:$B,""))*(TEXT(Attendance!$D$1:$ZZ$1,"mmm")="Feb"))*_xlfn.XLOOKUP(K$1,'Point System'!$A:$A,'Point System'!$C:$C,0)</f>
        <v>0</v>
      </c>
      <c r="L145" s="188"/>
      <c r="M145" s="188"/>
      <c r="N145" s="188"/>
      <c r="O145" s="188"/>
      <c r="P145" s="241">
        <f t="shared" si="6"/>
        <v>0</v>
      </c>
      <c r="Q145" s="242">
        <f>IFERROR(INDEX(Deduction!$Q:$Q,MATCH($A145,Deduction!$A:$A,0))*_xlfn.XLOOKUP(Q$1,'Point System'!$E:$E,'Point System'!$G:$G,0),0)</f>
        <v>0</v>
      </c>
      <c r="R145" s="242">
        <f>IFERROR(INDEX(Deduction!$R:$R,MATCH($A145,Deduction!$A:$A,0))*_xlfn.XLOOKUP(R$1,'Point System'!$E:$E,'Point System'!$G:$G,0),0)</f>
        <v>0</v>
      </c>
      <c r="S145" s="242">
        <f>IFERROR(INDEX(Deduction!$S:$S,MATCH($A145,Deduction!$A:$A,0))*_xlfn.XLOOKUP(S$1,'Point System'!$E:$E,'Point System'!$G:$G,0),0)</f>
        <v>0</v>
      </c>
      <c r="T145" s="242">
        <f>IFERROR(INDEX(Deduction!$T:$T,MATCH($A145,Deduction!$A:$A,0))*_xlfn.XLOOKUP(T$1,'Point System'!$E:$E,'Point System'!$G:$G,0),0)</f>
        <v>0</v>
      </c>
      <c r="U145" s="242">
        <f>IFERROR(INDEX(Deduction!$U:$U,MATCH($A145,Deduction!$A:$A,0))*_xlfn.XLOOKUP(U$1,'Point System'!$E:$E,'Point System'!$G:$G,0),0)</f>
        <v>0</v>
      </c>
      <c r="V145" s="242">
        <f>IFERROR(INDEX(Deduction!$V:$V,MATCH($A145,Deduction!$A:$A,0))*_xlfn.XLOOKUP(V$1,'Point System'!$E:$E,'Point System'!$G:$G,0),0)</f>
        <v>0</v>
      </c>
      <c r="W145" s="241">
        <f t="shared" si="7"/>
        <v>0</v>
      </c>
      <c r="X145" s="241">
        <f t="shared" si="8"/>
        <v>0</v>
      </c>
      <c r="Y145" s="244" cm="1">
        <f t="array" ref="Y145">IFERROR(SUMPRODUCT((LOWER(INDEX(Attendance!$E:$ZZ,MATCH($A145,Attendance!$A:$A,0),0))="x")*(TEXT(Attendance!$E$1:$ZZ$1,"mmm")="Feb"))/SUMPRODUCT((Attendance!$E$1:$ZZ$1&lt;&gt;"")*(TEXT(Attendance!$E$1:$ZZ$1,"mmm")="Feb")),0)</f>
        <v>0</v>
      </c>
      <c r="Z145" s="245" cm="1">
        <f t="array" ref="Z145">IFERROR(SUMPRODUCT((LOWER(INDEX(Attendance!$E:$ZZ,MATCH($A145,Attendance!$A:$A,0),0))="x")*(Attendance!$E$2:$ZZ$2=_xlfn.XLOOKUP(E$1,'Point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46" spans="1:26" x14ac:dyDescent="0.25">
      <c r="A146" s="40">
        <f>Attendance!A145</f>
        <v>143</v>
      </c>
      <c r="B146" s="39" t="str">
        <f>IF($A146=0,"",IFERROR(_xlfn.LET(_xlpm.x,INDEX(Attendance!$B:$B,MATCH($A146,Attendance!$A:$A,0)),IF(_xlpm.x=0,"",_xlpm.x)),""))</f>
        <v/>
      </c>
      <c r="C146" s="39" t="str">
        <f>IF($A146=0,"",IFERROR(_xlfn.LET(_xlpm.x,INDEX(Attendance!$C:$C,MATCH($A146,Attendance!$A:$A,0)),IF(_xlpm.x=0,"",_xlpm.x)),""))</f>
        <v/>
      </c>
      <c r="D146" s="39" t="str">
        <f>IF($A146=0,"",IFERROR(_xlfn.LET(_xlpm.x,INDEX(Attendance!$D:$D,MATCH($A146,Attendance!$A:$A,0)),IF(_xlpm.x=0,"",_xlpm.x)),""))</f>
        <v/>
      </c>
      <c r="E146" s="233" cm="1">
        <f t="array" ref="E146">SUMPRODUCT((LOWER(INDEX(Attendance!$D:$ZZ,MATCH($A146,Attendance!$A:$A,0),0))="x")*(Attendance!$D$2:$ZZ$2=_xlfn.XLOOKUP(E$1,'Point System'!$A:$A,'Point System'!$B:$B,""))*(TEXT(Attendance!$D$1:$ZZ$1,"mmm")="Feb"))*_xlfn.XLOOKUP(E$1,'Point System'!$A:$A,'Point System'!$C:$C,0)</f>
        <v>0</v>
      </c>
      <c r="F146" s="233" cm="1">
        <f t="array" ref="F146">SUMPRODUCT((LOWER(INDEX(Attendance!$D:$ZZ,MATCH($A146,Attendance!$A:$A,0),0))="x")*(Attendance!$D$2:$ZZ$2=_xlfn.XLOOKUP(F$1,'Point System'!$A:$A,'Point System'!$B:$B,""))*(TEXT(Attendance!$D$1:$ZZ$1,"mmm")="Feb"))*_xlfn.XLOOKUP(F$1,'Point System'!$A:$A,'Point System'!$C:$C,0)</f>
        <v>0</v>
      </c>
      <c r="G146" s="233" cm="1">
        <f t="array" ref="G146">SUMPRODUCT((LOWER(INDEX(Attendance!$D:$ZZ,MATCH($A146,Attendance!$A:$A,0),0))="x")*(Attendance!$D$2:$ZZ$2=_xlfn.XLOOKUP(G$1,'Point System'!$A:$A,'Point System'!$B:$B,""))*(TEXT(Attendance!$D$1:$ZZ$1,"mmm")="Feb"))*_xlfn.XLOOKUP(G$1,'Point System'!$A:$A,'Point System'!$C:$C,0)</f>
        <v>0</v>
      </c>
      <c r="H146" s="233" cm="1">
        <f t="array" ref="H146">SUMPRODUCT((LOWER(INDEX(Attendance!$D:$ZZ,MATCH($A146,Attendance!$A:$A,0),0))="x")*(Attendance!$D$2:$ZZ$2=_xlfn.XLOOKUP(H$1,'Point System'!$A:$A,'Point System'!$B:$B,""))*(TEXT(Attendance!$D$1:$ZZ$1,"mmm")="Feb"))*_xlfn.XLOOKUP(H$1,'Point System'!$A:$A,'Point System'!$C:$C,0)</f>
        <v>0</v>
      </c>
      <c r="I146" s="233" cm="1">
        <f t="array" ref="I146">SUMPRODUCT((LOWER(INDEX(Attendance!$D:$ZZ,MATCH($A146,Attendance!$A:$A,0),0))="x")*(Attendance!$D$2:$ZZ$2=_xlfn.XLOOKUP(I$1,'Point System'!$A:$A,'Point System'!$B:$B,""))*(TEXT(Attendance!$D$1:$ZZ$1,"mmm")="Feb"))*_xlfn.XLOOKUP(I$1,'Point System'!$A:$A,'Point System'!$C:$C,0)</f>
        <v>0</v>
      </c>
      <c r="J146" s="233" cm="1">
        <f t="array" ref="J146">SUMPRODUCT((LOWER(INDEX(Attendance!$D:$ZZ,MATCH($A146,Attendance!$A:$A,0),0))="x")*(Attendance!$D$2:$ZZ$2=_xlfn.XLOOKUP(J$1,'Point System'!$A:$A,'Point System'!$B:$B,""))*(TEXT(Attendance!$D$1:$ZZ$1,"mmm")="Feb"))*_xlfn.XLOOKUP(J$1,'Point System'!$A:$A,'Point System'!$C:$C,0)</f>
        <v>0</v>
      </c>
      <c r="K146" s="233" cm="1">
        <f t="array" ref="K146">SUMPRODUCT((LOWER(INDEX(Attendance!$D:$ZZ,MATCH($A146,Attendance!$A:$A,0),0))="x")*(Attendance!$D$2:$ZZ$2=_xlfn.XLOOKUP(K$1,'Point System'!$A:$A,'Point System'!$B:$B,""))*(TEXT(Attendance!$D$1:$ZZ$1,"mmm")="Feb"))*_xlfn.XLOOKUP(K$1,'Point System'!$A:$A,'Point System'!$C:$C,0)</f>
        <v>0</v>
      </c>
      <c r="L146" s="188"/>
      <c r="M146" s="188"/>
      <c r="N146" s="188"/>
      <c r="O146" s="188"/>
      <c r="P146" s="241">
        <f t="shared" si="6"/>
        <v>0</v>
      </c>
      <c r="Q146" s="242">
        <f>IFERROR(INDEX(Deduction!$Q:$Q,MATCH($A146,Deduction!$A:$A,0))*_xlfn.XLOOKUP(Q$1,'Point System'!$E:$E,'Point System'!$G:$G,0),0)</f>
        <v>0</v>
      </c>
      <c r="R146" s="242">
        <f>IFERROR(INDEX(Deduction!$R:$R,MATCH($A146,Deduction!$A:$A,0))*_xlfn.XLOOKUP(R$1,'Point System'!$E:$E,'Point System'!$G:$G,0),0)</f>
        <v>0</v>
      </c>
      <c r="S146" s="242">
        <f>IFERROR(INDEX(Deduction!$S:$S,MATCH($A146,Deduction!$A:$A,0))*_xlfn.XLOOKUP(S$1,'Point System'!$E:$E,'Point System'!$G:$G,0),0)</f>
        <v>0</v>
      </c>
      <c r="T146" s="242">
        <f>IFERROR(INDEX(Deduction!$T:$T,MATCH($A146,Deduction!$A:$A,0))*_xlfn.XLOOKUP(T$1,'Point System'!$E:$E,'Point System'!$G:$G,0),0)</f>
        <v>0</v>
      </c>
      <c r="U146" s="242">
        <f>IFERROR(INDEX(Deduction!$U:$U,MATCH($A146,Deduction!$A:$A,0))*_xlfn.XLOOKUP(U$1,'Point System'!$E:$E,'Point System'!$G:$G,0),0)</f>
        <v>0</v>
      </c>
      <c r="V146" s="242">
        <f>IFERROR(INDEX(Deduction!$V:$V,MATCH($A146,Deduction!$A:$A,0))*_xlfn.XLOOKUP(V$1,'Point System'!$E:$E,'Point System'!$G:$G,0),0)</f>
        <v>0</v>
      </c>
      <c r="W146" s="241">
        <f t="shared" si="7"/>
        <v>0</v>
      </c>
      <c r="X146" s="241">
        <f t="shared" si="8"/>
        <v>0</v>
      </c>
      <c r="Y146" s="244" cm="1">
        <f t="array" ref="Y146">IFERROR(SUMPRODUCT((LOWER(INDEX(Attendance!$E:$ZZ,MATCH($A146,Attendance!$A:$A,0),0))="x")*(TEXT(Attendance!$E$1:$ZZ$1,"mmm")="Feb"))/SUMPRODUCT((Attendance!$E$1:$ZZ$1&lt;&gt;"")*(TEXT(Attendance!$E$1:$ZZ$1,"mmm")="Feb")),0)</f>
        <v>0</v>
      </c>
      <c r="Z146" s="245" cm="1">
        <f t="array" ref="Z146">IFERROR(SUMPRODUCT((LOWER(INDEX(Attendance!$E:$ZZ,MATCH($A146,Attendance!$A:$A,0),0))="x")*(Attendance!$E$2:$ZZ$2=_xlfn.XLOOKUP(E$1,'Point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47" spans="1:26" x14ac:dyDescent="0.25">
      <c r="A147" s="39">
        <f>Attendance!A146</f>
        <v>144</v>
      </c>
      <c r="B147" s="39" t="str">
        <f>IF($A147=0,"",IFERROR(_xlfn.LET(_xlpm.x,INDEX(Attendance!$B:$B,MATCH($A147,Attendance!$A:$A,0)),IF(_xlpm.x=0,"",_xlpm.x)),""))</f>
        <v/>
      </c>
      <c r="C147" s="39" t="str">
        <f>IF($A147=0,"",IFERROR(_xlfn.LET(_xlpm.x,INDEX(Attendance!$C:$C,MATCH($A147,Attendance!$A:$A,0)),IF(_xlpm.x=0,"",_xlpm.x)),""))</f>
        <v/>
      </c>
      <c r="D147" s="39" t="str">
        <f>IF($A147=0,"",IFERROR(_xlfn.LET(_xlpm.x,INDEX(Attendance!$D:$D,MATCH($A147,Attendance!$A:$A,0)),IF(_xlpm.x=0,"",_xlpm.x)),""))</f>
        <v/>
      </c>
      <c r="E147" s="233" cm="1">
        <f t="array" ref="E147">SUMPRODUCT((LOWER(INDEX(Attendance!$D:$ZZ,MATCH($A147,Attendance!$A:$A,0),0))="x")*(Attendance!$D$2:$ZZ$2=_xlfn.XLOOKUP(E$1,'Point System'!$A:$A,'Point System'!$B:$B,""))*(TEXT(Attendance!$D$1:$ZZ$1,"mmm")="Feb"))*_xlfn.XLOOKUP(E$1,'Point System'!$A:$A,'Point System'!$C:$C,0)</f>
        <v>0</v>
      </c>
      <c r="F147" s="233" cm="1">
        <f t="array" ref="F147">SUMPRODUCT((LOWER(INDEX(Attendance!$D:$ZZ,MATCH($A147,Attendance!$A:$A,0),0))="x")*(Attendance!$D$2:$ZZ$2=_xlfn.XLOOKUP(F$1,'Point System'!$A:$A,'Point System'!$B:$B,""))*(TEXT(Attendance!$D$1:$ZZ$1,"mmm")="Feb"))*_xlfn.XLOOKUP(F$1,'Point System'!$A:$A,'Point System'!$C:$C,0)</f>
        <v>0</v>
      </c>
      <c r="G147" s="233" cm="1">
        <f t="array" ref="G147">SUMPRODUCT((LOWER(INDEX(Attendance!$D:$ZZ,MATCH($A147,Attendance!$A:$A,0),0))="x")*(Attendance!$D$2:$ZZ$2=_xlfn.XLOOKUP(G$1,'Point System'!$A:$A,'Point System'!$B:$B,""))*(TEXT(Attendance!$D$1:$ZZ$1,"mmm")="Feb"))*_xlfn.XLOOKUP(G$1,'Point System'!$A:$A,'Point System'!$C:$C,0)</f>
        <v>0</v>
      </c>
      <c r="H147" s="233" cm="1">
        <f t="array" ref="H147">SUMPRODUCT((LOWER(INDEX(Attendance!$D:$ZZ,MATCH($A147,Attendance!$A:$A,0),0))="x")*(Attendance!$D$2:$ZZ$2=_xlfn.XLOOKUP(H$1,'Point System'!$A:$A,'Point System'!$B:$B,""))*(TEXT(Attendance!$D$1:$ZZ$1,"mmm")="Feb"))*_xlfn.XLOOKUP(H$1,'Point System'!$A:$A,'Point System'!$C:$C,0)</f>
        <v>0</v>
      </c>
      <c r="I147" s="233" cm="1">
        <f t="array" ref="I147">SUMPRODUCT((LOWER(INDEX(Attendance!$D:$ZZ,MATCH($A147,Attendance!$A:$A,0),0))="x")*(Attendance!$D$2:$ZZ$2=_xlfn.XLOOKUP(I$1,'Point System'!$A:$A,'Point System'!$B:$B,""))*(TEXT(Attendance!$D$1:$ZZ$1,"mmm")="Feb"))*_xlfn.XLOOKUP(I$1,'Point System'!$A:$A,'Point System'!$C:$C,0)</f>
        <v>0</v>
      </c>
      <c r="J147" s="233" cm="1">
        <f t="array" ref="J147">SUMPRODUCT((LOWER(INDEX(Attendance!$D:$ZZ,MATCH($A147,Attendance!$A:$A,0),0))="x")*(Attendance!$D$2:$ZZ$2=_xlfn.XLOOKUP(J$1,'Point System'!$A:$A,'Point System'!$B:$B,""))*(TEXT(Attendance!$D$1:$ZZ$1,"mmm")="Feb"))*_xlfn.XLOOKUP(J$1,'Point System'!$A:$A,'Point System'!$C:$C,0)</f>
        <v>0</v>
      </c>
      <c r="K147" s="233" cm="1">
        <f t="array" ref="K147">SUMPRODUCT((LOWER(INDEX(Attendance!$D:$ZZ,MATCH($A147,Attendance!$A:$A,0),0))="x")*(Attendance!$D$2:$ZZ$2=_xlfn.XLOOKUP(K$1,'Point System'!$A:$A,'Point System'!$B:$B,""))*(TEXT(Attendance!$D$1:$ZZ$1,"mmm")="Feb"))*_xlfn.XLOOKUP(K$1,'Point System'!$A:$A,'Point System'!$C:$C,0)</f>
        <v>0</v>
      </c>
      <c r="L147" s="188"/>
      <c r="M147" s="188"/>
      <c r="N147" s="188"/>
      <c r="O147" s="188"/>
      <c r="P147" s="241">
        <f t="shared" si="6"/>
        <v>0</v>
      </c>
      <c r="Q147" s="242">
        <f>IFERROR(INDEX(Deduction!$Q:$Q,MATCH($A147,Deduction!$A:$A,0))*_xlfn.XLOOKUP(Q$1,'Point System'!$E:$E,'Point System'!$G:$G,0),0)</f>
        <v>0</v>
      </c>
      <c r="R147" s="242">
        <f>IFERROR(INDEX(Deduction!$R:$R,MATCH($A147,Deduction!$A:$A,0))*_xlfn.XLOOKUP(R$1,'Point System'!$E:$E,'Point System'!$G:$G,0),0)</f>
        <v>0</v>
      </c>
      <c r="S147" s="242">
        <f>IFERROR(INDEX(Deduction!$S:$S,MATCH($A147,Deduction!$A:$A,0))*_xlfn.XLOOKUP(S$1,'Point System'!$E:$E,'Point System'!$G:$G,0),0)</f>
        <v>0</v>
      </c>
      <c r="T147" s="242">
        <f>IFERROR(INDEX(Deduction!$T:$T,MATCH($A147,Deduction!$A:$A,0))*_xlfn.XLOOKUP(T$1,'Point System'!$E:$E,'Point System'!$G:$G,0),0)</f>
        <v>0</v>
      </c>
      <c r="U147" s="242">
        <f>IFERROR(INDEX(Deduction!$U:$U,MATCH($A147,Deduction!$A:$A,0))*_xlfn.XLOOKUP(U$1,'Point System'!$E:$E,'Point System'!$G:$G,0),0)</f>
        <v>0</v>
      </c>
      <c r="V147" s="242">
        <f>IFERROR(INDEX(Deduction!$V:$V,MATCH($A147,Deduction!$A:$A,0))*_xlfn.XLOOKUP(V$1,'Point System'!$E:$E,'Point System'!$G:$G,0),0)</f>
        <v>0</v>
      </c>
      <c r="W147" s="241">
        <f t="shared" si="7"/>
        <v>0</v>
      </c>
      <c r="X147" s="241">
        <f t="shared" si="8"/>
        <v>0</v>
      </c>
      <c r="Y147" s="244" cm="1">
        <f t="array" ref="Y147">IFERROR(SUMPRODUCT((LOWER(INDEX(Attendance!$E:$ZZ,MATCH($A147,Attendance!$A:$A,0),0))="x")*(TEXT(Attendance!$E$1:$ZZ$1,"mmm")="Feb"))/SUMPRODUCT((Attendance!$E$1:$ZZ$1&lt;&gt;"")*(TEXT(Attendance!$E$1:$ZZ$1,"mmm")="Feb")),0)</f>
        <v>0</v>
      </c>
      <c r="Z147" s="245" cm="1">
        <f t="array" ref="Z147">IFERROR(SUMPRODUCT((LOWER(INDEX(Attendance!$E:$ZZ,MATCH($A147,Attendance!$A:$A,0),0))="x")*(Attendance!$E$2:$ZZ$2=_xlfn.XLOOKUP(E$1,'Point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48" spans="1:26" x14ac:dyDescent="0.25">
      <c r="A148" s="40">
        <f>Attendance!A147</f>
        <v>145</v>
      </c>
      <c r="B148" s="39" t="str">
        <f>IF($A148=0,"",IFERROR(_xlfn.LET(_xlpm.x,INDEX(Attendance!$B:$B,MATCH($A148,Attendance!$A:$A,0)),IF(_xlpm.x=0,"",_xlpm.x)),""))</f>
        <v/>
      </c>
      <c r="C148" s="39" t="str">
        <f>IF($A148=0,"",IFERROR(_xlfn.LET(_xlpm.x,INDEX(Attendance!$C:$C,MATCH($A148,Attendance!$A:$A,0)),IF(_xlpm.x=0,"",_xlpm.x)),""))</f>
        <v/>
      </c>
      <c r="D148" s="39" t="str">
        <f>IF($A148=0,"",IFERROR(_xlfn.LET(_xlpm.x,INDEX(Attendance!$D:$D,MATCH($A148,Attendance!$A:$A,0)),IF(_xlpm.x=0,"",_xlpm.x)),""))</f>
        <v/>
      </c>
      <c r="E148" s="233" cm="1">
        <f t="array" ref="E148">SUMPRODUCT((LOWER(INDEX(Attendance!$D:$ZZ,MATCH($A148,Attendance!$A:$A,0),0))="x")*(Attendance!$D$2:$ZZ$2=_xlfn.XLOOKUP(E$1,'Point System'!$A:$A,'Point System'!$B:$B,""))*(TEXT(Attendance!$D$1:$ZZ$1,"mmm")="Feb"))*_xlfn.XLOOKUP(E$1,'Point System'!$A:$A,'Point System'!$C:$C,0)</f>
        <v>0</v>
      </c>
      <c r="F148" s="233" cm="1">
        <f t="array" ref="F148">SUMPRODUCT((LOWER(INDEX(Attendance!$D:$ZZ,MATCH($A148,Attendance!$A:$A,0),0))="x")*(Attendance!$D$2:$ZZ$2=_xlfn.XLOOKUP(F$1,'Point System'!$A:$A,'Point System'!$B:$B,""))*(TEXT(Attendance!$D$1:$ZZ$1,"mmm")="Feb"))*_xlfn.XLOOKUP(F$1,'Point System'!$A:$A,'Point System'!$C:$C,0)</f>
        <v>0</v>
      </c>
      <c r="G148" s="233" cm="1">
        <f t="array" ref="G148">SUMPRODUCT((LOWER(INDEX(Attendance!$D:$ZZ,MATCH($A148,Attendance!$A:$A,0),0))="x")*(Attendance!$D$2:$ZZ$2=_xlfn.XLOOKUP(G$1,'Point System'!$A:$A,'Point System'!$B:$B,""))*(TEXT(Attendance!$D$1:$ZZ$1,"mmm")="Feb"))*_xlfn.XLOOKUP(G$1,'Point System'!$A:$A,'Point System'!$C:$C,0)</f>
        <v>0</v>
      </c>
      <c r="H148" s="233" cm="1">
        <f t="array" ref="H148">SUMPRODUCT((LOWER(INDEX(Attendance!$D:$ZZ,MATCH($A148,Attendance!$A:$A,0),0))="x")*(Attendance!$D$2:$ZZ$2=_xlfn.XLOOKUP(H$1,'Point System'!$A:$A,'Point System'!$B:$B,""))*(TEXT(Attendance!$D$1:$ZZ$1,"mmm")="Feb"))*_xlfn.XLOOKUP(H$1,'Point System'!$A:$A,'Point System'!$C:$C,0)</f>
        <v>0</v>
      </c>
      <c r="I148" s="233" cm="1">
        <f t="array" ref="I148">SUMPRODUCT((LOWER(INDEX(Attendance!$D:$ZZ,MATCH($A148,Attendance!$A:$A,0),0))="x")*(Attendance!$D$2:$ZZ$2=_xlfn.XLOOKUP(I$1,'Point System'!$A:$A,'Point System'!$B:$B,""))*(TEXT(Attendance!$D$1:$ZZ$1,"mmm")="Feb"))*_xlfn.XLOOKUP(I$1,'Point System'!$A:$A,'Point System'!$C:$C,0)</f>
        <v>0</v>
      </c>
      <c r="J148" s="233" cm="1">
        <f t="array" ref="J148">SUMPRODUCT((LOWER(INDEX(Attendance!$D:$ZZ,MATCH($A148,Attendance!$A:$A,0),0))="x")*(Attendance!$D$2:$ZZ$2=_xlfn.XLOOKUP(J$1,'Point System'!$A:$A,'Point System'!$B:$B,""))*(TEXT(Attendance!$D$1:$ZZ$1,"mmm")="Feb"))*_xlfn.XLOOKUP(J$1,'Point System'!$A:$A,'Point System'!$C:$C,0)</f>
        <v>0</v>
      </c>
      <c r="K148" s="233" cm="1">
        <f t="array" ref="K148">SUMPRODUCT((LOWER(INDEX(Attendance!$D:$ZZ,MATCH($A148,Attendance!$A:$A,0),0))="x")*(Attendance!$D$2:$ZZ$2=_xlfn.XLOOKUP(K$1,'Point System'!$A:$A,'Point System'!$B:$B,""))*(TEXT(Attendance!$D$1:$ZZ$1,"mmm")="Feb"))*_xlfn.XLOOKUP(K$1,'Point System'!$A:$A,'Point System'!$C:$C,0)</f>
        <v>0</v>
      </c>
      <c r="L148" s="188"/>
      <c r="M148" s="188"/>
      <c r="N148" s="188"/>
      <c r="O148" s="188"/>
      <c r="P148" s="241">
        <f t="shared" si="6"/>
        <v>0</v>
      </c>
      <c r="Q148" s="242">
        <f>IFERROR(INDEX(Deduction!$Q:$Q,MATCH($A148,Deduction!$A:$A,0))*_xlfn.XLOOKUP(Q$1,'Point System'!$E:$E,'Point System'!$G:$G,0),0)</f>
        <v>0</v>
      </c>
      <c r="R148" s="242">
        <f>IFERROR(INDEX(Deduction!$R:$R,MATCH($A148,Deduction!$A:$A,0))*_xlfn.XLOOKUP(R$1,'Point System'!$E:$E,'Point System'!$G:$G,0),0)</f>
        <v>0</v>
      </c>
      <c r="S148" s="242">
        <f>IFERROR(INDEX(Deduction!$S:$S,MATCH($A148,Deduction!$A:$A,0))*_xlfn.XLOOKUP(S$1,'Point System'!$E:$E,'Point System'!$G:$G,0),0)</f>
        <v>0</v>
      </c>
      <c r="T148" s="242">
        <f>IFERROR(INDEX(Deduction!$T:$T,MATCH($A148,Deduction!$A:$A,0))*_xlfn.XLOOKUP(T$1,'Point System'!$E:$E,'Point System'!$G:$G,0),0)</f>
        <v>0</v>
      </c>
      <c r="U148" s="242">
        <f>IFERROR(INDEX(Deduction!$U:$U,MATCH($A148,Deduction!$A:$A,0))*_xlfn.XLOOKUP(U$1,'Point System'!$E:$E,'Point System'!$G:$G,0),0)</f>
        <v>0</v>
      </c>
      <c r="V148" s="242">
        <f>IFERROR(INDEX(Deduction!$V:$V,MATCH($A148,Deduction!$A:$A,0))*_xlfn.XLOOKUP(V$1,'Point System'!$E:$E,'Point System'!$G:$G,0),0)</f>
        <v>0</v>
      </c>
      <c r="W148" s="241">
        <f t="shared" si="7"/>
        <v>0</v>
      </c>
      <c r="X148" s="241">
        <f t="shared" si="8"/>
        <v>0</v>
      </c>
      <c r="Y148" s="244" cm="1">
        <f t="array" ref="Y148">IFERROR(SUMPRODUCT((LOWER(INDEX(Attendance!$E:$ZZ,MATCH($A148,Attendance!$A:$A,0),0))="x")*(TEXT(Attendance!$E$1:$ZZ$1,"mmm")="Feb"))/SUMPRODUCT((Attendance!$E$1:$ZZ$1&lt;&gt;"")*(TEXT(Attendance!$E$1:$ZZ$1,"mmm")="Feb")),0)</f>
        <v>0</v>
      </c>
      <c r="Z148" s="245" cm="1">
        <f t="array" ref="Z148">IFERROR(SUMPRODUCT((LOWER(INDEX(Attendance!$E:$ZZ,MATCH($A148,Attendance!$A:$A,0),0))="x")*(Attendance!$E$2:$ZZ$2=_xlfn.XLOOKUP(E$1,'Point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49" spans="1:26" x14ac:dyDescent="0.25">
      <c r="A149" s="39">
        <f>Attendance!A148</f>
        <v>146</v>
      </c>
      <c r="B149" s="39" t="str">
        <f>IF($A149=0,"",IFERROR(_xlfn.LET(_xlpm.x,INDEX(Attendance!$B:$B,MATCH($A149,Attendance!$A:$A,0)),IF(_xlpm.x=0,"",_xlpm.x)),""))</f>
        <v/>
      </c>
      <c r="C149" s="39" t="str">
        <f>IF($A149=0,"",IFERROR(_xlfn.LET(_xlpm.x,INDEX(Attendance!$C:$C,MATCH($A149,Attendance!$A:$A,0)),IF(_xlpm.x=0,"",_xlpm.x)),""))</f>
        <v/>
      </c>
      <c r="D149" s="39" t="str">
        <f>IF($A149=0,"",IFERROR(_xlfn.LET(_xlpm.x,INDEX(Attendance!$D:$D,MATCH($A149,Attendance!$A:$A,0)),IF(_xlpm.x=0,"",_xlpm.x)),""))</f>
        <v/>
      </c>
      <c r="E149" s="233" cm="1">
        <f t="array" ref="E149">SUMPRODUCT((LOWER(INDEX(Attendance!$D:$ZZ,MATCH($A149,Attendance!$A:$A,0),0))="x")*(Attendance!$D$2:$ZZ$2=_xlfn.XLOOKUP(E$1,'Point System'!$A:$A,'Point System'!$B:$B,""))*(TEXT(Attendance!$D$1:$ZZ$1,"mmm")="Feb"))*_xlfn.XLOOKUP(E$1,'Point System'!$A:$A,'Point System'!$C:$C,0)</f>
        <v>0</v>
      </c>
      <c r="F149" s="233" cm="1">
        <f t="array" ref="F149">SUMPRODUCT((LOWER(INDEX(Attendance!$D:$ZZ,MATCH($A149,Attendance!$A:$A,0),0))="x")*(Attendance!$D$2:$ZZ$2=_xlfn.XLOOKUP(F$1,'Point System'!$A:$A,'Point System'!$B:$B,""))*(TEXT(Attendance!$D$1:$ZZ$1,"mmm")="Feb"))*_xlfn.XLOOKUP(F$1,'Point System'!$A:$A,'Point System'!$C:$C,0)</f>
        <v>0</v>
      </c>
      <c r="G149" s="233" cm="1">
        <f t="array" ref="G149">SUMPRODUCT((LOWER(INDEX(Attendance!$D:$ZZ,MATCH($A149,Attendance!$A:$A,0),0))="x")*(Attendance!$D$2:$ZZ$2=_xlfn.XLOOKUP(G$1,'Point System'!$A:$A,'Point System'!$B:$B,""))*(TEXT(Attendance!$D$1:$ZZ$1,"mmm")="Feb"))*_xlfn.XLOOKUP(G$1,'Point System'!$A:$A,'Point System'!$C:$C,0)</f>
        <v>0</v>
      </c>
      <c r="H149" s="233" cm="1">
        <f t="array" ref="H149">SUMPRODUCT((LOWER(INDEX(Attendance!$D:$ZZ,MATCH($A149,Attendance!$A:$A,0),0))="x")*(Attendance!$D$2:$ZZ$2=_xlfn.XLOOKUP(H$1,'Point System'!$A:$A,'Point System'!$B:$B,""))*(TEXT(Attendance!$D$1:$ZZ$1,"mmm")="Feb"))*_xlfn.XLOOKUP(H$1,'Point System'!$A:$A,'Point System'!$C:$C,0)</f>
        <v>0</v>
      </c>
      <c r="I149" s="233" cm="1">
        <f t="array" ref="I149">SUMPRODUCT((LOWER(INDEX(Attendance!$D:$ZZ,MATCH($A149,Attendance!$A:$A,0),0))="x")*(Attendance!$D$2:$ZZ$2=_xlfn.XLOOKUP(I$1,'Point System'!$A:$A,'Point System'!$B:$B,""))*(TEXT(Attendance!$D$1:$ZZ$1,"mmm")="Feb"))*_xlfn.XLOOKUP(I$1,'Point System'!$A:$A,'Point System'!$C:$C,0)</f>
        <v>0</v>
      </c>
      <c r="J149" s="233" cm="1">
        <f t="array" ref="J149">SUMPRODUCT((LOWER(INDEX(Attendance!$D:$ZZ,MATCH($A149,Attendance!$A:$A,0),0))="x")*(Attendance!$D$2:$ZZ$2=_xlfn.XLOOKUP(J$1,'Point System'!$A:$A,'Point System'!$B:$B,""))*(TEXT(Attendance!$D$1:$ZZ$1,"mmm")="Feb"))*_xlfn.XLOOKUP(J$1,'Point System'!$A:$A,'Point System'!$C:$C,0)</f>
        <v>0</v>
      </c>
      <c r="K149" s="233" cm="1">
        <f t="array" ref="K149">SUMPRODUCT((LOWER(INDEX(Attendance!$D:$ZZ,MATCH($A149,Attendance!$A:$A,0),0))="x")*(Attendance!$D$2:$ZZ$2=_xlfn.XLOOKUP(K$1,'Point System'!$A:$A,'Point System'!$B:$B,""))*(TEXT(Attendance!$D$1:$ZZ$1,"mmm")="Feb"))*_xlfn.XLOOKUP(K$1,'Point System'!$A:$A,'Point System'!$C:$C,0)</f>
        <v>0</v>
      </c>
      <c r="L149" s="188"/>
      <c r="M149" s="188"/>
      <c r="N149" s="188"/>
      <c r="O149" s="188"/>
      <c r="P149" s="241">
        <f t="shared" si="6"/>
        <v>0</v>
      </c>
      <c r="Q149" s="242">
        <f>IFERROR(INDEX(Deduction!$Q:$Q,MATCH($A149,Deduction!$A:$A,0))*_xlfn.XLOOKUP(Q$1,'Point System'!$E:$E,'Point System'!$G:$G,0),0)</f>
        <v>0</v>
      </c>
      <c r="R149" s="242">
        <f>IFERROR(INDEX(Deduction!$R:$R,MATCH($A149,Deduction!$A:$A,0))*_xlfn.XLOOKUP(R$1,'Point System'!$E:$E,'Point System'!$G:$G,0),0)</f>
        <v>0</v>
      </c>
      <c r="S149" s="242">
        <f>IFERROR(INDEX(Deduction!$S:$S,MATCH($A149,Deduction!$A:$A,0))*_xlfn.XLOOKUP(S$1,'Point System'!$E:$E,'Point System'!$G:$G,0),0)</f>
        <v>0</v>
      </c>
      <c r="T149" s="242">
        <f>IFERROR(INDEX(Deduction!$T:$T,MATCH($A149,Deduction!$A:$A,0))*_xlfn.XLOOKUP(T$1,'Point System'!$E:$E,'Point System'!$G:$G,0),0)</f>
        <v>0</v>
      </c>
      <c r="U149" s="242">
        <f>IFERROR(INDEX(Deduction!$U:$U,MATCH($A149,Deduction!$A:$A,0))*_xlfn.XLOOKUP(U$1,'Point System'!$E:$E,'Point System'!$G:$G,0),0)</f>
        <v>0</v>
      </c>
      <c r="V149" s="242">
        <f>IFERROR(INDEX(Deduction!$V:$V,MATCH($A149,Deduction!$A:$A,0))*_xlfn.XLOOKUP(V$1,'Point System'!$E:$E,'Point System'!$G:$G,0),0)</f>
        <v>0</v>
      </c>
      <c r="W149" s="241">
        <f t="shared" si="7"/>
        <v>0</v>
      </c>
      <c r="X149" s="241">
        <f t="shared" si="8"/>
        <v>0</v>
      </c>
      <c r="Y149" s="244" cm="1">
        <f t="array" ref="Y149">IFERROR(SUMPRODUCT((LOWER(INDEX(Attendance!$E:$ZZ,MATCH($A149,Attendance!$A:$A,0),0))="x")*(TEXT(Attendance!$E$1:$ZZ$1,"mmm")="Feb"))/SUMPRODUCT((Attendance!$E$1:$ZZ$1&lt;&gt;"")*(TEXT(Attendance!$E$1:$ZZ$1,"mmm")="Feb")),0)</f>
        <v>0</v>
      </c>
      <c r="Z149" s="245" cm="1">
        <f t="array" ref="Z149">IFERROR(SUMPRODUCT((LOWER(INDEX(Attendance!$E:$ZZ,MATCH($A149,Attendance!$A:$A,0),0))="x")*(Attendance!$E$2:$ZZ$2=_xlfn.XLOOKUP(E$1,'Point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50" spans="1:26" x14ac:dyDescent="0.25">
      <c r="A150" s="40">
        <f>Attendance!A149</f>
        <v>147</v>
      </c>
      <c r="B150" s="39" t="str">
        <f>IF($A150=0,"",IFERROR(_xlfn.LET(_xlpm.x,INDEX(Attendance!$B:$B,MATCH($A150,Attendance!$A:$A,0)),IF(_xlpm.x=0,"",_xlpm.x)),""))</f>
        <v/>
      </c>
      <c r="C150" s="39" t="str">
        <f>IF($A150=0,"",IFERROR(_xlfn.LET(_xlpm.x,INDEX(Attendance!$C:$C,MATCH($A150,Attendance!$A:$A,0)),IF(_xlpm.x=0,"",_xlpm.x)),""))</f>
        <v/>
      </c>
      <c r="D150" s="39" t="str">
        <f>IF($A150=0,"",IFERROR(_xlfn.LET(_xlpm.x,INDEX(Attendance!$D:$D,MATCH($A150,Attendance!$A:$A,0)),IF(_xlpm.x=0,"",_xlpm.x)),""))</f>
        <v/>
      </c>
      <c r="E150" s="233" cm="1">
        <f t="array" ref="E150">SUMPRODUCT((LOWER(INDEX(Attendance!$D:$ZZ,MATCH($A150,Attendance!$A:$A,0),0))="x")*(Attendance!$D$2:$ZZ$2=_xlfn.XLOOKUP(E$1,'Point System'!$A:$A,'Point System'!$B:$B,""))*(TEXT(Attendance!$D$1:$ZZ$1,"mmm")="Feb"))*_xlfn.XLOOKUP(E$1,'Point System'!$A:$A,'Point System'!$C:$C,0)</f>
        <v>0</v>
      </c>
      <c r="F150" s="233" cm="1">
        <f t="array" ref="F150">SUMPRODUCT((LOWER(INDEX(Attendance!$D:$ZZ,MATCH($A150,Attendance!$A:$A,0),0))="x")*(Attendance!$D$2:$ZZ$2=_xlfn.XLOOKUP(F$1,'Point System'!$A:$A,'Point System'!$B:$B,""))*(TEXT(Attendance!$D$1:$ZZ$1,"mmm")="Feb"))*_xlfn.XLOOKUP(F$1,'Point System'!$A:$A,'Point System'!$C:$C,0)</f>
        <v>0</v>
      </c>
      <c r="G150" s="233" cm="1">
        <f t="array" ref="G150">SUMPRODUCT((LOWER(INDEX(Attendance!$D:$ZZ,MATCH($A150,Attendance!$A:$A,0),0))="x")*(Attendance!$D$2:$ZZ$2=_xlfn.XLOOKUP(G$1,'Point System'!$A:$A,'Point System'!$B:$B,""))*(TEXT(Attendance!$D$1:$ZZ$1,"mmm")="Feb"))*_xlfn.XLOOKUP(G$1,'Point System'!$A:$A,'Point System'!$C:$C,0)</f>
        <v>0</v>
      </c>
      <c r="H150" s="233" cm="1">
        <f t="array" ref="H150">SUMPRODUCT((LOWER(INDEX(Attendance!$D:$ZZ,MATCH($A150,Attendance!$A:$A,0),0))="x")*(Attendance!$D$2:$ZZ$2=_xlfn.XLOOKUP(H$1,'Point System'!$A:$A,'Point System'!$B:$B,""))*(TEXT(Attendance!$D$1:$ZZ$1,"mmm")="Feb"))*_xlfn.XLOOKUP(H$1,'Point System'!$A:$A,'Point System'!$C:$C,0)</f>
        <v>0</v>
      </c>
      <c r="I150" s="233" cm="1">
        <f t="array" ref="I150">SUMPRODUCT((LOWER(INDEX(Attendance!$D:$ZZ,MATCH($A150,Attendance!$A:$A,0),0))="x")*(Attendance!$D$2:$ZZ$2=_xlfn.XLOOKUP(I$1,'Point System'!$A:$A,'Point System'!$B:$B,""))*(TEXT(Attendance!$D$1:$ZZ$1,"mmm")="Feb"))*_xlfn.XLOOKUP(I$1,'Point System'!$A:$A,'Point System'!$C:$C,0)</f>
        <v>0</v>
      </c>
      <c r="J150" s="233" cm="1">
        <f t="array" ref="J150">SUMPRODUCT((LOWER(INDEX(Attendance!$D:$ZZ,MATCH($A150,Attendance!$A:$A,0),0))="x")*(Attendance!$D$2:$ZZ$2=_xlfn.XLOOKUP(J$1,'Point System'!$A:$A,'Point System'!$B:$B,""))*(TEXT(Attendance!$D$1:$ZZ$1,"mmm")="Feb"))*_xlfn.XLOOKUP(J$1,'Point System'!$A:$A,'Point System'!$C:$C,0)</f>
        <v>0</v>
      </c>
      <c r="K150" s="233" cm="1">
        <f t="array" ref="K150">SUMPRODUCT((LOWER(INDEX(Attendance!$D:$ZZ,MATCH($A150,Attendance!$A:$A,0),0))="x")*(Attendance!$D$2:$ZZ$2=_xlfn.XLOOKUP(K$1,'Point System'!$A:$A,'Point System'!$B:$B,""))*(TEXT(Attendance!$D$1:$ZZ$1,"mmm")="Feb"))*_xlfn.XLOOKUP(K$1,'Point System'!$A:$A,'Point System'!$C:$C,0)</f>
        <v>0</v>
      </c>
      <c r="L150" s="188"/>
      <c r="M150" s="188"/>
      <c r="N150" s="188"/>
      <c r="O150" s="188"/>
      <c r="P150" s="241">
        <f t="shared" si="6"/>
        <v>0</v>
      </c>
      <c r="Q150" s="242">
        <f>IFERROR(INDEX(Deduction!$Q:$Q,MATCH($A150,Deduction!$A:$A,0))*_xlfn.XLOOKUP(Q$1,'Point System'!$E:$E,'Point System'!$G:$G,0),0)</f>
        <v>0</v>
      </c>
      <c r="R150" s="242">
        <f>IFERROR(INDEX(Deduction!$R:$R,MATCH($A150,Deduction!$A:$A,0))*_xlfn.XLOOKUP(R$1,'Point System'!$E:$E,'Point System'!$G:$G,0),0)</f>
        <v>0</v>
      </c>
      <c r="S150" s="242">
        <f>IFERROR(INDEX(Deduction!$S:$S,MATCH($A150,Deduction!$A:$A,0))*_xlfn.XLOOKUP(S$1,'Point System'!$E:$E,'Point System'!$G:$G,0),0)</f>
        <v>0</v>
      </c>
      <c r="T150" s="242">
        <f>IFERROR(INDEX(Deduction!$T:$T,MATCH($A150,Deduction!$A:$A,0))*_xlfn.XLOOKUP(T$1,'Point System'!$E:$E,'Point System'!$G:$G,0),0)</f>
        <v>0</v>
      </c>
      <c r="U150" s="242">
        <f>IFERROR(INDEX(Deduction!$U:$U,MATCH($A150,Deduction!$A:$A,0))*_xlfn.XLOOKUP(U$1,'Point System'!$E:$E,'Point System'!$G:$G,0),0)</f>
        <v>0</v>
      </c>
      <c r="V150" s="242">
        <f>IFERROR(INDEX(Deduction!$V:$V,MATCH($A150,Deduction!$A:$A,0))*_xlfn.XLOOKUP(V$1,'Point System'!$E:$E,'Point System'!$G:$G,0),0)</f>
        <v>0</v>
      </c>
      <c r="W150" s="241">
        <f t="shared" si="7"/>
        <v>0</v>
      </c>
      <c r="X150" s="241">
        <f t="shared" si="8"/>
        <v>0</v>
      </c>
      <c r="Y150" s="244" cm="1">
        <f t="array" ref="Y150">IFERROR(SUMPRODUCT((LOWER(INDEX(Attendance!$E:$ZZ,MATCH($A150,Attendance!$A:$A,0),0))="x")*(TEXT(Attendance!$E$1:$ZZ$1,"mmm")="Feb"))/SUMPRODUCT((Attendance!$E$1:$ZZ$1&lt;&gt;"")*(TEXT(Attendance!$E$1:$ZZ$1,"mmm")="Feb")),0)</f>
        <v>0</v>
      </c>
      <c r="Z150" s="245" cm="1">
        <f t="array" ref="Z150">IFERROR(SUMPRODUCT((LOWER(INDEX(Attendance!$E:$ZZ,MATCH($A150,Attendance!$A:$A,0),0))="x")*(Attendance!$E$2:$ZZ$2=_xlfn.XLOOKUP(E$1,'Point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51" spans="1:26" x14ac:dyDescent="0.25">
      <c r="A151" s="39">
        <f>Attendance!A150</f>
        <v>148</v>
      </c>
      <c r="B151" s="39" t="str">
        <f>IF($A151=0,"",IFERROR(_xlfn.LET(_xlpm.x,INDEX(Attendance!$B:$B,MATCH($A151,Attendance!$A:$A,0)),IF(_xlpm.x=0,"",_xlpm.x)),""))</f>
        <v/>
      </c>
      <c r="C151" s="39" t="str">
        <f>IF($A151=0,"",IFERROR(_xlfn.LET(_xlpm.x,INDEX(Attendance!$C:$C,MATCH($A151,Attendance!$A:$A,0)),IF(_xlpm.x=0,"",_xlpm.x)),""))</f>
        <v/>
      </c>
      <c r="D151" s="39" t="str">
        <f>IF($A151=0,"",IFERROR(_xlfn.LET(_xlpm.x,INDEX(Attendance!$D:$D,MATCH($A151,Attendance!$A:$A,0)),IF(_xlpm.x=0,"",_xlpm.x)),""))</f>
        <v/>
      </c>
      <c r="E151" s="233" cm="1">
        <f t="array" ref="E151">SUMPRODUCT((LOWER(INDEX(Attendance!$D:$ZZ,MATCH($A151,Attendance!$A:$A,0),0))="x")*(Attendance!$D$2:$ZZ$2=_xlfn.XLOOKUP(E$1,'Point System'!$A:$A,'Point System'!$B:$B,""))*(TEXT(Attendance!$D$1:$ZZ$1,"mmm")="Feb"))*_xlfn.XLOOKUP(E$1,'Point System'!$A:$A,'Point System'!$C:$C,0)</f>
        <v>0</v>
      </c>
      <c r="F151" s="233" cm="1">
        <f t="array" ref="F151">SUMPRODUCT((LOWER(INDEX(Attendance!$D:$ZZ,MATCH($A151,Attendance!$A:$A,0),0))="x")*(Attendance!$D$2:$ZZ$2=_xlfn.XLOOKUP(F$1,'Point System'!$A:$A,'Point System'!$B:$B,""))*(TEXT(Attendance!$D$1:$ZZ$1,"mmm")="Feb"))*_xlfn.XLOOKUP(F$1,'Point System'!$A:$A,'Point System'!$C:$C,0)</f>
        <v>0</v>
      </c>
      <c r="G151" s="233" cm="1">
        <f t="array" ref="G151">SUMPRODUCT((LOWER(INDEX(Attendance!$D:$ZZ,MATCH($A151,Attendance!$A:$A,0),0))="x")*(Attendance!$D$2:$ZZ$2=_xlfn.XLOOKUP(G$1,'Point System'!$A:$A,'Point System'!$B:$B,""))*(TEXT(Attendance!$D$1:$ZZ$1,"mmm")="Feb"))*_xlfn.XLOOKUP(G$1,'Point System'!$A:$A,'Point System'!$C:$C,0)</f>
        <v>0</v>
      </c>
      <c r="H151" s="233" cm="1">
        <f t="array" ref="H151">SUMPRODUCT((LOWER(INDEX(Attendance!$D:$ZZ,MATCH($A151,Attendance!$A:$A,0),0))="x")*(Attendance!$D$2:$ZZ$2=_xlfn.XLOOKUP(H$1,'Point System'!$A:$A,'Point System'!$B:$B,""))*(TEXT(Attendance!$D$1:$ZZ$1,"mmm")="Feb"))*_xlfn.XLOOKUP(H$1,'Point System'!$A:$A,'Point System'!$C:$C,0)</f>
        <v>0</v>
      </c>
      <c r="I151" s="233" cm="1">
        <f t="array" ref="I151">SUMPRODUCT((LOWER(INDEX(Attendance!$D:$ZZ,MATCH($A151,Attendance!$A:$A,0),0))="x")*(Attendance!$D$2:$ZZ$2=_xlfn.XLOOKUP(I$1,'Point System'!$A:$A,'Point System'!$B:$B,""))*(TEXT(Attendance!$D$1:$ZZ$1,"mmm")="Feb"))*_xlfn.XLOOKUP(I$1,'Point System'!$A:$A,'Point System'!$C:$C,0)</f>
        <v>0</v>
      </c>
      <c r="J151" s="233" cm="1">
        <f t="array" ref="J151">SUMPRODUCT((LOWER(INDEX(Attendance!$D:$ZZ,MATCH($A151,Attendance!$A:$A,0),0))="x")*(Attendance!$D$2:$ZZ$2=_xlfn.XLOOKUP(J$1,'Point System'!$A:$A,'Point System'!$B:$B,""))*(TEXT(Attendance!$D$1:$ZZ$1,"mmm")="Feb"))*_xlfn.XLOOKUP(J$1,'Point System'!$A:$A,'Point System'!$C:$C,0)</f>
        <v>0</v>
      </c>
      <c r="K151" s="233" cm="1">
        <f t="array" ref="K151">SUMPRODUCT((LOWER(INDEX(Attendance!$D:$ZZ,MATCH($A151,Attendance!$A:$A,0),0))="x")*(Attendance!$D$2:$ZZ$2=_xlfn.XLOOKUP(K$1,'Point System'!$A:$A,'Point System'!$B:$B,""))*(TEXT(Attendance!$D$1:$ZZ$1,"mmm")="Feb"))*_xlfn.XLOOKUP(K$1,'Point System'!$A:$A,'Point System'!$C:$C,0)</f>
        <v>0</v>
      </c>
      <c r="L151" s="188"/>
      <c r="M151" s="188"/>
      <c r="N151" s="188"/>
      <c r="O151" s="188"/>
      <c r="P151" s="241">
        <f t="shared" si="6"/>
        <v>0</v>
      </c>
      <c r="Q151" s="242">
        <f>IFERROR(INDEX(Deduction!$Q:$Q,MATCH($A151,Deduction!$A:$A,0))*_xlfn.XLOOKUP(Q$1,'Point System'!$E:$E,'Point System'!$G:$G,0),0)</f>
        <v>0</v>
      </c>
      <c r="R151" s="242">
        <f>IFERROR(INDEX(Deduction!$R:$R,MATCH($A151,Deduction!$A:$A,0))*_xlfn.XLOOKUP(R$1,'Point System'!$E:$E,'Point System'!$G:$G,0),0)</f>
        <v>0</v>
      </c>
      <c r="S151" s="242">
        <f>IFERROR(INDEX(Deduction!$S:$S,MATCH($A151,Deduction!$A:$A,0))*_xlfn.XLOOKUP(S$1,'Point System'!$E:$E,'Point System'!$G:$G,0),0)</f>
        <v>0</v>
      </c>
      <c r="T151" s="242">
        <f>IFERROR(INDEX(Deduction!$T:$T,MATCH($A151,Deduction!$A:$A,0))*_xlfn.XLOOKUP(T$1,'Point System'!$E:$E,'Point System'!$G:$G,0),0)</f>
        <v>0</v>
      </c>
      <c r="U151" s="242">
        <f>IFERROR(INDEX(Deduction!$U:$U,MATCH($A151,Deduction!$A:$A,0))*_xlfn.XLOOKUP(U$1,'Point System'!$E:$E,'Point System'!$G:$G,0),0)</f>
        <v>0</v>
      </c>
      <c r="V151" s="242">
        <f>IFERROR(INDEX(Deduction!$V:$V,MATCH($A151,Deduction!$A:$A,0))*_xlfn.XLOOKUP(V$1,'Point System'!$E:$E,'Point System'!$G:$G,0),0)</f>
        <v>0</v>
      </c>
      <c r="W151" s="241">
        <f t="shared" si="7"/>
        <v>0</v>
      </c>
      <c r="X151" s="241">
        <f t="shared" si="8"/>
        <v>0</v>
      </c>
      <c r="Y151" s="244" cm="1">
        <f t="array" ref="Y151">IFERROR(SUMPRODUCT((LOWER(INDEX(Attendance!$E:$ZZ,MATCH($A151,Attendance!$A:$A,0),0))="x")*(TEXT(Attendance!$E$1:$ZZ$1,"mmm")="Feb"))/SUMPRODUCT((Attendance!$E$1:$ZZ$1&lt;&gt;"")*(TEXT(Attendance!$E$1:$ZZ$1,"mmm")="Feb")),0)</f>
        <v>0</v>
      </c>
      <c r="Z151" s="245" cm="1">
        <f t="array" ref="Z151">IFERROR(SUMPRODUCT((LOWER(INDEX(Attendance!$E:$ZZ,MATCH($A151,Attendance!$A:$A,0),0))="x")*(Attendance!$E$2:$ZZ$2=_xlfn.XLOOKUP(E$1,'Point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52" spans="1:26" x14ac:dyDescent="0.25">
      <c r="A152" s="40">
        <f>Attendance!A151</f>
        <v>149</v>
      </c>
      <c r="B152" s="39" t="str">
        <f>IF($A152=0,"",IFERROR(_xlfn.LET(_xlpm.x,INDEX(Attendance!$B:$B,MATCH($A152,Attendance!$A:$A,0)),IF(_xlpm.x=0,"",_xlpm.x)),""))</f>
        <v/>
      </c>
      <c r="C152" s="39" t="str">
        <f>IF($A152=0,"",IFERROR(_xlfn.LET(_xlpm.x,INDEX(Attendance!$C:$C,MATCH($A152,Attendance!$A:$A,0)),IF(_xlpm.x=0,"",_xlpm.x)),""))</f>
        <v/>
      </c>
      <c r="D152" s="39" t="str">
        <f>IF($A152=0,"",IFERROR(_xlfn.LET(_xlpm.x,INDEX(Attendance!$D:$D,MATCH($A152,Attendance!$A:$A,0)),IF(_xlpm.x=0,"",_xlpm.x)),""))</f>
        <v/>
      </c>
      <c r="E152" s="233" cm="1">
        <f t="array" ref="E152">SUMPRODUCT((LOWER(INDEX(Attendance!$D:$ZZ,MATCH($A152,Attendance!$A:$A,0),0))="x")*(Attendance!$D$2:$ZZ$2=_xlfn.XLOOKUP(E$1,'Point System'!$A:$A,'Point System'!$B:$B,""))*(TEXT(Attendance!$D$1:$ZZ$1,"mmm")="Feb"))*_xlfn.XLOOKUP(E$1,'Point System'!$A:$A,'Point System'!$C:$C,0)</f>
        <v>0</v>
      </c>
      <c r="F152" s="233" cm="1">
        <f t="array" ref="F152">SUMPRODUCT((LOWER(INDEX(Attendance!$D:$ZZ,MATCH($A152,Attendance!$A:$A,0),0))="x")*(Attendance!$D$2:$ZZ$2=_xlfn.XLOOKUP(F$1,'Point System'!$A:$A,'Point System'!$B:$B,""))*(TEXT(Attendance!$D$1:$ZZ$1,"mmm")="Feb"))*_xlfn.XLOOKUP(F$1,'Point System'!$A:$A,'Point System'!$C:$C,0)</f>
        <v>0</v>
      </c>
      <c r="G152" s="233" cm="1">
        <f t="array" ref="G152">SUMPRODUCT((LOWER(INDEX(Attendance!$D:$ZZ,MATCH($A152,Attendance!$A:$A,0),0))="x")*(Attendance!$D$2:$ZZ$2=_xlfn.XLOOKUP(G$1,'Point System'!$A:$A,'Point System'!$B:$B,""))*(TEXT(Attendance!$D$1:$ZZ$1,"mmm")="Feb"))*_xlfn.XLOOKUP(G$1,'Point System'!$A:$A,'Point System'!$C:$C,0)</f>
        <v>0</v>
      </c>
      <c r="H152" s="233" cm="1">
        <f t="array" ref="H152">SUMPRODUCT((LOWER(INDEX(Attendance!$D:$ZZ,MATCH($A152,Attendance!$A:$A,0),0))="x")*(Attendance!$D$2:$ZZ$2=_xlfn.XLOOKUP(H$1,'Point System'!$A:$A,'Point System'!$B:$B,""))*(TEXT(Attendance!$D$1:$ZZ$1,"mmm")="Feb"))*_xlfn.XLOOKUP(H$1,'Point System'!$A:$A,'Point System'!$C:$C,0)</f>
        <v>0</v>
      </c>
      <c r="I152" s="233" cm="1">
        <f t="array" ref="I152">SUMPRODUCT((LOWER(INDEX(Attendance!$D:$ZZ,MATCH($A152,Attendance!$A:$A,0),0))="x")*(Attendance!$D$2:$ZZ$2=_xlfn.XLOOKUP(I$1,'Point System'!$A:$A,'Point System'!$B:$B,""))*(TEXT(Attendance!$D$1:$ZZ$1,"mmm")="Feb"))*_xlfn.XLOOKUP(I$1,'Point System'!$A:$A,'Point System'!$C:$C,0)</f>
        <v>0</v>
      </c>
      <c r="J152" s="233" cm="1">
        <f t="array" ref="J152">SUMPRODUCT((LOWER(INDEX(Attendance!$D:$ZZ,MATCH($A152,Attendance!$A:$A,0),0))="x")*(Attendance!$D$2:$ZZ$2=_xlfn.XLOOKUP(J$1,'Point System'!$A:$A,'Point System'!$B:$B,""))*(TEXT(Attendance!$D$1:$ZZ$1,"mmm")="Feb"))*_xlfn.XLOOKUP(J$1,'Point System'!$A:$A,'Point System'!$C:$C,0)</f>
        <v>0</v>
      </c>
      <c r="K152" s="233" cm="1">
        <f t="array" ref="K152">SUMPRODUCT((LOWER(INDEX(Attendance!$D:$ZZ,MATCH($A152,Attendance!$A:$A,0),0))="x")*(Attendance!$D$2:$ZZ$2=_xlfn.XLOOKUP(K$1,'Point System'!$A:$A,'Point System'!$B:$B,""))*(TEXT(Attendance!$D$1:$ZZ$1,"mmm")="Feb"))*_xlfn.XLOOKUP(K$1,'Point System'!$A:$A,'Point System'!$C:$C,0)</f>
        <v>0</v>
      </c>
      <c r="L152" s="188"/>
      <c r="M152" s="188"/>
      <c r="N152" s="188"/>
      <c r="O152" s="188"/>
      <c r="P152" s="241">
        <f t="shared" si="6"/>
        <v>0</v>
      </c>
      <c r="Q152" s="242">
        <f>IFERROR(INDEX(Deduction!$Q:$Q,MATCH($A152,Deduction!$A:$A,0))*_xlfn.XLOOKUP(Q$1,'Point System'!$E:$E,'Point System'!$G:$G,0),0)</f>
        <v>0</v>
      </c>
      <c r="R152" s="242">
        <f>IFERROR(INDEX(Deduction!$R:$R,MATCH($A152,Deduction!$A:$A,0))*_xlfn.XLOOKUP(R$1,'Point System'!$E:$E,'Point System'!$G:$G,0),0)</f>
        <v>0</v>
      </c>
      <c r="S152" s="242">
        <f>IFERROR(INDEX(Deduction!$S:$S,MATCH($A152,Deduction!$A:$A,0))*_xlfn.XLOOKUP(S$1,'Point System'!$E:$E,'Point System'!$G:$G,0),0)</f>
        <v>0</v>
      </c>
      <c r="T152" s="242">
        <f>IFERROR(INDEX(Deduction!$T:$T,MATCH($A152,Deduction!$A:$A,0))*_xlfn.XLOOKUP(T$1,'Point System'!$E:$E,'Point System'!$G:$G,0),0)</f>
        <v>0</v>
      </c>
      <c r="U152" s="242">
        <f>IFERROR(INDEX(Deduction!$U:$U,MATCH($A152,Deduction!$A:$A,0))*_xlfn.XLOOKUP(U$1,'Point System'!$E:$E,'Point System'!$G:$G,0),0)</f>
        <v>0</v>
      </c>
      <c r="V152" s="242">
        <f>IFERROR(INDEX(Deduction!$V:$V,MATCH($A152,Deduction!$A:$A,0))*_xlfn.XLOOKUP(V$1,'Point System'!$E:$E,'Point System'!$G:$G,0),0)</f>
        <v>0</v>
      </c>
      <c r="W152" s="241">
        <f t="shared" si="7"/>
        <v>0</v>
      </c>
      <c r="X152" s="241">
        <f t="shared" si="8"/>
        <v>0</v>
      </c>
      <c r="Y152" s="244" cm="1">
        <f t="array" ref="Y152">IFERROR(SUMPRODUCT((LOWER(INDEX(Attendance!$E:$ZZ,MATCH($A152,Attendance!$A:$A,0),0))="x")*(TEXT(Attendance!$E$1:$ZZ$1,"mmm")="Feb"))/SUMPRODUCT((Attendance!$E$1:$ZZ$1&lt;&gt;"")*(TEXT(Attendance!$E$1:$ZZ$1,"mmm")="Feb")),0)</f>
        <v>0</v>
      </c>
      <c r="Z152" s="245" cm="1">
        <f t="array" ref="Z152">IFERROR(SUMPRODUCT((LOWER(INDEX(Attendance!$E:$ZZ,MATCH($A152,Attendance!$A:$A,0),0))="x")*(Attendance!$E$2:$ZZ$2=_xlfn.XLOOKUP(E$1,'Point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  <row r="153" spans="1:26" ht="16.5" thickBot="1" x14ac:dyDescent="0.3">
      <c r="A153" s="193">
        <f>Attendance!A152</f>
        <v>150</v>
      </c>
      <c r="B153" s="234" t="str">
        <f>IF($A153=0,"",IFERROR(_xlfn.LET(_xlpm.x,INDEX(Attendance!$B:$B,MATCH($A153,Attendance!$A:$A,0)),IF(_xlpm.x=0,"",_xlpm.x)),""))</f>
        <v/>
      </c>
      <c r="C153" s="234" t="str">
        <f>IF($A153=0,"",IFERROR(_xlfn.LET(_xlpm.x,INDEX(Attendance!$C:$C,MATCH($A153,Attendance!$A:$A,0)),IF(_xlpm.x=0,"",_xlpm.x)),""))</f>
        <v/>
      </c>
      <c r="D153" s="234" t="str">
        <f>IF($A153=0,"",IFERROR(_xlfn.LET(_xlpm.x,INDEX(Attendance!$D:$D,MATCH($A153,Attendance!$A:$A,0)),IF(_xlpm.x=0,"",_xlpm.x)),""))</f>
        <v/>
      </c>
      <c r="E153" s="235" cm="1">
        <f t="array" ref="E153">SUMPRODUCT((LOWER(INDEX(Attendance!$D:$ZZ,MATCH($A153,Attendance!$A:$A,0),0))="x")*(Attendance!$D$2:$ZZ$2=_xlfn.XLOOKUP(E$1,'Point System'!$A:$A,'Point System'!$B:$B,""))*(TEXT(Attendance!$D$1:$ZZ$1,"mmm")="Feb"))*_xlfn.XLOOKUP(E$1,'Point System'!$A:$A,'Point System'!$C:$C,0)</f>
        <v>0</v>
      </c>
      <c r="F153" s="235" cm="1">
        <f t="array" ref="F153">SUMPRODUCT((LOWER(INDEX(Attendance!$D:$ZZ,MATCH($A153,Attendance!$A:$A,0),0))="x")*(Attendance!$D$2:$ZZ$2=_xlfn.XLOOKUP(F$1,'Point System'!$A:$A,'Point System'!$B:$B,""))*(TEXT(Attendance!$D$1:$ZZ$1,"mmm")="Feb"))*_xlfn.XLOOKUP(F$1,'Point System'!$A:$A,'Point System'!$C:$C,0)</f>
        <v>0</v>
      </c>
      <c r="G153" s="235" cm="1">
        <f t="array" ref="G153">SUMPRODUCT((LOWER(INDEX(Attendance!$D:$ZZ,MATCH($A153,Attendance!$A:$A,0),0))="x")*(Attendance!$D$2:$ZZ$2=_xlfn.XLOOKUP(G$1,'Point System'!$A:$A,'Point System'!$B:$B,""))*(TEXT(Attendance!$D$1:$ZZ$1,"mmm")="Feb"))*_xlfn.XLOOKUP(G$1,'Point System'!$A:$A,'Point System'!$C:$C,0)</f>
        <v>0</v>
      </c>
      <c r="H153" s="235" cm="1">
        <f t="array" ref="H153">SUMPRODUCT((LOWER(INDEX(Attendance!$D:$ZZ,MATCH($A153,Attendance!$A:$A,0),0))="x")*(Attendance!$D$2:$ZZ$2=_xlfn.XLOOKUP(H$1,'Point System'!$A:$A,'Point System'!$B:$B,""))*(TEXT(Attendance!$D$1:$ZZ$1,"mmm")="Feb"))*_xlfn.XLOOKUP(H$1,'Point System'!$A:$A,'Point System'!$C:$C,0)</f>
        <v>0</v>
      </c>
      <c r="I153" s="235" cm="1">
        <f t="array" ref="I153">SUMPRODUCT((LOWER(INDEX(Attendance!$D:$ZZ,MATCH($A153,Attendance!$A:$A,0),0))="x")*(Attendance!$D$2:$ZZ$2=_xlfn.XLOOKUP(I$1,'Point System'!$A:$A,'Point System'!$B:$B,""))*(TEXT(Attendance!$D$1:$ZZ$1,"mmm")="Feb"))*_xlfn.XLOOKUP(I$1,'Point System'!$A:$A,'Point System'!$C:$C,0)</f>
        <v>0</v>
      </c>
      <c r="J153" s="235" cm="1">
        <f t="array" ref="J153">SUMPRODUCT((LOWER(INDEX(Attendance!$D:$ZZ,MATCH($A153,Attendance!$A:$A,0),0))="x")*(Attendance!$D$2:$ZZ$2=_xlfn.XLOOKUP(J$1,'Point System'!$A:$A,'Point System'!$B:$B,""))*(TEXT(Attendance!$D$1:$ZZ$1,"mmm")="Feb"))*_xlfn.XLOOKUP(J$1,'Point System'!$A:$A,'Point System'!$C:$C,0)</f>
        <v>0</v>
      </c>
      <c r="K153" s="235" cm="1">
        <f t="array" ref="K153">SUMPRODUCT((LOWER(INDEX(Attendance!$D:$ZZ,MATCH($A153,Attendance!$A:$A,0),0))="x")*(Attendance!$D$2:$ZZ$2=_xlfn.XLOOKUP(K$1,'Point System'!$A:$A,'Point System'!$B:$B,""))*(TEXT(Attendance!$D$1:$ZZ$1,"mmm")="Feb"))*_xlfn.XLOOKUP(K$1,'Point System'!$A:$A,'Point System'!$C:$C,0)</f>
        <v>0</v>
      </c>
      <c r="L153" s="189"/>
      <c r="M153" s="189"/>
      <c r="N153" s="189"/>
      <c r="O153" s="189"/>
      <c r="P153" s="246">
        <f t="shared" si="6"/>
        <v>0</v>
      </c>
      <c r="Q153" s="247">
        <f>IFERROR(INDEX(Deduction!$Q:$Q,MATCH($A153,Deduction!$A:$A,0))*_xlfn.XLOOKUP(Q$1,'Point System'!$E:$E,'Point System'!$G:$G,0),0)</f>
        <v>0</v>
      </c>
      <c r="R153" s="247">
        <f>IFERROR(INDEX(Deduction!$R:$R,MATCH($A153,Deduction!$A:$A,0))*_xlfn.XLOOKUP(R$1,'Point System'!$E:$E,'Point System'!$G:$G,0),0)</f>
        <v>0</v>
      </c>
      <c r="S153" s="247">
        <f>IFERROR(INDEX(Deduction!$S:$S,MATCH($A153,Deduction!$A:$A,0))*_xlfn.XLOOKUP(S$1,'Point System'!$E:$E,'Point System'!$G:$G,0),0)</f>
        <v>0</v>
      </c>
      <c r="T153" s="247">
        <f>IFERROR(INDEX(Deduction!$T:$T,MATCH($A153,Deduction!$A:$A,0))*_xlfn.XLOOKUP(T$1,'Point System'!$E:$E,'Point System'!$G:$G,0),0)</f>
        <v>0</v>
      </c>
      <c r="U153" s="247">
        <f>IFERROR(INDEX(Deduction!$U:$U,MATCH($A153,Deduction!$A:$A,0))*_xlfn.XLOOKUP(U$1,'Point System'!$E:$E,'Point System'!$G:$G,0),0)</f>
        <v>0</v>
      </c>
      <c r="V153" s="247">
        <f>IFERROR(INDEX(Deduction!$V:$V,MATCH($A153,Deduction!$A:$A,0))*_xlfn.XLOOKUP(V$1,'Point System'!$E:$E,'Point System'!$G:$G,0),0)</f>
        <v>0</v>
      </c>
      <c r="W153" s="246">
        <f t="shared" si="7"/>
        <v>0</v>
      </c>
      <c r="X153" s="246">
        <f t="shared" si="8"/>
        <v>0</v>
      </c>
      <c r="Y153" s="249" cm="1">
        <f t="array" ref="Y153">IFERROR(SUMPRODUCT((LOWER(INDEX(Attendance!$E:$ZZ,MATCH($A153,Attendance!$A:$A,0),0))="x")*(TEXT(Attendance!$E$1:$ZZ$1,"mmm")="Feb"))/SUMPRODUCT((Attendance!$E$1:$ZZ$1&lt;&gt;"")*(TEXT(Attendance!$E$1:$ZZ$1,"mmm")="Feb")),0)</f>
        <v>0</v>
      </c>
      <c r="Z153" s="250" cm="1">
        <f t="array" ref="Z153">IFERROR(SUMPRODUCT((LOWER(INDEX(Attendance!$E:$ZZ,MATCH($A153,Attendance!$A:$A,0),0))="x")*(Attendance!$E$2:$ZZ$2=_xlfn.XLOOKUP(E$1,'Point System'!$A:$A,'Point System'!$B:$B,""))*(TEXT(Attendance!$E$1:$ZZ$1,"mmm")="Feb"))/SUMPRODUCT((Attendance!$E$2:$ZZ$2=_xlfn.XLOOKUP(E$1,'Point System'!$A:$A,'Point System'!$B:$B,""))*(TEXT(Attendance!$E$1:$ZZ$1,"mmm")="Feb")),0)</f>
        <v>0</v>
      </c>
    </row>
  </sheetData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4"/>
  <dimension ref="A1:Z153"/>
  <sheetViews>
    <sheetView topLeftCell="B3" workbookViewId="0">
      <selection activeCell="F9" sqref="F9"/>
    </sheetView>
  </sheetViews>
  <sheetFormatPr defaultColWidth="8.85546875" defaultRowHeight="15.75" x14ac:dyDescent="0.25"/>
  <cols>
    <col min="1" max="1" width="8.85546875" style="12" hidden="1" customWidth="1"/>
    <col min="2" max="3" width="11.7109375" style="11" customWidth="1"/>
    <col min="4" max="4" width="9.42578125" style="11" customWidth="1"/>
    <col min="5" max="13" width="8.85546875" style="7" customWidth="1"/>
    <col min="14" max="14" width="9.28515625" style="7" customWidth="1"/>
    <col min="15" max="15" width="8.85546875" style="7" customWidth="1"/>
    <col min="16" max="16" width="8.85546875" style="72" customWidth="1"/>
    <col min="17" max="21" width="8.85546875" style="7" customWidth="1"/>
    <col min="22" max="22" width="9.7109375" style="7" customWidth="1"/>
    <col min="23" max="23" width="8.85546875" style="72" customWidth="1"/>
    <col min="24" max="24" width="14.5703125" style="72" customWidth="1"/>
    <col min="25" max="25" width="14.5703125" style="7" customWidth="1"/>
    <col min="26" max="26" width="11.7109375" style="11" customWidth="1"/>
    <col min="27" max="16384" width="8.85546875" style="11"/>
  </cols>
  <sheetData>
    <row r="1" spans="1:26" hidden="1" x14ac:dyDescent="0.25">
      <c r="D1" s="7" t="s">
        <v>74</v>
      </c>
      <c r="E1" s="66">
        <v>1001</v>
      </c>
      <c r="F1" s="66">
        <v>1002</v>
      </c>
      <c r="G1" s="66">
        <v>1003</v>
      </c>
      <c r="H1" s="66">
        <v>1004</v>
      </c>
      <c r="I1" s="66">
        <v>1005</v>
      </c>
      <c r="J1" s="66">
        <v>1006</v>
      </c>
      <c r="K1" s="67">
        <v>1007</v>
      </c>
      <c r="P1" s="68"/>
      <c r="Q1" s="69">
        <v>2001</v>
      </c>
      <c r="R1" s="69">
        <v>2002</v>
      </c>
      <c r="S1" s="69">
        <v>2003</v>
      </c>
      <c r="T1" s="69">
        <v>2004</v>
      </c>
      <c r="U1" s="69">
        <v>2005</v>
      </c>
      <c r="V1" s="69">
        <v>2006</v>
      </c>
    </row>
    <row r="2" spans="1:26" hidden="1" x14ac:dyDescent="0.25">
      <c r="B2" s="7"/>
      <c r="C2" s="7"/>
      <c r="D2" s="7"/>
      <c r="E2" s="7" t="str">
        <f>_xlfn.XLOOKUP(E$1,'Point System'!$A:$A,'Point System'!$B:$B,"")</f>
        <v>Lift</v>
      </c>
      <c r="F2" s="7" t="str">
        <f>_xlfn.XLOOKUP(F$1,'Point System'!$A:$A,'Point System'!$B:$B,"")</f>
        <v>OF</v>
      </c>
      <c r="G2" s="7" t="str">
        <f>_xlfn.XLOOKUP(G$1,'Point System'!$A:$A,'Point System'!$B:$B,"")</f>
        <v>Vol</v>
      </c>
      <c r="H2" s="7" t="str">
        <f>_xlfn.XLOOKUP(H$1,'Point System'!$A:$A,'Point System'!$B:$B,"")</f>
        <v>7v7</v>
      </c>
      <c r="I2" s="7" t="str">
        <f>_xlfn.XLOOKUP(I$1,'Point System'!$A:$A,'Point System'!$B:$B,"")</f>
        <v>Camp</v>
      </c>
      <c r="J2" s="7" t="str">
        <f>_xlfn.XLOOKUP(J$1,'Point System'!$A:$A,'Point System'!$B:$B,"")</f>
        <v>Prac</v>
      </c>
      <c r="K2" s="7" t="str">
        <f>_xlfn.XLOOKUP(K$1,'Point System'!$A:$A,'Point System'!$B:$B,"")</f>
        <v>S&amp;A</v>
      </c>
      <c r="P2" s="68"/>
      <c r="Q2" s="7" t="str">
        <f>_xlfn.XLOOKUP(Q$1,'Point System'!$E:$E,'Point System'!$F:$F,"")</f>
        <v>Tardy</v>
      </c>
      <c r="R2" s="7" t="str">
        <f>_xlfn.XLOOKUP(R$1,'Point System'!$E:$E,'Point System'!$F:$F,"")</f>
        <v>UA</v>
      </c>
      <c r="S2" s="7" t="str">
        <f>_xlfn.XLOOKUP(S$1,'Point System'!$E:$E,'Point System'!$F:$F,"")</f>
        <v>Det</v>
      </c>
      <c r="T2" s="7" t="str">
        <f>_xlfn.XLOOKUP(T$1,'Point System'!$E:$E,'Point System'!$F:$F,"")</f>
        <v>ISS</v>
      </c>
      <c r="U2" s="7" t="str">
        <f>_xlfn.XLOOKUP(U$1,'Point System'!$E:$E,'Point System'!$F:$F,"")</f>
        <v>OSS</v>
      </c>
      <c r="V2" s="7" t="str">
        <f>_xlfn.XLOOKUP(V$1,'Point System'!$E:$E,'Point System'!$F:$F,"")</f>
        <v>Grades</v>
      </c>
    </row>
    <row r="3" spans="1:26" s="71" customFormat="1" x14ac:dyDescent="0.25">
      <c r="A3" s="112" t="s">
        <v>0</v>
      </c>
      <c r="B3" s="109" t="s">
        <v>1</v>
      </c>
      <c r="C3" s="180" t="s">
        <v>2</v>
      </c>
      <c r="D3" s="180" t="s">
        <v>3</v>
      </c>
      <c r="E3" s="191" t="str">
        <f>_xlfn.XLOOKUP(E$1,'Point System'!$A:$A,'Point System'!$B:$B,"")</f>
        <v>Lift</v>
      </c>
      <c r="F3" s="191" t="str">
        <f>_xlfn.XLOOKUP(F$1,'Point System'!$A:$A,'Point System'!$B:$B,"")</f>
        <v>OF</v>
      </c>
      <c r="G3" s="191" t="str">
        <f>_xlfn.XLOOKUP(G$1,'Point System'!$A:$A,'Point System'!$B:$B,"")</f>
        <v>Vol</v>
      </c>
      <c r="H3" s="191" t="str">
        <f>_xlfn.XLOOKUP(H$1,'Point System'!$A:$A,'Point System'!$B:$B,"")</f>
        <v>7v7</v>
      </c>
      <c r="I3" s="191" t="str">
        <f>_xlfn.XLOOKUP(I$1,'Point System'!$A:$A,'Point System'!$B:$B,"")</f>
        <v>Camp</v>
      </c>
      <c r="J3" s="191" t="str">
        <f>_xlfn.XLOOKUP(J$1,'Point System'!$A:$A,'Point System'!$B:$B,"")</f>
        <v>Prac</v>
      </c>
      <c r="K3" s="191" t="str">
        <f>_xlfn.XLOOKUP(K$1,'Point System'!$A:$A,'Point System'!$B:$B,"")</f>
        <v>S&amp;A</v>
      </c>
      <c r="L3" s="181" t="s">
        <v>54</v>
      </c>
      <c r="M3" s="181" t="s">
        <v>62</v>
      </c>
      <c r="N3" s="181" t="s">
        <v>63</v>
      </c>
      <c r="O3" s="181" t="s">
        <v>71</v>
      </c>
      <c r="P3" s="192" t="s">
        <v>64</v>
      </c>
      <c r="Q3" s="191" t="str">
        <f>_xlfn.XLOOKUP(Q$1,'Point System'!$E:$E,'Point System'!$F:$F,"")</f>
        <v>Tardy</v>
      </c>
      <c r="R3" s="191" t="str">
        <f>_xlfn.XLOOKUP(R$1,'Point System'!$E:$E,'Point System'!$F:$F,"")</f>
        <v>UA</v>
      </c>
      <c r="S3" s="191" t="str">
        <f>_xlfn.XLOOKUP(S$1,'Point System'!$E:$E,'Point System'!$F:$F,"")</f>
        <v>Det</v>
      </c>
      <c r="T3" s="191" t="str">
        <f>_xlfn.XLOOKUP(T$1,'Point System'!$E:$E,'Point System'!$F:$F,"")</f>
        <v>ISS</v>
      </c>
      <c r="U3" s="191" t="str">
        <f>_xlfn.XLOOKUP(U$1,'Point System'!$E:$E,'Point System'!$F:$F,"")</f>
        <v>OSS</v>
      </c>
      <c r="V3" s="191" t="str">
        <f>_xlfn.XLOOKUP(V$1,'Point System'!$E:$E,'Point System'!$F:$F,"")</f>
        <v>Grades</v>
      </c>
      <c r="W3" s="182" t="s">
        <v>65</v>
      </c>
      <c r="X3" s="183" t="s">
        <v>66</v>
      </c>
      <c r="Y3" s="180" t="s">
        <v>67</v>
      </c>
      <c r="Z3" s="184" t="s">
        <v>68</v>
      </c>
    </row>
    <row r="4" spans="1:26" x14ac:dyDescent="0.25">
      <c r="A4" s="40">
        <f>Attendance!A3</f>
        <v>1</v>
      </c>
      <c r="B4" s="231" t="str">
        <f>IF($A4=0,"",IFERROR(_xlfn.LET(_xlpm.x,INDEX(Attendance!$B:$B,MATCH($A4,Attendance!$A:$A,0)),IF(_xlpm.x=0,"",_xlpm.x)),""))</f>
        <v/>
      </c>
      <c r="C4" s="231" t="str">
        <f>IF($A4=0,"",IFERROR(_xlfn.LET(_xlpm.x,INDEX(Attendance!$C:$C,MATCH($A4,Attendance!$A:$A,0)),IF(_xlpm.x=0,"",_xlpm.x)),""))</f>
        <v/>
      </c>
      <c r="D4" s="231" t="str">
        <f>IF($A4=0,"",IFERROR(_xlfn.LET(_xlpm.x,INDEX(Attendance!$D:$D,MATCH($A4,Attendance!$A:$A,0)),IF(_xlpm.x=0,"",_xlpm.x)),""))</f>
        <v/>
      </c>
      <c r="E4" s="251" cm="1">
        <f t="array" ref="E4">SUMPRODUCT((LOWER(INDEX(Attendance!$D:$ZZ,MATCH($A4,Attendance!$A:$A,0),0))="x")*(Attendance!$D$2:$ZZ$2=_xlfn.XLOOKUP(E$1,'Point System'!$A:$A,'Point System'!$B:$B,""))*(TEXT(Attendance!$D$1:$ZZ$1,"mmm")="Mar"))*_xlfn.XLOOKUP(E$1,'Point System'!$A:$A,'Point System'!$C:$C,0)</f>
        <v>0</v>
      </c>
      <c r="F4" s="251" cm="1">
        <f t="array" ref="F4">SUMPRODUCT((LOWER(INDEX(Attendance!$D:$ZZ,MATCH($A4,Attendance!$A:$A,0),0))="x")*(Attendance!$D$2:$ZZ$2=_xlfn.XLOOKUP(F$1,'Point System'!$A:$A,'Point System'!$B:$B,""))*(TEXT(Attendance!$D$1:$ZZ$1,"mmm")="Mar"))*_xlfn.XLOOKUP(F$1,'Point System'!$A:$A,'Point System'!$C:$C,0)</f>
        <v>0</v>
      </c>
      <c r="G4" s="251" cm="1">
        <f t="array" ref="G4">SUMPRODUCT((LOWER(INDEX(Attendance!$D:$ZZ,MATCH($A4,Attendance!$A:$A,0),0))="x")*(Attendance!$D$2:$ZZ$2=_xlfn.XLOOKUP(G$1,'Point System'!$A:$A,'Point System'!$B:$B,""))*(TEXT(Attendance!$D$1:$ZZ$1,"mmm")="Mar"))*_xlfn.XLOOKUP(G$1,'Point System'!$A:$A,'Point System'!$C:$C,0)</f>
        <v>0</v>
      </c>
      <c r="H4" s="251" cm="1">
        <f t="array" ref="H4">SUMPRODUCT((LOWER(INDEX(Attendance!$D:$ZZ,MATCH($A4,Attendance!$A:$A,0),0))="x")*(Attendance!$D$2:$ZZ$2=_xlfn.XLOOKUP(H$1,'Point System'!$A:$A,'Point System'!$B:$B,""))*(TEXT(Attendance!$D$1:$ZZ$1,"mmm")="Mar"))*_xlfn.XLOOKUP(H$1,'Point System'!$A:$A,'Point System'!$C:$C,0)</f>
        <v>0</v>
      </c>
      <c r="I4" s="251" cm="1">
        <f t="array" ref="I4">SUMPRODUCT((LOWER(INDEX(Attendance!$D:$ZZ,MATCH($A4,Attendance!$A:$A,0),0))="x")*(Attendance!$D$2:$ZZ$2=_xlfn.XLOOKUP(I$1,'Point System'!$A:$A,'Point System'!$B:$B,""))*(TEXT(Attendance!$D$1:$ZZ$1,"mmm")="Mar"))*_xlfn.XLOOKUP(I$1,'Point System'!$A:$A,'Point System'!$C:$C,0)</f>
        <v>0</v>
      </c>
      <c r="J4" s="251" cm="1">
        <f t="array" ref="J4">SUMPRODUCT((LOWER(INDEX(Attendance!$D:$ZZ,MATCH($A4,Attendance!$A:$A,0),0))="x")*(Attendance!$D$2:$ZZ$2=_xlfn.XLOOKUP(J$1,'Point System'!$A:$A,'Point System'!$B:$B,""))*(TEXT(Attendance!$D$1:$ZZ$1,"mmm")="Mar"))*_xlfn.XLOOKUP(J$1,'Point System'!$A:$A,'Point System'!$C:$C,0)</f>
        <v>0</v>
      </c>
      <c r="K4" s="251" cm="1">
        <f t="array" ref="K4">SUMPRODUCT((LOWER(INDEX(Attendance!$D:$ZZ,MATCH($A4,Attendance!$A:$A,0),0))="x")*(Attendance!$D$2:$ZZ$2=_xlfn.XLOOKUP(K$1,'Point System'!$A:$A,'Point System'!$B:$B,""))*(TEXT(Attendance!$D$1:$ZZ$1,"mmm")="Mar"))*_xlfn.XLOOKUP(K$1,'Point System'!$A:$A,'Point System'!$C:$C,0)</f>
        <v>0</v>
      </c>
      <c r="L4" s="186">
        <v>0</v>
      </c>
      <c r="M4" s="186">
        <v>0</v>
      </c>
      <c r="N4" s="186">
        <v>0</v>
      </c>
      <c r="O4" s="186">
        <v>0</v>
      </c>
      <c r="P4" s="236">
        <f t="shared" ref="P4:P67" si="0">SUM(E4:O4)</f>
        <v>0</v>
      </c>
      <c r="Q4" s="237">
        <f>IFERROR(INDEX(Deduction!$W:$W,MATCH($A4,Deduction!$A:$A,0))*_xlfn.XLOOKUP(Q$1,'Point System'!$E:$E,'Point System'!$G:$G,0),0)</f>
        <v>0</v>
      </c>
      <c r="R4" s="237">
        <f>IFERROR(INDEX(Deduction!$X:$X,MATCH($A4,Deduction!$A:$A,0))*_xlfn.XLOOKUP(R$1,'Point System'!$E:$E,'Point System'!$G:$G,0),0)</f>
        <v>0</v>
      </c>
      <c r="S4" s="237">
        <f>IFERROR(INDEX(Deduction!$Y:$Y,MATCH($A4,Deduction!$A:$A,0))*_xlfn.XLOOKUP(S$1,'Point System'!$E:$E,'Point System'!$G:$G,0),0)</f>
        <v>0</v>
      </c>
      <c r="T4" s="237">
        <f>IFERROR(INDEX(Deduction!$Z:$Z,MATCH($A4,Deduction!$A:$A,0))*_xlfn.XLOOKUP(T$1,'Point System'!$E:$E,'Point System'!$G:$G,0),0)</f>
        <v>0</v>
      </c>
      <c r="U4" s="237">
        <f>IFERROR(INDEX(Deduction!$AA:$AA,MATCH($A4,Deduction!$A:$A,0))*_xlfn.XLOOKUP(U$1,'Point System'!$E:$E,'Point System'!$G:$G,0),0)</f>
        <v>0</v>
      </c>
      <c r="V4" s="237">
        <f>IFERROR(INDEX(Deduction!$AB:$AB,MATCH($A4,Deduction!$A:$A,0))*_xlfn.XLOOKUP(V$1,'Point System'!$E:$E,'Point System'!$G:$G,0),0)</f>
        <v>0</v>
      </c>
      <c r="W4" s="236">
        <f t="shared" ref="W4:W67" si="1">SUM(Q4:V4)</f>
        <v>0</v>
      </c>
      <c r="X4" s="236">
        <f t="shared" ref="X4:X67" si="2">P4-W4</f>
        <v>0</v>
      </c>
      <c r="Y4" s="239" cm="1">
        <f t="array" ref="Y4">IFERROR(SUMPRODUCT((LOWER(INDEX(Attendance!$E:$ZZ,MATCH($A4,Attendance!$A:$A,0),0))="x")*(TEXT(Attendance!$E$1:$ZZ$1,"mmm")="Mar"))/SUMPRODUCT((Attendance!$E$1:$ZZ$1&lt;&gt;"")*(TEXT(Attendance!$E$1:$ZZ$1,"mmm")="Mar")),0)</f>
        <v>0</v>
      </c>
      <c r="Z4" s="240" cm="1">
        <f t="array" ref="Z4">IFERROR(SUMPRODUCT((LOWER(INDEX(Attendance!$E:$ZZ,MATCH($A4,Attendance!$A:$A,0),0))="x")*(Attendance!$E$2:$ZZ$2=_xlfn.XLOOKUP(E$1,'Point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5" spans="1:26" x14ac:dyDescent="0.25">
      <c r="A5" s="39">
        <f>Attendance!A4</f>
        <v>2</v>
      </c>
      <c r="B5" s="39" t="str">
        <f>IF($A5=0,"",IFERROR(_xlfn.LET(_xlpm.x,INDEX(Attendance!$B:$B,MATCH($A5,Attendance!$A:$A,0)),IF(_xlpm.x=0,"",_xlpm.x)),""))</f>
        <v/>
      </c>
      <c r="C5" s="39" t="str">
        <f>IF($A5=0,"",IFERROR(_xlfn.LET(_xlpm.x,INDEX(Attendance!$C:$C,MATCH($A5,Attendance!$A:$A,0)),IF(_xlpm.x=0,"",_xlpm.x)),""))</f>
        <v/>
      </c>
      <c r="D5" s="39" t="str">
        <f>IF($A5=0,"",IFERROR(_xlfn.LET(_xlpm.x,INDEX(Attendance!$D:$D,MATCH($A5,Attendance!$A:$A,0)),IF(_xlpm.x=0,"",_xlpm.x)),""))</f>
        <v/>
      </c>
      <c r="E5" s="233" cm="1">
        <f t="array" ref="E5">SUMPRODUCT((LOWER(INDEX(Attendance!$D:$ZZ,MATCH($A5,Attendance!$A:$A,0),0))="x")*(Attendance!$D$2:$ZZ$2=_xlfn.XLOOKUP(E$1,'Point System'!$A:$A,'Point System'!$B:$B,""))*(TEXT(Attendance!$D$1:$ZZ$1,"mmm")="Mar"))*_xlfn.XLOOKUP(E$1,'Point System'!$A:$A,'Point System'!$C:$C,0)</f>
        <v>0</v>
      </c>
      <c r="F5" s="233" cm="1">
        <f t="array" ref="F5">SUMPRODUCT((LOWER(INDEX(Attendance!$D:$ZZ,MATCH($A5,Attendance!$A:$A,0),0))="x")*(Attendance!$D$2:$ZZ$2=_xlfn.XLOOKUP(F$1,'Point System'!$A:$A,'Point System'!$B:$B,""))*(TEXT(Attendance!$D$1:$ZZ$1,"mmm")="Mar"))*_xlfn.XLOOKUP(F$1,'Point System'!$A:$A,'Point System'!$C:$C,0)</f>
        <v>0</v>
      </c>
      <c r="G5" s="233" cm="1">
        <f t="array" ref="G5">SUMPRODUCT((LOWER(INDEX(Attendance!$D:$ZZ,MATCH($A5,Attendance!$A:$A,0),0))="x")*(Attendance!$D$2:$ZZ$2=_xlfn.XLOOKUP(G$1,'Point System'!$A:$A,'Point System'!$B:$B,""))*(TEXT(Attendance!$D$1:$ZZ$1,"mmm")="Mar"))*_xlfn.XLOOKUP(G$1,'Point System'!$A:$A,'Point System'!$C:$C,0)</f>
        <v>0</v>
      </c>
      <c r="H5" s="233" cm="1">
        <f t="array" ref="H5">SUMPRODUCT((LOWER(INDEX(Attendance!$D:$ZZ,MATCH($A5,Attendance!$A:$A,0),0))="x")*(Attendance!$D$2:$ZZ$2=_xlfn.XLOOKUP(H$1,'Point System'!$A:$A,'Point System'!$B:$B,""))*(TEXT(Attendance!$D$1:$ZZ$1,"mmm")="Mar"))*_xlfn.XLOOKUP(H$1,'Point System'!$A:$A,'Point System'!$C:$C,0)</f>
        <v>0</v>
      </c>
      <c r="I5" s="233" cm="1">
        <f t="array" ref="I5">SUMPRODUCT((LOWER(INDEX(Attendance!$D:$ZZ,MATCH($A5,Attendance!$A:$A,0),0))="x")*(Attendance!$D$2:$ZZ$2=_xlfn.XLOOKUP(I$1,'Point System'!$A:$A,'Point System'!$B:$B,""))*(TEXT(Attendance!$D$1:$ZZ$1,"mmm")="Mar"))*_xlfn.XLOOKUP(I$1,'Point System'!$A:$A,'Point System'!$C:$C,0)</f>
        <v>0</v>
      </c>
      <c r="J5" s="233" cm="1">
        <f t="array" ref="J5">SUMPRODUCT((LOWER(INDEX(Attendance!$D:$ZZ,MATCH($A5,Attendance!$A:$A,0),0))="x")*(Attendance!$D$2:$ZZ$2=_xlfn.XLOOKUP(J$1,'Point System'!$A:$A,'Point System'!$B:$B,""))*(TEXT(Attendance!$D$1:$ZZ$1,"mmm")="Mar"))*_xlfn.XLOOKUP(J$1,'Point System'!$A:$A,'Point System'!$C:$C,0)</f>
        <v>0</v>
      </c>
      <c r="K5" s="233" cm="1">
        <f t="array" ref="K5">SUMPRODUCT((LOWER(INDEX(Attendance!$D:$ZZ,MATCH($A5,Attendance!$A:$A,0),0))="x")*(Attendance!$D$2:$ZZ$2=_xlfn.XLOOKUP(K$1,'Point System'!$A:$A,'Point System'!$B:$B,""))*(TEXT(Attendance!$D$1:$ZZ$1,"mmm")="Mar"))*_xlfn.XLOOKUP(K$1,'Point System'!$A:$A,'Point System'!$C:$C,0)</f>
        <v>0</v>
      </c>
      <c r="L5" s="188"/>
      <c r="M5" s="188"/>
      <c r="N5" s="188"/>
      <c r="O5" s="188"/>
      <c r="P5" s="241">
        <f t="shared" si="0"/>
        <v>0</v>
      </c>
      <c r="Q5" s="242">
        <f>IFERROR(INDEX(Deduction!$W:$W,MATCH($A5,Deduction!$A:$A,0))*_xlfn.XLOOKUP(Q$1,'Point System'!$E:$E,'Point System'!$G:$G,0),0)</f>
        <v>0</v>
      </c>
      <c r="R5" s="242">
        <f>IFERROR(INDEX(Deduction!$X:$X,MATCH($A5,Deduction!$A:$A,0))*_xlfn.XLOOKUP(R$1,'Point System'!$E:$E,'Point System'!$G:$G,0),0)</f>
        <v>0</v>
      </c>
      <c r="S5" s="242">
        <f>IFERROR(INDEX(Deduction!$Y:$Y,MATCH($A5,Deduction!$A:$A,0))*_xlfn.XLOOKUP(S$1,'Point System'!$E:$E,'Point System'!$G:$G,0),0)</f>
        <v>0</v>
      </c>
      <c r="T5" s="242">
        <f>IFERROR(INDEX(Deduction!$Z:$Z,MATCH($A5,Deduction!$A:$A,0))*_xlfn.XLOOKUP(T$1,'Point System'!$E:$E,'Point System'!$G:$G,0),0)</f>
        <v>0</v>
      </c>
      <c r="U5" s="242">
        <f>IFERROR(INDEX(Deduction!$AA:$AA,MATCH($A5,Deduction!$A:$A,0))*_xlfn.XLOOKUP(U$1,'Point System'!$E:$E,'Point System'!$G:$G,0),0)</f>
        <v>0</v>
      </c>
      <c r="V5" s="242">
        <f>IFERROR(INDEX(Deduction!$AB:$AB,MATCH($A5,Deduction!$A:$A,0))*_xlfn.XLOOKUP(V$1,'Point System'!$E:$E,'Point System'!$G:$G,0),0)</f>
        <v>0</v>
      </c>
      <c r="W5" s="241">
        <f t="shared" si="1"/>
        <v>0</v>
      </c>
      <c r="X5" s="241">
        <f t="shared" si="2"/>
        <v>0</v>
      </c>
      <c r="Y5" s="244" cm="1">
        <f t="array" ref="Y5">IFERROR(SUMPRODUCT((LOWER(INDEX(Attendance!$E:$ZZ,MATCH($A5,Attendance!$A:$A,0),0))="x")*(TEXT(Attendance!$E$1:$ZZ$1,"mmm")="Mar"))/SUMPRODUCT((Attendance!$E$1:$ZZ$1&lt;&gt;"")*(TEXT(Attendance!$E$1:$ZZ$1,"mmm")="Mar")),0)</f>
        <v>0</v>
      </c>
      <c r="Z5" s="245" cm="1">
        <f t="array" ref="Z5">IFERROR(SUMPRODUCT((LOWER(INDEX(Attendance!$E:$ZZ,MATCH($A5,Attendance!$A:$A,0),0))="x")*(Attendance!$E$2:$ZZ$2=_xlfn.XLOOKUP(E$1,'Point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6" spans="1:26" x14ac:dyDescent="0.25">
      <c r="A6" s="40">
        <f>Attendance!A5</f>
        <v>3</v>
      </c>
      <c r="B6" s="39" t="str">
        <f>IF($A6=0,"",IFERROR(_xlfn.LET(_xlpm.x,INDEX(Attendance!$B:$B,MATCH($A6,Attendance!$A:$A,0)),IF(_xlpm.x=0,"",_xlpm.x)),""))</f>
        <v/>
      </c>
      <c r="C6" s="39" t="str">
        <f>IF($A6=0,"",IFERROR(_xlfn.LET(_xlpm.x,INDEX(Attendance!$C:$C,MATCH($A6,Attendance!$A:$A,0)),IF(_xlpm.x=0,"",_xlpm.x)),""))</f>
        <v/>
      </c>
      <c r="D6" s="39" t="str">
        <f>IF($A6=0,"",IFERROR(_xlfn.LET(_xlpm.x,INDEX(Attendance!$D:$D,MATCH($A6,Attendance!$A:$A,0)),IF(_xlpm.x=0,"",_xlpm.x)),""))</f>
        <v/>
      </c>
      <c r="E6" s="233" cm="1">
        <f t="array" ref="E6">SUMPRODUCT((LOWER(INDEX(Attendance!$D:$ZZ,MATCH($A6,Attendance!$A:$A,0),0))="x")*(Attendance!$D$2:$ZZ$2=_xlfn.XLOOKUP(E$1,'Point System'!$A:$A,'Point System'!$B:$B,""))*(TEXT(Attendance!$D$1:$ZZ$1,"mmm")="Mar"))*_xlfn.XLOOKUP(E$1,'Point System'!$A:$A,'Point System'!$C:$C,0)</f>
        <v>0</v>
      </c>
      <c r="F6" s="233" cm="1">
        <f t="array" ref="F6">SUMPRODUCT((LOWER(INDEX(Attendance!$D:$ZZ,MATCH($A6,Attendance!$A:$A,0),0))="x")*(Attendance!$D$2:$ZZ$2=_xlfn.XLOOKUP(F$1,'Point System'!$A:$A,'Point System'!$B:$B,""))*(TEXT(Attendance!$D$1:$ZZ$1,"mmm")="Mar"))*_xlfn.XLOOKUP(F$1,'Point System'!$A:$A,'Point System'!$C:$C,0)</f>
        <v>0</v>
      </c>
      <c r="G6" s="233" cm="1">
        <f t="array" ref="G6">SUMPRODUCT((LOWER(INDEX(Attendance!$D:$ZZ,MATCH($A6,Attendance!$A:$A,0),0))="x")*(Attendance!$D$2:$ZZ$2=_xlfn.XLOOKUP(G$1,'Point System'!$A:$A,'Point System'!$B:$B,""))*(TEXT(Attendance!$D$1:$ZZ$1,"mmm")="Mar"))*_xlfn.XLOOKUP(G$1,'Point System'!$A:$A,'Point System'!$C:$C,0)</f>
        <v>0</v>
      </c>
      <c r="H6" s="233" cm="1">
        <f t="array" ref="H6">SUMPRODUCT((LOWER(INDEX(Attendance!$D:$ZZ,MATCH($A6,Attendance!$A:$A,0),0))="x")*(Attendance!$D$2:$ZZ$2=_xlfn.XLOOKUP(H$1,'Point System'!$A:$A,'Point System'!$B:$B,""))*(TEXT(Attendance!$D$1:$ZZ$1,"mmm")="Mar"))*_xlfn.XLOOKUP(H$1,'Point System'!$A:$A,'Point System'!$C:$C,0)</f>
        <v>0</v>
      </c>
      <c r="I6" s="233" cm="1">
        <f t="array" ref="I6">SUMPRODUCT((LOWER(INDEX(Attendance!$D:$ZZ,MATCH($A6,Attendance!$A:$A,0),0))="x")*(Attendance!$D$2:$ZZ$2=_xlfn.XLOOKUP(I$1,'Point System'!$A:$A,'Point System'!$B:$B,""))*(TEXT(Attendance!$D$1:$ZZ$1,"mmm")="Mar"))*_xlfn.XLOOKUP(I$1,'Point System'!$A:$A,'Point System'!$C:$C,0)</f>
        <v>0</v>
      </c>
      <c r="J6" s="233" cm="1">
        <f t="array" ref="J6">SUMPRODUCT((LOWER(INDEX(Attendance!$D:$ZZ,MATCH($A6,Attendance!$A:$A,0),0))="x")*(Attendance!$D$2:$ZZ$2=_xlfn.XLOOKUP(J$1,'Point System'!$A:$A,'Point System'!$B:$B,""))*(TEXT(Attendance!$D$1:$ZZ$1,"mmm")="Mar"))*_xlfn.XLOOKUP(J$1,'Point System'!$A:$A,'Point System'!$C:$C,0)</f>
        <v>0</v>
      </c>
      <c r="K6" s="233" cm="1">
        <f t="array" ref="K6">SUMPRODUCT((LOWER(INDEX(Attendance!$D:$ZZ,MATCH($A6,Attendance!$A:$A,0),0))="x")*(Attendance!$D$2:$ZZ$2=_xlfn.XLOOKUP(K$1,'Point System'!$A:$A,'Point System'!$B:$B,""))*(TEXT(Attendance!$D$1:$ZZ$1,"mmm")="Mar"))*_xlfn.XLOOKUP(K$1,'Point System'!$A:$A,'Point System'!$C:$C,0)</f>
        <v>0</v>
      </c>
      <c r="L6" s="188"/>
      <c r="M6" s="188"/>
      <c r="N6" s="188"/>
      <c r="O6" s="188"/>
      <c r="P6" s="241">
        <f t="shared" si="0"/>
        <v>0</v>
      </c>
      <c r="Q6" s="242">
        <f>IFERROR(INDEX(Deduction!$W:$W,MATCH($A6,Deduction!$A:$A,0))*_xlfn.XLOOKUP(Q$1,'Point System'!$E:$E,'Point System'!$G:$G,0),0)</f>
        <v>0</v>
      </c>
      <c r="R6" s="242">
        <f>IFERROR(INDEX(Deduction!$X:$X,MATCH($A6,Deduction!$A:$A,0))*_xlfn.XLOOKUP(R$1,'Point System'!$E:$E,'Point System'!$G:$G,0),0)</f>
        <v>0</v>
      </c>
      <c r="S6" s="242">
        <f>IFERROR(INDEX(Deduction!$Y:$Y,MATCH($A6,Deduction!$A:$A,0))*_xlfn.XLOOKUP(S$1,'Point System'!$E:$E,'Point System'!$G:$G,0),0)</f>
        <v>0</v>
      </c>
      <c r="T6" s="242">
        <f>IFERROR(INDEX(Deduction!$Z:$Z,MATCH($A6,Deduction!$A:$A,0))*_xlfn.XLOOKUP(T$1,'Point System'!$E:$E,'Point System'!$G:$G,0),0)</f>
        <v>0</v>
      </c>
      <c r="U6" s="242">
        <f>IFERROR(INDEX(Deduction!$AA:$AA,MATCH($A6,Deduction!$A:$A,0))*_xlfn.XLOOKUP(U$1,'Point System'!$E:$E,'Point System'!$G:$G,0),0)</f>
        <v>0</v>
      </c>
      <c r="V6" s="242">
        <f>IFERROR(INDEX(Deduction!$AB:$AB,MATCH($A6,Deduction!$A:$A,0))*_xlfn.XLOOKUP(V$1,'Point System'!$E:$E,'Point System'!$G:$G,0),0)</f>
        <v>0</v>
      </c>
      <c r="W6" s="241">
        <f t="shared" si="1"/>
        <v>0</v>
      </c>
      <c r="X6" s="241">
        <f t="shared" si="2"/>
        <v>0</v>
      </c>
      <c r="Y6" s="244" cm="1">
        <f t="array" ref="Y6">IFERROR(SUMPRODUCT((LOWER(INDEX(Attendance!$E:$ZZ,MATCH($A6,Attendance!$A:$A,0),0))="x")*(TEXT(Attendance!$E$1:$ZZ$1,"mmm")="Mar"))/SUMPRODUCT((Attendance!$E$1:$ZZ$1&lt;&gt;"")*(TEXT(Attendance!$E$1:$ZZ$1,"mmm")="Mar")),0)</f>
        <v>0</v>
      </c>
      <c r="Z6" s="245" cm="1">
        <f t="array" ref="Z6">IFERROR(SUMPRODUCT((LOWER(INDEX(Attendance!$E:$ZZ,MATCH($A6,Attendance!$A:$A,0),0))="x")*(Attendance!$E$2:$ZZ$2=_xlfn.XLOOKUP(E$1,'Point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7" spans="1:26" x14ac:dyDescent="0.25">
      <c r="A7" s="39">
        <f>Attendance!A6</f>
        <v>4</v>
      </c>
      <c r="B7" s="39" t="str">
        <f>IF($A7=0,"",IFERROR(_xlfn.LET(_xlpm.x,INDEX(Attendance!$B:$B,MATCH($A7,Attendance!$A:$A,0)),IF(_xlpm.x=0,"",_xlpm.x)),""))</f>
        <v/>
      </c>
      <c r="C7" s="39" t="str">
        <f>IF($A7=0,"",IFERROR(_xlfn.LET(_xlpm.x,INDEX(Attendance!$C:$C,MATCH($A7,Attendance!$A:$A,0)),IF(_xlpm.x=0,"",_xlpm.x)),""))</f>
        <v/>
      </c>
      <c r="D7" s="39" t="str">
        <f>IF($A7=0,"",IFERROR(_xlfn.LET(_xlpm.x,INDEX(Attendance!$D:$D,MATCH($A7,Attendance!$A:$A,0)),IF(_xlpm.x=0,"",_xlpm.x)),""))</f>
        <v/>
      </c>
      <c r="E7" s="233" cm="1">
        <f t="array" ref="E7">SUMPRODUCT((LOWER(INDEX(Attendance!$D:$ZZ,MATCH($A7,Attendance!$A:$A,0),0))="x")*(Attendance!$D$2:$ZZ$2=_xlfn.XLOOKUP(E$1,'Point System'!$A:$A,'Point System'!$B:$B,""))*(TEXT(Attendance!$D$1:$ZZ$1,"mmm")="Mar"))*_xlfn.XLOOKUP(E$1,'Point System'!$A:$A,'Point System'!$C:$C,0)</f>
        <v>0</v>
      </c>
      <c r="F7" s="233" cm="1">
        <f t="array" ref="F7">SUMPRODUCT((LOWER(INDEX(Attendance!$D:$ZZ,MATCH($A7,Attendance!$A:$A,0),0))="x")*(Attendance!$D$2:$ZZ$2=_xlfn.XLOOKUP(F$1,'Point System'!$A:$A,'Point System'!$B:$B,""))*(TEXT(Attendance!$D$1:$ZZ$1,"mmm")="Mar"))*_xlfn.XLOOKUP(F$1,'Point System'!$A:$A,'Point System'!$C:$C,0)</f>
        <v>0</v>
      </c>
      <c r="G7" s="233" cm="1">
        <f t="array" ref="G7">SUMPRODUCT((LOWER(INDEX(Attendance!$D:$ZZ,MATCH($A7,Attendance!$A:$A,0),0))="x")*(Attendance!$D$2:$ZZ$2=_xlfn.XLOOKUP(G$1,'Point System'!$A:$A,'Point System'!$B:$B,""))*(TEXT(Attendance!$D$1:$ZZ$1,"mmm")="Mar"))*_xlfn.XLOOKUP(G$1,'Point System'!$A:$A,'Point System'!$C:$C,0)</f>
        <v>0</v>
      </c>
      <c r="H7" s="233" cm="1">
        <f t="array" ref="H7">SUMPRODUCT((LOWER(INDEX(Attendance!$D:$ZZ,MATCH($A7,Attendance!$A:$A,0),0))="x")*(Attendance!$D$2:$ZZ$2=_xlfn.XLOOKUP(H$1,'Point System'!$A:$A,'Point System'!$B:$B,""))*(TEXT(Attendance!$D$1:$ZZ$1,"mmm")="Mar"))*_xlfn.XLOOKUP(H$1,'Point System'!$A:$A,'Point System'!$C:$C,0)</f>
        <v>0</v>
      </c>
      <c r="I7" s="233" cm="1">
        <f t="array" ref="I7">SUMPRODUCT((LOWER(INDEX(Attendance!$D:$ZZ,MATCH($A7,Attendance!$A:$A,0),0))="x")*(Attendance!$D$2:$ZZ$2=_xlfn.XLOOKUP(I$1,'Point System'!$A:$A,'Point System'!$B:$B,""))*(TEXT(Attendance!$D$1:$ZZ$1,"mmm")="Mar"))*_xlfn.XLOOKUP(I$1,'Point System'!$A:$A,'Point System'!$C:$C,0)</f>
        <v>0</v>
      </c>
      <c r="J7" s="233" cm="1">
        <f t="array" ref="J7">SUMPRODUCT((LOWER(INDEX(Attendance!$D:$ZZ,MATCH($A7,Attendance!$A:$A,0),0))="x")*(Attendance!$D$2:$ZZ$2=_xlfn.XLOOKUP(J$1,'Point System'!$A:$A,'Point System'!$B:$B,""))*(TEXT(Attendance!$D$1:$ZZ$1,"mmm")="Mar"))*_xlfn.XLOOKUP(J$1,'Point System'!$A:$A,'Point System'!$C:$C,0)</f>
        <v>0</v>
      </c>
      <c r="K7" s="233" cm="1">
        <f t="array" ref="K7">SUMPRODUCT((LOWER(INDEX(Attendance!$D:$ZZ,MATCH($A7,Attendance!$A:$A,0),0))="x")*(Attendance!$D$2:$ZZ$2=_xlfn.XLOOKUP(K$1,'Point System'!$A:$A,'Point System'!$B:$B,""))*(TEXT(Attendance!$D$1:$ZZ$1,"mmm")="Mar"))*_xlfn.XLOOKUP(K$1,'Point System'!$A:$A,'Point System'!$C:$C,0)</f>
        <v>0</v>
      </c>
      <c r="L7" s="188"/>
      <c r="M7" s="188"/>
      <c r="N7" s="188"/>
      <c r="O7" s="188"/>
      <c r="P7" s="241">
        <f t="shared" si="0"/>
        <v>0</v>
      </c>
      <c r="Q7" s="242">
        <f>IFERROR(INDEX(Deduction!$W:$W,MATCH($A7,Deduction!$A:$A,0))*_xlfn.XLOOKUP(Q$1,'Point System'!$E:$E,'Point System'!$G:$G,0),0)</f>
        <v>0</v>
      </c>
      <c r="R7" s="242">
        <f>IFERROR(INDEX(Deduction!$X:$X,MATCH($A7,Deduction!$A:$A,0))*_xlfn.XLOOKUP(R$1,'Point System'!$E:$E,'Point System'!$G:$G,0),0)</f>
        <v>0</v>
      </c>
      <c r="S7" s="242">
        <f>IFERROR(INDEX(Deduction!$Y:$Y,MATCH($A7,Deduction!$A:$A,0))*_xlfn.XLOOKUP(S$1,'Point System'!$E:$E,'Point System'!$G:$G,0),0)</f>
        <v>0</v>
      </c>
      <c r="T7" s="242">
        <f>IFERROR(INDEX(Deduction!$Z:$Z,MATCH($A7,Deduction!$A:$A,0))*_xlfn.XLOOKUP(T$1,'Point System'!$E:$E,'Point System'!$G:$G,0),0)</f>
        <v>0</v>
      </c>
      <c r="U7" s="242">
        <f>IFERROR(INDEX(Deduction!$AA:$AA,MATCH($A7,Deduction!$A:$A,0))*_xlfn.XLOOKUP(U$1,'Point System'!$E:$E,'Point System'!$G:$G,0),0)</f>
        <v>0</v>
      </c>
      <c r="V7" s="242">
        <f>IFERROR(INDEX(Deduction!$AB:$AB,MATCH($A7,Deduction!$A:$A,0))*_xlfn.XLOOKUP(V$1,'Point System'!$E:$E,'Point System'!$G:$G,0),0)</f>
        <v>0</v>
      </c>
      <c r="W7" s="241">
        <f t="shared" si="1"/>
        <v>0</v>
      </c>
      <c r="X7" s="241">
        <f t="shared" si="2"/>
        <v>0</v>
      </c>
      <c r="Y7" s="244" cm="1">
        <f t="array" ref="Y7">IFERROR(SUMPRODUCT((LOWER(INDEX(Attendance!$E:$ZZ,MATCH($A7,Attendance!$A:$A,0),0))="x")*(TEXT(Attendance!$E$1:$ZZ$1,"mmm")="Mar"))/SUMPRODUCT((Attendance!$E$1:$ZZ$1&lt;&gt;"")*(TEXT(Attendance!$E$1:$ZZ$1,"mmm")="Mar")),0)</f>
        <v>0</v>
      </c>
      <c r="Z7" s="245" cm="1">
        <f t="array" ref="Z7">IFERROR(SUMPRODUCT((LOWER(INDEX(Attendance!$E:$ZZ,MATCH($A7,Attendance!$A:$A,0),0))="x")*(Attendance!$E$2:$ZZ$2=_xlfn.XLOOKUP(E$1,'Point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8" spans="1:26" x14ac:dyDescent="0.25">
      <c r="A8" s="40">
        <f>Attendance!A7</f>
        <v>7</v>
      </c>
      <c r="B8" s="39" t="str">
        <f>IF($A8=0,"",IFERROR(_xlfn.LET(_xlpm.x,INDEX(Attendance!$B:$B,MATCH($A8,Attendance!$A:$A,0)),IF(_xlpm.x=0,"",_xlpm.x)),""))</f>
        <v/>
      </c>
      <c r="C8" s="39" t="str">
        <f>IF($A8=0,"",IFERROR(_xlfn.LET(_xlpm.x,INDEX(Attendance!$C:$C,MATCH($A8,Attendance!$A:$A,0)),IF(_xlpm.x=0,"",_xlpm.x)),""))</f>
        <v/>
      </c>
      <c r="D8" s="39" t="str">
        <f>IF($A8=0,"",IFERROR(_xlfn.LET(_xlpm.x,INDEX(Attendance!$D:$D,MATCH($A8,Attendance!$A:$A,0)),IF(_xlpm.x=0,"",_xlpm.x)),""))</f>
        <v/>
      </c>
      <c r="E8" s="233" cm="1">
        <f t="array" ref="E8">SUMPRODUCT((LOWER(INDEX(Attendance!$D:$ZZ,MATCH($A8,Attendance!$A:$A,0),0))="x")*(Attendance!$D$2:$ZZ$2=_xlfn.XLOOKUP(E$1,'Point System'!$A:$A,'Point System'!$B:$B,""))*(TEXT(Attendance!$D$1:$ZZ$1,"mmm")="Mar"))*_xlfn.XLOOKUP(E$1,'Point System'!$A:$A,'Point System'!$C:$C,0)</f>
        <v>0</v>
      </c>
      <c r="F8" s="233" cm="1">
        <f t="array" ref="F8">SUMPRODUCT((LOWER(INDEX(Attendance!$D:$ZZ,MATCH($A8,Attendance!$A:$A,0),0))="x")*(Attendance!$D$2:$ZZ$2=_xlfn.XLOOKUP(F$1,'Point System'!$A:$A,'Point System'!$B:$B,""))*(TEXT(Attendance!$D$1:$ZZ$1,"mmm")="Mar"))*_xlfn.XLOOKUP(F$1,'Point System'!$A:$A,'Point System'!$C:$C,0)</f>
        <v>0</v>
      </c>
      <c r="G8" s="233" cm="1">
        <f t="array" ref="G8">SUMPRODUCT((LOWER(INDEX(Attendance!$D:$ZZ,MATCH($A8,Attendance!$A:$A,0),0))="x")*(Attendance!$D$2:$ZZ$2=_xlfn.XLOOKUP(G$1,'Point System'!$A:$A,'Point System'!$B:$B,""))*(TEXT(Attendance!$D$1:$ZZ$1,"mmm")="Mar"))*_xlfn.XLOOKUP(G$1,'Point System'!$A:$A,'Point System'!$C:$C,0)</f>
        <v>0</v>
      </c>
      <c r="H8" s="233" cm="1">
        <f t="array" ref="H8">SUMPRODUCT((LOWER(INDEX(Attendance!$D:$ZZ,MATCH($A8,Attendance!$A:$A,0),0))="x")*(Attendance!$D$2:$ZZ$2=_xlfn.XLOOKUP(H$1,'Point System'!$A:$A,'Point System'!$B:$B,""))*(TEXT(Attendance!$D$1:$ZZ$1,"mmm")="Mar"))*_xlfn.XLOOKUP(H$1,'Point System'!$A:$A,'Point System'!$C:$C,0)</f>
        <v>0</v>
      </c>
      <c r="I8" s="233" cm="1">
        <f t="array" ref="I8">SUMPRODUCT((LOWER(INDEX(Attendance!$D:$ZZ,MATCH($A8,Attendance!$A:$A,0),0))="x")*(Attendance!$D$2:$ZZ$2=_xlfn.XLOOKUP(I$1,'Point System'!$A:$A,'Point System'!$B:$B,""))*(TEXT(Attendance!$D$1:$ZZ$1,"mmm")="Mar"))*_xlfn.XLOOKUP(I$1,'Point System'!$A:$A,'Point System'!$C:$C,0)</f>
        <v>0</v>
      </c>
      <c r="J8" s="233" cm="1">
        <f t="array" ref="J8">SUMPRODUCT((LOWER(INDEX(Attendance!$D:$ZZ,MATCH($A8,Attendance!$A:$A,0),0))="x")*(Attendance!$D$2:$ZZ$2=_xlfn.XLOOKUP(J$1,'Point System'!$A:$A,'Point System'!$B:$B,""))*(TEXT(Attendance!$D$1:$ZZ$1,"mmm")="Mar"))*_xlfn.XLOOKUP(J$1,'Point System'!$A:$A,'Point System'!$C:$C,0)</f>
        <v>0</v>
      </c>
      <c r="K8" s="233" cm="1">
        <f t="array" ref="K8">SUMPRODUCT((LOWER(INDEX(Attendance!$D:$ZZ,MATCH($A8,Attendance!$A:$A,0),0))="x")*(Attendance!$D$2:$ZZ$2=_xlfn.XLOOKUP(K$1,'Point System'!$A:$A,'Point System'!$B:$B,""))*(TEXT(Attendance!$D$1:$ZZ$1,"mmm")="Mar"))*_xlfn.XLOOKUP(K$1,'Point System'!$A:$A,'Point System'!$C:$C,0)</f>
        <v>0</v>
      </c>
      <c r="L8" s="188"/>
      <c r="M8" s="188"/>
      <c r="N8" s="188"/>
      <c r="O8" s="188"/>
      <c r="P8" s="241">
        <f t="shared" si="0"/>
        <v>0</v>
      </c>
      <c r="Q8" s="242">
        <f>IFERROR(INDEX(Deduction!$W:$W,MATCH($A8,Deduction!$A:$A,0))*_xlfn.XLOOKUP(Q$1,'Point System'!$E:$E,'Point System'!$G:$G,0),0)</f>
        <v>0</v>
      </c>
      <c r="R8" s="242">
        <f>IFERROR(INDEX(Deduction!$X:$X,MATCH($A8,Deduction!$A:$A,0))*_xlfn.XLOOKUP(R$1,'Point System'!$E:$E,'Point System'!$G:$G,0),0)</f>
        <v>0</v>
      </c>
      <c r="S8" s="242">
        <f>IFERROR(INDEX(Deduction!$Y:$Y,MATCH($A8,Deduction!$A:$A,0))*_xlfn.XLOOKUP(S$1,'Point System'!$E:$E,'Point System'!$G:$G,0),0)</f>
        <v>0</v>
      </c>
      <c r="T8" s="242">
        <f>IFERROR(INDEX(Deduction!$Z:$Z,MATCH($A8,Deduction!$A:$A,0))*_xlfn.XLOOKUP(T$1,'Point System'!$E:$E,'Point System'!$G:$G,0),0)</f>
        <v>0</v>
      </c>
      <c r="U8" s="242">
        <f>IFERROR(INDEX(Deduction!$AA:$AA,MATCH($A8,Deduction!$A:$A,0))*_xlfn.XLOOKUP(U$1,'Point System'!$E:$E,'Point System'!$G:$G,0),0)</f>
        <v>0</v>
      </c>
      <c r="V8" s="242">
        <f>IFERROR(INDEX(Deduction!$AB:$AB,MATCH($A8,Deduction!$A:$A,0))*_xlfn.XLOOKUP(V$1,'Point System'!$E:$E,'Point System'!$G:$G,0),0)</f>
        <v>0</v>
      </c>
      <c r="W8" s="241">
        <f t="shared" si="1"/>
        <v>0</v>
      </c>
      <c r="X8" s="241">
        <f t="shared" si="2"/>
        <v>0</v>
      </c>
      <c r="Y8" s="244" cm="1">
        <f t="array" ref="Y8">IFERROR(SUMPRODUCT((LOWER(INDEX(Attendance!$E:$ZZ,MATCH($A8,Attendance!$A:$A,0),0))="x")*(TEXT(Attendance!$E$1:$ZZ$1,"mmm")="Mar"))/SUMPRODUCT((Attendance!$E$1:$ZZ$1&lt;&gt;"")*(TEXT(Attendance!$E$1:$ZZ$1,"mmm")="Mar")),0)</f>
        <v>0</v>
      </c>
      <c r="Z8" s="245" cm="1">
        <f t="array" ref="Z8">IFERROR(SUMPRODUCT((LOWER(INDEX(Attendance!$E:$ZZ,MATCH($A8,Attendance!$A:$A,0),0))="x")*(Attendance!$E$2:$ZZ$2=_xlfn.XLOOKUP(E$1,'Point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9" spans="1:26" x14ac:dyDescent="0.25">
      <c r="A9" s="39">
        <f>Attendance!A8</f>
        <v>5</v>
      </c>
      <c r="B9" s="39" t="str">
        <f>IF($A9=0,"",IFERROR(_xlfn.LET(_xlpm.x,INDEX(Attendance!$B:$B,MATCH($A9,Attendance!$A:$A,0)),IF(_xlpm.x=0,"",_xlpm.x)),""))</f>
        <v/>
      </c>
      <c r="C9" s="39" t="str">
        <f>IF($A9=0,"",IFERROR(_xlfn.LET(_xlpm.x,INDEX(Attendance!$C:$C,MATCH($A9,Attendance!$A:$A,0)),IF(_xlpm.x=0,"",_xlpm.x)),""))</f>
        <v/>
      </c>
      <c r="D9" s="39" t="str">
        <f>IF($A9=0,"",IFERROR(_xlfn.LET(_xlpm.x,INDEX(Attendance!$D:$D,MATCH($A9,Attendance!$A:$A,0)),IF(_xlpm.x=0,"",_xlpm.x)),""))</f>
        <v/>
      </c>
      <c r="E9" s="233" cm="1">
        <f t="array" ref="E9">SUMPRODUCT((LOWER(INDEX(Attendance!$D:$ZZ,MATCH($A9,Attendance!$A:$A,0),0))="x")*(Attendance!$D$2:$ZZ$2=_xlfn.XLOOKUP(E$1,'Point System'!$A:$A,'Point System'!$B:$B,""))*(TEXT(Attendance!$D$1:$ZZ$1,"mmm")="Mar"))*_xlfn.XLOOKUP(E$1,'Point System'!$A:$A,'Point System'!$C:$C,0)</f>
        <v>0</v>
      </c>
      <c r="F9" s="233" cm="1">
        <f t="array" ref="F9">SUMPRODUCT((LOWER(INDEX(Attendance!$D:$ZZ,MATCH($A9,Attendance!$A:$A,0),0))="x")*(Attendance!$D$2:$ZZ$2=_xlfn.XLOOKUP(F$1,'Point System'!$A:$A,'Point System'!$B:$B,""))*(TEXT(Attendance!$D$1:$ZZ$1,"mmm")="Mar"))*_xlfn.XLOOKUP(F$1,'Point System'!$A:$A,'Point System'!$C:$C,0)</f>
        <v>0</v>
      </c>
      <c r="G9" s="233" cm="1">
        <f t="array" ref="G9">SUMPRODUCT((LOWER(INDEX(Attendance!$D:$ZZ,MATCH($A9,Attendance!$A:$A,0),0))="x")*(Attendance!$D$2:$ZZ$2=_xlfn.XLOOKUP(G$1,'Point System'!$A:$A,'Point System'!$B:$B,""))*(TEXT(Attendance!$D$1:$ZZ$1,"mmm")="Mar"))*_xlfn.XLOOKUP(G$1,'Point System'!$A:$A,'Point System'!$C:$C,0)</f>
        <v>0</v>
      </c>
      <c r="H9" s="233" cm="1">
        <f t="array" ref="H9">SUMPRODUCT((LOWER(INDEX(Attendance!$D:$ZZ,MATCH($A9,Attendance!$A:$A,0),0))="x")*(Attendance!$D$2:$ZZ$2=_xlfn.XLOOKUP(H$1,'Point System'!$A:$A,'Point System'!$B:$B,""))*(TEXT(Attendance!$D$1:$ZZ$1,"mmm")="Mar"))*_xlfn.XLOOKUP(H$1,'Point System'!$A:$A,'Point System'!$C:$C,0)</f>
        <v>0</v>
      </c>
      <c r="I9" s="233" cm="1">
        <f t="array" ref="I9">SUMPRODUCT((LOWER(INDEX(Attendance!$D:$ZZ,MATCH($A9,Attendance!$A:$A,0),0))="x")*(Attendance!$D$2:$ZZ$2=_xlfn.XLOOKUP(I$1,'Point System'!$A:$A,'Point System'!$B:$B,""))*(TEXT(Attendance!$D$1:$ZZ$1,"mmm")="Mar"))*_xlfn.XLOOKUP(I$1,'Point System'!$A:$A,'Point System'!$C:$C,0)</f>
        <v>0</v>
      </c>
      <c r="J9" s="233" cm="1">
        <f t="array" ref="J9">SUMPRODUCT((LOWER(INDEX(Attendance!$D:$ZZ,MATCH($A9,Attendance!$A:$A,0),0))="x")*(Attendance!$D$2:$ZZ$2=_xlfn.XLOOKUP(J$1,'Point System'!$A:$A,'Point System'!$B:$B,""))*(TEXT(Attendance!$D$1:$ZZ$1,"mmm")="Mar"))*_xlfn.XLOOKUP(J$1,'Point System'!$A:$A,'Point System'!$C:$C,0)</f>
        <v>0</v>
      </c>
      <c r="K9" s="233" cm="1">
        <f t="array" ref="K9">SUMPRODUCT((LOWER(INDEX(Attendance!$D:$ZZ,MATCH($A9,Attendance!$A:$A,0),0))="x")*(Attendance!$D$2:$ZZ$2=_xlfn.XLOOKUP(K$1,'Point System'!$A:$A,'Point System'!$B:$B,""))*(TEXT(Attendance!$D$1:$ZZ$1,"mmm")="Mar"))*_xlfn.XLOOKUP(K$1,'Point System'!$A:$A,'Point System'!$C:$C,0)</f>
        <v>0</v>
      </c>
      <c r="L9" s="188"/>
      <c r="M9" s="188"/>
      <c r="N9" s="188"/>
      <c r="O9" s="188"/>
      <c r="P9" s="241">
        <f t="shared" si="0"/>
        <v>0</v>
      </c>
      <c r="Q9" s="242">
        <f>IFERROR(INDEX(Deduction!$W:$W,MATCH($A9,Deduction!$A:$A,0))*_xlfn.XLOOKUP(Q$1,'Point System'!$E:$E,'Point System'!$G:$G,0),0)</f>
        <v>0</v>
      </c>
      <c r="R9" s="242">
        <f>IFERROR(INDEX(Deduction!$X:$X,MATCH($A9,Deduction!$A:$A,0))*_xlfn.XLOOKUP(R$1,'Point System'!$E:$E,'Point System'!$G:$G,0),0)</f>
        <v>0</v>
      </c>
      <c r="S9" s="242">
        <f>IFERROR(INDEX(Deduction!$Y:$Y,MATCH($A9,Deduction!$A:$A,0))*_xlfn.XLOOKUP(S$1,'Point System'!$E:$E,'Point System'!$G:$G,0),0)</f>
        <v>0</v>
      </c>
      <c r="T9" s="242">
        <f>IFERROR(INDEX(Deduction!$Z:$Z,MATCH($A9,Deduction!$A:$A,0))*_xlfn.XLOOKUP(T$1,'Point System'!$E:$E,'Point System'!$G:$G,0),0)</f>
        <v>0</v>
      </c>
      <c r="U9" s="242">
        <f>IFERROR(INDEX(Deduction!$AA:$AA,MATCH($A9,Deduction!$A:$A,0))*_xlfn.XLOOKUP(U$1,'Point System'!$E:$E,'Point System'!$G:$G,0),0)</f>
        <v>0</v>
      </c>
      <c r="V9" s="242">
        <f>IFERROR(INDEX(Deduction!$AB:$AB,MATCH($A9,Deduction!$A:$A,0))*_xlfn.XLOOKUP(V$1,'Point System'!$E:$E,'Point System'!$G:$G,0),0)</f>
        <v>0</v>
      </c>
      <c r="W9" s="241">
        <f t="shared" si="1"/>
        <v>0</v>
      </c>
      <c r="X9" s="241">
        <f t="shared" si="2"/>
        <v>0</v>
      </c>
      <c r="Y9" s="244" cm="1">
        <f t="array" ref="Y9">IFERROR(SUMPRODUCT((LOWER(INDEX(Attendance!$E:$ZZ,MATCH($A9,Attendance!$A:$A,0),0))="x")*(TEXT(Attendance!$E$1:$ZZ$1,"mmm")="Mar"))/SUMPRODUCT((Attendance!$E$1:$ZZ$1&lt;&gt;"")*(TEXT(Attendance!$E$1:$ZZ$1,"mmm")="Mar")),0)</f>
        <v>0</v>
      </c>
      <c r="Z9" s="245" cm="1">
        <f t="array" ref="Z9">IFERROR(SUMPRODUCT((LOWER(INDEX(Attendance!$E:$ZZ,MATCH($A9,Attendance!$A:$A,0),0))="x")*(Attendance!$E$2:$ZZ$2=_xlfn.XLOOKUP(E$1,'Point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0" spans="1:26" x14ac:dyDescent="0.25">
      <c r="A10" s="40">
        <f>Attendance!A9</f>
        <v>6</v>
      </c>
      <c r="B10" s="39" t="str">
        <f>IF($A10=0,"",IFERROR(_xlfn.LET(_xlpm.x,INDEX(Attendance!$B:$B,MATCH($A10,Attendance!$A:$A,0)),IF(_xlpm.x=0,"",_xlpm.x)),""))</f>
        <v/>
      </c>
      <c r="C10" s="39" t="str">
        <f>IF($A10=0,"",IFERROR(_xlfn.LET(_xlpm.x,INDEX(Attendance!$C:$C,MATCH($A10,Attendance!$A:$A,0)),IF(_xlpm.x=0,"",_xlpm.x)),""))</f>
        <v/>
      </c>
      <c r="D10" s="39" t="str">
        <f>IF($A10=0,"",IFERROR(_xlfn.LET(_xlpm.x,INDEX(Attendance!$D:$D,MATCH($A10,Attendance!$A:$A,0)),IF(_xlpm.x=0,"",_xlpm.x)),""))</f>
        <v/>
      </c>
      <c r="E10" s="233" cm="1">
        <f t="array" ref="E10">SUMPRODUCT((LOWER(INDEX(Attendance!$D:$ZZ,MATCH($A10,Attendance!$A:$A,0),0))="x")*(Attendance!$D$2:$ZZ$2=_xlfn.XLOOKUP(E$1,'Point System'!$A:$A,'Point System'!$B:$B,""))*(TEXT(Attendance!$D$1:$ZZ$1,"mmm")="Mar"))*_xlfn.XLOOKUP(E$1,'Point System'!$A:$A,'Point System'!$C:$C,0)</f>
        <v>0</v>
      </c>
      <c r="F10" s="233" cm="1">
        <f t="array" ref="F10">SUMPRODUCT((LOWER(INDEX(Attendance!$D:$ZZ,MATCH($A10,Attendance!$A:$A,0),0))="x")*(Attendance!$D$2:$ZZ$2=_xlfn.XLOOKUP(F$1,'Point System'!$A:$A,'Point System'!$B:$B,""))*(TEXT(Attendance!$D$1:$ZZ$1,"mmm")="Mar"))*_xlfn.XLOOKUP(F$1,'Point System'!$A:$A,'Point System'!$C:$C,0)</f>
        <v>0</v>
      </c>
      <c r="G10" s="233" cm="1">
        <f t="array" ref="G10">SUMPRODUCT((LOWER(INDEX(Attendance!$D:$ZZ,MATCH($A10,Attendance!$A:$A,0),0))="x")*(Attendance!$D$2:$ZZ$2=_xlfn.XLOOKUP(G$1,'Point System'!$A:$A,'Point System'!$B:$B,""))*(TEXT(Attendance!$D$1:$ZZ$1,"mmm")="Mar"))*_xlfn.XLOOKUP(G$1,'Point System'!$A:$A,'Point System'!$C:$C,0)</f>
        <v>0</v>
      </c>
      <c r="H10" s="233" cm="1">
        <f t="array" ref="H10">SUMPRODUCT((LOWER(INDEX(Attendance!$D:$ZZ,MATCH($A10,Attendance!$A:$A,0),0))="x")*(Attendance!$D$2:$ZZ$2=_xlfn.XLOOKUP(H$1,'Point System'!$A:$A,'Point System'!$B:$B,""))*(TEXT(Attendance!$D$1:$ZZ$1,"mmm")="Mar"))*_xlfn.XLOOKUP(H$1,'Point System'!$A:$A,'Point System'!$C:$C,0)</f>
        <v>0</v>
      </c>
      <c r="I10" s="233" cm="1">
        <f t="array" ref="I10">SUMPRODUCT((LOWER(INDEX(Attendance!$D:$ZZ,MATCH($A10,Attendance!$A:$A,0),0))="x")*(Attendance!$D$2:$ZZ$2=_xlfn.XLOOKUP(I$1,'Point System'!$A:$A,'Point System'!$B:$B,""))*(TEXT(Attendance!$D$1:$ZZ$1,"mmm")="Mar"))*_xlfn.XLOOKUP(I$1,'Point System'!$A:$A,'Point System'!$C:$C,0)</f>
        <v>0</v>
      </c>
      <c r="J10" s="233" cm="1">
        <f t="array" ref="J10">SUMPRODUCT((LOWER(INDEX(Attendance!$D:$ZZ,MATCH($A10,Attendance!$A:$A,0),0))="x")*(Attendance!$D$2:$ZZ$2=_xlfn.XLOOKUP(J$1,'Point System'!$A:$A,'Point System'!$B:$B,""))*(TEXT(Attendance!$D$1:$ZZ$1,"mmm")="Mar"))*_xlfn.XLOOKUP(J$1,'Point System'!$A:$A,'Point System'!$C:$C,0)</f>
        <v>0</v>
      </c>
      <c r="K10" s="233" cm="1">
        <f t="array" ref="K10">SUMPRODUCT((LOWER(INDEX(Attendance!$D:$ZZ,MATCH($A10,Attendance!$A:$A,0),0))="x")*(Attendance!$D$2:$ZZ$2=_xlfn.XLOOKUP(K$1,'Point System'!$A:$A,'Point System'!$B:$B,""))*(TEXT(Attendance!$D$1:$ZZ$1,"mmm")="Mar"))*_xlfn.XLOOKUP(K$1,'Point System'!$A:$A,'Point System'!$C:$C,0)</f>
        <v>0</v>
      </c>
      <c r="L10" s="188"/>
      <c r="M10" s="188"/>
      <c r="N10" s="188"/>
      <c r="O10" s="188"/>
      <c r="P10" s="241">
        <f t="shared" si="0"/>
        <v>0</v>
      </c>
      <c r="Q10" s="242">
        <f>IFERROR(INDEX(Deduction!$W:$W,MATCH($A10,Deduction!$A:$A,0))*_xlfn.XLOOKUP(Q$1,'Point System'!$E:$E,'Point System'!$G:$G,0),0)</f>
        <v>0</v>
      </c>
      <c r="R10" s="242">
        <f>IFERROR(INDEX(Deduction!$X:$X,MATCH($A10,Deduction!$A:$A,0))*_xlfn.XLOOKUP(R$1,'Point System'!$E:$E,'Point System'!$G:$G,0),0)</f>
        <v>0</v>
      </c>
      <c r="S10" s="242">
        <f>IFERROR(INDEX(Deduction!$Y:$Y,MATCH($A10,Deduction!$A:$A,0))*_xlfn.XLOOKUP(S$1,'Point System'!$E:$E,'Point System'!$G:$G,0),0)</f>
        <v>0</v>
      </c>
      <c r="T10" s="242">
        <f>IFERROR(INDEX(Deduction!$Z:$Z,MATCH($A10,Deduction!$A:$A,0))*_xlfn.XLOOKUP(T$1,'Point System'!$E:$E,'Point System'!$G:$G,0),0)</f>
        <v>0</v>
      </c>
      <c r="U10" s="242">
        <f>IFERROR(INDEX(Deduction!$AA:$AA,MATCH($A10,Deduction!$A:$A,0))*_xlfn.XLOOKUP(U$1,'Point System'!$E:$E,'Point System'!$G:$G,0),0)</f>
        <v>0</v>
      </c>
      <c r="V10" s="242">
        <f>IFERROR(INDEX(Deduction!$AB:$AB,MATCH($A10,Deduction!$A:$A,0))*_xlfn.XLOOKUP(V$1,'Point System'!$E:$E,'Point System'!$G:$G,0),0)</f>
        <v>0</v>
      </c>
      <c r="W10" s="241">
        <f t="shared" si="1"/>
        <v>0</v>
      </c>
      <c r="X10" s="241">
        <f t="shared" si="2"/>
        <v>0</v>
      </c>
      <c r="Y10" s="244" cm="1">
        <f t="array" ref="Y10">IFERROR(SUMPRODUCT((LOWER(INDEX(Attendance!$E:$ZZ,MATCH($A10,Attendance!$A:$A,0),0))="x")*(TEXT(Attendance!$E$1:$ZZ$1,"mmm")="Mar"))/SUMPRODUCT((Attendance!$E$1:$ZZ$1&lt;&gt;"")*(TEXT(Attendance!$E$1:$ZZ$1,"mmm")="Mar")),0)</f>
        <v>0</v>
      </c>
      <c r="Z10" s="245" cm="1">
        <f t="array" ref="Z10">IFERROR(SUMPRODUCT((LOWER(INDEX(Attendance!$E:$ZZ,MATCH($A10,Attendance!$A:$A,0),0))="x")*(Attendance!$E$2:$ZZ$2=_xlfn.XLOOKUP(E$1,'Point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1" spans="1:26" x14ac:dyDescent="0.25">
      <c r="A11" s="39">
        <f>Attendance!A10</f>
        <v>8</v>
      </c>
      <c r="B11" s="39" t="str">
        <f>IF($A11=0,"",IFERROR(_xlfn.LET(_xlpm.x,INDEX(Attendance!$B:$B,MATCH($A11,Attendance!$A:$A,0)),IF(_xlpm.x=0,"",_xlpm.x)),""))</f>
        <v/>
      </c>
      <c r="C11" s="39" t="str">
        <f>IF($A11=0,"",IFERROR(_xlfn.LET(_xlpm.x,INDEX(Attendance!$C:$C,MATCH($A11,Attendance!$A:$A,0)),IF(_xlpm.x=0,"",_xlpm.x)),""))</f>
        <v/>
      </c>
      <c r="D11" s="39" t="str">
        <f>IF($A11=0,"",IFERROR(_xlfn.LET(_xlpm.x,INDEX(Attendance!$D:$D,MATCH($A11,Attendance!$A:$A,0)),IF(_xlpm.x=0,"",_xlpm.x)),""))</f>
        <v/>
      </c>
      <c r="E11" s="233" cm="1">
        <f t="array" ref="E11">SUMPRODUCT((LOWER(INDEX(Attendance!$D:$ZZ,MATCH($A11,Attendance!$A:$A,0),0))="x")*(Attendance!$D$2:$ZZ$2=_xlfn.XLOOKUP(E$1,'Point System'!$A:$A,'Point System'!$B:$B,""))*(TEXT(Attendance!$D$1:$ZZ$1,"mmm")="Mar"))*_xlfn.XLOOKUP(E$1,'Point System'!$A:$A,'Point System'!$C:$C,0)</f>
        <v>0</v>
      </c>
      <c r="F11" s="233" cm="1">
        <f t="array" ref="F11">SUMPRODUCT((LOWER(INDEX(Attendance!$D:$ZZ,MATCH($A11,Attendance!$A:$A,0),0))="x")*(Attendance!$D$2:$ZZ$2=_xlfn.XLOOKUP(F$1,'Point System'!$A:$A,'Point System'!$B:$B,""))*(TEXT(Attendance!$D$1:$ZZ$1,"mmm")="Mar"))*_xlfn.XLOOKUP(F$1,'Point System'!$A:$A,'Point System'!$C:$C,0)</f>
        <v>0</v>
      </c>
      <c r="G11" s="233" cm="1">
        <f t="array" ref="G11">SUMPRODUCT((LOWER(INDEX(Attendance!$D:$ZZ,MATCH($A11,Attendance!$A:$A,0),0))="x")*(Attendance!$D$2:$ZZ$2=_xlfn.XLOOKUP(G$1,'Point System'!$A:$A,'Point System'!$B:$B,""))*(TEXT(Attendance!$D$1:$ZZ$1,"mmm")="Mar"))*_xlfn.XLOOKUP(G$1,'Point System'!$A:$A,'Point System'!$C:$C,0)</f>
        <v>0</v>
      </c>
      <c r="H11" s="233" cm="1">
        <f t="array" ref="H11">SUMPRODUCT((LOWER(INDEX(Attendance!$D:$ZZ,MATCH($A11,Attendance!$A:$A,0),0))="x")*(Attendance!$D$2:$ZZ$2=_xlfn.XLOOKUP(H$1,'Point System'!$A:$A,'Point System'!$B:$B,""))*(TEXT(Attendance!$D$1:$ZZ$1,"mmm")="Mar"))*_xlfn.XLOOKUP(H$1,'Point System'!$A:$A,'Point System'!$C:$C,0)</f>
        <v>0</v>
      </c>
      <c r="I11" s="233" cm="1">
        <f t="array" ref="I11">SUMPRODUCT((LOWER(INDEX(Attendance!$D:$ZZ,MATCH($A11,Attendance!$A:$A,0),0))="x")*(Attendance!$D$2:$ZZ$2=_xlfn.XLOOKUP(I$1,'Point System'!$A:$A,'Point System'!$B:$B,""))*(TEXT(Attendance!$D$1:$ZZ$1,"mmm")="Mar"))*_xlfn.XLOOKUP(I$1,'Point System'!$A:$A,'Point System'!$C:$C,0)</f>
        <v>0</v>
      </c>
      <c r="J11" s="233" cm="1">
        <f t="array" ref="J11">SUMPRODUCT((LOWER(INDEX(Attendance!$D:$ZZ,MATCH($A11,Attendance!$A:$A,0),0))="x")*(Attendance!$D$2:$ZZ$2=_xlfn.XLOOKUP(J$1,'Point System'!$A:$A,'Point System'!$B:$B,""))*(TEXT(Attendance!$D$1:$ZZ$1,"mmm")="Mar"))*_xlfn.XLOOKUP(J$1,'Point System'!$A:$A,'Point System'!$C:$C,0)</f>
        <v>0</v>
      </c>
      <c r="K11" s="233" cm="1">
        <f t="array" ref="K11">SUMPRODUCT((LOWER(INDEX(Attendance!$D:$ZZ,MATCH($A11,Attendance!$A:$A,0),0))="x")*(Attendance!$D$2:$ZZ$2=_xlfn.XLOOKUP(K$1,'Point System'!$A:$A,'Point System'!$B:$B,""))*(TEXT(Attendance!$D$1:$ZZ$1,"mmm")="Mar"))*_xlfn.XLOOKUP(K$1,'Point System'!$A:$A,'Point System'!$C:$C,0)</f>
        <v>0</v>
      </c>
      <c r="L11" s="188"/>
      <c r="M11" s="188"/>
      <c r="N11" s="188"/>
      <c r="O11" s="188"/>
      <c r="P11" s="241">
        <f t="shared" si="0"/>
        <v>0</v>
      </c>
      <c r="Q11" s="242">
        <f>IFERROR(INDEX(Deduction!$W:$W,MATCH($A11,Deduction!$A:$A,0))*_xlfn.XLOOKUP(Q$1,'Point System'!$E:$E,'Point System'!$G:$G,0),0)</f>
        <v>0</v>
      </c>
      <c r="R11" s="242">
        <f>IFERROR(INDEX(Deduction!$X:$X,MATCH($A11,Deduction!$A:$A,0))*_xlfn.XLOOKUP(R$1,'Point System'!$E:$E,'Point System'!$G:$G,0),0)</f>
        <v>0</v>
      </c>
      <c r="S11" s="242">
        <f>IFERROR(INDEX(Deduction!$Y:$Y,MATCH($A11,Deduction!$A:$A,0))*_xlfn.XLOOKUP(S$1,'Point System'!$E:$E,'Point System'!$G:$G,0),0)</f>
        <v>0</v>
      </c>
      <c r="T11" s="242">
        <f>IFERROR(INDEX(Deduction!$Z:$Z,MATCH($A11,Deduction!$A:$A,0))*_xlfn.XLOOKUP(T$1,'Point System'!$E:$E,'Point System'!$G:$G,0),0)</f>
        <v>0</v>
      </c>
      <c r="U11" s="242">
        <f>IFERROR(INDEX(Deduction!$AA:$AA,MATCH($A11,Deduction!$A:$A,0))*_xlfn.XLOOKUP(U$1,'Point System'!$E:$E,'Point System'!$G:$G,0),0)</f>
        <v>0</v>
      </c>
      <c r="V11" s="242">
        <f>IFERROR(INDEX(Deduction!$AB:$AB,MATCH($A11,Deduction!$A:$A,0))*_xlfn.XLOOKUP(V$1,'Point System'!$E:$E,'Point System'!$G:$G,0),0)</f>
        <v>0</v>
      </c>
      <c r="W11" s="241">
        <f t="shared" si="1"/>
        <v>0</v>
      </c>
      <c r="X11" s="241">
        <f t="shared" si="2"/>
        <v>0</v>
      </c>
      <c r="Y11" s="244" cm="1">
        <f t="array" ref="Y11">IFERROR(SUMPRODUCT((LOWER(INDEX(Attendance!$E:$ZZ,MATCH($A11,Attendance!$A:$A,0),0))="x")*(TEXT(Attendance!$E$1:$ZZ$1,"mmm")="Mar"))/SUMPRODUCT((Attendance!$E$1:$ZZ$1&lt;&gt;"")*(TEXT(Attendance!$E$1:$ZZ$1,"mmm")="Mar")),0)</f>
        <v>0</v>
      </c>
      <c r="Z11" s="245" cm="1">
        <f t="array" ref="Z11">IFERROR(SUMPRODUCT((LOWER(INDEX(Attendance!$E:$ZZ,MATCH($A11,Attendance!$A:$A,0),0))="x")*(Attendance!$E$2:$ZZ$2=_xlfn.XLOOKUP(E$1,'Point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2" spans="1:26" x14ac:dyDescent="0.25">
      <c r="A12" s="40">
        <f>Attendance!A11</f>
        <v>9</v>
      </c>
      <c r="B12" s="39" t="str">
        <f>IF($A12=0,"",IFERROR(_xlfn.LET(_xlpm.x,INDEX(Attendance!$B:$B,MATCH($A12,Attendance!$A:$A,0)),IF(_xlpm.x=0,"",_xlpm.x)),""))</f>
        <v/>
      </c>
      <c r="C12" s="39" t="str">
        <f>IF($A12=0,"",IFERROR(_xlfn.LET(_xlpm.x,INDEX(Attendance!$C:$C,MATCH($A12,Attendance!$A:$A,0)),IF(_xlpm.x=0,"",_xlpm.x)),""))</f>
        <v/>
      </c>
      <c r="D12" s="39" t="str">
        <f>IF($A12=0,"",IFERROR(_xlfn.LET(_xlpm.x,INDEX(Attendance!$D:$D,MATCH($A12,Attendance!$A:$A,0)),IF(_xlpm.x=0,"",_xlpm.x)),""))</f>
        <v/>
      </c>
      <c r="E12" s="233" cm="1">
        <f t="array" ref="E12">SUMPRODUCT((LOWER(INDEX(Attendance!$D:$ZZ,MATCH($A12,Attendance!$A:$A,0),0))="x")*(Attendance!$D$2:$ZZ$2=_xlfn.XLOOKUP(E$1,'Point System'!$A:$A,'Point System'!$B:$B,""))*(TEXT(Attendance!$D$1:$ZZ$1,"mmm")="Mar"))*_xlfn.XLOOKUP(E$1,'Point System'!$A:$A,'Point System'!$C:$C,0)</f>
        <v>0</v>
      </c>
      <c r="F12" s="233" cm="1">
        <f t="array" ref="F12">SUMPRODUCT((LOWER(INDEX(Attendance!$D:$ZZ,MATCH($A12,Attendance!$A:$A,0),0))="x")*(Attendance!$D$2:$ZZ$2=_xlfn.XLOOKUP(F$1,'Point System'!$A:$A,'Point System'!$B:$B,""))*(TEXT(Attendance!$D$1:$ZZ$1,"mmm")="Mar"))*_xlfn.XLOOKUP(F$1,'Point System'!$A:$A,'Point System'!$C:$C,0)</f>
        <v>0</v>
      </c>
      <c r="G12" s="233" cm="1">
        <f t="array" ref="G12">SUMPRODUCT((LOWER(INDEX(Attendance!$D:$ZZ,MATCH($A12,Attendance!$A:$A,0),0))="x")*(Attendance!$D$2:$ZZ$2=_xlfn.XLOOKUP(G$1,'Point System'!$A:$A,'Point System'!$B:$B,""))*(TEXT(Attendance!$D$1:$ZZ$1,"mmm")="Mar"))*_xlfn.XLOOKUP(G$1,'Point System'!$A:$A,'Point System'!$C:$C,0)</f>
        <v>0</v>
      </c>
      <c r="H12" s="233" cm="1">
        <f t="array" ref="H12">SUMPRODUCT((LOWER(INDEX(Attendance!$D:$ZZ,MATCH($A12,Attendance!$A:$A,0),0))="x")*(Attendance!$D$2:$ZZ$2=_xlfn.XLOOKUP(H$1,'Point System'!$A:$A,'Point System'!$B:$B,""))*(TEXT(Attendance!$D$1:$ZZ$1,"mmm")="Mar"))*_xlfn.XLOOKUP(H$1,'Point System'!$A:$A,'Point System'!$C:$C,0)</f>
        <v>0</v>
      </c>
      <c r="I12" s="233" cm="1">
        <f t="array" ref="I12">SUMPRODUCT((LOWER(INDEX(Attendance!$D:$ZZ,MATCH($A12,Attendance!$A:$A,0),0))="x")*(Attendance!$D$2:$ZZ$2=_xlfn.XLOOKUP(I$1,'Point System'!$A:$A,'Point System'!$B:$B,""))*(TEXT(Attendance!$D$1:$ZZ$1,"mmm")="Mar"))*_xlfn.XLOOKUP(I$1,'Point System'!$A:$A,'Point System'!$C:$C,0)</f>
        <v>0</v>
      </c>
      <c r="J12" s="233" cm="1">
        <f t="array" ref="J12">SUMPRODUCT((LOWER(INDEX(Attendance!$D:$ZZ,MATCH($A12,Attendance!$A:$A,0),0))="x")*(Attendance!$D$2:$ZZ$2=_xlfn.XLOOKUP(J$1,'Point System'!$A:$A,'Point System'!$B:$B,""))*(TEXT(Attendance!$D$1:$ZZ$1,"mmm")="Mar"))*_xlfn.XLOOKUP(J$1,'Point System'!$A:$A,'Point System'!$C:$C,0)</f>
        <v>0</v>
      </c>
      <c r="K12" s="233" cm="1">
        <f t="array" ref="K12">SUMPRODUCT((LOWER(INDEX(Attendance!$D:$ZZ,MATCH($A12,Attendance!$A:$A,0),0))="x")*(Attendance!$D$2:$ZZ$2=_xlfn.XLOOKUP(K$1,'Point System'!$A:$A,'Point System'!$B:$B,""))*(TEXT(Attendance!$D$1:$ZZ$1,"mmm")="Mar"))*_xlfn.XLOOKUP(K$1,'Point System'!$A:$A,'Point System'!$C:$C,0)</f>
        <v>0</v>
      </c>
      <c r="L12" s="188"/>
      <c r="M12" s="188"/>
      <c r="N12" s="188"/>
      <c r="O12" s="188"/>
      <c r="P12" s="241">
        <f t="shared" si="0"/>
        <v>0</v>
      </c>
      <c r="Q12" s="242">
        <f>IFERROR(INDEX(Deduction!$W:$W,MATCH($A12,Deduction!$A:$A,0))*_xlfn.XLOOKUP(Q$1,'Point System'!$E:$E,'Point System'!$G:$G,0),0)</f>
        <v>0</v>
      </c>
      <c r="R12" s="242">
        <f>IFERROR(INDEX(Deduction!$X:$X,MATCH($A12,Deduction!$A:$A,0))*_xlfn.XLOOKUP(R$1,'Point System'!$E:$E,'Point System'!$G:$G,0),0)</f>
        <v>0</v>
      </c>
      <c r="S12" s="242">
        <f>IFERROR(INDEX(Deduction!$Y:$Y,MATCH($A12,Deduction!$A:$A,0))*_xlfn.XLOOKUP(S$1,'Point System'!$E:$E,'Point System'!$G:$G,0),0)</f>
        <v>0</v>
      </c>
      <c r="T12" s="242">
        <f>IFERROR(INDEX(Deduction!$Z:$Z,MATCH($A12,Deduction!$A:$A,0))*_xlfn.XLOOKUP(T$1,'Point System'!$E:$E,'Point System'!$G:$G,0),0)</f>
        <v>0</v>
      </c>
      <c r="U12" s="242">
        <f>IFERROR(INDEX(Deduction!$AA:$AA,MATCH($A12,Deduction!$A:$A,0))*_xlfn.XLOOKUP(U$1,'Point System'!$E:$E,'Point System'!$G:$G,0),0)</f>
        <v>0</v>
      </c>
      <c r="V12" s="242">
        <f>IFERROR(INDEX(Deduction!$AB:$AB,MATCH($A12,Deduction!$A:$A,0))*_xlfn.XLOOKUP(V$1,'Point System'!$E:$E,'Point System'!$G:$G,0),0)</f>
        <v>0</v>
      </c>
      <c r="W12" s="241">
        <f t="shared" si="1"/>
        <v>0</v>
      </c>
      <c r="X12" s="241">
        <f t="shared" si="2"/>
        <v>0</v>
      </c>
      <c r="Y12" s="244" cm="1">
        <f t="array" ref="Y12">IFERROR(SUMPRODUCT((LOWER(INDEX(Attendance!$E:$ZZ,MATCH($A12,Attendance!$A:$A,0),0))="x")*(TEXT(Attendance!$E$1:$ZZ$1,"mmm")="Mar"))/SUMPRODUCT((Attendance!$E$1:$ZZ$1&lt;&gt;"")*(TEXT(Attendance!$E$1:$ZZ$1,"mmm")="Mar")),0)</f>
        <v>0</v>
      </c>
      <c r="Z12" s="245" cm="1">
        <f t="array" ref="Z12">IFERROR(SUMPRODUCT((LOWER(INDEX(Attendance!$E:$ZZ,MATCH($A12,Attendance!$A:$A,0),0))="x")*(Attendance!$E$2:$ZZ$2=_xlfn.XLOOKUP(E$1,'Point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3" spans="1:26" x14ac:dyDescent="0.25">
      <c r="A13" s="39">
        <f>Attendance!A12</f>
        <v>10</v>
      </c>
      <c r="B13" s="39" t="str">
        <f>IF($A13=0,"",IFERROR(_xlfn.LET(_xlpm.x,INDEX(Attendance!$B:$B,MATCH($A13,Attendance!$A:$A,0)),IF(_xlpm.x=0,"",_xlpm.x)),""))</f>
        <v/>
      </c>
      <c r="C13" s="39" t="str">
        <f>IF($A13=0,"",IFERROR(_xlfn.LET(_xlpm.x,INDEX(Attendance!$C:$C,MATCH($A13,Attendance!$A:$A,0)),IF(_xlpm.x=0,"",_xlpm.x)),""))</f>
        <v/>
      </c>
      <c r="D13" s="39" t="str">
        <f>IF($A13=0,"",IFERROR(_xlfn.LET(_xlpm.x,INDEX(Attendance!$D:$D,MATCH($A13,Attendance!$A:$A,0)),IF(_xlpm.x=0,"",_xlpm.x)),""))</f>
        <v/>
      </c>
      <c r="E13" s="233" cm="1">
        <f t="array" ref="E13">SUMPRODUCT((LOWER(INDEX(Attendance!$D:$ZZ,MATCH($A13,Attendance!$A:$A,0),0))="x")*(Attendance!$D$2:$ZZ$2=_xlfn.XLOOKUP(E$1,'Point System'!$A:$A,'Point System'!$B:$B,""))*(TEXT(Attendance!$D$1:$ZZ$1,"mmm")="Mar"))*_xlfn.XLOOKUP(E$1,'Point System'!$A:$A,'Point System'!$C:$C,0)</f>
        <v>0</v>
      </c>
      <c r="F13" s="233" cm="1">
        <f t="array" ref="F13">SUMPRODUCT((LOWER(INDEX(Attendance!$D:$ZZ,MATCH($A13,Attendance!$A:$A,0),0))="x")*(Attendance!$D$2:$ZZ$2=_xlfn.XLOOKUP(F$1,'Point System'!$A:$A,'Point System'!$B:$B,""))*(TEXT(Attendance!$D$1:$ZZ$1,"mmm")="Mar"))*_xlfn.XLOOKUP(F$1,'Point System'!$A:$A,'Point System'!$C:$C,0)</f>
        <v>0</v>
      </c>
      <c r="G13" s="233" cm="1">
        <f t="array" ref="G13">SUMPRODUCT((LOWER(INDEX(Attendance!$D:$ZZ,MATCH($A13,Attendance!$A:$A,0),0))="x")*(Attendance!$D$2:$ZZ$2=_xlfn.XLOOKUP(G$1,'Point System'!$A:$A,'Point System'!$B:$B,""))*(TEXT(Attendance!$D$1:$ZZ$1,"mmm")="Mar"))*_xlfn.XLOOKUP(G$1,'Point System'!$A:$A,'Point System'!$C:$C,0)</f>
        <v>0</v>
      </c>
      <c r="H13" s="233" cm="1">
        <f t="array" ref="H13">SUMPRODUCT((LOWER(INDEX(Attendance!$D:$ZZ,MATCH($A13,Attendance!$A:$A,0),0))="x")*(Attendance!$D$2:$ZZ$2=_xlfn.XLOOKUP(H$1,'Point System'!$A:$A,'Point System'!$B:$B,""))*(TEXT(Attendance!$D$1:$ZZ$1,"mmm")="Mar"))*_xlfn.XLOOKUP(H$1,'Point System'!$A:$A,'Point System'!$C:$C,0)</f>
        <v>0</v>
      </c>
      <c r="I13" s="233" cm="1">
        <f t="array" ref="I13">SUMPRODUCT((LOWER(INDEX(Attendance!$D:$ZZ,MATCH($A13,Attendance!$A:$A,0),0))="x")*(Attendance!$D$2:$ZZ$2=_xlfn.XLOOKUP(I$1,'Point System'!$A:$A,'Point System'!$B:$B,""))*(TEXT(Attendance!$D$1:$ZZ$1,"mmm")="Mar"))*_xlfn.XLOOKUP(I$1,'Point System'!$A:$A,'Point System'!$C:$C,0)</f>
        <v>0</v>
      </c>
      <c r="J13" s="233" cm="1">
        <f t="array" ref="J13">SUMPRODUCT((LOWER(INDEX(Attendance!$D:$ZZ,MATCH($A13,Attendance!$A:$A,0),0))="x")*(Attendance!$D$2:$ZZ$2=_xlfn.XLOOKUP(J$1,'Point System'!$A:$A,'Point System'!$B:$B,""))*(TEXT(Attendance!$D$1:$ZZ$1,"mmm")="Mar"))*_xlfn.XLOOKUP(J$1,'Point System'!$A:$A,'Point System'!$C:$C,0)</f>
        <v>0</v>
      </c>
      <c r="K13" s="233" cm="1">
        <f t="array" ref="K13">SUMPRODUCT((LOWER(INDEX(Attendance!$D:$ZZ,MATCH($A13,Attendance!$A:$A,0),0))="x")*(Attendance!$D$2:$ZZ$2=_xlfn.XLOOKUP(K$1,'Point System'!$A:$A,'Point System'!$B:$B,""))*(TEXT(Attendance!$D$1:$ZZ$1,"mmm")="Mar"))*_xlfn.XLOOKUP(K$1,'Point System'!$A:$A,'Point System'!$C:$C,0)</f>
        <v>0</v>
      </c>
      <c r="L13" s="188"/>
      <c r="M13" s="188"/>
      <c r="N13" s="188"/>
      <c r="O13" s="188"/>
      <c r="P13" s="241">
        <f t="shared" si="0"/>
        <v>0</v>
      </c>
      <c r="Q13" s="242">
        <f>IFERROR(INDEX(Deduction!$W:$W,MATCH($A13,Deduction!$A:$A,0))*_xlfn.XLOOKUP(Q$1,'Point System'!$E:$E,'Point System'!$G:$G,0),0)</f>
        <v>0</v>
      </c>
      <c r="R13" s="242">
        <f>IFERROR(INDEX(Deduction!$X:$X,MATCH($A13,Deduction!$A:$A,0))*_xlfn.XLOOKUP(R$1,'Point System'!$E:$E,'Point System'!$G:$G,0),0)</f>
        <v>0</v>
      </c>
      <c r="S13" s="242">
        <f>IFERROR(INDEX(Deduction!$Y:$Y,MATCH($A13,Deduction!$A:$A,0))*_xlfn.XLOOKUP(S$1,'Point System'!$E:$E,'Point System'!$G:$G,0),0)</f>
        <v>0</v>
      </c>
      <c r="T13" s="242">
        <f>IFERROR(INDEX(Deduction!$Z:$Z,MATCH($A13,Deduction!$A:$A,0))*_xlfn.XLOOKUP(T$1,'Point System'!$E:$E,'Point System'!$G:$G,0),0)</f>
        <v>0</v>
      </c>
      <c r="U13" s="242">
        <f>IFERROR(INDEX(Deduction!$AA:$AA,MATCH($A13,Deduction!$A:$A,0))*_xlfn.XLOOKUP(U$1,'Point System'!$E:$E,'Point System'!$G:$G,0),0)</f>
        <v>0</v>
      </c>
      <c r="V13" s="242">
        <f>IFERROR(INDEX(Deduction!$AB:$AB,MATCH($A13,Deduction!$A:$A,0))*_xlfn.XLOOKUP(V$1,'Point System'!$E:$E,'Point System'!$G:$G,0),0)</f>
        <v>0</v>
      </c>
      <c r="W13" s="241">
        <f t="shared" si="1"/>
        <v>0</v>
      </c>
      <c r="X13" s="241">
        <f t="shared" si="2"/>
        <v>0</v>
      </c>
      <c r="Y13" s="244" cm="1">
        <f t="array" ref="Y13">IFERROR(SUMPRODUCT((LOWER(INDEX(Attendance!$E:$ZZ,MATCH($A13,Attendance!$A:$A,0),0))="x")*(TEXT(Attendance!$E$1:$ZZ$1,"mmm")="Mar"))/SUMPRODUCT((Attendance!$E$1:$ZZ$1&lt;&gt;"")*(TEXT(Attendance!$E$1:$ZZ$1,"mmm")="Mar")),0)</f>
        <v>0</v>
      </c>
      <c r="Z13" s="245" cm="1">
        <f t="array" ref="Z13">IFERROR(SUMPRODUCT((LOWER(INDEX(Attendance!$E:$ZZ,MATCH($A13,Attendance!$A:$A,0),0))="x")*(Attendance!$E$2:$ZZ$2=_xlfn.XLOOKUP(E$1,'Point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4" spans="1:26" x14ac:dyDescent="0.25">
      <c r="A14" s="40">
        <f>Attendance!A13</f>
        <v>11</v>
      </c>
      <c r="B14" s="39" t="str">
        <f>IF($A14=0,"",IFERROR(_xlfn.LET(_xlpm.x,INDEX(Attendance!$B:$B,MATCH($A14,Attendance!$A:$A,0)),IF(_xlpm.x=0,"",_xlpm.x)),""))</f>
        <v/>
      </c>
      <c r="C14" s="39" t="str">
        <f>IF($A14=0,"",IFERROR(_xlfn.LET(_xlpm.x,INDEX(Attendance!$C:$C,MATCH($A14,Attendance!$A:$A,0)),IF(_xlpm.x=0,"",_xlpm.x)),""))</f>
        <v/>
      </c>
      <c r="D14" s="39" t="str">
        <f>IF($A14=0,"",IFERROR(_xlfn.LET(_xlpm.x,INDEX(Attendance!$D:$D,MATCH($A14,Attendance!$A:$A,0)),IF(_xlpm.x=0,"",_xlpm.x)),""))</f>
        <v/>
      </c>
      <c r="E14" s="233" cm="1">
        <f t="array" ref="E14">SUMPRODUCT((LOWER(INDEX(Attendance!$D:$ZZ,MATCH($A14,Attendance!$A:$A,0),0))="x")*(Attendance!$D$2:$ZZ$2=_xlfn.XLOOKUP(E$1,'Point System'!$A:$A,'Point System'!$B:$B,""))*(TEXT(Attendance!$D$1:$ZZ$1,"mmm")="Mar"))*_xlfn.XLOOKUP(E$1,'Point System'!$A:$A,'Point System'!$C:$C,0)</f>
        <v>0</v>
      </c>
      <c r="F14" s="233" cm="1">
        <f t="array" ref="F14">SUMPRODUCT((LOWER(INDEX(Attendance!$D:$ZZ,MATCH($A14,Attendance!$A:$A,0),0))="x")*(Attendance!$D$2:$ZZ$2=_xlfn.XLOOKUP(F$1,'Point System'!$A:$A,'Point System'!$B:$B,""))*(TEXT(Attendance!$D$1:$ZZ$1,"mmm")="Mar"))*_xlfn.XLOOKUP(F$1,'Point System'!$A:$A,'Point System'!$C:$C,0)</f>
        <v>0</v>
      </c>
      <c r="G14" s="233" cm="1">
        <f t="array" ref="G14">SUMPRODUCT((LOWER(INDEX(Attendance!$D:$ZZ,MATCH($A14,Attendance!$A:$A,0),0))="x")*(Attendance!$D$2:$ZZ$2=_xlfn.XLOOKUP(G$1,'Point System'!$A:$A,'Point System'!$B:$B,""))*(TEXT(Attendance!$D$1:$ZZ$1,"mmm")="Mar"))*_xlfn.XLOOKUP(G$1,'Point System'!$A:$A,'Point System'!$C:$C,0)</f>
        <v>0</v>
      </c>
      <c r="H14" s="233" cm="1">
        <f t="array" ref="H14">SUMPRODUCT((LOWER(INDEX(Attendance!$D:$ZZ,MATCH($A14,Attendance!$A:$A,0),0))="x")*(Attendance!$D$2:$ZZ$2=_xlfn.XLOOKUP(H$1,'Point System'!$A:$A,'Point System'!$B:$B,""))*(TEXT(Attendance!$D$1:$ZZ$1,"mmm")="Mar"))*_xlfn.XLOOKUP(H$1,'Point System'!$A:$A,'Point System'!$C:$C,0)</f>
        <v>0</v>
      </c>
      <c r="I14" s="233" cm="1">
        <f t="array" ref="I14">SUMPRODUCT((LOWER(INDEX(Attendance!$D:$ZZ,MATCH($A14,Attendance!$A:$A,0),0))="x")*(Attendance!$D$2:$ZZ$2=_xlfn.XLOOKUP(I$1,'Point System'!$A:$A,'Point System'!$B:$B,""))*(TEXT(Attendance!$D$1:$ZZ$1,"mmm")="Mar"))*_xlfn.XLOOKUP(I$1,'Point System'!$A:$A,'Point System'!$C:$C,0)</f>
        <v>0</v>
      </c>
      <c r="J14" s="233" cm="1">
        <f t="array" ref="J14">SUMPRODUCT((LOWER(INDEX(Attendance!$D:$ZZ,MATCH($A14,Attendance!$A:$A,0),0))="x")*(Attendance!$D$2:$ZZ$2=_xlfn.XLOOKUP(J$1,'Point System'!$A:$A,'Point System'!$B:$B,""))*(TEXT(Attendance!$D$1:$ZZ$1,"mmm")="Mar"))*_xlfn.XLOOKUP(J$1,'Point System'!$A:$A,'Point System'!$C:$C,0)</f>
        <v>0</v>
      </c>
      <c r="K14" s="233" cm="1">
        <f t="array" ref="K14">SUMPRODUCT((LOWER(INDEX(Attendance!$D:$ZZ,MATCH($A14,Attendance!$A:$A,0),0))="x")*(Attendance!$D$2:$ZZ$2=_xlfn.XLOOKUP(K$1,'Point System'!$A:$A,'Point System'!$B:$B,""))*(TEXT(Attendance!$D$1:$ZZ$1,"mmm")="Mar"))*_xlfn.XLOOKUP(K$1,'Point System'!$A:$A,'Point System'!$C:$C,0)</f>
        <v>0</v>
      </c>
      <c r="L14" s="188"/>
      <c r="M14" s="188"/>
      <c r="N14" s="188"/>
      <c r="O14" s="188"/>
      <c r="P14" s="241">
        <f t="shared" si="0"/>
        <v>0</v>
      </c>
      <c r="Q14" s="242">
        <f>IFERROR(INDEX(Deduction!$W:$W,MATCH($A14,Deduction!$A:$A,0))*_xlfn.XLOOKUP(Q$1,'Point System'!$E:$E,'Point System'!$G:$G,0),0)</f>
        <v>0</v>
      </c>
      <c r="R14" s="242">
        <f>IFERROR(INDEX(Deduction!$X:$X,MATCH($A14,Deduction!$A:$A,0))*_xlfn.XLOOKUP(R$1,'Point System'!$E:$E,'Point System'!$G:$G,0),0)</f>
        <v>0</v>
      </c>
      <c r="S14" s="242">
        <f>IFERROR(INDEX(Deduction!$Y:$Y,MATCH($A14,Deduction!$A:$A,0))*_xlfn.XLOOKUP(S$1,'Point System'!$E:$E,'Point System'!$G:$G,0),0)</f>
        <v>0</v>
      </c>
      <c r="T14" s="242">
        <f>IFERROR(INDEX(Deduction!$Z:$Z,MATCH($A14,Deduction!$A:$A,0))*_xlfn.XLOOKUP(T$1,'Point System'!$E:$E,'Point System'!$G:$G,0),0)</f>
        <v>0</v>
      </c>
      <c r="U14" s="242">
        <f>IFERROR(INDEX(Deduction!$AA:$AA,MATCH($A14,Deduction!$A:$A,0))*_xlfn.XLOOKUP(U$1,'Point System'!$E:$E,'Point System'!$G:$G,0),0)</f>
        <v>0</v>
      </c>
      <c r="V14" s="242">
        <f>IFERROR(INDEX(Deduction!$AB:$AB,MATCH($A14,Deduction!$A:$A,0))*_xlfn.XLOOKUP(V$1,'Point System'!$E:$E,'Point System'!$G:$G,0),0)</f>
        <v>0</v>
      </c>
      <c r="W14" s="241">
        <f t="shared" si="1"/>
        <v>0</v>
      </c>
      <c r="X14" s="241">
        <f t="shared" si="2"/>
        <v>0</v>
      </c>
      <c r="Y14" s="244" cm="1">
        <f t="array" ref="Y14">IFERROR(SUMPRODUCT((LOWER(INDEX(Attendance!$E:$ZZ,MATCH($A14,Attendance!$A:$A,0),0))="x")*(TEXT(Attendance!$E$1:$ZZ$1,"mmm")="Mar"))/SUMPRODUCT((Attendance!$E$1:$ZZ$1&lt;&gt;"")*(TEXT(Attendance!$E$1:$ZZ$1,"mmm")="Mar")),0)</f>
        <v>0</v>
      </c>
      <c r="Z14" s="245" cm="1">
        <f t="array" ref="Z14">IFERROR(SUMPRODUCT((LOWER(INDEX(Attendance!$E:$ZZ,MATCH($A14,Attendance!$A:$A,0),0))="x")*(Attendance!$E$2:$ZZ$2=_xlfn.XLOOKUP(E$1,'Point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5" spans="1:26" x14ac:dyDescent="0.25">
      <c r="A15" s="39">
        <f>Attendance!A14</f>
        <v>12</v>
      </c>
      <c r="B15" s="39" t="str">
        <f>IF($A15=0,"",IFERROR(_xlfn.LET(_xlpm.x,INDEX(Attendance!$B:$B,MATCH($A15,Attendance!$A:$A,0)),IF(_xlpm.x=0,"",_xlpm.x)),""))</f>
        <v/>
      </c>
      <c r="C15" s="39" t="str">
        <f>IF($A15=0,"",IFERROR(_xlfn.LET(_xlpm.x,INDEX(Attendance!$C:$C,MATCH($A15,Attendance!$A:$A,0)),IF(_xlpm.x=0,"",_xlpm.x)),""))</f>
        <v/>
      </c>
      <c r="D15" s="39" t="str">
        <f>IF($A15=0,"",IFERROR(_xlfn.LET(_xlpm.x,INDEX(Attendance!$D:$D,MATCH($A15,Attendance!$A:$A,0)),IF(_xlpm.x=0,"",_xlpm.x)),""))</f>
        <v/>
      </c>
      <c r="E15" s="233" cm="1">
        <f t="array" ref="E15">SUMPRODUCT((LOWER(INDEX(Attendance!$D:$ZZ,MATCH($A15,Attendance!$A:$A,0),0))="x")*(Attendance!$D$2:$ZZ$2=_xlfn.XLOOKUP(E$1,'Point System'!$A:$A,'Point System'!$B:$B,""))*(TEXT(Attendance!$D$1:$ZZ$1,"mmm")="Mar"))*_xlfn.XLOOKUP(E$1,'Point System'!$A:$A,'Point System'!$C:$C,0)</f>
        <v>0</v>
      </c>
      <c r="F15" s="233" cm="1">
        <f t="array" ref="F15">SUMPRODUCT((LOWER(INDEX(Attendance!$D:$ZZ,MATCH($A15,Attendance!$A:$A,0),0))="x")*(Attendance!$D$2:$ZZ$2=_xlfn.XLOOKUP(F$1,'Point System'!$A:$A,'Point System'!$B:$B,""))*(TEXT(Attendance!$D$1:$ZZ$1,"mmm")="Mar"))*_xlfn.XLOOKUP(F$1,'Point System'!$A:$A,'Point System'!$C:$C,0)</f>
        <v>0</v>
      </c>
      <c r="G15" s="233" cm="1">
        <f t="array" ref="G15">SUMPRODUCT((LOWER(INDEX(Attendance!$D:$ZZ,MATCH($A15,Attendance!$A:$A,0),0))="x")*(Attendance!$D$2:$ZZ$2=_xlfn.XLOOKUP(G$1,'Point System'!$A:$A,'Point System'!$B:$B,""))*(TEXT(Attendance!$D$1:$ZZ$1,"mmm")="Mar"))*_xlfn.XLOOKUP(G$1,'Point System'!$A:$A,'Point System'!$C:$C,0)</f>
        <v>0</v>
      </c>
      <c r="H15" s="233" cm="1">
        <f t="array" ref="H15">SUMPRODUCT((LOWER(INDEX(Attendance!$D:$ZZ,MATCH($A15,Attendance!$A:$A,0),0))="x")*(Attendance!$D$2:$ZZ$2=_xlfn.XLOOKUP(H$1,'Point System'!$A:$A,'Point System'!$B:$B,""))*(TEXT(Attendance!$D$1:$ZZ$1,"mmm")="Mar"))*_xlfn.XLOOKUP(H$1,'Point System'!$A:$A,'Point System'!$C:$C,0)</f>
        <v>0</v>
      </c>
      <c r="I15" s="233" cm="1">
        <f t="array" ref="I15">SUMPRODUCT((LOWER(INDEX(Attendance!$D:$ZZ,MATCH($A15,Attendance!$A:$A,0),0))="x")*(Attendance!$D$2:$ZZ$2=_xlfn.XLOOKUP(I$1,'Point System'!$A:$A,'Point System'!$B:$B,""))*(TEXT(Attendance!$D$1:$ZZ$1,"mmm")="Mar"))*_xlfn.XLOOKUP(I$1,'Point System'!$A:$A,'Point System'!$C:$C,0)</f>
        <v>0</v>
      </c>
      <c r="J15" s="233" cm="1">
        <f t="array" ref="J15">SUMPRODUCT((LOWER(INDEX(Attendance!$D:$ZZ,MATCH($A15,Attendance!$A:$A,0),0))="x")*(Attendance!$D$2:$ZZ$2=_xlfn.XLOOKUP(J$1,'Point System'!$A:$A,'Point System'!$B:$B,""))*(TEXT(Attendance!$D$1:$ZZ$1,"mmm")="Mar"))*_xlfn.XLOOKUP(J$1,'Point System'!$A:$A,'Point System'!$C:$C,0)</f>
        <v>0</v>
      </c>
      <c r="K15" s="233" cm="1">
        <f t="array" ref="K15">SUMPRODUCT((LOWER(INDEX(Attendance!$D:$ZZ,MATCH($A15,Attendance!$A:$A,0),0))="x")*(Attendance!$D$2:$ZZ$2=_xlfn.XLOOKUP(K$1,'Point System'!$A:$A,'Point System'!$B:$B,""))*(TEXT(Attendance!$D$1:$ZZ$1,"mmm")="Mar"))*_xlfn.XLOOKUP(K$1,'Point System'!$A:$A,'Point System'!$C:$C,0)</f>
        <v>0</v>
      </c>
      <c r="L15" s="188"/>
      <c r="M15" s="188"/>
      <c r="N15" s="188"/>
      <c r="O15" s="188"/>
      <c r="P15" s="241">
        <f t="shared" si="0"/>
        <v>0</v>
      </c>
      <c r="Q15" s="242">
        <f>IFERROR(INDEX(Deduction!$W:$W,MATCH($A15,Deduction!$A:$A,0))*_xlfn.XLOOKUP(Q$1,'Point System'!$E:$E,'Point System'!$G:$G,0),0)</f>
        <v>0</v>
      </c>
      <c r="R15" s="242">
        <f>IFERROR(INDEX(Deduction!$X:$X,MATCH($A15,Deduction!$A:$A,0))*_xlfn.XLOOKUP(R$1,'Point System'!$E:$E,'Point System'!$G:$G,0),0)</f>
        <v>0</v>
      </c>
      <c r="S15" s="242">
        <f>IFERROR(INDEX(Deduction!$Y:$Y,MATCH($A15,Deduction!$A:$A,0))*_xlfn.XLOOKUP(S$1,'Point System'!$E:$E,'Point System'!$G:$G,0),0)</f>
        <v>0</v>
      </c>
      <c r="T15" s="242">
        <f>IFERROR(INDEX(Deduction!$Z:$Z,MATCH($A15,Deduction!$A:$A,0))*_xlfn.XLOOKUP(T$1,'Point System'!$E:$E,'Point System'!$G:$G,0),0)</f>
        <v>0</v>
      </c>
      <c r="U15" s="242">
        <f>IFERROR(INDEX(Deduction!$AA:$AA,MATCH($A15,Deduction!$A:$A,0))*_xlfn.XLOOKUP(U$1,'Point System'!$E:$E,'Point System'!$G:$G,0),0)</f>
        <v>0</v>
      </c>
      <c r="V15" s="242">
        <f>IFERROR(INDEX(Deduction!$AB:$AB,MATCH($A15,Deduction!$A:$A,0))*_xlfn.XLOOKUP(V$1,'Point System'!$E:$E,'Point System'!$G:$G,0),0)</f>
        <v>0</v>
      </c>
      <c r="W15" s="241">
        <f t="shared" si="1"/>
        <v>0</v>
      </c>
      <c r="X15" s="241">
        <f t="shared" si="2"/>
        <v>0</v>
      </c>
      <c r="Y15" s="244" cm="1">
        <f t="array" ref="Y15">IFERROR(SUMPRODUCT((LOWER(INDEX(Attendance!$E:$ZZ,MATCH($A15,Attendance!$A:$A,0),0))="x")*(TEXT(Attendance!$E$1:$ZZ$1,"mmm")="Mar"))/SUMPRODUCT((Attendance!$E$1:$ZZ$1&lt;&gt;"")*(TEXT(Attendance!$E$1:$ZZ$1,"mmm")="Mar")),0)</f>
        <v>0</v>
      </c>
      <c r="Z15" s="245" cm="1">
        <f t="array" ref="Z15">IFERROR(SUMPRODUCT((LOWER(INDEX(Attendance!$E:$ZZ,MATCH($A15,Attendance!$A:$A,0),0))="x")*(Attendance!$E$2:$ZZ$2=_xlfn.XLOOKUP(E$1,'Point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6" spans="1:26" x14ac:dyDescent="0.25">
      <c r="A16" s="40">
        <f>Attendance!A15</f>
        <v>13</v>
      </c>
      <c r="B16" s="39" t="str">
        <f>IF($A16=0,"",IFERROR(_xlfn.LET(_xlpm.x,INDEX(Attendance!$B:$B,MATCH($A16,Attendance!$A:$A,0)),IF(_xlpm.x=0,"",_xlpm.x)),""))</f>
        <v/>
      </c>
      <c r="C16" s="39" t="str">
        <f>IF($A16=0,"",IFERROR(_xlfn.LET(_xlpm.x,INDEX(Attendance!$C:$C,MATCH($A16,Attendance!$A:$A,0)),IF(_xlpm.x=0,"",_xlpm.x)),""))</f>
        <v/>
      </c>
      <c r="D16" s="39" t="str">
        <f>IF($A16=0,"",IFERROR(_xlfn.LET(_xlpm.x,INDEX(Attendance!$D:$D,MATCH($A16,Attendance!$A:$A,0)),IF(_xlpm.x=0,"",_xlpm.x)),""))</f>
        <v/>
      </c>
      <c r="E16" s="233" cm="1">
        <f t="array" ref="E16">SUMPRODUCT((LOWER(INDEX(Attendance!$D:$ZZ,MATCH($A16,Attendance!$A:$A,0),0))="x")*(Attendance!$D$2:$ZZ$2=_xlfn.XLOOKUP(E$1,'Point System'!$A:$A,'Point System'!$B:$B,""))*(TEXT(Attendance!$D$1:$ZZ$1,"mmm")="Mar"))*_xlfn.XLOOKUP(E$1,'Point System'!$A:$A,'Point System'!$C:$C,0)</f>
        <v>0</v>
      </c>
      <c r="F16" s="233" cm="1">
        <f t="array" ref="F16">SUMPRODUCT((LOWER(INDEX(Attendance!$D:$ZZ,MATCH($A16,Attendance!$A:$A,0),0))="x")*(Attendance!$D$2:$ZZ$2=_xlfn.XLOOKUP(F$1,'Point System'!$A:$A,'Point System'!$B:$B,""))*(TEXT(Attendance!$D$1:$ZZ$1,"mmm")="Mar"))*_xlfn.XLOOKUP(F$1,'Point System'!$A:$A,'Point System'!$C:$C,0)</f>
        <v>0</v>
      </c>
      <c r="G16" s="233" cm="1">
        <f t="array" ref="G16">SUMPRODUCT((LOWER(INDEX(Attendance!$D:$ZZ,MATCH($A16,Attendance!$A:$A,0),0))="x")*(Attendance!$D$2:$ZZ$2=_xlfn.XLOOKUP(G$1,'Point System'!$A:$A,'Point System'!$B:$B,""))*(TEXT(Attendance!$D$1:$ZZ$1,"mmm")="Mar"))*_xlfn.XLOOKUP(G$1,'Point System'!$A:$A,'Point System'!$C:$C,0)</f>
        <v>0</v>
      </c>
      <c r="H16" s="233" cm="1">
        <f t="array" ref="H16">SUMPRODUCT((LOWER(INDEX(Attendance!$D:$ZZ,MATCH($A16,Attendance!$A:$A,0),0))="x")*(Attendance!$D$2:$ZZ$2=_xlfn.XLOOKUP(H$1,'Point System'!$A:$A,'Point System'!$B:$B,""))*(TEXT(Attendance!$D$1:$ZZ$1,"mmm")="Mar"))*_xlfn.XLOOKUP(H$1,'Point System'!$A:$A,'Point System'!$C:$C,0)</f>
        <v>0</v>
      </c>
      <c r="I16" s="233" cm="1">
        <f t="array" ref="I16">SUMPRODUCT((LOWER(INDEX(Attendance!$D:$ZZ,MATCH($A16,Attendance!$A:$A,0),0))="x")*(Attendance!$D$2:$ZZ$2=_xlfn.XLOOKUP(I$1,'Point System'!$A:$A,'Point System'!$B:$B,""))*(TEXT(Attendance!$D$1:$ZZ$1,"mmm")="Mar"))*_xlfn.XLOOKUP(I$1,'Point System'!$A:$A,'Point System'!$C:$C,0)</f>
        <v>0</v>
      </c>
      <c r="J16" s="233" cm="1">
        <f t="array" ref="J16">SUMPRODUCT((LOWER(INDEX(Attendance!$D:$ZZ,MATCH($A16,Attendance!$A:$A,0),0))="x")*(Attendance!$D$2:$ZZ$2=_xlfn.XLOOKUP(J$1,'Point System'!$A:$A,'Point System'!$B:$B,""))*(TEXT(Attendance!$D$1:$ZZ$1,"mmm")="Mar"))*_xlfn.XLOOKUP(J$1,'Point System'!$A:$A,'Point System'!$C:$C,0)</f>
        <v>0</v>
      </c>
      <c r="K16" s="233" cm="1">
        <f t="array" ref="K16">SUMPRODUCT((LOWER(INDEX(Attendance!$D:$ZZ,MATCH($A16,Attendance!$A:$A,0),0))="x")*(Attendance!$D$2:$ZZ$2=_xlfn.XLOOKUP(K$1,'Point System'!$A:$A,'Point System'!$B:$B,""))*(TEXT(Attendance!$D$1:$ZZ$1,"mmm")="Mar"))*_xlfn.XLOOKUP(K$1,'Point System'!$A:$A,'Point System'!$C:$C,0)</f>
        <v>0</v>
      </c>
      <c r="L16" s="188"/>
      <c r="M16" s="188"/>
      <c r="N16" s="188"/>
      <c r="O16" s="188"/>
      <c r="P16" s="241">
        <f t="shared" si="0"/>
        <v>0</v>
      </c>
      <c r="Q16" s="242">
        <f>IFERROR(INDEX(Deduction!$W:$W,MATCH($A16,Deduction!$A:$A,0))*_xlfn.XLOOKUP(Q$1,'Point System'!$E:$E,'Point System'!$G:$G,0),0)</f>
        <v>0</v>
      </c>
      <c r="R16" s="242">
        <f>IFERROR(INDEX(Deduction!$X:$X,MATCH($A16,Deduction!$A:$A,0))*_xlfn.XLOOKUP(R$1,'Point System'!$E:$E,'Point System'!$G:$G,0),0)</f>
        <v>0</v>
      </c>
      <c r="S16" s="242">
        <f>IFERROR(INDEX(Deduction!$Y:$Y,MATCH($A16,Deduction!$A:$A,0))*_xlfn.XLOOKUP(S$1,'Point System'!$E:$E,'Point System'!$G:$G,0),0)</f>
        <v>0</v>
      </c>
      <c r="T16" s="242">
        <f>IFERROR(INDEX(Deduction!$Z:$Z,MATCH($A16,Deduction!$A:$A,0))*_xlfn.XLOOKUP(T$1,'Point System'!$E:$E,'Point System'!$G:$G,0),0)</f>
        <v>0</v>
      </c>
      <c r="U16" s="242">
        <f>IFERROR(INDEX(Deduction!$AA:$AA,MATCH($A16,Deduction!$A:$A,0))*_xlfn.XLOOKUP(U$1,'Point System'!$E:$E,'Point System'!$G:$G,0),0)</f>
        <v>0</v>
      </c>
      <c r="V16" s="242">
        <f>IFERROR(INDEX(Deduction!$AB:$AB,MATCH($A16,Deduction!$A:$A,0))*_xlfn.XLOOKUP(V$1,'Point System'!$E:$E,'Point System'!$G:$G,0),0)</f>
        <v>0</v>
      </c>
      <c r="W16" s="241">
        <f t="shared" si="1"/>
        <v>0</v>
      </c>
      <c r="X16" s="241">
        <f t="shared" si="2"/>
        <v>0</v>
      </c>
      <c r="Y16" s="244" cm="1">
        <f t="array" ref="Y16">IFERROR(SUMPRODUCT((LOWER(INDEX(Attendance!$E:$ZZ,MATCH($A16,Attendance!$A:$A,0),0))="x")*(TEXT(Attendance!$E$1:$ZZ$1,"mmm")="Mar"))/SUMPRODUCT((Attendance!$E$1:$ZZ$1&lt;&gt;"")*(TEXT(Attendance!$E$1:$ZZ$1,"mmm")="Mar")),0)</f>
        <v>0</v>
      </c>
      <c r="Z16" s="245" cm="1">
        <f t="array" ref="Z16">IFERROR(SUMPRODUCT((LOWER(INDEX(Attendance!$E:$ZZ,MATCH($A16,Attendance!$A:$A,0),0))="x")*(Attendance!$E$2:$ZZ$2=_xlfn.XLOOKUP(E$1,'Point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7" spans="1:26" x14ac:dyDescent="0.25">
      <c r="A17" s="39">
        <f>Attendance!A16</f>
        <v>14</v>
      </c>
      <c r="B17" s="39" t="str">
        <f>IF($A17=0,"",IFERROR(_xlfn.LET(_xlpm.x,INDEX(Attendance!$B:$B,MATCH($A17,Attendance!$A:$A,0)),IF(_xlpm.x=0,"",_xlpm.x)),""))</f>
        <v/>
      </c>
      <c r="C17" s="39" t="str">
        <f>IF($A17=0,"",IFERROR(_xlfn.LET(_xlpm.x,INDEX(Attendance!$C:$C,MATCH($A17,Attendance!$A:$A,0)),IF(_xlpm.x=0,"",_xlpm.x)),""))</f>
        <v/>
      </c>
      <c r="D17" s="39" t="str">
        <f>IF($A17=0,"",IFERROR(_xlfn.LET(_xlpm.x,INDEX(Attendance!$D:$D,MATCH($A17,Attendance!$A:$A,0)),IF(_xlpm.x=0,"",_xlpm.x)),""))</f>
        <v/>
      </c>
      <c r="E17" s="233" cm="1">
        <f t="array" ref="E17">SUMPRODUCT((LOWER(INDEX(Attendance!$D:$ZZ,MATCH($A17,Attendance!$A:$A,0),0))="x")*(Attendance!$D$2:$ZZ$2=_xlfn.XLOOKUP(E$1,'Point System'!$A:$A,'Point System'!$B:$B,""))*(TEXT(Attendance!$D$1:$ZZ$1,"mmm")="Mar"))*_xlfn.XLOOKUP(E$1,'Point System'!$A:$A,'Point System'!$C:$C,0)</f>
        <v>0</v>
      </c>
      <c r="F17" s="233" cm="1">
        <f t="array" ref="F17">SUMPRODUCT((LOWER(INDEX(Attendance!$D:$ZZ,MATCH($A17,Attendance!$A:$A,0),0))="x")*(Attendance!$D$2:$ZZ$2=_xlfn.XLOOKUP(F$1,'Point System'!$A:$A,'Point System'!$B:$B,""))*(TEXT(Attendance!$D$1:$ZZ$1,"mmm")="Mar"))*_xlfn.XLOOKUP(F$1,'Point System'!$A:$A,'Point System'!$C:$C,0)</f>
        <v>0</v>
      </c>
      <c r="G17" s="233" cm="1">
        <f t="array" ref="G17">SUMPRODUCT((LOWER(INDEX(Attendance!$D:$ZZ,MATCH($A17,Attendance!$A:$A,0),0))="x")*(Attendance!$D$2:$ZZ$2=_xlfn.XLOOKUP(G$1,'Point System'!$A:$A,'Point System'!$B:$B,""))*(TEXT(Attendance!$D$1:$ZZ$1,"mmm")="Mar"))*_xlfn.XLOOKUP(G$1,'Point System'!$A:$A,'Point System'!$C:$C,0)</f>
        <v>0</v>
      </c>
      <c r="H17" s="233" cm="1">
        <f t="array" ref="H17">SUMPRODUCT((LOWER(INDEX(Attendance!$D:$ZZ,MATCH($A17,Attendance!$A:$A,0),0))="x")*(Attendance!$D$2:$ZZ$2=_xlfn.XLOOKUP(H$1,'Point System'!$A:$A,'Point System'!$B:$B,""))*(TEXT(Attendance!$D$1:$ZZ$1,"mmm")="Mar"))*_xlfn.XLOOKUP(H$1,'Point System'!$A:$A,'Point System'!$C:$C,0)</f>
        <v>0</v>
      </c>
      <c r="I17" s="233" cm="1">
        <f t="array" ref="I17">SUMPRODUCT((LOWER(INDEX(Attendance!$D:$ZZ,MATCH($A17,Attendance!$A:$A,0),0))="x")*(Attendance!$D$2:$ZZ$2=_xlfn.XLOOKUP(I$1,'Point System'!$A:$A,'Point System'!$B:$B,""))*(TEXT(Attendance!$D$1:$ZZ$1,"mmm")="Mar"))*_xlfn.XLOOKUP(I$1,'Point System'!$A:$A,'Point System'!$C:$C,0)</f>
        <v>0</v>
      </c>
      <c r="J17" s="233" cm="1">
        <f t="array" ref="J17">SUMPRODUCT((LOWER(INDEX(Attendance!$D:$ZZ,MATCH($A17,Attendance!$A:$A,0),0))="x")*(Attendance!$D$2:$ZZ$2=_xlfn.XLOOKUP(J$1,'Point System'!$A:$A,'Point System'!$B:$B,""))*(TEXT(Attendance!$D$1:$ZZ$1,"mmm")="Mar"))*_xlfn.XLOOKUP(J$1,'Point System'!$A:$A,'Point System'!$C:$C,0)</f>
        <v>0</v>
      </c>
      <c r="K17" s="233" cm="1">
        <f t="array" ref="K17">SUMPRODUCT((LOWER(INDEX(Attendance!$D:$ZZ,MATCH($A17,Attendance!$A:$A,0),0))="x")*(Attendance!$D$2:$ZZ$2=_xlfn.XLOOKUP(K$1,'Point System'!$A:$A,'Point System'!$B:$B,""))*(TEXT(Attendance!$D$1:$ZZ$1,"mmm")="Mar"))*_xlfn.XLOOKUP(K$1,'Point System'!$A:$A,'Point System'!$C:$C,0)</f>
        <v>0</v>
      </c>
      <c r="L17" s="188"/>
      <c r="M17" s="188"/>
      <c r="N17" s="188"/>
      <c r="O17" s="188"/>
      <c r="P17" s="241">
        <f t="shared" si="0"/>
        <v>0</v>
      </c>
      <c r="Q17" s="242">
        <f>IFERROR(INDEX(Deduction!$W:$W,MATCH($A17,Deduction!$A:$A,0))*_xlfn.XLOOKUP(Q$1,'Point System'!$E:$E,'Point System'!$G:$G,0),0)</f>
        <v>0</v>
      </c>
      <c r="R17" s="242">
        <f>IFERROR(INDEX(Deduction!$X:$X,MATCH($A17,Deduction!$A:$A,0))*_xlfn.XLOOKUP(R$1,'Point System'!$E:$E,'Point System'!$G:$G,0),0)</f>
        <v>0</v>
      </c>
      <c r="S17" s="242">
        <f>IFERROR(INDEX(Deduction!$Y:$Y,MATCH($A17,Deduction!$A:$A,0))*_xlfn.XLOOKUP(S$1,'Point System'!$E:$E,'Point System'!$G:$G,0),0)</f>
        <v>0</v>
      </c>
      <c r="T17" s="242">
        <f>IFERROR(INDEX(Deduction!$Z:$Z,MATCH($A17,Deduction!$A:$A,0))*_xlfn.XLOOKUP(T$1,'Point System'!$E:$E,'Point System'!$G:$G,0),0)</f>
        <v>0</v>
      </c>
      <c r="U17" s="242">
        <f>IFERROR(INDEX(Deduction!$AA:$AA,MATCH($A17,Deduction!$A:$A,0))*_xlfn.XLOOKUP(U$1,'Point System'!$E:$E,'Point System'!$G:$G,0),0)</f>
        <v>0</v>
      </c>
      <c r="V17" s="242">
        <f>IFERROR(INDEX(Deduction!$AB:$AB,MATCH($A17,Deduction!$A:$A,0))*_xlfn.XLOOKUP(V$1,'Point System'!$E:$E,'Point System'!$G:$G,0),0)</f>
        <v>0</v>
      </c>
      <c r="W17" s="241">
        <f t="shared" si="1"/>
        <v>0</v>
      </c>
      <c r="X17" s="241">
        <f t="shared" si="2"/>
        <v>0</v>
      </c>
      <c r="Y17" s="244" cm="1">
        <f t="array" ref="Y17">IFERROR(SUMPRODUCT((LOWER(INDEX(Attendance!$E:$ZZ,MATCH($A17,Attendance!$A:$A,0),0))="x")*(TEXT(Attendance!$E$1:$ZZ$1,"mmm")="Mar"))/SUMPRODUCT((Attendance!$E$1:$ZZ$1&lt;&gt;"")*(TEXT(Attendance!$E$1:$ZZ$1,"mmm")="Mar")),0)</f>
        <v>0</v>
      </c>
      <c r="Z17" s="245" cm="1">
        <f t="array" ref="Z17">IFERROR(SUMPRODUCT((LOWER(INDEX(Attendance!$E:$ZZ,MATCH($A17,Attendance!$A:$A,0),0))="x")*(Attendance!$E$2:$ZZ$2=_xlfn.XLOOKUP(E$1,'Point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8" spans="1:26" x14ac:dyDescent="0.25">
      <c r="A18" s="40">
        <f>Attendance!A17</f>
        <v>15</v>
      </c>
      <c r="B18" s="39" t="str">
        <f>IF($A18=0,"",IFERROR(_xlfn.LET(_xlpm.x,INDEX(Attendance!$B:$B,MATCH($A18,Attendance!$A:$A,0)),IF(_xlpm.x=0,"",_xlpm.x)),""))</f>
        <v/>
      </c>
      <c r="C18" s="39" t="str">
        <f>IF($A18=0,"",IFERROR(_xlfn.LET(_xlpm.x,INDEX(Attendance!$C:$C,MATCH($A18,Attendance!$A:$A,0)),IF(_xlpm.x=0,"",_xlpm.x)),""))</f>
        <v/>
      </c>
      <c r="D18" s="39" t="str">
        <f>IF($A18=0,"",IFERROR(_xlfn.LET(_xlpm.x,INDEX(Attendance!$D:$D,MATCH($A18,Attendance!$A:$A,0)),IF(_xlpm.x=0,"",_xlpm.x)),""))</f>
        <v/>
      </c>
      <c r="E18" s="233" cm="1">
        <f t="array" ref="E18">SUMPRODUCT((LOWER(INDEX(Attendance!$D:$ZZ,MATCH($A18,Attendance!$A:$A,0),0))="x")*(Attendance!$D$2:$ZZ$2=_xlfn.XLOOKUP(E$1,'Point System'!$A:$A,'Point System'!$B:$B,""))*(TEXT(Attendance!$D$1:$ZZ$1,"mmm")="Mar"))*_xlfn.XLOOKUP(E$1,'Point System'!$A:$A,'Point System'!$C:$C,0)</f>
        <v>0</v>
      </c>
      <c r="F18" s="233" cm="1">
        <f t="array" ref="F18">SUMPRODUCT((LOWER(INDEX(Attendance!$D:$ZZ,MATCH($A18,Attendance!$A:$A,0),0))="x")*(Attendance!$D$2:$ZZ$2=_xlfn.XLOOKUP(F$1,'Point System'!$A:$A,'Point System'!$B:$B,""))*(TEXT(Attendance!$D$1:$ZZ$1,"mmm")="Mar"))*_xlfn.XLOOKUP(F$1,'Point System'!$A:$A,'Point System'!$C:$C,0)</f>
        <v>0</v>
      </c>
      <c r="G18" s="233" cm="1">
        <f t="array" ref="G18">SUMPRODUCT((LOWER(INDEX(Attendance!$D:$ZZ,MATCH($A18,Attendance!$A:$A,0),0))="x")*(Attendance!$D$2:$ZZ$2=_xlfn.XLOOKUP(G$1,'Point System'!$A:$A,'Point System'!$B:$B,""))*(TEXT(Attendance!$D$1:$ZZ$1,"mmm")="Mar"))*_xlfn.XLOOKUP(G$1,'Point System'!$A:$A,'Point System'!$C:$C,0)</f>
        <v>0</v>
      </c>
      <c r="H18" s="233" cm="1">
        <f t="array" ref="H18">SUMPRODUCT((LOWER(INDEX(Attendance!$D:$ZZ,MATCH($A18,Attendance!$A:$A,0),0))="x")*(Attendance!$D$2:$ZZ$2=_xlfn.XLOOKUP(H$1,'Point System'!$A:$A,'Point System'!$B:$B,""))*(TEXT(Attendance!$D$1:$ZZ$1,"mmm")="Mar"))*_xlfn.XLOOKUP(H$1,'Point System'!$A:$A,'Point System'!$C:$C,0)</f>
        <v>0</v>
      </c>
      <c r="I18" s="233" cm="1">
        <f t="array" ref="I18">SUMPRODUCT((LOWER(INDEX(Attendance!$D:$ZZ,MATCH($A18,Attendance!$A:$A,0),0))="x")*(Attendance!$D$2:$ZZ$2=_xlfn.XLOOKUP(I$1,'Point System'!$A:$A,'Point System'!$B:$B,""))*(TEXT(Attendance!$D$1:$ZZ$1,"mmm")="Mar"))*_xlfn.XLOOKUP(I$1,'Point System'!$A:$A,'Point System'!$C:$C,0)</f>
        <v>0</v>
      </c>
      <c r="J18" s="233" cm="1">
        <f t="array" ref="J18">SUMPRODUCT((LOWER(INDEX(Attendance!$D:$ZZ,MATCH($A18,Attendance!$A:$A,0),0))="x")*(Attendance!$D$2:$ZZ$2=_xlfn.XLOOKUP(J$1,'Point System'!$A:$A,'Point System'!$B:$B,""))*(TEXT(Attendance!$D$1:$ZZ$1,"mmm")="Mar"))*_xlfn.XLOOKUP(J$1,'Point System'!$A:$A,'Point System'!$C:$C,0)</f>
        <v>0</v>
      </c>
      <c r="K18" s="233" cm="1">
        <f t="array" ref="K18">SUMPRODUCT((LOWER(INDEX(Attendance!$D:$ZZ,MATCH($A18,Attendance!$A:$A,0),0))="x")*(Attendance!$D$2:$ZZ$2=_xlfn.XLOOKUP(K$1,'Point System'!$A:$A,'Point System'!$B:$B,""))*(TEXT(Attendance!$D$1:$ZZ$1,"mmm")="Mar"))*_xlfn.XLOOKUP(K$1,'Point System'!$A:$A,'Point System'!$C:$C,0)</f>
        <v>0</v>
      </c>
      <c r="L18" s="188"/>
      <c r="M18" s="188"/>
      <c r="N18" s="188"/>
      <c r="O18" s="188"/>
      <c r="P18" s="241">
        <f t="shared" si="0"/>
        <v>0</v>
      </c>
      <c r="Q18" s="242">
        <f>IFERROR(INDEX(Deduction!$W:$W,MATCH($A18,Deduction!$A:$A,0))*_xlfn.XLOOKUP(Q$1,'Point System'!$E:$E,'Point System'!$G:$G,0),0)</f>
        <v>0</v>
      </c>
      <c r="R18" s="242">
        <f>IFERROR(INDEX(Deduction!$X:$X,MATCH($A18,Deduction!$A:$A,0))*_xlfn.XLOOKUP(R$1,'Point System'!$E:$E,'Point System'!$G:$G,0),0)</f>
        <v>0</v>
      </c>
      <c r="S18" s="242">
        <f>IFERROR(INDEX(Deduction!$Y:$Y,MATCH($A18,Deduction!$A:$A,0))*_xlfn.XLOOKUP(S$1,'Point System'!$E:$E,'Point System'!$G:$G,0),0)</f>
        <v>0</v>
      </c>
      <c r="T18" s="242">
        <f>IFERROR(INDEX(Deduction!$Z:$Z,MATCH($A18,Deduction!$A:$A,0))*_xlfn.XLOOKUP(T$1,'Point System'!$E:$E,'Point System'!$G:$G,0),0)</f>
        <v>0</v>
      </c>
      <c r="U18" s="242">
        <f>IFERROR(INDEX(Deduction!$AA:$AA,MATCH($A18,Deduction!$A:$A,0))*_xlfn.XLOOKUP(U$1,'Point System'!$E:$E,'Point System'!$G:$G,0),0)</f>
        <v>0</v>
      </c>
      <c r="V18" s="242">
        <f>IFERROR(INDEX(Deduction!$AB:$AB,MATCH($A18,Deduction!$A:$A,0))*_xlfn.XLOOKUP(V$1,'Point System'!$E:$E,'Point System'!$G:$G,0),0)</f>
        <v>0</v>
      </c>
      <c r="W18" s="241">
        <f t="shared" si="1"/>
        <v>0</v>
      </c>
      <c r="X18" s="241">
        <f t="shared" si="2"/>
        <v>0</v>
      </c>
      <c r="Y18" s="244" cm="1">
        <f t="array" ref="Y18">IFERROR(SUMPRODUCT((LOWER(INDEX(Attendance!$E:$ZZ,MATCH($A18,Attendance!$A:$A,0),0))="x")*(TEXT(Attendance!$E$1:$ZZ$1,"mmm")="Mar"))/SUMPRODUCT((Attendance!$E$1:$ZZ$1&lt;&gt;"")*(TEXT(Attendance!$E$1:$ZZ$1,"mmm")="Mar")),0)</f>
        <v>0</v>
      </c>
      <c r="Z18" s="245" cm="1">
        <f t="array" ref="Z18">IFERROR(SUMPRODUCT((LOWER(INDEX(Attendance!$E:$ZZ,MATCH($A18,Attendance!$A:$A,0),0))="x")*(Attendance!$E$2:$ZZ$2=_xlfn.XLOOKUP(E$1,'Point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9" spans="1:26" x14ac:dyDescent="0.25">
      <c r="A19" s="39">
        <f>Attendance!A18</f>
        <v>16</v>
      </c>
      <c r="B19" s="39" t="str">
        <f>IF($A19=0,"",IFERROR(_xlfn.LET(_xlpm.x,INDEX(Attendance!$B:$B,MATCH($A19,Attendance!$A:$A,0)),IF(_xlpm.x=0,"",_xlpm.x)),""))</f>
        <v/>
      </c>
      <c r="C19" s="39" t="str">
        <f>IF($A19=0,"",IFERROR(_xlfn.LET(_xlpm.x,INDEX(Attendance!$C:$C,MATCH($A19,Attendance!$A:$A,0)),IF(_xlpm.x=0,"",_xlpm.x)),""))</f>
        <v/>
      </c>
      <c r="D19" s="39" t="str">
        <f>IF($A19=0,"",IFERROR(_xlfn.LET(_xlpm.x,INDEX(Attendance!$D:$D,MATCH($A19,Attendance!$A:$A,0)),IF(_xlpm.x=0,"",_xlpm.x)),""))</f>
        <v/>
      </c>
      <c r="E19" s="233" cm="1">
        <f t="array" ref="E19">SUMPRODUCT((LOWER(INDEX(Attendance!$D:$ZZ,MATCH($A19,Attendance!$A:$A,0),0))="x")*(Attendance!$D$2:$ZZ$2=_xlfn.XLOOKUP(E$1,'Point System'!$A:$A,'Point System'!$B:$B,""))*(TEXT(Attendance!$D$1:$ZZ$1,"mmm")="Mar"))*_xlfn.XLOOKUP(E$1,'Point System'!$A:$A,'Point System'!$C:$C,0)</f>
        <v>0</v>
      </c>
      <c r="F19" s="233" cm="1">
        <f t="array" ref="F19">SUMPRODUCT((LOWER(INDEX(Attendance!$D:$ZZ,MATCH($A19,Attendance!$A:$A,0),0))="x")*(Attendance!$D$2:$ZZ$2=_xlfn.XLOOKUP(F$1,'Point System'!$A:$A,'Point System'!$B:$B,""))*(TEXT(Attendance!$D$1:$ZZ$1,"mmm")="Mar"))*_xlfn.XLOOKUP(F$1,'Point System'!$A:$A,'Point System'!$C:$C,0)</f>
        <v>0</v>
      </c>
      <c r="G19" s="233" cm="1">
        <f t="array" ref="G19">SUMPRODUCT((LOWER(INDEX(Attendance!$D:$ZZ,MATCH($A19,Attendance!$A:$A,0),0))="x")*(Attendance!$D$2:$ZZ$2=_xlfn.XLOOKUP(G$1,'Point System'!$A:$A,'Point System'!$B:$B,""))*(TEXT(Attendance!$D$1:$ZZ$1,"mmm")="Mar"))*_xlfn.XLOOKUP(G$1,'Point System'!$A:$A,'Point System'!$C:$C,0)</f>
        <v>0</v>
      </c>
      <c r="H19" s="233" cm="1">
        <f t="array" ref="H19">SUMPRODUCT((LOWER(INDEX(Attendance!$D:$ZZ,MATCH($A19,Attendance!$A:$A,0),0))="x")*(Attendance!$D$2:$ZZ$2=_xlfn.XLOOKUP(H$1,'Point System'!$A:$A,'Point System'!$B:$B,""))*(TEXT(Attendance!$D$1:$ZZ$1,"mmm")="Mar"))*_xlfn.XLOOKUP(H$1,'Point System'!$A:$A,'Point System'!$C:$C,0)</f>
        <v>0</v>
      </c>
      <c r="I19" s="233" cm="1">
        <f t="array" ref="I19">SUMPRODUCT((LOWER(INDEX(Attendance!$D:$ZZ,MATCH($A19,Attendance!$A:$A,0),0))="x")*(Attendance!$D$2:$ZZ$2=_xlfn.XLOOKUP(I$1,'Point System'!$A:$A,'Point System'!$B:$B,""))*(TEXT(Attendance!$D$1:$ZZ$1,"mmm")="Mar"))*_xlfn.XLOOKUP(I$1,'Point System'!$A:$A,'Point System'!$C:$C,0)</f>
        <v>0</v>
      </c>
      <c r="J19" s="233" cm="1">
        <f t="array" ref="J19">SUMPRODUCT((LOWER(INDEX(Attendance!$D:$ZZ,MATCH($A19,Attendance!$A:$A,0),0))="x")*(Attendance!$D$2:$ZZ$2=_xlfn.XLOOKUP(J$1,'Point System'!$A:$A,'Point System'!$B:$B,""))*(TEXT(Attendance!$D$1:$ZZ$1,"mmm")="Mar"))*_xlfn.XLOOKUP(J$1,'Point System'!$A:$A,'Point System'!$C:$C,0)</f>
        <v>0</v>
      </c>
      <c r="K19" s="233" cm="1">
        <f t="array" ref="K19">SUMPRODUCT((LOWER(INDEX(Attendance!$D:$ZZ,MATCH($A19,Attendance!$A:$A,0),0))="x")*(Attendance!$D$2:$ZZ$2=_xlfn.XLOOKUP(K$1,'Point System'!$A:$A,'Point System'!$B:$B,""))*(TEXT(Attendance!$D$1:$ZZ$1,"mmm")="Mar"))*_xlfn.XLOOKUP(K$1,'Point System'!$A:$A,'Point System'!$C:$C,0)</f>
        <v>0</v>
      </c>
      <c r="L19" s="188"/>
      <c r="M19" s="188"/>
      <c r="N19" s="188"/>
      <c r="O19" s="188"/>
      <c r="P19" s="241">
        <f t="shared" si="0"/>
        <v>0</v>
      </c>
      <c r="Q19" s="242">
        <f>IFERROR(INDEX(Deduction!$W:$W,MATCH($A19,Deduction!$A:$A,0))*_xlfn.XLOOKUP(Q$1,'Point System'!$E:$E,'Point System'!$G:$G,0),0)</f>
        <v>0</v>
      </c>
      <c r="R19" s="242">
        <f>IFERROR(INDEX(Deduction!$X:$X,MATCH($A19,Deduction!$A:$A,0))*_xlfn.XLOOKUP(R$1,'Point System'!$E:$E,'Point System'!$G:$G,0),0)</f>
        <v>0</v>
      </c>
      <c r="S19" s="242">
        <f>IFERROR(INDEX(Deduction!$Y:$Y,MATCH($A19,Deduction!$A:$A,0))*_xlfn.XLOOKUP(S$1,'Point System'!$E:$E,'Point System'!$G:$G,0),0)</f>
        <v>0</v>
      </c>
      <c r="T19" s="242">
        <f>IFERROR(INDEX(Deduction!$Z:$Z,MATCH($A19,Deduction!$A:$A,0))*_xlfn.XLOOKUP(T$1,'Point System'!$E:$E,'Point System'!$G:$G,0),0)</f>
        <v>0</v>
      </c>
      <c r="U19" s="242">
        <f>IFERROR(INDEX(Deduction!$AA:$AA,MATCH($A19,Deduction!$A:$A,0))*_xlfn.XLOOKUP(U$1,'Point System'!$E:$E,'Point System'!$G:$G,0),0)</f>
        <v>0</v>
      </c>
      <c r="V19" s="242">
        <f>IFERROR(INDEX(Deduction!$AB:$AB,MATCH($A19,Deduction!$A:$A,0))*_xlfn.XLOOKUP(V$1,'Point System'!$E:$E,'Point System'!$G:$G,0),0)</f>
        <v>0</v>
      </c>
      <c r="W19" s="241">
        <f t="shared" si="1"/>
        <v>0</v>
      </c>
      <c r="X19" s="241">
        <f t="shared" si="2"/>
        <v>0</v>
      </c>
      <c r="Y19" s="244" cm="1">
        <f t="array" ref="Y19">IFERROR(SUMPRODUCT((LOWER(INDEX(Attendance!$E:$ZZ,MATCH($A19,Attendance!$A:$A,0),0))="x")*(TEXT(Attendance!$E$1:$ZZ$1,"mmm")="Mar"))/SUMPRODUCT((Attendance!$E$1:$ZZ$1&lt;&gt;"")*(TEXT(Attendance!$E$1:$ZZ$1,"mmm")="Mar")),0)</f>
        <v>0</v>
      </c>
      <c r="Z19" s="245" cm="1">
        <f t="array" ref="Z19">IFERROR(SUMPRODUCT((LOWER(INDEX(Attendance!$E:$ZZ,MATCH($A19,Attendance!$A:$A,0),0))="x")*(Attendance!$E$2:$ZZ$2=_xlfn.XLOOKUP(E$1,'Point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20" spans="1:26" x14ac:dyDescent="0.25">
      <c r="A20" s="40">
        <f>Attendance!A19</f>
        <v>17</v>
      </c>
      <c r="B20" s="39" t="str">
        <f>IF($A20=0,"",IFERROR(_xlfn.LET(_xlpm.x,INDEX(Attendance!$B:$B,MATCH($A20,Attendance!$A:$A,0)),IF(_xlpm.x=0,"",_xlpm.x)),""))</f>
        <v/>
      </c>
      <c r="C20" s="39" t="str">
        <f>IF($A20=0,"",IFERROR(_xlfn.LET(_xlpm.x,INDEX(Attendance!$C:$C,MATCH($A20,Attendance!$A:$A,0)),IF(_xlpm.x=0,"",_xlpm.x)),""))</f>
        <v/>
      </c>
      <c r="D20" s="39" t="str">
        <f>IF($A20=0,"",IFERROR(_xlfn.LET(_xlpm.x,INDEX(Attendance!$D:$D,MATCH($A20,Attendance!$A:$A,0)),IF(_xlpm.x=0,"",_xlpm.x)),""))</f>
        <v/>
      </c>
      <c r="E20" s="233" cm="1">
        <f t="array" ref="E20">SUMPRODUCT((LOWER(INDEX(Attendance!$D:$ZZ,MATCH($A20,Attendance!$A:$A,0),0))="x")*(Attendance!$D$2:$ZZ$2=_xlfn.XLOOKUP(E$1,'Point System'!$A:$A,'Point System'!$B:$B,""))*(TEXT(Attendance!$D$1:$ZZ$1,"mmm")="Mar"))*_xlfn.XLOOKUP(E$1,'Point System'!$A:$A,'Point System'!$C:$C,0)</f>
        <v>0</v>
      </c>
      <c r="F20" s="233" cm="1">
        <f t="array" ref="F20">SUMPRODUCT((LOWER(INDEX(Attendance!$D:$ZZ,MATCH($A20,Attendance!$A:$A,0),0))="x")*(Attendance!$D$2:$ZZ$2=_xlfn.XLOOKUP(F$1,'Point System'!$A:$A,'Point System'!$B:$B,""))*(TEXT(Attendance!$D$1:$ZZ$1,"mmm")="Mar"))*_xlfn.XLOOKUP(F$1,'Point System'!$A:$A,'Point System'!$C:$C,0)</f>
        <v>0</v>
      </c>
      <c r="G20" s="233" cm="1">
        <f t="array" ref="G20">SUMPRODUCT((LOWER(INDEX(Attendance!$D:$ZZ,MATCH($A20,Attendance!$A:$A,0),0))="x")*(Attendance!$D$2:$ZZ$2=_xlfn.XLOOKUP(G$1,'Point System'!$A:$A,'Point System'!$B:$B,""))*(TEXT(Attendance!$D$1:$ZZ$1,"mmm")="Mar"))*_xlfn.XLOOKUP(G$1,'Point System'!$A:$A,'Point System'!$C:$C,0)</f>
        <v>0</v>
      </c>
      <c r="H20" s="233" cm="1">
        <f t="array" ref="H20">SUMPRODUCT((LOWER(INDEX(Attendance!$D:$ZZ,MATCH($A20,Attendance!$A:$A,0),0))="x")*(Attendance!$D$2:$ZZ$2=_xlfn.XLOOKUP(H$1,'Point System'!$A:$A,'Point System'!$B:$B,""))*(TEXT(Attendance!$D$1:$ZZ$1,"mmm")="Mar"))*_xlfn.XLOOKUP(H$1,'Point System'!$A:$A,'Point System'!$C:$C,0)</f>
        <v>0</v>
      </c>
      <c r="I20" s="233" cm="1">
        <f t="array" ref="I20">SUMPRODUCT((LOWER(INDEX(Attendance!$D:$ZZ,MATCH($A20,Attendance!$A:$A,0),0))="x")*(Attendance!$D$2:$ZZ$2=_xlfn.XLOOKUP(I$1,'Point System'!$A:$A,'Point System'!$B:$B,""))*(TEXT(Attendance!$D$1:$ZZ$1,"mmm")="Mar"))*_xlfn.XLOOKUP(I$1,'Point System'!$A:$A,'Point System'!$C:$C,0)</f>
        <v>0</v>
      </c>
      <c r="J20" s="233" cm="1">
        <f t="array" ref="J20">SUMPRODUCT((LOWER(INDEX(Attendance!$D:$ZZ,MATCH($A20,Attendance!$A:$A,0),0))="x")*(Attendance!$D$2:$ZZ$2=_xlfn.XLOOKUP(J$1,'Point System'!$A:$A,'Point System'!$B:$B,""))*(TEXT(Attendance!$D$1:$ZZ$1,"mmm")="Mar"))*_xlfn.XLOOKUP(J$1,'Point System'!$A:$A,'Point System'!$C:$C,0)</f>
        <v>0</v>
      </c>
      <c r="K20" s="233" cm="1">
        <f t="array" ref="K20">SUMPRODUCT((LOWER(INDEX(Attendance!$D:$ZZ,MATCH($A20,Attendance!$A:$A,0),0))="x")*(Attendance!$D$2:$ZZ$2=_xlfn.XLOOKUP(K$1,'Point System'!$A:$A,'Point System'!$B:$B,""))*(TEXT(Attendance!$D$1:$ZZ$1,"mmm")="Mar"))*_xlfn.XLOOKUP(K$1,'Point System'!$A:$A,'Point System'!$C:$C,0)</f>
        <v>0</v>
      </c>
      <c r="L20" s="188"/>
      <c r="M20" s="188"/>
      <c r="N20" s="188"/>
      <c r="O20" s="188"/>
      <c r="P20" s="241">
        <f t="shared" si="0"/>
        <v>0</v>
      </c>
      <c r="Q20" s="242">
        <f>IFERROR(INDEX(Deduction!$W:$W,MATCH($A20,Deduction!$A:$A,0))*_xlfn.XLOOKUP(Q$1,'Point System'!$E:$E,'Point System'!$G:$G,0),0)</f>
        <v>0</v>
      </c>
      <c r="R20" s="242">
        <f>IFERROR(INDEX(Deduction!$X:$X,MATCH($A20,Deduction!$A:$A,0))*_xlfn.XLOOKUP(R$1,'Point System'!$E:$E,'Point System'!$G:$G,0),0)</f>
        <v>0</v>
      </c>
      <c r="S20" s="242">
        <f>IFERROR(INDEX(Deduction!$Y:$Y,MATCH($A20,Deduction!$A:$A,0))*_xlfn.XLOOKUP(S$1,'Point System'!$E:$E,'Point System'!$G:$G,0),0)</f>
        <v>0</v>
      </c>
      <c r="T20" s="242">
        <f>IFERROR(INDEX(Deduction!$Z:$Z,MATCH($A20,Deduction!$A:$A,0))*_xlfn.XLOOKUP(T$1,'Point System'!$E:$E,'Point System'!$G:$G,0),0)</f>
        <v>0</v>
      </c>
      <c r="U20" s="242">
        <f>IFERROR(INDEX(Deduction!$AA:$AA,MATCH($A20,Deduction!$A:$A,0))*_xlfn.XLOOKUP(U$1,'Point System'!$E:$E,'Point System'!$G:$G,0),0)</f>
        <v>0</v>
      </c>
      <c r="V20" s="242">
        <f>IFERROR(INDEX(Deduction!$AB:$AB,MATCH($A20,Deduction!$A:$A,0))*_xlfn.XLOOKUP(V$1,'Point System'!$E:$E,'Point System'!$G:$G,0),0)</f>
        <v>0</v>
      </c>
      <c r="W20" s="241">
        <f t="shared" si="1"/>
        <v>0</v>
      </c>
      <c r="X20" s="241">
        <f t="shared" si="2"/>
        <v>0</v>
      </c>
      <c r="Y20" s="244" cm="1">
        <f t="array" ref="Y20">IFERROR(SUMPRODUCT((LOWER(INDEX(Attendance!$E:$ZZ,MATCH($A20,Attendance!$A:$A,0),0))="x")*(TEXT(Attendance!$E$1:$ZZ$1,"mmm")="Mar"))/SUMPRODUCT((Attendance!$E$1:$ZZ$1&lt;&gt;"")*(TEXT(Attendance!$E$1:$ZZ$1,"mmm")="Mar")),0)</f>
        <v>0</v>
      </c>
      <c r="Z20" s="245" cm="1">
        <f t="array" ref="Z20">IFERROR(SUMPRODUCT((LOWER(INDEX(Attendance!$E:$ZZ,MATCH($A20,Attendance!$A:$A,0),0))="x")*(Attendance!$E$2:$ZZ$2=_xlfn.XLOOKUP(E$1,'Point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21" spans="1:26" x14ac:dyDescent="0.25">
      <c r="A21" s="39">
        <f>Attendance!A20</f>
        <v>18</v>
      </c>
      <c r="B21" s="39" t="str">
        <f>IF($A21=0,"",IFERROR(_xlfn.LET(_xlpm.x,INDEX(Attendance!$B:$B,MATCH($A21,Attendance!$A:$A,0)),IF(_xlpm.x=0,"",_xlpm.x)),""))</f>
        <v/>
      </c>
      <c r="C21" s="39" t="str">
        <f>IF($A21=0,"",IFERROR(_xlfn.LET(_xlpm.x,INDEX(Attendance!$C:$C,MATCH($A21,Attendance!$A:$A,0)),IF(_xlpm.x=0,"",_xlpm.x)),""))</f>
        <v/>
      </c>
      <c r="D21" s="39" t="str">
        <f>IF($A21=0,"",IFERROR(_xlfn.LET(_xlpm.x,INDEX(Attendance!$D:$D,MATCH($A21,Attendance!$A:$A,0)),IF(_xlpm.x=0,"",_xlpm.x)),""))</f>
        <v/>
      </c>
      <c r="E21" s="233" cm="1">
        <f t="array" ref="E21">SUMPRODUCT((LOWER(INDEX(Attendance!$D:$ZZ,MATCH($A21,Attendance!$A:$A,0),0))="x")*(Attendance!$D$2:$ZZ$2=_xlfn.XLOOKUP(E$1,'Point System'!$A:$A,'Point System'!$B:$B,""))*(TEXT(Attendance!$D$1:$ZZ$1,"mmm")="Mar"))*_xlfn.XLOOKUP(E$1,'Point System'!$A:$A,'Point System'!$C:$C,0)</f>
        <v>0</v>
      </c>
      <c r="F21" s="233" cm="1">
        <f t="array" ref="F21">SUMPRODUCT((LOWER(INDEX(Attendance!$D:$ZZ,MATCH($A21,Attendance!$A:$A,0),0))="x")*(Attendance!$D$2:$ZZ$2=_xlfn.XLOOKUP(F$1,'Point System'!$A:$A,'Point System'!$B:$B,""))*(TEXT(Attendance!$D$1:$ZZ$1,"mmm")="Mar"))*_xlfn.XLOOKUP(F$1,'Point System'!$A:$A,'Point System'!$C:$C,0)</f>
        <v>0</v>
      </c>
      <c r="G21" s="233" cm="1">
        <f t="array" ref="G21">SUMPRODUCT((LOWER(INDEX(Attendance!$D:$ZZ,MATCH($A21,Attendance!$A:$A,0),0))="x")*(Attendance!$D$2:$ZZ$2=_xlfn.XLOOKUP(G$1,'Point System'!$A:$A,'Point System'!$B:$B,""))*(TEXT(Attendance!$D$1:$ZZ$1,"mmm")="Mar"))*_xlfn.XLOOKUP(G$1,'Point System'!$A:$A,'Point System'!$C:$C,0)</f>
        <v>0</v>
      </c>
      <c r="H21" s="233" cm="1">
        <f t="array" ref="H21">SUMPRODUCT((LOWER(INDEX(Attendance!$D:$ZZ,MATCH($A21,Attendance!$A:$A,0),0))="x")*(Attendance!$D$2:$ZZ$2=_xlfn.XLOOKUP(H$1,'Point System'!$A:$A,'Point System'!$B:$B,""))*(TEXT(Attendance!$D$1:$ZZ$1,"mmm")="Mar"))*_xlfn.XLOOKUP(H$1,'Point System'!$A:$A,'Point System'!$C:$C,0)</f>
        <v>0</v>
      </c>
      <c r="I21" s="233" cm="1">
        <f t="array" ref="I21">SUMPRODUCT((LOWER(INDEX(Attendance!$D:$ZZ,MATCH($A21,Attendance!$A:$A,0),0))="x")*(Attendance!$D$2:$ZZ$2=_xlfn.XLOOKUP(I$1,'Point System'!$A:$A,'Point System'!$B:$B,""))*(TEXT(Attendance!$D$1:$ZZ$1,"mmm")="Mar"))*_xlfn.XLOOKUP(I$1,'Point System'!$A:$A,'Point System'!$C:$C,0)</f>
        <v>0</v>
      </c>
      <c r="J21" s="233" cm="1">
        <f t="array" ref="J21">SUMPRODUCT((LOWER(INDEX(Attendance!$D:$ZZ,MATCH($A21,Attendance!$A:$A,0),0))="x")*(Attendance!$D$2:$ZZ$2=_xlfn.XLOOKUP(J$1,'Point System'!$A:$A,'Point System'!$B:$B,""))*(TEXT(Attendance!$D$1:$ZZ$1,"mmm")="Mar"))*_xlfn.XLOOKUP(J$1,'Point System'!$A:$A,'Point System'!$C:$C,0)</f>
        <v>0</v>
      </c>
      <c r="K21" s="233" cm="1">
        <f t="array" ref="K21">SUMPRODUCT((LOWER(INDEX(Attendance!$D:$ZZ,MATCH($A21,Attendance!$A:$A,0),0))="x")*(Attendance!$D$2:$ZZ$2=_xlfn.XLOOKUP(K$1,'Point System'!$A:$A,'Point System'!$B:$B,""))*(TEXT(Attendance!$D$1:$ZZ$1,"mmm")="Mar"))*_xlfn.XLOOKUP(K$1,'Point System'!$A:$A,'Point System'!$C:$C,0)</f>
        <v>0</v>
      </c>
      <c r="L21" s="188"/>
      <c r="M21" s="188"/>
      <c r="N21" s="188"/>
      <c r="O21" s="188"/>
      <c r="P21" s="241">
        <f t="shared" si="0"/>
        <v>0</v>
      </c>
      <c r="Q21" s="242">
        <f>IFERROR(INDEX(Deduction!$W:$W,MATCH($A21,Deduction!$A:$A,0))*_xlfn.XLOOKUP(Q$1,'Point System'!$E:$E,'Point System'!$G:$G,0),0)</f>
        <v>0</v>
      </c>
      <c r="R21" s="242">
        <f>IFERROR(INDEX(Deduction!$X:$X,MATCH($A21,Deduction!$A:$A,0))*_xlfn.XLOOKUP(R$1,'Point System'!$E:$E,'Point System'!$G:$G,0),0)</f>
        <v>0</v>
      </c>
      <c r="S21" s="242">
        <f>IFERROR(INDEX(Deduction!$Y:$Y,MATCH($A21,Deduction!$A:$A,0))*_xlfn.XLOOKUP(S$1,'Point System'!$E:$E,'Point System'!$G:$G,0),0)</f>
        <v>0</v>
      </c>
      <c r="T21" s="242">
        <f>IFERROR(INDEX(Deduction!$Z:$Z,MATCH($A21,Deduction!$A:$A,0))*_xlfn.XLOOKUP(T$1,'Point System'!$E:$E,'Point System'!$G:$G,0),0)</f>
        <v>0</v>
      </c>
      <c r="U21" s="242">
        <f>IFERROR(INDEX(Deduction!$AA:$AA,MATCH($A21,Deduction!$A:$A,0))*_xlfn.XLOOKUP(U$1,'Point System'!$E:$E,'Point System'!$G:$G,0),0)</f>
        <v>0</v>
      </c>
      <c r="V21" s="242">
        <f>IFERROR(INDEX(Deduction!$AB:$AB,MATCH($A21,Deduction!$A:$A,0))*_xlfn.XLOOKUP(V$1,'Point System'!$E:$E,'Point System'!$G:$G,0),0)</f>
        <v>0</v>
      </c>
      <c r="W21" s="241">
        <f t="shared" si="1"/>
        <v>0</v>
      </c>
      <c r="X21" s="241">
        <f t="shared" si="2"/>
        <v>0</v>
      </c>
      <c r="Y21" s="244" cm="1">
        <f t="array" ref="Y21">IFERROR(SUMPRODUCT((LOWER(INDEX(Attendance!$E:$ZZ,MATCH($A21,Attendance!$A:$A,0),0))="x")*(TEXT(Attendance!$E$1:$ZZ$1,"mmm")="Mar"))/SUMPRODUCT((Attendance!$E$1:$ZZ$1&lt;&gt;"")*(TEXT(Attendance!$E$1:$ZZ$1,"mmm")="Mar")),0)</f>
        <v>0</v>
      </c>
      <c r="Z21" s="245" cm="1">
        <f t="array" ref="Z21">IFERROR(SUMPRODUCT((LOWER(INDEX(Attendance!$E:$ZZ,MATCH($A21,Attendance!$A:$A,0),0))="x")*(Attendance!$E$2:$ZZ$2=_xlfn.XLOOKUP(E$1,'Point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22" spans="1:26" x14ac:dyDescent="0.25">
      <c r="A22" s="40">
        <f>Attendance!A21</f>
        <v>19</v>
      </c>
      <c r="B22" s="39" t="str">
        <f>IF($A22=0,"",IFERROR(_xlfn.LET(_xlpm.x,INDEX(Attendance!$B:$B,MATCH($A22,Attendance!$A:$A,0)),IF(_xlpm.x=0,"",_xlpm.x)),""))</f>
        <v/>
      </c>
      <c r="C22" s="39" t="str">
        <f>IF($A22=0,"",IFERROR(_xlfn.LET(_xlpm.x,INDEX(Attendance!$C:$C,MATCH($A22,Attendance!$A:$A,0)),IF(_xlpm.x=0,"",_xlpm.x)),""))</f>
        <v/>
      </c>
      <c r="D22" s="39" t="str">
        <f>IF($A22=0,"",IFERROR(_xlfn.LET(_xlpm.x,INDEX(Attendance!$D:$D,MATCH($A22,Attendance!$A:$A,0)),IF(_xlpm.x=0,"",_xlpm.x)),""))</f>
        <v/>
      </c>
      <c r="E22" s="233" cm="1">
        <f t="array" ref="E22">SUMPRODUCT((LOWER(INDEX(Attendance!$D:$ZZ,MATCH($A22,Attendance!$A:$A,0),0))="x")*(Attendance!$D$2:$ZZ$2=_xlfn.XLOOKUP(E$1,'Point System'!$A:$A,'Point System'!$B:$B,""))*(TEXT(Attendance!$D$1:$ZZ$1,"mmm")="Mar"))*_xlfn.XLOOKUP(E$1,'Point System'!$A:$A,'Point System'!$C:$C,0)</f>
        <v>0</v>
      </c>
      <c r="F22" s="233" cm="1">
        <f t="array" ref="F22">SUMPRODUCT((LOWER(INDEX(Attendance!$D:$ZZ,MATCH($A22,Attendance!$A:$A,0),0))="x")*(Attendance!$D$2:$ZZ$2=_xlfn.XLOOKUP(F$1,'Point System'!$A:$A,'Point System'!$B:$B,""))*(TEXT(Attendance!$D$1:$ZZ$1,"mmm")="Mar"))*_xlfn.XLOOKUP(F$1,'Point System'!$A:$A,'Point System'!$C:$C,0)</f>
        <v>0</v>
      </c>
      <c r="G22" s="233" cm="1">
        <f t="array" ref="G22">SUMPRODUCT((LOWER(INDEX(Attendance!$D:$ZZ,MATCH($A22,Attendance!$A:$A,0),0))="x")*(Attendance!$D$2:$ZZ$2=_xlfn.XLOOKUP(G$1,'Point System'!$A:$A,'Point System'!$B:$B,""))*(TEXT(Attendance!$D$1:$ZZ$1,"mmm")="Mar"))*_xlfn.XLOOKUP(G$1,'Point System'!$A:$A,'Point System'!$C:$C,0)</f>
        <v>0</v>
      </c>
      <c r="H22" s="233" cm="1">
        <f t="array" ref="H22">SUMPRODUCT((LOWER(INDEX(Attendance!$D:$ZZ,MATCH($A22,Attendance!$A:$A,0),0))="x")*(Attendance!$D$2:$ZZ$2=_xlfn.XLOOKUP(H$1,'Point System'!$A:$A,'Point System'!$B:$B,""))*(TEXT(Attendance!$D$1:$ZZ$1,"mmm")="Mar"))*_xlfn.XLOOKUP(H$1,'Point System'!$A:$A,'Point System'!$C:$C,0)</f>
        <v>0</v>
      </c>
      <c r="I22" s="233" cm="1">
        <f t="array" ref="I22">SUMPRODUCT((LOWER(INDEX(Attendance!$D:$ZZ,MATCH($A22,Attendance!$A:$A,0),0))="x")*(Attendance!$D$2:$ZZ$2=_xlfn.XLOOKUP(I$1,'Point System'!$A:$A,'Point System'!$B:$B,""))*(TEXT(Attendance!$D$1:$ZZ$1,"mmm")="Mar"))*_xlfn.XLOOKUP(I$1,'Point System'!$A:$A,'Point System'!$C:$C,0)</f>
        <v>0</v>
      </c>
      <c r="J22" s="233" cm="1">
        <f t="array" ref="J22">SUMPRODUCT((LOWER(INDEX(Attendance!$D:$ZZ,MATCH($A22,Attendance!$A:$A,0),0))="x")*(Attendance!$D$2:$ZZ$2=_xlfn.XLOOKUP(J$1,'Point System'!$A:$A,'Point System'!$B:$B,""))*(TEXT(Attendance!$D$1:$ZZ$1,"mmm")="Mar"))*_xlfn.XLOOKUP(J$1,'Point System'!$A:$A,'Point System'!$C:$C,0)</f>
        <v>0</v>
      </c>
      <c r="K22" s="233" cm="1">
        <f t="array" ref="K22">SUMPRODUCT((LOWER(INDEX(Attendance!$D:$ZZ,MATCH($A22,Attendance!$A:$A,0),0))="x")*(Attendance!$D$2:$ZZ$2=_xlfn.XLOOKUP(K$1,'Point System'!$A:$A,'Point System'!$B:$B,""))*(TEXT(Attendance!$D$1:$ZZ$1,"mmm")="Mar"))*_xlfn.XLOOKUP(K$1,'Point System'!$A:$A,'Point System'!$C:$C,0)</f>
        <v>0</v>
      </c>
      <c r="L22" s="188"/>
      <c r="M22" s="188"/>
      <c r="N22" s="188"/>
      <c r="O22" s="188"/>
      <c r="P22" s="241">
        <f t="shared" si="0"/>
        <v>0</v>
      </c>
      <c r="Q22" s="242">
        <f>IFERROR(INDEX(Deduction!$W:$W,MATCH($A22,Deduction!$A:$A,0))*_xlfn.XLOOKUP(Q$1,'Point System'!$E:$E,'Point System'!$G:$G,0),0)</f>
        <v>0</v>
      </c>
      <c r="R22" s="242">
        <f>IFERROR(INDEX(Deduction!$X:$X,MATCH($A22,Deduction!$A:$A,0))*_xlfn.XLOOKUP(R$1,'Point System'!$E:$E,'Point System'!$G:$G,0),0)</f>
        <v>0</v>
      </c>
      <c r="S22" s="242">
        <f>IFERROR(INDEX(Deduction!$Y:$Y,MATCH($A22,Deduction!$A:$A,0))*_xlfn.XLOOKUP(S$1,'Point System'!$E:$E,'Point System'!$G:$G,0),0)</f>
        <v>0</v>
      </c>
      <c r="T22" s="242">
        <f>IFERROR(INDEX(Deduction!$Z:$Z,MATCH($A22,Deduction!$A:$A,0))*_xlfn.XLOOKUP(T$1,'Point System'!$E:$E,'Point System'!$G:$G,0),0)</f>
        <v>0</v>
      </c>
      <c r="U22" s="242">
        <f>IFERROR(INDEX(Deduction!$AA:$AA,MATCH($A22,Deduction!$A:$A,0))*_xlfn.XLOOKUP(U$1,'Point System'!$E:$E,'Point System'!$G:$G,0),0)</f>
        <v>0</v>
      </c>
      <c r="V22" s="242">
        <f>IFERROR(INDEX(Deduction!$AB:$AB,MATCH($A22,Deduction!$A:$A,0))*_xlfn.XLOOKUP(V$1,'Point System'!$E:$E,'Point System'!$G:$G,0),0)</f>
        <v>0</v>
      </c>
      <c r="W22" s="241">
        <f t="shared" si="1"/>
        <v>0</v>
      </c>
      <c r="X22" s="241">
        <f t="shared" si="2"/>
        <v>0</v>
      </c>
      <c r="Y22" s="244" cm="1">
        <f t="array" ref="Y22">IFERROR(SUMPRODUCT((LOWER(INDEX(Attendance!$E:$ZZ,MATCH($A22,Attendance!$A:$A,0),0))="x")*(TEXT(Attendance!$E$1:$ZZ$1,"mmm")="Mar"))/SUMPRODUCT((Attendance!$E$1:$ZZ$1&lt;&gt;"")*(TEXT(Attendance!$E$1:$ZZ$1,"mmm")="Mar")),0)</f>
        <v>0</v>
      </c>
      <c r="Z22" s="245" cm="1">
        <f t="array" ref="Z22">IFERROR(SUMPRODUCT((LOWER(INDEX(Attendance!$E:$ZZ,MATCH($A22,Attendance!$A:$A,0),0))="x")*(Attendance!$E$2:$ZZ$2=_xlfn.XLOOKUP(E$1,'Point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23" spans="1:26" x14ac:dyDescent="0.25">
      <c r="A23" s="39">
        <f>Attendance!A22</f>
        <v>20</v>
      </c>
      <c r="B23" s="39" t="str">
        <f>IF($A23=0,"",IFERROR(_xlfn.LET(_xlpm.x,INDEX(Attendance!$B:$B,MATCH($A23,Attendance!$A:$A,0)),IF(_xlpm.x=0,"",_xlpm.x)),""))</f>
        <v/>
      </c>
      <c r="C23" s="39" t="str">
        <f>IF($A23=0,"",IFERROR(_xlfn.LET(_xlpm.x,INDEX(Attendance!$C:$C,MATCH($A23,Attendance!$A:$A,0)),IF(_xlpm.x=0,"",_xlpm.x)),""))</f>
        <v/>
      </c>
      <c r="D23" s="39" t="str">
        <f>IF($A23=0,"",IFERROR(_xlfn.LET(_xlpm.x,INDEX(Attendance!$D:$D,MATCH($A23,Attendance!$A:$A,0)),IF(_xlpm.x=0,"",_xlpm.x)),""))</f>
        <v/>
      </c>
      <c r="E23" s="233" cm="1">
        <f t="array" ref="E23">SUMPRODUCT((LOWER(INDEX(Attendance!$D:$ZZ,MATCH($A23,Attendance!$A:$A,0),0))="x")*(Attendance!$D$2:$ZZ$2=_xlfn.XLOOKUP(E$1,'Point System'!$A:$A,'Point System'!$B:$B,""))*(TEXT(Attendance!$D$1:$ZZ$1,"mmm")="Mar"))*_xlfn.XLOOKUP(E$1,'Point System'!$A:$A,'Point System'!$C:$C,0)</f>
        <v>0</v>
      </c>
      <c r="F23" s="233" cm="1">
        <f t="array" ref="F23">SUMPRODUCT((LOWER(INDEX(Attendance!$D:$ZZ,MATCH($A23,Attendance!$A:$A,0),0))="x")*(Attendance!$D$2:$ZZ$2=_xlfn.XLOOKUP(F$1,'Point System'!$A:$A,'Point System'!$B:$B,""))*(TEXT(Attendance!$D$1:$ZZ$1,"mmm")="Mar"))*_xlfn.XLOOKUP(F$1,'Point System'!$A:$A,'Point System'!$C:$C,0)</f>
        <v>0</v>
      </c>
      <c r="G23" s="233" cm="1">
        <f t="array" ref="G23">SUMPRODUCT((LOWER(INDEX(Attendance!$D:$ZZ,MATCH($A23,Attendance!$A:$A,0),0))="x")*(Attendance!$D$2:$ZZ$2=_xlfn.XLOOKUP(G$1,'Point System'!$A:$A,'Point System'!$B:$B,""))*(TEXT(Attendance!$D$1:$ZZ$1,"mmm")="Mar"))*_xlfn.XLOOKUP(G$1,'Point System'!$A:$A,'Point System'!$C:$C,0)</f>
        <v>0</v>
      </c>
      <c r="H23" s="233" cm="1">
        <f t="array" ref="H23">SUMPRODUCT((LOWER(INDEX(Attendance!$D:$ZZ,MATCH($A23,Attendance!$A:$A,0),0))="x")*(Attendance!$D$2:$ZZ$2=_xlfn.XLOOKUP(H$1,'Point System'!$A:$A,'Point System'!$B:$B,""))*(TEXT(Attendance!$D$1:$ZZ$1,"mmm")="Mar"))*_xlfn.XLOOKUP(H$1,'Point System'!$A:$A,'Point System'!$C:$C,0)</f>
        <v>0</v>
      </c>
      <c r="I23" s="233" cm="1">
        <f t="array" ref="I23">SUMPRODUCT((LOWER(INDEX(Attendance!$D:$ZZ,MATCH($A23,Attendance!$A:$A,0),0))="x")*(Attendance!$D$2:$ZZ$2=_xlfn.XLOOKUP(I$1,'Point System'!$A:$A,'Point System'!$B:$B,""))*(TEXT(Attendance!$D$1:$ZZ$1,"mmm")="Mar"))*_xlfn.XLOOKUP(I$1,'Point System'!$A:$A,'Point System'!$C:$C,0)</f>
        <v>0</v>
      </c>
      <c r="J23" s="233" cm="1">
        <f t="array" ref="J23">SUMPRODUCT((LOWER(INDEX(Attendance!$D:$ZZ,MATCH($A23,Attendance!$A:$A,0),0))="x")*(Attendance!$D$2:$ZZ$2=_xlfn.XLOOKUP(J$1,'Point System'!$A:$A,'Point System'!$B:$B,""))*(TEXT(Attendance!$D$1:$ZZ$1,"mmm")="Mar"))*_xlfn.XLOOKUP(J$1,'Point System'!$A:$A,'Point System'!$C:$C,0)</f>
        <v>0</v>
      </c>
      <c r="K23" s="233" cm="1">
        <f t="array" ref="K23">SUMPRODUCT((LOWER(INDEX(Attendance!$D:$ZZ,MATCH($A23,Attendance!$A:$A,0),0))="x")*(Attendance!$D$2:$ZZ$2=_xlfn.XLOOKUP(K$1,'Point System'!$A:$A,'Point System'!$B:$B,""))*(TEXT(Attendance!$D$1:$ZZ$1,"mmm")="Mar"))*_xlfn.XLOOKUP(K$1,'Point System'!$A:$A,'Point System'!$C:$C,0)</f>
        <v>0</v>
      </c>
      <c r="L23" s="188"/>
      <c r="M23" s="188"/>
      <c r="N23" s="188"/>
      <c r="O23" s="188"/>
      <c r="P23" s="241">
        <f t="shared" si="0"/>
        <v>0</v>
      </c>
      <c r="Q23" s="242">
        <f>IFERROR(INDEX(Deduction!$W:$W,MATCH($A23,Deduction!$A:$A,0))*_xlfn.XLOOKUP(Q$1,'Point System'!$E:$E,'Point System'!$G:$G,0),0)</f>
        <v>0</v>
      </c>
      <c r="R23" s="242">
        <f>IFERROR(INDEX(Deduction!$X:$X,MATCH($A23,Deduction!$A:$A,0))*_xlfn.XLOOKUP(R$1,'Point System'!$E:$E,'Point System'!$G:$G,0),0)</f>
        <v>0</v>
      </c>
      <c r="S23" s="242">
        <f>IFERROR(INDEX(Deduction!$Y:$Y,MATCH($A23,Deduction!$A:$A,0))*_xlfn.XLOOKUP(S$1,'Point System'!$E:$E,'Point System'!$G:$G,0),0)</f>
        <v>0</v>
      </c>
      <c r="T23" s="242">
        <f>IFERROR(INDEX(Deduction!$Z:$Z,MATCH($A23,Deduction!$A:$A,0))*_xlfn.XLOOKUP(T$1,'Point System'!$E:$E,'Point System'!$G:$G,0),0)</f>
        <v>0</v>
      </c>
      <c r="U23" s="242">
        <f>IFERROR(INDEX(Deduction!$AA:$AA,MATCH($A23,Deduction!$A:$A,0))*_xlfn.XLOOKUP(U$1,'Point System'!$E:$E,'Point System'!$G:$G,0),0)</f>
        <v>0</v>
      </c>
      <c r="V23" s="242">
        <f>IFERROR(INDEX(Deduction!$AB:$AB,MATCH($A23,Deduction!$A:$A,0))*_xlfn.XLOOKUP(V$1,'Point System'!$E:$E,'Point System'!$G:$G,0),0)</f>
        <v>0</v>
      </c>
      <c r="W23" s="241">
        <f t="shared" si="1"/>
        <v>0</v>
      </c>
      <c r="X23" s="241">
        <f t="shared" si="2"/>
        <v>0</v>
      </c>
      <c r="Y23" s="244" cm="1">
        <f t="array" ref="Y23">IFERROR(SUMPRODUCT((LOWER(INDEX(Attendance!$E:$ZZ,MATCH($A23,Attendance!$A:$A,0),0))="x")*(TEXT(Attendance!$E$1:$ZZ$1,"mmm")="Mar"))/SUMPRODUCT((Attendance!$E$1:$ZZ$1&lt;&gt;"")*(TEXT(Attendance!$E$1:$ZZ$1,"mmm")="Mar")),0)</f>
        <v>0</v>
      </c>
      <c r="Z23" s="245" cm="1">
        <f t="array" ref="Z23">IFERROR(SUMPRODUCT((LOWER(INDEX(Attendance!$E:$ZZ,MATCH($A23,Attendance!$A:$A,0),0))="x")*(Attendance!$E$2:$ZZ$2=_xlfn.XLOOKUP(E$1,'Point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24" spans="1:26" x14ac:dyDescent="0.25">
      <c r="A24" s="40">
        <f>Attendance!A23</f>
        <v>21</v>
      </c>
      <c r="B24" s="39" t="str">
        <f>IF($A24=0,"",IFERROR(_xlfn.LET(_xlpm.x,INDEX(Attendance!$B:$B,MATCH($A24,Attendance!$A:$A,0)),IF(_xlpm.x=0,"",_xlpm.x)),""))</f>
        <v/>
      </c>
      <c r="C24" s="39" t="str">
        <f>IF($A24=0,"",IFERROR(_xlfn.LET(_xlpm.x,INDEX(Attendance!$C:$C,MATCH($A24,Attendance!$A:$A,0)),IF(_xlpm.x=0,"",_xlpm.x)),""))</f>
        <v/>
      </c>
      <c r="D24" s="39" t="str">
        <f>IF($A24=0,"",IFERROR(_xlfn.LET(_xlpm.x,INDEX(Attendance!$D:$D,MATCH($A24,Attendance!$A:$A,0)),IF(_xlpm.x=0,"",_xlpm.x)),""))</f>
        <v/>
      </c>
      <c r="E24" s="233" cm="1">
        <f t="array" ref="E24">SUMPRODUCT((LOWER(INDEX(Attendance!$D:$ZZ,MATCH($A24,Attendance!$A:$A,0),0))="x")*(Attendance!$D$2:$ZZ$2=_xlfn.XLOOKUP(E$1,'Point System'!$A:$A,'Point System'!$B:$B,""))*(TEXT(Attendance!$D$1:$ZZ$1,"mmm")="Mar"))*_xlfn.XLOOKUP(E$1,'Point System'!$A:$A,'Point System'!$C:$C,0)</f>
        <v>0</v>
      </c>
      <c r="F24" s="233" cm="1">
        <f t="array" ref="F24">SUMPRODUCT((LOWER(INDEX(Attendance!$D:$ZZ,MATCH($A24,Attendance!$A:$A,0),0))="x")*(Attendance!$D$2:$ZZ$2=_xlfn.XLOOKUP(F$1,'Point System'!$A:$A,'Point System'!$B:$B,""))*(TEXT(Attendance!$D$1:$ZZ$1,"mmm")="Mar"))*_xlfn.XLOOKUP(F$1,'Point System'!$A:$A,'Point System'!$C:$C,0)</f>
        <v>0</v>
      </c>
      <c r="G24" s="233" cm="1">
        <f t="array" ref="G24">SUMPRODUCT((LOWER(INDEX(Attendance!$D:$ZZ,MATCH($A24,Attendance!$A:$A,0),0))="x")*(Attendance!$D$2:$ZZ$2=_xlfn.XLOOKUP(G$1,'Point System'!$A:$A,'Point System'!$B:$B,""))*(TEXT(Attendance!$D$1:$ZZ$1,"mmm")="Mar"))*_xlfn.XLOOKUP(G$1,'Point System'!$A:$A,'Point System'!$C:$C,0)</f>
        <v>0</v>
      </c>
      <c r="H24" s="233" cm="1">
        <f t="array" ref="H24">SUMPRODUCT((LOWER(INDEX(Attendance!$D:$ZZ,MATCH($A24,Attendance!$A:$A,0),0))="x")*(Attendance!$D$2:$ZZ$2=_xlfn.XLOOKUP(H$1,'Point System'!$A:$A,'Point System'!$B:$B,""))*(TEXT(Attendance!$D$1:$ZZ$1,"mmm")="Mar"))*_xlfn.XLOOKUP(H$1,'Point System'!$A:$A,'Point System'!$C:$C,0)</f>
        <v>0</v>
      </c>
      <c r="I24" s="233" cm="1">
        <f t="array" ref="I24">SUMPRODUCT((LOWER(INDEX(Attendance!$D:$ZZ,MATCH($A24,Attendance!$A:$A,0),0))="x")*(Attendance!$D$2:$ZZ$2=_xlfn.XLOOKUP(I$1,'Point System'!$A:$A,'Point System'!$B:$B,""))*(TEXT(Attendance!$D$1:$ZZ$1,"mmm")="Mar"))*_xlfn.XLOOKUP(I$1,'Point System'!$A:$A,'Point System'!$C:$C,0)</f>
        <v>0</v>
      </c>
      <c r="J24" s="233" cm="1">
        <f t="array" ref="J24">SUMPRODUCT((LOWER(INDEX(Attendance!$D:$ZZ,MATCH($A24,Attendance!$A:$A,0),0))="x")*(Attendance!$D$2:$ZZ$2=_xlfn.XLOOKUP(J$1,'Point System'!$A:$A,'Point System'!$B:$B,""))*(TEXT(Attendance!$D$1:$ZZ$1,"mmm")="Mar"))*_xlfn.XLOOKUP(J$1,'Point System'!$A:$A,'Point System'!$C:$C,0)</f>
        <v>0</v>
      </c>
      <c r="K24" s="233" cm="1">
        <f t="array" ref="K24">SUMPRODUCT((LOWER(INDEX(Attendance!$D:$ZZ,MATCH($A24,Attendance!$A:$A,0),0))="x")*(Attendance!$D$2:$ZZ$2=_xlfn.XLOOKUP(K$1,'Point System'!$A:$A,'Point System'!$B:$B,""))*(TEXT(Attendance!$D$1:$ZZ$1,"mmm")="Mar"))*_xlfn.XLOOKUP(K$1,'Point System'!$A:$A,'Point System'!$C:$C,0)</f>
        <v>0</v>
      </c>
      <c r="L24" s="188"/>
      <c r="M24" s="188"/>
      <c r="N24" s="188"/>
      <c r="O24" s="188"/>
      <c r="P24" s="241">
        <f t="shared" si="0"/>
        <v>0</v>
      </c>
      <c r="Q24" s="242">
        <f>IFERROR(INDEX(Deduction!$W:$W,MATCH($A24,Deduction!$A:$A,0))*_xlfn.XLOOKUP(Q$1,'Point System'!$E:$E,'Point System'!$G:$G,0),0)</f>
        <v>0</v>
      </c>
      <c r="R24" s="242">
        <f>IFERROR(INDEX(Deduction!$X:$X,MATCH($A24,Deduction!$A:$A,0))*_xlfn.XLOOKUP(R$1,'Point System'!$E:$E,'Point System'!$G:$G,0),0)</f>
        <v>0</v>
      </c>
      <c r="S24" s="242">
        <f>IFERROR(INDEX(Deduction!$Y:$Y,MATCH($A24,Deduction!$A:$A,0))*_xlfn.XLOOKUP(S$1,'Point System'!$E:$E,'Point System'!$G:$G,0),0)</f>
        <v>0</v>
      </c>
      <c r="T24" s="242">
        <f>IFERROR(INDEX(Deduction!$Z:$Z,MATCH($A24,Deduction!$A:$A,0))*_xlfn.XLOOKUP(T$1,'Point System'!$E:$E,'Point System'!$G:$G,0),0)</f>
        <v>0</v>
      </c>
      <c r="U24" s="242">
        <f>IFERROR(INDEX(Deduction!$AA:$AA,MATCH($A24,Deduction!$A:$A,0))*_xlfn.XLOOKUP(U$1,'Point System'!$E:$E,'Point System'!$G:$G,0),0)</f>
        <v>0</v>
      </c>
      <c r="V24" s="242">
        <f>IFERROR(INDEX(Deduction!$AB:$AB,MATCH($A24,Deduction!$A:$A,0))*_xlfn.XLOOKUP(V$1,'Point System'!$E:$E,'Point System'!$G:$G,0),0)</f>
        <v>0</v>
      </c>
      <c r="W24" s="241">
        <f t="shared" si="1"/>
        <v>0</v>
      </c>
      <c r="X24" s="241">
        <f t="shared" si="2"/>
        <v>0</v>
      </c>
      <c r="Y24" s="244" cm="1">
        <f t="array" ref="Y24">IFERROR(SUMPRODUCT((LOWER(INDEX(Attendance!$E:$ZZ,MATCH($A24,Attendance!$A:$A,0),0))="x")*(TEXT(Attendance!$E$1:$ZZ$1,"mmm")="Mar"))/SUMPRODUCT((Attendance!$E$1:$ZZ$1&lt;&gt;"")*(TEXT(Attendance!$E$1:$ZZ$1,"mmm")="Mar")),0)</f>
        <v>0</v>
      </c>
      <c r="Z24" s="245" cm="1">
        <f t="array" ref="Z24">IFERROR(SUMPRODUCT((LOWER(INDEX(Attendance!$E:$ZZ,MATCH($A24,Attendance!$A:$A,0),0))="x")*(Attendance!$E$2:$ZZ$2=_xlfn.XLOOKUP(E$1,'Point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25" spans="1:26" x14ac:dyDescent="0.25">
      <c r="A25" s="39">
        <f>Attendance!A24</f>
        <v>22</v>
      </c>
      <c r="B25" s="39" t="str">
        <f>IF($A25=0,"",IFERROR(_xlfn.LET(_xlpm.x,INDEX(Attendance!$B:$B,MATCH($A25,Attendance!$A:$A,0)),IF(_xlpm.x=0,"",_xlpm.x)),""))</f>
        <v/>
      </c>
      <c r="C25" s="39" t="str">
        <f>IF($A25=0,"",IFERROR(_xlfn.LET(_xlpm.x,INDEX(Attendance!$C:$C,MATCH($A25,Attendance!$A:$A,0)),IF(_xlpm.x=0,"",_xlpm.x)),""))</f>
        <v/>
      </c>
      <c r="D25" s="39" t="str">
        <f>IF($A25=0,"",IFERROR(_xlfn.LET(_xlpm.x,INDEX(Attendance!$D:$D,MATCH($A25,Attendance!$A:$A,0)),IF(_xlpm.x=0,"",_xlpm.x)),""))</f>
        <v/>
      </c>
      <c r="E25" s="233" cm="1">
        <f t="array" ref="E25">SUMPRODUCT((LOWER(INDEX(Attendance!$D:$ZZ,MATCH($A25,Attendance!$A:$A,0),0))="x")*(Attendance!$D$2:$ZZ$2=_xlfn.XLOOKUP(E$1,'Point System'!$A:$A,'Point System'!$B:$B,""))*(TEXT(Attendance!$D$1:$ZZ$1,"mmm")="Mar"))*_xlfn.XLOOKUP(E$1,'Point System'!$A:$A,'Point System'!$C:$C,0)</f>
        <v>0</v>
      </c>
      <c r="F25" s="233" cm="1">
        <f t="array" ref="F25">SUMPRODUCT((LOWER(INDEX(Attendance!$D:$ZZ,MATCH($A25,Attendance!$A:$A,0),0))="x")*(Attendance!$D$2:$ZZ$2=_xlfn.XLOOKUP(F$1,'Point System'!$A:$A,'Point System'!$B:$B,""))*(TEXT(Attendance!$D$1:$ZZ$1,"mmm")="Mar"))*_xlfn.XLOOKUP(F$1,'Point System'!$A:$A,'Point System'!$C:$C,0)</f>
        <v>0</v>
      </c>
      <c r="G25" s="233" cm="1">
        <f t="array" ref="G25">SUMPRODUCT((LOWER(INDEX(Attendance!$D:$ZZ,MATCH($A25,Attendance!$A:$A,0),0))="x")*(Attendance!$D$2:$ZZ$2=_xlfn.XLOOKUP(G$1,'Point System'!$A:$A,'Point System'!$B:$B,""))*(TEXT(Attendance!$D$1:$ZZ$1,"mmm")="Mar"))*_xlfn.XLOOKUP(G$1,'Point System'!$A:$A,'Point System'!$C:$C,0)</f>
        <v>0</v>
      </c>
      <c r="H25" s="233" cm="1">
        <f t="array" ref="H25">SUMPRODUCT((LOWER(INDEX(Attendance!$D:$ZZ,MATCH($A25,Attendance!$A:$A,0),0))="x")*(Attendance!$D$2:$ZZ$2=_xlfn.XLOOKUP(H$1,'Point System'!$A:$A,'Point System'!$B:$B,""))*(TEXT(Attendance!$D$1:$ZZ$1,"mmm")="Mar"))*_xlfn.XLOOKUP(H$1,'Point System'!$A:$A,'Point System'!$C:$C,0)</f>
        <v>0</v>
      </c>
      <c r="I25" s="233" cm="1">
        <f t="array" ref="I25">SUMPRODUCT((LOWER(INDEX(Attendance!$D:$ZZ,MATCH($A25,Attendance!$A:$A,0),0))="x")*(Attendance!$D$2:$ZZ$2=_xlfn.XLOOKUP(I$1,'Point System'!$A:$A,'Point System'!$B:$B,""))*(TEXT(Attendance!$D$1:$ZZ$1,"mmm")="Mar"))*_xlfn.XLOOKUP(I$1,'Point System'!$A:$A,'Point System'!$C:$C,0)</f>
        <v>0</v>
      </c>
      <c r="J25" s="233" cm="1">
        <f t="array" ref="J25">SUMPRODUCT((LOWER(INDEX(Attendance!$D:$ZZ,MATCH($A25,Attendance!$A:$A,0),0))="x")*(Attendance!$D$2:$ZZ$2=_xlfn.XLOOKUP(J$1,'Point System'!$A:$A,'Point System'!$B:$B,""))*(TEXT(Attendance!$D$1:$ZZ$1,"mmm")="Mar"))*_xlfn.XLOOKUP(J$1,'Point System'!$A:$A,'Point System'!$C:$C,0)</f>
        <v>0</v>
      </c>
      <c r="K25" s="233" cm="1">
        <f t="array" ref="K25">SUMPRODUCT((LOWER(INDEX(Attendance!$D:$ZZ,MATCH($A25,Attendance!$A:$A,0),0))="x")*(Attendance!$D$2:$ZZ$2=_xlfn.XLOOKUP(K$1,'Point System'!$A:$A,'Point System'!$B:$B,""))*(TEXT(Attendance!$D$1:$ZZ$1,"mmm")="Mar"))*_xlfn.XLOOKUP(K$1,'Point System'!$A:$A,'Point System'!$C:$C,0)</f>
        <v>0</v>
      </c>
      <c r="L25" s="188"/>
      <c r="M25" s="188"/>
      <c r="N25" s="188"/>
      <c r="O25" s="188"/>
      <c r="P25" s="241">
        <f t="shared" si="0"/>
        <v>0</v>
      </c>
      <c r="Q25" s="242">
        <f>IFERROR(INDEX(Deduction!$W:$W,MATCH($A25,Deduction!$A:$A,0))*_xlfn.XLOOKUP(Q$1,'Point System'!$E:$E,'Point System'!$G:$G,0),0)</f>
        <v>0</v>
      </c>
      <c r="R25" s="242">
        <f>IFERROR(INDEX(Deduction!$X:$X,MATCH($A25,Deduction!$A:$A,0))*_xlfn.XLOOKUP(R$1,'Point System'!$E:$E,'Point System'!$G:$G,0),0)</f>
        <v>0</v>
      </c>
      <c r="S25" s="242">
        <f>IFERROR(INDEX(Deduction!$Y:$Y,MATCH($A25,Deduction!$A:$A,0))*_xlfn.XLOOKUP(S$1,'Point System'!$E:$E,'Point System'!$G:$G,0),0)</f>
        <v>0</v>
      </c>
      <c r="T25" s="242">
        <f>IFERROR(INDEX(Deduction!$Z:$Z,MATCH($A25,Deduction!$A:$A,0))*_xlfn.XLOOKUP(T$1,'Point System'!$E:$E,'Point System'!$G:$G,0),0)</f>
        <v>0</v>
      </c>
      <c r="U25" s="242">
        <f>IFERROR(INDEX(Deduction!$AA:$AA,MATCH($A25,Deduction!$A:$A,0))*_xlfn.XLOOKUP(U$1,'Point System'!$E:$E,'Point System'!$G:$G,0),0)</f>
        <v>0</v>
      </c>
      <c r="V25" s="242">
        <f>IFERROR(INDEX(Deduction!$AB:$AB,MATCH($A25,Deduction!$A:$A,0))*_xlfn.XLOOKUP(V$1,'Point System'!$E:$E,'Point System'!$G:$G,0),0)</f>
        <v>0</v>
      </c>
      <c r="W25" s="241">
        <f t="shared" si="1"/>
        <v>0</v>
      </c>
      <c r="X25" s="241">
        <f t="shared" si="2"/>
        <v>0</v>
      </c>
      <c r="Y25" s="244" cm="1">
        <f t="array" ref="Y25">IFERROR(SUMPRODUCT((LOWER(INDEX(Attendance!$E:$ZZ,MATCH($A25,Attendance!$A:$A,0),0))="x")*(TEXT(Attendance!$E$1:$ZZ$1,"mmm")="Mar"))/SUMPRODUCT((Attendance!$E$1:$ZZ$1&lt;&gt;"")*(TEXT(Attendance!$E$1:$ZZ$1,"mmm")="Mar")),0)</f>
        <v>0</v>
      </c>
      <c r="Z25" s="245" cm="1">
        <f t="array" ref="Z25">IFERROR(SUMPRODUCT((LOWER(INDEX(Attendance!$E:$ZZ,MATCH($A25,Attendance!$A:$A,0),0))="x")*(Attendance!$E$2:$ZZ$2=_xlfn.XLOOKUP(E$1,'Point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26" spans="1:26" x14ac:dyDescent="0.25">
      <c r="A26" s="40">
        <f>Attendance!A25</f>
        <v>23</v>
      </c>
      <c r="B26" s="39" t="str">
        <f>IF($A26=0,"",IFERROR(_xlfn.LET(_xlpm.x,INDEX(Attendance!$B:$B,MATCH($A26,Attendance!$A:$A,0)),IF(_xlpm.x=0,"",_xlpm.x)),""))</f>
        <v/>
      </c>
      <c r="C26" s="39" t="str">
        <f>IF($A26=0,"",IFERROR(_xlfn.LET(_xlpm.x,INDEX(Attendance!$C:$C,MATCH($A26,Attendance!$A:$A,0)),IF(_xlpm.x=0,"",_xlpm.x)),""))</f>
        <v/>
      </c>
      <c r="D26" s="39" t="str">
        <f>IF($A26=0,"",IFERROR(_xlfn.LET(_xlpm.x,INDEX(Attendance!$D:$D,MATCH($A26,Attendance!$A:$A,0)),IF(_xlpm.x=0,"",_xlpm.x)),""))</f>
        <v/>
      </c>
      <c r="E26" s="233" cm="1">
        <f t="array" ref="E26">SUMPRODUCT((LOWER(INDEX(Attendance!$D:$ZZ,MATCH($A26,Attendance!$A:$A,0),0))="x")*(Attendance!$D$2:$ZZ$2=_xlfn.XLOOKUP(E$1,'Point System'!$A:$A,'Point System'!$B:$B,""))*(TEXT(Attendance!$D$1:$ZZ$1,"mmm")="Mar"))*_xlfn.XLOOKUP(E$1,'Point System'!$A:$A,'Point System'!$C:$C,0)</f>
        <v>0</v>
      </c>
      <c r="F26" s="233" cm="1">
        <f t="array" ref="F26">SUMPRODUCT((LOWER(INDEX(Attendance!$D:$ZZ,MATCH($A26,Attendance!$A:$A,0),0))="x")*(Attendance!$D$2:$ZZ$2=_xlfn.XLOOKUP(F$1,'Point System'!$A:$A,'Point System'!$B:$B,""))*(TEXT(Attendance!$D$1:$ZZ$1,"mmm")="Mar"))*_xlfn.XLOOKUP(F$1,'Point System'!$A:$A,'Point System'!$C:$C,0)</f>
        <v>0</v>
      </c>
      <c r="G26" s="233" cm="1">
        <f t="array" ref="G26">SUMPRODUCT((LOWER(INDEX(Attendance!$D:$ZZ,MATCH($A26,Attendance!$A:$A,0),0))="x")*(Attendance!$D$2:$ZZ$2=_xlfn.XLOOKUP(G$1,'Point System'!$A:$A,'Point System'!$B:$B,""))*(TEXT(Attendance!$D$1:$ZZ$1,"mmm")="Mar"))*_xlfn.XLOOKUP(G$1,'Point System'!$A:$A,'Point System'!$C:$C,0)</f>
        <v>0</v>
      </c>
      <c r="H26" s="233" cm="1">
        <f t="array" ref="H26">SUMPRODUCT((LOWER(INDEX(Attendance!$D:$ZZ,MATCH($A26,Attendance!$A:$A,0),0))="x")*(Attendance!$D$2:$ZZ$2=_xlfn.XLOOKUP(H$1,'Point System'!$A:$A,'Point System'!$B:$B,""))*(TEXT(Attendance!$D$1:$ZZ$1,"mmm")="Mar"))*_xlfn.XLOOKUP(H$1,'Point System'!$A:$A,'Point System'!$C:$C,0)</f>
        <v>0</v>
      </c>
      <c r="I26" s="233" cm="1">
        <f t="array" ref="I26">SUMPRODUCT((LOWER(INDEX(Attendance!$D:$ZZ,MATCH($A26,Attendance!$A:$A,0),0))="x")*(Attendance!$D$2:$ZZ$2=_xlfn.XLOOKUP(I$1,'Point System'!$A:$A,'Point System'!$B:$B,""))*(TEXT(Attendance!$D$1:$ZZ$1,"mmm")="Mar"))*_xlfn.XLOOKUP(I$1,'Point System'!$A:$A,'Point System'!$C:$C,0)</f>
        <v>0</v>
      </c>
      <c r="J26" s="233" cm="1">
        <f t="array" ref="J26">SUMPRODUCT((LOWER(INDEX(Attendance!$D:$ZZ,MATCH($A26,Attendance!$A:$A,0),0))="x")*(Attendance!$D$2:$ZZ$2=_xlfn.XLOOKUP(J$1,'Point System'!$A:$A,'Point System'!$B:$B,""))*(TEXT(Attendance!$D$1:$ZZ$1,"mmm")="Mar"))*_xlfn.XLOOKUP(J$1,'Point System'!$A:$A,'Point System'!$C:$C,0)</f>
        <v>0</v>
      </c>
      <c r="K26" s="233" cm="1">
        <f t="array" ref="K26">SUMPRODUCT((LOWER(INDEX(Attendance!$D:$ZZ,MATCH($A26,Attendance!$A:$A,0),0))="x")*(Attendance!$D$2:$ZZ$2=_xlfn.XLOOKUP(K$1,'Point System'!$A:$A,'Point System'!$B:$B,""))*(TEXT(Attendance!$D$1:$ZZ$1,"mmm")="Mar"))*_xlfn.XLOOKUP(K$1,'Point System'!$A:$A,'Point System'!$C:$C,0)</f>
        <v>0</v>
      </c>
      <c r="L26" s="188"/>
      <c r="M26" s="188"/>
      <c r="N26" s="188"/>
      <c r="O26" s="188"/>
      <c r="P26" s="241">
        <f t="shared" si="0"/>
        <v>0</v>
      </c>
      <c r="Q26" s="242">
        <f>IFERROR(INDEX(Deduction!$W:$W,MATCH($A26,Deduction!$A:$A,0))*_xlfn.XLOOKUP(Q$1,'Point System'!$E:$E,'Point System'!$G:$G,0),0)</f>
        <v>0</v>
      </c>
      <c r="R26" s="242">
        <f>IFERROR(INDEX(Deduction!$X:$X,MATCH($A26,Deduction!$A:$A,0))*_xlfn.XLOOKUP(R$1,'Point System'!$E:$E,'Point System'!$G:$G,0),0)</f>
        <v>0</v>
      </c>
      <c r="S26" s="242">
        <f>IFERROR(INDEX(Deduction!$Y:$Y,MATCH($A26,Deduction!$A:$A,0))*_xlfn.XLOOKUP(S$1,'Point System'!$E:$E,'Point System'!$G:$G,0),0)</f>
        <v>0</v>
      </c>
      <c r="T26" s="242">
        <f>IFERROR(INDEX(Deduction!$Z:$Z,MATCH($A26,Deduction!$A:$A,0))*_xlfn.XLOOKUP(T$1,'Point System'!$E:$E,'Point System'!$G:$G,0),0)</f>
        <v>0</v>
      </c>
      <c r="U26" s="242">
        <f>IFERROR(INDEX(Deduction!$AA:$AA,MATCH($A26,Deduction!$A:$A,0))*_xlfn.XLOOKUP(U$1,'Point System'!$E:$E,'Point System'!$G:$G,0),0)</f>
        <v>0</v>
      </c>
      <c r="V26" s="242">
        <f>IFERROR(INDEX(Deduction!$AB:$AB,MATCH($A26,Deduction!$A:$A,0))*_xlfn.XLOOKUP(V$1,'Point System'!$E:$E,'Point System'!$G:$G,0),0)</f>
        <v>0</v>
      </c>
      <c r="W26" s="241">
        <f t="shared" si="1"/>
        <v>0</v>
      </c>
      <c r="X26" s="241">
        <f t="shared" si="2"/>
        <v>0</v>
      </c>
      <c r="Y26" s="244" cm="1">
        <f t="array" ref="Y26">IFERROR(SUMPRODUCT((LOWER(INDEX(Attendance!$E:$ZZ,MATCH($A26,Attendance!$A:$A,0),0))="x")*(TEXT(Attendance!$E$1:$ZZ$1,"mmm")="Mar"))/SUMPRODUCT((Attendance!$E$1:$ZZ$1&lt;&gt;"")*(TEXT(Attendance!$E$1:$ZZ$1,"mmm")="Mar")),0)</f>
        <v>0</v>
      </c>
      <c r="Z26" s="245" cm="1">
        <f t="array" ref="Z26">IFERROR(SUMPRODUCT((LOWER(INDEX(Attendance!$E:$ZZ,MATCH($A26,Attendance!$A:$A,0),0))="x")*(Attendance!$E$2:$ZZ$2=_xlfn.XLOOKUP(E$1,'Point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27" spans="1:26" x14ac:dyDescent="0.25">
      <c r="A27" s="39">
        <f>Attendance!A26</f>
        <v>24</v>
      </c>
      <c r="B27" s="39" t="str">
        <f>IF($A27=0,"",IFERROR(_xlfn.LET(_xlpm.x,INDEX(Attendance!$B:$B,MATCH($A27,Attendance!$A:$A,0)),IF(_xlpm.x=0,"",_xlpm.x)),""))</f>
        <v/>
      </c>
      <c r="C27" s="39" t="str">
        <f>IF($A27=0,"",IFERROR(_xlfn.LET(_xlpm.x,INDEX(Attendance!$C:$C,MATCH($A27,Attendance!$A:$A,0)),IF(_xlpm.x=0,"",_xlpm.x)),""))</f>
        <v/>
      </c>
      <c r="D27" s="39" t="str">
        <f>IF($A27=0,"",IFERROR(_xlfn.LET(_xlpm.x,INDEX(Attendance!$D:$D,MATCH($A27,Attendance!$A:$A,0)),IF(_xlpm.x=0,"",_xlpm.x)),""))</f>
        <v/>
      </c>
      <c r="E27" s="233" cm="1">
        <f t="array" ref="E27">SUMPRODUCT((LOWER(INDEX(Attendance!$D:$ZZ,MATCH($A27,Attendance!$A:$A,0),0))="x")*(Attendance!$D$2:$ZZ$2=_xlfn.XLOOKUP(E$1,'Point System'!$A:$A,'Point System'!$B:$B,""))*(TEXT(Attendance!$D$1:$ZZ$1,"mmm")="Mar"))*_xlfn.XLOOKUP(E$1,'Point System'!$A:$A,'Point System'!$C:$C,0)</f>
        <v>0</v>
      </c>
      <c r="F27" s="233" cm="1">
        <f t="array" ref="F27">SUMPRODUCT((LOWER(INDEX(Attendance!$D:$ZZ,MATCH($A27,Attendance!$A:$A,0),0))="x")*(Attendance!$D$2:$ZZ$2=_xlfn.XLOOKUP(F$1,'Point System'!$A:$A,'Point System'!$B:$B,""))*(TEXT(Attendance!$D$1:$ZZ$1,"mmm")="Mar"))*_xlfn.XLOOKUP(F$1,'Point System'!$A:$A,'Point System'!$C:$C,0)</f>
        <v>0</v>
      </c>
      <c r="G27" s="233" cm="1">
        <f t="array" ref="G27">SUMPRODUCT((LOWER(INDEX(Attendance!$D:$ZZ,MATCH($A27,Attendance!$A:$A,0),0))="x")*(Attendance!$D$2:$ZZ$2=_xlfn.XLOOKUP(G$1,'Point System'!$A:$A,'Point System'!$B:$B,""))*(TEXT(Attendance!$D$1:$ZZ$1,"mmm")="Mar"))*_xlfn.XLOOKUP(G$1,'Point System'!$A:$A,'Point System'!$C:$C,0)</f>
        <v>0</v>
      </c>
      <c r="H27" s="233" cm="1">
        <f t="array" ref="H27">SUMPRODUCT((LOWER(INDEX(Attendance!$D:$ZZ,MATCH($A27,Attendance!$A:$A,0),0))="x")*(Attendance!$D$2:$ZZ$2=_xlfn.XLOOKUP(H$1,'Point System'!$A:$A,'Point System'!$B:$B,""))*(TEXT(Attendance!$D$1:$ZZ$1,"mmm")="Mar"))*_xlfn.XLOOKUP(H$1,'Point System'!$A:$A,'Point System'!$C:$C,0)</f>
        <v>0</v>
      </c>
      <c r="I27" s="233" cm="1">
        <f t="array" ref="I27">SUMPRODUCT((LOWER(INDEX(Attendance!$D:$ZZ,MATCH($A27,Attendance!$A:$A,0),0))="x")*(Attendance!$D$2:$ZZ$2=_xlfn.XLOOKUP(I$1,'Point System'!$A:$A,'Point System'!$B:$B,""))*(TEXT(Attendance!$D$1:$ZZ$1,"mmm")="Mar"))*_xlfn.XLOOKUP(I$1,'Point System'!$A:$A,'Point System'!$C:$C,0)</f>
        <v>0</v>
      </c>
      <c r="J27" s="233" cm="1">
        <f t="array" ref="J27">SUMPRODUCT((LOWER(INDEX(Attendance!$D:$ZZ,MATCH($A27,Attendance!$A:$A,0),0))="x")*(Attendance!$D$2:$ZZ$2=_xlfn.XLOOKUP(J$1,'Point System'!$A:$A,'Point System'!$B:$B,""))*(TEXT(Attendance!$D$1:$ZZ$1,"mmm")="Mar"))*_xlfn.XLOOKUP(J$1,'Point System'!$A:$A,'Point System'!$C:$C,0)</f>
        <v>0</v>
      </c>
      <c r="K27" s="233" cm="1">
        <f t="array" ref="K27">SUMPRODUCT((LOWER(INDEX(Attendance!$D:$ZZ,MATCH($A27,Attendance!$A:$A,0),0))="x")*(Attendance!$D$2:$ZZ$2=_xlfn.XLOOKUP(K$1,'Point System'!$A:$A,'Point System'!$B:$B,""))*(TEXT(Attendance!$D$1:$ZZ$1,"mmm")="Mar"))*_xlfn.XLOOKUP(K$1,'Point System'!$A:$A,'Point System'!$C:$C,0)</f>
        <v>0</v>
      </c>
      <c r="L27" s="188"/>
      <c r="M27" s="188"/>
      <c r="N27" s="188"/>
      <c r="O27" s="188"/>
      <c r="P27" s="241">
        <f t="shared" si="0"/>
        <v>0</v>
      </c>
      <c r="Q27" s="242">
        <f>IFERROR(INDEX(Deduction!$W:$W,MATCH($A27,Deduction!$A:$A,0))*_xlfn.XLOOKUP(Q$1,'Point System'!$E:$E,'Point System'!$G:$G,0),0)</f>
        <v>0</v>
      </c>
      <c r="R27" s="242">
        <f>IFERROR(INDEX(Deduction!$X:$X,MATCH($A27,Deduction!$A:$A,0))*_xlfn.XLOOKUP(R$1,'Point System'!$E:$E,'Point System'!$G:$G,0),0)</f>
        <v>0</v>
      </c>
      <c r="S27" s="242">
        <f>IFERROR(INDEX(Deduction!$Y:$Y,MATCH($A27,Deduction!$A:$A,0))*_xlfn.XLOOKUP(S$1,'Point System'!$E:$E,'Point System'!$G:$G,0),0)</f>
        <v>0</v>
      </c>
      <c r="T27" s="242">
        <f>IFERROR(INDEX(Deduction!$Z:$Z,MATCH($A27,Deduction!$A:$A,0))*_xlfn.XLOOKUP(T$1,'Point System'!$E:$E,'Point System'!$G:$G,0),0)</f>
        <v>0</v>
      </c>
      <c r="U27" s="242">
        <f>IFERROR(INDEX(Deduction!$AA:$AA,MATCH($A27,Deduction!$A:$A,0))*_xlfn.XLOOKUP(U$1,'Point System'!$E:$E,'Point System'!$G:$G,0),0)</f>
        <v>0</v>
      </c>
      <c r="V27" s="242">
        <f>IFERROR(INDEX(Deduction!$AB:$AB,MATCH($A27,Deduction!$A:$A,0))*_xlfn.XLOOKUP(V$1,'Point System'!$E:$E,'Point System'!$G:$G,0),0)</f>
        <v>0</v>
      </c>
      <c r="W27" s="241">
        <f t="shared" si="1"/>
        <v>0</v>
      </c>
      <c r="X27" s="241">
        <f t="shared" si="2"/>
        <v>0</v>
      </c>
      <c r="Y27" s="244" cm="1">
        <f t="array" ref="Y27">IFERROR(SUMPRODUCT((LOWER(INDEX(Attendance!$E:$ZZ,MATCH($A27,Attendance!$A:$A,0),0))="x")*(TEXT(Attendance!$E$1:$ZZ$1,"mmm")="Mar"))/SUMPRODUCT((Attendance!$E$1:$ZZ$1&lt;&gt;"")*(TEXT(Attendance!$E$1:$ZZ$1,"mmm")="Mar")),0)</f>
        <v>0</v>
      </c>
      <c r="Z27" s="245" cm="1">
        <f t="array" ref="Z27">IFERROR(SUMPRODUCT((LOWER(INDEX(Attendance!$E:$ZZ,MATCH($A27,Attendance!$A:$A,0),0))="x")*(Attendance!$E$2:$ZZ$2=_xlfn.XLOOKUP(E$1,'Point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28" spans="1:26" x14ac:dyDescent="0.25">
      <c r="A28" s="40">
        <f>Attendance!A27</f>
        <v>25</v>
      </c>
      <c r="B28" s="39" t="str">
        <f>IF($A28=0,"",IFERROR(_xlfn.LET(_xlpm.x,INDEX(Attendance!$B:$B,MATCH($A28,Attendance!$A:$A,0)),IF(_xlpm.x=0,"",_xlpm.x)),""))</f>
        <v/>
      </c>
      <c r="C28" s="39" t="str">
        <f>IF($A28=0,"",IFERROR(_xlfn.LET(_xlpm.x,INDEX(Attendance!$C:$C,MATCH($A28,Attendance!$A:$A,0)),IF(_xlpm.x=0,"",_xlpm.x)),""))</f>
        <v/>
      </c>
      <c r="D28" s="39" t="str">
        <f>IF($A28=0,"",IFERROR(_xlfn.LET(_xlpm.x,INDEX(Attendance!$D:$D,MATCH($A28,Attendance!$A:$A,0)),IF(_xlpm.x=0,"",_xlpm.x)),""))</f>
        <v/>
      </c>
      <c r="E28" s="233" cm="1">
        <f t="array" ref="E28">SUMPRODUCT((LOWER(INDEX(Attendance!$D:$ZZ,MATCH($A28,Attendance!$A:$A,0),0))="x")*(Attendance!$D$2:$ZZ$2=_xlfn.XLOOKUP(E$1,'Point System'!$A:$A,'Point System'!$B:$B,""))*(TEXT(Attendance!$D$1:$ZZ$1,"mmm")="Mar"))*_xlfn.XLOOKUP(E$1,'Point System'!$A:$A,'Point System'!$C:$C,0)</f>
        <v>0</v>
      </c>
      <c r="F28" s="233" cm="1">
        <f t="array" ref="F28">SUMPRODUCT((LOWER(INDEX(Attendance!$D:$ZZ,MATCH($A28,Attendance!$A:$A,0),0))="x")*(Attendance!$D$2:$ZZ$2=_xlfn.XLOOKUP(F$1,'Point System'!$A:$A,'Point System'!$B:$B,""))*(TEXT(Attendance!$D$1:$ZZ$1,"mmm")="Mar"))*_xlfn.XLOOKUP(F$1,'Point System'!$A:$A,'Point System'!$C:$C,0)</f>
        <v>0</v>
      </c>
      <c r="G28" s="233" cm="1">
        <f t="array" ref="G28">SUMPRODUCT((LOWER(INDEX(Attendance!$D:$ZZ,MATCH($A28,Attendance!$A:$A,0),0))="x")*(Attendance!$D$2:$ZZ$2=_xlfn.XLOOKUP(G$1,'Point System'!$A:$A,'Point System'!$B:$B,""))*(TEXT(Attendance!$D$1:$ZZ$1,"mmm")="Mar"))*_xlfn.XLOOKUP(G$1,'Point System'!$A:$A,'Point System'!$C:$C,0)</f>
        <v>0</v>
      </c>
      <c r="H28" s="233" cm="1">
        <f t="array" ref="H28">SUMPRODUCT((LOWER(INDEX(Attendance!$D:$ZZ,MATCH($A28,Attendance!$A:$A,0),0))="x")*(Attendance!$D$2:$ZZ$2=_xlfn.XLOOKUP(H$1,'Point System'!$A:$A,'Point System'!$B:$B,""))*(TEXT(Attendance!$D$1:$ZZ$1,"mmm")="Mar"))*_xlfn.XLOOKUP(H$1,'Point System'!$A:$A,'Point System'!$C:$C,0)</f>
        <v>0</v>
      </c>
      <c r="I28" s="233" cm="1">
        <f t="array" ref="I28">SUMPRODUCT((LOWER(INDEX(Attendance!$D:$ZZ,MATCH($A28,Attendance!$A:$A,0),0))="x")*(Attendance!$D$2:$ZZ$2=_xlfn.XLOOKUP(I$1,'Point System'!$A:$A,'Point System'!$B:$B,""))*(TEXT(Attendance!$D$1:$ZZ$1,"mmm")="Mar"))*_xlfn.XLOOKUP(I$1,'Point System'!$A:$A,'Point System'!$C:$C,0)</f>
        <v>0</v>
      </c>
      <c r="J28" s="233" cm="1">
        <f t="array" ref="J28">SUMPRODUCT((LOWER(INDEX(Attendance!$D:$ZZ,MATCH($A28,Attendance!$A:$A,0),0))="x")*(Attendance!$D$2:$ZZ$2=_xlfn.XLOOKUP(J$1,'Point System'!$A:$A,'Point System'!$B:$B,""))*(TEXT(Attendance!$D$1:$ZZ$1,"mmm")="Mar"))*_xlfn.XLOOKUP(J$1,'Point System'!$A:$A,'Point System'!$C:$C,0)</f>
        <v>0</v>
      </c>
      <c r="K28" s="233" cm="1">
        <f t="array" ref="K28">SUMPRODUCT((LOWER(INDEX(Attendance!$D:$ZZ,MATCH($A28,Attendance!$A:$A,0),0))="x")*(Attendance!$D$2:$ZZ$2=_xlfn.XLOOKUP(K$1,'Point System'!$A:$A,'Point System'!$B:$B,""))*(TEXT(Attendance!$D$1:$ZZ$1,"mmm")="Mar"))*_xlfn.XLOOKUP(K$1,'Point System'!$A:$A,'Point System'!$C:$C,0)</f>
        <v>0</v>
      </c>
      <c r="L28" s="188"/>
      <c r="M28" s="188"/>
      <c r="N28" s="188"/>
      <c r="O28" s="188"/>
      <c r="P28" s="241">
        <f t="shared" si="0"/>
        <v>0</v>
      </c>
      <c r="Q28" s="242">
        <f>IFERROR(INDEX(Deduction!$W:$W,MATCH($A28,Deduction!$A:$A,0))*_xlfn.XLOOKUP(Q$1,'Point System'!$E:$E,'Point System'!$G:$G,0),0)</f>
        <v>0</v>
      </c>
      <c r="R28" s="242">
        <f>IFERROR(INDEX(Deduction!$X:$X,MATCH($A28,Deduction!$A:$A,0))*_xlfn.XLOOKUP(R$1,'Point System'!$E:$E,'Point System'!$G:$G,0),0)</f>
        <v>0</v>
      </c>
      <c r="S28" s="242">
        <f>IFERROR(INDEX(Deduction!$Y:$Y,MATCH($A28,Deduction!$A:$A,0))*_xlfn.XLOOKUP(S$1,'Point System'!$E:$E,'Point System'!$G:$G,0),0)</f>
        <v>0</v>
      </c>
      <c r="T28" s="242">
        <f>IFERROR(INDEX(Deduction!$Z:$Z,MATCH($A28,Deduction!$A:$A,0))*_xlfn.XLOOKUP(T$1,'Point System'!$E:$E,'Point System'!$G:$G,0),0)</f>
        <v>0</v>
      </c>
      <c r="U28" s="242">
        <f>IFERROR(INDEX(Deduction!$AA:$AA,MATCH($A28,Deduction!$A:$A,0))*_xlfn.XLOOKUP(U$1,'Point System'!$E:$E,'Point System'!$G:$G,0),0)</f>
        <v>0</v>
      </c>
      <c r="V28" s="242">
        <f>IFERROR(INDEX(Deduction!$AB:$AB,MATCH($A28,Deduction!$A:$A,0))*_xlfn.XLOOKUP(V$1,'Point System'!$E:$E,'Point System'!$G:$G,0),0)</f>
        <v>0</v>
      </c>
      <c r="W28" s="241">
        <f t="shared" si="1"/>
        <v>0</v>
      </c>
      <c r="X28" s="241">
        <f t="shared" si="2"/>
        <v>0</v>
      </c>
      <c r="Y28" s="244" cm="1">
        <f t="array" ref="Y28">IFERROR(SUMPRODUCT((LOWER(INDEX(Attendance!$E:$ZZ,MATCH($A28,Attendance!$A:$A,0),0))="x")*(TEXT(Attendance!$E$1:$ZZ$1,"mmm")="Mar"))/SUMPRODUCT((Attendance!$E$1:$ZZ$1&lt;&gt;"")*(TEXT(Attendance!$E$1:$ZZ$1,"mmm")="Mar")),0)</f>
        <v>0</v>
      </c>
      <c r="Z28" s="245" cm="1">
        <f t="array" ref="Z28">IFERROR(SUMPRODUCT((LOWER(INDEX(Attendance!$E:$ZZ,MATCH($A28,Attendance!$A:$A,0),0))="x")*(Attendance!$E$2:$ZZ$2=_xlfn.XLOOKUP(E$1,'Point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29" spans="1:26" x14ac:dyDescent="0.25">
      <c r="A29" s="39">
        <f>Attendance!A28</f>
        <v>26</v>
      </c>
      <c r="B29" s="39" t="str">
        <f>IF($A29=0,"",IFERROR(_xlfn.LET(_xlpm.x,INDEX(Attendance!$B:$B,MATCH($A29,Attendance!$A:$A,0)),IF(_xlpm.x=0,"",_xlpm.x)),""))</f>
        <v/>
      </c>
      <c r="C29" s="39" t="str">
        <f>IF($A29=0,"",IFERROR(_xlfn.LET(_xlpm.x,INDEX(Attendance!$C:$C,MATCH($A29,Attendance!$A:$A,0)),IF(_xlpm.x=0,"",_xlpm.x)),""))</f>
        <v/>
      </c>
      <c r="D29" s="39" t="str">
        <f>IF($A29=0,"",IFERROR(_xlfn.LET(_xlpm.x,INDEX(Attendance!$D:$D,MATCH($A29,Attendance!$A:$A,0)),IF(_xlpm.x=0,"",_xlpm.x)),""))</f>
        <v/>
      </c>
      <c r="E29" s="233" cm="1">
        <f t="array" ref="E29">SUMPRODUCT((LOWER(INDEX(Attendance!$D:$ZZ,MATCH($A29,Attendance!$A:$A,0),0))="x")*(Attendance!$D$2:$ZZ$2=_xlfn.XLOOKUP(E$1,'Point System'!$A:$A,'Point System'!$B:$B,""))*(TEXT(Attendance!$D$1:$ZZ$1,"mmm")="Mar"))*_xlfn.XLOOKUP(E$1,'Point System'!$A:$A,'Point System'!$C:$C,0)</f>
        <v>0</v>
      </c>
      <c r="F29" s="233" cm="1">
        <f t="array" ref="F29">SUMPRODUCT((LOWER(INDEX(Attendance!$D:$ZZ,MATCH($A29,Attendance!$A:$A,0),0))="x")*(Attendance!$D$2:$ZZ$2=_xlfn.XLOOKUP(F$1,'Point System'!$A:$A,'Point System'!$B:$B,""))*(TEXT(Attendance!$D$1:$ZZ$1,"mmm")="Mar"))*_xlfn.XLOOKUP(F$1,'Point System'!$A:$A,'Point System'!$C:$C,0)</f>
        <v>0</v>
      </c>
      <c r="G29" s="233" cm="1">
        <f t="array" ref="G29">SUMPRODUCT((LOWER(INDEX(Attendance!$D:$ZZ,MATCH($A29,Attendance!$A:$A,0),0))="x")*(Attendance!$D$2:$ZZ$2=_xlfn.XLOOKUP(G$1,'Point System'!$A:$A,'Point System'!$B:$B,""))*(TEXT(Attendance!$D$1:$ZZ$1,"mmm")="Mar"))*_xlfn.XLOOKUP(G$1,'Point System'!$A:$A,'Point System'!$C:$C,0)</f>
        <v>0</v>
      </c>
      <c r="H29" s="233" cm="1">
        <f t="array" ref="H29">SUMPRODUCT((LOWER(INDEX(Attendance!$D:$ZZ,MATCH($A29,Attendance!$A:$A,0),0))="x")*(Attendance!$D$2:$ZZ$2=_xlfn.XLOOKUP(H$1,'Point System'!$A:$A,'Point System'!$B:$B,""))*(TEXT(Attendance!$D$1:$ZZ$1,"mmm")="Mar"))*_xlfn.XLOOKUP(H$1,'Point System'!$A:$A,'Point System'!$C:$C,0)</f>
        <v>0</v>
      </c>
      <c r="I29" s="233" cm="1">
        <f t="array" ref="I29">SUMPRODUCT((LOWER(INDEX(Attendance!$D:$ZZ,MATCH($A29,Attendance!$A:$A,0),0))="x")*(Attendance!$D$2:$ZZ$2=_xlfn.XLOOKUP(I$1,'Point System'!$A:$A,'Point System'!$B:$B,""))*(TEXT(Attendance!$D$1:$ZZ$1,"mmm")="Mar"))*_xlfn.XLOOKUP(I$1,'Point System'!$A:$A,'Point System'!$C:$C,0)</f>
        <v>0</v>
      </c>
      <c r="J29" s="233" cm="1">
        <f t="array" ref="J29">SUMPRODUCT((LOWER(INDEX(Attendance!$D:$ZZ,MATCH($A29,Attendance!$A:$A,0),0))="x")*(Attendance!$D$2:$ZZ$2=_xlfn.XLOOKUP(J$1,'Point System'!$A:$A,'Point System'!$B:$B,""))*(TEXT(Attendance!$D$1:$ZZ$1,"mmm")="Mar"))*_xlfn.XLOOKUP(J$1,'Point System'!$A:$A,'Point System'!$C:$C,0)</f>
        <v>0</v>
      </c>
      <c r="K29" s="233" cm="1">
        <f t="array" ref="K29">SUMPRODUCT((LOWER(INDEX(Attendance!$D:$ZZ,MATCH($A29,Attendance!$A:$A,0),0))="x")*(Attendance!$D$2:$ZZ$2=_xlfn.XLOOKUP(K$1,'Point System'!$A:$A,'Point System'!$B:$B,""))*(TEXT(Attendance!$D$1:$ZZ$1,"mmm")="Mar"))*_xlfn.XLOOKUP(K$1,'Point System'!$A:$A,'Point System'!$C:$C,0)</f>
        <v>0</v>
      </c>
      <c r="L29" s="188"/>
      <c r="M29" s="188"/>
      <c r="N29" s="188"/>
      <c r="O29" s="188"/>
      <c r="P29" s="241">
        <f t="shared" si="0"/>
        <v>0</v>
      </c>
      <c r="Q29" s="242">
        <f>IFERROR(INDEX(Deduction!$W:$W,MATCH($A29,Deduction!$A:$A,0))*_xlfn.XLOOKUP(Q$1,'Point System'!$E:$E,'Point System'!$G:$G,0),0)</f>
        <v>0</v>
      </c>
      <c r="R29" s="242">
        <f>IFERROR(INDEX(Deduction!$X:$X,MATCH($A29,Deduction!$A:$A,0))*_xlfn.XLOOKUP(R$1,'Point System'!$E:$E,'Point System'!$G:$G,0),0)</f>
        <v>0</v>
      </c>
      <c r="S29" s="242">
        <f>IFERROR(INDEX(Deduction!$Y:$Y,MATCH($A29,Deduction!$A:$A,0))*_xlfn.XLOOKUP(S$1,'Point System'!$E:$E,'Point System'!$G:$G,0),0)</f>
        <v>0</v>
      </c>
      <c r="T29" s="242">
        <f>IFERROR(INDEX(Deduction!$Z:$Z,MATCH($A29,Deduction!$A:$A,0))*_xlfn.XLOOKUP(T$1,'Point System'!$E:$E,'Point System'!$G:$G,0),0)</f>
        <v>0</v>
      </c>
      <c r="U29" s="242">
        <f>IFERROR(INDEX(Deduction!$AA:$AA,MATCH($A29,Deduction!$A:$A,0))*_xlfn.XLOOKUP(U$1,'Point System'!$E:$E,'Point System'!$G:$G,0),0)</f>
        <v>0</v>
      </c>
      <c r="V29" s="242">
        <f>IFERROR(INDEX(Deduction!$AB:$AB,MATCH($A29,Deduction!$A:$A,0))*_xlfn.XLOOKUP(V$1,'Point System'!$E:$E,'Point System'!$G:$G,0),0)</f>
        <v>0</v>
      </c>
      <c r="W29" s="241">
        <f t="shared" si="1"/>
        <v>0</v>
      </c>
      <c r="X29" s="241">
        <f t="shared" si="2"/>
        <v>0</v>
      </c>
      <c r="Y29" s="244" cm="1">
        <f t="array" ref="Y29">IFERROR(SUMPRODUCT((LOWER(INDEX(Attendance!$E:$ZZ,MATCH($A29,Attendance!$A:$A,0),0))="x")*(TEXT(Attendance!$E$1:$ZZ$1,"mmm")="Mar"))/SUMPRODUCT((Attendance!$E$1:$ZZ$1&lt;&gt;"")*(TEXT(Attendance!$E$1:$ZZ$1,"mmm")="Mar")),0)</f>
        <v>0</v>
      </c>
      <c r="Z29" s="245" cm="1">
        <f t="array" ref="Z29">IFERROR(SUMPRODUCT((LOWER(INDEX(Attendance!$E:$ZZ,MATCH($A29,Attendance!$A:$A,0),0))="x")*(Attendance!$E$2:$ZZ$2=_xlfn.XLOOKUP(E$1,'Point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30" spans="1:26" x14ac:dyDescent="0.25">
      <c r="A30" s="40">
        <f>Attendance!A29</f>
        <v>27</v>
      </c>
      <c r="B30" s="39" t="str">
        <f>IF($A30=0,"",IFERROR(_xlfn.LET(_xlpm.x,INDEX(Attendance!$B:$B,MATCH($A30,Attendance!$A:$A,0)),IF(_xlpm.x=0,"",_xlpm.x)),""))</f>
        <v/>
      </c>
      <c r="C30" s="39" t="str">
        <f>IF($A30=0,"",IFERROR(_xlfn.LET(_xlpm.x,INDEX(Attendance!$C:$C,MATCH($A30,Attendance!$A:$A,0)),IF(_xlpm.x=0,"",_xlpm.x)),""))</f>
        <v/>
      </c>
      <c r="D30" s="39" t="str">
        <f>IF($A30=0,"",IFERROR(_xlfn.LET(_xlpm.x,INDEX(Attendance!$D:$D,MATCH($A30,Attendance!$A:$A,0)),IF(_xlpm.x=0,"",_xlpm.x)),""))</f>
        <v/>
      </c>
      <c r="E30" s="233" cm="1">
        <f t="array" ref="E30">SUMPRODUCT((LOWER(INDEX(Attendance!$D:$ZZ,MATCH($A30,Attendance!$A:$A,0),0))="x")*(Attendance!$D$2:$ZZ$2=_xlfn.XLOOKUP(E$1,'Point System'!$A:$A,'Point System'!$B:$B,""))*(TEXT(Attendance!$D$1:$ZZ$1,"mmm")="Mar"))*_xlfn.XLOOKUP(E$1,'Point System'!$A:$A,'Point System'!$C:$C,0)</f>
        <v>0</v>
      </c>
      <c r="F30" s="233" cm="1">
        <f t="array" ref="F30">SUMPRODUCT((LOWER(INDEX(Attendance!$D:$ZZ,MATCH($A30,Attendance!$A:$A,0),0))="x")*(Attendance!$D$2:$ZZ$2=_xlfn.XLOOKUP(F$1,'Point System'!$A:$A,'Point System'!$B:$B,""))*(TEXT(Attendance!$D$1:$ZZ$1,"mmm")="Mar"))*_xlfn.XLOOKUP(F$1,'Point System'!$A:$A,'Point System'!$C:$C,0)</f>
        <v>0</v>
      </c>
      <c r="G30" s="233" cm="1">
        <f t="array" ref="G30">SUMPRODUCT((LOWER(INDEX(Attendance!$D:$ZZ,MATCH($A30,Attendance!$A:$A,0),0))="x")*(Attendance!$D$2:$ZZ$2=_xlfn.XLOOKUP(G$1,'Point System'!$A:$A,'Point System'!$B:$B,""))*(TEXT(Attendance!$D$1:$ZZ$1,"mmm")="Mar"))*_xlfn.XLOOKUP(G$1,'Point System'!$A:$A,'Point System'!$C:$C,0)</f>
        <v>0</v>
      </c>
      <c r="H30" s="233" cm="1">
        <f t="array" ref="H30">SUMPRODUCT((LOWER(INDEX(Attendance!$D:$ZZ,MATCH($A30,Attendance!$A:$A,0),0))="x")*(Attendance!$D$2:$ZZ$2=_xlfn.XLOOKUP(H$1,'Point System'!$A:$A,'Point System'!$B:$B,""))*(TEXT(Attendance!$D$1:$ZZ$1,"mmm")="Mar"))*_xlfn.XLOOKUP(H$1,'Point System'!$A:$A,'Point System'!$C:$C,0)</f>
        <v>0</v>
      </c>
      <c r="I30" s="233" cm="1">
        <f t="array" ref="I30">SUMPRODUCT((LOWER(INDEX(Attendance!$D:$ZZ,MATCH($A30,Attendance!$A:$A,0),0))="x")*(Attendance!$D$2:$ZZ$2=_xlfn.XLOOKUP(I$1,'Point System'!$A:$A,'Point System'!$B:$B,""))*(TEXT(Attendance!$D$1:$ZZ$1,"mmm")="Mar"))*_xlfn.XLOOKUP(I$1,'Point System'!$A:$A,'Point System'!$C:$C,0)</f>
        <v>0</v>
      </c>
      <c r="J30" s="233" cm="1">
        <f t="array" ref="J30">SUMPRODUCT((LOWER(INDEX(Attendance!$D:$ZZ,MATCH($A30,Attendance!$A:$A,0),0))="x")*(Attendance!$D$2:$ZZ$2=_xlfn.XLOOKUP(J$1,'Point System'!$A:$A,'Point System'!$B:$B,""))*(TEXT(Attendance!$D$1:$ZZ$1,"mmm")="Mar"))*_xlfn.XLOOKUP(J$1,'Point System'!$A:$A,'Point System'!$C:$C,0)</f>
        <v>0</v>
      </c>
      <c r="K30" s="233" cm="1">
        <f t="array" ref="K30">SUMPRODUCT((LOWER(INDEX(Attendance!$D:$ZZ,MATCH($A30,Attendance!$A:$A,0),0))="x")*(Attendance!$D$2:$ZZ$2=_xlfn.XLOOKUP(K$1,'Point System'!$A:$A,'Point System'!$B:$B,""))*(TEXT(Attendance!$D$1:$ZZ$1,"mmm")="Mar"))*_xlfn.XLOOKUP(K$1,'Point System'!$A:$A,'Point System'!$C:$C,0)</f>
        <v>0</v>
      </c>
      <c r="L30" s="188"/>
      <c r="M30" s="188"/>
      <c r="N30" s="188"/>
      <c r="O30" s="188"/>
      <c r="P30" s="241">
        <f t="shared" si="0"/>
        <v>0</v>
      </c>
      <c r="Q30" s="242">
        <f>IFERROR(INDEX(Deduction!$W:$W,MATCH($A30,Deduction!$A:$A,0))*_xlfn.XLOOKUP(Q$1,'Point System'!$E:$E,'Point System'!$G:$G,0),0)</f>
        <v>0</v>
      </c>
      <c r="R30" s="242">
        <f>IFERROR(INDEX(Deduction!$X:$X,MATCH($A30,Deduction!$A:$A,0))*_xlfn.XLOOKUP(R$1,'Point System'!$E:$E,'Point System'!$G:$G,0),0)</f>
        <v>0</v>
      </c>
      <c r="S30" s="242">
        <f>IFERROR(INDEX(Deduction!$Y:$Y,MATCH($A30,Deduction!$A:$A,0))*_xlfn.XLOOKUP(S$1,'Point System'!$E:$E,'Point System'!$G:$G,0),0)</f>
        <v>0</v>
      </c>
      <c r="T30" s="242">
        <f>IFERROR(INDEX(Deduction!$Z:$Z,MATCH($A30,Deduction!$A:$A,0))*_xlfn.XLOOKUP(T$1,'Point System'!$E:$E,'Point System'!$G:$G,0),0)</f>
        <v>0</v>
      </c>
      <c r="U30" s="242">
        <f>IFERROR(INDEX(Deduction!$AA:$AA,MATCH($A30,Deduction!$A:$A,0))*_xlfn.XLOOKUP(U$1,'Point System'!$E:$E,'Point System'!$G:$G,0),0)</f>
        <v>0</v>
      </c>
      <c r="V30" s="242">
        <f>IFERROR(INDEX(Deduction!$AB:$AB,MATCH($A30,Deduction!$A:$A,0))*_xlfn.XLOOKUP(V$1,'Point System'!$E:$E,'Point System'!$G:$G,0),0)</f>
        <v>0</v>
      </c>
      <c r="W30" s="241">
        <f t="shared" si="1"/>
        <v>0</v>
      </c>
      <c r="X30" s="241">
        <f t="shared" si="2"/>
        <v>0</v>
      </c>
      <c r="Y30" s="244" cm="1">
        <f t="array" ref="Y30">IFERROR(SUMPRODUCT((LOWER(INDEX(Attendance!$E:$ZZ,MATCH($A30,Attendance!$A:$A,0),0))="x")*(TEXT(Attendance!$E$1:$ZZ$1,"mmm")="Mar"))/SUMPRODUCT((Attendance!$E$1:$ZZ$1&lt;&gt;"")*(TEXT(Attendance!$E$1:$ZZ$1,"mmm")="Mar")),0)</f>
        <v>0</v>
      </c>
      <c r="Z30" s="245" cm="1">
        <f t="array" ref="Z30">IFERROR(SUMPRODUCT((LOWER(INDEX(Attendance!$E:$ZZ,MATCH($A30,Attendance!$A:$A,0),0))="x")*(Attendance!$E$2:$ZZ$2=_xlfn.XLOOKUP(E$1,'Point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31" spans="1:26" x14ac:dyDescent="0.25">
      <c r="A31" s="39">
        <f>Attendance!A30</f>
        <v>28</v>
      </c>
      <c r="B31" s="39" t="str">
        <f>IF($A31=0,"",IFERROR(_xlfn.LET(_xlpm.x,INDEX(Attendance!$B:$B,MATCH($A31,Attendance!$A:$A,0)),IF(_xlpm.x=0,"",_xlpm.x)),""))</f>
        <v/>
      </c>
      <c r="C31" s="39" t="str">
        <f>IF($A31=0,"",IFERROR(_xlfn.LET(_xlpm.x,INDEX(Attendance!$C:$C,MATCH($A31,Attendance!$A:$A,0)),IF(_xlpm.x=0,"",_xlpm.x)),""))</f>
        <v/>
      </c>
      <c r="D31" s="39" t="str">
        <f>IF($A31=0,"",IFERROR(_xlfn.LET(_xlpm.x,INDEX(Attendance!$D:$D,MATCH($A31,Attendance!$A:$A,0)),IF(_xlpm.x=0,"",_xlpm.x)),""))</f>
        <v/>
      </c>
      <c r="E31" s="233" cm="1">
        <f t="array" ref="E31">SUMPRODUCT((LOWER(INDEX(Attendance!$D:$ZZ,MATCH($A31,Attendance!$A:$A,0),0))="x")*(Attendance!$D$2:$ZZ$2=_xlfn.XLOOKUP(E$1,'Point System'!$A:$A,'Point System'!$B:$B,""))*(TEXT(Attendance!$D$1:$ZZ$1,"mmm")="Mar"))*_xlfn.XLOOKUP(E$1,'Point System'!$A:$A,'Point System'!$C:$C,0)</f>
        <v>0</v>
      </c>
      <c r="F31" s="233" cm="1">
        <f t="array" ref="F31">SUMPRODUCT((LOWER(INDEX(Attendance!$D:$ZZ,MATCH($A31,Attendance!$A:$A,0),0))="x")*(Attendance!$D$2:$ZZ$2=_xlfn.XLOOKUP(F$1,'Point System'!$A:$A,'Point System'!$B:$B,""))*(TEXT(Attendance!$D$1:$ZZ$1,"mmm")="Mar"))*_xlfn.XLOOKUP(F$1,'Point System'!$A:$A,'Point System'!$C:$C,0)</f>
        <v>0</v>
      </c>
      <c r="G31" s="233" cm="1">
        <f t="array" ref="G31">SUMPRODUCT((LOWER(INDEX(Attendance!$D:$ZZ,MATCH($A31,Attendance!$A:$A,0),0))="x")*(Attendance!$D$2:$ZZ$2=_xlfn.XLOOKUP(G$1,'Point System'!$A:$A,'Point System'!$B:$B,""))*(TEXT(Attendance!$D$1:$ZZ$1,"mmm")="Mar"))*_xlfn.XLOOKUP(G$1,'Point System'!$A:$A,'Point System'!$C:$C,0)</f>
        <v>0</v>
      </c>
      <c r="H31" s="233" cm="1">
        <f t="array" ref="H31">SUMPRODUCT((LOWER(INDEX(Attendance!$D:$ZZ,MATCH($A31,Attendance!$A:$A,0),0))="x")*(Attendance!$D$2:$ZZ$2=_xlfn.XLOOKUP(H$1,'Point System'!$A:$A,'Point System'!$B:$B,""))*(TEXT(Attendance!$D$1:$ZZ$1,"mmm")="Mar"))*_xlfn.XLOOKUP(H$1,'Point System'!$A:$A,'Point System'!$C:$C,0)</f>
        <v>0</v>
      </c>
      <c r="I31" s="233" cm="1">
        <f t="array" ref="I31">SUMPRODUCT((LOWER(INDEX(Attendance!$D:$ZZ,MATCH($A31,Attendance!$A:$A,0),0))="x")*(Attendance!$D$2:$ZZ$2=_xlfn.XLOOKUP(I$1,'Point System'!$A:$A,'Point System'!$B:$B,""))*(TEXT(Attendance!$D$1:$ZZ$1,"mmm")="Mar"))*_xlfn.XLOOKUP(I$1,'Point System'!$A:$A,'Point System'!$C:$C,0)</f>
        <v>0</v>
      </c>
      <c r="J31" s="233" cm="1">
        <f t="array" ref="J31">SUMPRODUCT((LOWER(INDEX(Attendance!$D:$ZZ,MATCH($A31,Attendance!$A:$A,0),0))="x")*(Attendance!$D$2:$ZZ$2=_xlfn.XLOOKUP(J$1,'Point System'!$A:$A,'Point System'!$B:$B,""))*(TEXT(Attendance!$D$1:$ZZ$1,"mmm")="Mar"))*_xlfn.XLOOKUP(J$1,'Point System'!$A:$A,'Point System'!$C:$C,0)</f>
        <v>0</v>
      </c>
      <c r="K31" s="233" cm="1">
        <f t="array" ref="K31">SUMPRODUCT((LOWER(INDEX(Attendance!$D:$ZZ,MATCH($A31,Attendance!$A:$A,0),0))="x")*(Attendance!$D$2:$ZZ$2=_xlfn.XLOOKUP(K$1,'Point System'!$A:$A,'Point System'!$B:$B,""))*(TEXT(Attendance!$D$1:$ZZ$1,"mmm")="Mar"))*_xlfn.XLOOKUP(K$1,'Point System'!$A:$A,'Point System'!$C:$C,0)</f>
        <v>0</v>
      </c>
      <c r="L31" s="188"/>
      <c r="M31" s="188"/>
      <c r="N31" s="188"/>
      <c r="O31" s="188"/>
      <c r="P31" s="241">
        <f t="shared" si="0"/>
        <v>0</v>
      </c>
      <c r="Q31" s="242">
        <f>IFERROR(INDEX(Deduction!$W:$W,MATCH($A31,Deduction!$A:$A,0))*_xlfn.XLOOKUP(Q$1,'Point System'!$E:$E,'Point System'!$G:$G,0),0)</f>
        <v>0</v>
      </c>
      <c r="R31" s="242">
        <f>IFERROR(INDEX(Deduction!$X:$X,MATCH($A31,Deduction!$A:$A,0))*_xlfn.XLOOKUP(R$1,'Point System'!$E:$E,'Point System'!$G:$G,0),0)</f>
        <v>0</v>
      </c>
      <c r="S31" s="242">
        <f>IFERROR(INDEX(Deduction!$Y:$Y,MATCH($A31,Deduction!$A:$A,0))*_xlfn.XLOOKUP(S$1,'Point System'!$E:$E,'Point System'!$G:$G,0),0)</f>
        <v>0</v>
      </c>
      <c r="T31" s="242">
        <f>IFERROR(INDEX(Deduction!$Z:$Z,MATCH($A31,Deduction!$A:$A,0))*_xlfn.XLOOKUP(T$1,'Point System'!$E:$E,'Point System'!$G:$G,0),0)</f>
        <v>0</v>
      </c>
      <c r="U31" s="242">
        <f>IFERROR(INDEX(Deduction!$AA:$AA,MATCH($A31,Deduction!$A:$A,0))*_xlfn.XLOOKUP(U$1,'Point System'!$E:$E,'Point System'!$G:$G,0),0)</f>
        <v>0</v>
      </c>
      <c r="V31" s="242">
        <f>IFERROR(INDEX(Deduction!$AB:$AB,MATCH($A31,Deduction!$A:$A,0))*_xlfn.XLOOKUP(V$1,'Point System'!$E:$E,'Point System'!$G:$G,0),0)</f>
        <v>0</v>
      </c>
      <c r="W31" s="241">
        <f t="shared" si="1"/>
        <v>0</v>
      </c>
      <c r="X31" s="241">
        <f t="shared" si="2"/>
        <v>0</v>
      </c>
      <c r="Y31" s="244" cm="1">
        <f t="array" ref="Y31">IFERROR(SUMPRODUCT((LOWER(INDEX(Attendance!$E:$ZZ,MATCH($A31,Attendance!$A:$A,0),0))="x")*(TEXT(Attendance!$E$1:$ZZ$1,"mmm")="Mar"))/SUMPRODUCT((Attendance!$E$1:$ZZ$1&lt;&gt;"")*(TEXT(Attendance!$E$1:$ZZ$1,"mmm")="Mar")),0)</f>
        <v>0</v>
      </c>
      <c r="Z31" s="245" cm="1">
        <f t="array" ref="Z31">IFERROR(SUMPRODUCT((LOWER(INDEX(Attendance!$E:$ZZ,MATCH($A31,Attendance!$A:$A,0),0))="x")*(Attendance!$E$2:$ZZ$2=_xlfn.XLOOKUP(E$1,'Point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32" spans="1:26" x14ac:dyDescent="0.25">
      <c r="A32" s="40">
        <f>Attendance!A31</f>
        <v>29</v>
      </c>
      <c r="B32" s="39" t="str">
        <f>IF($A32=0,"",IFERROR(_xlfn.LET(_xlpm.x,INDEX(Attendance!$B:$B,MATCH($A32,Attendance!$A:$A,0)),IF(_xlpm.x=0,"",_xlpm.x)),""))</f>
        <v/>
      </c>
      <c r="C32" s="39" t="str">
        <f>IF($A32=0,"",IFERROR(_xlfn.LET(_xlpm.x,INDEX(Attendance!$C:$C,MATCH($A32,Attendance!$A:$A,0)),IF(_xlpm.x=0,"",_xlpm.x)),""))</f>
        <v/>
      </c>
      <c r="D32" s="39" t="str">
        <f>IF($A32=0,"",IFERROR(_xlfn.LET(_xlpm.x,INDEX(Attendance!$D:$D,MATCH($A32,Attendance!$A:$A,0)),IF(_xlpm.x=0,"",_xlpm.x)),""))</f>
        <v/>
      </c>
      <c r="E32" s="233" cm="1">
        <f t="array" ref="E32">SUMPRODUCT((LOWER(INDEX(Attendance!$D:$ZZ,MATCH($A32,Attendance!$A:$A,0),0))="x")*(Attendance!$D$2:$ZZ$2=_xlfn.XLOOKUP(E$1,'Point System'!$A:$A,'Point System'!$B:$B,""))*(TEXT(Attendance!$D$1:$ZZ$1,"mmm")="Mar"))*_xlfn.XLOOKUP(E$1,'Point System'!$A:$A,'Point System'!$C:$C,0)</f>
        <v>0</v>
      </c>
      <c r="F32" s="233" cm="1">
        <f t="array" ref="F32">SUMPRODUCT((LOWER(INDEX(Attendance!$D:$ZZ,MATCH($A32,Attendance!$A:$A,0),0))="x")*(Attendance!$D$2:$ZZ$2=_xlfn.XLOOKUP(F$1,'Point System'!$A:$A,'Point System'!$B:$B,""))*(TEXT(Attendance!$D$1:$ZZ$1,"mmm")="Mar"))*_xlfn.XLOOKUP(F$1,'Point System'!$A:$A,'Point System'!$C:$C,0)</f>
        <v>0</v>
      </c>
      <c r="G32" s="233" cm="1">
        <f t="array" ref="G32">SUMPRODUCT((LOWER(INDEX(Attendance!$D:$ZZ,MATCH($A32,Attendance!$A:$A,0),0))="x")*(Attendance!$D$2:$ZZ$2=_xlfn.XLOOKUP(G$1,'Point System'!$A:$A,'Point System'!$B:$B,""))*(TEXT(Attendance!$D$1:$ZZ$1,"mmm")="Mar"))*_xlfn.XLOOKUP(G$1,'Point System'!$A:$A,'Point System'!$C:$C,0)</f>
        <v>0</v>
      </c>
      <c r="H32" s="233" cm="1">
        <f t="array" ref="H32">SUMPRODUCT((LOWER(INDEX(Attendance!$D:$ZZ,MATCH($A32,Attendance!$A:$A,0),0))="x")*(Attendance!$D$2:$ZZ$2=_xlfn.XLOOKUP(H$1,'Point System'!$A:$A,'Point System'!$B:$B,""))*(TEXT(Attendance!$D$1:$ZZ$1,"mmm")="Mar"))*_xlfn.XLOOKUP(H$1,'Point System'!$A:$A,'Point System'!$C:$C,0)</f>
        <v>0</v>
      </c>
      <c r="I32" s="233" cm="1">
        <f t="array" ref="I32">SUMPRODUCT((LOWER(INDEX(Attendance!$D:$ZZ,MATCH($A32,Attendance!$A:$A,0),0))="x")*(Attendance!$D$2:$ZZ$2=_xlfn.XLOOKUP(I$1,'Point System'!$A:$A,'Point System'!$B:$B,""))*(TEXT(Attendance!$D$1:$ZZ$1,"mmm")="Mar"))*_xlfn.XLOOKUP(I$1,'Point System'!$A:$A,'Point System'!$C:$C,0)</f>
        <v>0</v>
      </c>
      <c r="J32" s="233" cm="1">
        <f t="array" ref="J32">SUMPRODUCT((LOWER(INDEX(Attendance!$D:$ZZ,MATCH($A32,Attendance!$A:$A,0),0))="x")*(Attendance!$D$2:$ZZ$2=_xlfn.XLOOKUP(J$1,'Point System'!$A:$A,'Point System'!$B:$B,""))*(TEXT(Attendance!$D$1:$ZZ$1,"mmm")="Mar"))*_xlfn.XLOOKUP(J$1,'Point System'!$A:$A,'Point System'!$C:$C,0)</f>
        <v>0</v>
      </c>
      <c r="K32" s="233" cm="1">
        <f t="array" ref="K32">SUMPRODUCT((LOWER(INDEX(Attendance!$D:$ZZ,MATCH($A32,Attendance!$A:$A,0),0))="x")*(Attendance!$D$2:$ZZ$2=_xlfn.XLOOKUP(K$1,'Point System'!$A:$A,'Point System'!$B:$B,""))*(TEXT(Attendance!$D$1:$ZZ$1,"mmm")="Mar"))*_xlfn.XLOOKUP(K$1,'Point System'!$A:$A,'Point System'!$C:$C,0)</f>
        <v>0</v>
      </c>
      <c r="L32" s="188"/>
      <c r="M32" s="188"/>
      <c r="N32" s="188"/>
      <c r="O32" s="188"/>
      <c r="P32" s="241">
        <f t="shared" si="0"/>
        <v>0</v>
      </c>
      <c r="Q32" s="242">
        <f>IFERROR(INDEX(Deduction!$W:$W,MATCH($A32,Deduction!$A:$A,0))*_xlfn.XLOOKUP(Q$1,'Point System'!$E:$E,'Point System'!$G:$G,0),0)</f>
        <v>0</v>
      </c>
      <c r="R32" s="242">
        <f>IFERROR(INDEX(Deduction!$X:$X,MATCH($A32,Deduction!$A:$A,0))*_xlfn.XLOOKUP(R$1,'Point System'!$E:$E,'Point System'!$G:$G,0),0)</f>
        <v>0</v>
      </c>
      <c r="S32" s="242">
        <f>IFERROR(INDEX(Deduction!$Y:$Y,MATCH($A32,Deduction!$A:$A,0))*_xlfn.XLOOKUP(S$1,'Point System'!$E:$E,'Point System'!$G:$G,0),0)</f>
        <v>0</v>
      </c>
      <c r="T32" s="242">
        <f>IFERROR(INDEX(Deduction!$Z:$Z,MATCH($A32,Deduction!$A:$A,0))*_xlfn.XLOOKUP(T$1,'Point System'!$E:$E,'Point System'!$G:$G,0),0)</f>
        <v>0</v>
      </c>
      <c r="U32" s="242">
        <f>IFERROR(INDEX(Deduction!$AA:$AA,MATCH($A32,Deduction!$A:$A,0))*_xlfn.XLOOKUP(U$1,'Point System'!$E:$E,'Point System'!$G:$G,0),0)</f>
        <v>0</v>
      </c>
      <c r="V32" s="242">
        <f>IFERROR(INDEX(Deduction!$AB:$AB,MATCH($A32,Deduction!$A:$A,0))*_xlfn.XLOOKUP(V$1,'Point System'!$E:$E,'Point System'!$G:$G,0),0)</f>
        <v>0</v>
      </c>
      <c r="W32" s="241">
        <f t="shared" si="1"/>
        <v>0</v>
      </c>
      <c r="X32" s="241">
        <f t="shared" si="2"/>
        <v>0</v>
      </c>
      <c r="Y32" s="244" cm="1">
        <f t="array" ref="Y32">IFERROR(SUMPRODUCT((LOWER(INDEX(Attendance!$E:$ZZ,MATCH($A32,Attendance!$A:$A,0),0))="x")*(TEXT(Attendance!$E$1:$ZZ$1,"mmm")="Mar"))/SUMPRODUCT((Attendance!$E$1:$ZZ$1&lt;&gt;"")*(TEXT(Attendance!$E$1:$ZZ$1,"mmm")="Mar")),0)</f>
        <v>0</v>
      </c>
      <c r="Z32" s="245" cm="1">
        <f t="array" ref="Z32">IFERROR(SUMPRODUCT((LOWER(INDEX(Attendance!$E:$ZZ,MATCH($A32,Attendance!$A:$A,0),0))="x")*(Attendance!$E$2:$ZZ$2=_xlfn.XLOOKUP(E$1,'Point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33" spans="1:26" x14ac:dyDescent="0.25">
      <c r="A33" s="39">
        <f>Attendance!A32</f>
        <v>30</v>
      </c>
      <c r="B33" s="39" t="str">
        <f>IF($A33=0,"",IFERROR(_xlfn.LET(_xlpm.x,INDEX(Attendance!$B:$B,MATCH($A33,Attendance!$A:$A,0)),IF(_xlpm.x=0,"",_xlpm.x)),""))</f>
        <v/>
      </c>
      <c r="C33" s="39" t="str">
        <f>IF($A33=0,"",IFERROR(_xlfn.LET(_xlpm.x,INDEX(Attendance!$C:$C,MATCH($A33,Attendance!$A:$A,0)),IF(_xlpm.x=0,"",_xlpm.x)),""))</f>
        <v/>
      </c>
      <c r="D33" s="39" t="str">
        <f>IF($A33=0,"",IFERROR(_xlfn.LET(_xlpm.x,INDEX(Attendance!$D:$D,MATCH($A33,Attendance!$A:$A,0)),IF(_xlpm.x=0,"",_xlpm.x)),""))</f>
        <v/>
      </c>
      <c r="E33" s="233" cm="1">
        <f t="array" ref="E33">SUMPRODUCT((LOWER(INDEX(Attendance!$D:$ZZ,MATCH($A33,Attendance!$A:$A,0),0))="x")*(Attendance!$D$2:$ZZ$2=_xlfn.XLOOKUP(E$1,'Point System'!$A:$A,'Point System'!$B:$B,""))*(TEXT(Attendance!$D$1:$ZZ$1,"mmm")="Mar"))*_xlfn.XLOOKUP(E$1,'Point System'!$A:$A,'Point System'!$C:$C,0)</f>
        <v>0</v>
      </c>
      <c r="F33" s="233" cm="1">
        <f t="array" ref="F33">SUMPRODUCT((LOWER(INDEX(Attendance!$D:$ZZ,MATCH($A33,Attendance!$A:$A,0),0))="x")*(Attendance!$D$2:$ZZ$2=_xlfn.XLOOKUP(F$1,'Point System'!$A:$A,'Point System'!$B:$B,""))*(TEXT(Attendance!$D$1:$ZZ$1,"mmm")="Mar"))*_xlfn.XLOOKUP(F$1,'Point System'!$A:$A,'Point System'!$C:$C,0)</f>
        <v>0</v>
      </c>
      <c r="G33" s="233" cm="1">
        <f t="array" ref="G33">SUMPRODUCT((LOWER(INDEX(Attendance!$D:$ZZ,MATCH($A33,Attendance!$A:$A,0),0))="x")*(Attendance!$D$2:$ZZ$2=_xlfn.XLOOKUP(G$1,'Point System'!$A:$A,'Point System'!$B:$B,""))*(TEXT(Attendance!$D$1:$ZZ$1,"mmm")="Mar"))*_xlfn.XLOOKUP(G$1,'Point System'!$A:$A,'Point System'!$C:$C,0)</f>
        <v>0</v>
      </c>
      <c r="H33" s="233" cm="1">
        <f t="array" ref="H33">SUMPRODUCT((LOWER(INDEX(Attendance!$D:$ZZ,MATCH($A33,Attendance!$A:$A,0),0))="x")*(Attendance!$D$2:$ZZ$2=_xlfn.XLOOKUP(H$1,'Point System'!$A:$A,'Point System'!$B:$B,""))*(TEXT(Attendance!$D$1:$ZZ$1,"mmm")="Mar"))*_xlfn.XLOOKUP(H$1,'Point System'!$A:$A,'Point System'!$C:$C,0)</f>
        <v>0</v>
      </c>
      <c r="I33" s="233" cm="1">
        <f t="array" ref="I33">SUMPRODUCT((LOWER(INDEX(Attendance!$D:$ZZ,MATCH($A33,Attendance!$A:$A,0),0))="x")*(Attendance!$D$2:$ZZ$2=_xlfn.XLOOKUP(I$1,'Point System'!$A:$A,'Point System'!$B:$B,""))*(TEXT(Attendance!$D$1:$ZZ$1,"mmm")="Mar"))*_xlfn.XLOOKUP(I$1,'Point System'!$A:$A,'Point System'!$C:$C,0)</f>
        <v>0</v>
      </c>
      <c r="J33" s="233" cm="1">
        <f t="array" ref="J33">SUMPRODUCT((LOWER(INDEX(Attendance!$D:$ZZ,MATCH($A33,Attendance!$A:$A,0),0))="x")*(Attendance!$D$2:$ZZ$2=_xlfn.XLOOKUP(J$1,'Point System'!$A:$A,'Point System'!$B:$B,""))*(TEXT(Attendance!$D$1:$ZZ$1,"mmm")="Mar"))*_xlfn.XLOOKUP(J$1,'Point System'!$A:$A,'Point System'!$C:$C,0)</f>
        <v>0</v>
      </c>
      <c r="K33" s="233" cm="1">
        <f t="array" ref="K33">SUMPRODUCT((LOWER(INDEX(Attendance!$D:$ZZ,MATCH($A33,Attendance!$A:$A,0),0))="x")*(Attendance!$D$2:$ZZ$2=_xlfn.XLOOKUP(K$1,'Point System'!$A:$A,'Point System'!$B:$B,""))*(TEXT(Attendance!$D$1:$ZZ$1,"mmm")="Mar"))*_xlfn.XLOOKUP(K$1,'Point System'!$A:$A,'Point System'!$C:$C,0)</f>
        <v>0</v>
      </c>
      <c r="L33" s="188"/>
      <c r="M33" s="188"/>
      <c r="N33" s="188"/>
      <c r="O33" s="188"/>
      <c r="P33" s="241">
        <f t="shared" si="0"/>
        <v>0</v>
      </c>
      <c r="Q33" s="242">
        <f>IFERROR(INDEX(Deduction!$W:$W,MATCH($A33,Deduction!$A:$A,0))*_xlfn.XLOOKUP(Q$1,'Point System'!$E:$E,'Point System'!$G:$G,0),0)</f>
        <v>0</v>
      </c>
      <c r="R33" s="242">
        <f>IFERROR(INDEX(Deduction!$X:$X,MATCH($A33,Deduction!$A:$A,0))*_xlfn.XLOOKUP(R$1,'Point System'!$E:$E,'Point System'!$G:$G,0),0)</f>
        <v>0</v>
      </c>
      <c r="S33" s="242">
        <f>IFERROR(INDEX(Deduction!$Y:$Y,MATCH($A33,Deduction!$A:$A,0))*_xlfn.XLOOKUP(S$1,'Point System'!$E:$E,'Point System'!$G:$G,0),0)</f>
        <v>0</v>
      </c>
      <c r="T33" s="242">
        <f>IFERROR(INDEX(Deduction!$Z:$Z,MATCH($A33,Deduction!$A:$A,0))*_xlfn.XLOOKUP(T$1,'Point System'!$E:$E,'Point System'!$G:$G,0),0)</f>
        <v>0</v>
      </c>
      <c r="U33" s="242">
        <f>IFERROR(INDEX(Deduction!$AA:$AA,MATCH($A33,Deduction!$A:$A,0))*_xlfn.XLOOKUP(U$1,'Point System'!$E:$E,'Point System'!$G:$G,0),0)</f>
        <v>0</v>
      </c>
      <c r="V33" s="242">
        <f>IFERROR(INDEX(Deduction!$AB:$AB,MATCH($A33,Deduction!$A:$A,0))*_xlfn.XLOOKUP(V$1,'Point System'!$E:$E,'Point System'!$G:$G,0),0)</f>
        <v>0</v>
      </c>
      <c r="W33" s="241">
        <f t="shared" si="1"/>
        <v>0</v>
      </c>
      <c r="X33" s="241">
        <f t="shared" si="2"/>
        <v>0</v>
      </c>
      <c r="Y33" s="244" cm="1">
        <f t="array" ref="Y33">IFERROR(SUMPRODUCT((LOWER(INDEX(Attendance!$E:$ZZ,MATCH($A33,Attendance!$A:$A,0),0))="x")*(TEXT(Attendance!$E$1:$ZZ$1,"mmm")="Mar"))/SUMPRODUCT((Attendance!$E$1:$ZZ$1&lt;&gt;"")*(TEXT(Attendance!$E$1:$ZZ$1,"mmm")="Mar")),0)</f>
        <v>0</v>
      </c>
      <c r="Z33" s="245" cm="1">
        <f t="array" ref="Z33">IFERROR(SUMPRODUCT((LOWER(INDEX(Attendance!$E:$ZZ,MATCH($A33,Attendance!$A:$A,0),0))="x")*(Attendance!$E$2:$ZZ$2=_xlfn.XLOOKUP(E$1,'Point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34" spans="1:26" x14ac:dyDescent="0.25">
      <c r="A34" s="40">
        <f>Attendance!A33</f>
        <v>31</v>
      </c>
      <c r="B34" s="39" t="str">
        <f>IF($A34=0,"",IFERROR(_xlfn.LET(_xlpm.x,INDEX(Attendance!$B:$B,MATCH($A34,Attendance!$A:$A,0)),IF(_xlpm.x=0,"",_xlpm.x)),""))</f>
        <v/>
      </c>
      <c r="C34" s="39" t="str">
        <f>IF($A34=0,"",IFERROR(_xlfn.LET(_xlpm.x,INDEX(Attendance!$C:$C,MATCH($A34,Attendance!$A:$A,0)),IF(_xlpm.x=0,"",_xlpm.x)),""))</f>
        <v/>
      </c>
      <c r="D34" s="39" t="str">
        <f>IF($A34=0,"",IFERROR(_xlfn.LET(_xlpm.x,INDEX(Attendance!$D:$D,MATCH($A34,Attendance!$A:$A,0)),IF(_xlpm.x=0,"",_xlpm.x)),""))</f>
        <v/>
      </c>
      <c r="E34" s="233" cm="1">
        <f t="array" ref="E34">SUMPRODUCT((LOWER(INDEX(Attendance!$D:$ZZ,MATCH($A34,Attendance!$A:$A,0),0))="x")*(Attendance!$D$2:$ZZ$2=_xlfn.XLOOKUP(E$1,'Point System'!$A:$A,'Point System'!$B:$B,""))*(TEXT(Attendance!$D$1:$ZZ$1,"mmm")="Mar"))*_xlfn.XLOOKUP(E$1,'Point System'!$A:$A,'Point System'!$C:$C,0)</f>
        <v>0</v>
      </c>
      <c r="F34" s="233" cm="1">
        <f t="array" ref="F34">SUMPRODUCT((LOWER(INDEX(Attendance!$D:$ZZ,MATCH($A34,Attendance!$A:$A,0),0))="x")*(Attendance!$D$2:$ZZ$2=_xlfn.XLOOKUP(F$1,'Point System'!$A:$A,'Point System'!$B:$B,""))*(TEXT(Attendance!$D$1:$ZZ$1,"mmm")="Mar"))*_xlfn.XLOOKUP(F$1,'Point System'!$A:$A,'Point System'!$C:$C,0)</f>
        <v>0</v>
      </c>
      <c r="G34" s="233" cm="1">
        <f t="array" ref="G34">SUMPRODUCT((LOWER(INDEX(Attendance!$D:$ZZ,MATCH($A34,Attendance!$A:$A,0),0))="x")*(Attendance!$D$2:$ZZ$2=_xlfn.XLOOKUP(G$1,'Point System'!$A:$A,'Point System'!$B:$B,""))*(TEXT(Attendance!$D$1:$ZZ$1,"mmm")="Mar"))*_xlfn.XLOOKUP(G$1,'Point System'!$A:$A,'Point System'!$C:$C,0)</f>
        <v>0</v>
      </c>
      <c r="H34" s="233" cm="1">
        <f t="array" ref="H34">SUMPRODUCT((LOWER(INDEX(Attendance!$D:$ZZ,MATCH($A34,Attendance!$A:$A,0),0))="x")*(Attendance!$D$2:$ZZ$2=_xlfn.XLOOKUP(H$1,'Point System'!$A:$A,'Point System'!$B:$B,""))*(TEXT(Attendance!$D$1:$ZZ$1,"mmm")="Mar"))*_xlfn.XLOOKUP(H$1,'Point System'!$A:$A,'Point System'!$C:$C,0)</f>
        <v>0</v>
      </c>
      <c r="I34" s="233" cm="1">
        <f t="array" ref="I34">SUMPRODUCT((LOWER(INDEX(Attendance!$D:$ZZ,MATCH($A34,Attendance!$A:$A,0),0))="x")*(Attendance!$D$2:$ZZ$2=_xlfn.XLOOKUP(I$1,'Point System'!$A:$A,'Point System'!$B:$B,""))*(TEXT(Attendance!$D$1:$ZZ$1,"mmm")="Mar"))*_xlfn.XLOOKUP(I$1,'Point System'!$A:$A,'Point System'!$C:$C,0)</f>
        <v>0</v>
      </c>
      <c r="J34" s="233" cm="1">
        <f t="array" ref="J34">SUMPRODUCT((LOWER(INDEX(Attendance!$D:$ZZ,MATCH($A34,Attendance!$A:$A,0),0))="x")*(Attendance!$D$2:$ZZ$2=_xlfn.XLOOKUP(J$1,'Point System'!$A:$A,'Point System'!$B:$B,""))*(TEXT(Attendance!$D$1:$ZZ$1,"mmm")="Mar"))*_xlfn.XLOOKUP(J$1,'Point System'!$A:$A,'Point System'!$C:$C,0)</f>
        <v>0</v>
      </c>
      <c r="K34" s="233" cm="1">
        <f t="array" ref="K34">SUMPRODUCT((LOWER(INDEX(Attendance!$D:$ZZ,MATCH($A34,Attendance!$A:$A,0),0))="x")*(Attendance!$D$2:$ZZ$2=_xlfn.XLOOKUP(K$1,'Point System'!$A:$A,'Point System'!$B:$B,""))*(TEXT(Attendance!$D$1:$ZZ$1,"mmm")="Mar"))*_xlfn.XLOOKUP(K$1,'Point System'!$A:$A,'Point System'!$C:$C,0)</f>
        <v>0</v>
      </c>
      <c r="L34" s="188"/>
      <c r="M34" s="188"/>
      <c r="N34" s="188"/>
      <c r="O34" s="188"/>
      <c r="P34" s="241">
        <f t="shared" si="0"/>
        <v>0</v>
      </c>
      <c r="Q34" s="242">
        <f>IFERROR(INDEX(Deduction!$W:$W,MATCH($A34,Deduction!$A:$A,0))*_xlfn.XLOOKUP(Q$1,'Point System'!$E:$E,'Point System'!$G:$G,0),0)</f>
        <v>0</v>
      </c>
      <c r="R34" s="242">
        <f>IFERROR(INDEX(Deduction!$X:$X,MATCH($A34,Deduction!$A:$A,0))*_xlfn.XLOOKUP(R$1,'Point System'!$E:$E,'Point System'!$G:$G,0),0)</f>
        <v>0</v>
      </c>
      <c r="S34" s="242">
        <f>IFERROR(INDEX(Deduction!$Y:$Y,MATCH($A34,Deduction!$A:$A,0))*_xlfn.XLOOKUP(S$1,'Point System'!$E:$E,'Point System'!$G:$G,0),0)</f>
        <v>0</v>
      </c>
      <c r="T34" s="242">
        <f>IFERROR(INDEX(Deduction!$Z:$Z,MATCH($A34,Deduction!$A:$A,0))*_xlfn.XLOOKUP(T$1,'Point System'!$E:$E,'Point System'!$G:$G,0),0)</f>
        <v>0</v>
      </c>
      <c r="U34" s="242">
        <f>IFERROR(INDEX(Deduction!$AA:$AA,MATCH($A34,Deduction!$A:$A,0))*_xlfn.XLOOKUP(U$1,'Point System'!$E:$E,'Point System'!$G:$G,0),0)</f>
        <v>0</v>
      </c>
      <c r="V34" s="242">
        <f>IFERROR(INDEX(Deduction!$AB:$AB,MATCH($A34,Deduction!$A:$A,0))*_xlfn.XLOOKUP(V$1,'Point System'!$E:$E,'Point System'!$G:$G,0),0)</f>
        <v>0</v>
      </c>
      <c r="W34" s="241">
        <f t="shared" si="1"/>
        <v>0</v>
      </c>
      <c r="X34" s="241">
        <f t="shared" si="2"/>
        <v>0</v>
      </c>
      <c r="Y34" s="244" cm="1">
        <f t="array" ref="Y34">IFERROR(SUMPRODUCT((LOWER(INDEX(Attendance!$E:$ZZ,MATCH($A34,Attendance!$A:$A,0),0))="x")*(TEXT(Attendance!$E$1:$ZZ$1,"mmm")="Mar"))/SUMPRODUCT((Attendance!$E$1:$ZZ$1&lt;&gt;"")*(TEXT(Attendance!$E$1:$ZZ$1,"mmm")="Mar")),0)</f>
        <v>0</v>
      </c>
      <c r="Z34" s="245" cm="1">
        <f t="array" ref="Z34">IFERROR(SUMPRODUCT((LOWER(INDEX(Attendance!$E:$ZZ,MATCH($A34,Attendance!$A:$A,0),0))="x")*(Attendance!$E$2:$ZZ$2=_xlfn.XLOOKUP(E$1,'Point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35" spans="1:26" x14ac:dyDescent="0.25">
      <c r="A35" s="39">
        <f>Attendance!A34</f>
        <v>32</v>
      </c>
      <c r="B35" s="39" t="str">
        <f>IF($A35=0,"",IFERROR(_xlfn.LET(_xlpm.x,INDEX(Attendance!$B:$B,MATCH($A35,Attendance!$A:$A,0)),IF(_xlpm.x=0,"",_xlpm.x)),""))</f>
        <v/>
      </c>
      <c r="C35" s="39" t="str">
        <f>IF($A35=0,"",IFERROR(_xlfn.LET(_xlpm.x,INDEX(Attendance!$C:$C,MATCH($A35,Attendance!$A:$A,0)),IF(_xlpm.x=0,"",_xlpm.x)),""))</f>
        <v/>
      </c>
      <c r="D35" s="39" t="str">
        <f>IF($A35=0,"",IFERROR(_xlfn.LET(_xlpm.x,INDEX(Attendance!$D:$D,MATCH($A35,Attendance!$A:$A,0)),IF(_xlpm.x=0,"",_xlpm.x)),""))</f>
        <v/>
      </c>
      <c r="E35" s="233" cm="1">
        <f t="array" ref="E35">SUMPRODUCT((LOWER(INDEX(Attendance!$D:$ZZ,MATCH($A35,Attendance!$A:$A,0),0))="x")*(Attendance!$D$2:$ZZ$2=_xlfn.XLOOKUP(E$1,'Point System'!$A:$A,'Point System'!$B:$B,""))*(TEXT(Attendance!$D$1:$ZZ$1,"mmm")="Mar"))*_xlfn.XLOOKUP(E$1,'Point System'!$A:$A,'Point System'!$C:$C,0)</f>
        <v>0</v>
      </c>
      <c r="F35" s="233" cm="1">
        <f t="array" ref="F35">SUMPRODUCT((LOWER(INDEX(Attendance!$D:$ZZ,MATCH($A35,Attendance!$A:$A,0),0))="x")*(Attendance!$D$2:$ZZ$2=_xlfn.XLOOKUP(F$1,'Point System'!$A:$A,'Point System'!$B:$B,""))*(TEXT(Attendance!$D$1:$ZZ$1,"mmm")="Mar"))*_xlfn.XLOOKUP(F$1,'Point System'!$A:$A,'Point System'!$C:$C,0)</f>
        <v>0</v>
      </c>
      <c r="G35" s="233" cm="1">
        <f t="array" ref="G35">SUMPRODUCT((LOWER(INDEX(Attendance!$D:$ZZ,MATCH($A35,Attendance!$A:$A,0),0))="x")*(Attendance!$D$2:$ZZ$2=_xlfn.XLOOKUP(G$1,'Point System'!$A:$A,'Point System'!$B:$B,""))*(TEXT(Attendance!$D$1:$ZZ$1,"mmm")="Mar"))*_xlfn.XLOOKUP(G$1,'Point System'!$A:$A,'Point System'!$C:$C,0)</f>
        <v>0</v>
      </c>
      <c r="H35" s="233" cm="1">
        <f t="array" ref="H35">SUMPRODUCT((LOWER(INDEX(Attendance!$D:$ZZ,MATCH($A35,Attendance!$A:$A,0),0))="x")*(Attendance!$D$2:$ZZ$2=_xlfn.XLOOKUP(H$1,'Point System'!$A:$A,'Point System'!$B:$B,""))*(TEXT(Attendance!$D$1:$ZZ$1,"mmm")="Mar"))*_xlfn.XLOOKUP(H$1,'Point System'!$A:$A,'Point System'!$C:$C,0)</f>
        <v>0</v>
      </c>
      <c r="I35" s="233" cm="1">
        <f t="array" ref="I35">SUMPRODUCT((LOWER(INDEX(Attendance!$D:$ZZ,MATCH($A35,Attendance!$A:$A,0),0))="x")*(Attendance!$D$2:$ZZ$2=_xlfn.XLOOKUP(I$1,'Point System'!$A:$A,'Point System'!$B:$B,""))*(TEXT(Attendance!$D$1:$ZZ$1,"mmm")="Mar"))*_xlfn.XLOOKUP(I$1,'Point System'!$A:$A,'Point System'!$C:$C,0)</f>
        <v>0</v>
      </c>
      <c r="J35" s="233" cm="1">
        <f t="array" ref="J35">SUMPRODUCT((LOWER(INDEX(Attendance!$D:$ZZ,MATCH($A35,Attendance!$A:$A,0),0))="x")*(Attendance!$D$2:$ZZ$2=_xlfn.XLOOKUP(J$1,'Point System'!$A:$A,'Point System'!$B:$B,""))*(TEXT(Attendance!$D$1:$ZZ$1,"mmm")="Mar"))*_xlfn.XLOOKUP(J$1,'Point System'!$A:$A,'Point System'!$C:$C,0)</f>
        <v>0</v>
      </c>
      <c r="K35" s="233" cm="1">
        <f t="array" ref="K35">SUMPRODUCT((LOWER(INDEX(Attendance!$D:$ZZ,MATCH($A35,Attendance!$A:$A,0),0))="x")*(Attendance!$D$2:$ZZ$2=_xlfn.XLOOKUP(K$1,'Point System'!$A:$A,'Point System'!$B:$B,""))*(TEXT(Attendance!$D$1:$ZZ$1,"mmm")="Mar"))*_xlfn.XLOOKUP(K$1,'Point System'!$A:$A,'Point System'!$C:$C,0)</f>
        <v>0</v>
      </c>
      <c r="L35" s="188"/>
      <c r="M35" s="188"/>
      <c r="N35" s="188"/>
      <c r="O35" s="188"/>
      <c r="P35" s="241">
        <f t="shared" si="0"/>
        <v>0</v>
      </c>
      <c r="Q35" s="242">
        <f>IFERROR(INDEX(Deduction!$W:$W,MATCH($A35,Deduction!$A:$A,0))*_xlfn.XLOOKUP(Q$1,'Point System'!$E:$E,'Point System'!$G:$G,0),0)</f>
        <v>0</v>
      </c>
      <c r="R35" s="242">
        <f>IFERROR(INDEX(Deduction!$X:$X,MATCH($A35,Deduction!$A:$A,0))*_xlfn.XLOOKUP(R$1,'Point System'!$E:$E,'Point System'!$G:$G,0),0)</f>
        <v>0</v>
      </c>
      <c r="S35" s="242">
        <f>IFERROR(INDEX(Deduction!$Y:$Y,MATCH($A35,Deduction!$A:$A,0))*_xlfn.XLOOKUP(S$1,'Point System'!$E:$E,'Point System'!$G:$G,0),0)</f>
        <v>0</v>
      </c>
      <c r="T35" s="242">
        <f>IFERROR(INDEX(Deduction!$Z:$Z,MATCH($A35,Deduction!$A:$A,0))*_xlfn.XLOOKUP(T$1,'Point System'!$E:$E,'Point System'!$G:$G,0),0)</f>
        <v>0</v>
      </c>
      <c r="U35" s="242">
        <f>IFERROR(INDEX(Deduction!$AA:$AA,MATCH($A35,Deduction!$A:$A,0))*_xlfn.XLOOKUP(U$1,'Point System'!$E:$E,'Point System'!$G:$G,0),0)</f>
        <v>0</v>
      </c>
      <c r="V35" s="242">
        <f>IFERROR(INDEX(Deduction!$AB:$AB,MATCH($A35,Deduction!$A:$A,0))*_xlfn.XLOOKUP(V$1,'Point System'!$E:$E,'Point System'!$G:$G,0),0)</f>
        <v>0</v>
      </c>
      <c r="W35" s="241">
        <f t="shared" si="1"/>
        <v>0</v>
      </c>
      <c r="X35" s="241">
        <f t="shared" si="2"/>
        <v>0</v>
      </c>
      <c r="Y35" s="244" cm="1">
        <f t="array" ref="Y35">IFERROR(SUMPRODUCT((LOWER(INDEX(Attendance!$E:$ZZ,MATCH($A35,Attendance!$A:$A,0),0))="x")*(TEXT(Attendance!$E$1:$ZZ$1,"mmm")="Mar"))/SUMPRODUCT((Attendance!$E$1:$ZZ$1&lt;&gt;"")*(TEXT(Attendance!$E$1:$ZZ$1,"mmm")="Mar")),0)</f>
        <v>0</v>
      </c>
      <c r="Z35" s="245" cm="1">
        <f t="array" ref="Z35">IFERROR(SUMPRODUCT((LOWER(INDEX(Attendance!$E:$ZZ,MATCH($A35,Attendance!$A:$A,0),0))="x")*(Attendance!$E$2:$ZZ$2=_xlfn.XLOOKUP(E$1,'Point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36" spans="1:26" x14ac:dyDescent="0.25">
      <c r="A36" s="40">
        <f>Attendance!A35</f>
        <v>33</v>
      </c>
      <c r="B36" s="39" t="str">
        <f>IF($A36=0,"",IFERROR(_xlfn.LET(_xlpm.x,INDEX(Attendance!$B:$B,MATCH($A36,Attendance!$A:$A,0)),IF(_xlpm.x=0,"",_xlpm.x)),""))</f>
        <v/>
      </c>
      <c r="C36" s="39" t="str">
        <f>IF($A36=0,"",IFERROR(_xlfn.LET(_xlpm.x,INDEX(Attendance!$C:$C,MATCH($A36,Attendance!$A:$A,0)),IF(_xlpm.x=0,"",_xlpm.x)),""))</f>
        <v/>
      </c>
      <c r="D36" s="39" t="str">
        <f>IF($A36=0,"",IFERROR(_xlfn.LET(_xlpm.x,INDEX(Attendance!$D:$D,MATCH($A36,Attendance!$A:$A,0)),IF(_xlpm.x=0,"",_xlpm.x)),""))</f>
        <v/>
      </c>
      <c r="E36" s="233" cm="1">
        <f t="array" ref="E36">SUMPRODUCT((LOWER(INDEX(Attendance!$D:$ZZ,MATCH($A36,Attendance!$A:$A,0),0))="x")*(Attendance!$D$2:$ZZ$2=_xlfn.XLOOKUP(E$1,'Point System'!$A:$A,'Point System'!$B:$B,""))*(TEXT(Attendance!$D$1:$ZZ$1,"mmm")="Mar"))*_xlfn.XLOOKUP(E$1,'Point System'!$A:$A,'Point System'!$C:$C,0)</f>
        <v>0</v>
      </c>
      <c r="F36" s="233" cm="1">
        <f t="array" ref="F36">SUMPRODUCT((LOWER(INDEX(Attendance!$D:$ZZ,MATCH($A36,Attendance!$A:$A,0),0))="x")*(Attendance!$D$2:$ZZ$2=_xlfn.XLOOKUP(F$1,'Point System'!$A:$A,'Point System'!$B:$B,""))*(TEXT(Attendance!$D$1:$ZZ$1,"mmm")="Mar"))*_xlfn.XLOOKUP(F$1,'Point System'!$A:$A,'Point System'!$C:$C,0)</f>
        <v>0</v>
      </c>
      <c r="G36" s="233" cm="1">
        <f t="array" ref="G36">SUMPRODUCT((LOWER(INDEX(Attendance!$D:$ZZ,MATCH($A36,Attendance!$A:$A,0),0))="x")*(Attendance!$D$2:$ZZ$2=_xlfn.XLOOKUP(G$1,'Point System'!$A:$A,'Point System'!$B:$B,""))*(TEXT(Attendance!$D$1:$ZZ$1,"mmm")="Mar"))*_xlfn.XLOOKUP(G$1,'Point System'!$A:$A,'Point System'!$C:$C,0)</f>
        <v>0</v>
      </c>
      <c r="H36" s="233" cm="1">
        <f t="array" ref="H36">SUMPRODUCT((LOWER(INDEX(Attendance!$D:$ZZ,MATCH($A36,Attendance!$A:$A,0),0))="x")*(Attendance!$D$2:$ZZ$2=_xlfn.XLOOKUP(H$1,'Point System'!$A:$A,'Point System'!$B:$B,""))*(TEXT(Attendance!$D$1:$ZZ$1,"mmm")="Mar"))*_xlfn.XLOOKUP(H$1,'Point System'!$A:$A,'Point System'!$C:$C,0)</f>
        <v>0</v>
      </c>
      <c r="I36" s="233" cm="1">
        <f t="array" ref="I36">SUMPRODUCT((LOWER(INDEX(Attendance!$D:$ZZ,MATCH($A36,Attendance!$A:$A,0),0))="x")*(Attendance!$D$2:$ZZ$2=_xlfn.XLOOKUP(I$1,'Point System'!$A:$A,'Point System'!$B:$B,""))*(TEXT(Attendance!$D$1:$ZZ$1,"mmm")="Mar"))*_xlfn.XLOOKUP(I$1,'Point System'!$A:$A,'Point System'!$C:$C,0)</f>
        <v>0</v>
      </c>
      <c r="J36" s="233" cm="1">
        <f t="array" ref="J36">SUMPRODUCT((LOWER(INDEX(Attendance!$D:$ZZ,MATCH($A36,Attendance!$A:$A,0),0))="x")*(Attendance!$D$2:$ZZ$2=_xlfn.XLOOKUP(J$1,'Point System'!$A:$A,'Point System'!$B:$B,""))*(TEXT(Attendance!$D$1:$ZZ$1,"mmm")="Mar"))*_xlfn.XLOOKUP(J$1,'Point System'!$A:$A,'Point System'!$C:$C,0)</f>
        <v>0</v>
      </c>
      <c r="K36" s="233" cm="1">
        <f t="array" ref="K36">SUMPRODUCT((LOWER(INDEX(Attendance!$D:$ZZ,MATCH($A36,Attendance!$A:$A,0),0))="x")*(Attendance!$D$2:$ZZ$2=_xlfn.XLOOKUP(K$1,'Point System'!$A:$A,'Point System'!$B:$B,""))*(TEXT(Attendance!$D$1:$ZZ$1,"mmm")="Mar"))*_xlfn.XLOOKUP(K$1,'Point System'!$A:$A,'Point System'!$C:$C,0)</f>
        <v>0</v>
      </c>
      <c r="L36" s="188"/>
      <c r="M36" s="188"/>
      <c r="N36" s="188"/>
      <c r="O36" s="188"/>
      <c r="P36" s="241">
        <f t="shared" si="0"/>
        <v>0</v>
      </c>
      <c r="Q36" s="242">
        <f>IFERROR(INDEX(Deduction!$W:$W,MATCH($A36,Deduction!$A:$A,0))*_xlfn.XLOOKUP(Q$1,'Point System'!$E:$E,'Point System'!$G:$G,0),0)</f>
        <v>0</v>
      </c>
      <c r="R36" s="242">
        <f>IFERROR(INDEX(Deduction!$X:$X,MATCH($A36,Deduction!$A:$A,0))*_xlfn.XLOOKUP(R$1,'Point System'!$E:$E,'Point System'!$G:$G,0),0)</f>
        <v>0</v>
      </c>
      <c r="S36" s="242">
        <f>IFERROR(INDEX(Deduction!$Y:$Y,MATCH($A36,Deduction!$A:$A,0))*_xlfn.XLOOKUP(S$1,'Point System'!$E:$E,'Point System'!$G:$G,0),0)</f>
        <v>0</v>
      </c>
      <c r="T36" s="242">
        <f>IFERROR(INDEX(Deduction!$Z:$Z,MATCH($A36,Deduction!$A:$A,0))*_xlfn.XLOOKUP(T$1,'Point System'!$E:$E,'Point System'!$G:$G,0),0)</f>
        <v>0</v>
      </c>
      <c r="U36" s="242">
        <f>IFERROR(INDEX(Deduction!$AA:$AA,MATCH($A36,Deduction!$A:$A,0))*_xlfn.XLOOKUP(U$1,'Point System'!$E:$E,'Point System'!$G:$G,0),0)</f>
        <v>0</v>
      </c>
      <c r="V36" s="242">
        <f>IFERROR(INDEX(Deduction!$AB:$AB,MATCH($A36,Deduction!$A:$A,0))*_xlfn.XLOOKUP(V$1,'Point System'!$E:$E,'Point System'!$G:$G,0),0)</f>
        <v>0</v>
      </c>
      <c r="W36" s="241">
        <f t="shared" si="1"/>
        <v>0</v>
      </c>
      <c r="X36" s="241">
        <f t="shared" si="2"/>
        <v>0</v>
      </c>
      <c r="Y36" s="244" cm="1">
        <f t="array" ref="Y36">IFERROR(SUMPRODUCT((LOWER(INDEX(Attendance!$E:$ZZ,MATCH($A36,Attendance!$A:$A,0),0))="x")*(TEXT(Attendance!$E$1:$ZZ$1,"mmm")="Mar"))/SUMPRODUCT((Attendance!$E$1:$ZZ$1&lt;&gt;"")*(TEXT(Attendance!$E$1:$ZZ$1,"mmm")="Mar")),0)</f>
        <v>0</v>
      </c>
      <c r="Z36" s="245" cm="1">
        <f t="array" ref="Z36">IFERROR(SUMPRODUCT((LOWER(INDEX(Attendance!$E:$ZZ,MATCH($A36,Attendance!$A:$A,0),0))="x")*(Attendance!$E$2:$ZZ$2=_xlfn.XLOOKUP(E$1,'Point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37" spans="1:26" x14ac:dyDescent="0.25">
      <c r="A37" s="39">
        <f>Attendance!A36</f>
        <v>34</v>
      </c>
      <c r="B37" s="39" t="str">
        <f>IF($A37=0,"",IFERROR(_xlfn.LET(_xlpm.x,INDEX(Attendance!$B:$B,MATCH($A37,Attendance!$A:$A,0)),IF(_xlpm.x=0,"",_xlpm.x)),""))</f>
        <v/>
      </c>
      <c r="C37" s="39" t="str">
        <f>IF($A37=0,"",IFERROR(_xlfn.LET(_xlpm.x,INDEX(Attendance!$C:$C,MATCH($A37,Attendance!$A:$A,0)),IF(_xlpm.x=0,"",_xlpm.x)),""))</f>
        <v/>
      </c>
      <c r="D37" s="39" t="str">
        <f>IF($A37=0,"",IFERROR(_xlfn.LET(_xlpm.x,INDEX(Attendance!$D:$D,MATCH($A37,Attendance!$A:$A,0)),IF(_xlpm.x=0,"",_xlpm.x)),""))</f>
        <v/>
      </c>
      <c r="E37" s="233" cm="1">
        <f t="array" ref="E37">SUMPRODUCT((LOWER(INDEX(Attendance!$D:$ZZ,MATCH($A37,Attendance!$A:$A,0),0))="x")*(Attendance!$D$2:$ZZ$2=_xlfn.XLOOKUP(E$1,'Point System'!$A:$A,'Point System'!$B:$B,""))*(TEXT(Attendance!$D$1:$ZZ$1,"mmm")="Mar"))*_xlfn.XLOOKUP(E$1,'Point System'!$A:$A,'Point System'!$C:$C,0)</f>
        <v>0</v>
      </c>
      <c r="F37" s="233" cm="1">
        <f t="array" ref="F37">SUMPRODUCT((LOWER(INDEX(Attendance!$D:$ZZ,MATCH($A37,Attendance!$A:$A,0),0))="x")*(Attendance!$D$2:$ZZ$2=_xlfn.XLOOKUP(F$1,'Point System'!$A:$A,'Point System'!$B:$B,""))*(TEXT(Attendance!$D$1:$ZZ$1,"mmm")="Mar"))*_xlfn.XLOOKUP(F$1,'Point System'!$A:$A,'Point System'!$C:$C,0)</f>
        <v>0</v>
      </c>
      <c r="G37" s="233" cm="1">
        <f t="array" ref="G37">SUMPRODUCT((LOWER(INDEX(Attendance!$D:$ZZ,MATCH($A37,Attendance!$A:$A,0),0))="x")*(Attendance!$D$2:$ZZ$2=_xlfn.XLOOKUP(G$1,'Point System'!$A:$A,'Point System'!$B:$B,""))*(TEXT(Attendance!$D$1:$ZZ$1,"mmm")="Mar"))*_xlfn.XLOOKUP(G$1,'Point System'!$A:$A,'Point System'!$C:$C,0)</f>
        <v>0</v>
      </c>
      <c r="H37" s="233" cm="1">
        <f t="array" ref="H37">SUMPRODUCT((LOWER(INDEX(Attendance!$D:$ZZ,MATCH($A37,Attendance!$A:$A,0),0))="x")*(Attendance!$D$2:$ZZ$2=_xlfn.XLOOKUP(H$1,'Point System'!$A:$A,'Point System'!$B:$B,""))*(TEXT(Attendance!$D$1:$ZZ$1,"mmm")="Mar"))*_xlfn.XLOOKUP(H$1,'Point System'!$A:$A,'Point System'!$C:$C,0)</f>
        <v>0</v>
      </c>
      <c r="I37" s="233" cm="1">
        <f t="array" ref="I37">SUMPRODUCT((LOWER(INDEX(Attendance!$D:$ZZ,MATCH($A37,Attendance!$A:$A,0),0))="x")*(Attendance!$D$2:$ZZ$2=_xlfn.XLOOKUP(I$1,'Point System'!$A:$A,'Point System'!$B:$B,""))*(TEXT(Attendance!$D$1:$ZZ$1,"mmm")="Mar"))*_xlfn.XLOOKUP(I$1,'Point System'!$A:$A,'Point System'!$C:$C,0)</f>
        <v>0</v>
      </c>
      <c r="J37" s="233" cm="1">
        <f t="array" ref="J37">SUMPRODUCT((LOWER(INDEX(Attendance!$D:$ZZ,MATCH($A37,Attendance!$A:$A,0),0))="x")*(Attendance!$D$2:$ZZ$2=_xlfn.XLOOKUP(J$1,'Point System'!$A:$A,'Point System'!$B:$B,""))*(TEXT(Attendance!$D$1:$ZZ$1,"mmm")="Mar"))*_xlfn.XLOOKUP(J$1,'Point System'!$A:$A,'Point System'!$C:$C,0)</f>
        <v>0</v>
      </c>
      <c r="K37" s="233" cm="1">
        <f t="array" ref="K37">SUMPRODUCT((LOWER(INDEX(Attendance!$D:$ZZ,MATCH($A37,Attendance!$A:$A,0),0))="x")*(Attendance!$D$2:$ZZ$2=_xlfn.XLOOKUP(K$1,'Point System'!$A:$A,'Point System'!$B:$B,""))*(TEXT(Attendance!$D$1:$ZZ$1,"mmm")="Mar"))*_xlfn.XLOOKUP(K$1,'Point System'!$A:$A,'Point System'!$C:$C,0)</f>
        <v>0</v>
      </c>
      <c r="L37" s="188"/>
      <c r="M37" s="188"/>
      <c r="N37" s="188"/>
      <c r="O37" s="188"/>
      <c r="P37" s="241">
        <f t="shared" si="0"/>
        <v>0</v>
      </c>
      <c r="Q37" s="242">
        <f>IFERROR(INDEX(Deduction!$W:$W,MATCH($A37,Deduction!$A:$A,0))*_xlfn.XLOOKUP(Q$1,'Point System'!$E:$E,'Point System'!$G:$G,0),0)</f>
        <v>0</v>
      </c>
      <c r="R37" s="242">
        <f>IFERROR(INDEX(Deduction!$X:$X,MATCH($A37,Deduction!$A:$A,0))*_xlfn.XLOOKUP(R$1,'Point System'!$E:$E,'Point System'!$G:$G,0),0)</f>
        <v>0</v>
      </c>
      <c r="S37" s="242">
        <f>IFERROR(INDEX(Deduction!$Y:$Y,MATCH($A37,Deduction!$A:$A,0))*_xlfn.XLOOKUP(S$1,'Point System'!$E:$E,'Point System'!$G:$G,0),0)</f>
        <v>0</v>
      </c>
      <c r="T37" s="242">
        <f>IFERROR(INDEX(Deduction!$Z:$Z,MATCH($A37,Deduction!$A:$A,0))*_xlfn.XLOOKUP(T$1,'Point System'!$E:$E,'Point System'!$G:$G,0),0)</f>
        <v>0</v>
      </c>
      <c r="U37" s="242">
        <f>IFERROR(INDEX(Deduction!$AA:$AA,MATCH($A37,Deduction!$A:$A,0))*_xlfn.XLOOKUP(U$1,'Point System'!$E:$E,'Point System'!$G:$G,0),0)</f>
        <v>0</v>
      </c>
      <c r="V37" s="242">
        <f>IFERROR(INDEX(Deduction!$AB:$AB,MATCH($A37,Deduction!$A:$A,0))*_xlfn.XLOOKUP(V$1,'Point System'!$E:$E,'Point System'!$G:$G,0),0)</f>
        <v>0</v>
      </c>
      <c r="W37" s="241">
        <f t="shared" si="1"/>
        <v>0</v>
      </c>
      <c r="X37" s="241">
        <f t="shared" si="2"/>
        <v>0</v>
      </c>
      <c r="Y37" s="244" cm="1">
        <f t="array" ref="Y37">IFERROR(SUMPRODUCT((LOWER(INDEX(Attendance!$E:$ZZ,MATCH($A37,Attendance!$A:$A,0),0))="x")*(TEXT(Attendance!$E$1:$ZZ$1,"mmm")="Mar"))/SUMPRODUCT((Attendance!$E$1:$ZZ$1&lt;&gt;"")*(TEXT(Attendance!$E$1:$ZZ$1,"mmm")="Mar")),0)</f>
        <v>0</v>
      </c>
      <c r="Z37" s="245" cm="1">
        <f t="array" ref="Z37">IFERROR(SUMPRODUCT((LOWER(INDEX(Attendance!$E:$ZZ,MATCH($A37,Attendance!$A:$A,0),0))="x")*(Attendance!$E$2:$ZZ$2=_xlfn.XLOOKUP(E$1,'Point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38" spans="1:26" x14ac:dyDescent="0.25">
      <c r="A38" s="40">
        <f>Attendance!A37</f>
        <v>35</v>
      </c>
      <c r="B38" s="39" t="str">
        <f>IF($A38=0,"",IFERROR(_xlfn.LET(_xlpm.x,INDEX(Attendance!$B:$B,MATCH($A38,Attendance!$A:$A,0)),IF(_xlpm.x=0,"",_xlpm.x)),""))</f>
        <v/>
      </c>
      <c r="C38" s="39" t="str">
        <f>IF($A38=0,"",IFERROR(_xlfn.LET(_xlpm.x,INDEX(Attendance!$C:$C,MATCH($A38,Attendance!$A:$A,0)),IF(_xlpm.x=0,"",_xlpm.x)),""))</f>
        <v/>
      </c>
      <c r="D38" s="39" t="str">
        <f>IF($A38=0,"",IFERROR(_xlfn.LET(_xlpm.x,INDEX(Attendance!$D:$D,MATCH($A38,Attendance!$A:$A,0)),IF(_xlpm.x=0,"",_xlpm.x)),""))</f>
        <v/>
      </c>
      <c r="E38" s="233" cm="1">
        <f t="array" ref="E38">SUMPRODUCT((LOWER(INDEX(Attendance!$D:$ZZ,MATCH($A38,Attendance!$A:$A,0),0))="x")*(Attendance!$D$2:$ZZ$2=_xlfn.XLOOKUP(E$1,'Point System'!$A:$A,'Point System'!$B:$B,""))*(TEXT(Attendance!$D$1:$ZZ$1,"mmm")="Mar"))*_xlfn.XLOOKUP(E$1,'Point System'!$A:$A,'Point System'!$C:$C,0)</f>
        <v>0</v>
      </c>
      <c r="F38" s="233" cm="1">
        <f t="array" ref="F38">SUMPRODUCT((LOWER(INDEX(Attendance!$D:$ZZ,MATCH($A38,Attendance!$A:$A,0),0))="x")*(Attendance!$D$2:$ZZ$2=_xlfn.XLOOKUP(F$1,'Point System'!$A:$A,'Point System'!$B:$B,""))*(TEXT(Attendance!$D$1:$ZZ$1,"mmm")="Mar"))*_xlfn.XLOOKUP(F$1,'Point System'!$A:$A,'Point System'!$C:$C,0)</f>
        <v>0</v>
      </c>
      <c r="G38" s="233" cm="1">
        <f t="array" ref="G38">SUMPRODUCT((LOWER(INDEX(Attendance!$D:$ZZ,MATCH($A38,Attendance!$A:$A,0),0))="x")*(Attendance!$D$2:$ZZ$2=_xlfn.XLOOKUP(G$1,'Point System'!$A:$A,'Point System'!$B:$B,""))*(TEXT(Attendance!$D$1:$ZZ$1,"mmm")="Mar"))*_xlfn.XLOOKUP(G$1,'Point System'!$A:$A,'Point System'!$C:$C,0)</f>
        <v>0</v>
      </c>
      <c r="H38" s="233" cm="1">
        <f t="array" ref="H38">SUMPRODUCT((LOWER(INDEX(Attendance!$D:$ZZ,MATCH($A38,Attendance!$A:$A,0),0))="x")*(Attendance!$D$2:$ZZ$2=_xlfn.XLOOKUP(H$1,'Point System'!$A:$A,'Point System'!$B:$B,""))*(TEXT(Attendance!$D$1:$ZZ$1,"mmm")="Mar"))*_xlfn.XLOOKUP(H$1,'Point System'!$A:$A,'Point System'!$C:$C,0)</f>
        <v>0</v>
      </c>
      <c r="I38" s="233" cm="1">
        <f t="array" ref="I38">SUMPRODUCT((LOWER(INDEX(Attendance!$D:$ZZ,MATCH($A38,Attendance!$A:$A,0),0))="x")*(Attendance!$D$2:$ZZ$2=_xlfn.XLOOKUP(I$1,'Point System'!$A:$A,'Point System'!$B:$B,""))*(TEXT(Attendance!$D$1:$ZZ$1,"mmm")="Mar"))*_xlfn.XLOOKUP(I$1,'Point System'!$A:$A,'Point System'!$C:$C,0)</f>
        <v>0</v>
      </c>
      <c r="J38" s="233" cm="1">
        <f t="array" ref="J38">SUMPRODUCT((LOWER(INDEX(Attendance!$D:$ZZ,MATCH($A38,Attendance!$A:$A,0),0))="x")*(Attendance!$D$2:$ZZ$2=_xlfn.XLOOKUP(J$1,'Point System'!$A:$A,'Point System'!$B:$B,""))*(TEXT(Attendance!$D$1:$ZZ$1,"mmm")="Mar"))*_xlfn.XLOOKUP(J$1,'Point System'!$A:$A,'Point System'!$C:$C,0)</f>
        <v>0</v>
      </c>
      <c r="K38" s="233" cm="1">
        <f t="array" ref="K38">SUMPRODUCT((LOWER(INDEX(Attendance!$D:$ZZ,MATCH($A38,Attendance!$A:$A,0),0))="x")*(Attendance!$D$2:$ZZ$2=_xlfn.XLOOKUP(K$1,'Point System'!$A:$A,'Point System'!$B:$B,""))*(TEXT(Attendance!$D$1:$ZZ$1,"mmm")="Mar"))*_xlfn.XLOOKUP(K$1,'Point System'!$A:$A,'Point System'!$C:$C,0)</f>
        <v>0</v>
      </c>
      <c r="L38" s="188"/>
      <c r="M38" s="188"/>
      <c r="N38" s="188"/>
      <c r="O38" s="188"/>
      <c r="P38" s="241">
        <f t="shared" si="0"/>
        <v>0</v>
      </c>
      <c r="Q38" s="242">
        <f>IFERROR(INDEX(Deduction!$W:$W,MATCH($A38,Deduction!$A:$A,0))*_xlfn.XLOOKUP(Q$1,'Point System'!$E:$E,'Point System'!$G:$G,0),0)</f>
        <v>0</v>
      </c>
      <c r="R38" s="242">
        <f>IFERROR(INDEX(Deduction!$X:$X,MATCH($A38,Deduction!$A:$A,0))*_xlfn.XLOOKUP(R$1,'Point System'!$E:$E,'Point System'!$G:$G,0),0)</f>
        <v>0</v>
      </c>
      <c r="S38" s="242">
        <f>IFERROR(INDEX(Deduction!$Y:$Y,MATCH($A38,Deduction!$A:$A,0))*_xlfn.XLOOKUP(S$1,'Point System'!$E:$E,'Point System'!$G:$G,0),0)</f>
        <v>0</v>
      </c>
      <c r="T38" s="242">
        <f>IFERROR(INDEX(Deduction!$Z:$Z,MATCH($A38,Deduction!$A:$A,0))*_xlfn.XLOOKUP(T$1,'Point System'!$E:$E,'Point System'!$G:$G,0),0)</f>
        <v>0</v>
      </c>
      <c r="U38" s="242">
        <f>IFERROR(INDEX(Deduction!$AA:$AA,MATCH($A38,Deduction!$A:$A,0))*_xlfn.XLOOKUP(U$1,'Point System'!$E:$E,'Point System'!$G:$G,0),0)</f>
        <v>0</v>
      </c>
      <c r="V38" s="242">
        <f>IFERROR(INDEX(Deduction!$AB:$AB,MATCH($A38,Deduction!$A:$A,0))*_xlfn.XLOOKUP(V$1,'Point System'!$E:$E,'Point System'!$G:$G,0),0)</f>
        <v>0</v>
      </c>
      <c r="W38" s="241">
        <f t="shared" si="1"/>
        <v>0</v>
      </c>
      <c r="X38" s="241">
        <f t="shared" si="2"/>
        <v>0</v>
      </c>
      <c r="Y38" s="244" cm="1">
        <f t="array" ref="Y38">IFERROR(SUMPRODUCT((LOWER(INDEX(Attendance!$E:$ZZ,MATCH($A38,Attendance!$A:$A,0),0))="x")*(TEXT(Attendance!$E$1:$ZZ$1,"mmm")="Mar"))/SUMPRODUCT((Attendance!$E$1:$ZZ$1&lt;&gt;"")*(TEXT(Attendance!$E$1:$ZZ$1,"mmm")="Mar")),0)</f>
        <v>0</v>
      </c>
      <c r="Z38" s="245" cm="1">
        <f t="array" ref="Z38">IFERROR(SUMPRODUCT((LOWER(INDEX(Attendance!$E:$ZZ,MATCH($A38,Attendance!$A:$A,0),0))="x")*(Attendance!$E$2:$ZZ$2=_xlfn.XLOOKUP(E$1,'Point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39" spans="1:26" x14ac:dyDescent="0.25">
      <c r="A39" s="39">
        <f>Attendance!A38</f>
        <v>36</v>
      </c>
      <c r="B39" s="39" t="str">
        <f>IF($A39=0,"",IFERROR(_xlfn.LET(_xlpm.x,INDEX(Attendance!$B:$B,MATCH($A39,Attendance!$A:$A,0)),IF(_xlpm.x=0,"",_xlpm.x)),""))</f>
        <v/>
      </c>
      <c r="C39" s="39" t="str">
        <f>IF($A39=0,"",IFERROR(_xlfn.LET(_xlpm.x,INDEX(Attendance!$C:$C,MATCH($A39,Attendance!$A:$A,0)),IF(_xlpm.x=0,"",_xlpm.x)),""))</f>
        <v/>
      </c>
      <c r="D39" s="39" t="str">
        <f>IF($A39=0,"",IFERROR(_xlfn.LET(_xlpm.x,INDEX(Attendance!$D:$D,MATCH($A39,Attendance!$A:$A,0)),IF(_xlpm.x=0,"",_xlpm.x)),""))</f>
        <v/>
      </c>
      <c r="E39" s="233" cm="1">
        <f t="array" ref="E39">SUMPRODUCT((LOWER(INDEX(Attendance!$D:$ZZ,MATCH($A39,Attendance!$A:$A,0),0))="x")*(Attendance!$D$2:$ZZ$2=_xlfn.XLOOKUP(E$1,'Point System'!$A:$A,'Point System'!$B:$B,""))*(TEXT(Attendance!$D$1:$ZZ$1,"mmm")="Mar"))*_xlfn.XLOOKUP(E$1,'Point System'!$A:$A,'Point System'!$C:$C,0)</f>
        <v>0</v>
      </c>
      <c r="F39" s="233" cm="1">
        <f t="array" ref="F39">SUMPRODUCT((LOWER(INDEX(Attendance!$D:$ZZ,MATCH($A39,Attendance!$A:$A,0),0))="x")*(Attendance!$D$2:$ZZ$2=_xlfn.XLOOKUP(F$1,'Point System'!$A:$A,'Point System'!$B:$B,""))*(TEXT(Attendance!$D$1:$ZZ$1,"mmm")="Mar"))*_xlfn.XLOOKUP(F$1,'Point System'!$A:$A,'Point System'!$C:$C,0)</f>
        <v>0</v>
      </c>
      <c r="G39" s="233" cm="1">
        <f t="array" ref="G39">SUMPRODUCT((LOWER(INDEX(Attendance!$D:$ZZ,MATCH($A39,Attendance!$A:$A,0),0))="x")*(Attendance!$D$2:$ZZ$2=_xlfn.XLOOKUP(G$1,'Point System'!$A:$A,'Point System'!$B:$B,""))*(TEXT(Attendance!$D$1:$ZZ$1,"mmm")="Mar"))*_xlfn.XLOOKUP(G$1,'Point System'!$A:$A,'Point System'!$C:$C,0)</f>
        <v>0</v>
      </c>
      <c r="H39" s="233" cm="1">
        <f t="array" ref="H39">SUMPRODUCT((LOWER(INDEX(Attendance!$D:$ZZ,MATCH($A39,Attendance!$A:$A,0),0))="x")*(Attendance!$D$2:$ZZ$2=_xlfn.XLOOKUP(H$1,'Point System'!$A:$A,'Point System'!$B:$B,""))*(TEXT(Attendance!$D$1:$ZZ$1,"mmm")="Mar"))*_xlfn.XLOOKUP(H$1,'Point System'!$A:$A,'Point System'!$C:$C,0)</f>
        <v>0</v>
      </c>
      <c r="I39" s="233" cm="1">
        <f t="array" ref="I39">SUMPRODUCT((LOWER(INDEX(Attendance!$D:$ZZ,MATCH($A39,Attendance!$A:$A,0),0))="x")*(Attendance!$D$2:$ZZ$2=_xlfn.XLOOKUP(I$1,'Point System'!$A:$A,'Point System'!$B:$B,""))*(TEXT(Attendance!$D$1:$ZZ$1,"mmm")="Mar"))*_xlfn.XLOOKUP(I$1,'Point System'!$A:$A,'Point System'!$C:$C,0)</f>
        <v>0</v>
      </c>
      <c r="J39" s="233" cm="1">
        <f t="array" ref="J39">SUMPRODUCT((LOWER(INDEX(Attendance!$D:$ZZ,MATCH($A39,Attendance!$A:$A,0),0))="x")*(Attendance!$D$2:$ZZ$2=_xlfn.XLOOKUP(J$1,'Point System'!$A:$A,'Point System'!$B:$B,""))*(TEXT(Attendance!$D$1:$ZZ$1,"mmm")="Mar"))*_xlfn.XLOOKUP(J$1,'Point System'!$A:$A,'Point System'!$C:$C,0)</f>
        <v>0</v>
      </c>
      <c r="K39" s="233" cm="1">
        <f t="array" ref="K39">SUMPRODUCT((LOWER(INDEX(Attendance!$D:$ZZ,MATCH($A39,Attendance!$A:$A,0),0))="x")*(Attendance!$D$2:$ZZ$2=_xlfn.XLOOKUP(K$1,'Point System'!$A:$A,'Point System'!$B:$B,""))*(TEXT(Attendance!$D$1:$ZZ$1,"mmm")="Mar"))*_xlfn.XLOOKUP(K$1,'Point System'!$A:$A,'Point System'!$C:$C,0)</f>
        <v>0</v>
      </c>
      <c r="L39" s="188"/>
      <c r="M39" s="188"/>
      <c r="N39" s="188"/>
      <c r="O39" s="188"/>
      <c r="P39" s="241">
        <f t="shared" si="0"/>
        <v>0</v>
      </c>
      <c r="Q39" s="242">
        <f>IFERROR(INDEX(Deduction!$W:$W,MATCH($A39,Deduction!$A:$A,0))*_xlfn.XLOOKUP(Q$1,'Point System'!$E:$E,'Point System'!$G:$G,0),0)</f>
        <v>0</v>
      </c>
      <c r="R39" s="242">
        <f>IFERROR(INDEX(Deduction!$X:$X,MATCH($A39,Deduction!$A:$A,0))*_xlfn.XLOOKUP(R$1,'Point System'!$E:$E,'Point System'!$G:$G,0),0)</f>
        <v>0</v>
      </c>
      <c r="S39" s="242">
        <f>IFERROR(INDEX(Deduction!$Y:$Y,MATCH($A39,Deduction!$A:$A,0))*_xlfn.XLOOKUP(S$1,'Point System'!$E:$E,'Point System'!$G:$G,0),0)</f>
        <v>0</v>
      </c>
      <c r="T39" s="242">
        <f>IFERROR(INDEX(Deduction!$Z:$Z,MATCH($A39,Deduction!$A:$A,0))*_xlfn.XLOOKUP(T$1,'Point System'!$E:$E,'Point System'!$G:$G,0),0)</f>
        <v>0</v>
      </c>
      <c r="U39" s="242">
        <f>IFERROR(INDEX(Deduction!$AA:$AA,MATCH($A39,Deduction!$A:$A,0))*_xlfn.XLOOKUP(U$1,'Point System'!$E:$E,'Point System'!$G:$G,0),0)</f>
        <v>0</v>
      </c>
      <c r="V39" s="242">
        <f>IFERROR(INDEX(Deduction!$AB:$AB,MATCH($A39,Deduction!$A:$A,0))*_xlfn.XLOOKUP(V$1,'Point System'!$E:$E,'Point System'!$G:$G,0),0)</f>
        <v>0</v>
      </c>
      <c r="W39" s="241">
        <f t="shared" si="1"/>
        <v>0</v>
      </c>
      <c r="X39" s="241">
        <f t="shared" si="2"/>
        <v>0</v>
      </c>
      <c r="Y39" s="244" cm="1">
        <f t="array" ref="Y39">IFERROR(SUMPRODUCT((LOWER(INDEX(Attendance!$E:$ZZ,MATCH($A39,Attendance!$A:$A,0),0))="x")*(TEXT(Attendance!$E$1:$ZZ$1,"mmm")="Mar"))/SUMPRODUCT((Attendance!$E$1:$ZZ$1&lt;&gt;"")*(TEXT(Attendance!$E$1:$ZZ$1,"mmm")="Mar")),0)</f>
        <v>0</v>
      </c>
      <c r="Z39" s="245" cm="1">
        <f t="array" ref="Z39">IFERROR(SUMPRODUCT((LOWER(INDEX(Attendance!$E:$ZZ,MATCH($A39,Attendance!$A:$A,0),0))="x")*(Attendance!$E$2:$ZZ$2=_xlfn.XLOOKUP(E$1,'Point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40" spans="1:26" x14ac:dyDescent="0.25">
      <c r="A40" s="40">
        <f>Attendance!A39</f>
        <v>37</v>
      </c>
      <c r="B40" s="39" t="str">
        <f>IF($A40=0,"",IFERROR(_xlfn.LET(_xlpm.x,INDEX(Attendance!$B:$B,MATCH($A40,Attendance!$A:$A,0)),IF(_xlpm.x=0,"",_xlpm.x)),""))</f>
        <v/>
      </c>
      <c r="C40" s="39" t="str">
        <f>IF($A40=0,"",IFERROR(_xlfn.LET(_xlpm.x,INDEX(Attendance!$C:$C,MATCH($A40,Attendance!$A:$A,0)),IF(_xlpm.x=0,"",_xlpm.x)),""))</f>
        <v/>
      </c>
      <c r="D40" s="39" t="str">
        <f>IF($A40=0,"",IFERROR(_xlfn.LET(_xlpm.x,INDEX(Attendance!$D:$D,MATCH($A40,Attendance!$A:$A,0)),IF(_xlpm.x=0,"",_xlpm.x)),""))</f>
        <v/>
      </c>
      <c r="E40" s="233" cm="1">
        <f t="array" ref="E40">SUMPRODUCT((LOWER(INDEX(Attendance!$D:$ZZ,MATCH($A40,Attendance!$A:$A,0),0))="x")*(Attendance!$D$2:$ZZ$2=_xlfn.XLOOKUP(E$1,'Point System'!$A:$A,'Point System'!$B:$B,""))*(TEXT(Attendance!$D$1:$ZZ$1,"mmm")="Mar"))*_xlfn.XLOOKUP(E$1,'Point System'!$A:$A,'Point System'!$C:$C,0)</f>
        <v>0</v>
      </c>
      <c r="F40" s="233" cm="1">
        <f t="array" ref="F40">SUMPRODUCT((LOWER(INDEX(Attendance!$D:$ZZ,MATCH($A40,Attendance!$A:$A,0),0))="x")*(Attendance!$D$2:$ZZ$2=_xlfn.XLOOKUP(F$1,'Point System'!$A:$A,'Point System'!$B:$B,""))*(TEXT(Attendance!$D$1:$ZZ$1,"mmm")="Mar"))*_xlfn.XLOOKUP(F$1,'Point System'!$A:$A,'Point System'!$C:$C,0)</f>
        <v>0</v>
      </c>
      <c r="G40" s="233" cm="1">
        <f t="array" ref="G40">SUMPRODUCT((LOWER(INDEX(Attendance!$D:$ZZ,MATCH($A40,Attendance!$A:$A,0),0))="x")*(Attendance!$D$2:$ZZ$2=_xlfn.XLOOKUP(G$1,'Point System'!$A:$A,'Point System'!$B:$B,""))*(TEXT(Attendance!$D$1:$ZZ$1,"mmm")="Mar"))*_xlfn.XLOOKUP(G$1,'Point System'!$A:$A,'Point System'!$C:$C,0)</f>
        <v>0</v>
      </c>
      <c r="H40" s="233" cm="1">
        <f t="array" ref="H40">SUMPRODUCT((LOWER(INDEX(Attendance!$D:$ZZ,MATCH($A40,Attendance!$A:$A,0),0))="x")*(Attendance!$D$2:$ZZ$2=_xlfn.XLOOKUP(H$1,'Point System'!$A:$A,'Point System'!$B:$B,""))*(TEXT(Attendance!$D$1:$ZZ$1,"mmm")="Mar"))*_xlfn.XLOOKUP(H$1,'Point System'!$A:$A,'Point System'!$C:$C,0)</f>
        <v>0</v>
      </c>
      <c r="I40" s="233" cm="1">
        <f t="array" ref="I40">SUMPRODUCT((LOWER(INDEX(Attendance!$D:$ZZ,MATCH($A40,Attendance!$A:$A,0),0))="x")*(Attendance!$D$2:$ZZ$2=_xlfn.XLOOKUP(I$1,'Point System'!$A:$A,'Point System'!$B:$B,""))*(TEXT(Attendance!$D$1:$ZZ$1,"mmm")="Mar"))*_xlfn.XLOOKUP(I$1,'Point System'!$A:$A,'Point System'!$C:$C,0)</f>
        <v>0</v>
      </c>
      <c r="J40" s="233" cm="1">
        <f t="array" ref="J40">SUMPRODUCT((LOWER(INDEX(Attendance!$D:$ZZ,MATCH($A40,Attendance!$A:$A,0),0))="x")*(Attendance!$D$2:$ZZ$2=_xlfn.XLOOKUP(J$1,'Point System'!$A:$A,'Point System'!$B:$B,""))*(TEXT(Attendance!$D$1:$ZZ$1,"mmm")="Mar"))*_xlfn.XLOOKUP(J$1,'Point System'!$A:$A,'Point System'!$C:$C,0)</f>
        <v>0</v>
      </c>
      <c r="K40" s="233" cm="1">
        <f t="array" ref="K40">SUMPRODUCT((LOWER(INDEX(Attendance!$D:$ZZ,MATCH($A40,Attendance!$A:$A,0),0))="x")*(Attendance!$D$2:$ZZ$2=_xlfn.XLOOKUP(K$1,'Point System'!$A:$A,'Point System'!$B:$B,""))*(TEXT(Attendance!$D$1:$ZZ$1,"mmm")="Mar"))*_xlfn.XLOOKUP(K$1,'Point System'!$A:$A,'Point System'!$C:$C,0)</f>
        <v>0</v>
      </c>
      <c r="L40" s="188"/>
      <c r="M40" s="188"/>
      <c r="N40" s="188"/>
      <c r="O40" s="188"/>
      <c r="P40" s="241">
        <f t="shared" si="0"/>
        <v>0</v>
      </c>
      <c r="Q40" s="242">
        <f>IFERROR(INDEX(Deduction!$W:$W,MATCH($A40,Deduction!$A:$A,0))*_xlfn.XLOOKUP(Q$1,'Point System'!$E:$E,'Point System'!$G:$G,0),0)</f>
        <v>0</v>
      </c>
      <c r="R40" s="242">
        <f>IFERROR(INDEX(Deduction!$X:$X,MATCH($A40,Deduction!$A:$A,0))*_xlfn.XLOOKUP(R$1,'Point System'!$E:$E,'Point System'!$G:$G,0),0)</f>
        <v>0</v>
      </c>
      <c r="S40" s="242">
        <f>IFERROR(INDEX(Deduction!$Y:$Y,MATCH($A40,Deduction!$A:$A,0))*_xlfn.XLOOKUP(S$1,'Point System'!$E:$E,'Point System'!$G:$G,0),0)</f>
        <v>0</v>
      </c>
      <c r="T40" s="242">
        <f>IFERROR(INDEX(Deduction!$Z:$Z,MATCH($A40,Deduction!$A:$A,0))*_xlfn.XLOOKUP(T$1,'Point System'!$E:$E,'Point System'!$G:$G,0),0)</f>
        <v>0</v>
      </c>
      <c r="U40" s="242">
        <f>IFERROR(INDEX(Deduction!$AA:$AA,MATCH($A40,Deduction!$A:$A,0))*_xlfn.XLOOKUP(U$1,'Point System'!$E:$E,'Point System'!$G:$G,0),0)</f>
        <v>0</v>
      </c>
      <c r="V40" s="242">
        <f>IFERROR(INDEX(Deduction!$AB:$AB,MATCH($A40,Deduction!$A:$A,0))*_xlfn.XLOOKUP(V$1,'Point System'!$E:$E,'Point System'!$G:$G,0),0)</f>
        <v>0</v>
      </c>
      <c r="W40" s="241">
        <f t="shared" si="1"/>
        <v>0</v>
      </c>
      <c r="X40" s="241">
        <f t="shared" si="2"/>
        <v>0</v>
      </c>
      <c r="Y40" s="244" cm="1">
        <f t="array" ref="Y40">IFERROR(SUMPRODUCT((LOWER(INDEX(Attendance!$E:$ZZ,MATCH($A40,Attendance!$A:$A,0),0))="x")*(TEXT(Attendance!$E$1:$ZZ$1,"mmm")="Mar"))/SUMPRODUCT((Attendance!$E$1:$ZZ$1&lt;&gt;"")*(TEXT(Attendance!$E$1:$ZZ$1,"mmm")="Mar")),0)</f>
        <v>0</v>
      </c>
      <c r="Z40" s="245" cm="1">
        <f t="array" ref="Z40">IFERROR(SUMPRODUCT((LOWER(INDEX(Attendance!$E:$ZZ,MATCH($A40,Attendance!$A:$A,0),0))="x")*(Attendance!$E$2:$ZZ$2=_xlfn.XLOOKUP(E$1,'Point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41" spans="1:26" x14ac:dyDescent="0.25">
      <c r="A41" s="39">
        <f>Attendance!A40</f>
        <v>38</v>
      </c>
      <c r="B41" s="39" t="str">
        <f>IF($A41=0,"",IFERROR(_xlfn.LET(_xlpm.x,INDEX(Attendance!$B:$B,MATCH($A41,Attendance!$A:$A,0)),IF(_xlpm.x=0,"",_xlpm.x)),""))</f>
        <v/>
      </c>
      <c r="C41" s="39" t="str">
        <f>IF($A41=0,"",IFERROR(_xlfn.LET(_xlpm.x,INDEX(Attendance!$C:$C,MATCH($A41,Attendance!$A:$A,0)),IF(_xlpm.x=0,"",_xlpm.x)),""))</f>
        <v/>
      </c>
      <c r="D41" s="39" t="str">
        <f>IF($A41=0,"",IFERROR(_xlfn.LET(_xlpm.x,INDEX(Attendance!$D:$D,MATCH($A41,Attendance!$A:$A,0)),IF(_xlpm.x=0,"",_xlpm.x)),""))</f>
        <v/>
      </c>
      <c r="E41" s="233" cm="1">
        <f t="array" ref="E41">SUMPRODUCT((LOWER(INDEX(Attendance!$D:$ZZ,MATCH($A41,Attendance!$A:$A,0),0))="x")*(Attendance!$D$2:$ZZ$2=_xlfn.XLOOKUP(E$1,'Point System'!$A:$A,'Point System'!$B:$B,""))*(TEXT(Attendance!$D$1:$ZZ$1,"mmm")="Mar"))*_xlfn.XLOOKUP(E$1,'Point System'!$A:$A,'Point System'!$C:$C,0)</f>
        <v>0</v>
      </c>
      <c r="F41" s="233" cm="1">
        <f t="array" ref="F41">SUMPRODUCT((LOWER(INDEX(Attendance!$D:$ZZ,MATCH($A41,Attendance!$A:$A,0),0))="x")*(Attendance!$D$2:$ZZ$2=_xlfn.XLOOKUP(F$1,'Point System'!$A:$A,'Point System'!$B:$B,""))*(TEXT(Attendance!$D$1:$ZZ$1,"mmm")="Mar"))*_xlfn.XLOOKUP(F$1,'Point System'!$A:$A,'Point System'!$C:$C,0)</f>
        <v>0</v>
      </c>
      <c r="G41" s="233" cm="1">
        <f t="array" ref="G41">SUMPRODUCT((LOWER(INDEX(Attendance!$D:$ZZ,MATCH($A41,Attendance!$A:$A,0),0))="x")*(Attendance!$D$2:$ZZ$2=_xlfn.XLOOKUP(G$1,'Point System'!$A:$A,'Point System'!$B:$B,""))*(TEXT(Attendance!$D$1:$ZZ$1,"mmm")="Mar"))*_xlfn.XLOOKUP(G$1,'Point System'!$A:$A,'Point System'!$C:$C,0)</f>
        <v>0</v>
      </c>
      <c r="H41" s="233" cm="1">
        <f t="array" ref="H41">SUMPRODUCT((LOWER(INDEX(Attendance!$D:$ZZ,MATCH($A41,Attendance!$A:$A,0),0))="x")*(Attendance!$D$2:$ZZ$2=_xlfn.XLOOKUP(H$1,'Point System'!$A:$A,'Point System'!$B:$B,""))*(TEXT(Attendance!$D$1:$ZZ$1,"mmm")="Mar"))*_xlfn.XLOOKUP(H$1,'Point System'!$A:$A,'Point System'!$C:$C,0)</f>
        <v>0</v>
      </c>
      <c r="I41" s="233" cm="1">
        <f t="array" ref="I41">SUMPRODUCT((LOWER(INDEX(Attendance!$D:$ZZ,MATCH($A41,Attendance!$A:$A,0),0))="x")*(Attendance!$D$2:$ZZ$2=_xlfn.XLOOKUP(I$1,'Point System'!$A:$A,'Point System'!$B:$B,""))*(TEXT(Attendance!$D$1:$ZZ$1,"mmm")="Mar"))*_xlfn.XLOOKUP(I$1,'Point System'!$A:$A,'Point System'!$C:$C,0)</f>
        <v>0</v>
      </c>
      <c r="J41" s="233" cm="1">
        <f t="array" ref="J41">SUMPRODUCT((LOWER(INDEX(Attendance!$D:$ZZ,MATCH($A41,Attendance!$A:$A,0),0))="x")*(Attendance!$D$2:$ZZ$2=_xlfn.XLOOKUP(J$1,'Point System'!$A:$A,'Point System'!$B:$B,""))*(TEXT(Attendance!$D$1:$ZZ$1,"mmm")="Mar"))*_xlfn.XLOOKUP(J$1,'Point System'!$A:$A,'Point System'!$C:$C,0)</f>
        <v>0</v>
      </c>
      <c r="K41" s="233" cm="1">
        <f t="array" ref="K41">SUMPRODUCT((LOWER(INDEX(Attendance!$D:$ZZ,MATCH($A41,Attendance!$A:$A,0),0))="x")*(Attendance!$D$2:$ZZ$2=_xlfn.XLOOKUP(K$1,'Point System'!$A:$A,'Point System'!$B:$B,""))*(TEXT(Attendance!$D$1:$ZZ$1,"mmm")="Mar"))*_xlfn.XLOOKUP(K$1,'Point System'!$A:$A,'Point System'!$C:$C,0)</f>
        <v>0</v>
      </c>
      <c r="L41" s="188"/>
      <c r="M41" s="188"/>
      <c r="N41" s="188"/>
      <c r="O41" s="188"/>
      <c r="P41" s="241">
        <f t="shared" si="0"/>
        <v>0</v>
      </c>
      <c r="Q41" s="242">
        <f>IFERROR(INDEX(Deduction!$W:$W,MATCH($A41,Deduction!$A:$A,0))*_xlfn.XLOOKUP(Q$1,'Point System'!$E:$E,'Point System'!$G:$G,0),0)</f>
        <v>0</v>
      </c>
      <c r="R41" s="242">
        <f>IFERROR(INDEX(Deduction!$X:$X,MATCH($A41,Deduction!$A:$A,0))*_xlfn.XLOOKUP(R$1,'Point System'!$E:$E,'Point System'!$G:$G,0),0)</f>
        <v>0</v>
      </c>
      <c r="S41" s="242">
        <f>IFERROR(INDEX(Deduction!$Y:$Y,MATCH($A41,Deduction!$A:$A,0))*_xlfn.XLOOKUP(S$1,'Point System'!$E:$E,'Point System'!$G:$G,0),0)</f>
        <v>0</v>
      </c>
      <c r="T41" s="242">
        <f>IFERROR(INDEX(Deduction!$Z:$Z,MATCH($A41,Deduction!$A:$A,0))*_xlfn.XLOOKUP(T$1,'Point System'!$E:$E,'Point System'!$G:$G,0),0)</f>
        <v>0</v>
      </c>
      <c r="U41" s="242">
        <f>IFERROR(INDEX(Deduction!$AA:$AA,MATCH($A41,Deduction!$A:$A,0))*_xlfn.XLOOKUP(U$1,'Point System'!$E:$E,'Point System'!$G:$G,0),0)</f>
        <v>0</v>
      </c>
      <c r="V41" s="242">
        <f>IFERROR(INDEX(Deduction!$AB:$AB,MATCH($A41,Deduction!$A:$A,0))*_xlfn.XLOOKUP(V$1,'Point System'!$E:$E,'Point System'!$G:$G,0),0)</f>
        <v>0</v>
      </c>
      <c r="W41" s="241">
        <f t="shared" si="1"/>
        <v>0</v>
      </c>
      <c r="X41" s="241">
        <f t="shared" si="2"/>
        <v>0</v>
      </c>
      <c r="Y41" s="244" cm="1">
        <f t="array" ref="Y41">IFERROR(SUMPRODUCT((LOWER(INDEX(Attendance!$E:$ZZ,MATCH($A41,Attendance!$A:$A,0),0))="x")*(TEXT(Attendance!$E$1:$ZZ$1,"mmm")="Mar"))/SUMPRODUCT((Attendance!$E$1:$ZZ$1&lt;&gt;"")*(TEXT(Attendance!$E$1:$ZZ$1,"mmm")="Mar")),0)</f>
        <v>0</v>
      </c>
      <c r="Z41" s="245" cm="1">
        <f t="array" ref="Z41">IFERROR(SUMPRODUCT((LOWER(INDEX(Attendance!$E:$ZZ,MATCH($A41,Attendance!$A:$A,0),0))="x")*(Attendance!$E$2:$ZZ$2=_xlfn.XLOOKUP(E$1,'Point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42" spans="1:26" x14ac:dyDescent="0.25">
      <c r="A42" s="40">
        <f>Attendance!A41</f>
        <v>39</v>
      </c>
      <c r="B42" s="39" t="str">
        <f>IF($A42=0,"",IFERROR(_xlfn.LET(_xlpm.x,INDEX(Attendance!$B:$B,MATCH($A42,Attendance!$A:$A,0)),IF(_xlpm.x=0,"",_xlpm.x)),""))</f>
        <v/>
      </c>
      <c r="C42" s="39" t="str">
        <f>IF($A42=0,"",IFERROR(_xlfn.LET(_xlpm.x,INDEX(Attendance!$C:$C,MATCH($A42,Attendance!$A:$A,0)),IF(_xlpm.x=0,"",_xlpm.x)),""))</f>
        <v/>
      </c>
      <c r="D42" s="39" t="str">
        <f>IF($A42=0,"",IFERROR(_xlfn.LET(_xlpm.x,INDEX(Attendance!$D:$D,MATCH($A42,Attendance!$A:$A,0)),IF(_xlpm.x=0,"",_xlpm.x)),""))</f>
        <v/>
      </c>
      <c r="E42" s="233" cm="1">
        <f t="array" ref="E42">SUMPRODUCT((LOWER(INDEX(Attendance!$D:$ZZ,MATCH($A42,Attendance!$A:$A,0),0))="x")*(Attendance!$D$2:$ZZ$2=_xlfn.XLOOKUP(E$1,'Point System'!$A:$A,'Point System'!$B:$B,""))*(TEXT(Attendance!$D$1:$ZZ$1,"mmm")="Mar"))*_xlfn.XLOOKUP(E$1,'Point System'!$A:$A,'Point System'!$C:$C,0)</f>
        <v>0</v>
      </c>
      <c r="F42" s="233" cm="1">
        <f t="array" ref="F42">SUMPRODUCT((LOWER(INDEX(Attendance!$D:$ZZ,MATCH($A42,Attendance!$A:$A,0),0))="x")*(Attendance!$D$2:$ZZ$2=_xlfn.XLOOKUP(F$1,'Point System'!$A:$A,'Point System'!$B:$B,""))*(TEXT(Attendance!$D$1:$ZZ$1,"mmm")="Mar"))*_xlfn.XLOOKUP(F$1,'Point System'!$A:$A,'Point System'!$C:$C,0)</f>
        <v>0</v>
      </c>
      <c r="G42" s="233" cm="1">
        <f t="array" ref="G42">SUMPRODUCT((LOWER(INDEX(Attendance!$D:$ZZ,MATCH($A42,Attendance!$A:$A,0),0))="x")*(Attendance!$D$2:$ZZ$2=_xlfn.XLOOKUP(G$1,'Point System'!$A:$A,'Point System'!$B:$B,""))*(TEXT(Attendance!$D$1:$ZZ$1,"mmm")="Mar"))*_xlfn.XLOOKUP(G$1,'Point System'!$A:$A,'Point System'!$C:$C,0)</f>
        <v>0</v>
      </c>
      <c r="H42" s="233" cm="1">
        <f t="array" ref="H42">SUMPRODUCT((LOWER(INDEX(Attendance!$D:$ZZ,MATCH($A42,Attendance!$A:$A,0),0))="x")*(Attendance!$D$2:$ZZ$2=_xlfn.XLOOKUP(H$1,'Point System'!$A:$A,'Point System'!$B:$B,""))*(TEXT(Attendance!$D$1:$ZZ$1,"mmm")="Mar"))*_xlfn.XLOOKUP(H$1,'Point System'!$A:$A,'Point System'!$C:$C,0)</f>
        <v>0</v>
      </c>
      <c r="I42" s="233" cm="1">
        <f t="array" ref="I42">SUMPRODUCT((LOWER(INDEX(Attendance!$D:$ZZ,MATCH($A42,Attendance!$A:$A,0),0))="x")*(Attendance!$D$2:$ZZ$2=_xlfn.XLOOKUP(I$1,'Point System'!$A:$A,'Point System'!$B:$B,""))*(TEXT(Attendance!$D$1:$ZZ$1,"mmm")="Mar"))*_xlfn.XLOOKUP(I$1,'Point System'!$A:$A,'Point System'!$C:$C,0)</f>
        <v>0</v>
      </c>
      <c r="J42" s="233" cm="1">
        <f t="array" ref="J42">SUMPRODUCT((LOWER(INDEX(Attendance!$D:$ZZ,MATCH($A42,Attendance!$A:$A,0),0))="x")*(Attendance!$D$2:$ZZ$2=_xlfn.XLOOKUP(J$1,'Point System'!$A:$A,'Point System'!$B:$B,""))*(TEXT(Attendance!$D$1:$ZZ$1,"mmm")="Mar"))*_xlfn.XLOOKUP(J$1,'Point System'!$A:$A,'Point System'!$C:$C,0)</f>
        <v>0</v>
      </c>
      <c r="K42" s="233" cm="1">
        <f t="array" ref="K42">SUMPRODUCT((LOWER(INDEX(Attendance!$D:$ZZ,MATCH($A42,Attendance!$A:$A,0),0))="x")*(Attendance!$D$2:$ZZ$2=_xlfn.XLOOKUP(K$1,'Point System'!$A:$A,'Point System'!$B:$B,""))*(TEXT(Attendance!$D$1:$ZZ$1,"mmm")="Mar"))*_xlfn.XLOOKUP(K$1,'Point System'!$A:$A,'Point System'!$C:$C,0)</f>
        <v>0</v>
      </c>
      <c r="L42" s="188"/>
      <c r="M42" s="188"/>
      <c r="N42" s="188"/>
      <c r="O42" s="188"/>
      <c r="P42" s="241">
        <f t="shared" si="0"/>
        <v>0</v>
      </c>
      <c r="Q42" s="242">
        <f>IFERROR(INDEX(Deduction!$W:$W,MATCH($A42,Deduction!$A:$A,0))*_xlfn.XLOOKUP(Q$1,'Point System'!$E:$E,'Point System'!$G:$G,0),0)</f>
        <v>0</v>
      </c>
      <c r="R42" s="242">
        <f>IFERROR(INDEX(Deduction!$X:$X,MATCH($A42,Deduction!$A:$A,0))*_xlfn.XLOOKUP(R$1,'Point System'!$E:$E,'Point System'!$G:$G,0),0)</f>
        <v>0</v>
      </c>
      <c r="S42" s="242">
        <f>IFERROR(INDEX(Deduction!$Y:$Y,MATCH($A42,Deduction!$A:$A,0))*_xlfn.XLOOKUP(S$1,'Point System'!$E:$E,'Point System'!$G:$G,0),0)</f>
        <v>0</v>
      </c>
      <c r="T42" s="242">
        <f>IFERROR(INDEX(Deduction!$Z:$Z,MATCH($A42,Deduction!$A:$A,0))*_xlfn.XLOOKUP(T$1,'Point System'!$E:$E,'Point System'!$G:$G,0),0)</f>
        <v>0</v>
      </c>
      <c r="U42" s="242">
        <f>IFERROR(INDEX(Deduction!$AA:$AA,MATCH($A42,Deduction!$A:$A,0))*_xlfn.XLOOKUP(U$1,'Point System'!$E:$E,'Point System'!$G:$G,0),0)</f>
        <v>0</v>
      </c>
      <c r="V42" s="242">
        <f>IFERROR(INDEX(Deduction!$AB:$AB,MATCH($A42,Deduction!$A:$A,0))*_xlfn.XLOOKUP(V$1,'Point System'!$E:$E,'Point System'!$G:$G,0),0)</f>
        <v>0</v>
      </c>
      <c r="W42" s="241">
        <f t="shared" si="1"/>
        <v>0</v>
      </c>
      <c r="X42" s="241">
        <f t="shared" si="2"/>
        <v>0</v>
      </c>
      <c r="Y42" s="244" cm="1">
        <f t="array" ref="Y42">IFERROR(SUMPRODUCT((LOWER(INDEX(Attendance!$E:$ZZ,MATCH($A42,Attendance!$A:$A,0),0))="x")*(TEXT(Attendance!$E$1:$ZZ$1,"mmm")="Mar"))/SUMPRODUCT((Attendance!$E$1:$ZZ$1&lt;&gt;"")*(TEXT(Attendance!$E$1:$ZZ$1,"mmm")="Mar")),0)</f>
        <v>0</v>
      </c>
      <c r="Z42" s="245" cm="1">
        <f t="array" ref="Z42">IFERROR(SUMPRODUCT((LOWER(INDEX(Attendance!$E:$ZZ,MATCH($A42,Attendance!$A:$A,0),0))="x")*(Attendance!$E$2:$ZZ$2=_xlfn.XLOOKUP(E$1,'Point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43" spans="1:26" x14ac:dyDescent="0.25">
      <c r="A43" s="39">
        <f>Attendance!A42</f>
        <v>40</v>
      </c>
      <c r="B43" s="39" t="str">
        <f>IF($A43=0,"",IFERROR(_xlfn.LET(_xlpm.x,INDEX(Attendance!$B:$B,MATCH($A43,Attendance!$A:$A,0)),IF(_xlpm.x=0,"",_xlpm.x)),""))</f>
        <v/>
      </c>
      <c r="C43" s="39" t="str">
        <f>IF($A43=0,"",IFERROR(_xlfn.LET(_xlpm.x,INDEX(Attendance!$C:$C,MATCH($A43,Attendance!$A:$A,0)),IF(_xlpm.x=0,"",_xlpm.x)),""))</f>
        <v/>
      </c>
      <c r="D43" s="39" t="str">
        <f>IF($A43=0,"",IFERROR(_xlfn.LET(_xlpm.x,INDEX(Attendance!$D:$D,MATCH($A43,Attendance!$A:$A,0)),IF(_xlpm.x=0,"",_xlpm.x)),""))</f>
        <v/>
      </c>
      <c r="E43" s="233" cm="1">
        <f t="array" ref="E43">SUMPRODUCT((LOWER(INDEX(Attendance!$D:$ZZ,MATCH($A43,Attendance!$A:$A,0),0))="x")*(Attendance!$D$2:$ZZ$2=_xlfn.XLOOKUP(E$1,'Point System'!$A:$A,'Point System'!$B:$B,""))*(TEXT(Attendance!$D$1:$ZZ$1,"mmm")="Mar"))*_xlfn.XLOOKUP(E$1,'Point System'!$A:$A,'Point System'!$C:$C,0)</f>
        <v>0</v>
      </c>
      <c r="F43" s="233" cm="1">
        <f t="array" ref="F43">SUMPRODUCT((LOWER(INDEX(Attendance!$D:$ZZ,MATCH($A43,Attendance!$A:$A,0),0))="x")*(Attendance!$D$2:$ZZ$2=_xlfn.XLOOKUP(F$1,'Point System'!$A:$A,'Point System'!$B:$B,""))*(TEXT(Attendance!$D$1:$ZZ$1,"mmm")="Mar"))*_xlfn.XLOOKUP(F$1,'Point System'!$A:$A,'Point System'!$C:$C,0)</f>
        <v>0</v>
      </c>
      <c r="G43" s="233" cm="1">
        <f t="array" ref="G43">SUMPRODUCT((LOWER(INDEX(Attendance!$D:$ZZ,MATCH($A43,Attendance!$A:$A,0),0))="x")*(Attendance!$D$2:$ZZ$2=_xlfn.XLOOKUP(G$1,'Point System'!$A:$A,'Point System'!$B:$B,""))*(TEXT(Attendance!$D$1:$ZZ$1,"mmm")="Mar"))*_xlfn.XLOOKUP(G$1,'Point System'!$A:$A,'Point System'!$C:$C,0)</f>
        <v>0</v>
      </c>
      <c r="H43" s="233" cm="1">
        <f t="array" ref="H43">SUMPRODUCT((LOWER(INDEX(Attendance!$D:$ZZ,MATCH($A43,Attendance!$A:$A,0),0))="x")*(Attendance!$D$2:$ZZ$2=_xlfn.XLOOKUP(H$1,'Point System'!$A:$A,'Point System'!$B:$B,""))*(TEXT(Attendance!$D$1:$ZZ$1,"mmm")="Mar"))*_xlfn.XLOOKUP(H$1,'Point System'!$A:$A,'Point System'!$C:$C,0)</f>
        <v>0</v>
      </c>
      <c r="I43" s="233" cm="1">
        <f t="array" ref="I43">SUMPRODUCT((LOWER(INDEX(Attendance!$D:$ZZ,MATCH($A43,Attendance!$A:$A,0),0))="x")*(Attendance!$D$2:$ZZ$2=_xlfn.XLOOKUP(I$1,'Point System'!$A:$A,'Point System'!$B:$B,""))*(TEXT(Attendance!$D$1:$ZZ$1,"mmm")="Mar"))*_xlfn.XLOOKUP(I$1,'Point System'!$A:$A,'Point System'!$C:$C,0)</f>
        <v>0</v>
      </c>
      <c r="J43" s="233" cm="1">
        <f t="array" ref="J43">SUMPRODUCT((LOWER(INDEX(Attendance!$D:$ZZ,MATCH($A43,Attendance!$A:$A,0),0))="x")*(Attendance!$D$2:$ZZ$2=_xlfn.XLOOKUP(J$1,'Point System'!$A:$A,'Point System'!$B:$B,""))*(TEXT(Attendance!$D$1:$ZZ$1,"mmm")="Mar"))*_xlfn.XLOOKUP(J$1,'Point System'!$A:$A,'Point System'!$C:$C,0)</f>
        <v>0</v>
      </c>
      <c r="K43" s="233" cm="1">
        <f t="array" ref="K43">SUMPRODUCT((LOWER(INDEX(Attendance!$D:$ZZ,MATCH($A43,Attendance!$A:$A,0),0))="x")*(Attendance!$D$2:$ZZ$2=_xlfn.XLOOKUP(K$1,'Point System'!$A:$A,'Point System'!$B:$B,""))*(TEXT(Attendance!$D$1:$ZZ$1,"mmm")="Mar"))*_xlfn.XLOOKUP(K$1,'Point System'!$A:$A,'Point System'!$C:$C,0)</f>
        <v>0</v>
      </c>
      <c r="L43" s="188"/>
      <c r="M43" s="188"/>
      <c r="N43" s="188"/>
      <c r="O43" s="188"/>
      <c r="P43" s="241">
        <f t="shared" si="0"/>
        <v>0</v>
      </c>
      <c r="Q43" s="242">
        <f>IFERROR(INDEX(Deduction!$W:$W,MATCH($A43,Deduction!$A:$A,0))*_xlfn.XLOOKUP(Q$1,'Point System'!$E:$E,'Point System'!$G:$G,0),0)</f>
        <v>0</v>
      </c>
      <c r="R43" s="242">
        <f>IFERROR(INDEX(Deduction!$X:$X,MATCH($A43,Deduction!$A:$A,0))*_xlfn.XLOOKUP(R$1,'Point System'!$E:$E,'Point System'!$G:$G,0),0)</f>
        <v>0</v>
      </c>
      <c r="S43" s="242">
        <f>IFERROR(INDEX(Deduction!$Y:$Y,MATCH($A43,Deduction!$A:$A,0))*_xlfn.XLOOKUP(S$1,'Point System'!$E:$E,'Point System'!$G:$G,0),0)</f>
        <v>0</v>
      </c>
      <c r="T43" s="242">
        <f>IFERROR(INDEX(Deduction!$Z:$Z,MATCH($A43,Deduction!$A:$A,0))*_xlfn.XLOOKUP(T$1,'Point System'!$E:$E,'Point System'!$G:$G,0),0)</f>
        <v>0</v>
      </c>
      <c r="U43" s="242">
        <f>IFERROR(INDEX(Deduction!$AA:$AA,MATCH($A43,Deduction!$A:$A,0))*_xlfn.XLOOKUP(U$1,'Point System'!$E:$E,'Point System'!$G:$G,0),0)</f>
        <v>0</v>
      </c>
      <c r="V43" s="242">
        <f>IFERROR(INDEX(Deduction!$AB:$AB,MATCH($A43,Deduction!$A:$A,0))*_xlfn.XLOOKUP(V$1,'Point System'!$E:$E,'Point System'!$G:$G,0),0)</f>
        <v>0</v>
      </c>
      <c r="W43" s="241">
        <f t="shared" si="1"/>
        <v>0</v>
      </c>
      <c r="X43" s="241">
        <f t="shared" si="2"/>
        <v>0</v>
      </c>
      <c r="Y43" s="244" cm="1">
        <f t="array" ref="Y43">IFERROR(SUMPRODUCT((LOWER(INDEX(Attendance!$E:$ZZ,MATCH($A43,Attendance!$A:$A,0),0))="x")*(TEXT(Attendance!$E$1:$ZZ$1,"mmm")="Mar"))/SUMPRODUCT((Attendance!$E$1:$ZZ$1&lt;&gt;"")*(TEXT(Attendance!$E$1:$ZZ$1,"mmm")="Mar")),0)</f>
        <v>0</v>
      </c>
      <c r="Z43" s="245" cm="1">
        <f t="array" ref="Z43">IFERROR(SUMPRODUCT((LOWER(INDEX(Attendance!$E:$ZZ,MATCH($A43,Attendance!$A:$A,0),0))="x")*(Attendance!$E$2:$ZZ$2=_xlfn.XLOOKUP(E$1,'Point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44" spans="1:26" x14ac:dyDescent="0.25">
      <c r="A44" s="40">
        <f>Attendance!A43</f>
        <v>41</v>
      </c>
      <c r="B44" s="39" t="str">
        <f>IF($A44=0,"",IFERROR(_xlfn.LET(_xlpm.x,INDEX(Attendance!$B:$B,MATCH($A44,Attendance!$A:$A,0)),IF(_xlpm.x=0,"",_xlpm.x)),""))</f>
        <v/>
      </c>
      <c r="C44" s="39" t="str">
        <f>IF($A44=0,"",IFERROR(_xlfn.LET(_xlpm.x,INDEX(Attendance!$C:$C,MATCH($A44,Attendance!$A:$A,0)),IF(_xlpm.x=0,"",_xlpm.x)),""))</f>
        <v/>
      </c>
      <c r="D44" s="39" t="str">
        <f>IF($A44=0,"",IFERROR(_xlfn.LET(_xlpm.x,INDEX(Attendance!$D:$D,MATCH($A44,Attendance!$A:$A,0)),IF(_xlpm.x=0,"",_xlpm.x)),""))</f>
        <v/>
      </c>
      <c r="E44" s="233" cm="1">
        <f t="array" ref="E44">SUMPRODUCT((LOWER(INDEX(Attendance!$D:$ZZ,MATCH($A44,Attendance!$A:$A,0),0))="x")*(Attendance!$D$2:$ZZ$2=_xlfn.XLOOKUP(E$1,'Point System'!$A:$A,'Point System'!$B:$B,""))*(TEXT(Attendance!$D$1:$ZZ$1,"mmm")="Mar"))*_xlfn.XLOOKUP(E$1,'Point System'!$A:$A,'Point System'!$C:$C,0)</f>
        <v>0</v>
      </c>
      <c r="F44" s="233" cm="1">
        <f t="array" ref="F44">SUMPRODUCT((LOWER(INDEX(Attendance!$D:$ZZ,MATCH($A44,Attendance!$A:$A,0),0))="x")*(Attendance!$D$2:$ZZ$2=_xlfn.XLOOKUP(F$1,'Point System'!$A:$A,'Point System'!$B:$B,""))*(TEXT(Attendance!$D$1:$ZZ$1,"mmm")="Mar"))*_xlfn.XLOOKUP(F$1,'Point System'!$A:$A,'Point System'!$C:$C,0)</f>
        <v>0</v>
      </c>
      <c r="G44" s="233" cm="1">
        <f t="array" ref="G44">SUMPRODUCT((LOWER(INDEX(Attendance!$D:$ZZ,MATCH($A44,Attendance!$A:$A,0),0))="x")*(Attendance!$D$2:$ZZ$2=_xlfn.XLOOKUP(G$1,'Point System'!$A:$A,'Point System'!$B:$B,""))*(TEXT(Attendance!$D$1:$ZZ$1,"mmm")="Mar"))*_xlfn.XLOOKUP(G$1,'Point System'!$A:$A,'Point System'!$C:$C,0)</f>
        <v>0</v>
      </c>
      <c r="H44" s="233" cm="1">
        <f t="array" ref="H44">SUMPRODUCT((LOWER(INDEX(Attendance!$D:$ZZ,MATCH($A44,Attendance!$A:$A,0),0))="x")*(Attendance!$D$2:$ZZ$2=_xlfn.XLOOKUP(H$1,'Point System'!$A:$A,'Point System'!$B:$B,""))*(TEXT(Attendance!$D$1:$ZZ$1,"mmm")="Mar"))*_xlfn.XLOOKUP(H$1,'Point System'!$A:$A,'Point System'!$C:$C,0)</f>
        <v>0</v>
      </c>
      <c r="I44" s="233" cm="1">
        <f t="array" ref="I44">SUMPRODUCT((LOWER(INDEX(Attendance!$D:$ZZ,MATCH($A44,Attendance!$A:$A,0),0))="x")*(Attendance!$D$2:$ZZ$2=_xlfn.XLOOKUP(I$1,'Point System'!$A:$A,'Point System'!$B:$B,""))*(TEXT(Attendance!$D$1:$ZZ$1,"mmm")="Mar"))*_xlfn.XLOOKUP(I$1,'Point System'!$A:$A,'Point System'!$C:$C,0)</f>
        <v>0</v>
      </c>
      <c r="J44" s="233" cm="1">
        <f t="array" ref="J44">SUMPRODUCT((LOWER(INDEX(Attendance!$D:$ZZ,MATCH($A44,Attendance!$A:$A,0),0))="x")*(Attendance!$D$2:$ZZ$2=_xlfn.XLOOKUP(J$1,'Point System'!$A:$A,'Point System'!$B:$B,""))*(TEXT(Attendance!$D$1:$ZZ$1,"mmm")="Mar"))*_xlfn.XLOOKUP(J$1,'Point System'!$A:$A,'Point System'!$C:$C,0)</f>
        <v>0</v>
      </c>
      <c r="K44" s="233" cm="1">
        <f t="array" ref="K44">SUMPRODUCT((LOWER(INDEX(Attendance!$D:$ZZ,MATCH($A44,Attendance!$A:$A,0),0))="x")*(Attendance!$D$2:$ZZ$2=_xlfn.XLOOKUP(K$1,'Point System'!$A:$A,'Point System'!$B:$B,""))*(TEXT(Attendance!$D$1:$ZZ$1,"mmm")="Mar"))*_xlfn.XLOOKUP(K$1,'Point System'!$A:$A,'Point System'!$C:$C,0)</f>
        <v>0</v>
      </c>
      <c r="L44" s="188"/>
      <c r="M44" s="188"/>
      <c r="N44" s="188"/>
      <c r="O44" s="188"/>
      <c r="P44" s="241">
        <f t="shared" si="0"/>
        <v>0</v>
      </c>
      <c r="Q44" s="242">
        <f>IFERROR(INDEX(Deduction!$W:$W,MATCH($A44,Deduction!$A:$A,0))*_xlfn.XLOOKUP(Q$1,'Point System'!$E:$E,'Point System'!$G:$G,0),0)</f>
        <v>0</v>
      </c>
      <c r="R44" s="242">
        <f>IFERROR(INDEX(Deduction!$X:$X,MATCH($A44,Deduction!$A:$A,0))*_xlfn.XLOOKUP(R$1,'Point System'!$E:$E,'Point System'!$G:$G,0),0)</f>
        <v>0</v>
      </c>
      <c r="S44" s="242">
        <f>IFERROR(INDEX(Deduction!$Y:$Y,MATCH($A44,Deduction!$A:$A,0))*_xlfn.XLOOKUP(S$1,'Point System'!$E:$E,'Point System'!$G:$G,0),0)</f>
        <v>0</v>
      </c>
      <c r="T44" s="242">
        <f>IFERROR(INDEX(Deduction!$Z:$Z,MATCH($A44,Deduction!$A:$A,0))*_xlfn.XLOOKUP(T$1,'Point System'!$E:$E,'Point System'!$G:$G,0),0)</f>
        <v>0</v>
      </c>
      <c r="U44" s="242">
        <f>IFERROR(INDEX(Deduction!$AA:$AA,MATCH($A44,Deduction!$A:$A,0))*_xlfn.XLOOKUP(U$1,'Point System'!$E:$E,'Point System'!$G:$G,0),0)</f>
        <v>0</v>
      </c>
      <c r="V44" s="242">
        <f>IFERROR(INDEX(Deduction!$AB:$AB,MATCH($A44,Deduction!$A:$A,0))*_xlfn.XLOOKUP(V$1,'Point System'!$E:$E,'Point System'!$G:$G,0),0)</f>
        <v>0</v>
      </c>
      <c r="W44" s="241">
        <f t="shared" si="1"/>
        <v>0</v>
      </c>
      <c r="X44" s="241">
        <f t="shared" si="2"/>
        <v>0</v>
      </c>
      <c r="Y44" s="244" cm="1">
        <f t="array" ref="Y44">IFERROR(SUMPRODUCT((LOWER(INDEX(Attendance!$E:$ZZ,MATCH($A44,Attendance!$A:$A,0),0))="x")*(TEXT(Attendance!$E$1:$ZZ$1,"mmm")="Mar"))/SUMPRODUCT((Attendance!$E$1:$ZZ$1&lt;&gt;"")*(TEXT(Attendance!$E$1:$ZZ$1,"mmm")="Mar")),0)</f>
        <v>0</v>
      </c>
      <c r="Z44" s="245" cm="1">
        <f t="array" ref="Z44">IFERROR(SUMPRODUCT((LOWER(INDEX(Attendance!$E:$ZZ,MATCH($A44,Attendance!$A:$A,0),0))="x")*(Attendance!$E$2:$ZZ$2=_xlfn.XLOOKUP(E$1,'Point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45" spans="1:26" x14ac:dyDescent="0.25">
      <c r="A45" s="39">
        <f>Attendance!A44</f>
        <v>42</v>
      </c>
      <c r="B45" s="39" t="str">
        <f>IF($A45=0,"",IFERROR(_xlfn.LET(_xlpm.x,INDEX(Attendance!$B:$B,MATCH($A45,Attendance!$A:$A,0)),IF(_xlpm.x=0,"",_xlpm.x)),""))</f>
        <v/>
      </c>
      <c r="C45" s="39" t="str">
        <f>IF($A45=0,"",IFERROR(_xlfn.LET(_xlpm.x,INDEX(Attendance!$C:$C,MATCH($A45,Attendance!$A:$A,0)),IF(_xlpm.x=0,"",_xlpm.x)),""))</f>
        <v/>
      </c>
      <c r="D45" s="39" t="str">
        <f>IF($A45=0,"",IFERROR(_xlfn.LET(_xlpm.x,INDEX(Attendance!$D:$D,MATCH($A45,Attendance!$A:$A,0)),IF(_xlpm.x=0,"",_xlpm.x)),""))</f>
        <v/>
      </c>
      <c r="E45" s="233" cm="1">
        <f t="array" ref="E45">SUMPRODUCT((LOWER(INDEX(Attendance!$D:$ZZ,MATCH($A45,Attendance!$A:$A,0),0))="x")*(Attendance!$D$2:$ZZ$2=_xlfn.XLOOKUP(E$1,'Point System'!$A:$A,'Point System'!$B:$B,""))*(TEXT(Attendance!$D$1:$ZZ$1,"mmm")="Mar"))*_xlfn.XLOOKUP(E$1,'Point System'!$A:$A,'Point System'!$C:$C,0)</f>
        <v>0</v>
      </c>
      <c r="F45" s="233" cm="1">
        <f t="array" ref="F45">SUMPRODUCT((LOWER(INDEX(Attendance!$D:$ZZ,MATCH($A45,Attendance!$A:$A,0),0))="x")*(Attendance!$D$2:$ZZ$2=_xlfn.XLOOKUP(F$1,'Point System'!$A:$A,'Point System'!$B:$B,""))*(TEXT(Attendance!$D$1:$ZZ$1,"mmm")="Mar"))*_xlfn.XLOOKUP(F$1,'Point System'!$A:$A,'Point System'!$C:$C,0)</f>
        <v>0</v>
      </c>
      <c r="G45" s="233" cm="1">
        <f t="array" ref="G45">SUMPRODUCT((LOWER(INDEX(Attendance!$D:$ZZ,MATCH($A45,Attendance!$A:$A,0),0))="x")*(Attendance!$D$2:$ZZ$2=_xlfn.XLOOKUP(G$1,'Point System'!$A:$A,'Point System'!$B:$B,""))*(TEXT(Attendance!$D$1:$ZZ$1,"mmm")="Mar"))*_xlfn.XLOOKUP(G$1,'Point System'!$A:$A,'Point System'!$C:$C,0)</f>
        <v>0</v>
      </c>
      <c r="H45" s="233" cm="1">
        <f t="array" ref="H45">SUMPRODUCT((LOWER(INDEX(Attendance!$D:$ZZ,MATCH($A45,Attendance!$A:$A,0),0))="x")*(Attendance!$D$2:$ZZ$2=_xlfn.XLOOKUP(H$1,'Point System'!$A:$A,'Point System'!$B:$B,""))*(TEXT(Attendance!$D$1:$ZZ$1,"mmm")="Mar"))*_xlfn.XLOOKUP(H$1,'Point System'!$A:$A,'Point System'!$C:$C,0)</f>
        <v>0</v>
      </c>
      <c r="I45" s="233" cm="1">
        <f t="array" ref="I45">SUMPRODUCT((LOWER(INDEX(Attendance!$D:$ZZ,MATCH($A45,Attendance!$A:$A,0),0))="x")*(Attendance!$D$2:$ZZ$2=_xlfn.XLOOKUP(I$1,'Point System'!$A:$A,'Point System'!$B:$B,""))*(TEXT(Attendance!$D$1:$ZZ$1,"mmm")="Mar"))*_xlfn.XLOOKUP(I$1,'Point System'!$A:$A,'Point System'!$C:$C,0)</f>
        <v>0</v>
      </c>
      <c r="J45" s="233" cm="1">
        <f t="array" ref="J45">SUMPRODUCT((LOWER(INDEX(Attendance!$D:$ZZ,MATCH($A45,Attendance!$A:$A,0),0))="x")*(Attendance!$D$2:$ZZ$2=_xlfn.XLOOKUP(J$1,'Point System'!$A:$A,'Point System'!$B:$B,""))*(TEXT(Attendance!$D$1:$ZZ$1,"mmm")="Mar"))*_xlfn.XLOOKUP(J$1,'Point System'!$A:$A,'Point System'!$C:$C,0)</f>
        <v>0</v>
      </c>
      <c r="K45" s="233" cm="1">
        <f t="array" ref="K45">SUMPRODUCT((LOWER(INDEX(Attendance!$D:$ZZ,MATCH($A45,Attendance!$A:$A,0),0))="x")*(Attendance!$D$2:$ZZ$2=_xlfn.XLOOKUP(K$1,'Point System'!$A:$A,'Point System'!$B:$B,""))*(TEXT(Attendance!$D$1:$ZZ$1,"mmm")="Mar"))*_xlfn.XLOOKUP(K$1,'Point System'!$A:$A,'Point System'!$C:$C,0)</f>
        <v>0</v>
      </c>
      <c r="L45" s="188"/>
      <c r="M45" s="188"/>
      <c r="N45" s="188"/>
      <c r="O45" s="188"/>
      <c r="P45" s="241">
        <f t="shared" si="0"/>
        <v>0</v>
      </c>
      <c r="Q45" s="242">
        <f>IFERROR(INDEX(Deduction!$W:$W,MATCH($A45,Deduction!$A:$A,0))*_xlfn.XLOOKUP(Q$1,'Point System'!$E:$E,'Point System'!$G:$G,0),0)</f>
        <v>0</v>
      </c>
      <c r="R45" s="242">
        <f>IFERROR(INDEX(Deduction!$X:$X,MATCH($A45,Deduction!$A:$A,0))*_xlfn.XLOOKUP(R$1,'Point System'!$E:$E,'Point System'!$G:$G,0),0)</f>
        <v>0</v>
      </c>
      <c r="S45" s="242">
        <f>IFERROR(INDEX(Deduction!$Y:$Y,MATCH($A45,Deduction!$A:$A,0))*_xlfn.XLOOKUP(S$1,'Point System'!$E:$E,'Point System'!$G:$G,0),0)</f>
        <v>0</v>
      </c>
      <c r="T45" s="242">
        <f>IFERROR(INDEX(Deduction!$Z:$Z,MATCH($A45,Deduction!$A:$A,0))*_xlfn.XLOOKUP(T$1,'Point System'!$E:$E,'Point System'!$G:$G,0),0)</f>
        <v>0</v>
      </c>
      <c r="U45" s="242">
        <f>IFERROR(INDEX(Deduction!$AA:$AA,MATCH($A45,Deduction!$A:$A,0))*_xlfn.XLOOKUP(U$1,'Point System'!$E:$E,'Point System'!$G:$G,0),0)</f>
        <v>0</v>
      </c>
      <c r="V45" s="242">
        <f>IFERROR(INDEX(Deduction!$AB:$AB,MATCH($A45,Deduction!$A:$A,0))*_xlfn.XLOOKUP(V$1,'Point System'!$E:$E,'Point System'!$G:$G,0),0)</f>
        <v>0</v>
      </c>
      <c r="W45" s="241">
        <f t="shared" si="1"/>
        <v>0</v>
      </c>
      <c r="X45" s="241">
        <f t="shared" si="2"/>
        <v>0</v>
      </c>
      <c r="Y45" s="244" cm="1">
        <f t="array" ref="Y45">IFERROR(SUMPRODUCT((LOWER(INDEX(Attendance!$E:$ZZ,MATCH($A45,Attendance!$A:$A,0),0))="x")*(TEXT(Attendance!$E$1:$ZZ$1,"mmm")="Mar"))/SUMPRODUCT((Attendance!$E$1:$ZZ$1&lt;&gt;"")*(TEXT(Attendance!$E$1:$ZZ$1,"mmm")="Mar")),0)</f>
        <v>0</v>
      </c>
      <c r="Z45" s="245" cm="1">
        <f t="array" ref="Z45">IFERROR(SUMPRODUCT((LOWER(INDEX(Attendance!$E:$ZZ,MATCH($A45,Attendance!$A:$A,0),0))="x")*(Attendance!$E$2:$ZZ$2=_xlfn.XLOOKUP(E$1,'Point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46" spans="1:26" x14ac:dyDescent="0.25">
      <c r="A46" s="40">
        <f>Attendance!A45</f>
        <v>43</v>
      </c>
      <c r="B46" s="39" t="str">
        <f>IF($A46=0,"",IFERROR(_xlfn.LET(_xlpm.x,INDEX(Attendance!$B:$B,MATCH($A46,Attendance!$A:$A,0)),IF(_xlpm.x=0,"",_xlpm.x)),""))</f>
        <v/>
      </c>
      <c r="C46" s="39" t="str">
        <f>IF($A46=0,"",IFERROR(_xlfn.LET(_xlpm.x,INDEX(Attendance!$C:$C,MATCH($A46,Attendance!$A:$A,0)),IF(_xlpm.x=0,"",_xlpm.x)),""))</f>
        <v/>
      </c>
      <c r="D46" s="39" t="str">
        <f>IF($A46=0,"",IFERROR(_xlfn.LET(_xlpm.x,INDEX(Attendance!$D:$D,MATCH($A46,Attendance!$A:$A,0)),IF(_xlpm.x=0,"",_xlpm.x)),""))</f>
        <v/>
      </c>
      <c r="E46" s="233" cm="1">
        <f t="array" ref="E46">SUMPRODUCT((LOWER(INDEX(Attendance!$D:$ZZ,MATCH($A46,Attendance!$A:$A,0),0))="x")*(Attendance!$D$2:$ZZ$2=_xlfn.XLOOKUP(E$1,'Point System'!$A:$A,'Point System'!$B:$B,""))*(TEXT(Attendance!$D$1:$ZZ$1,"mmm")="Mar"))*_xlfn.XLOOKUP(E$1,'Point System'!$A:$A,'Point System'!$C:$C,0)</f>
        <v>0</v>
      </c>
      <c r="F46" s="233" cm="1">
        <f t="array" ref="F46">SUMPRODUCT((LOWER(INDEX(Attendance!$D:$ZZ,MATCH($A46,Attendance!$A:$A,0),0))="x")*(Attendance!$D$2:$ZZ$2=_xlfn.XLOOKUP(F$1,'Point System'!$A:$A,'Point System'!$B:$B,""))*(TEXT(Attendance!$D$1:$ZZ$1,"mmm")="Mar"))*_xlfn.XLOOKUP(F$1,'Point System'!$A:$A,'Point System'!$C:$C,0)</f>
        <v>0</v>
      </c>
      <c r="G46" s="233" cm="1">
        <f t="array" ref="G46">SUMPRODUCT((LOWER(INDEX(Attendance!$D:$ZZ,MATCH($A46,Attendance!$A:$A,0),0))="x")*(Attendance!$D$2:$ZZ$2=_xlfn.XLOOKUP(G$1,'Point System'!$A:$A,'Point System'!$B:$B,""))*(TEXT(Attendance!$D$1:$ZZ$1,"mmm")="Mar"))*_xlfn.XLOOKUP(G$1,'Point System'!$A:$A,'Point System'!$C:$C,0)</f>
        <v>0</v>
      </c>
      <c r="H46" s="233" cm="1">
        <f t="array" ref="H46">SUMPRODUCT((LOWER(INDEX(Attendance!$D:$ZZ,MATCH($A46,Attendance!$A:$A,0),0))="x")*(Attendance!$D$2:$ZZ$2=_xlfn.XLOOKUP(H$1,'Point System'!$A:$A,'Point System'!$B:$B,""))*(TEXT(Attendance!$D$1:$ZZ$1,"mmm")="Mar"))*_xlfn.XLOOKUP(H$1,'Point System'!$A:$A,'Point System'!$C:$C,0)</f>
        <v>0</v>
      </c>
      <c r="I46" s="233" cm="1">
        <f t="array" ref="I46">SUMPRODUCT((LOWER(INDEX(Attendance!$D:$ZZ,MATCH($A46,Attendance!$A:$A,0),0))="x")*(Attendance!$D$2:$ZZ$2=_xlfn.XLOOKUP(I$1,'Point System'!$A:$A,'Point System'!$B:$B,""))*(TEXT(Attendance!$D$1:$ZZ$1,"mmm")="Mar"))*_xlfn.XLOOKUP(I$1,'Point System'!$A:$A,'Point System'!$C:$C,0)</f>
        <v>0</v>
      </c>
      <c r="J46" s="233" cm="1">
        <f t="array" ref="J46">SUMPRODUCT((LOWER(INDEX(Attendance!$D:$ZZ,MATCH($A46,Attendance!$A:$A,0),0))="x")*(Attendance!$D$2:$ZZ$2=_xlfn.XLOOKUP(J$1,'Point System'!$A:$A,'Point System'!$B:$B,""))*(TEXT(Attendance!$D$1:$ZZ$1,"mmm")="Mar"))*_xlfn.XLOOKUP(J$1,'Point System'!$A:$A,'Point System'!$C:$C,0)</f>
        <v>0</v>
      </c>
      <c r="K46" s="233" cm="1">
        <f t="array" ref="K46">SUMPRODUCT((LOWER(INDEX(Attendance!$D:$ZZ,MATCH($A46,Attendance!$A:$A,0),0))="x")*(Attendance!$D$2:$ZZ$2=_xlfn.XLOOKUP(K$1,'Point System'!$A:$A,'Point System'!$B:$B,""))*(TEXT(Attendance!$D$1:$ZZ$1,"mmm")="Mar"))*_xlfn.XLOOKUP(K$1,'Point System'!$A:$A,'Point System'!$C:$C,0)</f>
        <v>0</v>
      </c>
      <c r="L46" s="188"/>
      <c r="M46" s="188"/>
      <c r="N46" s="188"/>
      <c r="O46" s="188"/>
      <c r="P46" s="241">
        <f t="shared" si="0"/>
        <v>0</v>
      </c>
      <c r="Q46" s="242">
        <f>IFERROR(INDEX(Deduction!$W:$W,MATCH($A46,Deduction!$A:$A,0))*_xlfn.XLOOKUP(Q$1,'Point System'!$E:$E,'Point System'!$G:$G,0),0)</f>
        <v>0</v>
      </c>
      <c r="R46" s="242">
        <f>IFERROR(INDEX(Deduction!$X:$X,MATCH($A46,Deduction!$A:$A,0))*_xlfn.XLOOKUP(R$1,'Point System'!$E:$E,'Point System'!$G:$G,0),0)</f>
        <v>0</v>
      </c>
      <c r="S46" s="242">
        <f>IFERROR(INDEX(Deduction!$Y:$Y,MATCH($A46,Deduction!$A:$A,0))*_xlfn.XLOOKUP(S$1,'Point System'!$E:$E,'Point System'!$G:$G,0),0)</f>
        <v>0</v>
      </c>
      <c r="T46" s="242">
        <f>IFERROR(INDEX(Deduction!$Z:$Z,MATCH($A46,Deduction!$A:$A,0))*_xlfn.XLOOKUP(T$1,'Point System'!$E:$E,'Point System'!$G:$G,0),0)</f>
        <v>0</v>
      </c>
      <c r="U46" s="242">
        <f>IFERROR(INDEX(Deduction!$AA:$AA,MATCH($A46,Deduction!$A:$A,0))*_xlfn.XLOOKUP(U$1,'Point System'!$E:$E,'Point System'!$G:$G,0),0)</f>
        <v>0</v>
      </c>
      <c r="V46" s="242">
        <f>IFERROR(INDEX(Deduction!$AB:$AB,MATCH($A46,Deduction!$A:$A,0))*_xlfn.XLOOKUP(V$1,'Point System'!$E:$E,'Point System'!$G:$G,0),0)</f>
        <v>0</v>
      </c>
      <c r="W46" s="241">
        <f t="shared" si="1"/>
        <v>0</v>
      </c>
      <c r="X46" s="241">
        <f t="shared" si="2"/>
        <v>0</v>
      </c>
      <c r="Y46" s="244" cm="1">
        <f t="array" ref="Y46">IFERROR(SUMPRODUCT((LOWER(INDEX(Attendance!$E:$ZZ,MATCH($A46,Attendance!$A:$A,0),0))="x")*(TEXT(Attendance!$E$1:$ZZ$1,"mmm")="Mar"))/SUMPRODUCT((Attendance!$E$1:$ZZ$1&lt;&gt;"")*(TEXT(Attendance!$E$1:$ZZ$1,"mmm")="Mar")),0)</f>
        <v>0</v>
      </c>
      <c r="Z46" s="245" cm="1">
        <f t="array" ref="Z46">IFERROR(SUMPRODUCT((LOWER(INDEX(Attendance!$E:$ZZ,MATCH($A46,Attendance!$A:$A,0),0))="x")*(Attendance!$E$2:$ZZ$2=_xlfn.XLOOKUP(E$1,'Point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47" spans="1:26" x14ac:dyDescent="0.25">
      <c r="A47" s="39">
        <f>Attendance!A46</f>
        <v>44</v>
      </c>
      <c r="B47" s="39" t="str">
        <f>IF($A47=0,"",IFERROR(_xlfn.LET(_xlpm.x,INDEX(Attendance!$B:$B,MATCH($A47,Attendance!$A:$A,0)),IF(_xlpm.x=0,"",_xlpm.x)),""))</f>
        <v/>
      </c>
      <c r="C47" s="39" t="str">
        <f>IF($A47=0,"",IFERROR(_xlfn.LET(_xlpm.x,INDEX(Attendance!$C:$C,MATCH($A47,Attendance!$A:$A,0)),IF(_xlpm.x=0,"",_xlpm.x)),""))</f>
        <v/>
      </c>
      <c r="D47" s="39" t="str">
        <f>IF($A47=0,"",IFERROR(_xlfn.LET(_xlpm.x,INDEX(Attendance!$D:$D,MATCH($A47,Attendance!$A:$A,0)),IF(_xlpm.x=0,"",_xlpm.x)),""))</f>
        <v/>
      </c>
      <c r="E47" s="233" cm="1">
        <f t="array" ref="E47">SUMPRODUCT((LOWER(INDEX(Attendance!$D:$ZZ,MATCH($A47,Attendance!$A:$A,0),0))="x")*(Attendance!$D$2:$ZZ$2=_xlfn.XLOOKUP(E$1,'Point System'!$A:$A,'Point System'!$B:$B,""))*(TEXT(Attendance!$D$1:$ZZ$1,"mmm")="Mar"))*_xlfn.XLOOKUP(E$1,'Point System'!$A:$A,'Point System'!$C:$C,0)</f>
        <v>0</v>
      </c>
      <c r="F47" s="233" cm="1">
        <f t="array" ref="F47">SUMPRODUCT((LOWER(INDEX(Attendance!$D:$ZZ,MATCH($A47,Attendance!$A:$A,0),0))="x")*(Attendance!$D$2:$ZZ$2=_xlfn.XLOOKUP(F$1,'Point System'!$A:$A,'Point System'!$B:$B,""))*(TEXT(Attendance!$D$1:$ZZ$1,"mmm")="Mar"))*_xlfn.XLOOKUP(F$1,'Point System'!$A:$A,'Point System'!$C:$C,0)</f>
        <v>0</v>
      </c>
      <c r="G47" s="233" cm="1">
        <f t="array" ref="G47">SUMPRODUCT((LOWER(INDEX(Attendance!$D:$ZZ,MATCH($A47,Attendance!$A:$A,0),0))="x")*(Attendance!$D$2:$ZZ$2=_xlfn.XLOOKUP(G$1,'Point System'!$A:$A,'Point System'!$B:$B,""))*(TEXT(Attendance!$D$1:$ZZ$1,"mmm")="Mar"))*_xlfn.XLOOKUP(G$1,'Point System'!$A:$A,'Point System'!$C:$C,0)</f>
        <v>0</v>
      </c>
      <c r="H47" s="233" cm="1">
        <f t="array" ref="H47">SUMPRODUCT((LOWER(INDEX(Attendance!$D:$ZZ,MATCH($A47,Attendance!$A:$A,0),0))="x")*(Attendance!$D$2:$ZZ$2=_xlfn.XLOOKUP(H$1,'Point System'!$A:$A,'Point System'!$B:$B,""))*(TEXT(Attendance!$D$1:$ZZ$1,"mmm")="Mar"))*_xlfn.XLOOKUP(H$1,'Point System'!$A:$A,'Point System'!$C:$C,0)</f>
        <v>0</v>
      </c>
      <c r="I47" s="233" cm="1">
        <f t="array" ref="I47">SUMPRODUCT((LOWER(INDEX(Attendance!$D:$ZZ,MATCH($A47,Attendance!$A:$A,0),0))="x")*(Attendance!$D$2:$ZZ$2=_xlfn.XLOOKUP(I$1,'Point System'!$A:$A,'Point System'!$B:$B,""))*(TEXT(Attendance!$D$1:$ZZ$1,"mmm")="Mar"))*_xlfn.XLOOKUP(I$1,'Point System'!$A:$A,'Point System'!$C:$C,0)</f>
        <v>0</v>
      </c>
      <c r="J47" s="233" cm="1">
        <f t="array" ref="J47">SUMPRODUCT((LOWER(INDEX(Attendance!$D:$ZZ,MATCH($A47,Attendance!$A:$A,0),0))="x")*(Attendance!$D$2:$ZZ$2=_xlfn.XLOOKUP(J$1,'Point System'!$A:$A,'Point System'!$B:$B,""))*(TEXT(Attendance!$D$1:$ZZ$1,"mmm")="Mar"))*_xlfn.XLOOKUP(J$1,'Point System'!$A:$A,'Point System'!$C:$C,0)</f>
        <v>0</v>
      </c>
      <c r="K47" s="233" cm="1">
        <f t="array" ref="K47">SUMPRODUCT((LOWER(INDEX(Attendance!$D:$ZZ,MATCH($A47,Attendance!$A:$A,0),0))="x")*(Attendance!$D$2:$ZZ$2=_xlfn.XLOOKUP(K$1,'Point System'!$A:$A,'Point System'!$B:$B,""))*(TEXT(Attendance!$D$1:$ZZ$1,"mmm")="Mar"))*_xlfn.XLOOKUP(K$1,'Point System'!$A:$A,'Point System'!$C:$C,0)</f>
        <v>0</v>
      </c>
      <c r="L47" s="188"/>
      <c r="M47" s="188"/>
      <c r="N47" s="188"/>
      <c r="O47" s="188"/>
      <c r="P47" s="241">
        <f t="shared" si="0"/>
        <v>0</v>
      </c>
      <c r="Q47" s="242">
        <f>IFERROR(INDEX(Deduction!$W:$W,MATCH($A47,Deduction!$A:$A,0))*_xlfn.XLOOKUP(Q$1,'Point System'!$E:$E,'Point System'!$G:$G,0),0)</f>
        <v>0</v>
      </c>
      <c r="R47" s="242">
        <f>IFERROR(INDEX(Deduction!$X:$X,MATCH($A47,Deduction!$A:$A,0))*_xlfn.XLOOKUP(R$1,'Point System'!$E:$E,'Point System'!$G:$G,0),0)</f>
        <v>0</v>
      </c>
      <c r="S47" s="242">
        <f>IFERROR(INDEX(Deduction!$Y:$Y,MATCH($A47,Deduction!$A:$A,0))*_xlfn.XLOOKUP(S$1,'Point System'!$E:$E,'Point System'!$G:$G,0),0)</f>
        <v>0</v>
      </c>
      <c r="T47" s="242">
        <f>IFERROR(INDEX(Deduction!$Z:$Z,MATCH($A47,Deduction!$A:$A,0))*_xlfn.XLOOKUP(T$1,'Point System'!$E:$E,'Point System'!$G:$G,0),0)</f>
        <v>0</v>
      </c>
      <c r="U47" s="242">
        <f>IFERROR(INDEX(Deduction!$AA:$AA,MATCH($A47,Deduction!$A:$A,0))*_xlfn.XLOOKUP(U$1,'Point System'!$E:$E,'Point System'!$G:$G,0),0)</f>
        <v>0</v>
      </c>
      <c r="V47" s="242">
        <f>IFERROR(INDEX(Deduction!$AB:$AB,MATCH($A47,Deduction!$A:$A,0))*_xlfn.XLOOKUP(V$1,'Point System'!$E:$E,'Point System'!$G:$G,0),0)</f>
        <v>0</v>
      </c>
      <c r="W47" s="241">
        <f t="shared" si="1"/>
        <v>0</v>
      </c>
      <c r="X47" s="241">
        <f t="shared" si="2"/>
        <v>0</v>
      </c>
      <c r="Y47" s="244" cm="1">
        <f t="array" ref="Y47">IFERROR(SUMPRODUCT((LOWER(INDEX(Attendance!$E:$ZZ,MATCH($A47,Attendance!$A:$A,0),0))="x")*(TEXT(Attendance!$E$1:$ZZ$1,"mmm")="Mar"))/SUMPRODUCT((Attendance!$E$1:$ZZ$1&lt;&gt;"")*(TEXT(Attendance!$E$1:$ZZ$1,"mmm")="Mar")),0)</f>
        <v>0</v>
      </c>
      <c r="Z47" s="245" cm="1">
        <f t="array" ref="Z47">IFERROR(SUMPRODUCT((LOWER(INDEX(Attendance!$E:$ZZ,MATCH($A47,Attendance!$A:$A,0),0))="x")*(Attendance!$E$2:$ZZ$2=_xlfn.XLOOKUP(E$1,'Point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48" spans="1:26" x14ac:dyDescent="0.25">
      <c r="A48" s="40">
        <f>Attendance!A47</f>
        <v>45</v>
      </c>
      <c r="B48" s="39" t="str">
        <f>IF($A48=0,"",IFERROR(_xlfn.LET(_xlpm.x,INDEX(Attendance!$B:$B,MATCH($A48,Attendance!$A:$A,0)),IF(_xlpm.x=0,"",_xlpm.x)),""))</f>
        <v/>
      </c>
      <c r="C48" s="39" t="str">
        <f>IF($A48=0,"",IFERROR(_xlfn.LET(_xlpm.x,INDEX(Attendance!$C:$C,MATCH($A48,Attendance!$A:$A,0)),IF(_xlpm.x=0,"",_xlpm.x)),""))</f>
        <v/>
      </c>
      <c r="D48" s="39" t="str">
        <f>IF($A48=0,"",IFERROR(_xlfn.LET(_xlpm.x,INDEX(Attendance!$D:$D,MATCH($A48,Attendance!$A:$A,0)),IF(_xlpm.x=0,"",_xlpm.x)),""))</f>
        <v/>
      </c>
      <c r="E48" s="233" cm="1">
        <f t="array" ref="E48">SUMPRODUCT((LOWER(INDEX(Attendance!$D:$ZZ,MATCH($A48,Attendance!$A:$A,0),0))="x")*(Attendance!$D$2:$ZZ$2=_xlfn.XLOOKUP(E$1,'Point System'!$A:$A,'Point System'!$B:$B,""))*(TEXT(Attendance!$D$1:$ZZ$1,"mmm")="Mar"))*_xlfn.XLOOKUP(E$1,'Point System'!$A:$A,'Point System'!$C:$C,0)</f>
        <v>0</v>
      </c>
      <c r="F48" s="233" cm="1">
        <f t="array" ref="F48">SUMPRODUCT((LOWER(INDEX(Attendance!$D:$ZZ,MATCH($A48,Attendance!$A:$A,0),0))="x")*(Attendance!$D$2:$ZZ$2=_xlfn.XLOOKUP(F$1,'Point System'!$A:$A,'Point System'!$B:$B,""))*(TEXT(Attendance!$D$1:$ZZ$1,"mmm")="Mar"))*_xlfn.XLOOKUP(F$1,'Point System'!$A:$A,'Point System'!$C:$C,0)</f>
        <v>0</v>
      </c>
      <c r="G48" s="233" cm="1">
        <f t="array" ref="G48">SUMPRODUCT((LOWER(INDEX(Attendance!$D:$ZZ,MATCH($A48,Attendance!$A:$A,0),0))="x")*(Attendance!$D$2:$ZZ$2=_xlfn.XLOOKUP(G$1,'Point System'!$A:$A,'Point System'!$B:$B,""))*(TEXT(Attendance!$D$1:$ZZ$1,"mmm")="Mar"))*_xlfn.XLOOKUP(G$1,'Point System'!$A:$A,'Point System'!$C:$C,0)</f>
        <v>0</v>
      </c>
      <c r="H48" s="233" cm="1">
        <f t="array" ref="H48">SUMPRODUCT((LOWER(INDEX(Attendance!$D:$ZZ,MATCH($A48,Attendance!$A:$A,0),0))="x")*(Attendance!$D$2:$ZZ$2=_xlfn.XLOOKUP(H$1,'Point System'!$A:$A,'Point System'!$B:$B,""))*(TEXT(Attendance!$D$1:$ZZ$1,"mmm")="Mar"))*_xlfn.XLOOKUP(H$1,'Point System'!$A:$A,'Point System'!$C:$C,0)</f>
        <v>0</v>
      </c>
      <c r="I48" s="233" cm="1">
        <f t="array" ref="I48">SUMPRODUCT((LOWER(INDEX(Attendance!$D:$ZZ,MATCH($A48,Attendance!$A:$A,0),0))="x")*(Attendance!$D$2:$ZZ$2=_xlfn.XLOOKUP(I$1,'Point System'!$A:$A,'Point System'!$B:$B,""))*(TEXT(Attendance!$D$1:$ZZ$1,"mmm")="Mar"))*_xlfn.XLOOKUP(I$1,'Point System'!$A:$A,'Point System'!$C:$C,0)</f>
        <v>0</v>
      </c>
      <c r="J48" s="233" cm="1">
        <f t="array" ref="J48">SUMPRODUCT((LOWER(INDEX(Attendance!$D:$ZZ,MATCH($A48,Attendance!$A:$A,0),0))="x")*(Attendance!$D$2:$ZZ$2=_xlfn.XLOOKUP(J$1,'Point System'!$A:$A,'Point System'!$B:$B,""))*(TEXT(Attendance!$D$1:$ZZ$1,"mmm")="Mar"))*_xlfn.XLOOKUP(J$1,'Point System'!$A:$A,'Point System'!$C:$C,0)</f>
        <v>0</v>
      </c>
      <c r="K48" s="233" cm="1">
        <f t="array" ref="K48">SUMPRODUCT((LOWER(INDEX(Attendance!$D:$ZZ,MATCH($A48,Attendance!$A:$A,0),0))="x")*(Attendance!$D$2:$ZZ$2=_xlfn.XLOOKUP(K$1,'Point System'!$A:$A,'Point System'!$B:$B,""))*(TEXT(Attendance!$D$1:$ZZ$1,"mmm")="Mar"))*_xlfn.XLOOKUP(K$1,'Point System'!$A:$A,'Point System'!$C:$C,0)</f>
        <v>0</v>
      </c>
      <c r="L48" s="188"/>
      <c r="M48" s="188"/>
      <c r="N48" s="188"/>
      <c r="O48" s="188"/>
      <c r="P48" s="241">
        <f t="shared" si="0"/>
        <v>0</v>
      </c>
      <c r="Q48" s="242">
        <f>IFERROR(INDEX(Deduction!$W:$W,MATCH($A48,Deduction!$A:$A,0))*_xlfn.XLOOKUP(Q$1,'Point System'!$E:$E,'Point System'!$G:$G,0),0)</f>
        <v>0</v>
      </c>
      <c r="R48" s="242">
        <f>IFERROR(INDEX(Deduction!$X:$X,MATCH($A48,Deduction!$A:$A,0))*_xlfn.XLOOKUP(R$1,'Point System'!$E:$E,'Point System'!$G:$G,0),0)</f>
        <v>0</v>
      </c>
      <c r="S48" s="242">
        <f>IFERROR(INDEX(Deduction!$Y:$Y,MATCH($A48,Deduction!$A:$A,0))*_xlfn.XLOOKUP(S$1,'Point System'!$E:$E,'Point System'!$G:$G,0),0)</f>
        <v>0</v>
      </c>
      <c r="T48" s="242">
        <f>IFERROR(INDEX(Deduction!$Z:$Z,MATCH($A48,Deduction!$A:$A,0))*_xlfn.XLOOKUP(T$1,'Point System'!$E:$E,'Point System'!$G:$G,0),0)</f>
        <v>0</v>
      </c>
      <c r="U48" s="242">
        <f>IFERROR(INDEX(Deduction!$AA:$AA,MATCH($A48,Deduction!$A:$A,0))*_xlfn.XLOOKUP(U$1,'Point System'!$E:$E,'Point System'!$G:$G,0),0)</f>
        <v>0</v>
      </c>
      <c r="V48" s="242">
        <f>IFERROR(INDEX(Deduction!$AB:$AB,MATCH($A48,Deduction!$A:$A,0))*_xlfn.XLOOKUP(V$1,'Point System'!$E:$E,'Point System'!$G:$G,0),0)</f>
        <v>0</v>
      </c>
      <c r="W48" s="241">
        <f t="shared" si="1"/>
        <v>0</v>
      </c>
      <c r="X48" s="241">
        <f t="shared" si="2"/>
        <v>0</v>
      </c>
      <c r="Y48" s="244" cm="1">
        <f t="array" ref="Y48">IFERROR(SUMPRODUCT((LOWER(INDEX(Attendance!$E:$ZZ,MATCH($A48,Attendance!$A:$A,0),0))="x")*(TEXT(Attendance!$E$1:$ZZ$1,"mmm")="Mar"))/SUMPRODUCT((Attendance!$E$1:$ZZ$1&lt;&gt;"")*(TEXT(Attendance!$E$1:$ZZ$1,"mmm")="Mar")),0)</f>
        <v>0</v>
      </c>
      <c r="Z48" s="245" cm="1">
        <f t="array" ref="Z48">IFERROR(SUMPRODUCT((LOWER(INDEX(Attendance!$E:$ZZ,MATCH($A48,Attendance!$A:$A,0),0))="x")*(Attendance!$E$2:$ZZ$2=_xlfn.XLOOKUP(E$1,'Point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49" spans="1:26" x14ac:dyDescent="0.25">
      <c r="A49" s="39">
        <f>Attendance!A48</f>
        <v>46</v>
      </c>
      <c r="B49" s="39" t="str">
        <f>IF($A49=0,"",IFERROR(_xlfn.LET(_xlpm.x,INDEX(Attendance!$B:$B,MATCH($A49,Attendance!$A:$A,0)),IF(_xlpm.x=0,"",_xlpm.x)),""))</f>
        <v/>
      </c>
      <c r="C49" s="39" t="str">
        <f>IF($A49=0,"",IFERROR(_xlfn.LET(_xlpm.x,INDEX(Attendance!$C:$C,MATCH($A49,Attendance!$A:$A,0)),IF(_xlpm.x=0,"",_xlpm.x)),""))</f>
        <v/>
      </c>
      <c r="D49" s="39" t="str">
        <f>IF($A49=0,"",IFERROR(_xlfn.LET(_xlpm.x,INDEX(Attendance!$D:$D,MATCH($A49,Attendance!$A:$A,0)),IF(_xlpm.x=0,"",_xlpm.x)),""))</f>
        <v/>
      </c>
      <c r="E49" s="233" cm="1">
        <f t="array" ref="E49">SUMPRODUCT((LOWER(INDEX(Attendance!$D:$ZZ,MATCH($A49,Attendance!$A:$A,0),0))="x")*(Attendance!$D$2:$ZZ$2=_xlfn.XLOOKUP(E$1,'Point System'!$A:$A,'Point System'!$B:$B,""))*(TEXT(Attendance!$D$1:$ZZ$1,"mmm")="Mar"))*_xlfn.XLOOKUP(E$1,'Point System'!$A:$A,'Point System'!$C:$C,0)</f>
        <v>0</v>
      </c>
      <c r="F49" s="233" cm="1">
        <f t="array" ref="F49">SUMPRODUCT((LOWER(INDEX(Attendance!$D:$ZZ,MATCH($A49,Attendance!$A:$A,0),0))="x")*(Attendance!$D$2:$ZZ$2=_xlfn.XLOOKUP(F$1,'Point System'!$A:$A,'Point System'!$B:$B,""))*(TEXT(Attendance!$D$1:$ZZ$1,"mmm")="Mar"))*_xlfn.XLOOKUP(F$1,'Point System'!$A:$A,'Point System'!$C:$C,0)</f>
        <v>0</v>
      </c>
      <c r="G49" s="233" cm="1">
        <f t="array" ref="G49">SUMPRODUCT((LOWER(INDEX(Attendance!$D:$ZZ,MATCH($A49,Attendance!$A:$A,0),0))="x")*(Attendance!$D$2:$ZZ$2=_xlfn.XLOOKUP(G$1,'Point System'!$A:$A,'Point System'!$B:$B,""))*(TEXT(Attendance!$D$1:$ZZ$1,"mmm")="Mar"))*_xlfn.XLOOKUP(G$1,'Point System'!$A:$A,'Point System'!$C:$C,0)</f>
        <v>0</v>
      </c>
      <c r="H49" s="233" cm="1">
        <f t="array" ref="H49">SUMPRODUCT((LOWER(INDEX(Attendance!$D:$ZZ,MATCH($A49,Attendance!$A:$A,0),0))="x")*(Attendance!$D$2:$ZZ$2=_xlfn.XLOOKUP(H$1,'Point System'!$A:$A,'Point System'!$B:$B,""))*(TEXT(Attendance!$D$1:$ZZ$1,"mmm")="Mar"))*_xlfn.XLOOKUP(H$1,'Point System'!$A:$A,'Point System'!$C:$C,0)</f>
        <v>0</v>
      </c>
      <c r="I49" s="233" cm="1">
        <f t="array" ref="I49">SUMPRODUCT((LOWER(INDEX(Attendance!$D:$ZZ,MATCH($A49,Attendance!$A:$A,0),0))="x")*(Attendance!$D$2:$ZZ$2=_xlfn.XLOOKUP(I$1,'Point System'!$A:$A,'Point System'!$B:$B,""))*(TEXT(Attendance!$D$1:$ZZ$1,"mmm")="Mar"))*_xlfn.XLOOKUP(I$1,'Point System'!$A:$A,'Point System'!$C:$C,0)</f>
        <v>0</v>
      </c>
      <c r="J49" s="233" cm="1">
        <f t="array" ref="J49">SUMPRODUCT((LOWER(INDEX(Attendance!$D:$ZZ,MATCH($A49,Attendance!$A:$A,0),0))="x")*(Attendance!$D$2:$ZZ$2=_xlfn.XLOOKUP(J$1,'Point System'!$A:$A,'Point System'!$B:$B,""))*(TEXT(Attendance!$D$1:$ZZ$1,"mmm")="Mar"))*_xlfn.XLOOKUP(J$1,'Point System'!$A:$A,'Point System'!$C:$C,0)</f>
        <v>0</v>
      </c>
      <c r="K49" s="233" cm="1">
        <f t="array" ref="K49">SUMPRODUCT((LOWER(INDEX(Attendance!$D:$ZZ,MATCH($A49,Attendance!$A:$A,0),0))="x")*(Attendance!$D$2:$ZZ$2=_xlfn.XLOOKUP(K$1,'Point System'!$A:$A,'Point System'!$B:$B,""))*(TEXT(Attendance!$D$1:$ZZ$1,"mmm")="Mar"))*_xlfn.XLOOKUP(K$1,'Point System'!$A:$A,'Point System'!$C:$C,0)</f>
        <v>0</v>
      </c>
      <c r="L49" s="188"/>
      <c r="M49" s="188"/>
      <c r="N49" s="188"/>
      <c r="O49" s="188"/>
      <c r="P49" s="241">
        <f t="shared" si="0"/>
        <v>0</v>
      </c>
      <c r="Q49" s="242">
        <f>IFERROR(INDEX(Deduction!$W:$W,MATCH($A49,Deduction!$A:$A,0))*_xlfn.XLOOKUP(Q$1,'Point System'!$E:$E,'Point System'!$G:$G,0),0)</f>
        <v>0</v>
      </c>
      <c r="R49" s="242">
        <f>IFERROR(INDEX(Deduction!$X:$X,MATCH($A49,Deduction!$A:$A,0))*_xlfn.XLOOKUP(R$1,'Point System'!$E:$E,'Point System'!$G:$G,0),0)</f>
        <v>0</v>
      </c>
      <c r="S49" s="242">
        <f>IFERROR(INDEX(Deduction!$Y:$Y,MATCH($A49,Deduction!$A:$A,0))*_xlfn.XLOOKUP(S$1,'Point System'!$E:$E,'Point System'!$G:$G,0),0)</f>
        <v>0</v>
      </c>
      <c r="T49" s="242">
        <f>IFERROR(INDEX(Deduction!$Z:$Z,MATCH($A49,Deduction!$A:$A,0))*_xlfn.XLOOKUP(T$1,'Point System'!$E:$E,'Point System'!$G:$G,0),0)</f>
        <v>0</v>
      </c>
      <c r="U49" s="242">
        <f>IFERROR(INDEX(Deduction!$AA:$AA,MATCH($A49,Deduction!$A:$A,0))*_xlfn.XLOOKUP(U$1,'Point System'!$E:$E,'Point System'!$G:$G,0),0)</f>
        <v>0</v>
      </c>
      <c r="V49" s="242">
        <f>IFERROR(INDEX(Deduction!$AB:$AB,MATCH($A49,Deduction!$A:$A,0))*_xlfn.XLOOKUP(V$1,'Point System'!$E:$E,'Point System'!$G:$G,0),0)</f>
        <v>0</v>
      </c>
      <c r="W49" s="241">
        <f t="shared" si="1"/>
        <v>0</v>
      </c>
      <c r="X49" s="241">
        <f t="shared" si="2"/>
        <v>0</v>
      </c>
      <c r="Y49" s="244" cm="1">
        <f t="array" ref="Y49">IFERROR(SUMPRODUCT((LOWER(INDEX(Attendance!$E:$ZZ,MATCH($A49,Attendance!$A:$A,0),0))="x")*(TEXT(Attendance!$E$1:$ZZ$1,"mmm")="Mar"))/SUMPRODUCT((Attendance!$E$1:$ZZ$1&lt;&gt;"")*(TEXT(Attendance!$E$1:$ZZ$1,"mmm")="Mar")),0)</f>
        <v>0</v>
      </c>
      <c r="Z49" s="245" cm="1">
        <f t="array" ref="Z49">IFERROR(SUMPRODUCT((LOWER(INDEX(Attendance!$E:$ZZ,MATCH($A49,Attendance!$A:$A,0),0))="x")*(Attendance!$E$2:$ZZ$2=_xlfn.XLOOKUP(E$1,'Point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50" spans="1:26" x14ac:dyDescent="0.25">
      <c r="A50" s="40">
        <f>Attendance!A49</f>
        <v>47</v>
      </c>
      <c r="B50" s="39" t="str">
        <f>IF($A50=0,"",IFERROR(_xlfn.LET(_xlpm.x,INDEX(Attendance!$B:$B,MATCH($A50,Attendance!$A:$A,0)),IF(_xlpm.x=0,"",_xlpm.x)),""))</f>
        <v/>
      </c>
      <c r="C50" s="39" t="str">
        <f>IF($A50=0,"",IFERROR(_xlfn.LET(_xlpm.x,INDEX(Attendance!$C:$C,MATCH($A50,Attendance!$A:$A,0)),IF(_xlpm.x=0,"",_xlpm.x)),""))</f>
        <v/>
      </c>
      <c r="D50" s="39" t="str">
        <f>IF($A50=0,"",IFERROR(_xlfn.LET(_xlpm.x,INDEX(Attendance!$D:$D,MATCH($A50,Attendance!$A:$A,0)),IF(_xlpm.x=0,"",_xlpm.x)),""))</f>
        <v/>
      </c>
      <c r="E50" s="233" cm="1">
        <f t="array" ref="E50">SUMPRODUCT((LOWER(INDEX(Attendance!$D:$ZZ,MATCH($A50,Attendance!$A:$A,0),0))="x")*(Attendance!$D$2:$ZZ$2=_xlfn.XLOOKUP(E$1,'Point System'!$A:$A,'Point System'!$B:$B,""))*(TEXT(Attendance!$D$1:$ZZ$1,"mmm")="Mar"))*_xlfn.XLOOKUP(E$1,'Point System'!$A:$A,'Point System'!$C:$C,0)</f>
        <v>0</v>
      </c>
      <c r="F50" s="233" cm="1">
        <f t="array" ref="F50">SUMPRODUCT((LOWER(INDEX(Attendance!$D:$ZZ,MATCH($A50,Attendance!$A:$A,0),0))="x")*(Attendance!$D$2:$ZZ$2=_xlfn.XLOOKUP(F$1,'Point System'!$A:$A,'Point System'!$B:$B,""))*(TEXT(Attendance!$D$1:$ZZ$1,"mmm")="Mar"))*_xlfn.XLOOKUP(F$1,'Point System'!$A:$A,'Point System'!$C:$C,0)</f>
        <v>0</v>
      </c>
      <c r="G50" s="233" cm="1">
        <f t="array" ref="G50">SUMPRODUCT((LOWER(INDEX(Attendance!$D:$ZZ,MATCH($A50,Attendance!$A:$A,0),0))="x")*(Attendance!$D$2:$ZZ$2=_xlfn.XLOOKUP(G$1,'Point System'!$A:$A,'Point System'!$B:$B,""))*(TEXT(Attendance!$D$1:$ZZ$1,"mmm")="Mar"))*_xlfn.XLOOKUP(G$1,'Point System'!$A:$A,'Point System'!$C:$C,0)</f>
        <v>0</v>
      </c>
      <c r="H50" s="233" cm="1">
        <f t="array" ref="H50">SUMPRODUCT((LOWER(INDEX(Attendance!$D:$ZZ,MATCH($A50,Attendance!$A:$A,0),0))="x")*(Attendance!$D$2:$ZZ$2=_xlfn.XLOOKUP(H$1,'Point System'!$A:$A,'Point System'!$B:$B,""))*(TEXT(Attendance!$D$1:$ZZ$1,"mmm")="Mar"))*_xlfn.XLOOKUP(H$1,'Point System'!$A:$A,'Point System'!$C:$C,0)</f>
        <v>0</v>
      </c>
      <c r="I50" s="233" cm="1">
        <f t="array" ref="I50">SUMPRODUCT((LOWER(INDEX(Attendance!$D:$ZZ,MATCH($A50,Attendance!$A:$A,0),0))="x")*(Attendance!$D$2:$ZZ$2=_xlfn.XLOOKUP(I$1,'Point System'!$A:$A,'Point System'!$B:$B,""))*(TEXT(Attendance!$D$1:$ZZ$1,"mmm")="Mar"))*_xlfn.XLOOKUP(I$1,'Point System'!$A:$A,'Point System'!$C:$C,0)</f>
        <v>0</v>
      </c>
      <c r="J50" s="233" cm="1">
        <f t="array" ref="J50">SUMPRODUCT((LOWER(INDEX(Attendance!$D:$ZZ,MATCH($A50,Attendance!$A:$A,0),0))="x")*(Attendance!$D$2:$ZZ$2=_xlfn.XLOOKUP(J$1,'Point System'!$A:$A,'Point System'!$B:$B,""))*(TEXT(Attendance!$D$1:$ZZ$1,"mmm")="Mar"))*_xlfn.XLOOKUP(J$1,'Point System'!$A:$A,'Point System'!$C:$C,0)</f>
        <v>0</v>
      </c>
      <c r="K50" s="233" cm="1">
        <f t="array" ref="K50">SUMPRODUCT((LOWER(INDEX(Attendance!$D:$ZZ,MATCH($A50,Attendance!$A:$A,0),0))="x")*(Attendance!$D$2:$ZZ$2=_xlfn.XLOOKUP(K$1,'Point System'!$A:$A,'Point System'!$B:$B,""))*(TEXT(Attendance!$D$1:$ZZ$1,"mmm")="Mar"))*_xlfn.XLOOKUP(K$1,'Point System'!$A:$A,'Point System'!$C:$C,0)</f>
        <v>0</v>
      </c>
      <c r="L50" s="188"/>
      <c r="M50" s="188"/>
      <c r="N50" s="188"/>
      <c r="O50" s="188"/>
      <c r="P50" s="241">
        <f t="shared" si="0"/>
        <v>0</v>
      </c>
      <c r="Q50" s="242">
        <f>IFERROR(INDEX(Deduction!$W:$W,MATCH($A50,Deduction!$A:$A,0))*_xlfn.XLOOKUP(Q$1,'Point System'!$E:$E,'Point System'!$G:$G,0),0)</f>
        <v>0</v>
      </c>
      <c r="R50" s="242">
        <f>IFERROR(INDEX(Deduction!$X:$X,MATCH($A50,Deduction!$A:$A,0))*_xlfn.XLOOKUP(R$1,'Point System'!$E:$E,'Point System'!$G:$G,0),0)</f>
        <v>0</v>
      </c>
      <c r="S50" s="242">
        <f>IFERROR(INDEX(Deduction!$Y:$Y,MATCH($A50,Deduction!$A:$A,0))*_xlfn.XLOOKUP(S$1,'Point System'!$E:$E,'Point System'!$G:$G,0),0)</f>
        <v>0</v>
      </c>
      <c r="T50" s="242">
        <f>IFERROR(INDEX(Deduction!$Z:$Z,MATCH($A50,Deduction!$A:$A,0))*_xlfn.XLOOKUP(T$1,'Point System'!$E:$E,'Point System'!$G:$G,0),0)</f>
        <v>0</v>
      </c>
      <c r="U50" s="242">
        <f>IFERROR(INDEX(Deduction!$AA:$AA,MATCH($A50,Deduction!$A:$A,0))*_xlfn.XLOOKUP(U$1,'Point System'!$E:$E,'Point System'!$G:$G,0),0)</f>
        <v>0</v>
      </c>
      <c r="V50" s="242">
        <f>IFERROR(INDEX(Deduction!$AB:$AB,MATCH($A50,Deduction!$A:$A,0))*_xlfn.XLOOKUP(V$1,'Point System'!$E:$E,'Point System'!$G:$G,0),0)</f>
        <v>0</v>
      </c>
      <c r="W50" s="241">
        <f t="shared" si="1"/>
        <v>0</v>
      </c>
      <c r="X50" s="241">
        <f t="shared" si="2"/>
        <v>0</v>
      </c>
      <c r="Y50" s="244" cm="1">
        <f t="array" ref="Y50">IFERROR(SUMPRODUCT((LOWER(INDEX(Attendance!$E:$ZZ,MATCH($A50,Attendance!$A:$A,0),0))="x")*(TEXT(Attendance!$E$1:$ZZ$1,"mmm")="Mar"))/SUMPRODUCT((Attendance!$E$1:$ZZ$1&lt;&gt;"")*(TEXT(Attendance!$E$1:$ZZ$1,"mmm")="Mar")),0)</f>
        <v>0</v>
      </c>
      <c r="Z50" s="245" cm="1">
        <f t="array" ref="Z50">IFERROR(SUMPRODUCT((LOWER(INDEX(Attendance!$E:$ZZ,MATCH($A50,Attendance!$A:$A,0),0))="x")*(Attendance!$E$2:$ZZ$2=_xlfn.XLOOKUP(E$1,'Point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51" spans="1:26" x14ac:dyDescent="0.25">
      <c r="A51" s="39">
        <f>Attendance!A50</f>
        <v>48</v>
      </c>
      <c r="B51" s="39" t="str">
        <f>IF($A51=0,"",IFERROR(_xlfn.LET(_xlpm.x,INDEX(Attendance!$B:$B,MATCH($A51,Attendance!$A:$A,0)),IF(_xlpm.x=0,"",_xlpm.x)),""))</f>
        <v/>
      </c>
      <c r="C51" s="39" t="str">
        <f>IF($A51=0,"",IFERROR(_xlfn.LET(_xlpm.x,INDEX(Attendance!$C:$C,MATCH($A51,Attendance!$A:$A,0)),IF(_xlpm.x=0,"",_xlpm.x)),""))</f>
        <v/>
      </c>
      <c r="D51" s="39" t="str">
        <f>IF($A51=0,"",IFERROR(_xlfn.LET(_xlpm.x,INDEX(Attendance!$D:$D,MATCH($A51,Attendance!$A:$A,0)),IF(_xlpm.x=0,"",_xlpm.x)),""))</f>
        <v/>
      </c>
      <c r="E51" s="233" cm="1">
        <f t="array" ref="E51">SUMPRODUCT((LOWER(INDEX(Attendance!$D:$ZZ,MATCH($A51,Attendance!$A:$A,0),0))="x")*(Attendance!$D$2:$ZZ$2=_xlfn.XLOOKUP(E$1,'Point System'!$A:$A,'Point System'!$B:$B,""))*(TEXT(Attendance!$D$1:$ZZ$1,"mmm")="Mar"))*_xlfn.XLOOKUP(E$1,'Point System'!$A:$A,'Point System'!$C:$C,0)</f>
        <v>0</v>
      </c>
      <c r="F51" s="233" cm="1">
        <f t="array" ref="F51">SUMPRODUCT((LOWER(INDEX(Attendance!$D:$ZZ,MATCH($A51,Attendance!$A:$A,0),0))="x")*(Attendance!$D$2:$ZZ$2=_xlfn.XLOOKUP(F$1,'Point System'!$A:$A,'Point System'!$B:$B,""))*(TEXT(Attendance!$D$1:$ZZ$1,"mmm")="Mar"))*_xlfn.XLOOKUP(F$1,'Point System'!$A:$A,'Point System'!$C:$C,0)</f>
        <v>0</v>
      </c>
      <c r="G51" s="233" cm="1">
        <f t="array" ref="G51">SUMPRODUCT((LOWER(INDEX(Attendance!$D:$ZZ,MATCH($A51,Attendance!$A:$A,0),0))="x")*(Attendance!$D$2:$ZZ$2=_xlfn.XLOOKUP(G$1,'Point System'!$A:$A,'Point System'!$B:$B,""))*(TEXT(Attendance!$D$1:$ZZ$1,"mmm")="Mar"))*_xlfn.XLOOKUP(G$1,'Point System'!$A:$A,'Point System'!$C:$C,0)</f>
        <v>0</v>
      </c>
      <c r="H51" s="233" cm="1">
        <f t="array" ref="H51">SUMPRODUCT((LOWER(INDEX(Attendance!$D:$ZZ,MATCH($A51,Attendance!$A:$A,0),0))="x")*(Attendance!$D$2:$ZZ$2=_xlfn.XLOOKUP(H$1,'Point System'!$A:$A,'Point System'!$B:$B,""))*(TEXT(Attendance!$D$1:$ZZ$1,"mmm")="Mar"))*_xlfn.XLOOKUP(H$1,'Point System'!$A:$A,'Point System'!$C:$C,0)</f>
        <v>0</v>
      </c>
      <c r="I51" s="233" cm="1">
        <f t="array" ref="I51">SUMPRODUCT((LOWER(INDEX(Attendance!$D:$ZZ,MATCH($A51,Attendance!$A:$A,0),0))="x")*(Attendance!$D$2:$ZZ$2=_xlfn.XLOOKUP(I$1,'Point System'!$A:$A,'Point System'!$B:$B,""))*(TEXT(Attendance!$D$1:$ZZ$1,"mmm")="Mar"))*_xlfn.XLOOKUP(I$1,'Point System'!$A:$A,'Point System'!$C:$C,0)</f>
        <v>0</v>
      </c>
      <c r="J51" s="233" cm="1">
        <f t="array" ref="J51">SUMPRODUCT((LOWER(INDEX(Attendance!$D:$ZZ,MATCH($A51,Attendance!$A:$A,0),0))="x")*(Attendance!$D$2:$ZZ$2=_xlfn.XLOOKUP(J$1,'Point System'!$A:$A,'Point System'!$B:$B,""))*(TEXT(Attendance!$D$1:$ZZ$1,"mmm")="Mar"))*_xlfn.XLOOKUP(J$1,'Point System'!$A:$A,'Point System'!$C:$C,0)</f>
        <v>0</v>
      </c>
      <c r="K51" s="233" cm="1">
        <f t="array" ref="K51">SUMPRODUCT((LOWER(INDEX(Attendance!$D:$ZZ,MATCH($A51,Attendance!$A:$A,0),0))="x")*(Attendance!$D$2:$ZZ$2=_xlfn.XLOOKUP(K$1,'Point System'!$A:$A,'Point System'!$B:$B,""))*(TEXT(Attendance!$D$1:$ZZ$1,"mmm")="Mar"))*_xlfn.XLOOKUP(K$1,'Point System'!$A:$A,'Point System'!$C:$C,0)</f>
        <v>0</v>
      </c>
      <c r="L51" s="188"/>
      <c r="M51" s="188"/>
      <c r="N51" s="188"/>
      <c r="O51" s="188"/>
      <c r="P51" s="241">
        <f t="shared" si="0"/>
        <v>0</v>
      </c>
      <c r="Q51" s="242">
        <f>IFERROR(INDEX(Deduction!$W:$W,MATCH($A51,Deduction!$A:$A,0))*_xlfn.XLOOKUP(Q$1,'Point System'!$E:$E,'Point System'!$G:$G,0),0)</f>
        <v>0</v>
      </c>
      <c r="R51" s="242">
        <f>IFERROR(INDEX(Deduction!$X:$X,MATCH($A51,Deduction!$A:$A,0))*_xlfn.XLOOKUP(R$1,'Point System'!$E:$E,'Point System'!$G:$G,0),0)</f>
        <v>0</v>
      </c>
      <c r="S51" s="242">
        <f>IFERROR(INDEX(Deduction!$Y:$Y,MATCH($A51,Deduction!$A:$A,0))*_xlfn.XLOOKUP(S$1,'Point System'!$E:$E,'Point System'!$G:$G,0),0)</f>
        <v>0</v>
      </c>
      <c r="T51" s="242">
        <f>IFERROR(INDEX(Deduction!$Z:$Z,MATCH($A51,Deduction!$A:$A,0))*_xlfn.XLOOKUP(T$1,'Point System'!$E:$E,'Point System'!$G:$G,0),0)</f>
        <v>0</v>
      </c>
      <c r="U51" s="242">
        <f>IFERROR(INDEX(Deduction!$AA:$AA,MATCH($A51,Deduction!$A:$A,0))*_xlfn.XLOOKUP(U$1,'Point System'!$E:$E,'Point System'!$G:$G,0),0)</f>
        <v>0</v>
      </c>
      <c r="V51" s="242">
        <f>IFERROR(INDEX(Deduction!$AB:$AB,MATCH($A51,Deduction!$A:$A,0))*_xlfn.XLOOKUP(V$1,'Point System'!$E:$E,'Point System'!$G:$G,0),0)</f>
        <v>0</v>
      </c>
      <c r="W51" s="241">
        <f t="shared" si="1"/>
        <v>0</v>
      </c>
      <c r="X51" s="241">
        <f t="shared" si="2"/>
        <v>0</v>
      </c>
      <c r="Y51" s="244" cm="1">
        <f t="array" ref="Y51">IFERROR(SUMPRODUCT((LOWER(INDEX(Attendance!$E:$ZZ,MATCH($A51,Attendance!$A:$A,0),0))="x")*(TEXT(Attendance!$E$1:$ZZ$1,"mmm")="Mar"))/SUMPRODUCT((Attendance!$E$1:$ZZ$1&lt;&gt;"")*(TEXT(Attendance!$E$1:$ZZ$1,"mmm")="Mar")),0)</f>
        <v>0</v>
      </c>
      <c r="Z51" s="245" cm="1">
        <f t="array" ref="Z51">IFERROR(SUMPRODUCT((LOWER(INDEX(Attendance!$E:$ZZ,MATCH($A51,Attendance!$A:$A,0),0))="x")*(Attendance!$E$2:$ZZ$2=_xlfn.XLOOKUP(E$1,'Point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52" spans="1:26" x14ac:dyDescent="0.25">
      <c r="A52" s="40">
        <f>Attendance!A51</f>
        <v>49</v>
      </c>
      <c r="B52" s="39" t="str">
        <f>IF($A52=0,"",IFERROR(_xlfn.LET(_xlpm.x,INDEX(Attendance!$B:$B,MATCH($A52,Attendance!$A:$A,0)),IF(_xlpm.x=0,"",_xlpm.x)),""))</f>
        <v/>
      </c>
      <c r="C52" s="39" t="str">
        <f>IF($A52=0,"",IFERROR(_xlfn.LET(_xlpm.x,INDEX(Attendance!$C:$C,MATCH($A52,Attendance!$A:$A,0)),IF(_xlpm.x=0,"",_xlpm.x)),""))</f>
        <v/>
      </c>
      <c r="D52" s="39" t="str">
        <f>IF($A52=0,"",IFERROR(_xlfn.LET(_xlpm.x,INDEX(Attendance!$D:$D,MATCH($A52,Attendance!$A:$A,0)),IF(_xlpm.x=0,"",_xlpm.x)),""))</f>
        <v/>
      </c>
      <c r="E52" s="233" cm="1">
        <f t="array" ref="E52">SUMPRODUCT((LOWER(INDEX(Attendance!$D:$ZZ,MATCH($A52,Attendance!$A:$A,0),0))="x")*(Attendance!$D$2:$ZZ$2=_xlfn.XLOOKUP(E$1,'Point System'!$A:$A,'Point System'!$B:$B,""))*(TEXT(Attendance!$D$1:$ZZ$1,"mmm")="Mar"))*_xlfn.XLOOKUP(E$1,'Point System'!$A:$A,'Point System'!$C:$C,0)</f>
        <v>0</v>
      </c>
      <c r="F52" s="233" cm="1">
        <f t="array" ref="F52">SUMPRODUCT((LOWER(INDEX(Attendance!$D:$ZZ,MATCH($A52,Attendance!$A:$A,0),0))="x")*(Attendance!$D$2:$ZZ$2=_xlfn.XLOOKUP(F$1,'Point System'!$A:$A,'Point System'!$B:$B,""))*(TEXT(Attendance!$D$1:$ZZ$1,"mmm")="Mar"))*_xlfn.XLOOKUP(F$1,'Point System'!$A:$A,'Point System'!$C:$C,0)</f>
        <v>0</v>
      </c>
      <c r="G52" s="233" cm="1">
        <f t="array" ref="G52">SUMPRODUCT((LOWER(INDEX(Attendance!$D:$ZZ,MATCH($A52,Attendance!$A:$A,0),0))="x")*(Attendance!$D$2:$ZZ$2=_xlfn.XLOOKUP(G$1,'Point System'!$A:$A,'Point System'!$B:$B,""))*(TEXT(Attendance!$D$1:$ZZ$1,"mmm")="Mar"))*_xlfn.XLOOKUP(G$1,'Point System'!$A:$A,'Point System'!$C:$C,0)</f>
        <v>0</v>
      </c>
      <c r="H52" s="233" cm="1">
        <f t="array" ref="H52">SUMPRODUCT((LOWER(INDEX(Attendance!$D:$ZZ,MATCH($A52,Attendance!$A:$A,0),0))="x")*(Attendance!$D$2:$ZZ$2=_xlfn.XLOOKUP(H$1,'Point System'!$A:$A,'Point System'!$B:$B,""))*(TEXT(Attendance!$D$1:$ZZ$1,"mmm")="Mar"))*_xlfn.XLOOKUP(H$1,'Point System'!$A:$A,'Point System'!$C:$C,0)</f>
        <v>0</v>
      </c>
      <c r="I52" s="233" cm="1">
        <f t="array" ref="I52">SUMPRODUCT((LOWER(INDEX(Attendance!$D:$ZZ,MATCH($A52,Attendance!$A:$A,0),0))="x")*(Attendance!$D$2:$ZZ$2=_xlfn.XLOOKUP(I$1,'Point System'!$A:$A,'Point System'!$B:$B,""))*(TEXT(Attendance!$D$1:$ZZ$1,"mmm")="Mar"))*_xlfn.XLOOKUP(I$1,'Point System'!$A:$A,'Point System'!$C:$C,0)</f>
        <v>0</v>
      </c>
      <c r="J52" s="233" cm="1">
        <f t="array" ref="J52">SUMPRODUCT((LOWER(INDEX(Attendance!$D:$ZZ,MATCH($A52,Attendance!$A:$A,0),0))="x")*(Attendance!$D$2:$ZZ$2=_xlfn.XLOOKUP(J$1,'Point System'!$A:$A,'Point System'!$B:$B,""))*(TEXT(Attendance!$D$1:$ZZ$1,"mmm")="Mar"))*_xlfn.XLOOKUP(J$1,'Point System'!$A:$A,'Point System'!$C:$C,0)</f>
        <v>0</v>
      </c>
      <c r="K52" s="233" cm="1">
        <f t="array" ref="K52">SUMPRODUCT((LOWER(INDEX(Attendance!$D:$ZZ,MATCH($A52,Attendance!$A:$A,0),0))="x")*(Attendance!$D$2:$ZZ$2=_xlfn.XLOOKUP(K$1,'Point System'!$A:$A,'Point System'!$B:$B,""))*(TEXT(Attendance!$D$1:$ZZ$1,"mmm")="Mar"))*_xlfn.XLOOKUP(K$1,'Point System'!$A:$A,'Point System'!$C:$C,0)</f>
        <v>0</v>
      </c>
      <c r="L52" s="188"/>
      <c r="M52" s="188"/>
      <c r="N52" s="188"/>
      <c r="O52" s="188"/>
      <c r="P52" s="241">
        <f t="shared" si="0"/>
        <v>0</v>
      </c>
      <c r="Q52" s="242">
        <f>IFERROR(INDEX(Deduction!$W:$W,MATCH($A52,Deduction!$A:$A,0))*_xlfn.XLOOKUP(Q$1,'Point System'!$E:$E,'Point System'!$G:$G,0),0)</f>
        <v>0</v>
      </c>
      <c r="R52" s="242">
        <f>IFERROR(INDEX(Deduction!$X:$X,MATCH($A52,Deduction!$A:$A,0))*_xlfn.XLOOKUP(R$1,'Point System'!$E:$E,'Point System'!$G:$G,0),0)</f>
        <v>0</v>
      </c>
      <c r="S52" s="242">
        <f>IFERROR(INDEX(Deduction!$Y:$Y,MATCH($A52,Deduction!$A:$A,0))*_xlfn.XLOOKUP(S$1,'Point System'!$E:$E,'Point System'!$G:$G,0),0)</f>
        <v>0</v>
      </c>
      <c r="T52" s="242">
        <f>IFERROR(INDEX(Deduction!$Z:$Z,MATCH($A52,Deduction!$A:$A,0))*_xlfn.XLOOKUP(T$1,'Point System'!$E:$E,'Point System'!$G:$G,0),0)</f>
        <v>0</v>
      </c>
      <c r="U52" s="242">
        <f>IFERROR(INDEX(Deduction!$AA:$AA,MATCH($A52,Deduction!$A:$A,0))*_xlfn.XLOOKUP(U$1,'Point System'!$E:$E,'Point System'!$G:$G,0),0)</f>
        <v>0</v>
      </c>
      <c r="V52" s="242">
        <f>IFERROR(INDEX(Deduction!$AB:$AB,MATCH($A52,Deduction!$A:$A,0))*_xlfn.XLOOKUP(V$1,'Point System'!$E:$E,'Point System'!$G:$G,0),0)</f>
        <v>0</v>
      </c>
      <c r="W52" s="241">
        <f t="shared" si="1"/>
        <v>0</v>
      </c>
      <c r="X52" s="241">
        <f t="shared" si="2"/>
        <v>0</v>
      </c>
      <c r="Y52" s="244" cm="1">
        <f t="array" ref="Y52">IFERROR(SUMPRODUCT((LOWER(INDEX(Attendance!$E:$ZZ,MATCH($A52,Attendance!$A:$A,0),0))="x")*(TEXT(Attendance!$E$1:$ZZ$1,"mmm")="Mar"))/SUMPRODUCT((Attendance!$E$1:$ZZ$1&lt;&gt;"")*(TEXT(Attendance!$E$1:$ZZ$1,"mmm")="Mar")),0)</f>
        <v>0</v>
      </c>
      <c r="Z52" s="245" cm="1">
        <f t="array" ref="Z52">IFERROR(SUMPRODUCT((LOWER(INDEX(Attendance!$E:$ZZ,MATCH($A52,Attendance!$A:$A,0),0))="x")*(Attendance!$E$2:$ZZ$2=_xlfn.XLOOKUP(E$1,'Point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53" spans="1:26" x14ac:dyDescent="0.25">
      <c r="A53" s="39">
        <f>Attendance!A52</f>
        <v>50</v>
      </c>
      <c r="B53" s="39" t="str">
        <f>IF($A53=0,"",IFERROR(_xlfn.LET(_xlpm.x,INDEX(Attendance!$B:$B,MATCH($A53,Attendance!$A:$A,0)),IF(_xlpm.x=0,"",_xlpm.x)),""))</f>
        <v/>
      </c>
      <c r="C53" s="39" t="str">
        <f>IF($A53=0,"",IFERROR(_xlfn.LET(_xlpm.x,INDEX(Attendance!$C:$C,MATCH($A53,Attendance!$A:$A,0)),IF(_xlpm.x=0,"",_xlpm.x)),""))</f>
        <v/>
      </c>
      <c r="D53" s="39" t="str">
        <f>IF($A53=0,"",IFERROR(_xlfn.LET(_xlpm.x,INDEX(Attendance!$D:$D,MATCH($A53,Attendance!$A:$A,0)),IF(_xlpm.x=0,"",_xlpm.x)),""))</f>
        <v/>
      </c>
      <c r="E53" s="233" cm="1">
        <f t="array" ref="E53">SUMPRODUCT((LOWER(INDEX(Attendance!$D:$ZZ,MATCH($A53,Attendance!$A:$A,0),0))="x")*(Attendance!$D$2:$ZZ$2=_xlfn.XLOOKUP(E$1,'Point System'!$A:$A,'Point System'!$B:$B,""))*(TEXT(Attendance!$D$1:$ZZ$1,"mmm")="Mar"))*_xlfn.XLOOKUP(E$1,'Point System'!$A:$A,'Point System'!$C:$C,0)</f>
        <v>0</v>
      </c>
      <c r="F53" s="233" cm="1">
        <f t="array" ref="F53">SUMPRODUCT((LOWER(INDEX(Attendance!$D:$ZZ,MATCH($A53,Attendance!$A:$A,0),0))="x")*(Attendance!$D$2:$ZZ$2=_xlfn.XLOOKUP(F$1,'Point System'!$A:$A,'Point System'!$B:$B,""))*(TEXT(Attendance!$D$1:$ZZ$1,"mmm")="Mar"))*_xlfn.XLOOKUP(F$1,'Point System'!$A:$A,'Point System'!$C:$C,0)</f>
        <v>0</v>
      </c>
      <c r="G53" s="233" cm="1">
        <f t="array" ref="G53">SUMPRODUCT((LOWER(INDEX(Attendance!$D:$ZZ,MATCH($A53,Attendance!$A:$A,0),0))="x")*(Attendance!$D$2:$ZZ$2=_xlfn.XLOOKUP(G$1,'Point System'!$A:$A,'Point System'!$B:$B,""))*(TEXT(Attendance!$D$1:$ZZ$1,"mmm")="Mar"))*_xlfn.XLOOKUP(G$1,'Point System'!$A:$A,'Point System'!$C:$C,0)</f>
        <v>0</v>
      </c>
      <c r="H53" s="233" cm="1">
        <f t="array" ref="H53">SUMPRODUCT((LOWER(INDEX(Attendance!$D:$ZZ,MATCH($A53,Attendance!$A:$A,0),0))="x")*(Attendance!$D$2:$ZZ$2=_xlfn.XLOOKUP(H$1,'Point System'!$A:$A,'Point System'!$B:$B,""))*(TEXT(Attendance!$D$1:$ZZ$1,"mmm")="Mar"))*_xlfn.XLOOKUP(H$1,'Point System'!$A:$A,'Point System'!$C:$C,0)</f>
        <v>0</v>
      </c>
      <c r="I53" s="233" cm="1">
        <f t="array" ref="I53">SUMPRODUCT((LOWER(INDEX(Attendance!$D:$ZZ,MATCH($A53,Attendance!$A:$A,0),0))="x")*(Attendance!$D$2:$ZZ$2=_xlfn.XLOOKUP(I$1,'Point System'!$A:$A,'Point System'!$B:$B,""))*(TEXT(Attendance!$D$1:$ZZ$1,"mmm")="Mar"))*_xlfn.XLOOKUP(I$1,'Point System'!$A:$A,'Point System'!$C:$C,0)</f>
        <v>0</v>
      </c>
      <c r="J53" s="233" cm="1">
        <f t="array" ref="J53">SUMPRODUCT((LOWER(INDEX(Attendance!$D:$ZZ,MATCH($A53,Attendance!$A:$A,0),0))="x")*(Attendance!$D$2:$ZZ$2=_xlfn.XLOOKUP(J$1,'Point System'!$A:$A,'Point System'!$B:$B,""))*(TEXT(Attendance!$D$1:$ZZ$1,"mmm")="Mar"))*_xlfn.XLOOKUP(J$1,'Point System'!$A:$A,'Point System'!$C:$C,0)</f>
        <v>0</v>
      </c>
      <c r="K53" s="233" cm="1">
        <f t="array" ref="K53">SUMPRODUCT((LOWER(INDEX(Attendance!$D:$ZZ,MATCH($A53,Attendance!$A:$A,0),0))="x")*(Attendance!$D$2:$ZZ$2=_xlfn.XLOOKUP(K$1,'Point System'!$A:$A,'Point System'!$B:$B,""))*(TEXT(Attendance!$D$1:$ZZ$1,"mmm")="Mar"))*_xlfn.XLOOKUP(K$1,'Point System'!$A:$A,'Point System'!$C:$C,0)</f>
        <v>0</v>
      </c>
      <c r="L53" s="188"/>
      <c r="M53" s="188"/>
      <c r="N53" s="188"/>
      <c r="O53" s="188"/>
      <c r="P53" s="241">
        <f t="shared" si="0"/>
        <v>0</v>
      </c>
      <c r="Q53" s="242">
        <f>IFERROR(INDEX(Deduction!$W:$W,MATCH($A53,Deduction!$A:$A,0))*_xlfn.XLOOKUP(Q$1,'Point System'!$E:$E,'Point System'!$G:$G,0),0)</f>
        <v>0</v>
      </c>
      <c r="R53" s="242">
        <f>IFERROR(INDEX(Deduction!$X:$X,MATCH($A53,Deduction!$A:$A,0))*_xlfn.XLOOKUP(R$1,'Point System'!$E:$E,'Point System'!$G:$G,0),0)</f>
        <v>0</v>
      </c>
      <c r="S53" s="242">
        <f>IFERROR(INDEX(Deduction!$Y:$Y,MATCH($A53,Deduction!$A:$A,0))*_xlfn.XLOOKUP(S$1,'Point System'!$E:$E,'Point System'!$G:$G,0),0)</f>
        <v>0</v>
      </c>
      <c r="T53" s="242">
        <f>IFERROR(INDEX(Deduction!$Z:$Z,MATCH($A53,Deduction!$A:$A,0))*_xlfn.XLOOKUP(T$1,'Point System'!$E:$E,'Point System'!$G:$G,0),0)</f>
        <v>0</v>
      </c>
      <c r="U53" s="242">
        <f>IFERROR(INDEX(Deduction!$AA:$AA,MATCH($A53,Deduction!$A:$A,0))*_xlfn.XLOOKUP(U$1,'Point System'!$E:$E,'Point System'!$G:$G,0),0)</f>
        <v>0</v>
      </c>
      <c r="V53" s="242">
        <f>IFERROR(INDEX(Deduction!$AB:$AB,MATCH($A53,Deduction!$A:$A,0))*_xlfn.XLOOKUP(V$1,'Point System'!$E:$E,'Point System'!$G:$G,0),0)</f>
        <v>0</v>
      </c>
      <c r="W53" s="241">
        <f t="shared" si="1"/>
        <v>0</v>
      </c>
      <c r="X53" s="241">
        <f t="shared" si="2"/>
        <v>0</v>
      </c>
      <c r="Y53" s="244" cm="1">
        <f t="array" ref="Y53">IFERROR(SUMPRODUCT((LOWER(INDEX(Attendance!$E:$ZZ,MATCH($A53,Attendance!$A:$A,0),0))="x")*(TEXT(Attendance!$E$1:$ZZ$1,"mmm")="Mar"))/SUMPRODUCT((Attendance!$E$1:$ZZ$1&lt;&gt;"")*(TEXT(Attendance!$E$1:$ZZ$1,"mmm")="Mar")),0)</f>
        <v>0</v>
      </c>
      <c r="Z53" s="245" cm="1">
        <f t="array" ref="Z53">IFERROR(SUMPRODUCT((LOWER(INDEX(Attendance!$E:$ZZ,MATCH($A53,Attendance!$A:$A,0),0))="x")*(Attendance!$E$2:$ZZ$2=_xlfn.XLOOKUP(E$1,'Point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54" spans="1:26" x14ac:dyDescent="0.25">
      <c r="A54" s="40">
        <f>Attendance!A53</f>
        <v>51</v>
      </c>
      <c r="B54" s="39" t="str">
        <f>IF($A54=0,"",IFERROR(_xlfn.LET(_xlpm.x,INDEX(Attendance!$B:$B,MATCH($A54,Attendance!$A:$A,0)),IF(_xlpm.x=0,"",_xlpm.x)),""))</f>
        <v/>
      </c>
      <c r="C54" s="39" t="str">
        <f>IF($A54=0,"",IFERROR(_xlfn.LET(_xlpm.x,INDEX(Attendance!$C:$C,MATCH($A54,Attendance!$A:$A,0)),IF(_xlpm.x=0,"",_xlpm.x)),""))</f>
        <v/>
      </c>
      <c r="D54" s="39" t="str">
        <f>IF($A54=0,"",IFERROR(_xlfn.LET(_xlpm.x,INDEX(Attendance!$D:$D,MATCH($A54,Attendance!$A:$A,0)),IF(_xlpm.x=0,"",_xlpm.x)),""))</f>
        <v/>
      </c>
      <c r="E54" s="233" cm="1">
        <f t="array" ref="E54">SUMPRODUCT((LOWER(INDEX(Attendance!$D:$ZZ,MATCH($A54,Attendance!$A:$A,0),0))="x")*(Attendance!$D$2:$ZZ$2=_xlfn.XLOOKUP(E$1,'Point System'!$A:$A,'Point System'!$B:$B,""))*(TEXT(Attendance!$D$1:$ZZ$1,"mmm")="Mar"))*_xlfn.XLOOKUP(E$1,'Point System'!$A:$A,'Point System'!$C:$C,0)</f>
        <v>0</v>
      </c>
      <c r="F54" s="233" cm="1">
        <f t="array" ref="F54">SUMPRODUCT((LOWER(INDEX(Attendance!$D:$ZZ,MATCH($A54,Attendance!$A:$A,0),0))="x")*(Attendance!$D$2:$ZZ$2=_xlfn.XLOOKUP(F$1,'Point System'!$A:$A,'Point System'!$B:$B,""))*(TEXT(Attendance!$D$1:$ZZ$1,"mmm")="Mar"))*_xlfn.XLOOKUP(F$1,'Point System'!$A:$A,'Point System'!$C:$C,0)</f>
        <v>0</v>
      </c>
      <c r="G54" s="233" cm="1">
        <f t="array" ref="G54">SUMPRODUCT((LOWER(INDEX(Attendance!$D:$ZZ,MATCH($A54,Attendance!$A:$A,0),0))="x")*(Attendance!$D$2:$ZZ$2=_xlfn.XLOOKUP(G$1,'Point System'!$A:$A,'Point System'!$B:$B,""))*(TEXT(Attendance!$D$1:$ZZ$1,"mmm")="Mar"))*_xlfn.XLOOKUP(G$1,'Point System'!$A:$A,'Point System'!$C:$C,0)</f>
        <v>0</v>
      </c>
      <c r="H54" s="233" cm="1">
        <f t="array" ref="H54">SUMPRODUCT((LOWER(INDEX(Attendance!$D:$ZZ,MATCH($A54,Attendance!$A:$A,0),0))="x")*(Attendance!$D$2:$ZZ$2=_xlfn.XLOOKUP(H$1,'Point System'!$A:$A,'Point System'!$B:$B,""))*(TEXT(Attendance!$D$1:$ZZ$1,"mmm")="Mar"))*_xlfn.XLOOKUP(H$1,'Point System'!$A:$A,'Point System'!$C:$C,0)</f>
        <v>0</v>
      </c>
      <c r="I54" s="233" cm="1">
        <f t="array" ref="I54">SUMPRODUCT((LOWER(INDEX(Attendance!$D:$ZZ,MATCH($A54,Attendance!$A:$A,0),0))="x")*(Attendance!$D$2:$ZZ$2=_xlfn.XLOOKUP(I$1,'Point System'!$A:$A,'Point System'!$B:$B,""))*(TEXT(Attendance!$D$1:$ZZ$1,"mmm")="Mar"))*_xlfn.XLOOKUP(I$1,'Point System'!$A:$A,'Point System'!$C:$C,0)</f>
        <v>0</v>
      </c>
      <c r="J54" s="233" cm="1">
        <f t="array" ref="J54">SUMPRODUCT((LOWER(INDEX(Attendance!$D:$ZZ,MATCH($A54,Attendance!$A:$A,0),0))="x")*(Attendance!$D$2:$ZZ$2=_xlfn.XLOOKUP(J$1,'Point System'!$A:$A,'Point System'!$B:$B,""))*(TEXT(Attendance!$D$1:$ZZ$1,"mmm")="Mar"))*_xlfn.XLOOKUP(J$1,'Point System'!$A:$A,'Point System'!$C:$C,0)</f>
        <v>0</v>
      </c>
      <c r="K54" s="233" cm="1">
        <f t="array" ref="K54">SUMPRODUCT((LOWER(INDEX(Attendance!$D:$ZZ,MATCH($A54,Attendance!$A:$A,0),0))="x")*(Attendance!$D$2:$ZZ$2=_xlfn.XLOOKUP(K$1,'Point System'!$A:$A,'Point System'!$B:$B,""))*(TEXT(Attendance!$D$1:$ZZ$1,"mmm")="Mar"))*_xlfn.XLOOKUP(K$1,'Point System'!$A:$A,'Point System'!$C:$C,0)</f>
        <v>0</v>
      </c>
      <c r="L54" s="188"/>
      <c r="M54" s="188"/>
      <c r="N54" s="188"/>
      <c r="O54" s="188"/>
      <c r="P54" s="241">
        <f t="shared" si="0"/>
        <v>0</v>
      </c>
      <c r="Q54" s="242">
        <f>IFERROR(INDEX(Deduction!$W:$W,MATCH($A54,Deduction!$A:$A,0))*_xlfn.XLOOKUP(Q$1,'Point System'!$E:$E,'Point System'!$G:$G,0),0)</f>
        <v>0</v>
      </c>
      <c r="R54" s="242">
        <f>IFERROR(INDEX(Deduction!$X:$X,MATCH($A54,Deduction!$A:$A,0))*_xlfn.XLOOKUP(R$1,'Point System'!$E:$E,'Point System'!$G:$G,0),0)</f>
        <v>0</v>
      </c>
      <c r="S54" s="242">
        <f>IFERROR(INDEX(Deduction!$Y:$Y,MATCH($A54,Deduction!$A:$A,0))*_xlfn.XLOOKUP(S$1,'Point System'!$E:$E,'Point System'!$G:$G,0),0)</f>
        <v>0</v>
      </c>
      <c r="T54" s="242">
        <f>IFERROR(INDEX(Deduction!$Z:$Z,MATCH($A54,Deduction!$A:$A,0))*_xlfn.XLOOKUP(T$1,'Point System'!$E:$E,'Point System'!$G:$G,0),0)</f>
        <v>0</v>
      </c>
      <c r="U54" s="242">
        <f>IFERROR(INDEX(Deduction!$AA:$AA,MATCH($A54,Deduction!$A:$A,0))*_xlfn.XLOOKUP(U$1,'Point System'!$E:$E,'Point System'!$G:$G,0),0)</f>
        <v>0</v>
      </c>
      <c r="V54" s="242">
        <f>IFERROR(INDEX(Deduction!$AB:$AB,MATCH($A54,Deduction!$A:$A,0))*_xlfn.XLOOKUP(V$1,'Point System'!$E:$E,'Point System'!$G:$G,0),0)</f>
        <v>0</v>
      </c>
      <c r="W54" s="241">
        <f t="shared" si="1"/>
        <v>0</v>
      </c>
      <c r="X54" s="241">
        <f t="shared" si="2"/>
        <v>0</v>
      </c>
      <c r="Y54" s="244" cm="1">
        <f t="array" ref="Y54">IFERROR(SUMPRODUCT((LOWER(INDEX(Attendance!$E:$ZZ,MATCH($A54,Attendance!$A:$A,0),0))="x")*(TEXT(Attendance!$E$1:$ZZ$1,"mmm")="Mar"))/SUMPRODUCT((Attendance!$E$1:$ZZ$1&lt;&gt;"")*(TEXT(Attendance!$E$1:$ZZ$1,"mmm")="Mar")),0)</f>
        <v>0</v>
      </c>
      <c r="Z54" s="245" cm="1">
        <f t="array" ref="Z54">IFERROR(SUMPRODUCT((LOWER(INDEX(Attendance!$E:$ZZ,MATCH($A54,Attendance!$A:$A,0),0))="x")*(Attendance!$E$2:$ZZ$2=_xlfn.XLOOKUP(E$1,'Point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55" spans="1:26" x14ac:dyDescent="0.25">
      <c r="A55" s="39">
        <f>Attendance!A54</f>
        <v>52</v>
      </c>
      <c r="B55" s="39" t="str">
        <f>IF($A55=0,"",IFERROR(_xlfn.LET(_xlpm.x,INDEX(Attendance!$B:$B,MATCH($A55,Attendance!$A:$A,0)),IF(_xlpm.x=0,"",_xlpm.x)),""))</f>
        <v/>
      </c>
      <c r="C55" s="39" t="str">
        <f>IF($A55=0,"",IFERROR(_xlfn.LET(_xlpm.x,INDEX(Attendance!$C:$C,MATCH($A55,Attendance!$A:$A,0)),IF(_xlpm.x=0,"",_xlpm.x)),""))</f>
        <v/>
      </c>
      <c r="D55" s="39" t="str">
        <f>IF($A55=0,"",IFERROR(_xlfn.LET(_xlpm.x,INDEX(Attendance!$D:$D,MATCH($A55,Attendance!$A:$A,0)),IF(_xlpm.x=0,"",_xlpm.x)),""))</f>
        <v/>
      </c>
      <c r="E55" s="233" cm="1">
        <f t="array" ref="E55">SUMPRODUCT((LOWER(INDEX(Attendance!$D:$ZZ,MATCH($A55,Attendance!$A:$A,0),0))="x")*(Attendance!$D$2:$ZZ$2=_xlfn.XLOOKUP(E$1,'Point System'!$A:$A,'Point System'!$B:$B,""))*(TEXT(Attendance!$D$1:$ZZ$1,"mmm")="Mar"))*_xlfn.XLOOKUP(E$1,'Point System'!$A:$A,'Point System'!$C:$C,0)</f>
        <v>0</v>
      </c>
      <c r="F55" s="233" cm="1">
        <f t="array" ref="F55">SUMPRODUCT((LOWER(INDEX(Attendance!$D:$ZZ,MATCH($A55,Attendance!$A:$A,0),0))="x")*(Attendance!$D$2:$ZZ$2=_xlfn.XLOOKUP(F$1,'Point System'!$A:$A,'Point System'!$B:$B,""))*(TEXT(Attendance!$D$1:$ZZ$1,"mmm")="Mar"))*_xlfn.XLOOKUP(F$1,'Point System'!$A:$A,'Point System'!$C:$C,0)</f>
        <v>0</v>
      </c>
      <c r="G55" s="233" cm="1">
        <f t="array" ref="G55">SUMPRODUCT((LOWER(INDEX(Attendance!$D:$ZZ,MATCH($A55,Attendance!$A:$A,0),0))="x")*(Attendance!$D$2:$ZZ$2=_xlfn.XLOOKUP(G$1,'Point System'!$A:$A,'Point System'!$B:$B,""))*(TEXT(Attendance!$D$1:$ZZ$1,"mmm")="Mar"))*_xlfn.XLOOKUP(G$1,'Point System'!$A:$A,'Point System'!$C:$C,0)</f>
        <v>0</v>
      </c>
      <c r="H55" s="233" cm="1">
        <f t="array" ref="H55">SUMPRODUCT((LOWER(INDEX(Attendance!$D:$ZZ,MATCH($A55,Attendance!$A:$A,0),0))="x")*(Attendance!$D$2:$ZZ$2=_xlfn.XLOOKUP(H$1,'Point System'!$A:$A,'Point System'!$B:$B,""))*(TEXT(Attendance!$D$1:$ZZ$1,"mmm")="Mar"))*_xlfn.XLOOKUP(H$1,'Point System'!$A:$A,'Point System'!$C:$C,0)</f>
        <v>0</v>
      </c>
      <c r="I55" s="233" cm="1">
        <f t="array" ref="I55">SUMPRODUCT((LOWER(INDEX(Attendance!$D:$ZZ,MATCH($A55,Attendance!$A:$A,0),0))="x")*(Attendance!$D$2:$ZZ$2=_xlfn.XLOOKUP(I$1,'Point System'!$A:$A,'Point System'!$B:$B,""))*(TEXT(Attendance!$D$1:$ZZ$1,"mmm")="Mar"))*_xlfn.XLOOKUP(I$1,'Point System'!$A:$A,'Point System'!$C:$C,0)</f>
        <v>0</v>
      </c>
      <c r="J55" s="233" cm="1">
        <f t="array" ref="J55">SUMPRODUCT((LOWER(INDEX(Attendance!$D:$ZZ,MATCH($A55,Attendance!$A:$A,0),0))="x")*(Attendance!$D$2:$ZZ$2=_xlfn.XLOOKUP(J$1,'Point System'!$A:$A,'Point System'!$B:$B,""))*(TEXT(Attendance!$D$1:$ZZ$1,"mmm")="Mar"))*_xlfn.XLOOKUP(J$1,'Point System'!$A:$A,'Point System'!$C:$C,0)</f>
        <v>0</v>
      </c>
      <c r="K55" s="233" cm="1">
        <f t="array" ref="K55">SUMPRODUCT((LOWER(INDEX(Attendance!$D:$ZZ,MATCH($A55,Attendance!$A:$A,0),0))="x")*(Attendance!$D$2:$ZZ$2=_xlfn.XLOOKUP(K$1,'Point System'!$A:$A,'Point System'!$B:$B,""))*(TEXT(Attendance!$D$1:$ZZ$1,"mmm")="Mar"))*_xlfn.XLOOKUP(K$1,'Point System'!$A:$A,'Point System'!$C:$C,0)</f>
        <v>0</v>
      </c>
      <c r="L55" s="188"/>
      <c r="M55" s="188"/>
      <c r="N55" s="188"/>
      <c r="O55" s="188"/>
      <c r="P55" s="241">
        <f t="shared" si="0"/>
        <v>0</v>
      </c>
      <c r="Q55" s="242">
        <f>IFERROR(INDEX(Deduction!$W:$W,MATCH($A55,Deduction!$A:$A,0))*_xlfn.XLOOKUP(Q$1,'Point System'!$E:$E,'Point System'!$G:$G,0),0)</f>
        <v>0</v>
      </c>
      <c r="R55" s="242">
        <f>IFERROR(INDEX(Deduction!$X:$X,MATCH($A55,Deduction!$A:$A,0))*_xlfn.XLOOKUP(R$1,'Point System'!$E:$E,'Point System'!$G:$G,0),0)</f>
        <v>0</v>
      </c>
      <c r="S55" s="242">
        <f>IFERROR(INDEX(Deduction!$Y:$Y,MATCH($A55,Deduction!$A:$A,0))*_xlfn.XLOOKUP(S$1,'Point System'!$E:$E,'Point System'!$G:$G,0),0)</f>
        <v>0</v>
      </c>
      <c r="T55" s="242">
        <f>IFERROR(INDEX(Deduction!$Z:$Z,MATCH($A55,Deduction!$A:$A,0))*_xlfn.XLOOKUP(T$1,'Point System'!$E:$E,'Point System'!$G:$G,0),0)</f>
        <v>0</v>
      </c>
      <c r="U55" s="242">
        <f>IFERROR(INDEX(Deduction!$AA:$AA,MATCH($A55,Deduction!$A:$A,0))*_xlfn.XLOOKUP(U$1,'Point System'!$E:$E,'Point System'!$G:$G,0),0)</f>
        <v>0</v>
      </c>
      <c r="V55" s="242">
        <f>IFERROR(INDEX(Deduction!$AB:$AB,MATCH($A55,Deduction!$A:$A,0))*_xlfn.XLOOKUP(V$1,'Point System'!$E:$E,'Point System'!$G:$G,0),0)</f>
        <v>0</v>
      </c>
      <c r="W55" s="241">
        <f t="shared" si="1"/>
        <v>0</v>
      </c>
      <c r="X55" s="241">
        <f t="shared" si="2"/>
        <v>0</v>
      </c>
      <c r="Y55" s="244" cm="1">
        <f t="array" ref="Y55">IFERROR(SUMPRODUCT((LOWER(INDEX(Attendance!$E:$ZZ,MATCH($A55,Attendance!$A:$A,0),0))="x")*(TEXT(Attendance!$E$1:$ZZ$1,"mmm")="Mar"))/SUMPRODUCT((Attendance!$E$1:$ZZ$1&lt;&gt;"")*(TEXT(Attendance!$E$1:$ZZ$1,"mmm")="Mar")),0)</f>
        <v>0</v>
      </c>
      <c r="Z55" s="245" cm="1">
        <f t="array" ref="Z55">IFERROR(SUMPRODUCT((LOWER(INDEX(Attendance!$E:$ZZ,MATCH($A55,Attendance!$A:$A,0),0))="x")*(Attendance!$E$2:$ZZ$2=_xlfn.XLOOKUP(E$1,'Point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56" spans="1:26" x14ac:dyDescent="0.25">
      <c r="A56" s="40">
        <f>Attendance!A55</f>
        <v>53</v>
      </c>
      <c r="B56" s="39" t="str">
        <f>IF($A56=0,"",IFERROR(_xlfn.LET(_xlpm.x,INDEX(Attendance!$B:$B,MATCH($A56,Attendance!$A:$A,0)),IF(_xlpm.x=0,"",_xlpm.x)),""))</f>
        <v/>
      </c>
      <c r="C56" s="39" t="str">
        <f>IF($A56=0,"",IFERROR(_xlfn.LET(_xlpm.x,INDEX(Attendance!$C:$C,MATCH($A56,Attendance!$A:$A,0)),IF(_xlpm.x=0,"",_xlpm.x)),""))</f>
        <v/>
      </c>
      <c r="D56" s="39" t="str">
        <f>IF($A56=0,"",IFERROR(_xlfn.LET(_xlpm.x,INDEX(Attendance!$D:$D,MATCH($A56,Attendance!$A:$A,0)),IF(_xlpm.x=0,"",_xlpm.x)),""))</f>
        <v/>
      </c>
      <c r="E56" s="233" cm="1">
        <f t="array" ref="E56">SUMPRODUCT((LOWER(INDEX(Attendance!$D:$ZZ,MATCH($A56,Attendance!$A:$A,0),0))="x")*(Attendance!$D$2:$ZZ$2=_xlfn.XLOOKUP(E$1,'Point System'!$A:$A,'Point System'!$B:$B,""))*(TEXT(Attendance!$D$1:$ZZ$1,"mmm")="Mar"))*_xlfn.XLOOKUP(E$1,'Point System'!$A:$A,'Point System'!$C:$C,0)</f>
        <v>0</v>
      </c>
      <c r="F56" s="233" cm="1">
        <f t="array" ref="F56">SUMPRODUCT((LOWER(INDEX(Attendance!$D:$ZZ,MATCH($A56,Attendance!$A:$A,0),0))="x")*(Attendance!$D$2:$ZZ$2=_xlfn.XLOOKUP(F$1,'Point System'!$A:$A,'Point System'!$B:$B,""))*(TEXT(Attendance!$D$1:$ZZ$1,"mmm")="Mar"))*_xlfn.XLOOKUP(F$1,'Point System'!$A:$A,'Point System'!$C:$C,0)</f>
        <v>0</v>
      </c>
      <c r="G56" s="233" cm="1">
        <f t="array" ref="G56">SUMPRODUCT((LOWER(INDEX(Attendance!$D:$ZZ,MATCH($A56,Attendance!$A:$A,0),0))="x")*(Attendance!$D$2:$ZZ$2=_xlfn.XLOOKUP(G$1,'Point System'!$A:$A,'Point System'!$B:$B,""))*(TEXT(Attendance!$D$1:$ZZ$1,"mmm")="Mar"))*_xlfn.XLOOKUP(G$1,'Point System'!$A:$A,'Point System'!$C:$C,0)</f>
        <v>0</v>
      </c>
      <c r="H56" s="233" cm="1">
        <f t="array" ref="H56">SUMPRODUCT((LOWER(INDEX(Attendance!$D:$ZZ,MATCH($A56,Attendance!$A:$A,0),0))="x")*(Attendance!$D$2:$ZZ$2=_xlfn.XLOOKUP(H$1,'Point System'!$A:$A,'Point System'!$B:$B,""))*(TEXT(Attendance!$D$1:$ZZ$1,"mmm")="Mar"))*_xlfn.XLOOKUP(H$1,'Point System'!$A:$A,'Point System'!$C:$C,0)</f>
        <v>0</v>
      </c>
      <c r="I56" s="233" cm="1">
        <f t="array" ref="I56">SUMPRODUCT((LOWER(INDEX(Attendance!$D:$ZZ,MATCH($A56,Attendance!$A:$A,0),0))="x")*(Attendance!$D$2:$ZZ$2=_xlfn.XLOOKUP(I$1,'Point System'!$A:$A,'Point System'!$B:$B,""))*(TEXT(Attendance!$D$1:$ZZ$1,"mmm")="Mar"))*_xlfn.XLOOKUP(I$1,'Point System'!$A:$A,'Point System'!$C:$C,0)</f>
        <v>0</v>
      </c>
      <c r="J56" s="233" cm="1">
        <f t="array" ref="J56">SUMPRODUCT((LOWER(INDEX(Attendance!$D:$ZZ,MATCH($A56,Attendance!$A:$A,0),0))="x")*(Attendance!$D$2:$ZZ$2=_xlfn.XLOOKUP(J$1,'Point System'!$A:$A,'Point System'!$B:$B,""))*(TEXT(Attendance!$D$1:$ZZ$1,"mmm")="Mar"))*_xlfn.XLOOKUP(J$1,'Point System'!$A:$A,'Point System'!$C:$C,0)</f>
        <v>0</v>
      </c>
      <c r="K56" s="233" cm="1">
        <f t="array" ref="K56">SUMPRODUCT((LOWER(INDEX(Attendance!$D:$ZZ,MATCH($A56,Attendance!$A:$A,0),0))="x")*(Attendance!$D$2:$ZZ$2=_xlfn.XLOOKUP(K$1,'Point System'!$A:$A,'Point System'!$B:$B,""))*(TEXT(Attendance!$D$1:$ZZ$1,"mmm")="Mar"))*_xlfn.XLOOKUP(K$1,'Point System'!$A:$A,'Point System'!$C:$C,0)</f>
        <v>0</v>
      </c>
      <c r="L56" s="188"/>
      <c r="M56" s="188"/>
      <c r="N56" s="188"/>
      <c r="O56" s="188"/>
      <c r="P56" s="241">
        <f t="shared" si="0"/>
        <v>0</v>
      </c>
      <c r="Q56" s="242">
        <f>IFERROR(INDEX(Deduction!$W:$W,MATCH($A56,Deduction!$A:$A,0))*_xlfn.XLOOKUP(Q$1,'Point System'!$E:$E,'Point System'!$G:$G,0),0)</f>
        <v>0</v>
      </c>
      <c r="R56" s="242">
        <f>IFERROR(INDEX(Deduction!$X:$X,MATCH($A56,Deduction!$A:$A,0))*_xlfn.XLOOKUP(R$1,'Point System'!$E:$E,'Point System'!$G:$G,0),0)</f>
        <v>0</v>
      </c>
      <c r="S56" s="242">
        <f>IFERROR(INDEX(Deduction!$Y:$Y,MATCH($A56,Deduction!$A:$A,0))*_xlfn.XLOOKUP(S$1,'Point System'!$E:$E,'Point System'!$G:$G,0),0)</f>
        <v>0</v>
      </c>
      <c r="T56" s="242">
        <f>IFERROR(INDEX(Deduction!$Z:$Z,MATCH($A56,Deduction!$A:$A,0))*_xlfn.XLOOKUP(T$1,'Point System'!$E:$E,'Point System'!$G:$G,0),0)</f>
        <v>0</v>
      </c>
      <c r="U56" s="242">
        <f>IFERROR(INDEX(Deduction!$AA:$AA,MATCH($A56,Deduction!$A:$A,0))*_xlfn.XLOOKUP(U$1,'Point System'!$E:$E,'Point System'!$G:$G,0),0)</f>
        <v>0</v>
      </c>
      <c r="V56" s="242">
        <f>IFERROR(INDEX(Deduction!$AB:$AB,MATCH($A56,Deduction!$A:$A,0))*_xlfn.XLOOKUP(V$1,'Point System'!$E:$E,'Point System'!$G:$G,0),0)</f>
        <v>0</v>
      </c>
      <c r="W56" s="241">
        <f t="shared" si="1"/>
        <v>0</v>
      </c>
      <c r="X56" s="241">
        <f t="shared" si="2"/>
        <v>0</v>
      </c>
      <c r="Y56" s="244" cm="1">
        <f t="array" ref="Y56">IFERROR(SUMPRODUCT((LOWER(INDEX(Attendance!$E:$ZZ,MATCH($A56,Attendance!$A:$A,0),0))="x")*(TEXT(Attendance!$E$1:$ZZ$1,"mmm")="Mar"))/SUMPRODUCT((Attendance!$E$1:$ZZ$1&lt;&gt;"")*(TEXT(Attendance!$E$1:$ZZ$1,"mmm")="Mar")),0)</f>
        <v>0</v>
      </c>
      <c r="Z56" s="245" cm="1">
        <f t="array" ref="Z56">IFERROR(SUMPRODUCT((LOWER(INDEX(Attendance!$E:$ZZ,MATCH($A56,Attendance!$A:$A,0),0))="x")*(Attendance!$E$2:$ZZ$2=_xlfn.XLOOKUP(E$1,'Point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57" spans="1:26" x14ac:dyDescent="0.25">
      <c r="A57" s="39">
        <f>Attendance!A56</f>
        <v>54</v>
      </c>
      <c r="B57" s="39" t="str">
        <f>IF($A57=0,"",IFERROR(_xlfn.LET(_xlpm.x,INDEX(Attendance!$B:$B,MATCH($A57,Attendance!$A:$A,0)),IF(_xlpm.x=0,"",_xlpm.x)),""))</f>
        <v/>
      </c>
      <c r="C57" s="39" t="str">
        <f>IF($A57=0,"",IFERROR(_xlfn.LET(_xlpm.x,INDEX(Attendance!$C:$C,MATCH($A57,Attendance!$A:$A,0)),IF(_xlpm.x=0,"",_xlpm.x)),""))</f>
        <v/>
      </c>
      <c r="D57" s="39" t="str">
        <f>IF($A57=0,"",IFERROR(_xlfn.LET(_xlpm.x,INDEX(Attendance!$D:$D,MATCH($A57,Attendance!$A:$A,0)),IF(_xlpm.x=0,"",_xlpm.x)),""))</f>
        <v/>
      </c>
      <c r="E57" s="233" cm="1">
        <f t="array" ref="E57">SUMPRODUCT((LOWER(INDEX(Attendance!$D:$ZZ,MATCH($A57,Attendance!$A:$A,0),0))="x")*(Attendance!$D$2:$ZZ$2=_xlfn.XLOOKUP(E$1,'Point System'!$A:$A,'Point System'!$B:$B,""))*(TEXT(Attendance!$D$1:$ZZ$1,"mmm")="Mar"))*_xlfn.XLOOKUP(E$1,'Point System'!$A:$A,'Point System'!$C:$C,0)</f>
        <v>0</v>
      </c>
      <c r="F57" s="233" cm="1">
        <f t="array" ref="F57">SUMPRODUCT((LOWER(INDEX(Attendance!$D:$ZZ,MATCH($A57,Attendance!$A:$A,0),0))="x")*(Attendance!$D$2:$ZZ$2=_xlfn.XLOOKUP(F$1,'Point System'!$A:$A,'Point System'!$B:$B,""))*(TEXT(Attendance!$D$1:$ZZ$1,"mmm")="Mar"))*_xlfn.XLOOKUP(F$1,'Point System'!$A:$A,'Point System'!$C:$C,0)</f>
        <v>0</v>
      </c>
      <c r="G57" s="233" cm="1">
        <f t="array" ref="G57">SUMPRODUCT((LOWER(INDEX(Attendance!$D:$ZZ,MATCH($A57,Attendance!$A:$A,0),0))="x")*(Attendance!$D$2:$ZZ$2=_xlfn.XLOOKUP(G$1,'Point System'!$A:$A,'Point System'!$B:$B,""))*(TEXT(Attendance!$D$1:$ZZ$1,"mmm")="Mar"))*_xlfn.XLOOKUP(G$1,'Point System'!$A:$A,'Point System'!$C:$C,0)</f>
        <v>0</v>
      </c>
      <c r="H57" s="233" cm="1">
        <f t="array" ref="H57">SUMPRODUCT((LOWER(INDEX(Attendance!$D:$ZZ,MATCH($A57,Attendance!$A:$A,0),0))="x")*(Attendance!$D$2:$ZZ$2=_xlfn.XLOOKUP(H$1,'Point System'!$A:$A,'Point System'!$B:$B,""))*(TEXT(Attendance!$D$1:$ZZ$1,"mmm")="Mar"))*_xlfn.XLOOKUP(H$1,'Point System'!$A:$A,'Point System'!$C:$C,0)</f>
        <v>0</v>
      </c>
      <c r="I57" s="233" cm="1">
        <f t="array" ref="I57">SUMPRODUCT((LOWER(INDEX(Attendance!$D:$ZZ,MATCH($A57,Attendance!$A:$A,0),0))="x")*(Attendance!$D$2:$ZZ$2=_xlfn.XLOOKUP(I$1,'Point System'!$A:$A,'Point System'!$B:$B,""))*(TEXT(Attendance!$D$1:$ZZ$1,"mmm")="Mar"))*_xlfn.XLOOKUP(I$1,'Point System'!$A:$A,'Point System'!$C:$C,0)</f>
        <v>0</v>
      </c>
      <c r="J57" s="233" cm="1">
        <f t="array" ref="J57">SUMPRODUCT((LOWER(INDEX(Attendance!$D:$ZZ,MATCH($A57,Attendance!$A:$A,0),0))="x")*(Attendance!$D$2:$ZZ$2=_xlfn.XLOOKUP(J$1,'Point System'!$A:$A,'Point System'!$B:$B,""))*(TEXT(Attendance!$D$1:$ZZ$1,"mmm")="Mar"))*_xlfn.XLOOKUP(J$1,'Point System'!$A:$A,'Point System'!$C:$C,0)</f>
        <v>0</v>
      </c>
      <c r="K57" s="233" cm="1">
        <f t="array" ref="K57">SUMPRODUCT((LOWER(INDEX(Attendance!$D:$ZZ,MATCH($A57,Attendance!$A:$A,0),0))="x")*(Attendance!$D$2:$ZZ$2=_xlfn.XLOOKUP(K$1,'Point System'!$A:$A,'Point System'!$B:$B,""))*(TEXT(Attendance!$D$1:$ZZ$1,"mmm")="Mar"))*_xlfn.XLOOKUP(K$1,'Point System'!$A:$A,'Point System'!$C:$C,0)</f>
        <v>0</v>
      </c>
      <c r="L57" s="188"/>
      <c r="M57" s="188"/>
      <c r="N57" s="188"/>
      <c r="O57" s="188"/>
      <c r="P57" s="241">
        <f t="shared" si="0"/>
        <v>0</v>
      </c>
      <c r="Q57" s="242">
        <f>IFERROR(INDEX(Deduction!$W:$W,MATCH($A57,Deduction!$A:$A,0))*_xlfn.XLOOKUP(Q$1,'Point System'!$E:$E,'Point System'!$G:$G,0),0)</f>
        <v>0</v>
      </c>
      <c r="R57" s="242">
        <f>IFERROR(INDEX(Deduction!$X:$X,MATCH($A57,Deduction!$A:$A,0))*_xlfn.XLOOKUP(R$1,'Point System'!$E:$E,'Point System'!$G:$G,0),0)</f>
        <v>0</v>
      </c>
      <c r="S57" s="242">
        <f>IFERROR(INDEX(Deduction!$Y:$Y,MATCH($A57,Deduction!$A:$A,0))*_xlfn.XLOOKUP(S$1,'Point System'!$E:$E,'Point System'!$G:$G,0),0)</f>
        <v>0</v>
      </c>
      <c r="T57" s="242">
        <f>IFERROR(INDEX(Deduction!$Z:$Z,MATCH($A57,Deduction!$A:$A,0))*_xlfn.XLOOKUP(T$1,'Point System'!$E:$E,'Point System'!$G:$G,0),0)</f>
        <v>0</v>
      </c>
      <c r="U57" s="242">
        <f>IFERROR(INDEX(Deduction!$AA:$AA,MATCH($A57,Deduction!$A:$A,0))*_xlfn.XLOOKUP(U$1,'Point System'!$E:$E,'Point System'!$G:$G,0),0)</f>
        <v>0</v>
      </c>
      <c r="V57" s="242">
        <f>IFERROR(INDEX(Deduction!$AB:$AB,MATCH($A57,Deduction!$A:$A,0))*_xlfn.XLOOKUP(V$1,'Point System'!$E:$E,'Point System'!$G:$G,0),0)</f>
        <v>0</v>
      </c>
      <c r="W57" s="241">
        <f t="shared" si="1"/>
        <v>0</v>
      </c>
      <c r="X57" s="241">
        <f t="shared" si="2"/>
        <v>0</v>
      </c>
      <c r="Y57" s="244" cm="1">
        <f t="array" ref="Y57">IFERROR(SUMPRODUCT((LOWER(INDEX(Attendance!$E:$ZZ,MATCH($A57,Attendance!$A:$A,0),0))="x")*(TEXT(Attendance!$E$1:$ZZ$1,"mmm")="Mar"))/SUMPRODUCT((Attendance!$E$1:$ZZ$1&lt;&gt;"")*(TEXT(Attendance!$E$1:$ZZ$1,"mmm")="Mar")),0)</f>
        <v>0</v>
      </c>
      <c r="Z57" s="245" cm="1">
        <f t="array" ref="Z57">IFERROR(SUMPRODUCT((LOWER(INDEX(Attendance!$E:$ZZ,MATCH($A57,Attendance!$A:$A,0),0))="x")*(Attendance!$E$2:$ZZ$2=_xlfn.XLOOKUP(E$1,'Point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58" spans="1:26" x14ac:dyDescent="0.25">
      <c r="A58" s="40">
        <f>Attendance!A57</f>
        <v>55</v>
      </c>
      <c r="B58" s="39" t="str">
        <f>IF($A58=0,"",IFERROR(_xlfn.LET(_xlpm.x,INDEX(Attendance!$B:$B,MATCH($A58,Attendance!$A:$A,0)),IF(_xlpm.x=0,"",_xlpm.x)),""))</f>
        <v/>
      </c>
      <c r="C58" s="39" t="str">
        <f>IF($A58=0,"",IFERROR(_xlfn.LET(_xlpm.x,INDEX(Attendance!$C:$C,MATCH($A58,Attendance!$A:$A,0)),IF(_xlpm.x=0,"",_xlpm.x)),""))</f>
        <v/>
      </c>
      <c r="D58" s="39" t="str">
        <f>IF($A58=0,"",IFERROR(_xlfn.LET(_xlpm.x,INDEX(Attendance!$D:$D,MATCH($A58,Attendance!$A:$A,0)),IF(_xlpm.x=0,"",_xlpm.x)),""))</f>
        <v/>
      </c>
      <c r="E58" s="233" cm="1">
        <f t="array" ref="E58">SUMPRODUCT((LOWER(INDEX(Attendance!$D:$ZZ,MATCH($A58,Attendance!$A:$A,0),0))="x")*(Attendance!$D$2:$ZZ$2=_xlfn.XLOOKUP(E$1,'Point System'!$A:$A,'Point System'!$B:$B,""))*(TEXT(Attendance!$D$1:$ZZ$1,"mmm")="Mar"))*_xlfn.XLOOKUP(E$1,'Point System'!$A:$A,'Point System'!$C:$C,0)</f>
        <v>0</v>
      </c>
      <c r="F58" s="233" cm="1">
        <f t="array" ref="F58">SUMPRODUCT((LOWER(INDEX(Attendance!$D:$ZZ,MATCH($A58,Attendance!$A:$A,0),0))="x")*(Attendance!$D$2:$ZZ$2=_xlfn.XLOOKUP(F$1,'Point System'!$A:$A,'Point System'!$B:$B,""))*(TEXT(Attendance!$D$1:$ZZ$1,"mmm")="Mar"))*_xlfn.XLOOKUP(F$1,'Point System'!$A:$A,'Point System'!$C:$C,0)</f>
        <v>0</v>
      </c>
      <c r="G58" s="233" cm="1">
        <f t="array" ref="G58">SUMPRODUCT((LOWER(INDEX(Attendance!$D:$ZZ,MATCH($A58,Attendance!$A:$A,0),0))="x")*(Attendance!$D$2:$ZZ$2=_xlfn.XLOOKUP(G$1,'Point System'!$A:$A,'Point System'!$B:$B,""))*(TEXT(Attendance!$D$1:$ZZ$1,"mmm")="Mar"))*_xlfn.XLOOKUP(G$1,'Point System'!$A:$A,'Point System'!$C:$C,0)</f>
        <v>0</v>
      </c>
      <c r="H58" s="233" cm="1">
        <f t="array" ref="H58">SUMPRODUCT((LOWER(INDEX(Attendance!$D:$ZZ,MATCH($A58,Attendance!$A:$A,0),0))="x")*(Attendance!$D$2:$ZZ$2=_xlfn.XLOOKUP(H$1,'Point System'!$A:$A,'Point System'!$B:$B,""))*(TEXT(Attendance!$D$1:$ZZ$1,"mmm")="Mar"))*_xlfn.XLOOKUP(H$1,'Point System'!$A:$A,'Point System'!$C:$C,0)</f>
        <v>0</v>
      </c>
      <c r="I58" s="233" cm="1">
        <f t="array" ref="I58">SUMPRODUCT((LOWER(INDEX(Attendance!$D:$ZZ,MATCH($A58,Attendance!$A:$A,0),0))="x")*(Attendance!$D$2:$ZZ$2=_xlfn.XLOOKUP(I$1,'Point System'!$A:$A,'Point System'!$B:$B,""))*(TEXT(Attendance!$D$1:$ZZ$1,"mmm")="Mar"))*_xlfn.XLOOKUP(I$1,'Point System'!$A:$A,'Point System'!$C:$C,0)</f>
        <v>0</v>
      </c>
      <c r="J58" s="233" cm="1">
        <f t="array" ref="J58">SUMPRODUCT((LOWER(INDEX(Attendance!$D:$ZZ,MATCH($A58,Attendance!$A:$A,0),0))="x")*(Attendance!$D$2:$ZZ$2=_xlfn.XLOOKUP(J$1,'Point System'!$A:$A,'Point System'!$B:$B,""))*(TEXT(Attendance!$D$1:$ZZ$1,"mmm")="Mar"))*_xlfn.XLOOKUP(J$1,'Point System'!$A:$A,'Point System'!$C:$C,0)</f>
        <v>0</v>
      </c>
      <c r="K58" s="233" cm="1">
        <f t="array" ref="K58">SUMPRODUCT((LOWER(INDEX(Attendance!$D:$ZZ,MATCH($A58,Attendance!$A:$A,0),0))="x")*(Attendance!$D$2:$ZZ$2=_xlfn.XLOOKUP(K$1,'Point System'!$A:$A,'Point System'!$B:$B,""))*(TEXT(Attendance!$D$1:$ZZ$1,"mmm")="Mar"))*_xlfn.XLOOKUP(K$1,'Point System'!$A:$A,'Point System'!$C:$C,0)</f>
        <v>0</v>
      </c>
      <c r="L58" s="188"/>
      <c r="M58" s="188"/>
      <c r="N58" s="188"/>
      <c r="O58" s="188"/>
      <c r="P58" s="241">
        <f t="shared" si="0"/>
        <v>0</v>
      </c>
      <c r="Q58" s="242">
        <f>IFERROR(INDEX(Deduction!$W:$W,MATCH($A58,Deduction!$A:$A,0))*_xlfn.XLOOKUP(Q$1,'Point System'!$E:$E,'Point System'!$G:$G,0),0)</f>
        <v>0</v>
      </c>
      <c r="R58" s="242">
        <f>IFERROR(INDEX(Deduction!$X:$X,MATCH($A58,Deduction!$A:$A,0))*_xlfn.XLOOKUP(R$1,'Point System'!$E:$E,'Point System'!$G:$G,0),0)</f>
        <v>0</v>
      </c>
      <c r="S58" s="242">
        <f>IFERROR(INDEX(Deduction!$Y:$Y,MATCH($A58,Deduction!$A:$A,0))*_xlfn.XLOOKUP(S$1,'Point System'!$E:$E,'Point System'!$G:$G,0),0)</f>
        <v>0</v>
      </c>
      <c r="T58" s="242">
        <f>IFERROR(INDEX(Deduction!$Z:$Z,MATCH($A58,Deduction!$A:$A,0))*_xlfn.XLOOKUP(T$1,'Point System'!$E:$E,'Point System'!$G:$G,0),0)</f>
        <v>0</v>
      </c>
      <c r="U58" s="242">
        <f>IFERROR(INDEX(Deduction!$AA:$AA,MATCH($A58,Deduction!$A:$A,0))*_xlfn.XLOOKUP(U$1,'Point System'!$E:$E,'Point System'!$G:$G,0),0)</f>
        <v>0</v>
      </c>
      <c r="V58" s="242">
        <f>IFERROR(INDEX(Deduction!$AB:$AB,MATCH($A58,Deduction!$A:$A,0))*_xlfn.XLOOKUP(V$1,'Point System'!$E:$E,'Point System'!$G:$G,0),0)</f>
        <v>0</v>
      </c>
      <c r="W58" s="241">
        <f t="shared" si="1"/>
        <v>0</v>
      </c>
      <c r="X58" s="241">
        <f t="shared" si="2"/>
        <v>0</v>
      </c>
      <c r="Y58" s="244" cm="1">
        <f t="array" ref="Y58">IFERROR(SUMPRODUCT((LOWER(INDEX(Attendance!$E:$ZZ,MATCH($A58,Attendance!$A:$A,0),0))="x")*(TEXT(Attendance!$E$1:$ZZ$1,"mmm")="Mar"))/SUMPRODUCT((Attendance!$E$1:$ZZ$1&lt;&gt;"")*(TEXT(Attendance!$E$1:$ZZ$1,"mmm")="Mar")),0)</f>
        <v>0</v>
      </c>
      <c r="Z58" s="245" cm="1">
        <f t="array" ref="Z58">IFERROR(SUMPRODUCT((LOWER(INDEX(Attendance!$E:$ZZ,MATCH($A58,Attendance!$A:$A,0),0))="x")*(Attendance!$E$2:$ZZ$2=_xlfn.XLOOKUP(E$1,'Point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59" spans="1:26" x14ac:dyDescent="0.25">
      <c r="A59" s="39">
        <f>Attendance!A58</f>
        <v>56</v>
      </c>
      <c r="B59" s="39" t="str">
        <f>IF($A59=0,"",IFERROR(_xlfn.LET(_xlpm.x,INDEX(Attendance!$B:$B,MATCH($A59,Attendance!$A:$A,0)),IF(_xlpm.x=0,"",_xlpm.x)),""))</f>
        <v/>
      </c>
      <c r="C59" s="39" t="str">
        <f>IF($A59=0,"",IFERROR(_xlfn.LET(_xlpm.x,INDEX(Attendance!$C:$C,MATCH($A59,Attendance!$A:$A,0)),IF(_xlpm.x=0,"",_xlpm.x)),""))</f>
        <v/>
      </c>
      <c r="D59" s="39" t="str">
        <f>IF($A59=0,"",IFERROR(_xlfn.LET(_xlpm.x,INDEX(Attendance!$D:$D,MATCH($A59,Attendance!$A:$A,0)),IF(_xlpm.x=0,"",_xlpm.x)),""))</f>
        <v/>
      </c>
      <c r="E59" s="233" cm="1">
        <f t="array" ref="E59">SUMPRODUCT((LOWER(INDEX(Attendance!$D:$ZZ,MATCH($A59,Attendance!$A:$A,0),0))="x")*(Attendance!$D$2:$ZZ$2=_xlfn.XLOOKUP(E$1,'Point System'!$A:$A,'Point System'!$B:$B,""))*(TEXT(Attendance!$D$1:$ZZ$1,"mmm")="Mar"))*_xlfn.XLOOKUP(E$1,'Point System'!$A:$A,'Point System'!$C:$C,0)</f>
        <v>0</v>
      </c>
      <c r="F59" s="233" cm="1">
        <f t="array" ref="F59">SUMPRODUCT((LOWER(INDEX(Attendance!$D:$ZZ,MATCH($A59,Attendance!$A:$A,0),0))="x")*(Attendance!$D$2:$ZZ$2=_xlfn.XLOOKUP(F$1,'Point System'!$A:$A,'Point System'!$B:$B,""))*(TEXT(Attendance!$D$1:$ZZ$1,"mmm")="Mar"))*_xlfn.XLOOKUP(F$1,'Point System'!$A:$A,'Point System'!$C:$C,0)</f>
        <v>0</v>
      </c>
      <c r="G59" s="233" cm="1">
        <f t="array" ref="G59">SUMPRODUCT((LOWER(INDEX(Attendance!$D:$ZZ,MATCH($A59,Attendance!$A:$A,0),0))="x")*(Attendance!$D$2:$ZZ$2=_xlfn.XLOOKUP(G$1,'Point System'!$A:$A,'Point System'!$B:$B,""))*(TEXT(Attendance!$D$1:$ZZ$1,"mmm")="Mar"))*_xlfn.XLOOKUP(G$1,'Point System'!$A:$A,'Point System'!$C:$C,0)</f>
        <v>0</v>
      </c>
      <c r="H59" s="233" cm="1">
        <f t="array" ref="H59">SUMPRODUCT((LOWER(INDEX(Attendance!$D:$ZZ,MATCH($A59,Attendance!$A:$A,0),0))="x")*(Attendance!$D$2:$ZZ$2=_xlfn.XLOOKUP(H$1,'Point System'!$A:$A,'Point System'!$B:$B,""))*(TEXT(Attendance!$D$1:$ZZ$1,"mmm")="Mar"))*_xlfn.XLOOKUP(H$1,'Point System'!$A:$A,'Point System'!$C:$C,0)</f>
        <v>0</v>
      </c>
      <c r="I59" s="233" cm="1">
        <f t="array" ref="I59">SUMPRODUCT((LOWER(INDEX(Attendance!$D:$ZZ,MATCH($A59,Attendance!$A:$A,0),0))="x")*(Attendance!$D$2:$ZZ$2=_xlfn.XLOOKUP(I$1,'Point System'!$A:$A,'Point System'!$B:$B,""))*(TEXT(Attendance!$D$1:$ZZ$1,"mmm")="Mar"))*_xlfn.XLOOKUP(I$1,'Point System'!$A:$A,'Point System'!$C:$C,0)</f>
        <v>0</v>
      </c>
      <c r="J59" s="233" cm="1">
        <f t="array" ref="J59">SUMPRODUCT((LOWER(INDEX(Attendance!$D:$ZZ,MATCH($A59,Attendance!$A:$A,0),0))="x")*(Attendance!$D$2:$ZZ$2=_xlfn.XLOOKUP(J$1,'Point System'!$A:$A,'Point System'!$B:$B,""))*(TEXT(Attendance!$D$1:$ZZ$1,"mmm")="Mar"))*_xlfn.XLOOKUP(J$1,'Point System'!$A:$A,'Point System'!$C:$C,0)</f>
        <v>0</v>
      </c>
      <c r="K59" s="233" cm="1">
        <f t="array" ref="K59">SUMPRODUCT((LOWER(INDEX(Attendance!$D:$ZZ,MATCH($A59,Attendance!$A:$A,0),0))="x")*(Attendance!$D$2:$ZZ$2=_xlfn.XLOOKUP(K$1,'Point System'!$A:$A,'Point System'!$B:$B,""))*(TEXT(Attendance!$D$1:$ZZ$1,"mmm")="Mar"))*_xlfn.XLOOKUP(K$1,'Point System'!$A:$A,'Point System'!$C:$C,0)</f>
        <v>0</v>
      </c>
      <c r="L59" s="188"/>
      <c r="M59" s="188"/>
      <c r="N59" s="188"/>
      <c r="O59" s="188"/>
      <c r="P59" s="241">
        <f t="shared" si="0"/>
        <v>0</v>
      </c>
      <c r="Q59" s="242">
        <f>IFERROR(INDEX(Deduction!$W:$W,MATCH($A59,Deduction!$A:$A,0))*_xlfn.XLOOKUP(Q$1,'Point System'!$E:$E,'Point System'!$G:$G,0),0)</f>
        <v>0</v>
      </c>
      <c r="R59" s="242">
        <f>IFERROR(INDEX(Deduction!$X:$X,MATCH($A59,Deduction!$A:$A,0))*_xlfn.XLOOKUP(R$1,'Point System'!$E:$E,'Point System'!$G:$G,0),0)</f>
        <v>0</v>
      </c>
      <c r="S59" s="242">
        <f>IFERROR(INDEX(Deduction!$Y:$Y,MATCH($A59,Deduction!$A:$A,0))*_xlfn.XLOOKUP(S$1,'Point System'!$E:$E,'Point System'!$G:$G,0),0)</f>
        <v>0</v>
      </c>
      <c r="T59" s="242">
        <f>IFERROR(INDEX(Deduction!$Z:$Z,MATCH($A59,Deduction!$A:$A,0))*_xlfn.XLOOKUP(T$1,'Point System'!$E:$E,'Point System'!$G:$G,0),0)</f>
        <v>0</v>
      </c>
      <c r="U59" s="242">
        <f>IFERROR(INDEX(Deduction!$AA:$AA,MATCH($A59,Deduction!$A:$A,0))*_xlfn.XLOOKUP(U$1,'Point System'!$E:$E,'Point System'!$G:$G,0),0)</f>
        <v>0</v>
      </c>
      <c r="V59" s="242">
        <f>IFERROR(INDEX(Deduction!$AB:$AB,MATCH($A59,Deduction!$A:$A,0))*_xlfn.XLOOKUP(V$1,'Point System'!$E:$E,'Point System'!$G:$G,0),0)</f>
        <v>0</v>
      </c>
      <c r="W59" s="241">
        <f t="shared" si="1"/>
        <v>0</v>
      </c>
      <c r="X59" s="241">
        <f t="shared" si="2"/>
        <v>0</v>
      </c>
      <c r="Y59" s="244" cm="1">
        <f t="array" ref="Y59">IFERROR(SUMPRODUCT((LOWER(INDEX(Attendance!$E:$ZZ,MATCH($A59,Attendance!$A:$A,0),0))="x")*(TEXT(Attendance!$E$1:$ZZ$1,"mmm")="Mar"))/SUMPRODUCT((Attendance!$E$1:$ZZ$1&lt;&gt;"")*(TEXT(Attendance!$E$1:$ZZ$1,"mmm")="Mar")),0)</f>
        <v>0</v>
      </c>
      <c r="Z59" s="245" cm="1">
        <f t="array" ref="Z59">IFERROR(SUMPRODUCT((LOWER(INDEX(Attendance!$E:$ZZ,MATCH($A59,Attendance!$A:$A,0),0))="x")*(Attendance!$E$2:$ZZ$2=_xlfn.XLOOKUP(E$1,'Point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60" spans="1:26" x14ac:dyDescent="0.25">
      <c r="A60" s="40">
        <f>Attendance!A59</f>
        <v>57</v>
      </c>
      <c r="B60" s="39" t="str">
        <f>IF($A60=0,"",IFERROR(_xlfn.LET(_xlpm.x,INDEX(Attendance!$B:$B,MATCH($A60,Attendance!$A:$A,0)),IF(_xlpm.x=0,"",_xlpm.x)),""))</f>
        <v/>
      </c>
      <c r="C60" s="39" t="str">
        <f>IF($A60=0,"",IFERROR(_xlfn.LET(_xlpm.x,INDEX(Attendance!$C:$C,MATCH($A60,Attendance!$A:$A,0)),IF(_xlpm.x=0,"",_xlpm.x)),""))</f>
        <v/>
      </c>
      <c r="D60" s="39" t="str">
        <f>IF($A60=0,"",IFERROR(_xlfn.LET(_xlpm.x,INDEX(Attendance!$D:$D,MATCH($A60,Attendance!$A:$A,0)),IF(_xlpm.x=0,"",_xlpm.x)),""))</f>
        <v/>
      </c>
      <c r="E60" s="233" cm="1">
        <f t="array" ref="E60">SUMPRODUCT((LOWER(INDEX(Attendance!$D:$ZZ,MATCH($A60,Attendance!$A:$A,0),0))="x")*(Attendance!$D$2:$ZZ$2=_xlfn.XLOOKUP(E$1,'Point System'!$A:$A,'Point System'!$B:$B,""))*(TEXT(Attendance!$D$1:$ZZ$1,"mmm")="Mar"))*_xlfn.XLOOKUP(E$1,'Point System'!$A:$A,'Point System'!$C:$C,0)</f>
        <v>0</v>
      </c>
      <c r="F60" s="233" cm="1">
        <f t="array" ref="F60">SUMPRODUCT((LOWER(INDEX(Attendance!$D:$ZZ,MATCH($A60,Attendance!$A:$A,0),0))="x")*(Attendance!$D$2:$ZZ$2=_xlfn.XLOOKUP(F$1,'Point System'!$A:$A,'Point System'!$B:$B,""))*(TEXT(Attendance!$D$1:$ZZ$1,"mmm")="Mar"))*_xlfn.XLOOKUP(F$1,'Point System'!$A:$A,'Point System'!$C:$C,0)</f>
        <v>0</v>
      </c>
      <c r="G60" s="233" cm="1">
        <f t="array" ref="G60">SUMPRODUCT((LOWER(INDEX(Attendance!$D:$ZZ,MATCH($A60,Attendance!$A:$A,0),0))="x")*(Attendance!$D$2:$ZZ$2=_xlfn.XLOOKUP(G$1,'Point System'!$A:$A,'Point System'!$B:$B,""))*(TEXT(Attendance!$D$1:$ZZ$1,"mmm")="Mar"))*_xlfn.XLOOKUP(G$1,'Point System'!$A:$A,'Point System'!$C:$C,0)</f>
        <v>0</v>
      </c>
      <c r="H60" s="233" cm="1">
        <f t="array" ref="H60">SUMPRODUCT((LOWER(INDEX(Attendance!$D:$ZZ,MATCH($A60,Attendance!$A:$A,0),0))="x")*(Attendance!$D$2:$ZZ$2=_xlfn.XLOOKUP(H$1,'Point System'!$A:$A,'Point System'!$B:$B,""))*(TEXT(Attendance!$D$1:$ZZ$1,"mmm")="Mar"))*_xlfn.XLOOKUP(H$1,'Point System'!$A:$A,'Point System'!$C:$C,0)</f>
        <v>0</v>
      </c>
      <c r="I60" s="233" cm="1">
        <f t="array" ref="I60">SUMPRODUCT((LOWER(INDEX(Attendance!$D:$ZZ,MATCH($A60,Attendance!$A:$A,0),0))="x")*(Attendance!$D$2:$ZZ$2=_xlfn.XLOOKUP(I$1,'Point System'!$A:$A,'Point System'!$B:$B,""))*(TEXT(Attendance!$D$1:$ZZ$1,"mmm")="Mar"))*_xlfn.XLOOKUP(I$1,'Point System'!$A:$A,'Point System'!$C:$C,0)</f>
        <v>0</v>
      </c>
      <c r="J60" s="233" cm="1">
        <f t="array" ref="J60">SUMPRODUCT((LOWER(INDEX(Attendance!$D:$ZZ,MATCH($A60,Attendance!$A:$A,0),0))="x")*(Attendance!$D$2:$ZZ$2=_xlfn.XLOOKUP(J$1,'Point System'!$A:$A,'Point System'!$B:$B,""))*(TEXT(Attendance!$D$1:$ZZ$1,"mmm")="Mar"))*_xlfn.XLOOKUP(J$1,'Point System'!$A:$A,'Point System'!$C:$C,0)</f>
        <v>0</v>
      </c>
      <c r="K60" s="233" cm="1">
        <f t="array" ref="K60">SUMPRODUCT((LOWER(INDEX(Attendance!$D:$ZZ,MATCH($A60,Attendance!$A:$A,0),0))="x")*(Attendance!$D$2:$ZZ$2=_xlfn.XLOOKUP(K$1,'Point System'!$A:$A,'Point System'!$B:$B,""))*(TEXT(Attendance!$D$1:$ZZ$1,"mmm")="Mar"))*_xlfn.XLOOKUP(K$1,'Point System'!$A:$A,'Point System'!$C:$C,0)</f>
        <v>0</v>
      </c>
      <c r="L60" s="188"/>
      <c r="M60" s="188"/>
      <c r="N60" s="188"/>
      <c r="O60" s="188"/>
      <c r="P60" s="241">
        <f t="shared" si="0"/>
        <v>0</v>
      </c>
      <c r="Q60" s="242">
        <f>IFERROR(INDEX(Deduction!$W:$W,MATCH($A60,Deduction!$A:$A,0))*_xlfn.XLOOKUP(Q$1,'Point System'!$E:$E,'Point System'!$G:$G,0),0)</f>
        <v>0</v>
      </c>
      <c r="R60" s="242">
        <f>IFERROR(INDEX(Deduction!$X:$X,MATCH($A60,Deduction!$A:$A,0))*_xlfn.XLOOKUP(R$1,'Point System'!$E:$E,'Point System'!$G:$G,0),0)</f>
        <v>0</v>
      </c>
      <c r="S60" s="242">
        <f>IFERROR(INDEX(Deduction!$Y:$Y,MATCH($A60,Deduction!$A:$A,0))*_xlfn.XLOOKUP(S$1,'Point System'!$E:$E,'Point System'!$G:$G,0),0)</f>
        <v>0</v>
      </c>
      <c r="T60" s="242">
        <f>IFERROR(INDEX(Deduction!$Z:$Z,MATCH($A60,Deduction!$A:$A,0))*_xlfn.XLOOKUP(T$1,'Point System'!$E:$E,'Point System'!$G:$G,0),0)</f>
        <v>0</v>
      </c>
      <c r="U60" s="242">
        <f>IFERROR(INDEX(Deduction!$AA:$AA,MATCH($A60,Deduction!$A:$A,0))*_xlfn.XLOOKUP(U$1,'Point System'!$E:$E,'Point System'!$G:$G,0),0)</f>
        <v>0</v>
      </c>
      <c r="V60" s="242">
        <f>IFERROR(INDEX(Deduction!$AB:$AB,MATCH($A60,Deduction!$A:$A,0))*_xlfn.XLOOKUP(V$1,'Point System'!$E:$E,'Point System'!$G:$G,0),0)</f>
        <v>0</v>
      </c>
      <c r="W60" s="241">
        <f t="shared" si="1"/>
        <v>0</v>
      </c>
      <c r="X60" s="241">
        <f t="shared" si="2"/>
        <v>0</v>
      </c>
      <c r="Y60" s="244" cm="1">
        <f t="array" ref="Y60">IFERROR(SUMPRODUCT((LOWER(INDEX(Attendance!$E:$ZZ,MATCH($A60,Attendance!$A:$A,0),0))="x")*(TEXT(Attendance!$E$1:$ZZ$1,"mmm")="Mar"))/SUMPRODUCT((Attendance!$E$1:$ZZ$1&lt;&gt;"")*(TEXT(Attendance!$E$1:$ZZ$1,"mmm")="Mar")),0)</f>
        <v>0</v>
      </c>
      <c r="Z60" s="245" cm="1">
        <f t="array" ref="Z60">IFERROR(SUMPRODUCT((LOWER(INDEX(Attendance!$E:$ZZ,MATCH($A60,Attendance!$A:$A,0),0))="x")*(Attendance!$E$2:$ZZ$2=_xlfn.XLOOKUP(E$1,'Point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61" spans="1:26" x14ac:dyDescent="0.25">
      <c r="A61" s="39">
        <f>Attendance!A60</f>
        <v>58</v>
      </c>
      <c r="B61" s="39" t="str">
        <f>IF($A61=0,"",IFERROR(_xlfn.LET(_xlpm.x,INDEX(Attendance!$B:$B,MATCH($A61,Attendance!$A:$A,0)),IF(_xlpm.x=0,"",_xlpm.x)),""))</f>
        <v/>
      </c>
      <c r="C61" s="39" t="str">
        <f>IF($A61=0,"",IFERROR(_xlfn.LET(_xlpm.x,INDEX(Attendance!$C:$C,MATCH($A61,Attendance!$A:$A,0)),IF(_xlpm.x=0,"",_xlpm.x)),""))</f>
        <v/>
      </c>
      <c r="D61" s="39" t="str">
        <f>IF($A61=0,"",IFERROR(_xlfn.LET(_xlpm.x,INDEX(Attendance!$D:$D,MATCH($A61,Attendance!$A:$A,0)),IF(_xlpm.x=0,"",_xlpm.x)),""))</f>
        <v/>
      </c>
      <c r="E61" s="233" cm="1">
        <f t="array" ref="E61">SUMPRODUCT((LOWER(INDEX(Attendance!$D:$ZZ,MATCH($A61,Attendance!$A:$A,0),0))="x")*(Attendance!$D$2:$ZZ$2=_xlfn.XLOOKUP(E$1,'Point System'!$A:$A,'Point System'!$B:$B,""))*(TEXT(Attendance!$D$1:$ZZ$1,"mmm")="Mar"))*_xlfn.XLOOKUP(E$1,'Point System'!$A:$A,'Point System'!$C:$C,0)</f>
        <v>0</v>
      </c>
      <c r="F61" s="233" cm="1">
        <f t="array" ref="F61">SUMPRODUCT((LOWER(INDEX(Attendance!$D:$ZZ,MATCH($A61,Attendance!$A:$A,0),0))="x")*(Attendance!$D$2:$ZZ$2=_xlfn.XLOOKUP(F$1,'Point System'!$A:$A,'Point System'!$B:$B,""))*(TEXT(Attendance!$D$1:$ZZ$1,"mmm")="Mar"))*_xlfn.XLOOKUP(F$1,'Point System'!$A:$A,'Point System'!$C:$C,0)</f>
        <v>0</v>
      </c>
      <c r="G61" s="233" cm="1">
        <f t="array" ref="G61">SUMPRODUCT((LOWER(INDEX(Attendance!$D:$ZZ,MATCH($A61,Attendance!$A:$A,0),0))="x")*(Attendance!$D$2:$ZZ$2=_xlfn.XLOOKUP(G$1,'Point System'!$A:$A,'Point System'!$B:$B,""))*(TEXT(Attendance!$D$1:$ZZ$1,"mmm")="Mar"))*_xlfn.XLOOKUP(G$1,'Point System'!$A:$A,'Point System'!$C:$C,0)</f>
        <v>0</v>
      </c>
      <c r="H61" s="233" cm="1">
        <f t="array" ref="H61">SUMPRODUCT((LOWER(INDEX(Attendance!$D:$ZZ,MATCH($A61,Attendance!$A:$A,0),0))="x")*(Attendance!$D$2:$ZZ$2=_xlfn.XLOOKUP(H$1,'Point System'!$A:$A,'Point System'!$B:$B,""))*(TEXT(Attendance!$D$1:$ZZ$1,"mmm")="Mar"))*_xlfn.XLOOKUP(H$1,'Point System'!$A:$A,'Point System'!$C:$C,0)</f>
        <v>0</v>
      </c>
      <c r="I61" s="233" cm="1">
        <f t="array" ref="I61">SUMPRODUCT((LOWER(INDEX(Attendance!$D:$ZZ,MATCH($A61,Attendance!$A:$A,0),0))="x")*(Attendance!$D$2:$ZZ$2=_xlfn.XLOOKUP(I$1,'Point System'!$A:$A,'Point System'!$B:$B,""))*(TEXT(Attendance!$D$1:$ZZ$1,"mmm")="Mar"))*_xlfn.XLOOKUP(I$1,'Point System'!$A:$A,'Point System'!$C:$C,0)</f>
        <v>0</v>
      </c>
      <c r="J61" s="233" cm="1">
        <f t="array" ref="J61">SUMPRODUCT((LOWER(INDEX(Attendance!$D:$ZZ,MATCH($A61,Attendance!$A:$A,0),0))="x")*(Attendance!$D$2:$ZZ$2=_xlfn.XLOOKUP(J$1,'Point System'!$A:$A,'Point System'!$B:$B,""))*(TEXT(Attendance!$D$1:$ZZ$1,"mmm")="Mar"))*_xlfn.XLOOKUP(J$1,'Point System'!$A:$A,'Point System'!$C:$C,0)</f>
        <v>0</v>
      </c>
      <c r="K61" s="233" cm="1">
        <f t="array" ref="K61">SUMPRODUCT((LOWER(INDEX(Attendance!$D:$ZZ,MATCH($A61,Attendance!$A:$A,0),0))="x")*(Attendance!$D$2:$ZZ$2=_xlfn.XLOOKUP(K$1,'Point System'!$A:$A,'Point System'!$B:$B,""))*(TEXT(Attendance!$D$1:$ZZ$1,"mmm")="Mar"))*_xlfn.XLOOKUP(K$1,'Point System'!$A:$A,'Point System'!$C:$C,0)</f>
        <v>0</v>
      </c>
      <c r="L61" s="188"/>
      <c r="M61" s="188"/>
      <c r="N61" s="188"/>
      <c r="O61" s="188"/>
      <c r="P61" s="241">
        <f t="shared" si="0"/>
        <v>0</v>
      </c>
      <c r="Q61" s="242">
        <f>IFERROR(INDEX(Deduction!$W:$W,MATCH($A61,Deduction!$A:$A,0))*_xlfn.XLOOKUP(Q$1,'Point System'!$E:$E,'Point System'!$G:$G,0),0)</f>
        <v>0</v>
      </c>
      <c r="R61" s="242">
        <f>IFERROR(INDEX(Deduction!$X:$X,MATCH($A61,Deduction!$A:$A,0))*_xlfn.XLOOKUP(R$1,'Point System'!$E:$E,'Point System'!$G:$G,0),0)</f>
        <v>0</v>
      </c>
      <c r="S61" s="242">
        <f>IFERROR(INDEX(Deduction!$Y:$Y,MATCH($A61,Deduction!$A:$A,0))*_xlfn.XLOOKUP(S$1,'Point System'!$E:$E,'Point System'!$G:$G,0),0)</f>
        <v>0</v>
      </c>
      <c r="T61" s="242">
        <f>IFERROR(INDEX(Deduction!$Z:$Z,MATCH($A61,Deduction!$A:$A,0))*_xlfn.XLOOKUP(T$1,'Point System'!$E:$E,'Point System'!$G:$G,0),0)</f>
        <v>0</v>
      </c>
      <c r="U61" s="242">
        <f>IFERROR(INDEX(Deduction!$AA:$AA,MATCH($A61,Deduction!$A:$A,0))*_xlfn.XLOOKUP(U$1,'Point System'!$E:$E,'Point System'!$G:$G,0),0)</f>
        <v>0</v>
      </c>
      <c r="V61" s="242">
        <f>IFERROR(INDEX(Deduction!$AB:$AB,MATCH($A61,Deduction!$A:$A,0))*_xlfn.XLOOKUP(V$1,'Point System'!$E:$E,'Point System'!$G:$G,0),0)</f>
        <v>0</v>
      </c>
      <c r="W61" s="241">
        <f t="shared" si="1"/>
        <v>0</v>
      </c>
      <c r="X61" s="241">
        <f t="shared" si="2"/>
        <v>0</v>
      </c>
      <c r="Y61" s="244" cm="1">
        <f t="array" ref="Y61">IFERROR(SUMPRODUCT((LOWER(INDEX(Attendance!$E:$ZZ,MATCH($A61,Attendance!$A:$A,0),0))="x")*(TEXT(Attendance!$E$1:$ZZ$1,"mmm")="Mar"))/SUMPRODUCT((Attendance!$E$1:$ZZ$1&lt;&gt;"")*(TEXT(Attendance!$E$1:$ZZ$1,"mmm")="Mar")),0)</f>
        <v>0</v>
      </c>
      <c r="Z61" s="245" cm="1">
        <f t="array" ref="Z61">IFERROR(SUMPRODUCT((LOWER(INDEX(Attendance!$E:$ZZ,MATCH($A61,Attendance!$A:$A,0),0))="x")*(Attendance!$E$2:$ZZ$2=_xlfn.XLOOKUP(E$1,'Point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62" spans="1:26" x14ac:dyDescent="0.25">
      <c r="A62" s="40">
        <f>Attendance!A61</f>
        <v>59</v>
      </c>
      <c r="B62" s="39" t="str">
        <f>IF($A62=0,"",IFERROR(_xlfn.LET(_xlpm.x,INDEX(Attendance!$B:$B,MATCH($A62,Attendance!$A:$A,0)),IF(_xlpm.x=0,"",_xlpm.x)),""))</f>
        <v/>
      </c>
      <c r="C62" s="39" t="str">
        <f>IF($A62=0,"",IFERROR(_xlfn.LET(_xlpm.x,INDEX(Attendance!$C:$C,MATCH($A62,Attendance!$A:$A,0)),IF(_xlpm.x=0,"",_xlpm.x)),""))</f>
        <v/>
      </c>
      <c r="D62" s="39" t="str">
        <f>IF($A62=0,"",IFERROR(_xlfn.LET(_xlpm.x,INDEX(Attendance!$D:$D,MATCH($A62,Attendance!$A:$A,0)),IF(_xlpm.x=0,"",_xlpm.x)),""))</f>
        <v/>
      </c>
      <c r="E62" s="233" cm="1">
        <f t="array" ref="E62">SUMPRODUCT((LOWER(INDEX(Attendance!$D:$ZZ,MATCH($A62,Attendance!$A:$A,0),0))="x")*(Attendance!$D$2:$ZZ$2=_xlfn.XLOOKUP(E$1,'Point System'!$A:$A,'Point System'!$B:$B,""))*(TEXT(Attendance!$D$1:$ZZ$1,"mmm")="Mar"))*_xlfn.XLOOKUP(E$1,'Point System'!$A:$A,'Point System'!$C:$C,0)</f>
        <v>0</v>
      </c>
      <c r="F62" s="233" cm="1">
        <f t="array" ref="F62">SUMPRODUCT((LOWER(INDEX(Attendance!$D:$ZZ,MATCH($A62,Attendance!$A:$A,0),0))="x")*(Attendance!$D$2:$ZZ$2=_xlfn.XLOOKUP(F$1,'Point System'!$A:$A,'Point System'!$B:$B,""))*(TEXT(Attendance!$D$1:$ZZ$1,"mmm")="Mar"))*_xlfn.XLOOKUP(F$1,'Point System'!$A:$A,'Point System'!$C:$C,0)</f>
        <v>0</v>
      </c>
      <c r="G62" s="233" cm="1">
        <f t="array" ref="G62">SUMPRODUCT((LOWER(INDEX(Attendance!$D:$ZZ,MATCH($A62,Attendance!$A:$A,0),0))="x")*(Attendance!$D$2:$ZZ$2=_xlfn.XLOOKUP(G$1,'Point System'!$A:$A,'Point System'!$B:$B,""))*(TEXT(Attendance!$D$1:$ZZ$1,"mmm")="Mar"))*_xlfn.XLOOKUP(G$1,'Point System'!$A:$A,'Point System'!$C:$C,0)</f>
        <v>0</v>
      </c>
      <c r="H62" s="233" cm="1">
        <f t="array" ref="H62">SUMPRODUCT((LOWER(INDEX(Attendance!$D:$ZZ,MATCH($A62,Attendance!$A:$A,0),0))="x")*(Attendance!$D$2:$ZZ$2=_xlfn.XLOOKUP(H$1,'Point System'!$A:$A,'Point System'!$B:$B,""))*(TEXT(Attendance!$D$1:$ZZ$1,"mmm")="Mar"))*_xlfn.XLOOKUP(H$1,'Point System'!$A:$A,'Point System'!$C:$C,0)</f>
        <v>0</v>
      </c>
      <c r="I62" s="233" cm="1">
        <f t="array" ref="I62">SUMPRODUCT((LOWER(INDEX(Attendance!$D:$ZZ,MATCH($A62,Attendance!$A:$A,0),0))="x")*(Attendance!$D$2:$ZZ$2=_xlfn.XLOOKUP(I$1,'Point System'!$A:$A,'Point System'!$B:$B,""))*(TEXT(Attendance!$D$1:$ZZ$1,"mmm")="Mar"))*_xlfn.XLOOKUP(I$1,'Point System'!$A:$A,'Point System'!$C:$C,0)</f>
        <v>0</v>
      </c>
      <c r="J62" s="233" cm="1">
        <f t="array" ref="J62">SUMPRODUCT((LOWER(INDEX(Attendance!$D:$ZZ,MATCH($A62,Attendance!$A:$A,0),0))="x")*(Attendance!$D$2:$ZZ$2=_xlfn.XLOOKUP(J$1,'Point System'!$A:$A,'Point System'!$B:$B,""))*(TEXT(Attendance!$D$1:$ZZ$1,"mmm")="Mar"))*_xlfn.XLOOKUP(J$1,'Point System'!$A:$A,'Point System'!$C:$C,0)</f>
        <v>0</v>
      </c>
      <c r="K62" s="233" cm="1">
        <f t="array" ref="K62">SUMPRODUCT((LOWER(INDEX(Attendance!$D:$ZZ,MATCH($A62,Attendance!$A:$A,0),0))="x")*(Attendance!$D$2:$ZZ$2=_xlfn.XLOOKUP(K$1,'Point System'!$A:$A,'Point System'!$B:$B,""))*(TEXT(Attendance!$D$1:$ZZ$1,"mmm")="Mar"))*_xlfn.XLOOKUP(K$1,'Point System'!$A:$A,'Point System'!$C:$C,0)</f>
        <v>0</v>
      </c>
      <c r="L62" s="188"/>
      <c r="M62" s="188"/>
      <c r="N62" s="188"/>
      <c r="O62" s="188"/>
      <c r="P62" s="241">
        <f t="shared" si="0"/>
        <v>0</v>
      </c>
      <c r="Q62" s="242">
        <f>IFERROR(INDEX(Deduction!$W:$W,MATCH($A62,Deduction!$A:$A,0))*_xlfn.XLOOKUP(Q$1,'Point System'!$E:$E,'Point System'!$G:$G,0),0)</f>
        <v>0</v>
      </c>
      <c r="R62" s="242">
        <f>IFERROR(INDEX(Deduction!$X:$X,MATCH($A62,Deduction!$A:$A,0))*_xlfn.XLOOKUP(R$1,'Point System'!$E:$E,'Point System'!$G:$G,0),0)</f>
        <v>0</v>
      </c>
      <c r="S62" s="242">
        <f>IFERROR(INDEX(Deduction!$Y:$Y,MATCH($A62,Deduction!$A:$A,0))*_xlfn.XLOOKUP(S$1,'Point System'!$E:$E,'Point System'!$G:$G,0),0)</f>
        <v>0</v>
      </c>
      <c r="T62" s="242">
        <f>IFERROR(INDEX(Deduction!$Z:$Z,MATCH($A62,Deduction!$A:$A,0))*_xlfn.XLOOKUP(T$1,'Point System'!$E:$E,'Point System'!$G:$G,0),0)</f>
        <v>0</v>
      </c>
      <c r="U62" s="242">
        <f>IFERROR(INDEX(Deduction!$AA:$AA,MATCH($A62,Deduction!$A:$A,0))*_xlfn.XLOOKUP(U$1,'Point System'!$E:$E,'Point System'!$G:$G,0),0)</f>
        <v>0</v>
      </c>
      <c r="V62" s="242">
        <f>IFERROR(INDEX(Deduction!$AB:$AB,MATCH($A62,Deduction!$A:$A,0))*_xlfn.XLOOKUP(V$1,'Point System'!$E:$E,'Point System'!$G:$G,0),0)</f>
        <v>0</v>
      </c>
      <c r="W62" s="241">
        <f t="shared" si="1"/>
        <v>0</v>
      </c>
      <c r="X62" s="241">
        <f t="shared" si="2"/>
        <v>0</v>
      </c>
      <c r="Y62" s="244" cm="1">
        <f t="array" ref="Y62">IFERROR(SUMPRODUCT((LOWER(INDEX(Attendance!$E:$ZZ,MATCH($A62,Attendance!$A:$A,0),0))="x")*(TEXT(Attendance!$E$1:$ZZ$1,"mmm")="Mar"))/SUMPRODUCT((Attendance!$E$1:$ZZ$1&lt;&gt;"")*(TEXT(Attendance!$E$1:$ZZ$1,"mmm")="Mar")),0)</f>
        <v>0</v>
      </c>
      <c r="Z62" s="245" cm="1">
        <f t="array" ref="Z62">IFERROR(SUMPRODUCT((LOWER(INDEX(Attendance!$E:$ZZ,MATCH($A62,Attendance!$A:$A,0),0))="x")*(Attendance!$E$2:$ZZ$2=_xlfn.XLOOKUP(E$1,'Point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63" spans="1:26" x14ac:dyDescent="0.25">
      <c r="A63" s="39">
        <f>Attendance!A62</f>
        <v>60</v>
      </c>
      <c r="B63" s="39" t="str">
        <f>IF($A63=0,"",IFERROR(_xlfn.LET(_xlpm.x,INDEX(Attendance!$B:$B,MATCH($A63,Attendance!$A:$A,0)),IF(_xlpm.x=0,"",_xlpm.x)),""))</f>
        <v/>
      </c>
      <c r="C63" s="39" t="str">
        <f>IF($A63=0,"",IFERROR(_xlfn.LET(_xlpm.x,INDEX(Attendance!$C:$C,MATCH($A63,Attendance!$A:$A,0)),IF(_xlpm.x=0,"",_xlpm.x)),""))</f>
        <v/>
      </c>
      <c r="D63" s="39" t="str">
        <f>IF($A63=0,"",IFERROR(_xlfn.LET(_xlpm.x,INDEX(Attendance!$D:$D,MATCH($A63,Attendance!$A:$A,0)),IF(_xlpm.x=0,"",_xlpm.x)),""))</f>
        <v/>
      </c>
      <c r="E63" s="233" cm="1">
        <f t="array" ref="E63">SUMPRODUCT((LOWER(INDEX(Attendance!$D:$ZZ,MATCH($A63,Attendance!$A:$A,0),0))="x")*(Attendance!$D$2:$ZZ$2=_xlfn.XLOOKUP(E$1,'Point System'!$A:$A,'Point System'!$B:$B,""))*(TEXT(Attendance!$D$1:$ZZ$1,"mmm")="Mar"))*_xlfn.XLOOKUP(E$1,'Point System'!$A:$A,'Point System'!$C:$C,0)</f>
        <v>0</v>
      </c>
      <c r="F63" s="233" cm="1">
        <f t="array" ref="F63">SUMPRODUCT((LOWER(INDEX(Attendance!$D:$ZZ,MATCH($A63,Attendance!$A:$A,0),0))="x")*(Attendance!$D$2:$ZZ$2=_xlfn.XLOOKUP(F$1,'Point System'!$A:$A,'Point System'!$B:$B,""))*(TEXT(Attendance!$D$1:$ZZ$1,"mmm")="Mar"))*_xlfn.XLOOKUP(F$1,'Point System'!$A:$A,'Point System'!$C:$C,0)</f>
        <v>0</v>
      </c>
      <c r="G63" s="233" cm="1">
        <f t="array" ref="G63">SUMPRODUCT((LOWER(INDEX(Attendance!$D:$ZZ,MATCH($A63,Attendance!$A:$A,0),0))="x")*(Attendance!$D$2:$ZZ$2=_xlfn.XLOOKUP(G$1,'Point System'!$A:$A,'Point System'!$B:$B,""))*(TEXT(Attendance!$D$1:$ZZ$1,"mmm")="Mar"))*_xlfn.XLOOKUP(G$1,'Point System'!$A:$A,'Point System'!$C:$C,0)</f>
        <v>0</v>
      </c>
      <c r="H63" s="233" cm="1">
        <f t="array" ref="H63">SUMPRODUCT((LOWER(INDEX(Attendance!$D:$ZZ,MATCH($A63,Attendance!$A:$A,0),0))="x")*(Attendance!$D$2:$ZZ$2=_xlfn.XLOOKUP(H$1,'Point System'!$A:$A,'Point System'!$B:$B,""))*(TEXT(Attendance!$D$1:$ZZ$1,"mmm")="Mar"))*_xlfn.XLOOKUP(H$1,'Point System'!$A:$A,'Point System'!$C:$C,0)</f>
        <v>0</v>
      </c>
      <c r="I63" s="233" cm="1">
        <f t="array" ref="I63">SUMPRODUCT((LOWER(INDEX(Attendance!$D:$ZZ,MATCH($A63,Attendance!$A:$A,0),0))="x")*(Attendance!$D$2:$ZZ$2=_xlfn.XLOOKUP(I$1,'Point System'!$A:$A,'Point System'!$B:$B,""))*(TEXT(Attendance!$D$1:$ZZ$1,"mmm")="Mar"))*_xlfn.XLOOKUP(I$1,'Point System'!$A:$A,'Point System'!$C:$C,0)</f>
        <v>0</v>
      </c>
      <c r="J63" s="233" cm="1">
        <f t="array" ref="J63">SUMPRODUCT((LOWER(INDEX(Attendance!$D:$ZZ,MATCH($A63,Attendance!$A:$A,0),0))="x")*(Attendance!$D$2:$ZZ$2=_xlfn.XLOOKUP(J$1,'Point System'!$A:$A,'Point System'!$B:$B,""))*(TEXT(Attendance!$D$1:$ZZ$1,"mmm")="Mar"))*_xlfn.XLOOKUP(J$1,'Point System'!$A:$A,'Point System'!$C:$C,0)</f>
        <v>0</v>
      </c>
      <c r="K63" s="233" cm="1">
        <f t="array" ref="K63">SUMPRODUCT((LOWER(INDEX(Attendance!$D:$ZZ,MATCH($A63,Attendance!$A:$A,0),0))="x")*(Attendance!$D$2:$ZZ$2=_xlfn.XLOOKUP(K$1,'Point System'!$A:$A,'Point System'!$B:$B,""))*(TEXT(Attendance!$D$1:$ZZ$1,"mmm")="Mar"))*_xlfn.XLOOKUP(K$1,'Point System'!$A:$A,'Point System'!$C:$C,0)</f>
        <v>0</v>
      </c>
      <c r="L63" s="188"/>
      <c r="M63" s="188"/>
      <c r="N63" s="188"/>
      <c r="O63" s="188"/>
      <c r="P63" s="241">
        <f t="shared" si="0"/>
        <v>0</v>
      </c>
      <c r="Q63" s="242">
        <f>IFERROR(INDEX(Deduction!$W:$W,MATCH($A63,Deduction!$A:$A,0))*_xlfn.XLOOKUP(Q$1,'Point System'!$E:$E,'Point System'!$G:$G,0),0)</f>
        <v>0</v>
      </c>
      <c r="R63" s="242">
        <f>IFERROR(INDEX(Deduction!$X:$X,MATCH($A63,Deduction!$A:$A,0))*_xlfn.XLOOKUP(R$1,'Point System'!$E:$E,'Point System'!$G:$G,0),0)</f>
        <v>0</v>
      </c>
      <c r="S63" s="242">
        <f>IFERROR(INDEX(Deduction!$Y:$Y,MATCH($A63,Deduction!$A:$A,0))*_xlfn.XLOOKUP(S$1,'Point System'!$E:$E,'Point System'!$G:$G,0),0)</f>
        <v>0</v>
      </c>
      <c r="T63" s="242">
        <f>IFERROR(INDEX(Deduction!$Z:$Z,MATCH($A63,Deduction!$A:$A,0))*_xlfn.XLOOKUP(T$1,'Point System'!$E:$E,'Point System'!$G:$G,0),0)</f>
        <v>0</v>
      </c>
      <c r="U63" s="242">
        <f>IFERROR(INDEX(Deduction!$AA:$AA,MATCH($A63,Deduction!$A:$A,0))*_xlfn.XLOOKUP(U$1,'Point System'!$E:$E,'Point System'!$G:$G,0),0)</f>
        <v>0</v>
      </c>
      <c r="V63" s="242">
        <f>IFERROR(INDEX(Deduction!$AB:$AB,MATCH($A63,Deduction!$A:$A,0))*_xlfn.XLOOKUP(V$1,'Point System'!$E:$E,'Point System'!$G:$G,0),0)</f>
        <v>0</v>
      </c>
      <c r="W63" s="241">
        <f t="shared" si="1"/>
        <v>0</v>
      </c>
      <c r="X63" s="241">
        <f t="shared" si="2"/>
        <v>0</v>
      </c>
      <c r="Y63" s="244" cm="1">
        <f t="array" ref="Y63">IFERROR(SUMPRODUCT((LOWER(INDEX(Attendance!$E:$ZZ,MATCH($A63,Attendance!$A:$A,0),0))="x")*(TEXT(Attendance!$E$1:$ZZ$1,"mmm")="Mar"))/SUMPRODUCT((Attendance!$E$1:$ZZ$1&lt;&gt;"")*(TEXT(Attendance!$E$1:$ZZ$1,"mmm")="Mar")),0)</f>
        <v>0</v>
      </c>
      <c r="Z63" s="245" cm="1">
        <f t="array" ref="Z63">IFERROR(SUMPRODUCT((LOWER(INDEX(Attendance!$E:$ZZ,MATCH($A63,Attendance!$A:$A,0),0))="x")*(Attendance!$E$2:$ZZ$2=_xlfn.XLOOKUP(E$1,'Point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64" spans="1:26" x14ac:dyDescent="0.25">
      <c r="A64" s="40">
        <f>Attendance!A63</f>
        <v>61</v>
      </c>
      <c r="B64" s="39" t="str">
        <f>IF($A64=0,"",IFERROR(_xlfn.LET(_xlpm.x,INDEX(Attendance!$B:$B,MATCH($A64,Attendance!$A:$A,0)),IF(_xlpm.x=0,"",_xlpm.x)),""))</f>
        <v/>
      </c>
      <c r="C64" s="39" t="str">
        <f>IF($A64=0,"",IFERROR(_xlfn.LET(_xlpm.x,INDEX(Attendance!$C:$C,MATCH($A64,Attendance!$A:$A,0)),IF(_xlpm.x=0,"",_xlpm.x)),""))</f>
        <v/>
      </c>
      <c r="D64" s="39" t="str">
        <f>IF($A64=0,"",IFERROR(_xlfn.LET(_xlpm.x,INDEX(Attendance!$D:$D,MATCH($A64,Attendance!$A:$A,0)),IF(_xlpm.x=0,"",_xlpm.x)),""))</f>
        <v/>
      </c>
      <c r="E64" s="233" cm="1">
        <f t="array" ref="E64">SUMPRODUCT((LOWER(INDEX(Attendance!$D:$ZZ,MATCH($A64,Attendance!$A:$A,0),0))="x")*(Attendance!$D$2:$ZZ$2=_xlfn.XLOOKUP(E$1,'Point System'!$A:$A,'Point System'!$B:$B,""))*(TEXT(Attendance!$D$1:$ZZ$1,"mmm")="Mar"))*_xlfn.XLOOKUP(E$1,'Point System'!$A:$A,'Point System'!$C:$C,0)</f>
        <v>0</v>
      </c>
      <c r="F64" s="233" cm="1">
        <f t="array" ref="F64">SUMPRODUCT((LOWER(INDEX(Attendance!$D:$ZZ,MATCH($A64,Attendance!$A:$A,0),0))="x")*(Attendance!$D$2:$ZZ$2=_xlfn.XLOOKUP(F$1,'Point System'!$A:$A,'Point System'!$B:$B,""))*(TEXT(Attendance!$D$1:$ZZ$1,"mmm")="Mar"))*_xlfn.XLOOKUP(F$1,'Point System'!$A:$A,'Point System'!$C:$C,0)</f>
        <v>0</v>
      </c>
      <c r="G64" s="233" cm="1">
        <f t="array" ref="G64">SUMPRODUCT((LOWER(INDEX(Attendance!$D:$ZZ,MATCH($A64,Attendance!$A:$A,0),0))="x")*(Attendance!$D$2:$ZZ$2=_xlfn.XLOOKUP(G$1,'Point System'!$A:$A,'Point System'!$B:$B,""))*(TEXT(Attendance!$D$1:$ZZ$1,"mmm")="Mar"))*_xlfn.XLOOKUP(G$1,'Point System'!$A:$A,'Point System'!$C:$C,0)</f>
        <v>0</v>
      </c>
      <c r="H64" s="233" cm="1">
        <f t="array" ref="H64">SUMPRODUCT((LOWER(INDEX(Attendance!$D:$ZZ,MATCH($A64,Attendance!$A:$A,0),0))="x")*(Attendance!$D$2:$ZZ$2=_xlfn.XLOOKUP(H$1,'Point System'!$A:$A,'Point System'!$B:$B,""))*(TEXT(Attendance!$D$1:$ZZ$1,"mmm")="Mar"))*_xlfn.XLOOKUP(H$1,'Point System'!$A:$A,'Point System'!$C:$C,0)</f>
        <v>0</v>
      </c>
      <c r="I64" s="233" cm="1">
        <f t="array" ref="I64">SUMPRODUCT((LOWER(INDEX(Attendance!$D:$ZZ,MATCH($A64,Attendance!$A:$A,0),0))="x")*(Attendance!$D$2:$ZZ$2=_xlfn.XLOOKUP(I$1,'Point System'!$A:$A,'Point System'!$B:$B,""))*(TEXT(Attendance!$D$1:$ZZ$1,"mmm")="Mar"))*_xlfn.XLOOKUP(I$1,'Point System'!$A:$A,'Point System'!$C:$C,0)</f>
        <v>0</v>
      </c>
      <c r="J64" s="233" cm="1">
        <f t="array" ref="J64">SUMPRODUCT((LOWER(INDEX(Attendance!$D:$ZZ,MATCH($A64,Attendance!$A:$A,0),0))="x")*(Attendance!$D$2:$ZZ$2=_xlfn.XLOOKUP(J$1,'Point System'!$A:$A,'Point System'!$B:$B,""))*(TEXT(Attendance!$D$1:$ZZ$1,"mmm")="Mar"))*_xlfn.XLOOKUP(J$1,'Point System'!$A:$A,'Point System'!$C:$C,0)</f>
        <v>0</v>
      </c>
      <c r="K64" s="233" cm="1">
        <f t="array" ref="K64">SUMPRODUCT((LOWER(INDEX(Attendance!$D:$ZZ,MATCH($A64,Attendance!$A:$A,0),0))="x")*(Attendance!$D$2:$ZZ$2=_xlfn.XLOOKUP(K$1,'Point System'!$A:$A,'Point System'!$B:$B,""))*(TEXT(Attendance!$D$1:$ZZ$1,"mmm")="Mar"))*_xlfn.XLOOKUP(K$1,'Point System'!$A:$A,'Point System'!$C:$C,0)</f>
        <v>0</v>
      </c>
      <c r="L64" s="188"/>
      <c r="M64" s="188"/>
      <c r="N64" s="188"/>
      <c r="O64" s="188"/>
      <c r="P64" s="241">
        <f t="shared" si="0"/>
        <v>0</v>
      </c>
      <c r="Q64" s="242">
        <f>IFERROR(INDEX(Deduction!$W:$W,MATCH($A64,Deduction!$A:$A,0))*_xlfn.XLOOKUP(Q$1,'Point System'!$E:$E,'Point System'!$G:$G,0),0)</f>
        <v>0</v>
      </c>
      <c r="R64" s="242">
        <f>IFERROR(INDEX(Deduction!$X:$X,MATCH($A64,Deduction!$A:$A,0))*_xlfn.XLOOKUP(R$1,'Point System'!$E:$E,'Point System'!$G:$G,0),0)</f>
        <v>0</v>
      </c>
      <c r="S64" s="242">
        <f>IFERROR(INDEX(Deduction!$Y:$Y,MATCH($A64,Deduction!$A:$A,0))*_xlfn.XLOOKUP(S$1,'Point System'!$E:$E,'Point System'!$G:$G,0),0)</f>
        <v>0</v>
      </c>
      <c r="T64" s="242">
        <f>IFERROR(INDEX(Deduction!$Z:$Z,MATCH($A64,Deduction!$A:$A,0))*_xlfn.XLOOKUP(T$1,'Point System'!$E:$E,'Point System'!$G:$G,0),0)</f>
        <v>0</v>
      </c>
      <c r="U64" s="242">
        <f>IFERROR(INDEX(Deduction!$AA:$AA,MATCH($A64,Deduction!$A:$A,0))*_xlfn.XLOOKUP(U$1,'Point System'!$E:$E,'Point System'!$G:$G,0),0)</f>
        <v>0</v>
      </c>
      <c r="V64" s="242">
        <f>IFERROR(INDEX(Deduction!$AB:$AB,MATCH($A64,Deduction!$A:$A,0))*_xlfn.XLOOKUP(V$1,'Point System'!$E:$E,'Point System'!$G:$G,0),0)</f>
        <v>0</v>
      </c>
      <c r="W64" s="241">
        <f t="shared" si="1"/>
        <v>0</v>
      </c>
      <c r="X64" s="241">
        <f t="shared" si="2"/>
        <v>0</v>
      </c>
      <c r="Y64" s="244" cm="1">
        <f t="array" ref="Y64">IFERROR(SUMPRODUCT((LOWER(INDEX(Attendance!$E:$ZZ,MATCH($A64,Attendance!$A:$A,0),0))="x")*(TEXT(Attendance!$E$1:$ZZ$1,"mmm")="Mar"))/SUMPRODUCT((Attendance!$E$1:$ZZ$1&lt;&gt;"")*(TEXT(Attendance!$E$1:$ZZ$1,"mmm")="Mar")),0)</f>
        <v>0</v>
      </c>
      <c r="Z64" s="245" cm="1">
        <f t="array" ref="Z64">IFERROR(SUMPRODUCT((LOWER(INDEX(Attendance!$E:$ZZ,MATCH($A64,Attendance!$A:$A,0),0))="x")*(Attendance!$E$2:$ZZ$2=_xlfn.XLOOKUP(E$1,'Point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65" spans="1:26" x14ac:dyDescent="0.25">
      <c r="A65" s="39">
        <f>Attendance!A64</f>
        <v>62</v>
      </c>
      <c r="B65" s="39" t="str">
        <f>IF($A65=0,"",IFERROR(_xlfn.LET(_xlpm.x,INDEX(Attendance!$B:$B,MATCH($A65,Attendance!$A:$A,0)),IF(_xlpm.x=0,"",_xlpm.x)),""))</f>
        <v/>
      </c>
      <c r="C65" s="39" t="str">
        <f>IF($A65=0,"",IFERROR(_xlfn.LET(_xlpm.x,INDEX(Attendance!$C:$C,MATCH($A65,Attendance!$A:$A,0)),IF(_xlpm.x=0,"",_xlpm.x)),""))</f>
        <v/>
      </c>
      <c r="D65" s="39" t="str">
        <f>IF($A65=0,"",IFERROR(_xlfn.LET(_xlpm.x,INDEX(Attendance!$D:$D,MATCH($A65,Attendance!$A:$A,0)),IF(_xlpm.x=0,"",_xlpm.x)),""))</f>
        <v/>
      </c>
      <c r="E65" s="233" cm="1">
        <f t="array" ref="E65">SUMPRODUCT((LOWER(INDEX(Attendance!$D:$ZZ,MATCH($A65,Attendance!$A:$A,0),0))="x")*(Attendance!$D$2:$ZZ$2=_xlfn.XLOOKUP(E$1,'Point System'!$A:$A,'Point System'!$B:$B,""))*(TEXT(Attendance!$D$1:$ZZ$1,"mmm")="Mar"))*_xlfn.XLOOKUP(E$1,'Point System'!$A:$A,'Point System'!$C:$C,0)</f>
        <v>0</v>
      </c>
      <c r="F65" s="233" cm="1">
        <f t="array" ref="F65">SUMPRODUCT((LOWER(INDEX(Attendance!$D:$ZZ,MATCH($A65,Attendance!$A:$A,0),0))="x")*(Attendance!$D$2:$ZZ$2=_xlfn.XLOOKUP(F$1,'Point System'!$A:$A,'Point System'!$B:$B,""))*(TEXT(Attendance!$D$1:$ZZ$1,"mmm")="Mar"))*_xlfn.XLOOKUP(F$1,'Point System'!$A:$A,'Point System'!$C:$C,0)</f>
        <v>0</v>
      </c>
      <c r="G65" s="233" cm="1">
        <f t="array" ref="G65">SUMPRODUCT((LOWER(INDEX(Attendance!$D:$ZZ,MATCH($A65,Attendance!$A:$A,0),0))="x")*(Attendance!$D$2:$ZZ$2=_xlfn.XLOOKUP(G$1,'Point System'!$A:$A,'Point System'!$B:$B,""))*(TEXT(Attendance!$D$1:$ZZ$1,"mmm")="Mar"))*_xlfn.XLOOKUP(G$1,'Point System'!$A:$A,'Point System'!$C:$C,0)</f>
        <v>0</v>
      </c>
      <c r="H65" s="233" cm="1">
        <f t="array" ref="H65">SUMPRODUCT((LOWER(INDEX(Attendance!$D:$ZZ,MATCH($A65,Attendance!$A:$A,0),0))="x")*(Attendance!$D$2:$ZZ$2=_xlfn.XLOOKUP(H$1,'Point System'!$A:$A,'Point System'!$B:$B,""))*(TEXT(Attendance!$D$1:$ZZ$1,"mmm")="Mar"))*_xlfn.XLOOKUP(H$1,'Point System'!$A:$A,'Point System'!$C:$C,0)</f>
        <v>0</v>
      </c>
      <c r="I65" s="233" cm="1">
        <f t="array" ref="I65">SUMPRODUCT((LOWER(INDEX(Attendance!$D:$ZZ,MATCH($A65,Attendance!$A:$A,0),0))="x")*(Attendance!$D$2:$ZZ$2=_xlfn.XLOOKUP(I$1,'Point System'!$A:$A,'Point System'!$B:$B,""))*(TEXT(Attendance!$D$1:$ZZ$1,"mmm")="Mar"))*_xlfn.XLOOKUP(I$1,'Point System'!$A:$A,'Point System'!$C:$C,0)</f>
        <v>0</v>
      </c>
      <c r="J65" s="233" cm="1">
        <f t="array" ref="J65">SUMPRODUCT((LOWER(INDEX(Attendance!$D:$ZZ,MATCH($A65,Attendance!$A:$A,0),0))="x")*(Attendance!$D$2:$ZZ$2=_xlfn.XLOOKUP(J$1,'Point System'!$A:$A,'Point System'!$B:$B,""))*(TEXT(Attendance!$D$1:$ZZ$1,"mmm")="Mar"))*_xlfn.XLOOKUP(J$1,'Point System'!$A:$A,'Point System'!$C:$C,0)</f>
        <v>0</v>
      </c>
      <c r="K65" s="233" cm="1">
        <f t="array" ref="K65">SUMPRODUCT((LOWER(INDEX(Attendance!$D:$ZZ,MATCH($A65,Attendance!$A:$A,0),0))="x")*(Attendance!$D$2:$ZZ$2=_xlfn.XLOOKUP(K$1,'Point System'!$A:$A,'Point System'!$B:$B,""))*(TEXT(Attendance!$D$1:$ZZ$1,"mmm")="Mar"))*_xlfn.XLOOKUP(K$1,'Point System'!$A:$A,'Point System'!$C:$C,0)</f>
        <v>0</v>
      </c>
      <c r="L65" s="188"/>
      <c r="M65" s="188"/>
      <c r="N65" s="188"/>
      <c r="O65" s="188"/>
      <c r="P65" s="241">
        <f t="shared" si="0"/>
        <v>0</v>
      </c>
      <c r="Q65" s="242">
        <f>IFERROR(INDEX(Deduction!$W:$W,MATCH($A65,Deduction!$A:$A,0))*_xlfn.XLOOKUP(Q$1,'Point System'!$E:$E,'Point System'!$G:$G,0),0)</f>
        <v>0</v>
      </c>
      <c r="R65" s="242">
        <f>IFERROR(INDEX(Deduction!$X:$X,MATCH($A65,Deduction!$A:$A,0))*_xlfn.XLOOKUP(R$1,'Point System'!$E:$E,'Point System'!$G:$G,0),0)</f>
        <v>0</v>
      </c>
      <c r="S65" s="242">
        <f>IFERROR(INDEX(Deduction!$Y:$Y,MATCH($A65,Deduction!$A:$A,0))*_xlfn.XLOOKUP(S$1,'Point System'!$E:$E,'Point System'!$G:$G,0),0)</f>
        <v>0</v>
      </c>
      <c r="T65" s="242">
        <f>IFERROR(INDEX(Deduction!$Z:$Z,MATCH($A65,Deduction!$A:$A,0))*_xlfn.XLOOKUP(T$1,'Point System'!$E:$E,'Point System'!$G:$G,0),0)</f>
        <v>0</v>
      </c>
      <c r="U65" s="242">
        <f>IFERROR(INDEX(Deduction!$AA:$AA,MATCH($A65,Deduction!$A:$A,0))*_xlfn.XLOOKUP(U$1,'Point System'!$E:$E,'Point System'!$G:$G,0),0)</f>
        <v>0</v>
      </c>
      <c r="V65" s="242">
        <f>IFERROR(INDEX(Deduction!$AB:$AB,MATCH($A65,Deduction!$A:$A,0))*_xlfn.XLOOKUP(V$1,'Point System'!$E:$E,'Point System'!$G:$G,0),0)</f>
        <v>0</v>
      </c>
      <c r="W65" s="241">
        <f t="shared" si="1"/>
        <v>0</v>
      </c>
      <c r="X65" s="241">
        <f t="shared" si="2"/>
        <v>0</v>
      </c>
      <c r="Y65" s="244" cm="1">
        <f t="array" ref="Y65">IFERROR(SUMPRODUCT((LOWER(INDEX(Attendance!$E:$ZZ,MATCH($A65,Attendance!$A:$A,0),0))="x")*(TEXT(Attendance!$E$1:$ZZ$1,"mmm")="Mar"))/SUMPRODUCT((Attendance!$E$1:$ZZ$1&lt;&gt;"")*(TEXT(Attendance!$E$1:$ZZ$1,"mmm")="Mar")),0)</f>
        <v>0</v>
      </c>
      <c r="Z65" s="245" cm="1">
        <f t="array" ref="Z65">IFERROR(SUMPRODUCT((LOWER(INDEX(Attendance!$E:$ZZ,MATCH($A65,Attendance!$A:$A,0),0))="x")*(Attendance!$E$2:$ZZ$2=_xlfn.XLOOKUP(E$1,'Point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66" spans="1:26" x14ac:dyDescent="0.25">
      <c r="A66" s="40">
        <f>Attendance!A65</f>
        <v>63</v>
      </c>
      <c r="B66" s="39" t="str">
        <f>IF($A66=0,"",IFERROR(_xlfn.LET(_xlpm.x,INDEX(Attendance!$B:$B,MATCH($A66,Attendance!$A:$A,0)),IF(_xlpm.x=0,"",_xlpm.x)),""))</f>
        <v/>
      </c>
      <c r="C66" s="39" t="str">
        <f>IF($A66=0,"",IFERROR(_xlfn.LET(_xlpm.x,INDEX(Attendance!$C:$C,MATCH($A66,Attendance!$A:$A,0)),IF(_xlpm.x=0,"",_xlpm.x)),""))</f>
        <v/>
      </c>
      <c r="D66" s="39" t="str">
        <f>IF($A66=0,"",IFERROR(_xlfn.LET(_xlpm.x,INDEX(Attendance!$D:$D,MATCH($A66,Attendance!$A:$A,0)),IF(_xlpm.x=0,"",_xlpm.x)),""))</f>
        <v/>
      </c>
      <c r="E66" s="233" cm="1">
        <f t="array" ref="E66">SUMPRODUCT((LOWER(INDEX(Attendance!$D:$ZZ,MATCH($A66,Attendance!$A:$A,0),0))="x")*(Attendance!$D$2:$ZZ$2=_xlfn.XLOOKUP(E$1,'Point System'!$A:$A,'Point System'!$B:$B,""))*(TEXT(Attendance!$D$1:$ZZ$1,"mmm")="Mar"))*_xlfn.XLOOKUP(E$1,'Point System'!$A:$A,'Point System'!$C:$C,0)</f>
        <v>0</v>
      </c>
      <c r="F66" s="233" cm="1">
        <f t="array" ref="F66">SUMPRODUCT((LOWER(INDEX(Attendance!$D:$ZZ,MATCH($A66,Attendance!$A:$A,0),0))="x")*(Attendance!$D$2:$ZZ$2=_xlfn.XLOOKUP(F$1,'Point System'!$A:$A,'Point System'!$B:$B,""))*(TEXT(Attendance!$D$1:$ZZ$1,"mmm")="Mar"))*_xlfn.XLOOKUP(F$1,'Point System'!$A:$A,'Point System'!$C:$C,0)</f>
        <v>0</v>
      </c>
      <c r="G66" s="233" cm="1">
        <f t="array" ref="G66">SUMPRODUCT((LOWER(INDEX(Attendance!$D:$ZZ,MATCH($A66,Attendance!$A:$A,0),0))="x")*(Attendance!$D$2:$ZZ$2=_xlfn.XLOOKUP(G$1,'Point System'!$A:$A,'Point System'!$B:$B,""))*(TEXT(Attendance!$D$1:$ZZ$1,"mmm")="Mar"))*_xlfn.XLOOKUP(G$1,'Point System'!$A:$A,'Point System'!$C:$C,0)</f>
        <v>0</v>
      </c>
      <c r="H66" s="233" cm="1">
        <f t="array" ref="H66">SUMPRODUCT((LOWER(INDEX(Attendance!$D:$ZZ,MATCH($A66,Attendance!$A:$A,0),0))="x")*(Attendance!$D$2:$ZZ$2=_xlfn.XLOOKUP(H$1,'Point System'!$A:$A,'Point System'!$B:$B,""))*(TEXT(Attendance!$D$1:$ZZ$1,"mmm")="Mar"))*_xlfn.XLOOKUP(H$1,'Point System'!$A:$A,'Point System'!$C:$C,0)</f>
        <v>0</v>
      </c>
      <c r="I66" s="233" cm="1">
        <f t="array" ref="I66">SUMPRODUCT((LOWER(INDEX(Attendance!$D:$ZZ,MATCH($A66,Attendance!$A:$A,0),0))="x")*(Attendance!$D$2:$ZZ$2=_xlfn.XLOOKUP(I$1,'Point System'!$A:$A,'Point System'!$B:$B,""))*(TEXT(Attendance!$D$1:$ZZ$1,"mmm")="Mar"))*_xlfn.XLOOKUP(I$1,'Point System'!$A:$A,'Point System'!$C:$C,0)</f>
        <v>0</v>
      </c>
      <c r="J66" s="233" cm="1">
        <f t="array" ref="J66">SUMPRODUCT((LOWER(INDEX(Attendance!$D:$ZZ,MATCH($A66,Attendance!$A:$A,0),0))="x")*(Attendance!$D$2:$ZZ$2=_xlfn.XLOOKUP(J$1,'Point System'!$A:$A,'Point System'!$B:$B,""))*(TEXT(Attendance!$D$1:$ZZ$1,"mmm")="Mar"))*_xlfn.XLOOKUP(J$1,'Point System'!$A:$A,'Point System'!$C:$C,0)</f>
        <v>0</v>
      </c>
      <c r="K66" s="233" cm="1">
        <f t="array" ref="K66">SUMPRODUCT((LOWER(INDEX(Attendance!$D:$ZZ,MATCH($A66,Attendance!$A:$A,0),0))="x")*(Attendance!$D$2:$ZZ$2=_xlfn.XLOOKUP(K$1,'Point System'!$A:$A,'Point System'!$B:$B,""))*(TEXT(Attendance!$D$1:$ZZ$1,"mmm")="Mar"))*_xlfn.XLOOKUP(K$1,'Point System'!$A:$A,'Point System'!$C:$C,0)</f>
        <v>0</v>
      </c>
      <c r="L66" s="188"/>
      <c r="M66" s="188"/>
      <c r="N66" s="188"/>
      <c r="O66" s="188"/>
      <c r="P66" s="241">
        <f t="shared" si="0"/>
        <v>0</v>
      </c>
      <c r="Q66" s="242">
        <f>IFERROR(INDEX(Deduction!$W:$W,MATCH($A66,Deduction!$A:$A,0))*_xlfn.XLOOKUP(Q$1,'Point System'!$E:$E,'Point System'!$G:$G,0),0)</f>
        <v>0</v>
      </c>
      <c r="R66" s="242">
        <f>IFERROR(INDEX(Deduction!$X:$X,MATCH($A66,Deduction!$A:$A,0))*_xlfn.XLOOKUP(R$1,'Point System'!$E:$E,'Point System'!$G:$G,0),0)</f>
        <v>0</v>
      </c>
      <c r="S66" s="242">
        <f>IFERROR(INDEX(Deduction!$Y:$Y,MATCH($A66,Deduction!$A:$A,0))*_xlfn.XLOOKUP(S$1,'Point System'!$E:$E,'Point System'!$G:$G,0),0)</f>
        <v>0</v>
      </c>
      <c r="T66" s="242">
        <f>IFERROR(INDEX(Deduction!$Z:$Z,MATCH($A66,Deduction!$A:$A,0))*_xlfn.XLOOKUP(T$1,'Point System'!$E:$E,'Point System'!$G:$G,0),0)</f>
        <v>0</v>
      </c>
      <c r="U66" s="242">
        <f>IFERROR(INDEX(Deduction!$AA:$AA,MATCH($A66,Deduction!$A:$A,0))*_xlfn.XLOOKUP(U$1,'Point System'!$E:$E,'Point System'!$G:$G,0),0)</f>
        <v>0</v>
      </c>
      <c r="V66" s="242">
        <f>IFERROR(INDEX(Deduction!$AB:$AB,MATCH($A66,Deduction!$A:$A,0))*_xlfn.XLOOKUP(V$1,'Point System'!$E:$E,'Point System'!$G:$G,0),0)</f>
        <v>0</v>
      </c>
      <c r="W66" s="241">
        <f t="shared" si="1"/>
        <v>0</v>
      </c>
      <c r="X66" s="241">
        <f t="shared" si="2"/>
        <v>0</v>
      </c>
      <c r="Y66" s="244" cm="1">
        <f t="array" ref="Y66">IFERROR(SUMPRODUCT((LOWER(INDEX(Attendance!$E:$ZZ,MATCH($A66,Attendance!$A:$A,0),0))="x")*(TEXT(Attendance!$E$1:$ZZ$1,"mmm")="Mar"))/SUMPRODUCT((Attendance!$E$1:$ZZ$1&lt;&gt;"")*(TEXT(Attendance!$E$1:$ZZ$1,"mmm")="Mar")),0)</f>
        <v>0</v>
      </c>
      <c r="Z66" s="245" cm="1">
        <f t="array" ref="Z66">IFERROR(SUMPRODUCT((LOWER(INDEX(Attendance!$E:$ZZ,MATCH($A66,Attendance!$A:$A,0),0))="x")*(Attendance!$E$2:$ZZ$2=_xlfn.XLOOKUP(E$1,'Point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67" spans="1:26" x14ac:dyDescent="0.25">
      <c r="A67" s="39">
        <f>Attendance!A66</f>
        <v>64</v>
      </c>
      <c r="B67" s="39" t="str">
        <f>IF($A67=0,"",IFERROR(_xlfn.LET(_xlpm.x,INDEX(Attendance!$B:$B,MATCH($A67,Attendance!$A:$A,0)),IF(_xlpm.x=0,"",_xlpm.x)),""))</f>
        <v/>
      </c>
      <c r="C67" s="39" t="str">
        <f>IF($A67=0,"",IFERROR(_xlfn.LET(_xlpm.x,INDEX(Attendance!$C:$C,MATCH($A67,Attendance!$A:$A,0)),IF(_xlpm.x=0,"",_xlpm.x)),""))</f>
        <v/>
      </c>
      <c r="D67" s="39" t="str">
        <f>IF($A67=0,"",IFERROR(_xlfn.LET(_xlpm.x,INDEX(Attendance!$D:$D,MATCH($A67,Attendance!$A:$A,0)),IF(_xlpm.x=0,"",_xlpm.x)),""))</f>
        <v/>
      </c>
      <c r="E67" s="233" cm="1">
        <f t="array" ref="E67">SUMPRODUCT((LOWER(INDEX(Attendance!$D:$ZZ,MATCH($A67,Attendance!$A:$A,0),0))="x")*(Attendance!$D$2:$ZZ$2=_xlfn.XLOOKUP(E$1,'Point System'!$A:$A,'Point System'!$B:$B,""))*(TEXT(Attendance!$D$1:$ZZ$1,"mmm")="Mar"))*_xlfn.XLOOKUP(E$1,'Point System'!$A:$A,'Point System'!$C:$C,0)</f>
        <v>0</v>
      </c>
      <c r="F67" s="233" cm="1">
        <f t="array" ref="F67">SUMPRODUCT((LOWER(INDEX(Attendance!$D:$ZZ,MATCH($A67,Attendance!$A:$A,0),0))="x")*(Attendance!$D$2:$ZZ$2=_xlfn.XLOOKUP(F$1,'Point System'!$A:$A,'Point System'!$B:$B,""))*(TEXT(Attendance!$D$1:$ZZ$1,"mmm")="Mar"))*_xlfn.XLOOKUP(F$1,'Point System'!$A:$A,'Point System'!$C:$C,0)</f>
        <v>0</v>
      </c>
      <c r="G67" s="233" cm="1">
        <f t="array" ref="G67">SUMPRODUCT((LOWER(INDEX(Attendance!$D:$ZZ,MATCH($A67,Attendance!$A:$A,0),0))="x")*(Attendance!$D$2:$ZZ$2=_xlfn.XLOOKUP(G$1,'Point System'!$A:$A,'Point System'!$B:$B,""))*(TEXT(Attendance!$D$1:$ZZ$1,"mmm")="Mar"))*_xlfn.XLOOKUP(G$1,'Point System'!$A:$A,'Point System'!$C:$C,0)</f>
        <v>0</v>
      </c>
      <c r="H67" s="233" cm="1">
        <f t="array" ref="H67">SUMPRODUCT((LOWER(INDEX(Attendance!$D:$ZZ,MATCH($A67,Attendance!$A:$A,0),0))="x")*(Attendance!$D$2:$ZZ$2=_xlfn.XLOOKUP(H$1,'Point System'!$A:$A,'Point System'!$B:$B,""))*(TEXT(Attendance!$D$1:$ZZ$1,"mmm")="Mar"))*_xlfn.XLOOKUP(H$1,'Point System'!$A:$A,'Point System'!$C:$C,0)</f>
        <v>0</v>
      </c>
      <c r="I67" s="233" cm="1">
        <f t="array" ref="I67">SUMPRODUCT((LOWER(INDEX(Attendance!$D:$ZZ,MATCH($A67,Attendance!$A:$A,0),0))="x")*(Attendance!$D$2:$ZZ$2=_xlfn.XLOOKUP(I$1,'Point System'!$A:$A,'Point System'!$B:$B,""))*(TEXT(Attendance!$D$1:$ZZ$1,"mmm")="Mar"))*_xlfn.XLOOKUP(I$1,'Point System'!$A:$A,'Point System'!$C:$C,0)</f>
        <v>0</v>
      </c>
      <c r="J67" s="233" cm="1">
        <f t="array" ref="J67">SUMPRODUCT((LOWER(INDEX(Attendance!$D:$ZZ,MATCH($A67,Attendance!$A:$A,0),0))="x")*(Attendance!$D$2:$ZZ$2=_xlfn.XLOOKUP(J$1,'Point System'!$A:$A,'Point System'!$B:$B,""))*(TEXT(Attendance!$D$1:$ZZ$1,"mmm")="Mar"))*_xlfn.XLOOKUP(J$1,'Point System'!$A:$A,'Point System'!$C:$C,0)</f>
        <v>0</v>
      </c>
      <c r="K67" s="233" cm="1">
        <f t="array" ref="K67">SUMPRODUCT((LOWER(INDEX(Attendance!$D:$ZZ,MATCH($A67,Attendance!$A:$A,0),0))="x")*(Attendance!$D$2:$ZZ$2=_xlfn.XLOOKUP(K$1,'Point System'!$A:$A,'Point System'!$B:$B,""))*(TEXT(Attendance!$D$1:$ZZ$1,"mmm")="Mar"))*_xlfn.XLOOKUP(K$1,'Point System'!$A:$A,'Point System'!$C:$C,0)</f>
        <v>0</v>
      </c>
      <c r="L67" s="188"/>
      <c r="M67" s="188"/>
      <c r="N67" s="188"/>
      <c r="O67" s="188"/>
      <c r="P67" s="241">
        <f t="shared" si="0"/>
        <v>0</v>
      </c>
      <c r="Q67" s="242">
        <f>IFERROR(INDEX(Deduction!$W:$W,MATCH($A67,Deduction!$A:$A,0))*_xlfn.XLOOKUP(Q$1,'Point System'!$E:$E,'Point System'!$G:$G,0),0)</f>
        <v>0</v>
      </c>
      <c r="R67" s="242">
        <f>IFERROR(INDEX(Deduction!$X:$X,MATCH($A67,Deduction!$A:$A,0))*_xlfn.XLOOKUP(R$1,'Point System'!$E:$E,'Point System'!$G:$G,0),0)</f>
        <v>0</v>
      </c>
      <c r="S67" s="242">
        <f>IFERROR(INDEX(Deduction!$Y:$Y,MATCH($A67,Deduction!$A:$A,0))*_xlfn.XLOOKUP(S$1,'Point System'!$E:$E,'Point System'!$G:$G,0),0)</f>
        <v>0</v>
      </c>
      <c r="T67" s="242">
        <f>IFERROR(INDEX(Deduction!$Z:$Z,MATCH($A67,Deduction!$A:$A,0))*_xlfn.XLOOKUP(T$1,'Point System'!$E:$E,'Point System'!$G:$G,0),0)</f>
        <v>0</v>
      </c>
      <c r="U67" s="242">
        <f>IFERROR(INDEX(Deduction!$AA:$AA,MATCH($A67,Deduction!$A:$A,0))*_xlfn.XLOOKUP(U$1,'Point System'!$E:$E,'Point System'!$G:$G,0),0)</f>
        <v>0</v>
      </c>
      <c r="V67" s="242">
        <f>IFERROR(INDEX(Deduction!$AB:$AB,MATCH($A67,Deduction!$A:$A,0))*_xlfn.XLOOKUP(V$1,'Point System'!$E:$E,'Point System'!$G:$G,0),0)</f>
        <v>0</v>
      </c>
      <c r="W67" s="241">
        <f t="shared" si="1"/>
        <v>0</v>
      </c>
      <c r="X67" s="241">
        <f t="shared" si="2"/>
        <v>0</v>
      </c>
      <c r="Y67" s="244" cm="1">
        <f t="array" ref="Y67">IFERROR(SUMPRODUCT((LOWER(INDEX(Attendance!$E:$ZZ,MATCH($A67,Attendance!$A:$A,0),0))="x")*(TEXT(Attendance!$E$1:$ZZ$1,"mmm")="Mar"))/SUMPRODUCT((Attendance!$E$1:$ZZ$1&lt;&gt;"")*(TEXT(Attendance!$E$1:$ZZ$1,"mmm")="Mar")),0)</f>
        <v>0</v>
      </c>
      <c r="Z67" s="245" cm="1">
        <f t="array" ref="Z67">IFERROR(SUMPRODUCT((LOWER(INDEX(Attendance!$E:$ZZ,MATCH($A67,Attendance!$A:$A,0),0))="x")*(Attendance!$E$2:$ZZ$2=_xlfn.XLOOKUP(E$1,'Point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68" spans="1:26" x14ac:dyDescent="0.25">
      <c r="A68" s="40">
        <f>Attendance!A67</f>
        <v>65</v>
      </c>
      <c r="B68" s="39" t="str">
        <f>IF($A68=0,"",IFERROR(_xlfn.LET(_xlpm.x,INDEX(Attendance!$B:$B,MATCH($A68,Attendance!$A:$A,0)),IF(_xlpm.x=0,"",_xlpm.x)),""))</f>
        <v/>
      </c>
      <c r="C68" s="39" t="str">
        <f>IF($A68=0,"",IFERROR(_xlfn.LET(_xlpm.x,INDEX(Attendance!$C:$C,MATCH($A68,Attendance!$A:$A,0)),IF(_xlpm.x=0,"",_xlpm.x)),""))</f>
        <v/>
      </c>
      <c r="D68" s="39" t="str">
        <f>IF($A68=0,"",IFERROR(_xlfn.LET(_xlpm.x,INDEX(Attendance!$D:$D,MATCH($A68,Attendance!$A:$A,0)),IF(_xlpm.x=0,"",_xlpm.x)),""))</f>
        <v/>
      </c>
      <c r="E68" s="233" cm="1">
        <f t="array" ref="E68">SUMPRODUCT((LOWER(INDEX(Attendance!$D:$ZZ,MATCH($A68,Attendance!$A:$A,0),0))="x")*(Attendance!$D$2:$ZZ$2=_xlfn.XLOOKUP(E$1,'Point System'!$A:$A,'Point System'!$B:$B,""))*(TEXT(Attendance!$D$1:$ZZ$1,"mmm")="Mar"))*_xlfn.XLOOKUP(E$1,'Point System'!$A:$A,'Point System'!$C:$C,0)</f>
        <v>0</v>
      </c>
      <c r="F68" s="233" cm="1">
        <f t="array" ref="F68">SUMPRODUCT((LOWER(INDEX(Attendance!$D:$ZZ,MATCH($A68,Attendance!$A:$A,0),0))="x")*(Attendance!$D$2:$ZZ$2=_xlfn.XLOOKUP(F$1,'Point System'!$A:$A,'Point System'!$B:$B,""))*(TEXT(Attendance!$D$1:$ZZ$1,"mmm")="Mar"))*_xlfn.XLOOKUP(F$1,'Point System'!$A:$A,'Point System'!$C:$C,0)</f>
        <v>0</v>
      </c>
      <c r="G68" s="233" cm="1">
        <f t="array" ref="G68">SUMPRODUCT((LOWER(INDEX(Attendance!$D:$ZZ,MATCH($A68,Attendance!$A:$A,0),0))="x")*(Attendance!$D$2:$ZZ$2=_xlfn.XLOOKUP(G$1,'Point System'!$A:$A,'Point System'!$B:$B,""))*(TEXT(Attendance!$D$1:$ZZ$1,"mmm")="Mar"))*_xlfn.XLOOKUP(G$1,'Point System'!$A:$A,'Point System'!$C:$C,0)</f>
        <v>0</v>
      </c>
      <c r="H68" s="233" cm="1">
        <f t="array" ref="H68">SUMPRODUCT((LOWER(INDEX(Attendance!$D:$ZZ,MATCH($A68,Attendance!$A:$A,0),0))="x")*(Attendance!$D$2:$ZZ$2=_xlfn.XLOOKUP(H$1,'Point System'!$A:$A,'Point System'!$B:$B,""))*(TEXT(Attendance!$D$1:$ZZ$1,"mmm")="Mar"))*_xlfn.XLOOKUP(H$1,'Point System'!$A:$A,'Point System'!$C:$C,0)</f>
        <v>0</v>
      </c>
      <c r="I68" s="233" cm="1">
        <f t="array" ref="I68">SUMPRODUCT((LOWER(INDEX(Attendance!$D:$ZZ,MATCH($A68,Attendance!$A:$A,0),0))="x")*(Attendance!$D$2:$ZZ$2=_xlfn.XLOOKUP(I$1,'Point System'!$A:$A,'Point System'!$B:$B,""))*(TEXT(Attendance!$D$1:$ZZ$1,"mmm")="Mar"))*_xlfn.XLOOKUP(I$1,'Point System'!$A:$A,'Point System'!$C:$C,0)</f>
        <v>0</v>
      </c>
      <c r="J68" s="233" cm="1">
        <f t="array" ref="J68">SUMPRODUCT((LOWER(INDEX(Attendance!$D:$ZZ,MATCH($A68,Attendance!$A:$A,0),0))="x")*(Attendance!$D$2:$ZZ$2=_xlfn.XLOOKUP(J$1,'Point System'!$A:$A,'Point System'!$B:$B,""))*(TEXT(Attendance!$D$1:$ZZ$1,"mmm")="Mar"))*_xlfn.XLOOKUP(J$1,'Point System'!$A:$A,'Point System'!$C:$C,0)</f>
        <v>0</v>
      </c>
      <c r="K68" s="233" cm="1">
        <f t="array" ref="K68">SUMPRODUCT((LOWER(INDEX(Attendance!$D:$ZZ,MATCH($A68,Attendance!$A:$A,0),0))="x")*(Attendance!$D$2:$ZZ$2=_xlfn.XLOOKUP(K$1,'Point System'!$A:$A,'Point System'!$B:$B,""))*(TEXT(Attendance!$D$1:$ZZ$1,"mmm")="Mar"))*_xlfn.XLOOKUP(K$1,'Point System'!$A:$A,'Point System'!$C:$C,0)</f>
        <v>0</v>
      </c>
      <c r="L68" s="188"/>
      <c r="M68" s="188"/>
      <c r="N68" s="188"/>
      <c r="O68" s="188"/>
      <c r="P68" s="241">
        <f t="shared" ref="P68:P131" si="3">SUM(E68:O68)</f>
        <v>0</v>
      </c>
      <c r="Q68" s="242">
        <f>IFERROR(INDEX(Deduction!$W:$W,MATCH($A68,Deduction!$A:$A,0))*_xlfn.XLOOKUP(Q$1,'Point System'!$E:$E,'Point System'!$G:$G,0),0)</f>
        <v>0</v>
      </c>
      <c r="R68" s="242">
        <f>IFERROR(INDEX(Deduction!$X:$X,MATCH($A68,Deduction!$A:$A,0))*_xlfn.XLOOKUP(R$1,'Point System'!$E:$E,'Point System'!$G:$G,0),0)</f>
        <v>0</v>
      </c>
      <c r="S68" s="242">
        <f>IFERROR(INDEX(Deduction!$Y:$Y,MATCH($A68,Deduction!$A:$A,0))*_xlfn.XLOOKUP(S$1,'Point System'!$E:$E,'Point System'!$G:$G,0),0)</f>
        <v>0</v>
      </c>
      <c r="T68" s="242">
        <f>IFERROR(INDEX(Deduction!$Z:$Z,MATCH($A68,Deduction!$A:$A,0))*_xlfn.XLOOKUP(T$1,'Point System'!$E:$E,'Point System'!$G:$G,0),0)</f>
        <v>0</v>
      </c>
      <c r="U68" s="242">
        <f>IFERROR(INDEX(Deduction!$AA:$AA,MATCH($A68,Deduction!$A:$A,0))*_xlfn.XLOOKUP(U$1,'Point System'!$E:$E,'Point System'!$G:$G,0),0)</f>
        <v>0</v>
      </c>
      <c r="V68" s="242">
        <f>IFERROR(INDEX(Deduction!$AB:$AB,MATCH($A68,Deduction!$A:$A,0))*_xlfn.XLOOKUP(V$1,'Point System'!$E:$E,'Point System'!$G:$G,0),0)</f>
        <v>0</v>
      </c>
      <c r="W68" s="241">
        <f t="shared" ref="W68:W131" si="4">SUM(Q68:V68)</f>
        <v>0</v>
      </c>
      <c r="X68" s="241">
        <f t="shared" ref="X68:X131" si="5">P68-W68</f>
        <v>0</v>
      </c>
      <c r="Y68" s="244" cm="1">
        <f t="array" ref="Y68">IFERROR(SUMPRODUCT((LOWER(INDEX(Attendance!$E:$ZZ,MATCH($A68,Attendance!$A:$A,0),0))="x")*(TEXT(Attendance!$E$1:$ZZ$1,"mmm")="Mar"))/SUMPRODUCT((Attendance!$E$1:$ZZ$1&lt;&gt;"")*(TEXT(Attendance!$E$1:$ZZ$1,"mmm")="Mar")),0)</f>
        <v>0</v>
      </c>
      <c r="Z68" s="245" cm="1">
        <f t="array" ref="Z68">IFERROR(SUMPRODUCT((LOWER(INDEX(Attendance!$E:$ZZ,MATCH($A68,Attendance!$A:$A,0),0))="x")*(Attendance!$E$2:$ZZ$2=_xlfn.XLOOKUP(E$1,'Point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69" spans="1:26" x14ac:dyDescent="0.25">
      <c r="A69" s="39">
        <f>Attendance!A68</f>
        <v>66</v>
      </c>
      <c r="B69" s="39" t="str">
        <f>IF($A69=0,"",IFERROR(_xlfn.LET(_xlpm.x,INDEX(Attendance!$B:$B,MATCH($A69,Attendance!$A:$A,0)),IF(_xlpm.x=0,"",_xlpm.x)),""))</f>
        <v/>
      </c>
      <c r="C69" s="39" t="str">
        <f>IF($A69=0,"",IFERROR(_xlfn.LET(_xlpm.x,INDEX(Attendance!$C:$C,MATCH($A69,Attendance!$A:$A,0)),IF(_xlpm.x=0,"",_xlpm.x)),""))</f>
        <v/>
      </c>
      <c r="D69" s="39" t="str">
        <f>IF($A69=0,"",IFERROR(_xlfn.LET(_xlpm.x,INDEX(Attendance!$D:$D,MATCH($A69,Attendance!$A:$A,0)),IF(_xlpm.x=0,"",_xlpm.x)),""))</f>
        <v/>
      </c>
      <c r="E69" s="233" cm="1">
        <f t="array" ref="E69">SUMPRODUCT((LOWER(INDEX(Attendance!$D:$ZZ,MATCH($A69,Attendance!$A:$A,0),0))="x")*(Attendance!$D$2:$ZZ$2=_xlfn.XLOOKUP(E$1,'Point System'!$A:$A,'Point System'!$B:$B,""))*(TEXT(Attendance!$D$1:$ZZ$1,"mmm")="Mar"))*_xlfn.XLOOKUP(E$1,'Point System'!$A:$A,'Point System'!$C:$C,0)</f>
        <v>0</v>
      </c>
      <c r="F69" s="233" cm="1">
        <f t="array" ref="F69">SUMPRODUCT((LOWER(INDEX(Attendance!$D:$ZZ,MATCH($A69,Attendance!$A:$A,0),0))="x")*(Attendance!$D$2:$ZZ$2=_xlfn.XLOOKUP(F$1,'Point System'!$A:$A,'Point System'!$B:$B,""))*(TEXT(Attendance!$D$1:$ZZ$1,"mmm")="Mar"))*_xlfn.XLOOKUP(F$1,'Point System'!$A:$A,'Point System'!$C:$C,0)</f>
        <v>0</v>
      </c>
      <c r="G69" s="233" cm="1">
        <f t="array" ref="G69">SUMPRODUCT((LOWER(INDEX(Attendance!$D:$ZZ,MATCH($A69,Attendance!$A:$A,0),0))="x")*(Attendance!$D$2:$ZZ$2=_xlfn.XLOOKUP(G$1,'Point System'!$A:$A,'Point System'!$B:$B,""))*(TEXT(Attendance!$D$1:$ZZ$1,"mmm")="Mar"))*_xlfn.XLOOKUP(G$1,'Point System'!$A:$A,'Point System'!$C:$C,0)</f>
        <v>0</v>
      </c>
      <c r="H69" s="233" cm="1">
        <f t="array" ref="H69">SUMPRODUCT((LOWER(INDEX(Attendance!$D:$ZZ,MATCH($A69,Attendance!$A:$A,0),0))="x")*(Attendance!$D$2:$ZZ$2=_xlfn.XLOOKUP(H$1,'Point System'!$A:$A,'Point System'!$B:$B,""))*(TEXT(Attendance!$D$1:$ZZ$1,"mmm")="Mar"))*_xlfn.XLOOKUP(H$1,'Point System'!$A:$A,'Point System'!$C:$C,0)</f>
        <v>0</v>
      </c>
      <c r="I69" s="233" cm="1">
        <f t="array" ref="I69">SUMPRODUCT((LOWER(INDEX(Attendance!$D:$ZZ,MATCH($A69,Attendance!$A:$A,0),0))="x")*(Attendance!$D$2:$ZZ$2=_xlfn.XLOOKUP(I$1,'Point System'!$A:$A,'Point System'!$B:$B,""))*(TEXT(Attendance!$D$1:$ZZ$1,"mmm")="Mar"))*_xlfn.XLOOKUP(I$1,'Point System'!$A:$A,'Point System'!$C:$C,0)</f>
        <v>0</v>
      </c>
      <c r="J69" s="233" cm="1">
        <f t="array" ref="J69">SUMPRODUCT((LOWER(INDEX(Attendance!$D:$ZZ,MATCH($A69,Attendance!$A:$A,0),0))="x")*(Attendance!$D$2:$ZZ$2=_xlfn.XLOOKUP(J$1,'Point System'!$A:$A,'Point System'!$B:$B,""))*(TEXT(Attendance!$D$1:$ZZ$1,"mmm")="Mar"))*_xlfn.XLOOKUP(J$1,'Point System'!$A:$A,'Point System'!$C:$C,0)</f>
        <v>0</v>
      </c>
      <c r="K69" s="233" cm="1">
        <f t="array" ref="K69">SUMPRODUCT((LOWER(INDEX(Attendance!$D:$ZZ,MATCH($A69,Attendance!$A:$A,0),0))="x")*(Attendance!$D$2:$ZZ$2=_xlfn.XLOOKUP(K$1,'Point System'!$A:$A,'Point System'!$B:$B,""))*(TEXT(Attendance!$D$1:$ZZ$1,"mmm")="Mar"))*_xlfn.XLOOKUP(K$1,'Point System'!$A:$A,'Point System'!$C:$C,0)</f>
        <v>0</v>
      </c>
      <c r="L69" s="188"/>
      <c r="M69" s="188"/>
      <c r="N69" s="188"/>
      <c r="O69" s="188"/>
      <c r="P69" s="241">
        <f t="shared" si="3"/>
        <v>0</v>
      </c>
      <c r="Q69" s="242">
        <f>IFERROR(INDEX(Deduction!$W:$W,MATCH($A69,Deduction!$A:$A,0))*_xlfn.XLOOKUP(Q$1,'Point System'!$E:$E,'Point System'!$G:$G,0),0)</f>
        <v>0</v>
      </c>
      <c r="R69" s="242">
        <f>IFERROR(INDEX(Deduction!$X:$X,MATCH($A69,Deduction!$A:$A,0))*_xlfn.XLOOKUP(R$1,'Point System'!$E:$E,'Point System'!$G:$G,0),0)</f>
        <v>0</v>
      </c>
      <c r="S69" s="242">
        <f>IFERROR(INDEX(Deduction!$Y:$Y,MATCH($A69,Deduction!$A:$A,0))*_xlfn.XLOOKUP(S$1,'Point System'!$E:$E,'Point System'!$G:$G,0),0)</f>
        <v>0</v>
      </c>
      <c r="T69" s="242">
        <f>IFERROR(INDEX(Deduction!$Z:$Z,MATCH($A69,Deduction!$A:$A,0))*_xlfn.XLOOKUP(T$1,'Point System'!$E:$E,'Point System'!$G:$G,0),0)</f>
        <v>0</v>
      </c>
      <c r="U69" s="242">
        <f>IFERROR(INDEX(Deduction!$AA:$AA,MATCH($A69,Deduction!$A:$A,0))*_xlfn.XLOOKUP(U$1,'Point System'!$E:$E,'Point System'!$G:$G,0),0)</f>
        <v>0</v>
      </c>
      <c r="V69" s="242">
        <f>IFERROR(INDEX(Deduction!$AB:$AB,MATCH($A69,Deduction!$A:$A,0))*_xlfn.XLOOKUP(V$1,'Point System'!$E:$E,'Point System'!$G:$G,0),0)</f>
        <v>0</v>
      </c>
      <c r="W69" s="241">
        <f t="shared" si="4"/>
        <v>0</v>
      </c>
      <c r="X69" s="241">
        <f t="shared" si="5"/>
        <v>0</v>
      </c>
      <c r="Y69" s="244" cm="1">
        <f t="array" ref="Y69">IFERROR(SUMPRODUCT((LOWER(INDEX(Attendance!$E:$ZZ,MATCH($A69,Attendance!$A:$A,0),0))="x")*(TEXT(Attendance!$E$1:$ZZ$1,"mmm")="Mar"))/SUMPRODUCT((Attendance!$E$1:$ZZ$1&lt;&gt;"")*(TEXT(Attendance!$E$1:$ZZ$1,"mmm")="Mar")),0)</f>
        <v>0</v>
      </c>
      <c r="Z69" s="245" cm="1">
        <f t="array" ref="Z69">IFERROR(SUMPRODUCT((LOWER(INDEX(Attendance!$E:$ZZ,MATCH($A69,Attendance!$A:$A,0),0))="x")*(Attendance!$E$2:$ZZ$2=_xlfn.XLOOKUP(E$1,'Point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70" spans="1:26" x14ac:dyDescent="0.25">
      <c r="A70" s="40">
        <f>Attendance!A69</f>
        <v>67</v>
      </c>
      <c r="B70" s="39" t="str">
        <f>IF($A70=0,"",IFERROR(_xlfn.LET(_xlpm.x,INDEX(Attendance!$B:$B,MATCH($A70,Attendance!$A:$A,0)),IF(_xlpm.x=0,"",_xlpm.x)),""))</f>
        <v/>
      </c>
      <c r="C70" s="39" t="str">
        <f>IF($A70=0,"",IFERROR(_xlfn.LET(_xlpm.x,INDEX(Attendance!$C:$C,MATCH($A70,Attendance!$A:$A,0)),IF(_xlpm.x=0,"",_xlpm.x)),""))</f>
        <v/>
      </c>
      <c r="D70" s="39" t="str">
        <f>IF($A70=0,"",IFERROR(_xlfn.LET(_xlpm.x,INDEX(Attendance!$D:$D,MATCH($A70,Attendance!$A:$A,0)),IF(_xlpm.x=0,"",_xlpm.x)),""))</f>
        <v/>
      </c>
      <c r="E70" s="233" cm="1">
        <f t="array" ref="E70">SUMPRODUCT((LOWER(INDEX(Attendance!$D:$ZZ,MATCH($A70,Attendance!$A:$A,0),0))="x")*(Attendance!$D$2:$ZZ$2=_xlfn.XLOOKUP(E$1,'Point System'!$A:$A,'Point System'!$B:$B,""))*(TEXT(Attendance!$D$1:$ZZ$1,"mmm")="Mar"))*_xlfn.XLOOKUP(E$1,'Point System'!$A:$A,'Point System'!$C:$C,0)</f>
        <v>0</v>
      </c>
      <c r="F70" s="233" cm="1">
        <f t="array" ref="F70">SUMPRODUCT((LOWER(INDEX(Attendance!$D:$ZZ,MATCH($A70,Attendance!$A:$A,0),0))="x")*(Attendance!$D$2:$ZZ$2=_xlfn.XLOOKUP(F$1,'Point System'!$A:$A,'Point System'!$B:$B,""))*(TEXT(Attendance!$D$1:$ZZ$1,"mmm")="Mar"))*_xlfn.XLOOKUP(F$1,'Point System'!$A:$A,'Point System'!$C:$C,0)</f>
        <v>0</v>
      </c>
      <c r="G70" s="233" cm="1">
        <f t="array" ref="G70">SUMPRODUCT((LOWER(INDEX(Attendance!$D:$ZZ,MATCH($A70,Attendance!$A:$A,0),0))="x")*(Attendance!$D$2:$ZZ$2=_xlfn.XLOOKUP(G$1,'Point System'!$A:$A,'Point System'!$B:$B,""))*(TEXT(Attendance!$D$1:$ZZ$1,"mmm")="Mar"))*_xlfn.XLOOKUP(G$1,'Point System'!$A:$A,'Point System'!$C:$C,0)</f>
        <v>0</v>
      </c>
      <c r="H70" s="233" cm="1">
        <f t="array" ref="H70">SUMPRODUCT((LOWER(INDEX(Attendance!$D:$ZZ,MATCH($A70,Attendance!$A:$A,0),0))="x")*(Attendance!$D$2:$ZZ$2=_xlfn.XLOOKUP(H$1,'Point System'!$A:$A,'Point System'!$B:$B,""))*(TEXT(Attendance!$D$1:$ZZ$1,"mmm")="Mar"))*_xlfn.XLOOKUP(H$1,'Point System'!$A:$A,'Point System'!$C:$C,0)</f>
        <v>0</v>
      </c>
      <c r="I70" s="233" cm="1">
        <f t="array" ref="I70">SUMPRODUCT((LOWER(INDEX(Attendance!$D:$ZZ,MATCH($A70,Attendance!$A:$A,0),0))="x")*(Attendance!$D$2:$ZZ$2=_xlfn.XLOOKUP(I$1,'Point System'!$A:$A,'Point System'!$B:$B,""))*(TEXT(Attendance!$D$1:$ZZ$1,"mmm")="Mar"))*_xlfn.XLOOKUP(I$1,'Point System'!$A:$A,'Point System'!$C:$C,0)</f>
        <v>0</v>
      </c>
      <c r="J70" s="233" cm="1">
        <f t="array" ref="J70">SUMPRODUCT((LOWER(INDEX(Attendance!$D:$ZZ,MATCH($A70,Attendance!$A:$A,0),0))="x")*(Attendance!$D$2:$ZZ$2=_xlfn.XLOOKUP(J$1,'Point System'!$A:$A,'Point System'!$B:$B,""))*(TEXT(Attendance!$D$1:$ZZ$1,"mmm")="Mar"))*_xlfn.XLOOKUP(J$1,'Point System'!$A:$A,'Point System'!$C:$C,0)</f>
        <v>0</v>
      </c>
      <c r="K70" s="233" cm="1">
        <f t="array" ref="K70">SUMPRODUCT((LOWER(INDEX(Attendance!$D:$ZZ,MATCH($A70,Attendance!$A:$A,0),0))="x")*(Attendance!$D$2:$ZZ$2=_xlfn.XLOOKUP(K$1,'Point System'!$A:$A,'Point System'!$B:$B,""))*(TEXT(Attendance!$D$1:$ZZ$1,"mmm")="Mar"))*_xlfn.XLOOKUP(K$1,'Point System'!$A:$A,'Point System'!$C:$C,0)</f>
        <v>0</v>
      </c>
      <c r="L70" s="188"/>
      <c r="M70" s="188"/>
      <c r="N70" s="188"/>
      <c r="O70" s="188"/>
      <c r="P70" s="241">
        <f t="shared" si="3"/>
        <v>0</v>
      </c>
      <c r="Q70" s="242">
        <f>IFERROR(INDEX(Deduction!$W:$W,MATCH($A70,Deduction!$A:$A,0))*_xlfn.XLOOKUP(Q$1,'Point System'!$E:$E,'Point System'!$G:$G,0),0)</f>
        <v>0</v>
      </c>
      <c r="R70" s="242">
        <f>IFERROR(INDEX(Deduction!$X:$X,MATCH($A70,Deduction!$A:$A,0))*_xlfn.XLOOKUP(R$1,'Point System'!$E:$E,'Point System'!$G:$G,0),0)</f>
        <v>0</v>
      </c>
      <c r="S70" s="242">
        <f>IFERROR(INDEX(Deduction!$Y:$Y,MATCH($A70,Deduction!$A:$A,0))*_xlfn.XLOOKUP(S$1,'Point System'!$E:$E,'Point System'!$G:$G,0),0)</f>
        <v>0</v>
      </c>
      <c r="T70" s="242">
        <f>IFERROR(INDEX(Deduction!$Z:$Z,MATCH($A70,Deduction!$A:$A,0))*_xlfn.XLOOKUP(T$1,'Point System'!$E:$E,'Point System'!$G:$G,0),0)</f>
        <v>0</v>
      </c>
      <c r="U70" s="242">
        <f>IFERROR(INDEX(Deduction!$AA:$AA,MATCH($A70,Deduction!$A:$A,0))*_xlfn.XLOOKUP(U$1,'Point System'!$E:$E,'Point System'!$G:$G,0),0)</f>
        <v>0</v>
      </c>
      <c r="V70" s="242">
        <f>IFERROR(INDEX(Deduction!$AB:$AB,MATCH($A70,Deduction!$A:$A,0))*_xlfn.XLOOKUP(V$1,'Point System'!$E:$E,'Point System'!$G:$G,0),0)</f>
        <v>0</v>
      </c>
      <c r="W70" s="241">
        <f t="shared" si="4"/>
        <v>0</v>
      </c>
      <c r="X70" s="241">
        <f t="shared" si="5"/>
        <v>0</v>
      </c>
      <c r="Y70" s="244" cm="1">
        <f t="array" ref="Y70">IFERROR(SUMPRODUCT((LOWER(INDEX(Attendance!$E:$ZZ,MATCH($A70,Attendance!$A:$A,0),0))="x")*(TEXT(Attendance!$E$1:$ZZ$1,"mmm")="Mar"))/SUMPRODUCT((Attendance!$E$1:$ZZ$1&lt;&gt;"")*(TEXT(Attendance!$E$1:$ZZ$1,"mmm")="Mar")),0)</f>
        <v>0</v>
      </c>
      <c r="Z70" s="245" cm="1">
        <f t="array" ref="Z70">IFERROR(SUMPRODUCT((LOWER(INDEX(Attendance!$E:$ZZ,MATCH($A70,Attendance!$A:$A,0),0))="x")*(Attendance!$E$2:$ZZ$2=_xlfn.XLOOKUP(E$1,'Point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71" spans="1:26" x14ac:dyDescent="0.25">
      <c r="A71" s="39">
        <f>Attendance!A70</f>
        <v>68</v>
      </c>
      <c r="B71" s="39" t="str">
        <f>IF($A71=0,"",IFERROR(_xlfn.LET(_xlpm.x,INDEX(Attendance!$B:$B,MATCH($A71,Attendance!$A:$A,0)),IF(_xlpm.x=0,"",_xlpm.x)),""))</f>
        <v/>
      </c>
      <c r="C71" s="39" t="str">
        <f>IF($A71=0,"",IFERROR(_xlfn.LET(_xlpm.x,INDEX(Attendance!$C:$C,MATCH($A71,Attendance!$A:$A,0)),IF(_xlpm.x=0,"",_xlpm.x)),""))</f>
        <v/>
      </c>
      <c r="D71" s="39" t="str">
        <f>IF($A71=0,"",IFERROR(_xlfn.LET(_xlpm.x,INDEX(Attendance!$D:$D,MATCH($A71,Attendance!$A:$A,0)),IF(_xlpm.x=0,"",_xlpm.x)),""))</f>
        <v/>
      </c>
      <c r="E71" s="233" cm="1">
        <f t="array" ref="E71">SUMPRODUCT((LOWER(INDEX(Attendance!$D:$ZZ,MATCH($A71,Attendance!$A:$A,0),0))="x")*(Attendance!$D$2:$ZZ$2=_xlfn.XLOOKUP(E$1,'Point System'!$A:$A,'Point System'!$B:$B,""))*(TEXT(Attendance!$D$1:$ZZ$1,"mmm")="Mar"))*_xlfn.XLOOKUP(E$1,'Point System'!$A:$A,'Point System'!$C:$C,0)</f>
        <v>0</v>
      </c>
      <c r="F71" s="233" cm="1">
        <f t="array" ref="F71">SUMPRODUCT((LOWER(INDEX(Attendance!$D:$ZZ,MATCH($A71,Attendance!$A:$A,0),0))="x")*(Attendance!$D$2:$ZZ$2=_xlfn.XLOOKUP(F$1,'Point System'!$A:$A,'Point System'!$B:$B,""))*(TEXT(Attendance!$D$1:$ZZ$1,"mmm")="Mar"))*_xlfn.XLOOKUP(F$1,'Point System'!$A:$A,'Point System'!$C:$C,0)</f>
        <v>0</v>
      </c>
      <c r="G71" s="233" cm="1">
        <f t="array" ref="G71">SUMPRODUCT((LOWER(INDEX(Attendance!$D:$ZZ,MATCH($A71,Attendance!$A:$A,0),0))="x")*(Attendance!$D$2:$ZZ$2=_xlfn.XLOOKUP(G$1,'Point System'!$A:$A,'Point System'!$B:$B,""))*(TEXT(Attendance!$D$1:$ZZ$1,"mmm")="Mar"))*_xlfn.XLOOKUP(G$1,'Point System'!$A:$A,'Point System'!$C:$C,0)</f>
        <v>0</v>
      </c>
      <c r="H71" s="233" cm="1">
        <f t="array" ref="H71">SUMPRODUCT((LOWER(INDEX(Attendance!$D:$ZZ,MATCH($A71,Attendance!$A:$A,0),0))="x")*(Attendance!$D$2:$ZZ$2=_xlfn.XLOOKUP(H$1,'Point System'!$A:$A,'Point System'!$B:$B,""))*(TEXT(Attendance!$D$1:$ZZ$1,"mmm")="Mar"))*_xlfn.XLOOKUP(H$1,'Point System'!$A:$A,'Point System'!$C:$C,0)</f>
        <v>0</v>
      </c>
      <c r="I71" s="233" cm="1">
        <f t="array" ref="I71">SUMPRODUCT((LOWER(INDEX(Attendance!$D:$ZZ,MATCH($A71,Attendance!$A:$A,0),0))="x")*(Attendance!$D$2:$ZZ$2=_xlfn.XLOOKUP(I$1,'Point System'!$A:$A,'Point System'!$B:$B,""))*(TEXT(Attendance!$D$1:$ZZ$1,"mmm")="Mar"))*_xlfn.XLOOKUP(I$1,'Point System'!$A:$A,'Point System'!$C:$C,0)</f>
        <v>0</v>
      </c>
      <c r="J71" s="233" cm="1">
        <f t="array" ref="J71">SUMPRODUCT((LOWER(INDEX(Attendance!$D:$ZZ,MATCH($A71,Attendance!$A:$A,0),0))="x")*(Attendance!$D$2:$ZZ$2=_xlfn.XLOOKUP(J$1,'Point System'!$A:$A,'Point System'!$B:$B,""))*(TEXT(Attendance!$D$1:$ZZ$1,"mmm")="Mar"))*_xlfn.XLOOKUP(J$1,'Point System'!$A:$A,'Point System'!$C:$C,0)</f>
        <v>0</v>
      </c>
      <c r="K71" s="233" cm="1">
        <f t="array" ref="K71">SUMPRODUCT((LOWER(INDEX(Attendance!$D:$ZZ,MATCH($A71,Attendance!$A:$A,0),0))="x")*(Attendance!$D$2:$ZZ$2=_xlfn.XLOOKUP(K$1,'Point System'!$A:$A,'Point System'!$B:$B,""))*(TEXT(Attendance!$D$1:$ZZ$1,"mmm")="Mar"))*_xlfn.XLOOKUP(K$1,'Point System'!$A:$A,'Point System'!$C:$C,0)</f>
        <v>0</v>
      </c>
      <c r="L71" s="188"/>
      <c r="M71" s="188"/>
      <c r="N71" s="188"/>
      <c r="O71" s="188"/>
      <c r="P71" s="241">
        <f t="shared" si="3"/>
        <v>0</v>
      </c>
      <c r="Q71" s="242">
        <f>IFERROR(INDEX(Deduction!$W:$W,MATCH($A71,Deduction!$A:$A,0))*_xlfn.XLOOKUP(Q$1,'Point System'!$E:$E,'Point System'!$G:$G,0),0)</f>
        <v>0</v>
      </c>
      <c r="R71" s="242">
        <f>IFERROR(INDEX(Deduction!$X:$X,MATCH($A71,Deduction!$A:$A,0))*_xlfn.XLOOKUP(R$1,'Point System'!$E:$E,'Point System'!$G:$G,0),0)</f>
        <v>0</v>
      </c>
      <c r="S71" s="242">
        <f>IFERROR(INDEX(Deduction!$Y:$Y,MATCH($A71,Deduction!$A:$A,0))*_xlfn.XLOOKUP(S$1,'Point System'!$E:$E,'Point System'!$G:$G,0),0)</f>
        <v>0</v>
      </c>
      <c r="T71" s="242">
        <f>IFERROR(INDEX(Deduction!$Z:$Z,MATCH($A71,Deduction!$A:$A,0))*_xlfn.XLOOKUP(T$1,'Point System'!$E:$E,'Point System'!$G:$G,0),0)</f>
        <v>0</v>
      </c>
      <c r="U71" s="242">
        <f>IFERROR(INDEX(Deduction!$AA:$AA,MATCH($A71,Deduction!$A:$A,0))*_xlfn.XLOOKUP(U$1,'Point System'!$E:$E,'Point System'!$G:$G,0),0)</f>
        <v>0</v>
      </c>
      <c r="V71" s="242">
        <f>IFERROR(INDEX(Deduction!$AB:$AB,MATCH($A71,Deduction!$A:$A,0))*_xlfn.XLOOKUP(V$1,'Point System'!$E:$E,'Point System'!$G:$G,0),0)</f>
        <v>0</v>
      </c>
      <c r="W71" s="241">
        <f t="shared" si="4"/>
        <v>0</v>
      </c>
      <c r="X71" s="241">
        <f t="shared" si="5"/>
        <v>0</v>
      </c>
      <c r="Y71" s="244" cm="1">
        <f t="array" ref="Y71">IFERROR(SUMPRODUCT((LOWER(INDEX(Attendance!$E:$ZZ,MATCH($A71,Attendance!$A:$A,0),0))="x")*(TEXT(Attendance!$E$1:$ZZ$1,"mmm")="Mar"))/SUMPRODUCT((Attendance!$E$1:$ZZ$1&lt;&gt;"")*(TEXT(Attendance!$E$1:$ZZ$1,"mmm")="Mar")),0)</f>
        <v>0</v>
      </c>
      <c r="Z71" s="245" cm="1">
        <f t="array" ref="Z71">IFERROR(SUMPRODUCT((LOWER(INDEX(Attendance!$E:$ZZ,MATCH($A71,Attendance!$A:$A,0),0))="x")*(Attendance!$E$2:$ZZ$2=_xlfn.XLOOKUP(E$1,'Point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72" spans="1:26" x14ac:dyDescent="0.25">
      <c r="A72" s="40">
        <f>Attendance!A71</f>
        <v>69</v>
      </c>
      <c r="B72" s="39" t="str">
        <f>IF($A72=0,"",IFERROR(_xlfn.LET(_xlpm.x,INDEX(Attendance!$B:$B,MATCH($A72,Attendance!$A:$A,0)),IF(_xlpm.x=0,"",_xlpm.x)),""))</f>
        <v/>
      </c>
      <c r="C72" s="39" t="str">
        <f>IF($A72=0,"",IFERROR(_xlfn.LET(_xlpm.x,INDEX(Attendance!$C:$C,MATCH($A72,Attendance!$A:$A,0)),IF(_xlpm.x=0,"",_xlpm.x)),""))</f>
        <v/>
      </c>
      <c r="D72" s="39" t="str">
        <f>IF($A72=0,"",IFERROR(_xlfn.LET(_xlpm.x,INDEX(Attendance!$D:$D,MATCH($A72,Attendance!$A:$A,0)),IF(_xlpm.x=0,"",_xlpm.x)),""))</f>
        <v/>
      </c>
      <c r="E72" s="233" cm="1">
        <f t="array" ref="E72">SUMPRODUCT((LOWER(INDEX(Attendance!$D:$ZZ,MATCH($A72,Attendance!$A:$A,0),0))="x")*(Attendance!$D$2:$ZZ$2=_xlfn.XLOOKUP(E$1,'Point System'!$A:$A,'Point System'!$B:$B,""))*(TEXT(Attendance!$D$1:$ZZ$1,"mmm")="Mar"))*_xlfn.XLOOKUP(E$1,'Point System'!$A:$A,'Point System'!$C:$C,0)</f>
        <v>0</v>
      </c>
      <c r="F72" s="233" cm="1">
        <f t="array" ref="F72">SUMPRODUCT((LOWER(INDEX(Attendance!$D:$ZZ,MATCH($A72,Attendance!$A:$A,0),0))="x")*(Attendance!$D$2:$ZZ$2=_xlfn.XLOOKUP(F$1,'Point System'!$A:$A,'Point System'!$B:$B,""))*(TEXT(Attendance!$D$1:$ZZ$1,"mmm")="Mar"))*_xlfn.XLOOKUP(F$1,'Point System'!$A:$A,'Point System'!$C:$C,0)</f>
        <v>0</v>
      </c>
      <c r="G72" s="233" cm="1">
        <f t="array" ref="G72">SUMPRODUCT((LOWER(INDEX(Attendance!$D:$ZZ,MATCH($A72,Attendance!$A:$A,0),0))="x")*(Attendance!$D$2:$ZZ$2=_xlfn.XLOOKUP(G$1,'Point System'!$A:$A,'Point System'!$B:$B,""))*(TEXT(Attendance!$D$1:$ZZ$1,"mmm")="Mar"))*_xlfn.XLOOKUP(G$1,'Point System'!$A:$A,'Point System'!$C:$C,0)</f>
        <v>0</v>
      </c>
      <c r="H72" s="233" cm="1">
        <f t="array" ref="H72">SUMPRODUCT((LOWER(INDEX(Attendance!$D:$ZZ,MATCH($A72,Attendance!$A:$A,0),0))="x")*(Attendance!$D$2:$ZZ$2=_xlfn.XLOOKUP(H$1,'Point System'!$A:$A,'Point System'!$B:$B,""))*(TEXT(Attendance!$D$1:$ZZ$1,"mmm")="Mar"))*_xlfn.XLOOKUP(H$1,'Point System'!$A:$A,'Point System'!$C:$C,0)</f>
        <v>0</v>
      </c>
      <c r="I72" s="233" cm="1">
        <f t="array" ref="I72">SUMPRODUCT((LOWER(INDEX(Attendance!$D:$ZZ,MATCH($A72,Attendance!$A:$A,0),0))="x")*(Attendance!$D$2:$ZZ$2=_xlfn.XLOOKUP(I$1,'Point System'!$A:$A,'Point System'!$B:$B,""))*(TEXT(Attendance!$D$1:$ZZ$1,"mmm")="Mar"))*_xlfn.XLOOKUP(I$1,'Point System'!$A:$A,'Point System'!$C:$C,0)</f>
        <v>0</v>
      </c>
      <c r="J72" s="233" cm="1">
        <f t="array" ref="J72">SUMPRODUCT((LOWER(INDEX(Attendance!$D:$ZZ,MATCH($A72,Attendance!$A:$A,0),0))="x")*(Attendance!$D$2:$ZZ$2=_xlfn.XLOOKUP(J$1,'Point System'!$A:$A,'Point System'!$B:$B,""))*(TEXT(Attendance!$D$1:$ZZ$1,"mmm")="Mar"))*_xlfn.XLOOKUP(J$1,'Point System'!$A:$A,'Point System'!$C:$C,0)</f>
        <v>0</v>
      </c>
      <c r="K72" s="233" cm="1">
        <f t="array" ref="K72">SUMPRODUCT((LOWER(INDEX(Attendance!$D:$ZZ,MATCH($A72,Attendance!$A:$A,0),0))="x")*(Attendance!$D$2:$ZZ$2=_xlfn.XLOOKUP(K$1,'Point System'!$A:$A,'Point System'!$B:$B,""))*(TEXT(Attendance!$D$1:$ZZ$1,"mmm")="Mar"))*_xlfn.XLOOKUP(K$1,'Point System'!$A:$A,'Point System'!$C:$C,0)</f>
        <v>0</v>
      </c>
      <c r="L72" s="188"/>
      <c r="M72" s="188"/>
      <c r="N72" s="188"/>
      <c r="O72" s="188"/>
      <c r="P72" s="241">
        <f t="shared" si="3"/>
        <v>0</v>
      </c>
      <c r="Q72" s="242">
        <f>IFERROR(INDEX(Deduction!$W:$W,MATCH($A72,Deduction!$A:$A,0))*_xlfn.XLOOKUP(Q$1,'Point System'!$E:$E,'Point System'!$G:$G,0),0)</f>
        <v>0</v>
      </c>
      <c r="R72" s="242">
        <f>IFERROR(INDEX(Deduction!$X:$X,MATCH($A72,Deduction!$A:$A,0))*_xlfn.XLOOKUP(R$1,'Point System'!$E:$E,'Point System'!$G:$G,0),0)</f>
        <v>0</v>
      </c>
      <c r="S72" s="242">
        <f>IFERROR(INDEX(Deduction!$Y:$Y,MATCH($A72,Deduction!$A:$A,0))*_xlfn.XLOOKUP(S$1,'Point System'!$E:$E,'Point System'!$G:$G,0),0)</f>
        <v>0</v>
      </c>
      <c r="T72" s="242">
        <f>IFERROR(INDEX(Deduction!$Z:$Z,MATCH($A72,Deduction!$A:$A,0))*_xlfn.XLOOKUP(T$1,'Point System'!$E:$E,'Point System'!$G:$G,0),0)</f>
        <v>0</v>
      </c>
      <c r="U72" s="242">
        <f>IFERROR(INDEX(Deduction!$AA:$AA,MATCH($A72,Deduction!$A:$A,0))*_xlfn.XLOOKUP(U$1,'Point System'!$E:$E,'Point System'!$G:$G,0),0)</f>
        <v>0</v>
      </c>
      <c r="V72" s="242">
        <f>IFERROR(INDEX(Deduction!$AB:$AB,MATCH($A72,Deduction!$A:$A,0))*_xlfn.XLOOKUP(V$1,'Point System'!$E:$E,'Point System'!$G:$G,0),0)</f>
        <v>0</v>
      </c>
      <c r="W72" s="241">
        <f t="shared" si="4"/>
        <v>0</v>
      </c>
      <c r="X72" s="241">
        <f t="shared" si="5"/>
        <v>0</v>
      </c>
      <c r="Y72" s="244" cm="1">
        <f t="array" ref="Y72">IFERROR(SUMPRODUCT((LOWER(INDEX(Attendance!$E:$ZZ,MATCH($A72,Attendance!$A:$A,0),0))="x")*(TEXT(Attendance!$E$1:$ZZ$1,"mmm")="Mar"))/SUMPRODUCT((Attendance!$E$1:$ZZ$1&lt;&gt;"")*(TEXT(Attendance!$E$1:$ZZ$1,"mmm")="Mar")),0)</f>
        <v>0</v>
      </c>
      <c r="Z72" s="245" cm="1">
        <f t="array" ref="Z72">IFERROR(SUMPRODUCT((LOWER(INDEX(Attendance!$E:$ZZ,MATCH($A72,Attendance!$A:$A,0),0))="x")*(Attendance!$E$2:$ZZ$2=_xlfn.XLOOKUP(E$1,'Point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73" spans="1:26" x14ac:dyDescent="0.25">
      <c r="A73" s="39">
        <f>Attendance!A72</f>
        <v>70</v>
      </c>
      <c r="B73" s="39" t="str">
        <f>IF($A73=0,"",IFERROR(_xlfn.LET(_xlpm.x,INDEX(Attendance!$B:$B,MATCH($A73,Attendance!$A:$A,0)),IF(_xlpm.x=0,"",_xlpm.x)),""))</f>
        <v/>
      </c>
      <c r="C73" s="39" t="str">
        <f>IF($A73=0,"",IFERROR(_xlfn.LET(_xlpm.x,INDEX(Attendance!$C:$C,MATCH($A73,Attendance!$A:$A,0)),IF(_xlpm.x=0,"",_xlpm.x)),""))</f>
        <v/>
      </c>
      <c r="D73" s="39" t="str">
        <f>IF($A73=0,"",IFERROR(_xlfn.LET(_xlpm.x,INDEX(Attendance!$D:$D,MATCH($A73,Attendance!$A:$A,0)),IF(_xlpm.x=0,"",_xlpm.x)),""))</f>
        <v/>
      </c>
      <c r="E73" s="233" cm="1">
        <f t="array" ref="E73">SUMPRODUCT((LOWER(INDEX(Attendance!$D:$ZZ,MATCH($A73,Attendance!$A:$A,0),0))="x")*(Attendance!$D$2:$ZZ$2=_xlfn.XLOOKUP(E$1,'Point System'!$A:$A,'Point System'!$B:$B,""))*(TEXT(Attendance!$D$1:$ZZ$1,"mmm")="Mar"))*_xlfn.XLOOKUP(E$1,'Point System'!$A:$A,'Point System'!$C:$C,0)</f>
        <v>0</v>
      </c>
      <c r="F73" s="233" cm="1">
        <f t="array" ref="F73">SUMPRODUCT((LOWER(INDEX(Attendance!$D:$ZZ,MATCH($A73,Attendance!$A:$A,0),0))="x")*(Attendance!$D$2:$ZZ$2=_xlfn.XLOOKUP(F$1,'Point System'!$A:$A,'Point System'!$B:$B,""))*(TEXT(Attendance!$D$1:$ZZ$1,"mmm")="Mar"))*_xlfn.XLOOKUP(F$1,'Point System'!$A:$A,'Point System'!$C:$C,0)</f>
        <v>0</v>
      </c>
      <c r="G73" s="233" cm="1">
        <f t="array" ref="G73">SUMPRODUCT((LOWER(INDEX(Attendance!$D:$ZZ,MATCH($A73,Attendance!$A:$A,0),0))="x")*(Attendance!$D$2:$ZZ$2=_xlfn.XLOOKUP(G$1,'Point System'!$A:$A,'Point System'!$B:$B,""))*(TEXT(Attendance!$D$1:$ZZ$1,"mmm")="Mar"))*_xlfn.XLOOKUP(G$1,'Point System'!$A:$A,'Point System'!$C:$C,0)</f>
        <v>0</v>
      </c>
      <c r="H73" s="233" cm="1">
        <f t="array" ref="H73">SUMPRODUCT((LOWER(INDEX(Attendance!$D:$ZZ,MATCH($A73,Attendance!$A:$A,0),0))="x")*(Attendance!$D$2:$ZZ$2=_xlfn.XLOOKUP(H$1,'Point System'!$A:$A,'Point System'!$B:$B,""))*(TEXT(Attendance!$D$1:$ZZ$1,"mmm")="Mar"))*_xlfn.XLOOKUP(H$1,'Point System'!$A:$A,'Point System'!$C:$C,0)</f>
        <v>0</v>
      </c>
      <c r="I73" s="233" cm="1">
        <f t="array" ref="I73">SUMPRODUCT((LOWER(INDEX(Attendance!$D:$ZZ,MATCH($A73,Attendance!$A:$A,0),0))="x")*(Attendance!$D$2:$ZZ$2=_xlfn.XLOOKUP(I$1,'Point System'!$A:$A,'Point System'!$B:$B,""))*(TEXT(Attendance!$D$1:$ZZ$1,"mmm")="Mar"))*_xlfn.XLOOKUP(I$1,'Point System'!$A:$A,'Point System'!$C:$C,0)</f>
        <v>0</v>
      </c>
      <c r="J73" s="233" cm="1">
        <f t="array" ref="J73">SUMPRODUCT((LOWER(INDEX(Attendance!$D:$ZZ,MATCH($A73,Attendance!$A:$A,0),0))="x")*(Attendance!$D$2:$ZZ$2=_xlfn.XLOOKUP(J$1,'Point System'!$A:$A,'Point System'!$B:$B,""))*(TEXT(Attendance!$D$1:$ZZ$1,"mmm")="Mar"))*_xlfn.XLOOKUP(J$1,'Point System'!$A:$A,'Point System'!$C:$C,0)</f>
        <v>0</v>
      </c>
      <c r="K73" s="233" cm="1">
        <f t="array" ref="K73">SUMPRODUCT((LOWER(INDEX(Attendance!$D:$ZZ,MATCH($A73,Attendance!$A:$A,0),0))="x")*(Attendance!$D$2:$ZZ$2=_xlfn.XLOOKUP(K$1,'Point System'!$A:$A,'Point System'!$B:$B,""))*(TEXT(Attendance!$D$1:$ZZ$1,"mmm")="Mar"))*_xlfn.XLOOKUP(K$1,'Point System'!$A:$A,'Point System'!$C:$C,0)</f>
        <v>0</v>
      </c>
      <c r="L73" s="188"/>
      <c r="M73" s="188"/>
      <c r="N73" s="188"/>
      <c r="O73" s="188"/>
      <c r="P73" s="241">
        <f t="shared" si="3"/>
        <v>0</v>
      </c>
      <c r="Q73" s="242">
        <f>IFERROR(INDEX(Deduction!$W:$W,MATCH($A73,Deduction!$A:$A,0))*_xlfn.XLOOKUP(Q$1,'Point System'!$E:$E,'Point System'!$G:$G,0),0)</f>
        <v>0</v>
      </c>
      <c r="R73" s="242">
        <f>IFERROR(INDEX(Deduction!$X:$X,MATCH($A73,Deduction!$A:$A,0))*_xlfn.XLOOKUP(R$1,'Point System'!$E:$E,'Point System'!$G:$G,0),0)</f>
        <v>0</v>
      </c>
      <c r="S73" s="242">
        <f>IFERROR(INDEX(Deduction!$Y:$Y,MATCH($A73,Deduction!$A:$A,0))*_xlfn.XLOOKUP(S$1,'Point System'!$E:$E,'Point System'!$G:$G,0),0)</f>
        <v>0</v>
      </c>
      <c r="T73" s="242">
        <f>IFERROR(INDEX(Deduction!$Z:$Z,MATCH($A73,Deduction!$A:$A,0))*_xlfn.XLOOKUP(T$1,'Point System'!$E:$E,'Point System'!$G:$G,0),0)</f>
        <v>0</v>
      </c>
      <c r="U73" s="242">
        <f>IFERROR(INDEX(Deduction!$AA:$AA,MATCH($A73,Deduction!$A:$A,0))*_xlfn.XLOOKUP(U$1,'Point System'!$E:$E,'Point System'!$G:$G,0),0)</f>
        <v>0</v>
      </c>
      <c r="V73" s="242">
        <f>IFERROR(INDEX(Deduction!$AB:$AB,MATCH($A73,Deduction!$A:$A,0))*_xlfn.XLOOKUP(V$1,'Point System'!$E:$E,'Point System'!$G:$G,0),0)</f>
        <v>0</v>
      </c>
      <c r="W73" s="241">
        <f t="shared" si="4"/>
        <v>0</v>
      </c>
      <c r="X73" s="241">
        <f t="shared" si="5"/>
        <v>0</v>
      </c>
      <c r="Y73" s="244" cm="1">
        <f t="array" ref="Y73">IFERROR(SUMPRODUCT((LOWER(INDEX(Attendance!$E:$ZZ,MATCH($A73,Attendance!$A:$A,0),0))="x")*(TEXT(Attendance!$E$1:$ZZ$1,"mmm")="Mar"))/SUMPRODUCT((Attendance!$E$1:$ZZ$1&lt;&gt;"")*(TEXT(Attendance!$E$1:$ZZ$1,"mmm")="Mar")),0)</f>
        <v>0</v>
      </c>
      <c r="Z73" s="245" cm="1">
        <f t="array" ref="Z73">IFERROR(SUMPRODUCT((LOWER(INDEX(Attendance!$E:$ZZ,MATCH($A73,Attendance!$A:$A,0),0))="x")*(Attendance!$E$2:$ZZ$2=_xlfn.XLOOKUP(E$1,'Point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74" spans="1:26" x14ac:dyDescent="0.25">
      <c r="A74" s="40">
        <f>Attendance!A73</f>
        <v>71</v>
      </c>
      <c r="B74" s="39" t="str">
        <f>IF($A74=0,"",IFERROR(_xlfn.LET(_xlpm.x,INDEX(Attendance!$B:$B,MATCH($A74,Attendance!$A:$A,0)),IF(_xlpm.x=0,"",_xlpm.x)),""))</f>
        <v/>
      </c>
      <c r="C74" s="39" t="str">
        <f>IF($A74=0,"",IFERROR(_xlfn.LET(_xlpm.x,INDEX(Attendance!$C:$C,MATCH($A74,Attendance!$A:$A,0)),IF(_xlpm.x=0,"",_xlpm.x)),""))</f>
        <v/>
      </c>
      <c r="D74" s="39" t="str">
        <f>IF($A74=0,"",IFERROR(_xlfn.LET(_xlpm.x,INDEX(Attendance!$D:$D,MATCH($A74,Attendance!$A:$A,0)),IF(_xlpm.x=0,"",_xlpm.x)),""))</f>
        <v/>
      </c>
      <c r="E74" s="233" cm="1">
        <f t="array" ref="E74">SUMPRODUCT((LOWER(INDEX(Attendance!$D:$ZZ,MATCH($A74,Attendance!$A:$A,0),0))="x")*(Attendance!$D$2:$ZZ$2=_xlfn.XLOOKUP(E$1,'Point System'!$A:$A,'Point System'!$B:$B,""))*(TEXT(Attendance!$D$1:$ZZ$1,"mmm")="Mar"))*_xlfn.XLOOKUP(E$1,'Point System'!$A:$A,'Point System'!$C:$C,0)</f>
        <v>0</v>
      </c>
      <c r="F74" s="233" cm="1">
        <f t="array" ref="F74">SUMPRODUCT((LOWER(INDEX(Attendance!$D:$ZZ,MATCH($A74,Attendance!$A:$A,0),0))="x")*(Attendance!$D$2:$ZZ$2=_xlfn.XLOOKUP(F$1,'Point System'!$A:$A,'Point System'!$B:$B,""))*(TEXT(Attendance!$D$1:$ZZ$1,"mmm")="Mar"))*_xlfn.XLOOKUP(F$1,'Point System'!$A:$A,'Point System'!$C:$C,0)</f>
        <v>0</v>
      </c>
      <c r="G74" s="233" cm="1">
        <f t="array" ref="G74">SUMPRODUCT((LOWER(INDEX(Attendance!$D:$ZZ,MATCH($A74,Attendance!$A:$A,0),0))="x")*(Attendance!$D$2:$ZZ$2=_xlfn.XLOOKUP(G$1,'Point System'!$A:$A,'Point System'!$B:$B,""))*(TEXT(Attendance!$D$1:$ZZ$1,"mmm")="Mar"))*_xlfn.XLOOKUP(G$1,'Point System'!$A:$A,'Point System'!$C:$C,0)</f>
        <v>0</v>
      </c>
      <c r="H74" s="233" cm="1">
        <f t="array" ref="H74">SUMPRODUCT((LOWER(INDEX(Attendance!$D:$ZZ,MATCH($A74,Attendance!$A:$A,0),0))="x")*(Attendance!$D$2:$ZZ$2=_xlfn.XLOOKUP(H$1,'Point System'!$A:$A,'Point System'!$B:$B,""))*(TEXT(Attendance!$D$1:$ZZ$1,"mmm")="Mar"))*_xlfn.XLOOKUP(H$1,'Point System'!$A:$A,'Point System'!$C:$C,0)</f>
        <v>0</v>
      </c>
      <c r="I74" s="233" cm="1">
        <f t="array" ref="I74">SUMPRODUCT((LOWER(INDEX(Attendance!$D:$ZZ,MATCH($A74,Attendance!$A:$A,0),0))="x")*(Attendance!$D$2:$ZZ$2=_xlfn.XLOOKUP(I$1,'Point System'!$A:$A,'Point System'!$B:$B,""))*(TEXT(Attendance!$D$1:$ZZ$1,"mmm")="Mar"))*_xlfn.XLOOKUP(I$1,'Point System'!$A:$A,'Point System'!$C:$C,0)</f>
        <v>0</v>
      </c>
      <c r="J74" s="233" cm="1">
        <f t="array" ref="J74">SUMPRODUCT((LOWER(INDEX(Attendance!$D:$ZZ,MATCH($A74,Attendance!$A:$A,0),0))="x")*(Attendance!$D$2:$ZZ$2=_xlfn.XLOOKUP(J$1,'Point System'!$A:$A,'Point System'!$B:$B,""))*(TEXT(Attendance!$D$1:$ZZ$1,"mmm")="Mar"))*_xlfn.XLOOKUP(J$1,'Point System'!$A:$A,'Point System'!$C:$C,0)</f>
        <v>0</v>
      </c>
      <c r="K74" s="233" cm="1">
        <f t="array" ref="K74">SUMPRODUCT((LOWER(INDEX(Attendance!$D:$ZZ,MATCH($A74,Attendance!$A:$A,0),0))="x")*(Attendance!$D$2:$ZZ$2=_xlfn.XLOOKUP(K$1,'Point System'!$A:$A,'Point System'!$B:$B,""))*(TEXT(Attendance!$D$1:$ZZ$1,"mmm")="Mar"))*_xlfn.XLOOKUP(K$1,'Point System'!$A:$A,'Point System'!$C:$C,0)</f>
        <v>0</v>
      </c>
      <c r="L74" s="188"/>
      <c r="M74" s="188"/>
      <c r="N74" s="188"/>
      <c r="O74" s="188"/>
      <c r="P74" s="241">
        <f t="shared" si="3"/>
        <v>0</v>
      </c>
      <c r="Q74" s="242">
        <f>IFERROR(INDEX(Deduction!$W:$W,MATCH($A74,Deduction!$A:$A,0))*_xlfn.XLOOKUP(Q$1,'Point System'!$E:$E,'Point System'!$G:$G,0),0)</f>
        <v>0</v>
      </c>
      <c r="R74" s="242">
        <f>IFERROR(INDEX(Deduction!$X:$X,MATCH($A74,Deduction!$A:$A,0))*_xlfn.XLOOKUP(R$1,'Point System'!$E:$E,'Point System'!$G:$G,0),0)</f>
        <v>0</v>
      </c>
      <c r="S74" s="242">
        <f>IFERROR(INDEX(Deduction!$Y:$Y,MATCH($A74,Deduction!$A:$A,0))*_xlfn.XLOOKUP(S$1,'Point System'!$E:$E,'Point System'!$G:$G,0),0)</f>
        <v>0</v>
      </c>
      <c r="T74" s="242">
        <f>IFERROR(INDEX(Deduction!$Z:$Z,MATCH($A74,Deduction!$A:$A,0))*_xlfn.XLOOKUP(T$1,'Point System'!$E:$E,'Point System'!$G:$G,0),0)</f>
        <v>0</v>
      </c>
      <c r="U74" s="242">
        <f>IFERROR(INDEX(Deduction!$AA:$AA,MATCH($A74,Deduction!$A:$A,0))*_xlfn.XLOOKUP(U$1,'Point System'!$E:$E,'Point System'!$G:$G,0),0)</f>
        <v>0</v>
      </c>
      <c r="V74" s="242">
        <f>IFERROR(INDEX(Deduction!$AB:$AB,MATCH($A74,Deduction!$A:$A,0))*_xlfn.XLOOKUP(V$1,'Point System'!$E:$E,'Point System'!$G:$G,0),0)</f>
        <v>0</v>
      </c>
      <c r="W74" s="241">
        <f t="shared" si="4"/>
        <v>0</v>
      </c>
      <c r="X74" s="241">
        <f t="shared" si="5"/>
        <v>0</v>
      </c>
      <c r="Y74" s="244" cm="1">
        <f t="array" ref="Y74">IFERROR(SUMPRODUCT((LOWER(INDEX(Attendance!$E:$ZZ,MATCH($A74,Attendance!$A:$A,0),0))="x")*(TEXT(Attendance!$E$1:$ZZ$1,"mmm")="Mar"))/SUMPRODUCT((Attendance!$E$1:$ZZ$1&lt;&gt;"")*(TEXT(Attendance!$E$1:$ZZ$1,"mmm")="Mar")),0)</f>
        <v>0</v>
      </c>
      <c r="Z74" s="245" cm="1">
        <f t="array" ref="Z74">IFERROR(SUMPRODUCT((LOWER(INDEX(Attendance!$E:$ZZ,MATCH($A74,Attendance!$A:$A,0),0))="x")*(Attendance!$E$2:$ZZ$2=_xlfn.XLOOKUP(E$1,'Point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75" spans="1:26" x14ac:dyDescent="0.25">
      <c r="A75" s="39">
        <f>Attendance!A74</f>
        <v>72</v>
      </c>
      <c r="B75" s="39" t="str">
        <f>IF($A75=0,"",IFERROR(_xlfn.LET(_xlpm.x,INDEX(Attendance!$B:$B,MATCH($A75,Attendance!$A:$A,0)),IF(_xlpm.x=0,"",_xlpm.x)),""))</f>
        <v/>
      </c>
      <c r="C75" s="39" t="str">
        <f>IF($A75=0,"",IFERROR(_xlfn.LET(_xlpm.x,INDEX(Attendance!$C:$C,MATCH($A75,Attendance!$A:$A,0)),IF(_xlpm.x=0,"",_xlpm.x)),""))</f>
        <v/>
      </c>
      <c r="D75" s="39" t="str">
        <f>IF($A75=0,"",IFERROR(_xlfn.LET(_xlpm.x,INDEX(Attendance!$D:$D,MATCH($A75,Attendance!$A:$A,0)),IF(_xlpm.x=0,"",_xlpm.x)),""))</f>
        <v/>
      </c>
      <c r="E75" s="233" cm="1">
        <f t="array" ref="E75">SUMPRODUCT((LOWER(INDEX(Attendance!$D:$ZZ,MATCH($A75,Attendance!$A:$A,0),0))="x")*(Attendance!$D$2:$ZZ$2=_xlfn.XLOOKUP(E$1,'Point System'!$A:$A,'Point System'!$B:$B,""))*(TEXT(Attendance!$D$1:$ZZ$1,"mmm")="Mar"))*_xlfn.XLOOKUP(E$1,'Point System'!$A:$A,'Point System'!$C:$C,0)</f>
        <v>0</v>
      </c>
      <c r="F75" s="233" cm="1">
        <f t="array" ref="F75">SUMPRODUCT((LOWER(INDEX(Attendance!$D:$ZZ,MATCH($A75,Attendance!$A:$A,0),0))="x")*(Attendance!$D$2:$ZZ$2=_xlfn.XLOOKUP(F$1,'Point System'!$A:$A,'Point System'!$B:$B,""))*(TEXT(Attendance!$D$1:$ZZ$1,"mmm")="Mar"))*_xlfn.XLOOKUP(F$1,'Point System'!$A:$A,'Point System'!$C:$C,0)</f>
        <v>0</v>
      </c>
      <c r="G75" s="233" cm="1">
        <f t="array" ref="G75">SUMPRODUCT((LOWER(INDEX(Attendance!$D:$ZZ,MATCH($A75,Attendance!$A:$A,0),0))="x")*(Attendance!$D$2:$ZZ$2=_xlfn.XLOOKUP(G$1,'Point System'!$A:$A,'Point System'!$B:$B,""))*(TEXT(Attendance!$D$1:$ZZ$1,"mmm")="Mar"))*_xlfn.XLOOKUP(G$1,'Point System'!$A:$A,'Point System'!$C:$C,0)</f>
        <v>0</v>
      </c>
      <c r="H75" s="233" cm="1">
        <f t="array" ref="H75">SUMPRODUCT((LOWER(INDEX(Attendance!$D:$ZZ,MATCH($A75,Attendance!$A:$A,0),0))="x")*(Attendance!$D$2:$ZZ$2=_xlfn.XLOOKUP(H$1,'Point System'!$A:$A,'Point System'!$B:$B,""))*(TEXT(Attendance!$D$1:$ZZ$1,"mmm")="Mar"))*_xlfn.XLOOKUP(H$1,'Point System'!$A:$A,'Point System'!$C:$C,0)</f>
        <v>0</v>
      </c>
      <c r="I75" s="233" cm="1">
        <f t="array" ref="I75">SUMPRODUCT((LOWER(INDEX(Attendance!$D:$ZZ,MATCH($A75,Attendance!$A:$A,0),0))="x")*(Attendance!$D$2:$ZZ$2=_xlfn.XLOOKUP(I$1,'Point System'!$A:$A,'Point System'!$B:$B,""))*(TEXT(Attendance!$D$1:$ZZ$1,"mmm")="Mar"))*_xlfn.XLOOKUP(I$1,'Point System'!$A:$A,'Point System'!$C:$C,0)</f>
        <v>0</v>
      </c>
      <c r="J75" s="233" cm="1">
        <f t="array" ref="J75">SUMPRODUCT((LOWER(INDEX(Attendance!$D:$ZZ,MATCH($A75,Attendance!$A:$A,0),0))="x")*(Attendance!$D$2:$ZZ$2=_xlfn.XLOOKUP(J$1,'Point System'!$A:$A,'Point System'!$B:$B,""))*(TEXT(Attendance!$D$1:$ZZ$1,"mmm")="Mar"))*_xlfn.XLOOKUP(J$1,'Point System'!$A:$A,'Point System'!$C:$C,0)</f>
        <v>0</v>
      </c>
      <c r="K75" s="233" cm="1">
        <f t="array" ref="K75">SUMPRODUCT((LOWER(INDEX(Attendance!$D:$ZZ,MATCH($A75,Attendance!$A:$A,0),0))="x")*(Attendance!$D$2:$ZZ$2=_xlfn.XLOOKUP(K$1,'Point System'!$A:$A,'Point System'!$B:$B,""))*(TEXT(Attendance!$D$1:$ZZ$1,"mmm")="Mar"))*_xlfn.XLOOKUP(K$1,'Point System'!$A:$A,'Point System'!$C:$C,0)</f>
        <v>0</v>
      </c>
      <c r="L75" s="188"/>
      <c r="M75" s="188"/>
      <c r="N75" s="188"/>
      <c r="O75" s="188"/>
      <c r="P75" s="241">
        <f t="shared" si="3"/>
        <v>0</v>
      </c>
      <c r="Q75" s="242">
        <f>IFERROR(INDEX(Deduction!$W:$W,MATCH($A75,Deduction!$A:$A,0))*_xlfn.XLOOKUP(Q$1,'Point System'!$E:$E,'Point System'!$G:$G,0),0)</f>
        <v>0</v>
      </c>
      <c r="R75" s="242">
        <f>IFERROR(INDEX(Deduction!$X:$X,MATCH($A75,Deduction!$A:$A,0))*_xlfn.XLOOKUP(R$1,'Point System'!$E:$E,'Point System'!$G:$G,0),0)</f>
        <v>0</v>
      </c>
      <c r="S75" s="242">
        <f>IFERROR(INDEX(Deduction!$Y:$Y,MATCH($A75,Deduction!$A:$A,0))*_xlfn.XLOOKUP(S$1,'Point System'!$E:$E,'Point System'!$G:$G,0),0)</f>
        <v>0</v>
      </c>
      <c r="T75" s="242">
        <f>IFERROR(INDEX(Deduction!$Z:$Z,MATCH($A75,Deduction!$A:$A,0))*_xlfn.XLOOKUP(T$1,'Point System'!$E:$E,'Point System'!$G:$G,0),0)</f>
        <v>0</v>
      </c>
      <c r="U75" s="242">
        <f>IFERROR(INDEX(Deduction!$AA:$AA,MATCH($A75,Deduction!$A:$A,0))*_xlfn.XLOOKUP(U$1,'Point System'!$E:$E,'Point System'!$G:$G,0),0)</f>
        <v>0</v>
      </c>
      <c r="V75" s="242">
        <f>IFERROR(INDEX(Deduction!$AB:$AB,MATCH($A75,Deduction!$A:$A,0))*_xlfn.XLOOKUP(V$1,'Point System'!$E:$E,'Point System'!$G:$G,0),0)</f>
        <v>0</v>
      </c>
      <c r="W75" s="241">
        <f t="shared" si="4"/>
        <v>0</v>
      </c>
      <c r="X75" s="241">
        <f t="shared" si="5"/>
        <v>0</v>
      </c>
      <c r="Y75" s="244" cm="1">
        <f t="array" ref="Y75">IFERROR(SUMPRODUCT((LOWER(INDEX(Attendance!$E:$ZZ,MATCH($A75,Attendance!$A:$A,0),0))="x")*(TEXT(Attendance!$E$1:$ZZ$1,"mmm")="Mar"))/SUMPRODUCT((Attendance!$E$1:$ZZ$1&lt;&gt;"")*(TEXT(Attendance!$E$1:$ZZ$1,"mmm")="Mar")),0)</f>
        <v>0</v>
      </c>
      <c r="Z75" s="245" cm="1">
        <f t="array" ref="Z75">IFERROR(SUMPRODUCT((LOWER(INDEX(Attendance!$E:$ZZ,MATCH($A75,Attendance!$A:$A,0),0))="x")*(Attendance!$E$2:$ZZ$2=_xlfn.XLOOKUP(E$1,'Point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76" spans="1:26" x14ac:dyDescent="0.25">
      <c r="A76" s="40">
        <f>Attendance!A75</f>
        <v>73</v>
      </c>
      <c r="B76" s="39" t="str">
        <f>IF($A76=0,"",IFERROR(_xlfn.LET(_xlpm.x,INDEX(Attendance!$B:$B,MATCH($A76,Attendance!$A:$A,0)),IF(_xlpm.x=0,"",_xlpm.x)),""))</f>
        <v/>
      </c>
      <c r="C76" s="39" t="str">
        <f>IF($A76=0,"",IFERROR(_xlfn.LET(_xlpm.x,INDEX(Attendance!$C:$C,MATCH($A76,Attendance!$A:$A,0)),IF(_xlpm.x=0,"",_xlpm.x)),""))</f>
        <v/>
      </c>
      <c r="D76" s="39" t="str">
        <f>IF($A76=0,"",IFERROR(_xlfn.LET(_xlpm.x,INDEX(Attendance!$D:$D,MATCH($A76,Attendance!$A:$A,0)),IF(_xlpm.x=0,"",_xlpm.x)),""))</f>
        <v/>
      </c>
      <c r="E76" s="233" cm="1">
        <f t="array" ref="E76">SUMPRODUCT((LOWER(INDEX(Attendance!$D:$ZZ,MATCH($A76,Attendance!$A:$A,0),0))="x")*(Attendance!$D$2:$ZZ$2=_xlfn.XLOOKUP(E$1,'Point System'!$A:$A,'Point System'!$B:$B,""))*(TEXT(Attendance!$D$1:$ZZ$1,"mmm")="Mar"))*_xlfn.XLOOKUP(E$1,'Point System'!$A:$A,'Point System'!$C:$C,0)</f>
        <v>0</v>
      </c>
      <c r="F76" s="233" cm="1">
        <f t="array" ref="F76">SUMPRODUCT((LOWER(INDEX(Attendance!$D:$ZZ,MATCH($A76,Attendance!$A:$A,0),0))="x")*(Attendance!$D$2:$ZZ$2=_xlfn.XLOOKUP(F$1,'Point System'!$A:$A,'Point System'!$B:$B,""))*(TEXT(Attendance!$D$1:$ZZ$1,"mmm")="Mar"))*_xlfn.XLOOKUP(F$1,'Point System'!$A:$A,'Point System'!$C:$C,0)</f>
        <v>0</v>
      </c>
      <c r="G76" s="233" cm="1">
        <f t="array" ref="G76">SUMPRODUCT((LOWER(INDEX(Attendance!$D:$ZZ,MATCH($A76,Attendance!$A:$A,0),0))="x")*(Attendance!$D$2:$ZZ$2=_xlfn.XLOOKUP(G$1,'Point System'!$A:$A,'Point System'!$B:$B,""))*(TEXT(Attendance!$D$1:$ZZ$1,"mmm")="Mar"))*_xlfn.XLOOKUP(G$1,'Point System'!$A:$A,'Point System'!$C:$C,0)</f>
        <v>0</v>
      </c>
      <c r="H76" s="233" cm="1">
        <f t="array" ref="H76">SUMPRODUCT((LOWER(INDEX(Attendance!$D:$ZZ,MATCH($A76,Attendance!$A:$A,0),0))="x")*(Attendance!$D$2:$ZZ$2=_xlfn.XLOOKUP(H$1,'Point System'!$A:$A,'Point System'!$B:$B,""))*(TEXT(Attendance!$D$1:$ZZ$1,"mmm")="Mar"))*_xlfn.XLOOKUP(H$1,'Point System'!$A:$A,'Point System'!$C:$C,0)</f>
        <v>0</v>
      </c>
      <c r="I76" s="233" cm="1">
        <f t="array" ref="I76">SUMPRODUCT((LOWER(INDEX(Attendance!$D:$ZZ,MATCH($A76,Attendance!$A:$A,0),0))="x")*(Attendance!$D$2:$ZZ$2=_xlfn.XLOOKUP(I$1,'Point System'!$A:$A,'Point System'!$B:$B,""))*(TEXT(Attendance!$D$1:$ZZ$1,"mmm")="Mar"))*_xlfn.XLOOKUP(I$1,'Point System'!$A:$A,'Point System'!$C:$C,0)</f>
        <v>0</v>
      </c>
      <c r="J76" s="233" cm="1">
        <f t="array" ref="J76">SUMPRODUCT((LOWER(INDEX(Attendance!$D:$ZZ,MATCH($A76,Attendance!$A:$A,0),0))="x")*(Attendance!$D$2:$ZZ$2=_xlfn.XLOOKUP(J$1,'Point System'!$A:$A,'Point System'!$B:$B,""))*(TEXT(Attendance!$D$1:$ZZ$1,"mmm")="Mar"))*_xlfn.XLOOKUP(J$1,'Point System'!$A:$A,'Point System'!$C:$C,0)</f>
        <v>0</v>
      </c>
      <c r="K76" s="233" cm="1">
        <f t="array" ref="K76">SUMPRODUCT((LOWER(INDEX(Attendance!$D:$ZZ,MATCH($A76,Attendance!$A:$A,0),0))="x")*(Attendance!$D$2:$ZZ$2=_xlfn.XLOOKUP(K$1,'Point System'!$A:$A,'Point System'!$B:$B,""))*(TEXT(Attendance!$D$1:$ZZ$1,"mmm")="Mar"))*_xlfn.XLOOKUP(K$1,'Point System'!$A:$A,'Point System'!$C:$C,0)</f>
        <v>0</v>
      </c>
      <c r="L76" s="188"/>
      <c r="M76" s="188"/>
      <c r="N76" s="188"/>
      <c r="O76" s="188"/>
      <c r="P76" s="241">
        <f t="shared" si="3"/>
        <v>0</v>
      </c>
      <c r="Q76" s="242">
        <f>IFERROR(INDEX(Deduction!$W:$W,MATCH($A76,Deduction!$A:$A,0))*_xlfn.XLOOKUP(Q$1,'Point System'!$E:$E,'Point System'!$G:$G,0),0)</f>
        <v>0</v>
      </c>
      <c r="R76" s="242">
        <f>IFERROR(INDEX(Deduction!$X:$X,MATCH($A76,Deduction!$A:$A,0))*_xlfn.XLOOKUP(R$1,'Point System'!$E:$E,'Point System'!$G:$G,0),0)</f>
        <v>0</v>
      </c>
      <c r="S76" s="242">
        <f>IFERROR(INDEX(Deduction!$Y:$Y,MATCH($A76,Deduction!$A:$A,0))*_xlfn.XLOOKUP(S$1,'Point System'!$E:$E,'Point System'!$G:$G,0),0)</f>
        <v>0</v>
      </c>
      <c r="T76" s="242">
        <f>IFERROR(INDEX(Deduction!$Z:$Z,MATCH($A76,Deduction!$A:$A,0))*_xlfn.XLOOKUP(T$1,'Point System'!$E:$E,'Point System'!$G:$G,0),0)</f>
        <v>0</v>
      </c>
      <c r="U76" s="242">
        <f>IFERROR(INDEX(Deduction!$AA:$AA,MATCH($A76,Deduction!$A:$A,0))*_xlfn.XLOOKUP(U$1,'Point System'!$E:$E,'Point System'!$G:$G,0),0)</f>
        <v>0</v>
      </c>
      <c r="V76" s="242">
        <f>IFERROR(INDEX(Deduction!$AB:$AB,MATCH($A76,Deduction!$A:$A,0))*_xlfn.XLOOKUP(V$1,'Point System'!$E:$E,'Point System'!$G:$G,0),0)</f>
        <v>0</v>
      </c>
      <c r="W76" s="241">
        <f t="shared" si="4"/>
        <v>0</v>
      </c>
      <c r="X76" s="241">
        <f t="shared" si="5"/>
        <v>0</v>
      </c>
      <c r="Y76" s="244" cm="1">
        <f t="array" ref="Y76">IFERROR(SUMPRODUCT((LOWER(INDEX(Attendance!$E:$ZZ,MATCH($A76,Attendance!$A:$A,0),0))="x")*(TEXT(Attendance!$E$1:$ZZ$1,"mmm")="Mar"))/SUMPRODUCT((Attendance!$E$1:$ZZ$1&lt;&gt;"")*(TEXT(Attendance!$E$1:$ZZ$1,"mmm")="Mar")),0)</f>
        <v>0</v>
      </c>
      <c r="Z76" s="245" cm="1">
        <f t="array" ref="Z76">IFERROR(SUMPRODUCT((LOWER(INDEX(Attendance!$E:$ZZ,MATCH($A76,Attendance!$A:$A,0),0))="x")*(Attendance!$E$2:$ZZ$2=_xlfn.XLOOKUP(E$1,'Point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77" spans="1:26" x14ac:dyDescent="0.25">
      <c r="A77" s="39">
        <f>Attendance!A76</f>
        <v>74</v>
      </c>
      <c r="B77" s="39" t="str">
        <f>IF($A77=0,"",IFERROR(_xlfn.LET(_xlpm.x,INDEX(Attendance!$B:$B,MATCH($A77,Attendance!$A:$A,0)),IF(_xlpm.x=0,"",_xlpm.x)),""))</f>
        <v/>
      </c>
      <c r="C77" s="39" t="str">
        <f>IF($A77=0,"",IFERROR(_xlfn.LET(_xlpm.x,INDEX(Attendance!$C:$C,MATCH($A77,Attendance!$A:$A,0)),IF(_xlpm.x=0,"",_xlpm.x)),""))</f>
        <v/>
      </c>
      <c r="D77" s="39" t="str">
        <f>IF($A77=0,"",IFERROR(_xlfn.LET(_xlpm.x,INDEX(Attendance!$D:$D,MATCH($A77,Attendance!$A:$A,0)),IF(_xlpm.x=0,"",_xlpm.x)),""))</f>
        <v/>
      </c>
      <c r="E77" s="233" cm="1">
        <f t="array" ref="E77">SUMPRODUCT((LOWER(INDEX(Attendance!$D:$ZZ,MATCH($A77,Attendance!$A:$A,0),0))="x")*(Attendance!$D$2:$ZZ$2=_xlfn.XLOOKUP(E$1,'Point System'!$A:$A,'Point System'!$B:$B,""))*(TEXT(Attendance!$D$1:$ZZ$1,"mmm")="Mar"))*_xlfn.XLOOKUP(E$1,'Point System'!$A:$A,'Point System'!$C:$C,0)</f>
        <v>0</v>
      </c>
      <c r="F77" s="233" cm="1">
        <f t="array" ref="F77">SUMPRODUCT((LOWER(INDEX(Attendance!$D:$ZZ,MATCH($A77,Attendance!$A:$A,0),0))="x")*(Attendance!$D$2:$ZZ$2=_xlfn.XLOOKUP(F$1,'Point System'!$A:$A,'Point System'!$B:$B,""))*(TEXT(Attendance!$D$1:$ZZ$1,"mmm")="Mar"))*_xlfn.XLOOKUP(F$1,'Point System'!$A:$A,'Point System'!$C:$C,0)</f>
        <v>0</v>
      </c>
      <c r="G77" s="233" cm="1">
        <f t="array" ref="G77">SUMPRODUCT((LOWER(INDEX(Attendance!$D:$ZZ,MATCH($A77,Attendance!$A:$A,0),0))="x")*(Attendance!$D$2:$ZZ$2=_xlfn.XLOOKUP(G$1,'Point System'!$A:$A,'Point System'!$B:$B,""))*(TEXT(Attendance!$D$1:$ZZ$1,"mmm")="Mar"))*_xlfn.XLOOKUP(G$1,'Point System'!$A:$A,'Point System'!$C:$C,0)</f>
        <v>0</v>
      </c>
      <c r="H77" s="233" cm="1">
        <f t="array" ref="H77">SUMPRODUCT((LOWER(INDEX(Attendance!$D:$ZZ,MATCH($A77,Attendance!$A:$A,0),0))="x")*(Attendance!$D$2:$ZZ$2=_xlfn.XLOOKUP(H$1,'Point System'!$A:$A,'Point System'!$B:$B,""))*(TEXT(Attendance!$D$1:$ZZ$1,"mmm")="Mar"))*_xlfn.XLOOKUP(H$1,'Point System'!$A:$A,'Point System'!$C:$C,0)</f>
        <v>0</v>
      </c>
      <c r="I77" s="233" cm="1">
        <f t="array" ref="I77">SUMPRODUCT((LOWER(INDEX(Attendance!$D:$ZZ,MATCH($A77,Attendance!$A:$A,0),0))="x")*(Attendance!$D$2:$ZZ$2=_xlfn.XLOOKUP(I$1,'Point System'!$A:$A,'Point System'!$B:$B,""))*(TEXT(Attendance!$D$1:$ZZ$1,"mmm")="Mar"))*_xlfn.XLOOKUP(I$1,'Point System'!$A:$A,'Point System'!$C:$C,0)</f>
        <v>0</v>
      </c>
      <c r="J77" s="233" cm="1">
        <f t="array" ref="J77">SUMPRODUCT((LOWER(INDEX(Attendance!$D:$ZZ,MATCH($A77,Attendance!$A:$A,0),0))="x")*(Attendance!$D$2:$ZZ$2=_xlfn.XLOOKUP(J$1,'Point System'!$A:$A,'Point System'!$B:$B,""))*(TEXT(Attendance!$D$1:$ZZ$1,"mmm")="Mar"))*_xlfn.XLOOKUP(J$1,'Point System'!$A:$A,'Point System'!$C:$C,0)</f>
        <v>0</v>
      </c>
      <c r="K77" s="233" cm="1">
        <f t="array" ref="K77">SUMPRODUCT((LOWER(INDEX(Attendance!$D:$ZZ,MATCH($A77,Attendance!$A:$A,0),0))="x")*(Attendance!$D$2:$ZZ$2=_xlfn.XLOOKUP(K$1,'Point System'!$A:$A,'Point System'!$B:$B,""))*(TEXT(Attendance!$D$1:$ZZ$1,"mmm")="Mar"))*_xlfn.XLOOKUP(K$1,'Point System'!$A:$A,'Point System'!$C:$C,0)</f>
        <v>0</v>
      </c>
      <c r="L77" s="188"/>
      <c r="M77" s="188"/>
      <c r="N77" s="188"/>
      <c r="O77" s="188"/>
      <c r="P77" s="241">
        <f t="shared" si="3"/>
        <v>0</v>
      </c>
      <c r="Q77" s="242">
        <f>IFERROR(INDEX(Deduction!$W:$W,MATCH($A77,Deduction!$A:$A,0))*_xlfn.XLOOKUP(Q$1,'Point System'!$E:$E,'Point System'!$G:$G,0),0)</f>
        <v>0</v>
      </c>
      <c r="R77" s="242">
        <f>IFERROR(INDEX(Deduction!$X:$X,MATCH($A77,Deduction!$A:$A,0))*_xlfn.XLOOKUP(R$1,'Point System'!$E:$E,'Point System'!$G:$G,0),0)</f>
        <v>0</v>
      </c>
      <c r="S77" s="242">
        <f>IFERROR(INDEX(Deduction!$Y:$Y,MATCH($A77,Deduction!$A:$A,0))*_xlfn.XLOOKUP(S$1,'Point System'!$E:$E,'Point System'!$G:$G,0),0)</f>
        <v>0</v>
      </c>
      <c r="T77" s="242">
        <f>IFERROR(INDEX(Deduction!$Z:$Z,MATCH($A77,Deduction!$A:$A,0))*_xlfn.XLOOKUP(T$1,'Point System'!$E:$E,'Point System'!$G:$G,0),0)</f>
        <v>0</v>
      </c>
      <c r="U77" s="242">
        <f>IFERROR(INDEX(Deduction!$AA:$AA,MATCH($A77,Deduction!$A:$A,0))*_xlfn.XLOOKUP(U$1,'Point System'!$E:$E,'Point System'!$G:$G,0),0)</f>
        <v>0</v>
      </c>
      <c r="V77" s="242">
        <f>IFERROR(INDEX(Deduction!$AB:$AB,MATCH($A77,Deduction!$A:$A,0))*_xlfn.XLOOKUP(V$1,'Point System'!$E:$E,'Point System'!$G:$G,0),0)</f>
        <v>0</v>
      </c>
      <c r="W77" s="241">
        <f t="shared" si="4"/>
        <v>0</v>
      </c>
      <c r="X77" s="241">
        <f t="shared" si="5"/>
        <v>0</v>
      </c>
      <c r="Y77" s="244" cm="1">
        <f t="array" ref="Y77">IFERROR(SUMPRODUCT((LOWER(INDEX(Attendance!$E:$ZZ,MATCH($A77,Attendance!$A:$A,0),0))="x")*(TEXT(Attendance!$E$1:$ZZ$1,"mmm")="Mar"))/SUMPRODUCT((Attendance!$E$1:$ZZ$1&lt;&gt;"")*(TEXT(Attendance!$E$1:$ZZ$1,"mmm")="Mar")),0)</f>
        <v>0</v>
      </c>
      <c r="Z77" s="245" cm="1">
        <f t="array" ref="Z77">IFERROR(SUMPRODUCT((LOWER(INDEX(Attendance!$E:$ZZ,MATCH($A77,Attendance!$A:$A,0),0))="x")*(Attendance!$E$2:$ZZ$2=_xlfn.XLOOKUP(E$1,'Point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78" spans="1:26" x14ac:dyDescent="0.25">
      <c r="A78" s="40">
        <f>Attendance!A77</f>
        <v>75</v>
      </c>
      <c r="B78" s="39" t="str">
        <f>IF($A78=0,"",IFERROR(_xlfn.LET(_xlpm.x,INDEX(Attendance!$B:$B,MATCH($A78,Attendance!$A:$A,0)),IF(_xlpm.x=0,"",_xlpm.x)),""))</f>
        <v/>
      </c>
      <c r="C78" s="39" t="str">
        <f>IF($A78=0,"",IFERROR(_xlfn.LET(_xlpm.x,INDEX(Attendance!$C:$C,MATCH($A78,Attendance!$A:$A,0)),IF(_xlpm.x=0,"",_xlpm.x)),""))</f>
        <v/>
      </c>
      <c r="D78" s="39" t="str">
        <f>IF($A78=0,"",IFERROR(_xlfn.LET(_xlpm.x,INDEX(Attendance!$D:$D,MATCH($A78,Attendance!$A:$A,0)),IF(_xlpm.x=0,"",_xlpm.x)),""))</f>
        <v/>
      </c>
      <c r="E78" s="233" cm="1">
        <f t="array" ref="E78">SUMPRODUCT((LOWER(INDEX(Attendance!$D:$ZZ,MATCH($A78,Attendance!$A:$A,0),0))="x")*(Attendance!$D$2:$ZZ$2=_xlfn.XLOOKUP(E$1,'Point System'!$A:$A,'Point System'!$B:$B,""))*(TEXT(Attendance!$D$1:$ZZ$1,"mmm")="Mar"))*_xlfn.XLOOKUP(E$1,'Point System'!$A:$A,'Point System'!$C:$C,0)</f>
        <v>0</v>
      </c>
      <c r="F78" s="233" cm="1">
        <f t="array" ref="F78">SUMPRODUCT((LOWER(INDEX(Attendance!$D:$ZZ,MATCH($A78,Attendance!$A:$A,0),0))="x")*(Attendance!$D$2:$ZZ$2=_xlfn.XLOOKUP(F$1,'Point System'!$A:$A,'Point System'!$B:$B,""))*(TEXT(Attendance!$D$1:$ZZ$1,"mmm")="Mar"))*_xlfn.XLOOKUP(F$1,'Point System'!$A:$A,'Point System'!$C:$C,0)</f>
        <v>0</v>
      </c>
      <c r="G78" s="233" cm="1">
        <f t="array" ref="G78">SUMPRODUCT((LOWER(INDEX(Attendance!$D:$ZZ,MATCH($A78,Attendance!$A:$A,0),0))="x")*(Attendance!$D$2:$ZZ$2=_xlfn.XLOOKUP(G$1,'Point System'!$A:$A,'Point System'!$B:$B,""))*(TEXT(Attendance!$D$1:$ZZ$1,"mmm")="Mar"))*_xlfn.XLOOKUP(G$1,'Point System'!$A:$A,'Point System'!$C:$C,0)</f>
        <v>0</v>
      </c>
      <c r="H78" s="233" cm="1">
        <f t="array" ref="H78">SUMPRODUCT((LOWER(INDEX(Attendance!$D:$ZZ,MATCH($A78,Attendance!$A:$A,0),0))="x")*(Attendance!$D$2:$ZZ$2=_xlfn.XLOOKUP(H$1,'Point System'!$A:$A,'Point System'!$B:$B,""))*(TEXT(Attendance!$D$1:$ZZ$1,"mmm")="Mar"))*_xlfn.XLOOKUP(H$1,'Point System'!$A:$A,'Point System'!$C:$C,0)</f>
        <v>0</v>
      </c>
      <c r="I78" s="233" cm="1">
        <f t="array" ref="I78">SUMPRODUCT((LOWER(INDEX(Attendance!$D:$ZZ,MATCH($A78,Attendance!$A:$A,0),0))="x")*(Attendance!$D$2:$ZZ$2=_xlfn.XLOOKUP(I$1,'Point System'!$A:$A,'Point System'!$B:$B,""))*(TEXT(Attendance!$D$1:$ZZ$1,"mmm")="Mar"))*_xlfn.XLOOKUP(I$1,'Point System'!$A:$A,'Point System'!$C:$C,0)</f>
        <v>0</v>
      </c>
      <c r="J78" s="233" cm="1">
        <f t="array" ref="J78">SUMPRODUCT((LOWER(INDEX(Attendance!$D:$ZZ,MATCH($A78,Attendance!$A:$A,0),0))="x")*(Attendance!$D$2:$ZZ$2=_xlfn.XLOOKUP(J$1,'Point System'!$A:$A,'Point System'!$B:$B,""))*(TEXT(Attendance!$D$1:$ZZ$1,"mmm")="Mar"))*_xlfn.XLOOKUP(J$1,'Point System'!$A:$A,'Point System'!$C:$C,0)</f>
        <v>0</v>
      </c>
      <c r="K78" s="233" cm="1">
        <f t="array" ref="K78">SUMPRODUCT((LOWER(INDEX(Attendance!$D:$ZZ,MATCH($A78,Attendance!$A:$A,0),0))="x")*(Attendance!$D$2:$ZZ$2=_xlfn.XLOOKUP(K$1,'Point System'!$A:$A,'Point System'!$B:$B,""))*(TEXT(Attendance!$D$1:$ZZ$1,"mmm")="Mar"))*_xlfn.XLOOKUP(K$1,'Point System'!$A:$A,'Point System'!$C:$C,0)</f>
        <v>0</v>
      </c>
      <c r="L78" s="188"/>
      <c r="M78" s="188"/>
      <c r="N78" s="188"/>
      <c r="O78" s="188"/>
      <c r="P78" s="241">
        <f t="shared" si="3"/>
        <v>0</v>
      </c>
      <c r="Q78" s="242">
        <f>IFERROR(INDEX(Deduction!$W:$W,MATCH($A78,Deduction!$A:$A,0))*_xlfn.XLOOKUP(Q$1,'Point System'!$E:$E,'Point System'!$G:$G,0),0)</f>
        <v>0</v>
      </c>
      <c r="R78" s="242">
        <f>IFERROR(INDEX(Deduction!$X:$X,MATCH($A78,Deduction!$A:$A,0))*_xlfn.XLOOKUP(R$1,'Point System'!$E:$E,'Point System'!$G:$G,0),0)</f>
        <v>0</v>
      </c>
      <c r="S78" s="242">
        <f>IFERROR(INDEX(Deduction!$Y:$Y,MATCH($A78,Deduction!$A:$A,0))*_xlfn.XLOOKUP(S$1,'Point System'!$E:$E,'Point System'!$G:$G,0),0)</f>
        <v>0</v>
      </c>
      <c r="T78" s="242">
        <f>IFERROR(INDEX(Deduction!$Z:$Z,MATCH($A78,Deduction!$A:$A,0))*_xlfn.XLOOKUP(T$1,'Point System'!$E:$E,'Point System'!$G:$G,0),0)</f>
        <v>0</v>
      </c>
      <c r="U78" s="242">
        <f>IFERROR(INDEX(Deduction!$AA:$AA,MATCH($A78,Deduction!$A:$A,0))*_xlfn.XLOOKUP(U$1,'Point System'!$E:$E,'Point System'!$G:$G,0),0)</f>
        <v>0</v>
      </c>
      <c r="V78" s="242">
        <f>IFERROR(INDEX(Deduction!$AB:$AB,MATCH($A78,Deduction!$A:$A,0))*_xlfn.XLOOKUP(V$1,'Point System'!$E:$E,'Point System'!$G:$G,0),0)</f>
        <v>0</v>
      </c>
      <c r="W78" s="241">
        <f t="shared" si="4"/>
        <v>0</v>
      </c>
      <c r="X78" s="241">
        <f t="shared" si="5"/>
        <v>0</v>
      </c>
      <c r="Y78" s="244" cm="1">
        <f t="array" ref="Y78">IFERROR(SUMPRODUCT((LOWER(INDEX(Attendance!$E:$ZZ,MATCH($A78,Attendance!$A:$A,0),0))="x")*(TEXT(Attendance!$E$1:$ZZ$1,"mmm")="Mar"))/SUMPRODUCT((Attendance!$E$1:$ZZ$1&lt;&gt;"")*(TEXT(Attendance!$E$1:$ZZ$1,"mmm")="Mar")),0)</f>
        <v>0</v>
      </c>
      <c r="Z78" s="245" cm="1">
        <f t="array" ref="Z78">IFERROR(SUMPRODUCT((LOWER(INDEX(Attendance!$E:$ZZ,MATCH($A78,Attendance!$A:$A,0),0))="x")*(Attendance!$E$2:$ZZ$2=_xlfn.XLOOKUP(E$1,'Point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79" spans="1:26" x14ac:dyDescent="0.25">
      <c r="A79" s="39">
        <f>Attendance!A78</f>
        <v>76</v>
      </c>
      <c r="B79" s="39" t="str">
        <f>IF($A79=0,"",IFERROR(_xlfn.LET(_xlpm.x,INDEX(Attendance!$B:$B,MATCH($A79,Attendance!$A:$A,0)),IF(_xlpm.x=0,"",_xlpm.x)),""))</f>
        <v/>
      </c>
      <c r="C79" s="39" t="str">
        <f>IF($A79=0,"",IFERROR(_xlfn.LET(_xlpm.x,INDEX(Attendance!$C:$C,MATCH($A79,Attendance!$A:$A,0)),IF(_xlpm.x=0,"",_xlpm.x)),""))</f>
        <v/>
      </c>
      <c r="D79" s="39" t="str">
        <f>IF($A79=0,"",IFERROR(_xlfn.LET(_xlpm.x,INDEX(Attendance!$D:$D,MATCH($A79,Attendance!$A:$A,0)),IF(_xlpm.x=0,"",_xlpm.x)),""))</f>
        <v/>
      </c>
      <c r="E79" s="233" cm="1">
        <f t="array" ref="E79">SUMPRODUCT((LOWER(INDEX(Attendance!$D:$ZZ,MATCH($A79,Attendance!$A:$A,0),0))="x")*(Attendance!$D$2:$ZZ$2=_xlfn.XLOOKUP(E$1,'Point System'!$A:$A,'Point System'!$B:$B,""))*(TEXT(Attendance!$D$1:$ZZ$1,"mmm")="Mar"))*_xlfn.XLOOKUP(E$1,'Point System'!$A:$A,'Point System'!$C:$C,0)</f>
        <v>0</v>
      </c>
      <c r="F79" s="233" cm="1">
        <f t="array" ref="F79">SUMPRODUCT((LOWER(INDEX(Attendance!$D:$ZZ,MATCH($A79,Attendance!$A:$A,0),0))="x")*(Attendance!$D$2:$ZZ$2=_xlfn.XLOOKUP(F$1,'Point System'!$A:$A,'Point System'!$B:$B,""))*(TEXT(Attendance!$D$1:$ZZ$1,"mmm")="Mar"))*_xlfn.XLOOKUP(F$1,'Point System'!$A:$A,'Point System'!$C:$C,0)</f>
        <v>0</v>
      </c>
      <c r="G79" s="233" cm="1">
        <f t="array" ref="G79">SUMPRODUCT((LOWER(INDEX(Attendance!$D:$ZZ,MATCH($A79,Attendance!$A:$A,0),0))="x")*(Attendance!$D$2:$ZZ$2=_xlfn.XLOOKUP(G$1,'Point System'!$A:$A,'Point System'!$B:$B,""))*(TEXT(Attendance!$D$1:$ZZ$1,"mmm")="Mar"))*_xlfn.XLOOKUP(G$1,'Point System'!$A:$A,'Point System'!$C:$C,0)</f>
        <v>0</v>
      </c>
      <c r="H79" s="233" cm="1">
        <f t="array" ref="H79">SUMPRODUCT((LOWER(INDEX(Attendance!$D:$ZZ,MATCH($A79,Attendance!$A:$A,0),0))="x")*(Attendance!$D$2:$ZZ$2=_xlfn.XLOOKUP(H$1,'Point System'!$A:$A,'Point System'!$B:$B,""))*(TEXT(Attendance!$D$1:$ZZ$1,"mmm")="Mar"))*_xlfn.XLOOKUP(H$1,'Point System'!$A:$A,'Point System'!$C:$C,0)</f>
        <v>0</v>
      </c>
      <c r="I79" s="233" cm="1">
        <f t="array" ref="I79">SUMPRODUCT((LOWER(INDEX(Attendance!$D:$ZZ,MATCH($A79,Attendance!$A:$A,0),0))="x")*(Attendance!$D$2:$ZZ$2=_xlfn.XLOOKUP(I$1,'Point System'!$A:$A,'Point System'!$B:$B,""))*(TEXT(Attendance!$D$1:$ZZ$1,"mmm")="Mar"))*_xlfn.XLOOKUP(I$1,'Point System'!$A:$A,'Point System'!$C:$C,0)</f>
        <v>0</v>
      </c>
      <c r="J79" s="233" cm="1">
        <f t="array" ref="J79">SUMPRODUCT((LOWER(INDEX(Attendance!$D:$ZZ,MATCH($A79,Attendance!$A:$A,0),0))="x")*(Attendance!$D$2:$ZZ$2=_xlfn.XLOOKUP(J$1,'Point System'!$A:$A,'Point System'!$B:$B,""))*(TEXT(Attendance!$D$1:$ZZ$1,"mmm")="Mar"))*_xlfn.XLOOKUP(J$1,'Point System'!$A:$A,'Point System'!$C:$C,0)</f>
        <v>0</v>
      </c>
      <c r="K79" s="233" cm="1">
        <f t="array" ref="K79">SUMPRODUCT((LOWER(INDEX(Attendance!$D:$ZZ,MATCH($A79,Attendance!$A:$A,0),0))="x")*(Attendance!$D$2:$ZZ$2=_xlfn.XLOOKUP(K$1,'Point System'!$A:$A,'Point System'!$B:$B,""))*(TEXT(Attendance!$D$1:$ZZ$1,"mmm")="Mar"))*_xlfn.XLOOKUP(K$1,'Point System'!$A:$A,'Point System'!$C:$C,0)</f>
        <v>0</v>
      </c>
      <c r="L79" s="188"/>
      <c r="M79" s="188"/>
      <c r="N79" s="188"/>
      <c r="O79" s="188"/>
      <c r="P79" s="241">
        <f t="shared" si="3"/>
        <v>0</v>
      </c>
      <c r="Q79" s="242">
        <f>IFERROR(INDEX(Deduction!$W:$W,MATCH($A79,Deduction!$A:$A,0))*_xlfn.XLOOKUP(Q$1,'Point System'!$E:$E,'Point System'!$G:$G,0),0)</f>
        <v>0</v>
      </c>
      <c r="R79" s="242">
        <f>IFERROR(INDEX(Deduction!$X:$X,MATCH($A79,Deduction!$A:$A,0))*_xlfn.XLOOKUP(R$1,'Point System'!$E:$E,'Point System'!$G:$G,0),0)</f>
        <v>0</v>
      </c>
      <c r="S79" s="242">
        <f>IFERROR(INDEX(Deduction!$Y:$Y,MATCH($A79,Deduction!$A:$A,0))*_xlfn.XLOOKUP(S$1,'Point System'!$E:$E,'Point System'!$G:$G,0),0)</f>
        <v>0</v>
      </c>
      <c r="T79" s="242">
        <f>IFERROR(INDEX(Deduction!$Z:$Z,MATCH($A79,Deduction!$A:$A,0))*_xlfn.XLOOKUP(T$1,'Point System'!$E:$E,'Point System'!$G:$G,0),0)</f>
        <v>0</v>
      </c>
      <c r="U79" s="242">
        <f>IFERROR(INDEX(Deduction!$AA:$AA,MATCH($A79,Deduction!$A:$A,0))*_xlfn.XLOOKUP(U$1,'Point System'!$E:$E,'Point System'!$G:$G,0),0)</f>
        <v>0</v>
      </c>
      <c r="V79" s="242">
        <f>IFERROR(INDEX(Deduction!$AB:$AB,MATCH($A79,Deduction!$A:$A,0))*_xlfn.XLOOKUP(V$1,'Point System'!$E:$E,'Point System'!$G:$G,0),0)</f>
        <v>0</v>
      </c>
      <c r="W79" s="241">
        <f t="shared" si="4"/>
        <v>0</v>
      </c>
      <c r="X79" s="241">
        <f t="shared" si="5"/>
        <v>0</v>
      </c>
      <c r="Y79" s="244" cm="1">
        <f t="array" ref="Y79">IFERROR(SUMPRODUCT((LOWER(INDEX(Attendance!$E:$ZZ,MATCH($A79,Attendance!$A:$A,0),0))="x")*(TEXT(Attendance!$E$1:$ZZ$1,"mmm")="Mar"))/SUMPRODUCT((Attendance!$E$1:$ZZ$1&lt;&gt;"")*(TEXT(Attendance!$E$1:$ZZ$1,"mmm")="Mar")),0)</f>
        <v>0</v>
      </c>
      <c r="Z79" s="245" cm="1">
        <f t="array" ref="Z79">IFERROR(SUMPRODUCT((LOWER(INDEX(Attendance!$E:$ZZ,MATCH($A79,Attendance!$A:$A,0),0))="x")*(Attendance!$E$2:$ZZ$2=_xlfn.XLOOKUP(E$1,'Point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80" spans="1:26" x14ac:dyDescent="0.25">
      <c r="A80" s="40">
        <f>Attendance!A79</f>
        <v>77</v>
      </c>
      <c r="B80" s="39" t="str">
        <f>IF($A80=0,"",IFERROR(_xlfn.LET(_xlpm.x,INDEX(Attendance!$B:$B,MATCH($A80,Attendance!$A:$A,0)),IF(_xlpm.x=0,"",_xlpm.x)),""))</f>
        <v/>
      </c>
      <c r="C80" s="39" t="str">
        <f>IF($A80=0,"",IFERROR(_xlfn.LET(_xlpm.x,INDEX(Attendance!$C:$C,MATCH($A80,Attendance!$A:$A,0)),IF(_xlpm.x=0,"",_xlpm.x)),""))</f>
        <v/>
      </c>
      <c r="D80" s="39" t="str">
        <f>IF($A80=0,"",IFERROR(_xlfn.LET(_xlpm.x,INDEX(Attendance!$D:$D,MATCH($A80,Attendance!$A:$A,0)),IF(_xlpm.x=0,"",_xlpm.x)),""))</f>
        <v/>
      </c>
      <c r="E80" s="233" cm="1">
        <f t="array" ref="E80">SUMPRODUCT((LOWER(INDEX(Attendance!$D:$ZZ,MATCH($A80,Attendance!$A:$A,0),0))="x")*(Attendance!$D$2:$ZZ$2=_xlfn.XLOOKUP(E$1,'Point System'!$A:$A,'Point System'!$B:$B,""))*(TEXT(Attendance!$D$1:$ZZ$1,"mmm")="Mar"))*_xlfn.XLOOKUP(E$1,'Point System'!$A:$A,'Point System'!$C:$C,0)</f>
        <v>0</v>
      </c>
      <c r="F80" s="233" cm="1">
        <f t="array" ref="F80">SUMPRODUCT((LOWER(INDEX(Attendance!$D:$ZZ,MATCH($A80,Attendance!$A:$A,0),0))="x")*(Attendance!$D$2:$ZZ$2=_xlfn.XLOOKUP(F$1,'Point System'!$A:$A,'Point System'!$B:$B,""))*(TEXT(Attendance!$D$1:$ZZ$1,"mmm")="Mar"))*_xlfn.XLOOKUP(F$1,'Point System'!$A:$A,'Point System'!$C:$C,0)</f>
        <v>0</v>
      </c>
      <c r="G80" s="233" cm="1">
        <f t="array" ref="G80">SUMPRODUCT((LOWER(INDEX(Attendance!$D:$ZZ,MATCH($A80,Attendance!$A:$A,0),0))="x")*(Attendance!$D$2:$ZZ$2=_xlfn.XLOOKUP(G$1,'Point System'!$A:$A,'Point System'!$B:$B,""))*(TEXT(Attendance!$D$1:$ZZ$1,"mmm")="Mar"))*_xlfn.XLOOKUP(G$1,'Point System'!$A:$A,'Point System'!$C:$C,0)</f>
        <v>0</v>
      </c>
      <c r="H80" s="233" cm="1">
        <f t="array" ref="H80">SUMPRODUCT((LOWER(INDEX(Attendance!$D:$ZZ,MATCH($A80,Attendance!$A:$A,0),0))="x")*(Attendance!$D$2:$ZZ$2=_xlfn.XLOOKUP(H$1,'Point System'!$A:$A,'Point System'!$B:$B,""))*(TEXT(Attendance!$D$1:$ZZ$1,"mmm")="Mar"))*_xlfn.XLOOKUP(H$1,'Point System'!$A:$A,'Point System'!$C:$C,0)</f>
        <v>0</v>
      </c>
      <c r="I80" s="233" cm="1">
        <f t="array" ref="I80">SUMPRODUCT((LOWER(INDEX(Attendance!$D:$ZZ,MATCH($A80,Attendance!$A:$A,0),0))="x")*(Attendance!$D$2:$ZZ$2=_xlfn.XLOOKUP(I$1,'Point System'!$A:$A,'Point System'!$B:$B,""))*(TEXT(Attendance!$D$1:$ZZ$1,"mmm")="Mar"))*_xlfn.XLOOKUP(I$1,'Point System'!$A:$A,'Point System'!$C:$C,0)</f>
        <v>0</v>
      </c>
      <c r="J80" s="233" cm="1">
        <f t="array" ref="J80">SUMPRODUCT((LOWER(INDEX(Attendance!$D:$ZZ,MATCH($A80,Attendance!$A:$A,0),0))="x")*(Attendance!$D$2:$ZZ$2=_xlfn.XLOOKUP(J$1,'Point System'!$A:$A,'Point System'!$B:$B,""))*(TEXT(Attendance!$D$1:$ZZ$1,"mmm")="Mar"))*_xlfn.XLOOKUP(J$1,'Point System'!$A:$A,'Point System'!$C:$C,0)</f>
        <v>0</v>
      </c>
      <c r="K80" s="233" cm="1">
        <f t="array" ref="K80">SUMPRODUCT((LOWER(INDEX(Attendance!$D:$ZZ,MATCH($A80,Attendance!$A:$A,0),0))="x")*(Attendance!$D$2:$ZZ$2=_xlfn.XLOOKUP(K$1,'Point System'!$A:$A,'Point System'!$B:$B,""))*(TEXT(Attendance!$D$1:$ZZ$1,"mmm")="Mar"))*_xlfn.XLOOKUP(K$1,'Point System'!$A:$A,'Point System'!$C:$C,0)</f>
        <v>0</v>
      </c>
      <c r="L80" s="188"/>
      <c r="M80" s="188"/>
      <c r="N80" s="188"/>
      <c r="O80" s="188"/>
      <c r="P80" s="241">
        <f t="shared" si="3"/>
        <v>0</v>
      </c>
      <c r="Q80" s="242">
        <f>IFERROR(INDEX(Deduction!$W:$W,MATCH($A80,Deduction!$A:$A,0))*_xlfn.XLOOKUP(Q$1,'Point System'!$E:$E,'Point System'!$G:$G,0),0)</f>
        <v>0</v>
      </c>
      <c r="R80" s="242">
        <f>IFERROR(INDEX(Deduction!$X:$X,MATCH($A80,Deduction!$A:$A,0))*_xlfn.XLOOKUP(R$1,'Point System'!$E:$E,'Point System'!$G:$G,0),0)</f>
        <v>0</v>
      </c>
      <c r="S80" s="242">
        <f>IFERROR(INDEX(Deduction!$Y:$Y,MATCH($A80,Deduction!$A:$A,0))*_xlfn.XLOOKUP(S$1,'Point System'!$E:$E,'Point System'!$G:$G,0),0)</f>
        <v>0</v>
      </c>
      <c r="T80" s="242">
        <f>IFERROR(INDEX(Deduction!$Z:$Z,MATCH($A80,Deduction!$A:$A,0))*_xlfn.XLOOKUP(T$1,'Point System'!$E:$E,'Point System'!$G:$G,0),0)</f>
        <v>0</v>
      </c>
      <c r="U80" s="242">
        <f>IFERROR(INDEX(Deduction!$AA:$AA,MATCH($A80,Deduction!$A:$A,0))*_xlfn.XLOOKUP(U$1,'Point System'!$E:$E,'Point System'!$G:$G,0),0)</f>
        <v>0</v>
      </c>
      <c r="V80" s="242">
        <f>IFERROR(INDEX(Deduction!$AB:$AB,MATCH($A80,Deduction!$A:$A,0))*_xlfn.XLOOKUP(V$1,'Point System'!$E:$E,'Point System'!$G:$G,0),0)</f>
        <v>0</v>
      </c>
      <c r="W80" s="241">
        <f t="shared" si="4"/>
        <v>0</v>
      </c>
      <c r="X80" s="241">
        <f t="shared" si="5"/>
        <v>0</v>
      </c>
      <c r="Y80" s="244" cm="1">
        <f t="array" ref="Y80">IFERROR(SUMPRODUCT((LOWER(INDEX(Attendance!$E:$ZZ,MATCH($A80,Attendance!$A:$A,0),0))="x")*(TEXT(Attendance!$E$1:$ZZ$1,"mmm")="Mar"))/SUMPRODUCT((Attendance!$E$1:$ZZ$1&lt;&gt;"")*(TEXT(Attendance!$E$1:$ZZ$1,"mmm")="Mar")),0)</f>
        <v>0</v>
      </c>
      <c r="Z80" s="245" cm="1">
        <f t="array" ref="Z80">IFERROR(SUMPRODUCT((LOWER(INDEX(Attendance!$E:$ZZ,MATCH($A80,Attendance!$A:$A,0),0))="x")*(Attendance!$E$2:$ZZ$2=_xlfn.XLOOKUP(E$1,'Point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81" spans="1:26" x14ac:dyDescent="0.25">
      <c r="A81" s="39">
        <f>Attendance!A80</f>
        <v>78</v>
      </c>
      <c r="B81" s="39" t="str">
        <f>IF($A81=0,"",IFERROR(_xlfn.LET(_xlpm.x,INDEX(Attendance!$B:$B,MATCH($A81,Attendance!$A:$A,0)),IF(_xlpm.x=0,"",_xlpm.x)),""))</f>
        <v/>
      </c>
      <c r="C81" s="39" t="str">
        <f>IF($A81=0,"",IFERROR(_xlfn.LET(_xlpm.x,INDEX(Attendance!$C:$C,MATCH($A81,Attendance!$A:$A,0)),IF(_xlpm.x=0,"",_xlpm.x)),""))</f>
        <v/>
      </c>
      <c r="D81" s="39" t="str">
        <f>IF($A81=0,"",IFERROR(_xlfn.LET(_xlpm.x,INDEX(Attendance!$D:$D,MATCH($A81,Attendance!$A:$A,0)),IF(_xlpm.x=0,"",_xlpm.x)),""))</f>
        <v/>
      </c>
      <c r="E81" s="233" cm="1">
        <f t="array" ref="E81">SUMPRODUCT((LOWER(INDEX(Attendance!$D:$ZZ,MATCH($A81,Attendance!$A:$A,0),0))="x")*(Attendance!$D$2:$ZZ$2=_xlfn.XLOOKUP(E$1,'Point System'!$A:$A,'Point System'!$B:$B,""))*(TEXT(Attendance!$D$1:$ZZ$1,"mmm")="Mar"))*_xlfn.XLOOKUP(E$1,'Point System'!$A:$A,'Point System'!$C:$C,0)</f>
        <v>0</v>
      </c>
      <c r="F81" s="233" cm="1">
        <f t="array" ref="F81">SUMPRODUCT((LOWER(INDEX(Attendance!$D:$ZZ,MATCH($A81,Attendance!$A:$A,0),0))="x")*(Attendance!$D$2:$ZZ$2=_xlfn.XLOOKUP(F$1,'Point System'!$A:$A,'Point System'!$B:$B,""))*(TEXT(Attendance!$D$1:$ZZ$1,"mmm")="Mar"))*_xlfn.XLOOKUP(F$1,'Point System'!$A:$A,'Point System'!$C:$C,0)</f>
        <v>0</v>
      </c>
      <c r="G81" s="233" cm="1">
        <f t="array" ref="G81">SUMPRODUCT((LOWER(INDEX(Attendance!$D:$ZZ,MATCH($A81,Attendance!$A:$A,0),0))="x")*(Attendance!$D$2:$ZZ$2=_xlfn.XLOOKUP(G$1,'Point System'!$A:$A,'Point System'!$B:$B,""))*(TEXT(Attendance!$D$1:$ZZ$1,"mmm")="Mar"))*_xlfn.XLOOKUP(G$1,'Point System'!$A:$A,'Point System'!$C:$C,0)</f>
        <v>0</v>
      </c>
      <c r="H81" s="233" cm="1">
        <f t="array" ref="H81">SUMPRODUCT((LOWER(INDEX(Attendance!$D:$ZZ,MATCH($A81,Attendance!$A:$A,0),0))="x")*(Attendance!$D$2:$ZZ$2=_xlfn.XLOOKUP(H$1,'Point System'!$A:$A,'Point System'!$B:$B,""))*(TEXT(Attendance!$D$1:$ZZ$1,"mmm")="Mar"))*_xlfn.XLOOKUP(H$1,'Point System'!$A:$A,'Point System'!$C:$C,0)</f>
        <v>0</v>
      </c>
      <c r="I81" s="233" cm="1">
        <f t="array" ref="I81">SUMPRODUCT((LOWER(INDEX(Attendance!$D:$ZZ,MATCH($A81,Attendance!$A:$A,0),0))="x")*(Attendance!$D$2:$ZZ$2=_xlfn.XLOOKUP(I$1,'Point System'!$A:$A,'Point System'!$B:$B,""))*(TEXT(Attendance!$D$1:$ZZ$1,"mmm")="Mar"))*_xlfn.XLOOKUP(I$1,'Point System'!$A:$A,'Point System'!$C:$C,0)</f>
        <v>0</v>
      </c>
      <c r="J81" s="233" cm="1">
        <f t="array" ref="J81">SUMPRODUCT((LOWER(INDEX(Attendance!$D:$ZZ,MATCH($A81,Attendance!$A:$A,0),0))="x")*(Attendance!$D$2:$ZZ$2=_xlfn.XLOOKUP(J$1,'Point System'!$A:$A,'Point System'!$B:$B,""))*(TEXT(Attendance!$D$1:$ZZ$1,"mmm")="Mar"))*_xlfn.XLOOKUP(J$1,'Point System'!$A:$A,'Point System'!$C:$C,0)</f>
        <v>0</v>
      </c>
      <c r="K81" s="233" cm="1">
        <f t="array" ref="K81">SUMPRODUCT((LOWER(INDEX(Attendance!$D:$ZZ,MATCH($A81,Attendance!$A:$A,0),0))="x")*(Attendance!$D$2:$ZZ$2=_xlfn.XLOOKUP(K$1,'Point System'!$A:$A,'Point System'!$B:$B,""))*(TEXT(Attendance!$D$1:$ZZ$1,"mmm")="Mar"))*_xlfn.XLOOKUP(K$1,'Point System'!$A:$A,'Point System'!$C:$C,0)</f>
        <v>0</v>
      </c>
      <c r="L81" s="188"/>
      <c r="M81" s="188"/>
      <c r="N81" s="188"/>
      <c r="O81" s="188"/>
      <c r="P81" s="241">
        <f t="shared" si="3"/>
        <v>0</v>
      </c>
      <c r="Q81" s="242">
        <f>IFERROR(INDEX(Deduction!$W:$W,MATCH($A81,Deduction!$A:$A,0))*_xlfn.XLOOKUP(Q$1,'Point System'!$E:$E,'Point System'!$G:$G,0),0)</f>
        <v>0</v>
      </c>
      <c r="R81" s="242">
        <f>IFERROR(INDEX(Deduction!$X:$X,MATCH($A81,Deduction!$A:$A,0))*_xlfn.XLOOKUP(R$1,'Point System'!$E:$E,'Point System'!$G:$G,0),0)</f>
        <v>0</v>
      </c>
      <c r="S81" s="242">
        <f>IFERROR(INDEX(Deduction!$Y:$Y,MATCH($A81,Deduction!$A:$A,0))*_xlfn.XLOOKUP(S$1,'Point System'!$E:$E,'Point System'!$G:$G,0),0)</f>
        <v>0</v>
      </c>
      <c r="T81" s="242">
        <f>IFERROR(INDEX(Deduction!$Z:$Z,MATCH($A81,Deduction!$A:$A,0))*_xlfn.XLOOKUP(T$1,'Point System'!$E:$E,'Point System'!$G:$G,0),0)</f>
        <v>0</v>
      </c>
      <c r="U81" s="242">
        <f>IFERROR(INDEX(Deduction!$AA:$AA,MATCH($A81,Deduction!$A:$A,0))*_xlfn.XLOOKUP(U$1,'Point System'!$E:$E,'Point System'!$G:$G,0),0)</f>
        <v>0</v>
      </c>
      <c r="V81" s="242">
        <f>IFERROR(INDEX(Deduction!$AB:$AB,MATCH($A81,Deduction!$A:$A,0))*_xlfn.XLOOKUP(V$1,'Point System'!$E:$E,'Point System'!$G:$G,0),0)</f>
        <v>0</v>
      </c>
      <c r="W81" s="241">
        <f t="shared" si="4"/>
        <v>0</v>
      </c>
      <c r="X81" s="241">
        <f t="shared" si="5"/>
        <v>0</v>
      </c>
      <c r="Y81" s="244" cm="1">
        <f t="array" ref="Y81">IFERROR(SUMPRODUCT((LOWER(INDEX(Attendance!$E:$ZZ,MATCH($A81,Attendance!$A:$A,0),0))="x")*(TEXT(Attendance!$E$1:$ZZ$1,"mmm")="Mar"))/SUMPRODUCT((Attendance!$E$1:$ZZ$1&lt;&gt;"")*(TEXT(Attendance!$E$1:$ZZ$1,"mmm")="Mar")),0)</f>
        <v>0</v>
      </c>
      <c r="Z81" s="245" cm="1">
        <f t="array" ref="Z81">IFERROR(SUMPRODUCT((LOWER(INDEX(Attendance!$E:$ZZ,MATCH($A81,Attendance!$A:$A,0),0))="x")*(Attendance!$E$2:$ZZ$2=_xlfn.XLOOKUP(E$1,'Point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82" spans="1:26" x14ac:dyDescent="0.25">
      <c r="A82" s="40">
        <f>Attendance!A81</f>
        <v>79</v>
      </c>
      <c r="B82" s="39" t="str">
        <f>IF($A82=0,"",IFERROR(_xlfn.LET(_xlpm.x,INDEX(Attendance!$B:$B,MATCH($A82,Attendance!$A:$A,0)),IF(_xlpm.x=0,"",_xlpm.x)),""))</f>
        <v/>
      </c>
      <c r="C82" s="39" t="str">
        <f>IF($A82=0,"",IFERROR(_xlfn.LET(_xlpm.x,INDEX(Attendance!$C:$C,MATCH($A82,Attendance!$A:$A,0)),IF(_xlpm.x=0,"",_xlpm.x)),""))</f>
        <v/>
      </c>
      <c r="D82" s="39" t="str">
        <f>IF($A82=0,"",IFERROR(_xlfn.LET(_xlpm.x,INDEX(Attendance!$D:$D,MATCH($A82,Attendance!$A:$A,0)),IF(_xlpm.x=0,"",_xlpm.x)),""))</f>
        <v/>
      </c>
      <c r="E82" s="233" cm="1">
        <f t="array" ref="E82">SUMPRODUCT((LOWER(INDEX(Attendance!$D:$ZZ,MATCH($A82,Attendance!$A:$A,0),0))="x")*(Attendance!$D$2:$ZZ$2=_xlfn.XLOOKUP(E$1,'Point System'!$A:$A,'Point System'!$B:$B,""))*(TEXT(Attendance!$D$1:$ZZ$1,"mmm")="Mar"))*_xlfn.XLOOKUP(E$1,'Point System'!$A:$A,'Point System'!$C:$C,0)</f>
        <v>0</v>
      </c>
      <c r="F82" s="233" cm="1">
        <f t="array" ref="F82">SUMPRODUCT((LOWER(INDEX(Attendance!$D:$ZZ,MATCH($A82,Attendance!$A:$A,0),0))="x")*(Attendance!$D$2:$ZZ$2=_xlfn.XLOOKUP(F$1,'Point System'!$A:$A,'Point System'!$B:$B,""))*(TEXT(Attendance!$D$1:$ZZ$1,"mmm")="Mar"))*_xlfn.XLOOKUP(F$1,'Point System'!$A:$A,'Point System'!$C:$C,0)</f>
        <v>0</v>
      </c>
      <c r="G82" s="233" cm="1">
        <f t="array" ref="G82">SUMPRODUCT((LOWER(INDEX(Attendance!$D:$ZZ,MATCH($A82,Attendance!$A:$A,0),0))="x")*(Attendance!$D$2:$ZZ$2=_xlfn.XLOOKUP(G$1,'Point System'!$A:$A,'Point System'!$B:$B,""))*(TEXT(Attendance!$D$1:$ZZ$1,"mmm")="Mar"))*_xlfn.XLOOKUP(G$1,'Point System'!$A:$A,'Point System'!$C:$C,0)</f>
        <v>0</v>
      </c>
      <c r="H82" s="233" cm="1">
        <f t="array" ref="H82">SUMPRODUCT((LOWER(INDEX(Attendance!$D:$ZZ,MATCH($A82,Attendance!$A:$A,0),0))="x")*(Attendance!$D$2:$ZZ$2=_xlfn.XLOOKUP(H$1,'Point System'!$A:$A,'Point System'!$B:$B,""))*(TEXT(Attendance!$D$1:$ZZ$1,"mmm")="Mar"))*_xlfn.XLOOKUP(H$1,'Point System'!$A:$A,'Point System'!$C:$C,0)</f>
        <v>0</v>
      </c>
      <c r="I82" s="233" cm="1">
        <f t="array" ref="I82">SUMPRODUCT((LOWER(INDEX(Attendance!$D:$ZZ,MATCH($A82,Attendance!$A:$A,0),0))="x")*(Attendance!$D$2:$ZZ$2=_xlfn.XLOOKUP(I$1,'Point System'!$A:$A,'Point System'!$B:$B,""))*(TEXT(Attendance!$D$1:$ZZ$1,"mmm")="Mar"))*_xlfn.XLOOKUP(I$1,'Point System'!$A:$A,'Point System'!$C:$C,0)</f>
        <v>0</v>
      </c>
      <c r="J82" s="233" cm="1">
        <f t="array" ref="J82">SUMPRODUCT((LOWER(INDEX(Attendance!$D:$ZZ,MATCH($A82,Attendance!$A:$A,0),0))="x")*(Attendance!$D$2:$ZZ$2=_xlfn.XLOOKUP(J$1,'Point System'!$A:$A,'Point System'!$B:$B,""))*(TEXT(Attendance!$D$1:$ZZ$1,"mmm")="Mar"))*_xlfn.XLOOKUP(J$1,'Point System'!$A:$A,'Point System'!$C:$C,0)</f>
        <v>0</v>
      </c>
      <c r="K82" s="233" cm="1">
        <f t="array" ref="K82">SUMPRODUCT((LOWER(INDEX(Attendance!$D:$ZZ,MATCH($A82,Attendance!$A:$A,0),0))="x")*(Attendance!$D$2:$ZZ$2=_xlfn.XLOOKUP(K$1,'Point System'!$A:$A,'Point System'!$B:$B,""))*(TEXT(Attendance!$D$1:$ZZ$1,"mmm")="Mar"))*_xlfn.XLOOKUP(K$1,'Point System'!$A:$A,'Point System'!$C:$C,0)</f>
        <v>0</v>
      </c>
      <c r="L82" s="188"/>
      <c r="M82" s="188"/>
      <c r="N82" s="188"/>
      <c r="O82" s="188"/>
      <c r="P82" s="241">
        <f t="shared" si="3"/>
        <v>0</v>
      </c>
      <c r="Q82" s="242">
        <f>IFERROR(INDEX(Deduction!$W:$W,MATCH($A82,Deduction!$A:$A,0))*_xlfn.XLOOKUP(Q$1,'Point System'!$E:$E,'Point System'!$G:$G,0),0)</f>
        <v>0</v>
      </c>
      <c r="R82" s="242">
        <f>IFERROR(INDEX(Deduction!$X:$X,MATCH($A82,Deduction!$A:$A,0))*_xlfn.XLOOKUP(R$1,'Point System'!$E:$E,'Point System'!$G:$G,0),0)</f>
        <v>0</v>
      </c>
      <c r="S82" s="242">
        <f>IFERROR(INDEX(Deduction!$Y:$Y,MATCH($A82,Deduction!$A:$A,0))*_xlfn.XLOOKUP(S$1,'Point System'!$E:$E,'Point System'!$G:$G,0),0)</f>
        <v>0</v>
      </c>
      <c r="T82" s="242">
        <f>IFERROR(INDEX(Deduction!$Z:$Z,MATCH($A82,Deduction!$A:$A,0))*_xlfn.XLOOKUP(T$1,'Point System'!$E:$E,'Point System'!$G:$G,0),0)</f>
        <v>0</v>
      </c>
      <c r="U82" s="242">
        <f>IFERROR(INDEX(Deduction!$AA:$AA,MATCH($A82,Deduction!$A:$A,0))*_xlfn.XLOOKUP(U$1,'Point System'!$E:$E,'Point System'!$G:$G,0),0)</f>
        <v>0</v>
      </c>
      <c r="V82" s="242">
        <f>IFERROR(INDEX(Deduction!$AB:$AB,MATCH($A82,Deduction!$A:$A,0))*_xlfn.XLOOKUP(V$1,'Point System'!$E:$E,'Point System'!$G:$G,0),0)</f>
        <v>0</v>
      </c>
      <c r="W82" s="241">
        <f t="shared" si="4"/>
        <v>0</v>
      </c>
      <c r="X82" s="241">
        <f t="shared" si="5"/>
        <v>0</v>
      </c>
      <c r="Y82" s="244" cm="1">
        <f t="array" ref="Y82">IFERROR(SUMPRODUCT((LOWER(INDEX(Attendance!$E:$ZZ,MATCH($A82,Attendance!$A:$A,0),0))="x")*(TEXT(Attendance!$E$1:$ZZ$1,"mmm")="Mar"))/SUMPRODUCT((Attendance!$E$1:$ZZ$1&lt;&gt;"")*(TEXT(Attendance!$E$1:$ZZ$1,"mmm")="Mar")),0)</f>
        <v>0</v>
      </c>
      <c r="Z82" s="245" cm="1">
        <f t="array" ref="Z82">IFERROR(SUMPRODUCT((LOWER(INDEX(Attendance!$E:$ZZ,MATCH($A82,Attendance!$A:$A,0),0))="x")*(Attendance!$E$2:$ZZ$2=_xlfn.XLOOKUP(E$1,'Point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83" spans="1:26" x14ac:dyDescent="0.25">
      <c r="A83" s="39">
        <f>Attendance!A82</f>
        <v>80</v>
      </c>
      <c r="B83" s="39" t="str">
        <f>IF($A83=0,"",IFERROR(_xlfn.LET(_xlpm.x,INDEX(Attendance!$B:$B,MATCH($A83,Attendance!$A:$A,0)),IF(_xlpm.x=0,"",_xlpm.x)),""))</f>
        <v/>
      </c>
      <c r="C83" s="39" t="str">
        <f>IF($A83=0,"",IFERROR(_xlfn.LET(_xlpm.x,INDEX(Attendance!$C:$C,MATCH($A83,Attendance!$A:$A,0)),IF(_xlpm.x=0,"",_xlpm.x)),""))</f>
        <v/>
      </c>
      <c r="D83" s="39" t="str">
        <f>IF($A83=0,"",IFERROR(_xlfn.LET(_xlpm.x,INDEX(Attendance!$D:$D,MATCH($A83,Attendance!$A:$A,0)),IF(_xlpm.x=0,"",_xlpm.x)),""))</f>
        <v/>
      </c>
      <c r="E83" s="233" cm="1">
        <f t="array" ref="E83">SUMPRODUCT((LOWER(INDEX(Attendance!$D:$ZZ,MATCH($A83,Attendance!$A:$A,0),0))="x")*(Attendance!$D$2:$ZZ$2=_xlfn.XLOOKUP(E$1,'Point System'!$A:$A,'Point System'!$B:$B,""))*(TEXT(Attendance!$D$1:$ZZ$1,"mmm")="Mar"))*_xlfn.XLOOKUP(E$1,'Point System'!$A:$A,'Point System'!$C:$C,0)</f>
        <v>0</v>
      </c>
      <c r="F83" s="233" cm="1">
        <f t="array" ref="F83">SUMPRODUCT((LOWER(INDEX(Attendance!$D:$ZZ,MATCH($A83,Attendance!$A:$A,0),0))="x")*(Attendance!$D$2:$ZZ$2=_xlfn.XLOOKUP(F$1,'Point System'!$A:$A,'Point System'!$B:$B,""))*(TEXT(Attendance!$D$1:$ZZ$1,"mmm")="Mar"))*_xlfn.XLOOKUP(F$1,'Point System'!$A:$A,'Point System'!$C:$C,0)</f>
        <v>0</v>
      </c>
      <c r="G83" s="233" cm="1">
        <f t="array" ref="G83">SUMPRODUCT((LOWER(INDEX(Attendance!$D:$ZZ,MATCH($A83,Attendance!$A:$A,0),0))="x")*(Attendance!$D$2:$ZZ$2=_xlfn.XLOOKUP(G$1,'Point System'!$A:$A,'Point System'!$B:$B,""))*(TEXT(Attendance!$D$1:$ZZ$1,"mmm")="Mar"))*_xlfn.XLOOKUP(G$1,'Point System'!$A:$A,'Point System'!$C:$C,0)</f>
        <v>0</v>
      </c>
      <c r="H83" s="233" cm="1">
        <f t="array" ref="H83">SUMPRODUCT((LOWER(INDEX(Attendance!$D:$ZZ,MATCH($A83,Attendance!$A:$A,0),0))="x")*(Attendance!$D$2:$ZZ$2=_xlfn.XLOOKUP(H$1,'Point System'!$A:$A,'Point System'!$B:$B,""))*(TEXT(Attendance!$D$1:$ZZ$1,"mmm")="Mar"))*_xlfn.XLOOKUP(H$1,'Point System'!$A:$A,'Point System'!$C:$C,0)</f>
        <v>0</v>
      </c>
      <c r="I83" s="233" cm="1">
        <f t="array" ref="I83">SUMPRODUCT((LOWER(INDEX(Attendance!$D:$ZZ,MATCH($A83,Attendance!$A:$A,0),0))="x")*(Attendance!$D$2:$ZZ$2=_xlfn.XLOOKUP(I$1,'Point System'!$A:$A,'Point System'!$B:$B,""))*(TEXT(Attendance!$D$1:$ZZ$1,"mmm")="Mar"))*_xlfn.XLOOKUP(I$1,'Point System'!$A:$A,'Point System'!$C:$C,0)</f>
        <v>0</v>
      </c>
      <c r="J83" s="233" cm="1">
        <f t="array" ref="J83">SUMPRODUCT((LOWER(INDEX(Attendance!$D:$ZZ,MATCH($A83,Attendance!$A:$A,0),0))="x")*(Attendance!$D$2:$ZZ$2=_xlfn.XLOOKUP(J$1,'Point System'!$A:$A,'Point System'!$B:$B,""))*(TEXT(Attendance!$D$1:$ZZ$1,"mmm")="Mar"))*_xlfn.XLOOKUP(J$1,'Point System'!$A:$A,'Point System'!$C:$C,0)</f>
        <v>0</v>
      </c>
      <c r="K83" s="233" cm="1">
        <f t="array" ref="K83">SUMPRODUCT((LOWER(INDEX(Attendance!$D:$ZZ,MATCH($A83,Attendance!$A:$A,0),0))="x")*(Attendance!$D$2:$ZZ$2=_xlfn.XLOOKUP(K$1,'Point System'!$A:$A,'Point System'!$B:$B,""))*(TEXT(Attendance!$D$1:$ZZ$1,"mmm")="Mar"))*_xlfn.XLOOKUP(K$1,'Point System'!$A:$A,'Point System'!$C:$C,0)</f>
        <v>0</v>
      </c>
      <c r="L83" s="188"/>
      <c r="M83" s="188"/>
      <c r="N83" s="188"/>
      <c r="O83" s="188"/>
      <c r="P83" s="241">
        <f t="shared" si="3"/>
        <v>0</v>
      </c>
      <c r="Q83" s="242">
        <f>IFERROR(INDEX(Deduction!$W:$W,MATCH($A83,Deduction!$A:$A,0))*_xlfn.XLOOKUP(Q$1,'Point System'!$E:$E,'Point System'!$G:$G,0),0)</f>
        <v>0</v>
      </c>
      <c r="R83" s="242">
        <f>IFERROR(INDEX(Deduction!$X:$X,MATCH($A83,Deduction!$A:$A,0))*_xlfn.XLOOKUP(R$1,'Point System'!$E:$E,'Point System'!$G:$G,0),0)</f>
        <v>0</v>
      </c>
      <c r="S83" s="242">
        <f>IFERROR(INDEX(Deduction!$Y:$Y,MATCH($A83,Deduction!$A:$A,0))*_xlfn.XLOOKUP(S$1,'Point System'!$E:$E,'Point System'!$G:$G,0),0)</f>
        <v>0</v>
      </c>
      <c r="T83" s="242">
        <f>IFERROR(INDEX(Deduction!$Z:$Z,MATCH($A83,Deduction!$A:$A,0))*_xlfn.XLOOKUP(T$1,'Point System'!$E:$E,'Point System'!$G:$G,0),0)</f>
        <v>0</v>
      </c>
      <c r="U83" s="242">
        <f>IFERROR(INDEX(Deduction!$AA:$AA,MATCH($A83,Deduction!$A:$A,0))*_xlfn.XLOOKUP(U$1,'Point System'!$E:$E,'Point System'!$G:$G,0),0)</f>
        <v>0</v>
      </c>
      <c r="V83" s="242">
        <f>IFERROR(INDEX(Deduction!$AB:$AB,MATCH($A83,Deduction!$A:$A,0))*_xlfn.XLOOKUP(V$1,'Point System'!$E:$E,'Point System'!$G:$G,0),0)</f>
        <v>0</v>
      </c>
      <c r="W83" s="241">
        <f t="shared" si="4"/>
        <v>0</v>
      </c>
      <c r="X83" s="241">
        <f t="shared" si="5"/>
        <v>0</v>
      </c>
      <c r="Y83" s="244" cm="1">
        <f t="array" ref="Y83">IFERROR(SUMPRODUCT((LOWER(INDEX(Attendance!$E:$ZZ,MATCH($A83,Attendance!$A:$A,0),0))="x")*(TEXT(Attendance!$E$1:$ZZ$1,"mmm")="Mar"))/SUMPRODUCT((Attendance!$E$1:$ZZ$1&lt;&gt;"")*(TEXT(Attendance!$E$1:$ZZ$1,"mmm")="Mar")),0)</f>
        <v>0</v>
      </c>
      <c r="Z83" s="245" cm="1">
        <f t="array" ref="Z83">IFERROR(SUMPRODUCT((LOWER(INDEX(Attendance!$E:$ZZ,MATCH($A83,Attendance!$A:$A,0),0))="x")*(Attendance!$E$2:$ZZ$2=_xlfn.XLOOKUP(E$1,'Point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84" spans="1:26" x14ac:dyDescent="0.25">
      <c r="A84" s="40">
        <f>Attendance!A83</f>
        <v>81</v>
      </c>
      <c r="B84" s="39" t="str">
        <f>IF($A84=0,"",IFERROR(_xlfn.LET(_xlpm.x,INDEX(Attendance!$B:$B,MATCH($A84,Attendance!$A:$A,0)),IF(_xlpm.x=0,"",_xlpm.x)),""))</f>
        <v/>
      </c>
      <c r="C84" s="39" t="str">
        <f>IF($A84=0,"",IFERROR(_xlfn.LET(_xlpm.x,INDEX(Attendance!$C:$C,MATCH($A84,Attendance!$A:$A,0)),IF(_xlpm.x=0,"",_xlpm.x)),""))</f>
        <v/>
      </c>
      <c r="D84" s="39" t="str">
        <f>IF($A84=0,"",IFERROR(_xlfn.LET(_xlpm.x,INDEX(Attendance!$D:$D,MATCH($A84,Attendance!$A:$A,0)),IF(_xlpm.x=0,"",_xlpm.x)),""))</f>
        <v/>
      </c>
      <c r="E84" s="233" cm="1">
        <f t="array" ref="E84">SUMPRODUCT((LOWER(INDEX(Attendance!$D:$ZZ,MATCH($A84,Attendance!$A:$A,0),0))="x")*(Attendance!$D$2:$ZZ$2=_xlfn.XLOOKUP(E$1,'Point System'!$A:$A,'Point System'!$B:$B,""))*(TEXT(Attendance!$D$1:$ZZ$1,"mmm")="Mar"))*_xlfn.XLOOKUP(E$1,'Point System'!$A:$A,'Point System'!$C:$C,0)</f>
        <v>0</v>
      </c>
      <c r="F84" s="233" cm="1">
        <f t="array" ref="F84">SUMPRODUCT((LOWER(INDEX(Attendance!$D:$ZZ,MATCH($A84,Attendance!$A:$A,0),0))="x")*(Attendance!$D$2:$ZZ$2=_xlfn.XLOOKUP(F$1,'Point System'!$A:$A,'Point System'!$B:$B,""))*(TEXT(Attendance!$D$1:$ZZ$1,"mmm")="Mar"))*_xlfn.XLOOKUP(F$1,'Point System'!$A:$A,'Point System'!$C:$C,0)</f>
        <v>0</v>
      </c>
      <c r="G84" s="233" cm="1">
        <f t="array" ref="G84">SUMPRODUCT((LOWER(INDEX(Attendance!$D:$ZZ,MATCH($A84,Attendance!$A:$A,0),0))="x")*(Attendance!$D$2:$ZZ$2=_xlfn.XLOOKUP(G$1,'Point System'!$A:$A,'Point System'!$B:$B,""))*(TEXT(Attendance!$D$1:$ZZ$1,"mmm")="Mar"))*_xlfn.XLOOKUP(G$1,'Point System'!$A:$A,'Point System'!$C:$C,0)</f>
        <v>0</v>
      </c>
      <c r="H84" s="233" cm="1">
        <f t="array" ref="H84">SUMPRODUCT((LOWER(INDEX(Attendance!$D:$ZZ,MATCH($A84,Attendance!$A:$A,0),0))="x")*(Attendance!$D$2:$ZZ$2=_xlfn.XLOOKUP(H$1,'Point System'!$A:$A,'Point System'!$B:$B,""))*(TEXT(Attendance!$D$1:$ZZ$1,"mmm")="Mar"))*_xlfn.XLOOKUP(H$1,'Point System'!$A:$A,'Point System'!$C:$C,0)</f>
        <v>0</v>
      </c>
      <c r="I84" s="233" cm="1">
        <f t="array" ref="I84">SUMPRODUCT((LOWER(INDEX(Attendance!$D:$ZZ,MATCH($A84,Attendance!$A:$A,0),0))="x")*(Attendance!$D$2:$ZZ$2=_xlfn.XLOOKUP(I$1,'Point System'!$A:$A,'Point System'!$B:$B,""))*(TEXT(Attendance!$D$1:$ZZ$1,"mmm")="Mar"))*_xlfn.XLOOKUP(I$1,'Point System'!$A:$A,'Point System'!$C:$C,0)</f>
        <v>0</v>
      </c>
      <c r="J84" s="233" cm="1">
        <f t="array" ref="J84">SUMPRODUCT((LOWER(INDEX(Attendance!$D:$ZZ,MATCH($A84,Attendance!$A:$A,0),0))="x")*(Attendance!$D$2:$ZZ$2=_xlfn.XLOOKUP(J$1,'Point System'!$A:$A,'Point System'!$B:$B,""))*(TEXT(Attendance!$D$1:$ZZ$1,"mmm")="Mar"))*_xlfn.XLOOKUP(J$1,'Point System'!$A:$A,'Point System'!$C:$C,0)</f>
        <v>0</v>
      </c>
      <c r="K84" s="233" cm="1">
        <f t="array" ref="K84">SUMPRODUCT((LOWER(INDEX(Attendance!$D:$ZZ,MATCH($A84,Attendance!$A:$A,0),0))="x")*(Attendance!$D$2:$ZZ$2=_xlfn.XLOOKUP(K$1,'Point System'!$A:$A,'Point System'!$B:$B,""))*(TEXT(Attendance!$D$1:$ZZ$1,"mmm")="Mar"))*_xlfn.XLOOKUP(K$1,'Point System'!$A:$A,'Point System'!$C:$C,0)</f>
        <v>0</v>
      </c>
      <c r="L84" s="188"/>
      <c r="M84" s="188"/>
      <c r="N84" s="188"/>
      <c r="O84" s="188"/>
      <c r="P84" s="241">
        <f t="shared" si="3"/>
        <v>0</v>
      </c>
      <c r="Q84" s="242">
        <f>IFERROR(INDEX(Deduction!$W:$W,MATCH($A84,Deduction!$A:$A,0))*_xlfn.XLOOKUP(Q$1,'Point System'!$E:$E,'Point System'!$G:$G,0),0)</f>
        <v>0</v>
      </c>
      <c r="R84" s="242">
        <f>IFERROR(INDEX(Deduction!$X:$X,MATCH($A84,Deduction!$A:$A,0))*_xlfn.XLOOKUP(R$1,'Point System'!$E:$E,'Point System'!$G:$G,0),0)</f>
        <v>0</v>
      </c>
      <c r="S84" s="242">
        <f>IFERROR(INDEX(Deduction!$Y:$Y,MATCH($A84,Deduction!$A:$A,0))*_xlfn.XLOOKUP(S$1,'Point System'!$E:$E,'Point System'!$G:$G,0),0)</f>
        <v>0</v>
      </c>
      <c r="T84" s="242">
        <f>IFERROR(INDEX(Deduction!$Z:$Z,MATCH($A84,Deduction!$A:$A,0))*_xlfn.XLOOKUP(T$1,'Point System'!$E:$E,'Point System'!$G:$G,0),0)</f>
        <v>0</v>
      </c>
      <c r="U84" s="242">
        <f>IFERROR(INDEX(Deduction!$AA:$AA,MATCH($A84,Deduction!$A:$A,0))*_xlfn.XLOOKUP(U$1,'Point System'!$E:$E,'Point System'!$G:$G,0),0)</f>
        <v>0</v>
      </c>
      <c r="V84" s="242">
        <f>IFERROR(INDEX(Deduction!$AB:$AB,MATCH($A84,Deduction!$A:$A,0))*_xlfn.XLOOKUP(V$1,'Point System'!$E:$E,'Point System'!$G:$G,0),0)</f>
        <v>0</v>
      </c>
      <c r="W84" s="241">
        <f t="shared" si="4"/>
        <v>0</v>
      </c>
      <c r="X84" s="241">
        <f t="shared" si="5"/>
        <v>0</v>
      </c>
      <c r="Y84" s="244" cm="1">
        <f t="array" ref="Y84">IFERROR(SUMPRODUCT((LOWER(INDEX(Attendance!$E:$ZZ,MATCH($A84,Attendance!$A:$A,0),0))="x")*(TEXT(Attendance!$E$1:$ZZ$1,"mmm")="Mar"))/SUMPRODUCT((Attendance!$E$1:$ZZ$1&lt;&gt;"")*(TEXT(Attendance!$E$1:$ZZ$1,"mmm")="Mar")),0)</f>
        <v>0</v>
      </c>
      <c r="Z84" s="245" cm="1">
        <f t="array" ref="Z84">IFERROR(SUMPRODUCT((LOWER(INDEX(Attendance!$E:$ZZ,MATCH($A84,Attendance!$A:$A,0),0))="x")*(Attendance!$E$2:$ZZ$2=_xlfn.XLOOKUP(E$1,'Point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85" spans="1:26" x14ac:dyDescent="0.25">
      <c r="A85" s="39">
        <f>Attendance!A84</f>
        <v>82</v>
      </c>
      <c r="B85" s="39" t="str">
        <f>IF($A85=0,"",IFERROR(_xlfn.LET(_xlpm.x,INDEX(Attendance!$B:$B,MATCH($A85,Attendance!$A:$A,0)),IF(_xlpm.x=0,"",_xlpm.x)),""))</f>
        <v/>
      </c>
      <c r="C85" s="39" t="str">
        <f>IF($A85=0,"",IFERROR(_xlfn.LET(_xlpm.x,INDEX(Attendance!$C:$C,MATCH($A85,Attendance!$A:$A,0)),IF(_xlpm.x=0,"",_xlpm.x)),""))</f>
        <v/>
      </c>
      <c r="D85" s="39" t="str">
        <f>IF($A85=0,"",IFERROR(_xlfn.LET(_xlpm.x,INDEX(Attendance!$D:$D,MATCH($A85,Attendance!$A:$A,0)),IF(_xlpm.x=0,"",_xlpm.x)),""))</f>
        <v/>
      </c>
      <c r="E85" s="233" cm="1">
        <f t="array" ref="E85">SUMPRODUCT((LOWER(INDEX(Attendance!$D:$ZZ,MATCH($A85,Attendance!$A:$A,0),0))="x")*(Attendance!$D$2:$ZZ$2=_xlfn.XLOOKUP(E$1,'Point System'!$A:$A,'Point System'!$B:$B,""))*(TEXT(Attendance!$D$1:$ZZ$1,"mmm")="Mar"))*_xlfn.XLOOKUP(E$1,'Point System'!$A:$A,'Point System'!$C:$C,0)</f>
        <v>0</v>
      </c>
      <c r="F85" s="233" cm="1">
        <f t="array" ref="F85">SUMPRODUCT((LOWER(INDEX(Attendance!$D:$ZZ,MATCH($A85,Attendance!$A:$A,0),0))="x")*(Attendance!$D$2:$ZZ$2=_xlfn.XLOOKUP(F$1,'Point System'!$A:$A,'Point System'!$B:$B,""))*(TEXT(Attendance!$D$1:$ZZ$1,"mmm")="Mar"))*_xlfn.XLOOKUP(F$1,'Point System'!$A:$A,'Point System'!$C:$C,0)</f>
        <v>0</v>
      </c>
      <c r="G85" s="233" cm="1">
        <f t="array" ref="G85">SUMPRODUCT((LOWER(INDEX(Attendance!$D:$ZZ,MATCH($A85,Attendance!$A:$A,0),0))="x")*(Attendance!$D$2:$ZZ$2=_xlfn.XLOOKUP(G$1,'Point System'!$A:$A,'Point System'!$B:$B,""))*(TEXT(Attendance!$D$1:$ZZ$1,"mmm")="Mar"))*_xlfn.XLOOKUP(G$1,'Point System'!$A:$A,'Point System'!$C:$C,0)</f>
        <v>0</v>
      </c>
      <c r="H85" s="233" cm="1">
        <f t="array" ref="H85">SUMPRODUCT((LOWER(INDEX(Attendance!$D:$ZZ,MATCH($A85,Attendance!$A:$A,0),0))="x")*(Attendance!$D$2:$ZZ$2=_xlfn.XLOOKUP(H$1,'Point System'!$A:$A,'Point System'!$B:$B,""))*(TEXT(Attendance!$D$1:$ZZ$1,"mmm")="Mar"))*_xlfn.XLOOKUP(H$1,'Point System'!$A:$A,'Point System'!$C:$C,0)</f>
        <v>0</v>
      </c>
      <c r="I85" s="233" cm="1">
        <f t="array" ref="I85">SUMPRODUCT((LOWER(INDEX(Attendance!$D:$ZZ,MATCH($A85,Attendance!$A:$A,0),0))="x")*(Attendance!$D$2:$ZZ$2=_xlfn.XLOOKUP(I$1,'Point System'!$A:$A,'Point System'!$B:$B,""))*(TEXT(Attendance!$D$1:$ZZ$1,"mmm")="Mar"))*_xlfn.XLOOKUP(I$1,'Point System'!$A:$A,'Point System'!$C:$C,0)</f>
        <v>0</v>
      </c>
      <c r="J85" s="233" cm="1">
        <f t="array" ref="J85">SUMPRODUCT((LOWER(INDEX(Attendance!$D:$ZZ,MATCH($A85,Attendance!$A:$A,0),0))="x")*(Attendance!$D$2:$ZZ$2=_xlfn.XLOOKUP(J$1,'Point System'!$A:$A,'Point System'!$B:$B,""))*(TEXT(Attendance!$D$1:$ZZ$1,"mmm")="Mar"))*_xlfn.XLOOKUP(J$1,'Point System'!$A:$A,'Point System'!$C:$C,0)</f>
        <v>0</v>
      </c>
      <c r="K85" s="233" cm="1">
        <f t="array" ref="K85">SUMPRODUCT((LOWER(INDEX(Attendance!$D:$ZZ,MATCH($A85,Attendance!$A:$A,0),0))="x")*(Attendance!$D$2:$ZZ$2=_xlfn.XLOOKUP(K$1,'Point System'!$A:$A,'Point System'!$B:$B,""))*(TEXT(Attendance!$D$1:$ZZ$1,"mmm")="Mar"))*_xlfn.XLOOKUP(K$1,'Point System'!$A:$A,'Point System'!$C:$C,0)</f>
        <v>0</v>
      </c>
      <c r="L85" s="188"/>
      <c r="M85" s="188"/>
      <c r="N85" s="188"/>
      <c r="O85" s="188"/>
      <c r="P85" s="241">
        <f t="shared" si="3"/>
        <v>0</v>
      </c>
      <c r="Q85" s="242">
        <f>IFERROR(INDEX(Deduction!$W:$W,MATCH($A85,Deduction!$A:$A,0))*_xlfn.XLOOKUP(Q$1,'Point System'!$E:$E,'Point System'!$G:$G,0),0)</f>
        <v>0</v>
      </c>
      <c r="R85" s="242">
        <f>IFERROR(INDEX(Deduction!$X:$X,MATCH($A85,Deduction!$A:$A,0))*_xlfn.XLOOKUP(R$1,'Point System'!$E:$E,'Point System'!$G:$G,0),0)</f>
        <v>0</v>
      </c>
      <c r="S85" s="242">
        <f>IFERROR(INDEX(Deduction!$Y:$Y,MATCH($A85,Deduction!$A:$A,0))*_xlfn.XLOOKUP(S$1,'Point System'!$E:$E,'Point System'!$G:$G,0),0)</f>
        <v>0</v>
      </c>
      <c r="T85" s="242">
        <f>IFERROR(INDEX(Deduction!$Z:$Z,MATCH($A85,Deduction!$A:$A,0))*_xlfn.XLOOKUP(T$1,'Point System'!$E:$E,'Point System'!$G:$G,0),0)</f>
        <v>0</v>
      </c>
      <c r="U85" s="242">
        <f>IFERROR(INDEX(Deduction!$AA:$AA,MATCH($A85,Deduction!$A:$A,0))*_xlfn.XLOOKUP(U$1,'Point System'!$E:$E,'Point System'!$G:$G,0),0)</f>
        <v>0</v>
      </c>
      <c r="V85" s="242">
        <f>IFERROR(INDEX(Deduction!$AB:$AB,MATCH($A85,Deduction!$A:$A,0))*_xlfn.XLOOKUP(V$1,'Point System'!$E:$E,'Point System'!$G:$G,0),0)</f>
        <v>0</v>
      </c>
      <c r="W85" s="241">
        <f t="shared" si="4"/>
        <v>0</v>
      </c>
      <c r="X85" s="241">
        <f t="shared" si="5"/>
        <v>0</v>
      </c>
      <c r="Y85" s="244" cm="1">
        <f t="array" ref="Y85">IFERROR(SUMPRODUCT((LOWER(INDEX(Attendance!$E:$ZZ,MATCH($A85,Attendance!$A:$A,0),0))="x")*(TEXT(Attendance!$E$1:$ZZ$1,"mmm")="Mar"))/SUMPRODUCT((Attendance!$E$1:$ZZ$1&lt;&gt;"")*(TEXT(Attendance!$E$1:$ZZ$1,"mmm")="Mar")),0)</f>
        <v>0</v>
      </c>
      <c r="Z85" s="245" cm="1">
        <f t="array" ref="Z85">IFERROR(SUMPRODUCT((LOWER(INDEX(Attendance!$E:$ZZ,MATCH($A85,Attendance!$A:$A,0),0))="x")*(Attendance!$E$2:$ZZ$2=_xlfn.XLOOKUP(E$1,'Point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86" spans="1:26" x14ac:dyDescent="0.25">
      <c r="A86" s="40">
        <f>Attendance!A85</f>
        <v>83</v>
      </c>
      <c r="B86" s="39" t="str">
        <f>IF($A86=0,"",IFERROR(_xlfn.LET(_xlpm.x,INDEX(Attendance!$B:$B,MATCH($A86,Attendance!$A:$A,0)),IF(_xlpm.x=0,"",_xlpm.x)),""))</f>
        <v/>
      </c>
      <c r="C86" s="39" t="str">
        <f>IF($A86=0,"",IFERROR(_xlfn.LET(_xlpm.x,INDEX(Attendance!$C:$C,MATCH($A86,Attendance!$A:$A,0)),IF(_xlpm.x=0,"",_xlpm.x)),""))</f>
        <v/>
      </c>
      <c r="D86" s="39" t="str">
        <f>IF($A86=0,"",IFERROR(_xlfn.LET(_xlpm.x,INDEX(Attendance!$D:$D,MATCH($A86,Attendance!$A:$A,0)),IF(_xlpm.x=0,"",_xlpm.x)),""))</f>
        <v/>
      </c>
      <c r="E86" s="233" cm="1">
        <f t="array" ref="E86">SUMPRODUCT((LOWER(INDEX(Attendance!$D:$ZZ,MATCH($A86,Attendance!$A:$A,0),0))="x")*(Attendance!$D$2:$ZZ$2=_xlfn.XLOOKUP(E$1,'Point System'!$A:$A,'Point System'!$B:$B,""))*(TEXT(Attendance!$D$1:$ZZ$1,"mmm")="Mar"))*_xlfn.XLOOKUP(E$1,'Point System'!$A:$A,'Point System'!$C:$C,0)</f>
        <v>0</v>
      </c>
      <c r="F86" s="233" cm="1">
        <f t="array" ref="F86">SUMPRODUCT((LOWER(INDEX(Attendance!$D:$ZZ,MATCH($A86,Attendance!$A:$A,0),0))="x")*(Attendance!$D$2:$ZZ$2=_xlfn.XLOOKUP(F$1,'Point System'!$A:$A,'Point System'!$B:$B,""))*(TEXT(Attendance!$D$1:$ZZ$1,"mmm")="Mar"))*_xlfn.XLOOKUP(F$1,'Point System'!$A:$A,'Point System'!$C:$C,0)</f>
        <v>0</v>
      </c>
      <c r="G86" s="233" cm="1">
        <f t="array" ref="G86">SUMPRODUCT((LOWER(INDEX(Attendance!$D:$ZZ,MATCH($A86,Attendance!$A:$A,0),0))="x")*(Attendance!$D$2:$ZZ$2=_xlfn.XLOOKUP(G$1,'Point System'!$A:$A,'Point System'!$B:$B,""))*(TEXT(Attendance!$D$1:$ZZ$1,"mmm")="Mar"))*_xlfn.XLOOKUP(G$1,'Point System'!$A:$A,'Point System'!$C:$C,0)</f>
        <v>0</v>
      </c>
      <c r="H86" s="233" cm="1">
        <f t="array" ref="H86">SUMPRODUCT((LOWER(INDEX(Attendance!$D:$ZZ,MATCH($A86,Attendance!$A:$A,0),0))="x")*(Attendance!$D$2:$ZZ$2=_xlfn.XLOOKUP(H$1,'Point System'!$A:$A,'Point System'!$B:$B,""))*(TEXT(Attendance!$D$1:$ZZ$1,"mmm")="Mar"))*_xlfn.XLOOKUP(H$1,'Point System'!$A:$A,'Point System'!$C:$C,0)</f>
        <v>0</v>
      </c>
      <c r="I86" s="233" cm="1">
        <f t="array" ref="I86">SUMPRODUCT((LOWER(INDEX(Attendance!$D:$ZZ,MATCH($A86,Attendance!$A:$A,0),0))="x")*(Attendance!$D$2:$ZZ$2=_xlfn.XLOOKUP(I$1,'Point System'!$A:$A,'Point System'!$B:$B,""))*(TEXT(Attendance!$D$1:$ZZ$1,"mmm")="Mar"))*_xlfn.XLOOKUP(I$1,'Point System'!$A:$A,'Point System'!$C:$C,0)</f>
        <v>0</v>
      </c>
      <c r="J86" s="233" cm="1">
        <f t="array" ref="J86">SUMPRODUCT((LOWER(INDEX(Attendance!$D:$ZZ,MATCH($A86,Attendance!$A:$A,0),0))="x")*(Attendance!$D$2:$ZZ$2=_xlfn.XLOOKUP(J$1,'Point System'!$A:$A,'Point System'!$B:$B,""))*(TEXT(Attendance!$D$1:$ZZ$1,"mmm")="Mar"))*_xlfn.XLOOKUP(J$1,'Point System'!$A:$A,'Point System'!$C:$C,0)</f>
        <v>0</v>
      </c>
      <c r="K86" s="233" cm="1">
        <f t="array" ref="K86">SUMPRODUCT((LOWER(INDEX(Attendance!$D:$ZZ,MATCH($A86,Attendance!$A:$A,0),0))="x")*(Attendance!$D$2:$ZZ$2=_xlfn.XLOOKUP(K$1,'Point System'!$A:$A,'Point System'!$B:$B,""))*(TEXT(Attendance!$D$1:$ZZ$1,"mmm")="Mar"))*_xlfn.XLOOKUP(K$1,'Point System'!$A:$A,'Point System'!$C:$C,0)</f>
        <v>0</v>
      </c>
      <c r="L86" s="188"/>
      <c r="M86" s="188"/>
      <c r="N86" s="188"/>
      <c r="O86" s="188"/>
      <c r="P86" s="241">
        <f t="shared" si="3"/>
        <v>0</v>
      </c>
      <c r="Q86" s="242">
        <f>IFERROR(INDEX(Deduction!$W:$W,MATCH($A86,Deduction!$A:$A,0))*_xlfn.XLOOKUP(Q$1,'Point System'!$E:$E,'Point System'!$G:$G,0),0)</f>
        <v>0</v>
      </c>
      <c r="R86" s="242">
        <f>IFERROR(INDEX(Deduction!$X:$X,MATCH($A86,Deduction!$A:$A,0))*_xlfn.XLOOKUP(R$1,'Point System'!$E:$E,'Point System'!$G:$G,0),0)</f>
        <v>0</v>
      </c>
      <c r="S86" s="242">
        <f>IFERROR(INDEX(Deduction!$Y:$Y,MATCH($A86,Deduction!$A:$A,0))*_xlfn.XLOOKUP(S$1,'Point System'!$E:$E,'Point System'!$G:$G,0),0)</f>
        <v>0</v>
      </c>
      <c r="T86" s="242">
        <f>IFERROR(INDEX(Deduction!$Z:$Z,MATCH($A86,Deduction!$A:$A,0))*_xlfn.XLOOKUP(T$1,'Point System'!$E:$E,'Point System'!$G:$G,0),0)</f>
        <v>0</v>
      </c>
      <c r="U86" s="242">
        <f>IFERROR(INDEX(Deduction!$AA:$AA,MATCH($A86,Deduction!$A:$A,0))*_xlfn.XLOOKUP(U$1,'Point System'!$E:$E,'Point System'!$G:$G,0),0)</f>
        <v>0</v>
      </c>
      <c r="V86" s="242">
        <f>IFERROR(INDEX(Deduction!$AB:$AB,MATCH($A86,Deduction!$A:$A,0))*_xlfn.XLOOKUP(V$1,'Point System'!$E:$E,'Point System'!$G:$G,0),0)</f>
        <v>0</v>
      </c>
      <c r="W86" s="241">
        <f t="shared" si="4"/>
        <v>0</v>
      </c>
      <c r="X86" s="241">
        <f t="shared" si="5"/>
        <v>0</v>
      </c>
      <c r="Y86" s="244" cm="1">
        <f t="array" ref="Y86">IFERROR(SUMPRODUCT((LOWER(INDEX(Attendance!$E:$ZZ,MATCH($A86,Attendance!$A:$A,0),0))="x")*(TEXT(Attendance!$E$1:$ZZ$1,"mmm")="Mar"))/SUMPRODUCT((Attendance!$E$1:$ZZ$1&lt;&gt;"")*(TEXT(Attendance!$E$1:$ZZ$1,"mmm")="Mar")),0)</f>
        <v>0</v>
      </c>
      <c r="Z86" s="245" cm="1">
        <f t="array" ref="Z86">IFERROR(SUMPRODUCT((LOWER(INDEX(Attendance!$E:$ZZ,MATCH($A86,Attendance!$A:$A,0),0))="x")*(Attendance!$E$2:$ZZ$2=_xlfn.XLOOKUP(E$1,'Point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87" spans="1:26" x14ac:dyDescent="0.25">
      <c r="A87" s="39">
        <f>Attendance!A86</f>
        <v>84</v>
      </c>
      <c r="B87" s="39" t="str">
        <f>IF($A87=0,"",IFERROR(_xlfn.LET(_xlpm.x,INDEX(Attendance!$B:$B,MATCH($A87,Attendance!$A:$A,0)),IF(_xlpm.x=0,"",_xlpm.x)),""))</f>
        <v/>
      </c>
      <c r="C87" s="39" t="str">
        <f>IF($A87=0,"",IFERROR(_xlfn.LET(_xlpm.x,INDEX(Attendance!$C:$C,MATCH($A87,Attendance!$A:$A,0)),IF(_xlpm.x=0,"",_xlpm.x)),""))</f>
        <v/>
      </c>
      <c r="D87" s="39" t="str">
        <f>IF($A87=0,"",IFERROR(_xlfn.LET(_xlpm.x,INDEX(Attendance!$D:$D,MATCH($A87,Attendance!$A:$A,0)),IF(_xlpm.x=0,"",_xlpm.x)),""))</f>
        <v/>
      </c>
      <c r="E87" s="233" cm="1">
        <f t="array" ref="E87">SUMPRODUCT((LOWER(INDEX(Attendance!$D:$ZZ,MATCH($A87,Attendance!$A:$A,0),0))="x")*(Attendance!$D$2:$ZZ$2=_xlfn.XLOOKUP(E$1,'Point System'!$A:$A,'Point System'!$B:$B,""))*(TEXT(Attendance!$D$1:$ZZ$1,"mmm")="Mar"))*_xlfn.XLOOKUP(E$1,'Point System'!$A:$A,'Point System'!$C:$C,0)</f>
        <v>0</v>
      </c>
      <c r="F87" s="233" cm="1">
        <f t="array" ref="F87">SUMPRODUCT((LOWER(INDEX(Attendance!$D:$ZZ,MATCH($A87,Attendance!$A:$A,0),0))="x")*(Attendance!$D$2:$ZZ$2=_xlfn.XLOOKUP(F$1,'Point System'!$A:$A,'Point System'!$B:$B,""))*(TEXT(Attendance!$D$1:$ZZ$1,"mmm")="Mar"))*_xlfn.XLOOKUP(F$1,'Point System'!$A:$A,'Point System'!$C:$C,0)</f>
        <v>0</v>
      </c>
      <c r="G87" s="233" cm="1">
        <f t="array" ref="G87">SUMPRODUCT((LOWER(INDEX(Attendance!$D:$ZZ,MATCH($A87,Attendance!$A:$A,0),0))="x")*(Attendance!$D$2:$ZZ$2=_xlfn.XLOOKUP(G$1,'Point System'!$A:$A,'Point System'!$B:$B,""))*(TEXT(Attendance!$D$1:$ZZ$1,"mmm")="Mar"))*_xlfn.XLOOKUP(G$1,'Point System'!$A:$A,'Point System'!$C:$C,0)</f>
        <v>0</v>
      </c>
      <c r="H87" s="233" cm="1">
        <f t="array" ref="H87">SUMPRODUCT((LOWER(INDEX(Attendance!$D:$ZZ,MATCH($A87,Attendance!$A:$A,0),0))="x")*(Attendance!$D$2:$ZZ$2=_xlfn.XLOOKUP(H$1,'Point System'!$A:$A,'Point System'!$B:$B,""))*(TEXT(Attendance!$D$1:$ZZ$1,"mmm")="Mar"))*_xlfn.XLOOKUP(H$1,'Point System'!$A:$A,'Point System'!$C:$C,0)</f>
        <v>0</v>
      </c>
      <c r="I87" s="233" cm="1">
        <f t="array" ref="I87">SUMPRODUCT((LOWER(INDEX(Attendance!$D:$ZZ,MATCH($A87,Attendance!$A:$A,0),0))="x")*(Attendance!$D$2:$ZZ$2=_xlfn.XLOOKUP(I$1,'Point System'!$A:$A,'Point System'!$B:$B,""))*(TEXT(Attendance!$D$1:$ZZ$1,"mmm")="Mar"))*_xlfn.XLOOKUP(I$1,'Point System'!$A:$A,'Point System'!$C:$C,0)</f>
        <v>0</v>
      </c>
      <c r="J87" s="233" cm="1">
        <f t="array" ref="J87">SUMPRODUCT((LOWER(INDEX(Attendance!$D:$ZZ,MATCH($A87,Attendance!$A:$A,0),0))="x")*(Attendance!$D$2:$ZZ$2=_xlfn.XLOOKUP(J$1,'Point System'!$A:$A,'Point System'!$B:$B,""))*(TEXT(Attendance!$D$1:$ZZ$1,"mmm")="Mar"))*_xlfn.XLOOKUP(J$1,'Point System'!$A:$A,'Point System'!$C:$C,0)</f>
        <v>0</v>
      </c>
      <c r="K87" s="233" cm="1">
        <f t="array" ref="K87">SUMPRODUCT((LOWER(INDEX(Attendance!$D:$ZZ,MATCH($A87,Attendance!$A:$A,0),0))="x")*(Attendance!$D$2:$ZZ$2=_xlfn.XLOOKUP(K$1,'Point System'!$A:$A,'Point System'!$B:$B,""))*(TEXT(Attendance!$D$1:$ZZ$1,"mmm")="Mar"))*_xlfn.XLOOKUP(K$1,'Point System'!$A:$A,'Point System'!$C:$C,0)</f>
        <v>0</v>
      </c>
      <c r="L87" s="188"/>
      <c r="M87" s="188"/>
      <c r="N87" s="188"/>
      <c r="O87" s="188"/>
      <c r="P87" s="241">
        <f t="shared" si="3"/>
        <v>0</v>
      </c>
      <c r="Q87" s="242">
        <f>IFERROR(INDEX(Deduction!$W:$W,MATCH($A87,Deduction!$A:$A,0))*_xlfn.XLOOKUP(Q$1,'Point System'!$E:$E,'Point System'!$G:$G,0),0)</f>
        <v>0</v>
      </c>
      <c r="R87" s="242">
        <f>IFERROR(INDEX(Deduction!$X:$X,MATCH($A87,Deduction!$A:$A,0))*_xlfn.XLOOKUP(R$1,'Point System'!$E:$E,'Point System'!$G:$G,0),0)</f>
        <v>0</v>
      </c>
      <c r="S87" s="242">
        <f>IFERROR(INDEX(Deduction!$Y:$Y,MATCH($A87,Deduction!$A:$A,0))*_xlfn.XLOOKUP(S$1,'Point System'!$E:$E,'Point System'!$G:$G,0),0)</f>
        <v>0</v>
      </c>
      <c r="T87" s="242">
        <f>IFERROR(INDEX(Deduction!$Z:$Z,MATCH($A87,Deduction!$A:$A,0))*_xlfn.XLOOKUP(T$1,'Point System'!$E:$E,'Point System'!$G:$G,0),0)</f>
        <v>0</v>
      </c>
      <c r="U87" s="242">
        <f>IFERROR(INDEX(Deduction!$AA:$AA,MATCH($A87,Deduction!$A:$A,0))*_xlfn.XLOOKUP(U$1,'Point System'!$E:$E,'Point System'!$G:$G,0),0)</f>
        <v>0</v>
      </c>
      <c r="V87" s="242">
        <f>IFERROR(INDEX(Deduction!$AB:$AB,MATCH($A87,Deduction!$A:$A,0))*_xlfn.XLOOKUP(V$1,'Point System'!$E:$E,'Point System'!$G:$G,0),0)</f>
        <v>0</v>
      </c>
      <c r="W87" s="241">
        <f t="shared" si="4"/>
        <v>0</v>
      </c>
      <c r="X87" s="241">
        <f t="shared" si="5"/>
        <v>0</v>
      </c>
      <c r="Y87" s="244" cm="1">
        <f t="array" ref="Y87">IFERROR(SUMPRODUCT((LOWER(INDEX(Attendance!$E:$ZZ,MATCH($A87,Attendance!$A:$A,0),0))="x")*(TEXT(Attendance!$E$1:$ZZ$1,"mmm")="Mar"))/SUMPRODUCT((Attendance!$E$1:$ZZ$1&lt;&gt;"")*(TEXT(Attendance!$E$1:$ZZ$1,"mmm")="Mar")),0)</f>
        <v>0</v>
      </c>
      <c r="Z87" s="245" cm="1">
        <f t="array" ref="Z87">IFERROR(SUMPRODUCT((LOWER(INDEX(Attendance!$E:$ZZ,MATCH($A87,Attendance!$A:$A,0),0))="x")*(Attendance!$E$2:$ZZ$2=_xlfn.XLOOKUP(E$1,'Point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88" spans="1:26" x14ac:dyDescent="0.25">
      <c r="A88" s="40">
        <f>Attendance!A87</f>
        <v>85</v>
      </c>
      <c r="B88" s="39" t="str">
        <f>IF($A88=0,"",IFERROR(_xlfn.LET(_xlpm.x,INDEX(Attendance!$B:$B,MATCH($A88,Attendance!$A:$A,0)),IF(_xlpm.x=0,"",_xlpm.x)),""))</f>
        <v/>
      </c>
      <c r="C88" s="39" t="str">
        <f>IF($A88=0,"",IFERROR(_xlfn.LET(_xlpm.x,INDEX(Attendance!$C:$C,MATCH($A88,Attendance!$A:$A,0)),IF(_xlpm.x=0,"",_xlpm.x)),""))</f>
        <v/>
      </c>
      <c r="D88" s="39" t="str">
        <f>IF($A88=0,"",IFERROR(_xlfn.LET(_xlpm.x,INDEX(Attendance!$D:$D,MATCH($A88,Attendance!$A:$A,0)),IF(_xlpm.x=0,"",_xlpm.x)),""))</f>
        <v/>
      </c>
      <c r="E88" s="233" cm="1">
        <f t="array" ref="E88">SUMPRODUCT((LOWER(INDEX(Attendance!$D:$ZZ,MATCH($A88,Attendance!$A:$A,0),0))="x")*(Attendance!$D$2:$ZZ$2=_xlfn.XLOOKUP(E$1,'Point System'!$A:$A,'Point System'!$B:$B,""))*(TEXT(Attendance!$D$1:$ZZ$1,"mmm")="Mar"))*_xlfn.XLOOKUP(E$1,'Point System'!$A:$A,'Point System'!$C:$C,0)</f>
        <v>0</v>
      </c>
      <c r="F88" s="233" cm="1">
        <f t="array" ref="F88">SUMPRODUCT((LOWER(INDEX(Attendance!$D:$ZZ,MATCH($A88,Attendance!$A:$A,0),0))="x")*(Attendance!$D$2:$ZZ$2=_xlfn.XLOOKUP(F$1,'Point System'!$A:$A,'Point System'!$B:$B,""))*(TEXT(Attendance!$D$1:$ZZ$1,"mmm")="Mar"))*_xlfn.XLOOKUP(F$1,'Point System'!$A:$A,'Point System'!$C:$C,0)</f>
        <v>0</v>
      </c>
      <c r="G88" s="233" cm="1">
        <f t="array" ref="G88">SUMPRODUCT((LOWER(INDEX(Attendance!$D:$ZZ,MATCH($A88,Attendance!$A:$A,0),0))="x")*(Attendance!$D$2:$ZZ$2=_xlfn.XLOOKUP(G$1,'Point System'!$A:$A,'Point System'!$B:$B,""))*(TEXT(Attendance!$D$1:$ZZ$1,"mmm")="Mar"))*_xlfn.XLOOKUP(G$1,'Point System'!$A:$A,'Point System'!$C:$C,0)</f>
        <v>0</v>
      </c>
      <c r="H88" s="233" cm="1">
        <f t="array" ref="H88">SUMPRODUCT((LOWER(INDEX(Attendance!$D:$ZZ,MATCH($A88,Attendance!$A:$A,0),0))="x")*(Attendance!$D$2:$ZZ$2=_xlfn.XLOOKUP(H$1,'Point System'!$A:$A,'Point System'!$B:$B,""))*(TEXT(Attendance!$D$1:$ZZ$1,"mmm")="Mar"))*_xlfn.XLOOKUP(H$1,'Point System'!$A:$A,'Point System'!$C:$C,0)</f>
        <v>0</v>
      </c>
      <c r="I88" s="233" cm="1">
        <f t="array" ref="I88">SUMPRODUCT((LOWER(INDEX(Attendance!$D:$ZZ,MATCH($A88,Attendance!$A:$A,0),0))="x")*(Attendance!$D$2:$ZZ$2=_xlfn.XLOOKUP(I$1,'Point System'!$A:$A,'Point System'!$B:$B,""))*(TEXT(Attendance!$D$1:$ZZ$1,"mmm")="Mar"))*_xlfn.XLOOKUP(I$1,'Point System'!$A:$A,'Point System'!$C:$C,0)</f>
        <v>0</v>
      </c>
      <c r="J88" s="233" cm="1">
        <f t="array" ref="J88">SUMPRODUCT((LOWER(INDEX(Attendance!$D:$ZZ,MATCH($A88,Attendance!$A:$A,0),0))="x")*(Attendance!$D$2:$ZZ$2=_xlfn.XLOOKUP(J$1,'Point System'!$A:$A,'Point System'!$B:$B,""))*(TEXT(Attendance!$D$1:$ZZ$1,"mmm")="Mar"))*_xlfn.XLOOKUP(J$1,'Point System'!$A:$A,'Point System'!$C:$C,0)</f>
        <v>0</v>
      </c>
      <c r="K88" s="233" cm="1">
        <f t="array" ref="K88">SUMPRODUCT((LOWER(INDEX(Attendance!$D:$ZZ,MATCH($A88,Attendance!$A:$A,0),0))="x")*(Attendance!$D$2:$ZZ$2=_xlfn.XLOOKUP(K$1,'Point System'!$A:$A,'Point System'!$B:$B,""))*(TEXT(Attendance!$D$1:$ZZ$1,"mmm")="Mar"))*_xlfn.XLOOKUP(K$1,'Point System'!$A:$A,'Point System'!$C:$C,0)</f>
        <v>0</v>
      </c>
      <c r="L88" s="188"/>
      <c r="M88" s="188"/>
      <c r="N88" s="188"/>
      <c r="O88" s="188"/>
      <c r="P88" s="241">
        <f t="shared" si="3"/>
        <v>0</v>
      </c>
      <c r="Q88" s="242">
        <f>IFERROR(INDEX(Deduction!$W:$W,MATCH($A88,Deduction!$A:$A,0))*_xlfn.XLOOKUP(Q$1,'Point System'!$E:$E,'Point System'!$G:$G,0),0)</f>
        <v>0</v>
      </c>
      <c r="R88" s="242">
        <f>IFERROR(INDEX(Deduction!$X:$X,MATCH($A88,Deduction!$A:$A,0))*_xlfn.XLOOKUP(R$1,'Point System'!$E:$E,'Point System'!$G:$G,0),0)</f>
        <v>0</v>
      </c>
      <c r="S88" s="242">
        <f>IFERROR(INDEX(Deduction!$Y:$Y,MATCH($A88,Deduction!$A:$A,0))*_xlfn.XLOOKUP(S$1,'Point System'!$E:$E,'Point System'!$G:$G,0),0)</f>
        <v>0</v>
      </c>
      <c r="T88" s="242">
        <f>IFERROR(INDEX(Deduction!$Z:$Z,MATCH($A88,Deduction!$A:$A,0))*_xlfn.XLOOKUP(T$1,'Point System'!$E:$E,'Point System'!$G:$G,0),0)</f>
        <v>0</v>
      </c>
      <c r="U88" s="242">
        <f>IFERROR(INDEX(Deduction!$AA:$AA,MATCH($A88,Deduction!$A:$A,0))*_xlfn.XLOOKUP(U$1,'Point System'!$E:$E,'Point System'!$G:$G,0),0)</f>
        <v>0</v>
      </c>
      <c r="V88" s="242">
        <f>IFERROR(INDEX(Deduction!$AB:$AB,MATCH($A88,Deduction!$A:$A,0))*_xlfn.XLOOKUP(V$1,'Point System'!$E:$E,'Point System'!$G:$G,0),0)</f>
        <v>0</v>
      </c>
      <c r="W88" s="241">
        <f t="shared" si="4"/>
        <v>0</v>
      </c>
      <c r="X88" s="241">
        <f t="shared" si="5"/>
        <v>0</v>
      </c>
      <c r="Y88" s="244" cm="1">
        <f t="array" ref="Y88">IFERROR(SUMPRODUCT((LOWER(INDEX(Attendance!$E:$ZZ,MATCH($A88,Attendance!$A:$A,0),0))="x")*(TEXT(Attendance!$E$1:$ZZ$1,"mmm")="Mar"))/SUMPRODUCT((Attendance!$E$1:$ZZ$1&lt;&gt;"")*(TEXT(Attendance!$E$1:$ZZ$1,"mmm")="Mar")),0)</f>
        <v>0</v>
      </c>
      <c r="Z88" s="245" cm="1">
        <f t="array" ref="Z88">IFERROR(SUMPRODUCT((LOWER(INDEX(Attendance!$E:$ZZ,MATCH($A88,Attendance!$A:$A,0),0))="x")*(Attendance!$E$2:$ZZ$2=_xlfn.XLOOKUP(E$1,'Point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89" spans="1:26" x14ac:dyDescent="0.25">
      <c r="A89" s="39">
        <f>Attendance!A88</f>
        <v>86</v>
      </c>
      <c r="B89" s="39" t="str">
        <f>IF($A89=0,"",IFERROR(_xlfn.LET(_xlpm.x,INDEX(Attendance!$B:$B,MATCH($A89,Attendance!$A:$A,0)),IF(_xlpm.x=0,"",_xlpm.x)),""))</f>
        <v/>
      </c>
      <c r="C89" s="39" t="str">
        <f>IF($A89=0,"",IFERROR(_xlfn.LET(_xlpm.x,INDEX(Attendance!$C:$C,MATCH($A89,Attendance!$A:$A,0)),IF(_xlpm.x=0,"",_xlpm.x)),""))</f>
        <v/>
      </c>
      <c r="D89" s="39" t="str">
        <f>IF($A89=0,"",IFERROR(_xlfn.LET(_xlpm.x,INDEX(Attendance!$D:$D,MATCH($A89,Attendance!$A:$A,0)),IF(_xlpm.x=0,"",_xlpm.x)),""))</f>
        <v/>
      </c>
      <c r="E89" s="233" cm="1">
        <f t="array" ref="E89">SUMPRODUCT((LOWER(INDEX(Attendance!$D:$ZZ,MATCH($A89,Attendance!$A:$A,0),0))="x")*(Attendance!$D$2:$ZZ$2=_xlfn.XLOOKUP(E$1,'Point System'!$A:$A,'Point System'!$B:$B,""))*(TEXT(Attendance!$D$1:$ZZ$1,"mmm")="Mar"))*_xlfn.XLOOKUP(E$1,'Point System'!$A:$A,'Point System'!$C:$C,0)</f>
        <v>0</v>
      </c>
      <c r="F89" s="233" cm="1">
        <f t="array" ref="F89">SUMPRODUCT((LOWER(INDEX(Attendance!$D:$ZZ,MATCH($A89,Attendance!$A:$A,0),0))="x")*(Attendance!$D$2:$ZZ$2=_xlfn.XLOOKUP(F$1,'Point System'!$A:$A,'Point System'!$B:$B,""))*(TEXT(Attendance!$D$1:$ZZ$1,"mmm")="Mar"))*_xlfn.XLOOKUP(F$1,'Point System'!$A:$A,'Point System'!$C:$C,0)</f>
        <v>0</v>
      </c>
      <c r="G89" s="233" cm="1">
        <f t="array" ref="G89">SUMPRODUCT((LOWER(INDEX(Attendance!$D:$ZZ,MATCH($A89,Attendance!$A:$A,0),0))="x")*(Attendance!$D$2:$ZZ$2=_xlfn.XLOOKUP(G$1,'Point System'!$A:$A,'Point System'!$B:$B,""))*(TEXT(Attendance!$D$1:$ZZ$1,"mmm")="Mar"))*_xlfn.XLOOKUP(G$1,'Point System'!$A:$A,'Point System'!$C:$C,0)</f>
        <v>0</v>
      </c>
      <c r="H89" s="233" cm="1">
        <f t="array" ref="H89">SUMPRODUCT((LOWER(INDEX(Attendance!$D:$ZZ,MATCH($A89,Attendance!$A:$A,0),0))="x")*(Attendance!$D$2:$ZZ$2=_xlfn.XLOOKUP(H$1,'Point System'!$A:$A,'Point System'!$B:$B,""))*(TEXT(Attendance!$D$1:$ZZ$1,"mmm")="Mar"))*_xlfn.XLOOKUP(H$1,'Point System'!$A:$A,'Point System'!$C:$C,0)</f>
        <v>0</v>
      </c>
      <c r="I89" s="233" cm="1">
        <f t="array" ref="I89">SUMPRODUCT((LOWER(INDEX(Attendance!$D:$ZZ,MATCH($A89,Attendance!$A:$A,0),0))="x")*(Attendance!$D$2:$ZZ$2=_xlfn.XLOOKUP(I$1,'Point System'!$A:$A,'Point System'!$B:$B,""))*(TEXT(Attendance!$D$1:$ZZ$1,"mmm")="Mar"))*_xlfn.XLOOKUP(I$1,'Point System'!$A:$A,'Point System'!$C:$C,0)</f>
        <v>0</v>
      </c>
      <c r="J89" s="233" cm="1">
        <f t="array" ref="J89">SUMPRODUCT((LOWER(INDEX(Attendance!$D:$ZZ,MATCH($A89,Attendance!$A:$A,0),0))="x")*(Attendance!$D$2:$ZZ$2=_xlfn.XLOOKUP(J$1,'Point System'!$A:$A,'Point System'!$B:$B,""))*(TEXT(Attendance!$D$1:$ZZ$1,"mmm")="Mar"))*_xlfn.XLOOKUP(J$1,'Point System'!$A:$A,'Point System'!$C:$C,0)</f>
        <v>0</v>
      </c>
      <c r="K89" s="233" cm="1">
        <f t="array" ref="K89">SUMPRODUCT((LOWER(INDEX(Attendance!$D:$ZZ,MATCH($A89,Attendance!$A:$A,0),0))="x")*(Attendance!$D$2:$ZZ$2=_xlfn.XLOOKUP(K$1,'Point System'!$A:$A,'Point System'!$B:$B,""))*(TEXT(Attendance!$D$1:$ZZ$1,"mmm")="Mar"))*_xlfn.XLOOKUP(K$1,'Point System'!$A:$A,'Point System'!$C:$C,0)</f>
        <v>0</v>
      </c>
      <c r="L89" s="188"/>
      <c r="M89" s="188"/>
      <c r="N89" s="188"/>
      <c r="O89" s="188"/>
      <c r="P89" s="241">
        <f t="shared" si="3"/>
        <v>0</v>
      </c>
      <c r="Q89" s="242">
        <f>IFERROR(INDEX(Deduction!$W:$W,MATCH($A89,Deduction!$A:$A,0))*_xlfn.XLOOKUP(Q$1,'Point System'!$E:$E,'Point System'!$G:$G,0),0)</f>
        <v>0</v>
      </c>
      <c r="R89" s="242">
        <f>IFERROR(INDEX(Deduction!$X:$X,MATCH($A89,Deduction!$A:$A,0))*_xlfn.XLOOKUP(R$1,'Point System'!$E:$E,'Point System'!$G:$G,0),0)</f>
        <v>0</v>
      </c>
      <c r="S89" s="242">
        <f>IFERROR(INDEX(Deduction!$Y:$Y,MATCH($A89,Deduction!$A:$A,0))*_xlfn.XLOOKUP(S$1,'Point System'!$E:$E,'Point System'!$G:$G,0),0)</f>
        <v>0</v>
      </c>
      <c r="T89" s="242">
        <f>IFERROR(INDEX(Deduction!$Z:$Z,MATCH($A89,Deduction!$A:$A,0))*_xlfn.XLOOKUP(T$1,'Point System'!$E:$E,'Point System'!$G:$G,0),0)</f>
        <v>0</v>
      </c>
      <c r="U89" s="242">
        <f>IFERROR(INDEX(Deduction!$AA:$AA,MATCH($A89,Deduction!$A:$A,0))*_xlfn.XLOOKUP(U$1,'Point System'!$E:$E,'Point System'!$G:$G,0),0)</f>
        <v>0</v>
      </c>
      <c r="V89" s="242">
        <f>IFERROR(INDEX(Deduction!$AB:$AB,MATCH($A89,Deduction!$A:$A,0))*_xlfn.XLOOKUP(V$1,'Point System'!$E:$E,'Point System'!$G:$G,0),0)</f>
        <v>0</v>
      </c>
      <c r="W89" s="241">
        <f t="shared" si="4"/>
        <v>0</v>
      </c>
      <c r="X89" s="241">
        <f t="shared" si="5"/>
        <v>0</v>
      </c>
      <c r="Y89" s="244" cm="1">
        <f t="array" ref="Y89">IFERROR(SUMPRODUCT((LOWER(INDEX(Attendance!$E:$ZZ,MATCH($A89,Attendance!$A:$A,0),0))="x")*(TEXT(Attendance!$E$1:$ZZ$1,"mmm")="Mar"))/SUMPRODUCT((Attendance!$E$1:$ZZ$1&lt;&gt;"")*(TEXT(Attendance!$E$1:$ZZ$1,"mmm")="Mar")),0)</f>
        <v>0</v>
      </c>
      <c r="Z89" s="245" cm="1">
        <f t="array" ref="Z89">IFERROR(SUMPRODUCT((LOWER(INDEX(Attendance!$E:$ZZ,MATCH($A89,Attendance!$A:$A,0),0))="x")*(Attendance!$E$2:$ZZ$2=_xlfn.XLOOKUP(E$1,'Point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90" spans="1:26" x14ac:dyDescent="0.25">
      <c r="A90" s="40">
        <f>Attendance!A89</f>
        <v>87</v>
      </c>
      <c r="B90" s="39" t="str">
        <f>IF($A90=0,"",IFERROR(_xlfn.LET(_xlpm.x,INDEX(Attendance!$B:$B,MATCH($A90,Attendance!$A:$A,0)),IF(_xlpm.x=0,"",_xlpm.x)),""))</f>
        <v/>
      </c>
      <c r="C90" s="39" t="str">
        <f>IF($A90=0,"",IFERROR(_xlfn.LET(_xlpm.x,INDEX(Attendance!$C:$C,MATCH($A90,Attendance!$A:$A,0)),IF(_xlpm.x=0,"",_xlpm.x)),""))</f>
        <v/>
      </c>
      <c r="D90" s="39" t="str">
        <f>IF($A90=0,"",IFERROR(_xlfn.LET(_xlpm.x,INDEX(Attendance!$D:$D,MATCH($A90,Attendance!$A:$A,0)),IF(_xlpm.x=0,"",_xlpm.x)),""))</f>
        <v/>
      </c>
      <c r="E90" s="233" cm="1">
        <f t="array" ref="E90">SUMPRODUCT((LOWER(INDEX(Attendance!$D:$ZZ,MATCH($A90,Attendance!$A:$A,0),0))="x")*(Attendance!$D$2:$ZZ$2=_xlfn.XLOOKUP(E$1,'Point System'!$A:$A,'Point System'!$B:$B,""))*(TEXT(Attendance!$D$1:$ZZ$1,"mmm")="Mar"))*_xlfn.XLOOKUP(E$1,'Point System'!$A:$A,'Point System'!$C:$C,0)</f>
        <v>0</v>
      </c>
      <c r="F90" s="233" cm="1">
        <f t="array" ref="F90">SUMPRODUCT((LOWER(INDEX(Attendance!$D:$ZZ,MATCH($A90,Attendance!$A:$A,0),0))="x")*(Attendance!$D$2:$ZZ$2=_xlfn.XLOOKUP(F$1,'Point System'!$A:$A,'Point System'!$B:$B,""))*(TEXT(Attendance!$D$1:$ZZ$1,"mmm")="Mar"))*_xlfn.XLOOKUP(F$1,'Point System'!$A:$A,'Point System'!$C:$C,0)</f>
        <v>0</v>
      </c>
      <c r="G90" s="233" cm="1">
        <f t="array" ref="G90">SUMPRODUCT((LOWER(INDEX(Attendance!$D:$ZZ,MATCH($A90,Attendance!$A:$A,0),0))="x")*(Attendance!$D$2:$ZZ$2=_xlfn.XLOOKUP(G$1,'Point System'!$A:$A,'Point System'!$B:$B,""))*(TEXT(Attendance!$D$1:$ZZ$1,"mmm")="Mar"))*_xlfn.XLOOKUP(G$1,'Point System'!$A:$A,'Point System'!$C:$C,0)</f>
        <v>0</v>
      </c>
      <c r="H90" s="233" cm="1">
        <f t="array" ref="H90">SUMPRODUCT((LOWER(INDEX(Attendance!$D:$ZZ,MATCH($A90,Attendance!$A:$A,0),0))="x")*(Attendance!$D$2:$ZZ$2=_xlfn.XLOOKUP(H$1,'Point System'!$A:$A,'Point System'!$B:$B,""))*(TEXT(Attendance!$D$1:$ZZ$1,"mmm")="Mar"))*_xlfn.XLOOKUP(H$1,'Point System'!$A:$A,'Point System'!$C:$C,0)</f>
        <v>0</v>
      </c>
      <c r="I90" s="233" cm="1">
        <f t="array" ref="I90">SUMPRODUCT((LOWER(INDEX(Attendance!$D:$ZZ,MATCH($A90,Attendance!$A:$A,0),0))="x")*(Attendance!$D$2:$ZZ$2=_xlfn.XLOOKUP(I$1,'Point System'!$A:$A,'Point System'!$B:$B,""))*(TEXT(Attendance!$D$1:$ZZ$1,"mmm")="Mar"))*_xlfn.XLOOKUP(I$1,'Point System'!$A:$A,'Point System'!$C:$C,0)</f>
        <v>0</v>
      </c>
      <c r="J90" s="233" cm="1">
        <f t="array" ref="J90">SUMPRODUCT((LOWER(INDEX(Attendance!$D:$ZZ,MATCH($A90,Attendance!$A:$A,0),0))="x")*(Attendance!$D$2:$ZZ$2=_xlfn.XLOOKUP(J$1,'Point System'!$A:$A,'Point System'!$B:$B,""))*(TEXT(Attendance!$D$1:$ZZ$1,"mmm")="Mar"))*_xlfn.XLOOKUP(J$1,'Point System'!$A:$A,'Point System'!$C:$C,0)</f>
        <v>0</v>
      </c>
      <c r="K90" s="233" cm="1">
        <f t="array" ref="K90">SUMPRODUCT((LOWER(INDEX(Attendance!$D:$ZZ,MATCH($A90,Attendance!$A:$A,0),0))="x")*(Attendance!$D$2:$ZZ$2=_xlfn.XLOOKUP(K$1,'Point System'!$A:$A,'Point System'!$B:$B,""))*(TEXT(Attendance!$D$1:$ZZ$1,"mmm")="Mar"))*_xlfn.XLOOKUP(K$1,'Point System'!$A:$A,'Point System'!$C:$C,0)</f>
        <v>0</v>
      </c>
      <c r="L90" s="188"/>
      <c r="M90" s="188"/>
      <c r="N90" s="188"/>
      <c r="O90" s="188"/>
      <c r="P90" s="241">
        <f t="shared" si="3"/>
        <v>0</v>
      </c>
      <c r="Q90" s="242">
        <f>IFERROR(INDEX(Deduction!$W:$W,MATCH($A90,Deduction!$A:$A,0))*_xlfn.XLOOKUP(Q$1,'Point System'!$E:$E,'Point System'!$G:$G,0),0)</f>
        <v>0</v>
      </c>
      <c r="R90" s="242">
        <f>IFERROR(INDEX(Deduction!$X:$X,MATCH($A90,Deduction!$A:$A,0))*_xlfn.XLOOKUP(R$1,'Point System'!$E:$E,'Point System'!$G:$G,0),0)</f>
        <v>0</v>
      </c>
      <c r="S90" s="242">
        <f>IFERROR(INDEX(Deduction!$Y:$Y,MATCH($A90,Deduction!$A:$A,0))*_xlfn.XLOOKUP(S$1,'Point System'!$E:$E,'Point System'!$G:$G,0),0)</f>
        <v>0</v>
      </c>
      <c r="T90" s="242">
        <f>IFERROR(INDEX(Deduction!$Z:$Z,MATCH($A90,Deduction!$A:$A,0))*_xlfn.XLOOKUP(T$1,'Point System'!$E:$E,'Point System'!$G:$G,0),0)</f>
        <v>0</v>
      </c>
      <c r="U90" s="242">
        <f>IFERROR(INDEX(Deduction!$AA:$AA,MATCH($A90,Deduction!$A:$A,0))*_xlfn.XLOOKUP(U$1,'Point System'!$E:$E,'Point System'!$G:$G,0),0)</f>
        <v>0</v>
      </c>
      <c r="V90" s="242">
        <f>IFERROR(INDEX(Deduction!$AB:$AB,MATCH($A90,Deduction!$A:$A,0))*_xlfn.XLOOKUP(V$1,'Point System'!$E:$E,'Point System'!$G:$G,0),0)</f>
        <v>0</v>
      </c>
      <c r="W90" s="241">
        <f t="shared" si="4"/>
        <v>0</v>
      </c>
      <c r="X90" s="241">
        <f t="shared" si="5"/>
        <v>0</v>
      </c>
      <c r="Y90" s="244" cm="1">
        <f t="array" ref="Y90">IFERROR(SUMPRODUCT((LOWER(INDEX(Attendance!$E:$ZZ,MATCH($A90,Attendance!$A:$A,0),0))="x")*(TEXT(Attendance!$E$1:$ZZ$1,"mmm")="Mar"))/SUMPRODUCT((Attendance!$E$1:$ZZ$1&lt;&gt;"")*(TEXT(Attendance!$E$1:$ZZ$1,"mmm")="Mar")),0)</f>
        <v>0</v>
      </c>
      <c r="Z90" s="245" cm="1">
        <f t="array" ref="Z90">IFERROR(SUMPRODUCT((LOWER(INDEX(Attendance!$E:$ZZ,MATCH($A90,Attendance!$A:$A,0),0))="x")*(Attendance!$E$2:$ZZ$2=_xlfn.XLOOKUP(E$1,'Point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91" spans="1:26" x14ac:dyDescent="0.25">
      <c r="A91" s="39">
        <f>Attendance!A90</f>
        <v>88</v>
      </c>
      <c r="B91" s="39" t="str">
        <f>IF($A91=0,"",IFERROR(_xlfn.LET(_xlpm.x,INDEX(Attendance!$B:$B,MATCH($A91,Attendance!$A:$A,0)),IF(_xlpm.x=0,"",_xlpm.x)),""))</f>
        <v/>
      </c>
      <c r="C91" s="39" t="str">
        <f>IF($A91=0,"",IFERROR(_xlfn.LET(_xlpm.x,INDEX(Attendance!$C:$C,MATCH($A91,Attendance!$A:$A,0)),IF(_xlpm.x=0,"",_xlpm.x)),""))</f>
        <v/>
      </c>
      <c r="D91" s="39" t="str">
        <f>IF($A91=0,"",IFERROR(_xlfn.LET(_xlpm.x,INDEX(Attendance!$D:$D,MATCH($A91,Attendance!$A:$A,0)),IF(_xlpm.x=0,"",_xlpm.x)),""))</f>
        <v/>
      </c>
      <c r="E91" s="233" cm="1">
        <f t="array" ref="E91">SUMPRODUCT((LOWER(INDEX(Attendance!$D:$ZZ,MATCH($A91,Attendance!$A:$A,0),0))="x")*(Attendance!$D$2:$ZZ$2=_xlfn.XLOOKUP(E$1,'Point System'!$A:$A,'Point System'!$B:$B,""))*(TEXT(Attendance!$D$1:$ZZ$1,"mmm")="Mar"))*_xlfn.XLOOKUP(E$1,'Point System'!$A:$A,'Point System'!$C:$C,0)</f>
        <v>0</v>
      </c>
      <c r="F91" s="233" cm="1">
        <f t="array" ref="F91">SUMPRODUCT((LOWER(INDEX(Attendance!$D:$ZZ,MATCH($A91,Attendance!$A:$A,0),0))="x")*(Attendance!$D$2:$ZZ$2=_xlfn.XLOOKUP(F$1,'Point System'!$A:$A,'Point System'!$B:$B,""))*(TEXT(Attendance!$D$1:$ZZ$1,"mmm")="Mar"))*_xlfn.XLOOKUP(F$1,'Point System'!$A:$A,'Point System'!$C:$C,0)</f>
        <v>0</v>
      </c>
      <c r="G91" s="233" cm="1">
        <f t="array" ref="G91">SUMPRODUCT((LOWER(INDEX(Attendance!$D:$ZZ,MATCH($A91,Attendance!$A:$A,0),0))="x")*(Attendance!$D$2:$ZZ$2=_xlfn.XLOOKUP(G$1,'Point System'!$A:$A,'Point System'!$B:$B,""))*(TEXT(Attendance!$D$1:$ZZ$1,"mmm")="Mar"))*_xlfn.XLOOKUP(G$1,'Point System'!$A:$A,'Point System'!$C:$C,0)</f>
        <v>0</v>
      </c>
      <c r="H91" s="233" cm="1">
        <f t="array" ref="H91">SUMPRODUCT((LOWER(INDEX(Attendance!$D:$ZZ,MATCH($A91,Attendance!$A:$A,0),0))="x")*(Attendance!$D$2:$ZZ$2=_xlfn.XLOOKUP(H$1,'Point System'!$A:$A,'Point System'!$B:$B,""))*(TEXT(Attendance!$D$1:$ZZ$1,"mmm")="Mar"))*_xlfn.XLOOKUP(H$1,'Point System'!$A:$A,'Point System'!$C:$C,0)</f>
        <v>0</v>
      </c>
      <c r="I91" s="233" cm="1">
        <f t="array" ref="I91">SUMPRODUCT((LOWER(INDEX(Attendance!$D:$ZZ,MATCH($A91,Attendance!$A:$A,0),0))="x")*(Attendance!$D$2:$ZZ$2=_xlfn.XLOOKUP(I$1,'Point System'!$A:$A,'Point System'!$B:$B,""))*(TEXT(Attendance!$D$1:$ZZ$1,"mmm")="Mar"))*_xlfn.XLOOKUP(I$1,'Point System'!$A:$A,'Point System'!$C:$C,0)</f>
        <v>0</v>
      </c>
      <c r="J91" s="233" cm="1">
        <f t="array" ref="J91">SUMPRODUCT((LOWER(INDEX(Attendance!$D:$ZZ,MATCH($A91,Attendance!$A:$A,0),0))="x")*(Attendance!$D$2:$ZZ$2=_xlfn.XLOOKUP(J$1,'Point System'!$A:$A,'Point System'!$B:$B,""))*(TEXT(Attendance!$D$1:$ZZ$1,"mmm")="Mar"))*_xlfn.XLOOKUP(J$1,'Point System'!$A:$A,'Point System'!$C:$C,0)</f>
        <v>0</v>
      </c>
      <c r="K91" s="233" cm="1">
        <f t="array" ref="K91">SUMPRODUCT((LOWER(INDEX(Attendance!$D:$ZZ,MATCH($A91,Attendance!$A:$A,0),0))="x")*(Attendance!$D$2:$ZZ$2=_xlfn.XLOOKUP(K$1,'Point System'!$A:$A,'Point System'!$B:$B,""))*(TEXT(Attendance!$D$1:$ZZ$1,"mmm")="Mar"))*_xlfn.XLOOKUP(K$1,'Point System'!$A:$A,'Point System'!$C:$C,0)</f>
        <v>0</v>
      </c>
      <c r="L91" s="188"/>
      <c r="M91" s="188"/>
      <c r="N91" s="188"/>
      <c r="O91" s="188"/>
      <c r="P91" s="241">
        <f t="shared" si="3"/>
        <v>0</v>
      </c>
      <c r="Q91" s="242">
        <f>IFERROR(INDEX(Deduction!$W:$W,MATCH($A91,Deduction!$A:$A,0))*_xlfn.XLOOKUP(Q$1,'Point System'!$E:$E,'Point System'!$G:$G,0),0)</f>
        <v>0</v>
      </c>
      <c r="R91" s="242">
        <f>IFERROR(INDEX(Deduction!$X:$X,MATCH($A91,Deduction!$A:$A,0))*_xlfn.XLOOKUP(R$1,'Point System'!$E:$E,'Point System'!$G:$G,0),0)</f>
        <v>0</v>
      </c>
      <c r="S91" s="242">
        <f>IFERROR(INDEX(Deduction!$Y:$Y,MATCH($A91,Deduction!$A:$A,0))*_xlfn.XLOOKUP(S$1,'Point System'!$E:$E,'Point System'!$G:$G,0),0)</f>
        <v>0</v>
      </c>
      <c r="T91" s="242">
        <f>IFERROR(INDEX(Deduction!$Z:$Z,MATCH($A91,Deduction!$A:$A,0))*_xlfn.XLOOKUP(T$1,'Point System'!$E:$E,'Point System'!$G:$G,0),0)</f>
        <v>0</v>
      </c>
      <c r="U91" s="242">
        <f>IFERROR(INDEX(Deduction!$AA:$AA,MATCH($A91,Deduction!$A:$A,0))*_xlfn.XLOOKUP(U$1,'Point System'!$E:$E,'Point System'!$G:$G,0),0)</f>
        <v>0</v>
      </c>
      <c r="V91" s="242">
        <f>IFERROR(INDEX(Deduction!$AB:$AB,MATCH($A91,Deduction!$A:$A,0))*_xlfn.XLOOKUP(V$1,'Point System'!$E:$E,'Point System'!$G:$G,0),0)</f>
        <v>0</v>
      </c>
      <c r="W91" s="241">
        <f t="shared" si="4"/>
        <v>0</v>
      </c>
      <c r="X91" s="241">
        <f t="shared" si="5"/>
        <v>0</v>
      </c>
      <c r="Y91" s="244" cm="1">
        <f t="array" ref="Y91">IFERROR(SUMPRODUCT((LOWER(INDEX(Attendance!$E:$ZZ,MATCH($A91,Attendance!$A:$A,0),0))="x")*(TEXT(Attendance!$E$1:$ZZ$1,"mmm")="Mar"))/SUMPRODUCT((Attendance!$E$1:$ZZ$1&lt;&gt;"")*(TEXT(Attendance!$E$1:$ZZ$1,"mmm")="Mar")),0)</f>
        <v>0</v>
      </c>
      <c r="Z91" s="245" cm="1">
        <f t="array" ref="Z91">IFERROR(SUMPRODUCT((LOWER(INDEX(Attendance!$E:$ZZ,MATCH($A91,Attendance!$A:$A,0),0))="x")*(Attendance!$E$2:$ZZ$2=_xlfn.XLOOKUP(E$1,'Point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92" spans="1:26" x14ac:dyDescent="0.25">
      <c r="A92" s="40">
        <f>Attendance!A91</f>
        <v>89</v>
      </c>
      <c r="B92" s="39" t="str">
        <f>IF($A92=0,"",IFERROR(_xlfn.LET(_xlpm.x,INDEX(Attendance!$B:$B,MATCH($A92,Attendance!$A:$A,0)),IF(_xlpm.x=0,"",_xlpm.x)),""))</f>
        <v/>
      </c>
      <c r="C92" s="39" t="str">
        <f>IF($A92=0,"",IFERROR(_xlfn.LET(_xlpm.x,INDEX(Attendance!$C:$C,MATCH($A92,Attendance!$A:$A,0)),IF(_xlpm.x=0,"",_xlpm.x)),""))</f>
        <v/>
      </c>
      <c r="D92" s="39" t="str">
        <f>IF($A92=0,"",IFERROR(_xlfn.LET(_xlpm.x,INDEX(Attendance!$D:$D,MATCH($A92,Attendance!$A:$A,0)),IF(_xlpm.x=0,"",_xlpm.x)),""))</f>
        <v/>
      </c>
      <c r="E92" s="233" cm="1">
        <f t="array" ref="E92">SUMPRODUCT((LOWER(INDEX(Attendance!$D:$ZZ,MATCH($A92,Attendance!$A:$A,0),0))="x")*(Attendance!$D$2:$ZZ$2=_xlfn.XLOOKUP(E$1,'Point System'!$A:$A,'Point System'!$B:$B,""))*(TEXT(Attendance!$D$1:$ZZ$1,"mmm")="Mar"))*_xlfn.XLOOKUP(E$1,'Point System'!$A:$A,'Point System'!$C:$C,0)</f>
        <v>0</v>
      </c>
      <c r="F92" s="233" cm="1">
        <f t="array" ref="F92">SUMPRODUCT((LOWER(INDEX(Attendance!$D:$ZZ,MATCH($A92,Attendance!$A:$A,0),0))="x")*(Attendance!$D$2:$ZZ$2=_xlfn.XLOOKUP(F$1,'Point System'!$A:$A,'Point System'!$B:$B,""))*(TEXT(Attendance!$D$1:$ZZ$1,"mmm")="Mar"))*_xlfn.XLOOKUP(F$1,'Point System'!$A:$A,'Point System'!$C:$C,0)</f>
        <v>0</v>
      </c>
      <c r="G92" s="233" cm="1">
        <f t="array" ref="G92">SUMPRODUCT((LOWER(INDEX(Attendance!$D:$ZZ,MATCH($A92,Attendance!$A:$A,0),0))="x")*(Attendance!$D$2:$ZZ$2=_xlfn.XLOOKUP(G$1,'Point System'!$A:$A,'Point System'!$B:$B,""))*(TEXT(Attendance!$D$1:$ZZ$1,"mmm")="Mar"))*_xlfn.XLOOKUP(G$1,'Point System'!$A:$A,'Point System'!$C:$C,0)</f>
        <v>0</v>
      </c>
      <c r="H92" s="233" cm="1">
        <f t="array" ref="H92">SUMPRODUCT((LOWER(INDEX(Attendance!$D:$ZZ,MATCH($A92,Attendance!$A:$A,0),0))="x")*(Attendance!$D$2:$ZZ$2=_xlfn.XLOOKUP(H$1,'Point System'!$A:$A,'Point System'!$B:$B,""))*(TEXT(Attendance!$D$1:$ZZ$1,"mmm")="Mar"))*_xlfn.XLOOKUP(H$1,'Point System'!$A:$A,'Point System'!$C:$C,0)</f>
        <v>0</v>
      </c>
      <c r="I92" s="233" cm="1">
        <f t="array" ref="I92">SUMPRODUCT((LOWER(INDEX(Attendance!$D:$ZZ,MATCH($A92,Attendance!$A:$A,0),0))="x")*(Attendance!$D$2:$ZZ$2=_xlfn.XLOOKUP(I$1,'Point System'!$A:$A,'Point System'!$B:$B,""))*(TEXT(Attendance!$D$1:$ZZ$1,"mmm")="Mar"))*_xlfn.XLOOKUP(I$1,'Point System'!$A:$A,'Point System'!$C:$C,0)</f>
        <v>0</v>
      </c>
      <c r="J92" s="233" cm="1">
        <f t="array" ref="J92">SUMPRODUCT((LOWER(INDEX(Attendance!$D:$ZZ,MATCH($A92,Attendance!$A:$A,0),0))="x")*(Attendance!$D$2:$ZZ$2=_xlfn.XLOOKUP(J$1,'Point System'!$A:$A,'Point System'!$B:$B,""))*(TEXT(Attendance!$D$1:$ZZ$1,"mmm")="Mar"))*_xlfn.XLOOKUP(J$1,'Point System'!$A:$A,'Point System'!$C:$C,0)</f>
        <v>0</v>
      </c>
      <c r="K92" s="233" cm="1">
        <f t="array" ref="K92">SUMPRODUCT((LOWER(INDEX(Attendance!$D:$ZZ,MATCH($A92,Attendance!$A:$A,0),0))="x")*(Attendance!$D$2:$ZZ$2=_xlfn.XLOOKUP(K$1,'Point System'!$A:$A,'Point System'!$B:$B,""))*(TEXT(Attendance!$D$1:$ZZ$1,"mmm")="Mar"))*_xlfn.XLOOKUP(K$1,'Point System'!$A:$A,'Point System'!$C:$C,0)</f>
        <v>0</v>
      </c>
      <c r="L92" s="188"/>
      <c r="M92" s="188"/>
      <c r="N92" s="188"/>
      <c r="O92" s="188"/>
      <c r="P92" s="241">
        <f t="shared" si="3"/>
        <v>0</v>
      </c>
      <c r="Q92" s="242">
        <f>IFERROR(INDEX(Deduction!$W:$W,MATCH($A92,Deduction!$A:$A,0))*_xlfn.XLOOKUP(Q$1,'Point System'!$E:$E,'Point System'!$G:$G,0),0)</f>
        <v>0</v>
      </c>
      <c r="R92" s="242">
        <f>IFERROR(INDEX(Deduction!$X:$X,MATCH($A92,Deduction!$A:$A,0))*_xlfn.XLOOKUP(R$1,'Point System'!$E:$E,'Point System'!$G:$G,0),0)</f>
        <v>0</v>
      </c>
      <c r="S92" s="242">
        <f>IFERROR(INDEX(Deduction!$Y:$Y,MATCH($A92,Deduction!$A:$A,0))*_xlfn.XLOOKUP(S$1,'Point System'!$E:$E,'Point System'!$G:$G,0),0)</f>
        <v>0</v>
      </c>
      <c r="T92" s="242">
        <f>IFERROR(INDEX(Deduction!$Z:$Z,MATCH($A92,Deduction!$A:$A,0))*_xlfn.XLOOKUP(T$1,'Point System'!$E:$E,'Point System'!$G:$G,0),0)</f>
        <v>0</v>
      </c>
      <c r="U92" s="242">
        <f>IFERROR(INDEX(Deduction!$AA:$AA,MATCH($A92,Deduction!$A:$A,0))*_xlfn.XLOOKUP(U$1,'Point System'!$E:$E,'Point System'!$G:$G,0),0)</f>
        <v>0</v>
      </c>
      <c r="V92" s="242">
        <f>IFERROR(INDEX(Deduction!$AB:$AB,MATCH($A92,Deduction!$A:$A,0))*_xlfn.XLOOKUP(V$1,'Point System'!$E:$E,'Point System'!$G:$G,0),0)</f>
        <v>0</v>
      </c>
      <c r="W92" s="241">
        <f t="shared" si="4"/>
        <v>0</v>
      </c>
      <c r="X92" s="241">
        <f t="shared" si="5"/>
        <v>0</v>
      </c>
      <c r="Y92" s="244" cm="1">
        <f t="array" ref="Y92">IFERROR(SUMPRODUCT((LOWER(INDEX(Attendance!$E:$ZZ,MATCH($A92,Attendance!$A:$A,0),0))="x")*(TEXT(Attendance!$E$1:$ZZ$1,"mmm")="Mar"))/SUMPRODUCT((Attendance!$E$1:$ZZ$1&lt;&gt;"")*(TEXT(Attendance!$E$1:$ZZ$1,"mmm")="Mar")),0)</f>
        <v>0</v>
      </c>
      <c r="Z92" s="245" cm="1">
        <f t="array" ref="Z92">IFERROR(SUMPRODUCT((LOWER(INDEX(Attendance!$E:$ZZ,MATCH($A92,Attendance!$A:$A,0),0))="x")*(Attendance!$E$2:$ZZ$2=_xlfn.XLOOKUP(E$1,'Point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93" spans="1:26" x14ac:dyDescent="0.25">
      <c r="A93" s="39">
        <f>Attendance!A92</f>
        <v>90</v>
      </c>
      <c r="B93" s="39" t="str">
        <f>IF($A93=0,"",IFERROR(_xlfn.LET(_xlpm.x,INDEX(Attendance!$B:$B,MATCH($A93,Attendance!$A:$A,0)),IF(_xlpm.x=0,"",_xlpm.x)),""))</f>
        <v/>
      </c>
      <c r="C93" s="39" t="str">
        <f>IF($A93=0,"",IFERROR(_xlfn.LET(_xlpm.x,INDEX(Attendance!$C:$C,MATCH($A93,Attendance!$A:$A,0)),IF(_xlpm.x=0,"",_xlpm.x)),""))</f>
        <v/>
      </c>
      <c r="D93" s="39" t="str">
        <f>IF($A93=0,"",IFERROR(_xlfn.LET(_xlpm.x,INDEX(Attendance!$D:$D,MATCH($A93,Attendance!$A:$A,0)),IF(_xlpm.x=0,"",_xlpm.x)),""))</f>
        <v/>
      </c>
      <c r="E93" s="233" cm="1">
        <f t="array" ref="E93">SUMPRODUCT((LOWER(INDEX(Attendance!$D:$ZZ,MATCH($A93,Attendance!$A:$A,0),0))="x")*(Attendance!$D$2:$ZZ$2=_xlfn.XLOOKUP(E$1,'Point System'!$A:$A,'Point System'!$B:$B,""))*(TEXT(Attendance!$D$1:$ZZ$1,"mmm")="Mar"))*_xlfn.XLOOKUP(E$1,'Point System'!$A:$A,'Point System'!$C:$C,0)</f>
        <v>0</v>
      </c>
      <c r="F93" s="233" cm="1">
        <f t="array" ref="F93">SUMPRODUCT((LOWER(INDEX(Attendance!$D:$ZZ,MATCH($A93,Attendance!$A:$A,0),0))="x")*(Attendance!$D$2:$ZZ$2=_xlfn.XLOOKUP(F$1,'Point System'!$A:$A,'Point System'!$B:$B,""))*(TEXT(Attendance!$D$1:$ZZ$1,"mmm")="Mar"))*_xlfn.XLOOKUP(F$1,'Point System'!$A:$A,'Point System'!$C:$C,0)</f>
        <v>0</v>
      </c>
      <c r="G93" s="233" cm="1">
        <f t="array" ref="G93">SUMPRODUCT((LOWER(INDEX(Attendance!$D:$ZZ,MATCH($A93,Attendance!$A:$A,0),0))="x")*(Attendance!$D$2:$ZZ$2=_xlfn.XLOOKUP(G$1,'Point System'!$A:$A,'Point System'!$B:$B,""))*(TEXT(Attendance!$D$1:$ZZ$1,"mmm")="Mar"))*_xlfn.XLOOKUP(G$1,'Point System'!$A:$A,'Point System'!$C:$C,0)</f>
        <v>0</v>
      </c>
      <c r="H93" s="233" cm="1">
        <f t="array" ref="H93">SUMPRODUCT((LOWER(INDEX(Attendance!$D:$ZZ,MATCH($A93,Attendance!$A:$A,0),0))="x")*(Attendance!$D$2:$ZZ$2=_xlfn.XLOOKUP(H$1,'Point System'!$A:$A,'Point System'!$B:$B,""))*(TEXT(Attendance!$D$1:$ZZ$1,"mmm")="Mar"))*_xlfn.XLOOKUP(H$1,'Point System'!$A:$A,'Point System'!$C:$C,0)</f>
        <v>0</v>
      </c>
      <c r="I93" s="233" cm="1">
        <f t="array" ref="I93">SUMPRODUCT((LOWER(INDEX(Attendance!$D:$ZZ,MATCH($A93,Attendance!$A:$A,0),0))="x")*(Attendance!$D$2:$ZZ$2=_xlfn.XLOOKUP(I$1,'Point System'!$A:$A,'Point System'!$B:$B,""))*(TEXT(Attendance!$D$1:$ZZ$1,"mmm")="Mar"))*_xlfn.XLOOKUP(I$1,'Point System'!$A:$A,'Point System'!$C:$C,0)</f>
        <v>0</v>
      </c>
      <c r="J93" s="233" cm="1">
        <f t="array" ref="J93">SUMPRODUCT((LOWER(INDEX(Attendance!$D:$ZZ,MATCH($A93,Attendance!$A:$A,0),0))="x")*(Attendance!$D$2:$ZZ$2=_xlfn.XLOOKUP(J$1,'Point System'!$A:$A,'Point System'!$B:$B,""))*(TEXT(Attendance!$D$1:$ZZ$1,"mmm")="Mar"))*_xlfn.XLOOKUP(J$1,'Point System'!$A:$A,'Point System'!$C:$C,0)</f>
        <v>0</v>
      </c>
      <c r="K93" s="233" cm="1">
        <f t="array" ref="K93">SUMPRODUCT((LOWER(INDEX(Attendance!$D:$ZZ,MATCH($A93,Attendance!$A:$A,0),0))="x")*(Attendance!$D$2:$ZZ$2=_xlfn.XLOOKUP(K$1,'Point System'!$A:$A,'Point System'!$B:$B,""))*(TEXT(Attendance!$D$1:$ZZ$1,"mmm")="Mar"))*_xlfn.XLOOKUP(K$1,'Point System'!$A:$A,'Point System'!$C:$C,0)</f>
        <v>0</v>
      </c>
      <c r="L93" s="188"/>
      <c r="M93" s="188"/>
      <c r="N93" s="188"/>
      <c r="O93" s="188"/>
      <c r="P93" s="241">
        <f t="shared" si="3"/>
        <v>0</v>
      </c>
      <c r="Q93" s="242">
        <f>IFERROR(INDEX(Deduction!$W:$W,MATCH($A93,Deduction!$A:$A,0))*_xlfn.XLOOKUP(Q$1,'Point System'!$E:$E,'Point System'!$G:$G,0),0)</f>
        <v>0</v>
      </c>
      <c r="R93" s="242">
        <f>IFERROR(INDEX(Deduction!$X:$X,MATCH($A93,Deduction!$A:$A,0))*_xlfn.XLOOKUP(R$1,'Point System'!$E:$E,'Point System'!$G:$G,0),0)</f>
        <v>0</v>
      </c>
      <c r="S93" s="242">
        <f>IFERROR(INDEX(Deduction!$Y:$Y,MATCH($A93,Deduction!$A:$A,0))*_xlfn.XLOOKUP(S$1,'Point System'!$E:$E,'Point System'!$G:$G,0),0)</f>
        <v>0</v>
      </c>
      <c r="T93" s="242">
        <f>IFERROR(INDEX(Deduction!$Z:$Z,MATCH($A93,Deduction!$A:$A,0))*_xlfn.XLOOKUP(T$1,'Point System'!$E:$E,'Point System'!$G:$G,0),0)</f>
        <v>0</v>
      </c>
      <c r="U93" s="242">
        <f>IFERROR(INDEX(Deduction!$AA:$AA,MATCH($A93,Deduction!$A:$A,0))*_xlfn.XLOOKUP(U$1,'Point System'!$E:$E,'Point System'!$G:$G,0),0)</f>
        <v>0</v>
      </c>
      <c r="V93" s="242">
        <f>IFERROR(INDEX(Deduction!$AB:$AB,MATCH($A93,Deduction!$A:$A,0))*_xlfn.XLOOKUP(V$1,'Point System'!$E:$E,'Point System'!$G:$G,0),0)</f>
        <v>0</v>
      </c>
      <c r="W93" s="241">
        <f t="shared" si="4"/>
        <v>0</v>
      </c>
      <c r="X93" s="241">
        <f t="shared" si="5"/>
        <v>0</v>
      </c>
      <c r="Y93" s="244" cm="1">
        <f t="array" ref="Y93">IFERROR(SUMPRODUCT((LOWER(INDEX(Attendance!$E:$ZZ,MATCH($A93,Attendance!$A:$A,0),0))="x")*(TEXT(Attendance!$E$1:$ZZ$1,"mmm")="Mar"))/SUMPRODUCT((Attendance!$E$1:$ZZ$1&lt;&gt;"")*(TEXT(Attendance!$E$1:$ZZ$1,"mmm")="Mar")),0)</f>
        <v>0</v>
      </c>
      <c r="Z93" s="245" cm="1">
        <f t="array" ref="Z93">IFERROR(SUMPRODUCT((LOWER(INDEX(Attendance!$E:$ZZ,MATCH($A93,Attendance!$A:$A,0),0))="x")*(Attendance!$E$2:$ZZ$2=_xlfn.XLOOKUP(E$1,'Point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94" spans="1:26" x14ac:dyDescent="0.25">
      <c r="A94" s="40">
        <f>Attendance!A93</f>
        <v>91</v>
      </c>
      <c r="B94" s="39" t="str">
        <f>IF($A94=0,"",IFERROR(_xlfn.LET(_xlpm.x,INDEX(Attendance!$B:$B,MATCH($A94,Attendance!$A:$A,0)),IF(_xlpm.x=0,"",_xlpm.x)),""))</f>
        <v/>
      </c>
      <c r="C94" s="39" t="str">
        <f>IF($A94=0,"",IFERROR(_xlfn.LET(_xlpm.x,INDEX(Attendance!$C:$C,MATCH($A94,Attendance!$A:$A,0)),IF(_xlpm.x=0,"",_xlpm.x)),""))</f>
        <v/>
      </c>
      <c r="D94" s="39" t="str">
        <f>IF($A94=0,"",IFERROR(_xlfn.LET(_xlpm.x,INDEX(Attendance!$D:$D,MATCH($A94,Attendance!$A:$A,0)),IF(_xlpm.x=0,"",_xlpm.x)),""))</f>
        <v/>
      </c>
      <c r="E94" s="233" cm="1">
        <f t="array" ref="E94">SUMPRODUCT((LOWER(INDEX(Attendance!$D:$ZZ,MATCH($A94,Attendance!$A:$A,0),0))="x")*(Attendance!$D$2:$ZZ$2=_xlfn.XLOOKUP(E$1,'Point System'!$A:$A,'Point System'!$B:$B,""))*(TEXT(Attendance!$D$1:$ZZ$1,"mmm")="Mar"))*_xlfn.XLOOKUP(E$1,'Point System'!$A:$A,'Point System'!$C:$C,0)</f>
        <v>0</v>
      </c>
      <c r="F94" s="233" cm="1">
        <f t="array" ref="F94">SUMPRODUCT((LOWER(INDEX(Attendance!$D:$ZZ,MATCH($A94,Attendance!$A:$A,0),0))="x")*(Attendance!$D$2:$ZZ$2=_xlfn.XLOOKUP(F$1,'Point System'!$A:$A,'Point System'!$B:$B,""))*(TEXT(Attendance!$D$1:$ZZ$1,"mmm")="Mar"))*_xlfn.XLOOKUP(F$1,'Point System'!$A:$A,'Point System'!$C:$C,0)</f>
        <v>0</v>
      </c>
      <c r="G94" s="233" cm="1">
        <f t="array" ref="G94">SUMPRODUCT((LOWER(INDEX(Attendance!$D:$ZZ,MATCH($A94,Attendance!$A:$A,0),0))="x")*(Attendance!$D$2:$ZZ$2=_xlfn.XLOOKUP(G$1,'Point System'!$A:$A,'Point System'!$B:$B,""))*(TEXT(Attendance!$D$1:$ZZ$1,"mmm")="Mar"))*_xlfn.XLOOKUP(G$1,'Point System'!$A:$A,'Point System'!$C:$C,0)</f>
        <v>0</v>
      </c>
      <c r="H94" s="233" cm="1">
        <f t="array" ref="H94">SUMPRODUCT((LOWER(INDEX(Attendance!$D:$ZZ,MATCH($A94,Attendance!$A:$A,0),0))="x")*(Attendance!$D$2:$ZZ$2=_xlfn.XLOOKUP(H$1,'Point System'!$A:$A,'Point System'!$B:$B,""))*(TEXT(Attendance!$D$1:$ZZ$1,"mmm")="Mar"))*_xlfn.XLOOKUP(H$1,'Point System'!$A:$A,'Point System'!$C:$C,0)</f>
        <v>0</v>
      </c>
      <c r="I94" s="233" cm="1">
        <f t="array" ref="I94">SUMPRODUCT((LOWER(INDEX(Attendance!$D:$ZZ,MATCH($A94,Attendance!$A:$A,0),0))="x")*(Attendance!$D$2:$ZZ$2=_xlfn.XLOOKUP(I$1,'Point System'!$A:$A,'Point System'!$B:$B,""))*(TEXT(Attendance!$D$1:$ZZ$1,"mmm")="Mar"))*_xlfn.XLOOKUP(I$1,'Point System'!$A:$A,'Point System'!$C:$C,0)</f>
        <v>0</v>
      </c>
      <c r="J94" s="233" cm="1">
        <f t="array" ref="J94">SUMPRODUCT((LOWER(INDEX(Attendance!$D:$ZZ,MATCH($A94,Attendance!$A:$A,0),0))="x")*(Attendance!$D$2:$ZZ$2=_xlfn.XLOOKUP(J$1,'Point System'!$A:$A,'Point System'!$B:$B,""))*(TEXT(Attendance!$D$1:$ZZ$1,"mmm")="Mar"))*_xlfn.XLOOKUP(J$1,'Point System'!$A:$A,'Point System'!$C:$C,0)</f>
        <v>0</v>
      </c>
      <c r="K94" s="233" cm="1">
        <f t="array" ref="K94">SUMPRODUCT((LOWER(INDEX(Attendance!$D:$ZZ,MATCH($A94,Attendance!$A:$A,0),0))="x")*(Attendance!$D$2:$ZZ$2=_xlfn.XLOOKUP(K$1,'Point System'!$A:$A,'Point System'!$B:$B,""))*(TEXT(Attendance!$D$1:$ZZ$1,"mmm")="Mar"))*_xlfn.XLOOKUP(K$1,'Point System'!$A:$A,'Point System'!$C:$C,0)</f>
        <v>0</v>
      </c>
      <c r="L94" s="188"/>
      <c r="M94" s="188"/>
      <c r="N94" s="188"/>
      <c r="O94" s="188"/>
      <c r="P94" s="241">
        <f t="shared" si="3"/>
        <v>0</v>
      </c>
      <c r="Q94" s="242">
        <f>IFERROR(INDEX(Deduction!$W:$W,MATCH($A94,Deduction!$A:$A,0))*_xlfn.XLOOKUP(Q$1,'Point System'!$E:$E,'Point System'!$G:$G,0),0)</f>
        <v>0</v>
      </c>
      <c r="R94" s="242">
        <f>IFERROR(INDEX(Deduction!$X:$X,MATCH($A94,Deduction!$A:$A,0))*_xlfn.XLOOKUP(R$1,'Point System'!$E:$E,'Point System'!$G:$G,0),0)</f>
        <v>0</v>
      </c>
      <c r="S94" s="242">
        <f>IFERROR(INDEX(Deduction!$Y:$Y,MATCH($A94,Deduction!$A:$A,0))*_xlfn.XLOOKUP(S$1,'Point System'!$E:$E,'Point System'!$G:$G,0),0)</f>
        <v>0</v>
      </c>
      <c r="T94" s="242">
        <f>IFERROR(INDEX(Deduction!$Z:$Z,MATCH($A94,Deduction!$A:$A,0))*_xlfn.XLOOKUP(T$1,'Point System'!$E:$E,'Point System'!$G:$G,0),0)</f>
        <v>0</v>
      </c>
      <c r="U94" s="242">
        <f>IFERROR(INDEX(Deduction!$AA:$AA,MATCH($A94,Deduction!$A:$A,0))*_xlfn.XLOOKUP(U$1,'Point System'!$E:$E,'Point System'!$G:$G,0),0)</f>
        <v>0</v>
      </c>
      <c r="V94" s="242">
        <f>IFERROR(INDEX(Deduction!$AB:$AB,MATCH($A94,Deduction!$A:$A,0))*_xlfn.XLOOKUP(V$1,'Point System'!$E:$E,'Point System'!$G:$G,0),0)</f>
        <v>0</v>
      </c>
      <c r="W94" s="241">
        <f t="shared" si="4"/>
        <v>0</v>
      </c>
      <c r="X94" s="241">
        <f t="shared" si="5"/>
        <v>0</v>
      </c>
      <c r="Y94" s="244" cm="1">
        <f t="array" ref="Y94">IFERROR(SUMPRODUCT((LOWER(INDEX(Attendance!$E:$ZZ,MATCH($A94,Attendance!$A:$A,0),0))="x")*(TEXT(Attendance!$E$1:$ZZ$1,"mmm")="Mar"))/SUMPRODUCT((Attendance!$E$1:$ZZ$1&lt;&gt;"")*(TEXT(Attendance!$E$1:$ZZ$1,"mmm")="Mar")),0)</f>
        <v>0</v>
      </c>
      <c r="Z94" s="245" cm="1">
        <f t="array" ref="Z94">IFERROR(SUMPRODUCT((LOWER(INDEX(Attendance!$E:$ZZ,MATCH($A94,Attendance!$A:$A,0),0))="x")*(Attendance!$E$2:$ZZ$2=_xlfn.XLOOKUP(E$1,'Point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95" spans="1:26" x14ac:dyDescent="0.25">
      <c r="A95" s="39">
        <f>Attendance!A94</f>
        <v>92</v>
      </c>
      <c r="B95" s="39" t="str">
        <f>IF($A95=0,"",IFERROR(_xlfn.LET(_xlpm.x,INDEX(Attendance!$B:$B,MATCH($A95,Attendance!$A:$A,0)),IF(_xlpm.x=0,"",_xlpm.x)),""))</f>
        <v/>
      </c>
      <c r="C95" s="39" t="str">
        <f>IF($A95=0,"",IFERROR(_xlfn.LET(_xlpm.x,INDEX(Attendance!$C:$C,MATCH($A95,Attendance!$A:$A,0)),IF(_xlpm.x=0,"",_xlpm.x)),""))</f>
        <v/>
      </c>
      <c r="D95" s="39" t="str">
        <f>IF($A95=0,"",IFERROR(_xlfn.LET(_xlpm.x,INDEX(Attendance!$D:$D,MATCH($A95,Attendance!$A:$A,0)),IF(_xlpm.x=0,"",_xlpm.x)),""))</f>
        <v/>
      </c>
      <c r="E95" s="233" cm="1">
        <f t="array" ref="E95">SUMPRODUCT((LOWER(INDEX(Attendance!$D:$ZZ,MATCH($A95,Attendance!$A:$A,0),0))="x")*(Attendance!$D$2:$ZZ$2=_xlfn.XLOOKUP(E$1,'Point System'!$A:$A,'Point System'!$B:$B,""))*(TEXT(Attendance!$D$1:$ZZ$1,"mmm")="Mar"))*_xlfn.XLOOKUP(E$1,'Point System'!$A:$A,'Point System'!$C:$C,0)</f>
        <v>0</v>
      </c>
      <c r="F95" s="233" cm="1">
        <f t="array" ref="F95">SUMPRODUCT((LOWER(INDEX(Attendance!$D:$ZZ,MATCH($A95,Attendance!$A:$A,0),0))="x")*(Attendance!$D$2:$ZZ$2=_xlfn.XLOOKUP(F$1,'Point System'!$A:$A,'Point System'!$B:$B,""))*(TEXT(Attendance!$D$1:$ZZ$1,"mmm")="Mar"))*_xlfn.XLOOKUP(F$1,'Point System'!$A:$A,'Point System'!$C:$C,0)</f>
        <v>0</v>
      </c>
      <c r="G95" s="233" cm="1">
        <f t="array" ref="G95">SUMPRODUCT((LOWER(INDEX(Attendance!$D:$ZZ,MATCH($A95,Attendance!$A:$A,0),0))="x")*(Attendance!$D$2:$ZZ$2=_xlfn.XLOOKUP(G$1,'Point System'!$A:$A,'Point System'!$B:$B,""))*(TEXT(Attendance!$D$1:$ZZ$1,"mmm")="Mar"))*_xlfn.XLOOKUP(G$1,'Point System'!$A:$A,'Point System'!$C:$C,0)</f>
        <v>0</v>
      </c>
      <c r="H95" s="233" cm="1">
        <f t="array" ref="H95">SUMPRODUCT((LOWER(INDEX(Attendance!$D:$ZZ,MATCH($A95,Attendance!$A:$A,0),0))="x")*(Attendance!$D$2:$ZZ$2=_xlfn.XLOOKUP(H$1,'Point System'!$A:$A,'Point System'!$B:$B,""))*(TEXT(Attendance!$D$1:$ZZ$1,"mmm")="Mar"))*_xlfn.XLOOKUP(H$1,'Point System'!$A:$A,'Point System'!$C:$C,0)</f>
        <v>0</v>
      </c>
      <c r="I95" s="233" cm="1">
        <f t="array" ref="I95">SUMPRODUCT((LOWER(INDEX(Attendance!$D:$ZZ,MATCH($A95,Attendance!$A:$A,0),0))="x")*(Attendance!$D$2:$ZZ$2=_xlfn.XLOOKUP(I$1,'Point System'!$A:$A,'Point System'!$B:$B,""))*(TEXT(Attendance!$D$1:$ZZ$1,"mmm")="Mar"))*_xlfn.XLOOKUP(I$1,'Point System'!$A:$A,'Point System'!$C:$C,0)</f>
        <v>0</v>
      </c>
      <c r="J95" s="233" cm="1">
        <f t="array" ref="J95">SUMPRODUCT((LOWER(INDEX(Attendance!$D:$ZZ,MATCH($A95,Attendance!$A:$A,0),0))="x")*(Attendance!$D$2:$ZZ$2=_xlfn.XLOOKUP(J$1,'Point System'!$A:$A,'Point System'!$B:$B,""))*(TEXT(Attendance!$D$1:$ZZ$1,"mmm")="Mar"))*_xlfn.XLOOKUP(J$1,'Point System'!$A:$A,'Point System'!$C:$C,0)</f>
        <v>0</v>
      </c>
      <c r="K95" s="233" cm="1">
        <f t="array" ref="K95">SUMPRODUCT((LOWER(INDEX(Attendance!$D:$ZZ,MATCH($A95,Attendance!$A:$A,0),0))="x")*(Attendance!$D$2:$ZZ$2=_xlfn.XLOOKUP(K$1,'Point System'!$A:$A,'Point System'!$B:$B,""))*(TEXT(Attendance!$D$1:$ZZ$1,"mmm")="Mar"))*_xlfn.XLOOKUP(K$1,'Point System'!$A:$A,'Point System'!$C:$C,0)</f>
        <v>0</v>
      </c>
      <c r="L95" s="188"/>
      <c r="M95" s="188"/>
      <c r="N95" s="188"/>
      <c r="O95" s="188"/>
      <c r="P95" s="241">
        <f t="shared" si="3"/>
        <v>0</v>
      </c>
      <c r="Q95" s="242">
        <f>IFERROR(INDEX(Deduction!$W:$W,MATCH($A95,Deduction!$A:$A,0))*_xlfn.XLOOKUP(Q$1,'Point System'!$E:$E,'Point System'!$G:$G,0),0)</f>
        <v>0</v>
      </c>
      <c r="R95" s="242">
        <f>IFERROR(INDEX(Deduction!$X:$X,MATCH($A95,Deduction!$A:$A,0))*_xlfn.XLOOKUP(R$1,'Point System'!$E:$E,'Point System'!$G:$G,0),0)</f>
        <v>0</v>
      </c>
      <c r="S95" s="242">
        <f>IFERROR(INDEX(Deduction!$Y:$Y,MATCH($A95,Deduction!$A:$A,0))*_xlfn.XLOOKUP(S$1,'Point System'!$E:$E,'Point System'!$G:$G,0),0)</f>
        <v>0</v>
      </c>
      <c r="T95" s="242">
        <f>IFERROR(INDEX(Deduction!$Z:$Z,MATCH($A95,Deduction!$A:$A,0))*_xlfn.XLOOKUP(T$1,'Point System'!$E:$E,'Point System'!$G:$G,0),0)</f>
        <v>0</v>
      </c>
      <c r="U95" s="242">
        <f>IFERROR(INDEX(Deduction!$AA:$AA,MATCH($A95,Deduction!$A:$A,0))*_xlfn.XLOOKUP(U$1,'Point System'!$E:$E,'Point System'!$G:$G,0),0)</f>
        <v>0</v>
      </c>
      <c r="V95" s="242">
        <f>IFERROR(INDEX(Deduction!$AB:$AB,MATCH($A95,Deduction!$A:$A,0))*_xlfn.XLOOKUP(V$1,'Point System'!$E:$E,'Point System'!$G:$G,0),0)</f>
        <v>0</v>
      </c>
      <c r="W95" s="241">
        <f t="shared" si="4"/>
        <v>0</v>
      </c>
      <c r="X95" s="241">
        <f t="shared" si="5"/>
        <v>0</v>
      </c>
      <c r="Y95" s="244" cm="1">
        <f t="array" ref="Y95">IFERROR(SUMPRODUCT((LOWER(INDEX(Attendance!$E:$ZZ,MATCH($A95,Attendance!$A:$A,0),0))="x")*(TEXT(Attendance!$E$1:$ZZ$1,"mmm")="Mar"))/SUMPRODUCT((Attendance!$E$1:$ZZ$1&lt;&gt;"")*(TEXT(Attendance!$E$1:$ZZ$1,"mmm")="Mar")),0)</f>
        <v>0</v>
      </c>
      <c r="Z95" s="245" cm="1">
        <f t="array" ref="Z95">IFERROR(SUMPRODUCT((LOWER(INDEX(Attendance!$E:$ZZ,MATCH($A95,Attendance!$A:$A,0),0))="x")*(Attendance!$E$2:$ZZ$2=_xlfn.XLOOKUP(E$1,'Point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96" spans="1:26" x14ac:dyDescent="0.25">
      <c r="A96" s="40">
        <f>Attendance!A95</f>
        <v>93</v>
      </c>
      <c r="B96" s="39" t="str">
        <f>IF($A96=0,"",IFERROR(_xlfn.LET(_xlpm.x,INDEX(Attendance!$B:$B,MATCH($A96,Attendance!$A:$A,0)),IF(_xlpm.x=0,"",_xlpm.x)),""))</f>
        <v/>
      </c>
      <c r="C96" s="39" t="str">
        <f>IF($A96=0,"",IFERROR(_xlfn.LET(_xlpm.x,INDEX(Attendance!$C:$C,MATCH($A96,Attendance!$A:$A,0)),IF(_xlpm.x=0,"",_xlpm.x)),""))</f>
        <v/>
      </c>
      <c r="D96" s="39" t="str">
        <f>IF($A96=0,"",IFERROR(_xlfn.LET(_xlpm.x,INDEX(Attendance!$D:$D,MATCH($A96,Attendance!$A:$A,0)),IF(_xlpm.x=0,"",_xlpm.x)),""))</f>
        <v/>
      </c>
      <c r="E96" s="233" cm="1">
        <f t="array" ref="E96">SUMPRODUCT((LOWER(INDEX(Attendance!$D:$ZZ,MATCH($A96,Attendance!$A:$A,0),0))="x")*(Attendance!$D$2:$ZZ$2=_xlfn.XLOOKUP(E$1,'Point System'!$A:$A,'Point System'!$B:$B,""))*(TEXT(Attendance!$D$1:$ZZ$1,"mmm")="Mar"))*_xlfn.XLOOKUP(E$1,'Point System'!$A:$A,'Point System'!$C:$C,0)</f>
        <v>0</v>
      </c>
      <c r="F96" s="233" cm="1">
        <f t="array" ref="F96">SUMPRODUCT((LOWER(INDEX(Attendance!$D:$ZZ,MATCH($A96,Attendance!$A:$A,0),0))="x")*(Attendance!$D$2:$ZZ$2=_xlfn.XLOOKUP(F$1,'Point System'!$A:$A,'Point System'!$B:$B,""))*(TEXT(Attendance!$D$1:$ZZ$1,"mmm")="Mar"))*_xlfn.XLOOKUP(F$1,'Point System'!$A:$A,'Point System'!$C:$C,0)</f>
        <v>0</v>
      </c>
      <c r="G96" s="233" cm="1">
        <f t="array" ref="G96">SUMPRODUCT((LOWER(INDEX(Attendance!$D:$ZZ,MATCH($A96,Attendance!$A:$A,0),0))="x")*(Attendance!$D$2:$ZZ$2=_xlfn.XLOOKUP(G$1,'Point System'!$A:$A,'Point System'!$B:$B,""))*(TEXT(Attendance!$D$1:$ZZ$1,"mmm")="Mar"))*_xlfn.XLOOKUP(G$1,'Point System'!$A:$A,'Point System'!$C:$C,0)</f>
        <v>0</v>
      </c>
      <c r="H96" s="233" cm="1">
        <f t="array" ref="H96">SUMPRODUCT((LOWER(INDEX(Attendance!$D:$ZZ,MATCH($A96,Attendance!$A:$A,0),0))="x")*(Attendance!$D$2:$ZZ$2=_xlfn.XLOOKUP(H$1,'Point System'!$A:$A,'Point System'!$B:$B,""))*(TEXT(Attendance!$D$1:$ZZ$1,"mmm")="Mar"))*_xlfn.XLOOKUP(H$1,'Point System'!$A:$A,'Point System'!$C:$C,0)</f>
        <v>0</v>
      </c>
      <c r="I96" s="233" cm="1">
        <f t="array" ref="I96">SUMPRODUCT((LOWER(INDEX(Attendance!$D:$ZZ,MATCH($A96,Attendance!$A:$A,0),0))="x")*(Attendance!$D$2:$ZZ$2=_xlfn.XLOOKUP(I$1,'Point System'!$A:$A,'Point System'!$B:$B,""))*(TEXT(Attendance!$D$1:$ZZ$1,"mmm")="Mar"))*_xlfn.XLOOKUP(I$1,'Point System'!$A:$A,'Point System'!$C:$C,0)</f>
        <v>0</v>
      </c>
      <c r="J96" s="233" cm="1">
        <f t="array" ref="J96">SUMPRODUCT((LOWER(INDEX(Attendance!$D:$ZZ,MATCH($A96,Attendance!$A:$A,0),0))="x")*(Attendance!$D$2:$ZZ$2=_xlfn.XLOOKUP(J$1,'Point System'!$A:$A,'Point System'!$B:$B,""))*(TEXT(Attendance!$D$1:$ZZ$1,"mmm")="Mar"))*_xlfn.XLOOKUP(J$1,'Point System'!$A:$A,'Point System'!$C:$C,0)</f>
        <v>0</v>
      </c>
      <c r="K96" s="233" cm="1">
        <f t="array" ref="K96">SUMPRODUCT((LOWER(INDEX(Attendance!$D:$ZZ,MATCH($A96,Attendance!$A:$A,0),0))="x")*(Attendance!$D$2:$ZZ$2=_xlfn.XLOOKUP(K$1,'Point System'!$A:$A,'Point System'!$B:$B,""))*(TEXT(Attendance!$D$1:$ZZ$1,"mmm")="Mar"))*_xlfn.XLOOKUP(K$1,'Point System'!$A:$A,'Point System'!$C:$C,0)</f>
        <v>0</v>
      </c>
      <c r="L96" s="188"/>
      <c r="M96" s="188"/>
      <c r="N96" s="188"/>
      <c r="O96" s="188"/>
      <c r="P96" s="241">
        <f t="shared" si="3"/>
        <v>0</v>
      </c>
      <c r="Q96" s="242">
        <f>IFERROR(INDEX(Deduction!$W:$W,MATCH($A96,Deduction!$A:$A,0))*_xlfn.XLOOKUP(Q$1,'Point System'!$E:$E,'Point System'!$G:$G,0),0)</f>
        <v>0</v>
      </c>
      <c r="R96" s="242">
        <f>IFERROR(INDEX(Deduction!$X:$X,MATCH($A96,Deduction!$A:$A,0))*_xlfn.XLOOKUP(R$1,'Point System'!$E:$E,'Point System'!$G:$G,0),0)</f>
        <v>0</v>
      </c>
      <c r="S96" s="242">
        <f>IFERROR(INDEX(Deduction!$Y:$Y,MATCH($A96,Deduction!$A:$A,0))*_xlfn.XLOOKUP(S$1,'Point System'!$E:$E,'Point System'!$G:$G,0),0)</f>
        <v>0</v>
      </c>
      <c r="T96" s="242">
        <f>IFERROR(INDEX(Deduction!$Z:$Z,MATCH($A96,Deduction!$A:$A,0))*_xlfn.XLOOKUP(T$1,'Point System'!$E:$E,'Point System'!$G:$G,0),0)</f>
        <v>0</v>
      </c>
      <c r="U96" s="242">
        <f>IFERROR(INDEX(Deduction!$AA:$AA,MATCH($A96,Deduction!$A:$A,0))*_xlfn.XLOOKUP(U$1,'Point System'!$E:$E,'Point System'!$G:$G,0),0)</f>
        <v>0</v>
      </c>
      <c r="V96" s="242">
        <f>IFERROR(INDEX(Deduction!$AB:$AB,MATCH($A96,Deduction!$A:$A,0))*_xlfn.XLOOKUP(V$1,'Point System'!$E:$E,'Point System'!$G:$G,0),0)</f>
        <v>0</v>
      </c>
      <c r="W96" s="241">
        <f t="shared" si="4"/>
        <v>0</v>
      </c>
      <c r="X96" s="241">
        <f t="shared" si="5"/>
        <v>0</v>
      </c>
      <c r="Y96" s="244" cm="1">
        <f t="array" ref="Y96">IFERROR(SUMPRODUCT((LOWER(INDEX(Attendance!$E:$ZZ,MATCH($A96,Attendance!$A:$A,0),0))="x")*(TEXT(Attendance!$E$1:$ZZ$1,"mmm")="Mar"))/SUMPRODUCT((Attendance!$E$1:$ZZ$1&lt;&gt;"")*(TEXT(Attendance!$E$1:$ZZ$1,"mmm")="Mar")),0)</f>
        <v>0</v>
      </c>
      <c r="Z96" s="245" cm="1">
        <f t="array" ref="Z96">IFERROR(SUMPRODUCT((LOWER(INDEX(Attendance!$E:$ZZ,MATCH($A96,Attendance!$A:$A,0),0))="x")*(Attendance!$E$2:$ZZ$2=_xlfn.XLOOKUP(E$1,'Point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97" spans="1:26" x14ac:dyDescent="0.25">
      <c r="A97" s="39">
        <f>Attendance!A96</f>
        <v>94</v>
      </c>
      <c r="B97" s="39" t="str">
        <f>IF($A97=0,"",IFERROR(_xlfn.LET(_xlpm.x,INDEX(Attendance!$B:$B,MATCH($A97,Attendance!$A:$A,0)),IF(_xlpm.x=0,"",_xlpm.x)),""))</f>
        <v/>
      </c>
      <c r="C97" s="39" t="str">
        <f>IF($A97=0,"",IFERROR(_xlfn.LET(_xlpm.x,INDEX(Attendance!$C:$C,MATCH($A97,Attendance!$A:$A,0)),IF(_xlpm.x=0,"",_xlpm.x)),""))</f>
        <v/>
      </c>
      <c r="D97" s="39" t="str">
        <f>IF($A97=0,"",IFERROR(_xlfn.LET(_xlpm.x,INDEX(Attendance!$D:$D,MATCH($A97,Attendance!$A:$A,0)),IF(_xlpm.x=0,"",_xlpm.x)),""))</f>
        <v/>
      </c>
      <c r="E97" s="233" cm="1">
        <f t="array" ref="E97">SUMPRODUCT((LOWER(INDEX(Attendance!$D:$ZZ,MATCH($A97,Attendance!$A:$A,0),0))="x")*(Attendance!$D$2:$ZZ$2=_xlfn.XLOOKUP(E$1,'Point System'!$A:$A,'Point System'!$B:$B,""))*(TEXT(Attendance!$D$1:$ZZ$1,"mmm")="Mar"))*_xlfn.XLOOKUP(E$1,'Point System'!$A:$A,'Point System'!$C:$C,0)</f>
        <v>0</v>
      </c>
      <c r="F97" s="233" cm="1">
        <f t="array" ref="F97">SUMPRODUCT((LOWER(INDEX(Attendance!$D:$ZZ,MATCH($A97,Attendance!$A:$A,0),0))="x")*(Attendance!$D$2:$ZZ$2=_xlfn.XLOOKUP(F$1,'Point System'!$A:$A,'Point System'!$B:$B,""))*(TEXT(Attendance!$D$1:$ZZ$1,"mmm")="Mar"))*_xlfn.XLOOKUP(F$1,'Point System'!$A:$A,'Point System'!$C:$C,0)</f>
        <v>0</v>
      </c>
      <c r="G97" s="233" cm="1">
        <f t="array" ref="G97">SUMPRODUCT((LOWER(INDEX(Attendance!$D:$ZZ,MATCH($A97,Attendance!$A:$A,0),0))="x")*(Attendance!$D$2:$ZZ$2=_xlfn.XLOOKUP(G$1,'Point System'!$A:$A,'Point System'!$B:$B,""))*(TEXT(Attendance!$D$1:$ZZ$1,"mmm")="Mar"))*_xlfn.XLOOKUP(G$1,'Point System'!$A:$A,'Point System'!$C:$C,0)</f>
        <v>0</v>
      </c>
      <c r="H97" s="233" cm="1">
        <f t="array" ref="H97">SUMPRODUCT((LOWER(INDEX(Attendance!$D:$ZZ,MATCH($A97,Attendance!$A:$A,0),0))="x")*(Attendance!$D$2:$ZZ$2=_xlfn.XLOOKUP(H$1,'Point System'!$A:$A,'Point System'!$B:$B,""))*(TEXT(Attendance!$D$1:$ZZ$1,"mmm")="Mar"))*_xlfn.XLOOKUP(H$1,'Point System'!$A:$A,'Point System'!$C:$C,0)</f>
        <v>0</v>
      </c>
      <c r="I97" s="233" cm="1">
        <f t="array" ref="I97">SUMPRODUCT((LOWER(INDEX(Attendance!$D:$ZZ,MATCH($A97,Attendance!$A:$A,0),0))="x")*(Attendance!$D$2:$ZZ$2=_xlfn.XLOOKUP(I$1,'Point System'!$A:$A,'Point System'!$B:$B,""))*(TEXT(Attendance!$D$1:$ZZ$1,"mmm")="Mar"))*_xlfn.XLOOKUP(I$1,'Point System'!$A:$A,'Point System'!$C:$C,0)</f>
        <v>0</v>
      </c>
      <c r="J97" s="233" cm="1">
        <f t="array" ref="J97">SUMPRODUCT((LOWER(INDEX(Attendance!$D:$ZZ,MATCH($A97,Attendance!$A:$A,0),0))="x")*(Attendance!$D$2:$ZZ$2=_xlfn.XLOOKUP(J$1,'Point System'!$A:$A,'Point System'!$B:$B,""))*(TEXT(Attendance!$D$1:$ZZ$1,"mmm")="Mar"))*_xlfn.XLOOKUP(J$1,'Point System'!$A:$A,'Point System'!$C:$C,0)</f>
        <v>0</v>
      </c>
      <c r="K97" s="233" cm="1">
        <f t="array" ref="K97">SUMPRODUCT((LOWER(INDEX(Attendance!$D:$ZZ,MATCH($A97,Attendance!$A:$A,0),0))="x")*(Attendance!$D$2:$ZZ$2=_xlfn.XLOOKUP(K$1,'Point System'!$A:$A,'Point System'!$B:$B,""))*(TEXT(Attendance!$D$1:$ZZ$1,"mmm")="Mar"))*_xlfn.XLOOKUP(K$1,'Point System'!$A:$A,'Point System'!$C:$C,0)</f>
        <v>0</v>
      </c>
      <c r="L97" s="188"/>
      <c r="M97" s="188"/>
      <c r="N97" s="188"/>
      <c r="O97" s="188"/>
      <c r="P97" s="241">
        <f t="shared" si="3"/>
        <v>0</v>
      </c>
      <c r="Q97" s="242">
        <f>IFERROR(INDEX(Deduction!$W:$W,MATCH($A97,Deduction!$A:$A,0))*_xlfn.XLOOKUP(Q$1,'Point System'!$E:$E,'Point System'!$G:$G,0),0)</f>
        <v>0</v>
      </c>
      <c r="R97" s="242">
        <f>IFERROR(INDEX(Deduction!$X:$X,MATCH($A97,Deduction!$A:$A,0))*_xlfn.XLOOKUP(R$1,'Point System'!$E:$E,'Point System'!$G:$G,0),0)</f>
        <v>0</v>
      </c>
      <c r="S97" s="242">
        <f>IFERROR(INDEX(Deduction!$Y:$Y,MATCH($A97,Deduction!$A:$A,0))*_xlfn.XLOOKUP(S$1,'Point System'!$E:$E,'Point System'!$G:$G,0),0)</f>
        <v>0</v>
      </c>
      <c r="T97" s="242">
        <f>IFERROR(INDEX(Deduction!$Z:$Z,MATCH($A97,Deduction!$A:$A,0))*_xlfn.XLOOKUP(T$1,'Point System'!$E:$E,'Point System'!$G:$G,0),0)</f>
        <v>0</v>
      </c>
      <c r="U97" s="242">
        <f>IFERROR(INDEX(Deduction!$AA:$AA,MATCH($A97,Deduction!$A:$A,0))*_xlfn.XLOOKUP(U$1,'Point System'!$E:$E,'Point System'!$G:$G,0),0)</f>
        <v>0</v>
      </c>
      <c r="V97" s="242">
        <f>IFERROR(INDEX(Deduction!$AB:$AB,MATCH($A97,Deduction!$A:$A,0))*_xlfn.XLOOKUP(V$1,'Point System'!$E:$E,'Point System'!$G:$G,0),0)</f>
        <v>0</v>
      </c>
      <c r="W97" s="241">
        <f t="shared" si="4"/>
        <v>0</v>
      </c>
      <c r="X97" s="241">
        <f t="shared" si="5"/>
        <v>0</v>
      </c>
      <c r="Y97" s="244" cm="1">
        <f t="array" ref="Y97">IFERROR(SUMPRODUCT((LOWER(INDEX(Attendance!$E:$ZZ,MATCH($A97,Attendance!$A:$A,0),0))="x")*(TEXT(Attendance!$E$1:$ZZ$1,"mmm")="Mar"))/SUMPRODUCT((Attendance!$E$1:$ZZ$1&lt;&gt;"")*(TEXT(Attendance!$E$1:$ZZ$1,"mmm")="Mar")),0)</f>
        <v>0</v>
      </c>
      <c r="Z97" s="245" cm="1">
        <f t="array" ref="Z97">IFERROR(SUMPRODUCT((LOWER(INDEX(Attendance!$E:$ZZ,MATCH($A97,Attendance!$A:$A,0),0))="x")*(Attendance!$E$2:$ZZ$2=_xlfn.XLOOKUP(E$1,'Point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98" spans="1:26" x14ac:dyDescent="0.25">
      <c r="A98" s="40">
        <f>Attendance!A97</f>
        <v>95</v>
      </c>
      <c r="B98" s="39" t="str">
        <f>IF($A98=0,"",IFERROR(_xlfn.LET(_xlpm.x,INDEX(Attendance!$B:$B,MATCH($A98,Attendance!$A:$A,0)),IF(_xlpm.x=0,"",_xlpm.x)),""))</f>
        <v/>
      </c>
      <c r="C98" s="39" t="str">
        <f>IF($A98=0,"",IFERROR(_xlfn.LET(_xlpm.x,INDEX(Attendance!$C:$C,MATCH($A98,Attendance!$A:$A,0)),IF(_xlpm.x=0,"",_xlpm.x)),""))</f>
        <v/>
      </c>
      <c r="D98" s="39" t="str">
        <f>IF($A98=0,"",IFERROR(_xlfn.LET(_xlpm.x,INDEX(Attendance!$D:$D,MATCH($A98,Attendance!$A:$A,0)),IF(_xlpm.x=0,"",_xlpm.x)),""))</f>
        <v/>
      </c>
      <c r="E98" s="233" cm="1">
        <f t="array" ref="E98">SUMPRODUCT((LOWER(INDEX(Attendance!$D:$ZZ,MATCH($A98,Attendance!$A:$A,0),0))="x")*(Attendance!$D$2:$ZZ$2=_xlfn.XLOOKUP(E$1,'Point System'!$A:$A,'Point System'!$B:$B,""))*(TEXT(Attendance!$D$1:$ZZ$1,"mmm")="Mar"))*_xlfn.XLOOKUP(E$1,'Point System'!$A:$A,'Point System'!$C:$C,0)</f>
        <v>0</v>
      </c>
      <c r="F98" s="233" cm="1">
        <f t="array" ref="F98">SUMPRODUCT((LOWER(INDEX(Attendance!$D:$ZZ,MATCH($A98,Attendance!$A:$A,0),0))="x")*(Attendance!$D$2:$ZZ$2=_xlfn.XLOOKUP(F$1,'Point System'!$A:$A,'Point System'!$B:$B,""))*(TEXT(Attendance!$D$1:$ZZ$1,"mmm")="Mar"))*_xlfn.XLOOKUP(F$1,'Point System'!$A:$A,'Point System'!$C:$C,0)</f>
        <v>0</v>
      </c>
      <c r="G98" s="233" cm="1">
        <f t="array" ref="G98">SUMPRODUCT((LOWER(INDEX(Attendance!$D:$ZZ,MATCH($A98,Attendance!$A:$A,0),0))="x")*(Attendance!$D$2:$ZZ$2=_xlfn.XLOOKUP(G$1,'Point System'!$A:$A,'Point System'!$B:$B,""))*(TEXT(Attendance!$D$1:$ZZ$1,"mmm")="Mar"))*_xlfn.XLOOKUP(G$1,'Point System'!$A:$A,'Point System'!$C:$C,0)</f>
        <v>0</v>
      </c>
      <c r="H98" s="233" cm="1">
        <f t="array" ref="H98">SUMPRODUCT((LOWER(INDEX(Attendance!$D:$ZZ,MATCH($A98,Attendance!$A:$A,0),0))="x")*(Attendance!$D$2:$ZZ$2=_xlfn.XLOOKUP(H$1,'Point System'!$A:$A,'Point System'!$B:$B,""))*(TEXT(Attendance!$D$1:$ZZ$1,"mmm")="Mar"))*_xlfn.XLOOKUP(H$1,'Point System'!$A:$A,'Point System'!$C:$C,0)</f>
        <v>0</v>
      </c>
      <c r="I98" s="233" cm="1">
        <f t="array" ref="I98">SUMPRODUCT((LOWER(INDEX(Attendance!$D:$ZZ,MATCH($A98,Attendance!$A:$A,0),0))="x")*(Attendance!$D$2:$ZZ$2=_xlfn.XLOOKUP(I$1,'Point System'!$A:$A,'Point System'!$B:$B,""))*(TEXT(Attendance!$D$1:$ZZ$1,"mmm")="Mar"))*_xlfn.XLOOKUP(I$1,'Point System'!$A:$A,'Point System'!$C:$C,0)</f>
        <v>0</v>
      </c>
      <c r="J98" s="233" cm="1">
        <f t="array" ref="J98">SUMPRODUCT((LOWER(INDEX(Attendance!$D:$ZZ,MATCH($A98,Attendance!$A:$A,0),0))="x")*(Attendance!$D$2:$ZZ$2=_xlfn.XLOOKUP(J$1,'Point System'!$A:$A,'Point System'!$B:$B,""))*(TEXT(Attendance!$D$1:$ZZ$1,"mmm")="Mar"))*_xlfn.XLOOKUP(J$1,'Point System'!$A:$A,'Point System'!$C:$C,0)</f>
        <v>0</v>
      </c>
      <c r="K98" s="233" cm="1">
        <f t="array" ref="K98">SUMPRODUCT((LOWER(INDEX(Attendance!$D:$ZZ,MATCH($A98,Attendance!$A:$A,0),0))="x")*(Attendance!$D$2:$ZZ$2=_xlfn.XLOOKUP(K$1,'Point System'!$A:$A,'Point System'!$B:$B,""))*(TEXT(Attendance!$D$1:$ZZ$1,"mmm")="Mar"))*_xlfn.XLOOKUP(K$1,'Point System'!$A:$A,'Point System'!$C:$C,0)</f>
        <v>0</v>
      </c>
      <c r="L98" s="188"/>
      <c r="M98" s="188"/>
      <c r="N98" s="188"/>
      <c r="O98" s="188"/>
      <c r="P98" s="241">
        <f t="shared" si="3"/>
        <v>0</v>
      </c>
      <c r="Q98" s="242">
        <f>IFERROR(INDEX(Deduction!$W:$W,MATCH($A98,Deduction!$A:$A,0))*_xlfn.XLOOKUP(Q$1,'Point System'!$E:$E,'Point System'!$G:$G,0),0)</f>
        <v>0</v>
      </c>
      <c r="R98" s="242">
        <f>IFERROR(INDEX(Deduction!$X:$X,MATCH($A98,Deduction!$A:$A,0))*_xlfn.XLOOKUP(R$1,'Point System'!$E:$E,'Point System'!$G:$G,0),0)</f>
        <v>0</v>
      </c>
      <c r="S98" s="242">
        <f>IFERROR(INDEX(Deduction!$Y:$Y,MATCH($A98,Deduction!$A:$A,0))*_xlfn.XLOOKUP(S$1,'Point System'!$E:$E,'Point System'!$G:$G,0),0)</f>
        <v>0</v>
      </c>
      <c r="T98" s="242">
        <f>IFERROR(INDEX(Deduction!$Z:$Z,MATCH($A98,Deduction!$A:$A,0))*_xlfn.XLOOKUP(T$1,'Point System'!$E:$E,'Point System'!$G:$G,0),0)</f>
        <v>0</v>
      </c>
      <c r="U98" s="242">
        <f>IFERROR(INDEX(Deduction!$AA:$AA,MATCH($A98,Deduction!$A:$A,0))*_xlfn.XLOOKUP(U$1,'Point System'!$E:$E,'Point System'!$G:$G,0),0)</f>
        <v>0</v>
      </c>
      <c r="V98" s="242">
        <f>IFERROR(INDEX(Deduction!$AB:$AB,MATCH($A98,Deduction!$A:$A,0))*_xlfn.XLOOKUP(V$1,'Point System'!$E:$E,'Point System'!$G:$G,0),0)</f>
        <v>0</v>
      </c>
      <c r="W98" s="241">
        <f t="shared" si="4"/>
        <v>0</v>
      </c>
      <c r="X98" s="241">
        <f t="shared" si="5"/>
        <v>0</v>
      </c>
      <c r="Y98" s="244" cm="1">
        <f t="array" ref="Y98">IFERROR(SUMPRODUCT((LOWER(INDEX(Attendance!$E:$ZZ,MATCH($A98,Attendance!$A:$A,0),0))="x")*(TEXT(Attendance!$E$1:$ZZ$1,"mmm")="Mar"))/SUMPRODUCT((Attendance!$E$1:$ZZ$1&lt;&gt;"")*(TEXT(Attendance!$E$1:$ZZ$1,"mmm")="Mar")),0)</f>
        <v>0</v>
      </c>
      <c r="Z98" s="245" cm="1">
        <f t="array" ref="Z98">IFERROR(SUMPRODUCT((LOWER(INDEX(Attendance!$E:$ZZ,MATCH($A98,Attendance!$A:$A,0),0))="x")*(Attendance!$E$2:$ZZ$2=_xlfn.XLOOKUP(E$1,'Point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99" spans="1:26" x14ac:dyDescent="0.25">
      <c r="A99" s="39">
        <f>Attendance!A98</f>
        <v>96</v>
      </c>
      <c r="B99" s="39" t="str">
        <f>IF($A99=0,"",IFERROR(_xlfn.LET(_xlpm.x,INDEX(Attendance!$B:$B,MATCH($A99,Attendance!$A:$A,0)),IF(_xlpm.x=0,"",_xlpm.x)),""))</f>
        <v/>
      </c>
      <c r="C99" s="39" t="str">
        <f>IF($A99=0,"",IFERROR(_xlfn.LET(_xlpm.x,INDEX(Attendance!$C:$C,MATCH($A99,Attendance!$A:$A,0)),IF(_xlpm.x=0,"",_xlpm.x)),""))</f>
        <v/>
      </c>
      <c r="D99" s="39" t="str">
        <f>IF($A99=0,"",IFERROR(_xlfn.LET(_xlpm.x,INDEX(Attendance!$D:$D,MATCH($A99,Attendance!$A:$A,0)),IF(_xlpm.x=0,"",_xlpm.x)),""))</f>
        <v/>
      </c>
      <c r="E99" s="233" cm="1">
        <f t="array" ref="E99">SUMPRODUCT((LOWER(INDEX(Attendance!$D:$ZZ,MATCH($A99,Attendance!$A:$A,0),0))="x")*(Attendance!$D$2:$ZZ$2=_xlfn.XLOOKUP(E$1,'Point System'!$A:$A,'Point System'!$B:$B,""))*(TEXT(Attendance!$D$1:$ZZ$1,"mmm")="Mar"))*_xlfn.XLOOKUP(E$1,'Point System'!$A:$A,'Point System'!$C:$C,0)</f>
        <v>0</v>
      </c>
      <c r="F99" s="233" cm="1">
        <f t="array" ref="F99">SUMPRODUCT((LOWER(INDEX(Attendance!$D:$ZZ,MATCH($A99,Attendance!$A:$A,0),0))="x")*(Attendance!$D$2:$ZZ$2=_xlfn.XLOOKUP(F$1,'Point System'!$A:$A,'Point System'!$B:$B,""))*(TEXT(Attendance!$D$1:$ZZ$1,"mmm")="Mar"))*_xlfn.XLOOKUP(F$1,'Point System'!$A:$A,'Point System'!$C:$C,0)</f>
        <v>0</v>
      </c>
      <c r="G99" s="233" cm="1">
        <f t="array" ref="G99">SUMPRODUCT((LOWER(INDEX(Attendance!$D:$ZZ,MATCH($A99,Attendance!$A:$A,0),0))="x")*(Attendance!$D$2:$ZZ$2=_xlfn.XLOOKUP(G$1,'Point System'!$A:$A,'Point System'!$B:$B,""))*(TEXT(Attendance!$D$1:$ZZ$1,"mmm")="Mar"))*_xlfn.XLOOKUP(G$1,'Point System'!$A:$A,'Point System'!$C:$C,0)</f>
        <v>0</v>
      </c>
      <c r="H99" s="233" cm="1">
        <f t="array" ref="H99">SUMPRODUCT((LOWER(INDEX(Attendance!$D:$ZZ,MATCH($A99,Attendance!$A:$A,0),0))="x")*(Attendance!$D$2:$ZZ$2=_xlfn.XLOOKUP(H$1,'Point System'!$A:$A,'Point System'!$B:$B,""))*(TEXT(Attendance!$D$1:$ZZ$1,"mmm")="Mar"))*_xlfn.XLOOKUP(H$1,'Point System'!$A:$A,'Point System'!$C:$C,0)</f>
        <v>0</v>
      </c>
      <c r="I99" s="233" cm="1">
        <f t="array" ref="I99">SUMPRODUCT((LOWER(INDEX(Attendance!$D:$ZZ,MATCH($A99,Attendance!$A:$A,0),0))="x")*(Attendance!$D$2:$ZZ$2=_xlfn.XLOOKUP(I$1,'Point System'!$A:$A,'Point System'!$B:$B,""))*(TEXT(Attendance!$D$1:$ZZ$1,"mmm")="Mar"))*_xlfn.XLOOKUP(I$1,'Point System'!$A:$A,'Point System'!$C:$C,0)</f>
        <v>0</v>
      </c>
      <c r="J99" s="233" cm="1">
        <f t="array" ref="J99">SUMPRODUCT((LOWER(INDEX(Attendance!$D:$ZZ,MATCH($A99,Attendance!$A:$A,0),0))="x")*(Attendance!$D$2:$ZZ$2=_xlfn.XLOOKUP(J$1,'Point System'!$A:$A,'Point System'!$B:$B,""))*(TEXT(Attendance!$D$1:$ZZ$1,"mmm")="Mar"))*_xlfn.XLOOKUP(J$1,'Point System'!$A:$A,'Point System'!$C:$C,0)</f>
        <v>0</v>
      </c>
      <c r="K99" s="233" cm="1">
        <f t="array" ref="K99">SUMPRODUCT((LOWER(INDEX(Attendance!$D:$ZZ,MATCH($A99,Attendance!$A:$A,0),0))="x")*(Attendance!$D$2:$ZZ$2=_xlfn.XLOOKUP(K$1,'Point System'!$A:$A,'Point System'!$B:$B,""))*(TEXT(Attendance!$D$1:$ZZ$1,"mmm")="Mar"))*_xlfn.XLOOKUP(K$1,'Point System'!$A:$A,'Point System'!$C:$C,0)</f>
        <v>0</v>
      </c>
      <c r="L99" s="188"/>
      <c r="M99" s="188"/>
      <c r="N99" s="188"/>
      <c r="O99" s="188"/>
      <c r="P99" s="241">
        <f t="shared" si="3"/>
        <v>0</v>
      </c>
      <c r="Q99" s="242">
        <f>IFERROR(INDEX(Deduction!$W:$W,MATCH($A99,Deduction!$A:$A,0))*_xlfn.XLOOKUP(Q$1,'Point System'!$E:$E,'Point System'!$G:$G,0),0)</f>
        <v>0</v>
      </c>
      <c r="R99" s="242">
        <f>IFERROR(INDEX(Deduction!$X:$X,MATCH($A99,Deduction!$A:$A,0))*_xlfn.XLOOKUP(R$1,'Point System'!$E:$E,'Point System'!$G:$G,0),0)</f>
        <v>0</v>
      </c>
      <c r="S99" s="242">
        <f>IFERROR(INDEX(Deduction!$Y:$Y,MATCH($A99,Deduction!$A:$A,0))*_xlfn.XLOOKUP(S$1,'Point System'!$E:$E,'Point System'!$G:$G,0),0)</f>
        <v>0</v>
      </c>
      <c r="T99" s="242">
        <f>IFERROR(INDEX(Deduction!$Z:$Z,MATCH($A99,Deduction!$A:$A,0))*_xlfn.XLOOKUP(T$1,'Point System'!$E:$E,'Point System'!$G:$G,0),0)</f>
        <v>0</v>
      </c>
      <c r="U99" s="242">
        <f>IFERROR(INDEX(Deduction!$AA:$AA,MATCH($A99,Deduction!$A:$A,0))*_xlfn.XLOOKUP(U$1,'Point System'!$E:$E,'Point System'!$G:$G,0),0)</f>
        <v>0</v>
      </c>
      <c r="V99" s="242">
        <f>IFERROR(INDEX(Deduction!$AB:$AB,MATCH($A99,Deduction!$A:$A,0))*_xlfn.XLOOKUP(V$1,'Point System'!$E:$E,'Point System'!$G:$G,0),0)</f>
        <v>0</v>
      </c>
      <c r="W99" s="241">
        <f t="shared" si="4"/>
        <v>0</v>
      </c>
      <c r="X99" s="241">
        <f t="shared" si="5"/>
        <v>0</v>
      </c>
      <c r="Y99" s="244" cm="1">
        <f t="array" ref="Y99">IFERROR(SUMPRODUCT((LOWER(INDEX(Attendance!$E:$ZZ,MATCH($A99,Attendance!$A:$A,0),0))="x")*(TEXT(Attendance!$E$1:$ZZ$1,"mmm")="Mar"))/SUMPRODUCT((Attendance!$E$1:$ZZ$1&lt;&gt;"")*(TEXT(Attendance!$E$1:$ZZ$1,"mmm")="Mar")),0)</f>
        <v>0</v>
      </c>
      <c r="Z99" s="245" cm="1">
        <f t="array" ref="Z99">IFERROR(SUMPRODUCT((LOWER(INDEX(Attendance!$E:$ZZ,MATCH($A99,Attendance!$A:$A,0),0))="x")*(Attendance!$E$2:$ZZ$2=_xlfn.XLOOKUP(E$1,'Point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00" spans="1:26" x14ac:dyDescent="0.25">
      <c r="A100" s="40">
        <f>Attendance!A99</f>
        <v>97</v>
      </c>
      <c r="B100" s="39" t="str">
        <f>IF($A100=0,"",IFERROR(_xlfn.LET(_xlpm.x,INDEX(Attendance!$B:$B,MATCH($A100,Attendance!$A:$A,0)),IF(_xlpm.x=0,"",_xlpm.x)),""))</f>
        <v/>
      </c>
      <c r="C100" s="39" t="str">
        <f>IF($A100=0,"",IFERROR(_xlfn.LET(_xlpm.x,INDEX(Attendance!$C:$C,MATCH($A100,Attendance!$A:$A,0)),IF(_xlpm.x=0,"",_xlpm.x)),""))</f>
        <v/>
      </c>
      <c r="D100" s="39" t="str">
        <f>IF($A100=0,"",IFERROR(_xlfn.LET(_xlpm.x,INDEX(Attendance!$D:$D,MATCH($A100,Attendance!$A:$A,0)),IF(_xlpm.x=0,"",_xlpm.x)),""))</f>
        <v/>
      </c>
      <c r="E100" s="233" cm="1">
        <f t="array" ref="E100">SUMPRODUCT((LOWER(INDEX(Attendance!$D:$ZZ,MATCH($A100,Attendance!$A:$A,0),0))="x")*(Attendance!$D$2:$ZZ$2=_xlfn.XLOOKUP(E$1,'Point System'!$A:$A,'Point System'!$B:$B,""))*(TEXT(Attendance!$D$1:$ZZ$1,"mmm")="Mar"))*_xlfn.XLOOKUP(E$1,'Point System'!$A:$A,'Point System'!$C:$C,0)</f>
        <v>0</v>
      </c>
      <c r="F100" s="233" cm="1">
        <f t="array" ref="F100">SUMPRODUCT((LOWER(INDEX(Attendance!$D:$ZZ,MATCH($A100,Attendance!$A:$A,0),0))="x")*(Attendance!$D$2:$ZZ$2=_xlfn.XLOOKUP(F$1,'Point System'!$A:$A,'Point System'!$B:$B,""))*(TEXT(Attendance!$D$1:$ZZ$1,"mmm")="Mar"))*_xlfn.XLOOKUP(F$1,'Point System'!$A:$A,'Point System'!$C:$C,0)</f>
        <v>0</v>
      </c>
      <c r="G100" s="233" cm="1">
        <f t="array" ref="G100">SUMPRODUCT((LOWER(INDEX(Attendance!$D:$ZZ,MATCH($A100,Attendance!$A:$A,0),0))="x")*(Attendance!$D$2:$ZZ$2=_xlfn.XLOOKUP(G$1,'Point System'!$A:$A,'Point System'!$B:$B,""))*(TEXT(Attendance!$D$1:$ZZ$1,"mmm")="Mar"))*_xlfn.XLOOKUP(G$1,'Point System'!$A:$A,'Point System'!$C:$C,0)</f>
        <v>0</v>
      </c>
      <c r="H100" s="233" cm="1">
        <f t="array" ref="H100">SUMPRODUCT((LOWER(INDEX(Attendance!$D:$ZZ,MATCH($A100,Attendance!$A:$A,0),0))="x")*(Attendance!$D$2:$ZZ$2=_xlfn.XLOOKUP(H$1,'Point System'!$A:$A,'Point System'!$B:$B,""))*(TEXT(Attendance!$D$1:$ZZ$1,"mmm")="Mar"))*_xlfn.XLOOKUP(H$1,'Point System'!$A:$A,'Point System'!$C:$C,0)</f>
        <v>0</v>
      </c>
      <c r="I100" s="233" cm="1">
        <f t="array" ref="I100">SUMPRODUCT((LOWER(INDEX(Attendance!$D:$ZZ,MATCH($A100,Attendance!$A:$A,0),0))="x")*(Attendance!$D$2:$ZZ$2=_xlfn.XLOOKUP(I$1,'Point System'!$A:$A,'Point System'!$B:$B,""))*(TEXT(Attendance!$D$1:$ZZ$1,"mmm")="Mar"))*_xlfn.XLOOKUP(I$1,'Point System'!$A:$A,'Point System'!$C:$C,0)</f>
        <v>0</v>
      </c>
      <c r="J100" s="233" cm="1">
        <f t="array" ref="J100">SUMPRODUCT((LOWER(INDEX(Attendance!$D:$ZZ,MATCH($A100,Attendance!$A:$A,0),0))="x")*(Attendance!$D$2:$ZZ$2=_xlfn.XLOOKUP(J$1,'Point System'!$A:$A,'Point System'!$B:$B,""))*(TEXT(Attendance!$D$1:$ZZ$1,"mmm")="Mar"))*_xlfn.XLOOKUP(J$1,'Point System'!$A:$A,'Point System'!$C:$C,0)</f>
        <v>0</v>
      </c>
      <c r="K100" s="233" cm="1">
        <f t="array" ref="K100">SUMPRODUCT((LOWER(INDEX(Attendance!$D:$ZZ,MATCH($A100,Attendance!$A:$A,0),0))="x")*(Attendance!$D$2:$ZZ$2=_xlfn.XLOOKUP(K$1,'Point System'!$A:$A,'Point System'!$B:$B,""))*(TEXT(Attendance!$D$1:$ZZ$1,"mmm")="Mar"))*_xlfn.XLOOKUP(K$1,'Point System'!$A:$A,'Point System'!$C:$C,0)</f>
        <v>0</v>
      </c>
      <c r="L100" s="188"/>
      <c r="M100" s="188"/>
      <c r="N100" s="188"/>
      <c r="O100" s="188"/>
      <c r="P100" s="241">
        <f t="shared" si="3"/>
        <v>0</v>
      </c>
      <c r="Q100" s="242">
        <f>IFERROR(INDEX(Deduction!$W:$W,MATCH($A100,Deduction!$A:$A,0))*_xlfn.XLOOKUP(Q$1,'Point System'!$E:$E,'Point System'!$G:$G,0),0)</f>
        <v>0</v>
      </c>
      <c r="R100" s="242">
        <f>IFERROR(INDEX(Deduction!$X:$X,MATCH($A100,Deduction!$A:$A,0))*_xlfn.XLOOKUP(R$1,'Point System'!$E:$E,'Point System'!$G:$G,0),0)</f>
        <v>0</v>
      </c>
      <c r="S100" s="242">
        <f>IFERROR(INDEX(Deduction!$Y:$Y,MATCH($A100,Deduction!$A:$A,0))*_xlfn.XLOOKUP(S$1,'Point System'!$E:$E,'Point System'!$G:$G,0),0)</f>
        <v>0</v>
      </c>
      <c r="T100" s="242">
        <f>IFERROR(INDEX(Deduction!$Z:$Z,MATCH($A100,Deduction!$A:$A,0))*_xlfn.XLOOKUP(T$1,'Point System'!$E:$E,'Point System'!$G:$G,0),0)</f>
        <v>0</v>
      </c>
      <c r="U100" s="242">
        <f>IFERROR(INDEX(Deduction!$AA:$AA,MATCH($A100,Deduction!$A:$A,0))*_xlfn.XLOOKUP(U$1,'Point System'!$E:$E,'Point System'!$G:$G,0),0)</f>
        <v>0</v>
      </c>
      <c r="V100" s="242">
        <f>IFERROR(INDEX(Deduction!$AB:$AB,MATCH($A100,Deduction!$A:$A,0))*_xlfn.XLOOKUP(V$1,'Point System'!$E:$E,'Point System'!$G:$G,0),0)</f>
        <v>0</v>
      </c>
      <c r="W100" s="241">
        <f t="shared" si="4"/>
        <v>0</v>
      </c>
      <c r="X100" s="241">
        <f t="shared" si="5"/>
        <v>0</v>
      </c>
      <c r="Y100" s="244" cm="1">
        <f t="array" ref="Y100">IFERROR(SUMPRODUCT((LOWER(INDEX(Attendance!$E:$ZZ,MATCH($A100,Attendance!$A:$A,0),0))="x")*(TEXT(Attendance!$E$1:$ZZ$1,"mmm")="Mar"))/SUMPRODUCT((Attendance!$E$1:$ZZ$1&lt;&gt;"")*(TEXT(Attendance!$E$1:$ZZ$1,"mmm")="Mar")),0)</f>
        <v>0</v>
      </c>
      <c r="Z100" s="245" cm="1">
        <f t="array" ref="Z100">IFERROR(SUMPRODUCT((LOWER(INDEX(Attendance!$E:$ZZ,MATCH($A100,Attendance!$A:$A,0),0))="x")*(Attendance!$E$2:$ZZ$2=_xlfn.XLOOKUP(E$1,'Point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01" spans="1:26" x14ac:dyDescent="0.25">
      <c r="A101" s="39">
        <f>Attendance!A100</f>
        <v>98</v>
      </c>
      <c r="B101" s="39" t="str">
        <f>IF($A101=0,"",IFERROR(_xlfn.LET(_xlpm.x,INDEX(Attendance!$B:$B,MATCH($A101,Attendance!$A:$A,0)),IF(_xlpm.x=0,"",_xlpm.x)),""))</f>
        <v/>
      </c>
      <c r="C101" s="39" t="str">
        <f>IF($A101=0,"",IFERROR(_xlfn.LET(_xlpm.x,INDEX(Attendance!$C:$C,MATCH($A101,Attendance!$A:$A,0)),IF(_xlpm.x=0,"",_xlpm.x)),""))</f>
        <v/>
      </c>
      <c r="D101" s="39" t="str">
        <f>IF($A101=0,"",IFERROR(_xlfn.LET(_xlpm.x,INDEX(Attendance!$D:$D,MATCH($A101,Attendance!$A:$A,0)),IF(_xlpm.x=0,"",_xlpm.x)),""))</f>
        <v/>
      </c>
      <c r="E101" s="233" cm="1">
        <f t="array" ref="E101">SUMPRODUCT((LOWER(INDEX(Attendance!$D:$ZZ,MATCH($A101,Attendance!$A:$A,0),0))="x")*(Attendance!$D$2:$ZZ$2=_xlfn.XLOOKUP(E$1,'Point System'!$A:$A,'Point System'!$B:$B,""))*(TEXT(Attendance!$D$1:$ZZ$1,"mmm")="Mar"))*_xlfn.XLOOKUP(E$1,'Point System'!$A:$A,'Point System'!$C:$C,0)</f>
        <v>0</v>
      </c>
      <c r="F101" s="233" cm="1">
        <f t="array" ref="F101">SUMPRODUCT((LOWER(INDEX(Attendance!$D:$ZZ,MATCH($A101,Attendance!$A:$A,0),0))="x")*(Attendance!$D$2:$ZZ$2=_xlfn.XLOOKUP(F$1,'Point System'!$A:$A,'Point System'!$B:$B,""))*(TEXT(Attendance!$D$1:$ZZ$1,"mmm")="Mar"))*_xlfn.XLOOKUP(F$1,'Point System'!$A:$A,'Point System'!$C:$C,0)</f>
        <v>0</v>
      </c>
      <c r="G101" s="233" cm="1">
        <f t="array" ref="G101">SUMPRODUCT((LOWER(INDEX(Attendance!$D:$ZZ,MATCH($A101,Attendance!$A:$A,0),0))="x")*(Attendance!$D$2:$ZZ$2=_xlfn.XLOOKUP(G$1,'Point System'!$A:$A,'Point System'!$B:$B,""))*(TEXT(Attendance!$D$1:$ZZ$1,"mmm")="Mar"))*_xlfn.XLOOKUP(G$1,'Point System'!$A:$A,'Point System'!$C:$C,0)</f>
        <v>0</v>
      </c>
      <c r="H101" s="233" cm="1">
        <f t="array" ref="H101">SUMPRODUCT((LOWER(INDEX(Attendance!$D:$ZZ,MATCH($A101,Attendance!$A:$A,0),0))="x")*(Attendance!$D$2:$ZZ$2=_xlfn.XLOOKUP(H$1,'Point System'!$A:$A,'Point System'!$B:$B,""))*(TEXT(Attendance!$D$1:$ZZ$1,"mmm")="Mar"))*_xlfn.XLOOKUP(H$1,'Point System'!$A:$A,'Point System'!$C:$C,0)</f>
        <v>0</v>
      </c>
      <c r="I101" s="233" cm="1">
        <f t="array" ref="I101">SUMPRODUCT((LOWER(INDEX(Attendance!$D:$ZZ,MATCH($A101,Attendance!$A:$A,0),0))="x")*(Attendance!$D$2:$ZZ$2=_xlfn.XLOOKUP(I$1,'Point System'!$A:$A,'Point System'!$B:$B,""))*(TEXT(Attendance!$D$1:$ZZ$1,"mmm")="Mar"))*_xlfn.XLOOKUP(I$1,'Point System'!$A:$A,'Point System'!$C:$C,0)</f>
        <v>0</v>
      </c>
      <c r="J101" s="233" cm="1">
        <f t="array" ref="J101">SUMPRODUCT((LOWER(INDEX(Attendance!$D:$ZZ,MATCH($A101,Attendance!$A:$A,0),0))="x")*(Attendance!$D$2:$ZZ$2=_xlfn.XLOOKUP(J$1,'Point System'!$A:$A,'Point System'!$B:$B,""))*(TEXT(Attendance!$D$1:$ZZ$1,"mmm")="Mar"))*_xlfn.XLOOKUP(J$1,'Point System'!$A:$A,'Point System'!$C:$C,0)</f>
        <v>0</v>
      </c>
      <c r="K101" s="233" cm="1">
        <f t="array" ref="K101">SUMPRODUCT((LOWER(INDEX(Attendance!$D:$ZZ,MATCH($A101,Attendance!$A:$A,0),0))="x")*(Attendance!$D$2:$ZZ$2=_xlfn.XLOOKUP(K$1,'Point System'!$A:$A,'Point System'!$B:$B,""))*(TEXT(Attendance!$D$1:$ZZ$1,"mmm")="Mar"))*_xlfn.XLOOKUP(K$1,'Point System'!$A:$A,'Point System'!$C:$C,0)</f>
        <v>0</v>
      </c>
      <c r="L101" s="188"/>
      <c r="M101" s="188"/>
      <c r="N101" s="188"/>
      <c r="O101" s="188"/>
      <c r="P101" s="241">
        <f t="shared" si="3"/>
        <v>0</v>
      </c>
      <c r="Q101" s="242">
        <f>IFERROR(INDEX(Deduction!$W:$W,MATCH($A101,Deduction!$A:$A,0))*_xlfn.XLOOKUP(Q$1,'Point System'!$E:$E,'Point System'!$G:$G,0),0)</f>
        <v>0</v>
      </c>
      <c r="R101" s="242">
        <f>IFERROR(INDEX(Deduction!$X:$X,MATCH($A101,Deduction!$A:$A,0))*_xlfn.XLOOKUP(R$1,'Point System'!$E:$E,'Point System'!$G:$G,0),0)</f>
        <v>0</v>
      </c>
      <c r="S101" s="242">
        <f>IFERROR(INDEX(Deduction!$Y:$Y,MATCH($A101,Deduction!$A:$A,0))*_xlfn.XLOOKUP(S$1,'Point System'!$E:$E,'Point System'!$G:$G,0),0)</f>
        <v>0</v>
      </c>
      <c r="T101" s="242">
        <f>IFERROR(INDEX(Deduction!$Z:$Z,MATCH($A101,Deduction!$A:$A,0))*_xlfn.XLOOKUP(T$1,'Point System'!$E:$E,'Point System'!$G:$G,0),0)</f>
        <v>0</v>
      </c>
      <c r="U101" s="242">
        <f>IFERROR(INDEX(Deduction!$AA:$AA,MATCH($A101,Deduction!$A:$A,0))*_xlfn.XLOOKUP(U$1,'Point System'!$E:$E,'Point System'!$G:$G,0),0)</f>
        <v>0</v>
      </c>
      <c r="V101" s="242">
        <f>IFERROR(INDEX(Deduction!$AB:$AB,MATCH($A101,Deduction!$A:$A,0))*_xlfn.XLOOKUP(V$1,'Point System'!$E:$E,'Point System'!$G:$G,0),0)</f>
        <v>0</v>
      </c>
      <c r="W101" s="241">
        <f t="shared" si="4"/>
        <v>0</v>
      </c>
      <c r="X101" s="241">
        <f t="shared" si="5"/>
        <v>0</v>
      </c>
      <c r="Y101" s="244" cm="1">
        <f t="array" ref="Y101">IFERROR(SUMPRODUCT((LOWER(INDEX(Attendance!$E:$ZZ,MATCH($A101,Attendance!$A:$A,0),0))="x")*(TEXT(Attendance!$E$1:$ZZ$1,"mmm")="Mar"))/SUMPRODUCT((Attendance!$E$1:$ZZ$1&lt;&gt;"")*(TEXT(Attendance!$E$1:$ZZ$1,"mmm")="Mar")),0)</f>
        <v>0</v>
      </c>
      <c r="Z101" s="245" cm="1">
        <f t="array" ref="Z101">IFERROR(SUMPRODUCT((LOWER(INDEX(Attendance!$E:$ZZ,MATCH($A101,Attendance!$A:$A,0),0))="x")*(Attendance!$E$2:$ZZ$2=_xlfn.XLOOKUP(E$1,'Point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02" spans="1:26" x14ac:dyDescent="0.25">
      <c r="A102" s="40">
        <f>Attendance!A101</f>
        <v>99</v>
      </c>
      <c r="B102" s="39" t="str">
        <f>IF($A102=0,"",IFERROR(_xlfn.LET(_xlpm.x,INDEX(Attendance!$B:$B,MATCH($A102,Attendance!$A:$A,0)),IF(_xlpm.x=0,"",_xlpm.x)),""))</f>
        <v/>
      </c>
      <c r="C102" s="39" t="str">
        <f>IF($A102=0,"",IFERROR(_xlfn.LET(_xlpm.x,INDEX(Attendance!$C:$C,MATCH($A102,Attendance!$A:$A,0)),IF(_xlpm.x=0,"",_xlpm.x)),""))</f>
        <v/>
      </c>
      <c r="D102" s="39" t="str">
        <f>IF($A102=0,"",IFERROR(_xlfn.LET(_xlpm.x,INDEX(Attendance!$D:$D,MATCH($A102,Attendance!$A:$A,0)),IF(_xlpm.x=0,"",_xlpm.x)),""))</f>
        <v/>
      </c>
      <c r="E102" s="233" cm="1">
        <f t="array" ref="E102">SUMPRODUCT((LOWER(INDEX(Attendance!$D:$ZZ,MATCH($A102,Attendance!$A:$A,0),0))="x")*(Attendance!$D$2:$ZZ$2=_xlfn.XLOOKUP(E$1,'Point System'!$A:$A,'Point System'!$B:$B,""))*(TEXT(Attendance!$D$1:$ZZ$1,"mmm")="Mar"))*_xlfn.XLOOKUP(E$1,'Point System'!$A:$A,'Point System'!$C:$C,0)</f>
        <v>0</v>
      </c>
      <c r="F102" s="233" cm="1">
        <f t="array" ref="F102">SUMPRODUCT((LOWER(INDEX(Attendance!$D:$ZZ,MATCH($A102,Attendance!$A:$A,0),0))="x")*(Attendance!$D$2:$ZZ$2=_xlfn.XLOOKUP(F$1,'Point System'!$A:$A,'Point System'!$B:$B,""))*(TEXT(Attendance!$D$1:$ZZ$1,"mmm")="Mar"))*_xlfn.XLOOKUP(F$1,'Point System'!$A:$A,'Point System'!$C:$C,0)</f>
        <v>0</v>
      </c>
      <c r="G102" s="233" cm="1">
        <f t="array" ref="G102">SUMPRODUCT((LOWER(INDEX(Attendance!$D:$ZZ,MATCH($A102,Attendance!$A:$A,0),0))="x")*(Attendance!$D$2:$ZZ$2=_xlfn.XLOOKUP(G$1,'Point System'!$A:$A,'Point System'!$B:$B,""))*(TEXT(Attendance!$D$1:$ZZ$1,"mmm")="Mar"))*_xlfn.XLOOKUP(G$1,'Point System'!$A:$A,'Point System'!$C:$C,0)</f>
        <v>0</v>
      </c>
      <c r="H102" s="233" cm="1">
        <f t="array" ref="H102">SUMPRODUCT((LOWER(INDEX(Attendance!$D:$ZZ,MATCH($A102,Attendance!$A:$A,0),0))="x")*(Attendance!$D$2:$ZZ$2=_xlfn.XLOOKUP(H$1,'Point System'!$A:$A,'Point System'!$B:$B,""))*(TEXT(Attendance!$D$1:$ZZ$1,"mmm")="Mar"))*_xlfn.XLOOKUP(H$1,'Point System'!$A:$A,'Point System'!$C:$C,0)</f>
        <v>0</v>
      </c>
      <c r="I102" s="233" cm="1">
        <f t="array" ref="I102">SUMPRODUCT((LOWER(INDEX(Attendance!$D:$ZZ,MATCH($A102,Attendance!$A:$A,0),0))="x")*(Attendance!$D$2:$ZZ$2=_xlfn.XLOOKUP(I$1,'Point System'!$A:$A,'Point System'!$B:$B,""))*(TEXT(Attendance!$D$1:$ZZ$1,"mmm")="Mar"))*_xlfn.XLOOKUP(I$1,'Point System'!$A:$A,'Point System'!$C:$C,0)</f>
        <v>0</v>
      </c>
      <c r="J102" s="233" cm="1">
        <f t="array" ref="J102">SUMPRODUCT((LOWER(INDEX(Attendance!$D:$ZZ,MATCH($A102,Attendance!$A:$A,0),0))="x")*(Attendance!$D$2:$ZZ$2=_xlfn.XLOOKUP(J$1,'Point System'!$A:$A,'Point System'!$B:$B,""))*(TEXT(Attendance!$D$1:$ZZ$1,"mmm")="Mar"))*_xlfn.XLOOKUP(J$1,'Point System'!$A:$A,'Point System'!$C:$C,0)</f>
        <v>0</v>
      </c>
      <c r="K102" s="233" cm="1">
        <f t="array" ref="K102">SUMPRODUCT((LOWER(INDEX(Attendance!$D:$ZZ,MATCH($A102,Attendance!$A:$A,0),0))="x")*(Attendance!$D$2:$ZZ$2=_xlfn.XLOOKUP(K$1,'Point System'!$A:$A,'Point System'!$B:$B,""))*(TEXT(Attendance!$D$1:$ZZ$1,"mmm")="Mar"))*_xlfn.XLOOKUP(K$1,'Point System'!$A:$A,'Point System'!$C:$C,0)</f>
        <v>0</v>
      </c>
      <c r="L102" s="188"/>
      <c r="M102" s="188"/>
      <c r="N102" s="188"/>
      <c r="O102" s="188"/>
      <c r="P102" s="241">
        <f t="shared" si="3"/>
        <v>0</v>
      </c>
      <c r="Q102" s="242">
        <f>IFERROR(INDEX(Deduction!$W:$W,MATCH($A102,Deduction!$A:$A,0))*_xlfn.XLOOKUP(Q$1,'Point System'!$E:$E,'Point System'!$G:$G,0),0)</f>
        <v>0</v>
      </c>
      <c r="R102" s="242">
        <f>IFERROR(INDEX(Deduction!$X:$X,MATCH($A102,Deduction!$A:$A,0))*_xlfn.XLOOKUP(R$1,'Point System'!$E:$E,'Point System'!$G:$G,0),0)</f>
        <v>0</v>
      </c>
      <c r="S102" s="242">
        <f>IFERROR(INDEX(Deduction!$Y:$Y,MATCH($A102,Deduction!$A:$A,0))*_xlfn.XLOOKUP(S$1,'Point System'!$E:$E,'Point System'!$G:$G,0),0)</f>
        <v>0</v>
      </c>
      <c r="T102" s="242">
        <f>IFERROR(INDEX(Deduction!$Z:$Z,MATCH($A102,Deduction!$A:$A,0))*_xlfn.XLOOKUP(T$1,'Point System'!$E:$E,'Point System'!$G:$G,0),0)</f>
        <v>0</v>
      </c>
      <c r="U102" s="242">
        <f>IFERROR(INDEX(Deduction!$AA:$AA,MATCH($A102,Deduction!$A:$A,0))*_xlfn.XLOOKUP(U$1,'Point System'!$E:$E,'Point System'!$G:$G,0),0)</f>
        <v>0</v>
      </c>
      <c r="V102" s="242">
        <f>IFERROR(INDEX(Deduction!$AB:$AB,MATCH($A102,Deduction!$A:$A,0))*_xlfn.XLOOKUP(V$1,'Point System'!$E:$E,'Point System'!$G:$G,0),0)</f>
        <v>0</v>
      </c>
      <c r="W102" s="241">
        <f t="shared" si="4"/>
        <v>0</v>
      </c>
      <c r="X102" s="241">
        <f t="shared" si="5"/>
        <v>0</v>
      </c>
      <c r="Y102" s="244" cm="1">
        <f t="array" ref="Y102">IFERROR(SUMPRODUCT((LOWER(INDEX(Attendance!$E:$ZZ,MATCH($A102,Attendance!$A:$A,0),0))="x")*(TEXT(Attendance!$E$1:$ZZ$1,"mmm")="Mar"))/SUMPRODUCT((Attendance!$E$1:$ZZ$1&lt;&gt;"")*(TEXT(Attendance!$E$1:$ZZ$1,"mmm")="Mar")),0)</f>
        <v>0</v>
      </c>
      <c r="Z102" s="245" cm="1">
        <f t="array" ref="Z102">IFERROR(SUMPRODUCT((LOWER(INDEX(Attendance!$E:$ZZ,MATCH($A102,Attendance!$A:$A,0),0))="x")*(Attendance!$E$2:$ZZ$2=_xlfn.XLOOKUP(E$1,'Point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03" spans="1:26" x14ac:dyDescent="0.25">
      <c r="A103" s="39">
        <f>Attendance!A102</f>
        <v>100</v>
      </c>
      <c r="B103" s="39" t="str">
        <f>IF($A103=0,"",IFERROR(_xlfn.LET(_xlpm.x,INDEX(Attendance!$B:$B,MATCH($A103,Attendance!$A:$A,0)),IF(_xlpm.x=0,"",_xlpm.x)),""))</f>
        <v/>
      </c>
      <c r="C103" s="39" t="str">
        <f>IF($A103=0,"",IFERROR(_xlfn.LET(_xlpm.x,INDEX(Attendance!$C:$C,MATCH($A103,Attendance!$A:$A,0)),IF(_xlpm.x=0,"",_xlpm.x)),""))</f>
        <v/>
      </c>
      <c r="D103" s="39" t="str">
        <f>IF($A103=0,"",IFERROR(_xlfn.LET(_xlpm.x,INDEX(Attendance!$D:$D,MATCH($A103,Attendance!$A:$A,0)),IF(_xlpm.x=0,"",_xlpm.x)),""))</f>
        <v/>
      </c>
      <c r="E103" s="233" cm="1">
        <f t="array" ref="E103">SUMPRODUCT((LOWER(INDEX(Attendance!$D:$ZZ,MATCH($A103,Attendance!$A:$A,0),0))="x")*(Attendance!$D$2:$ZZ$2=_xlfn.XLOOKUP(E$1,'Point System'!$A:$A,'Point System'!$B:$B,""))*(TEXT(Attendance!$D$1:$ZZ$1,"mmm")="Mar"))*_xlfn.XLOOKUP(E$1,'Point System'!$A:$A,'Point System'!$C:$C,0)</f>
        <v>0</v>
      </c>
      <c r="F103" s="233" cm="1">
        <f t="array" ref="F103">SUMPRODUCT((LOWER(INDEX(Attendance!$D:$ZZ,MATCH($A103,Attendance!$A:$A,0),0))="x")*(Attendance!$D$2:$ZZ$2=_xlfn.XLOOKUP(F$1,'Point System'!$A:$A,'Point System'!$B:$B,""))*(TEXT(Attendance!$D$1:$ZZ$1,"mmm")="Mar"))*_xlfn.XLOOKUP(F$1,'Point System'!$A:$A,'Point System'!$C:$C,0)</f>
        <v>0</v>
      </c>
      <c r="G103" s="233" cm="1">
        <f t="array" ref="G103">SUMPRODUCT((LOWER(INDEX(Attendance!$D:$ZZ,MATCH($A103,Attendance!$A:$A,0),0))="x")*(Attendance!$D$2:$ZZ$2=_xlfn.XLOOKUP(G$1,'Point System'!$A:$A,'Point System'!$B:$B,""))*(TEXT(Attendance!$D$1:$ZZ$1,"mmm")="Mar"))*_xlfn.XLOOKUP(G$1,'Point System'!$A:$A,'Point System'!$C:$C,0)</f>
        <v>0</v>
      </c>
      <c r="H103" s="233" cm="1">
        <f t="array" ref="H103">SUMPRODUCT((LOWER(INDEX(Attendance!$D:$ZZ,MATCH($A103,Attendance!$A:$A,0),0))="x")*(Attendance!$D$2:$ZZ$2=_xlfn.XLOOKUP(H$1,'Point System'!$A:$A,'Point System'!$B:$B,""))*(TEXT(Attendance!$D$1:$ZZ$1,"mmm")="Mar"))*_xlfn.XLOOKUP(H$1,'Point System'!$A:$A,'Point System'!$C:$C,0)</f>
        <v>0</v>
      </c>
      <c r="I103" s="233" cm="1">
        <f t="array" ref="I103">SUMPRODUCT((LOWER(INDEX(Attendance!$D:$ZZ,MATCH($A103,Attendance!$A:$A,0),0))="x")*(Attendance!$D$2:$ZZ$2=_xlfn.XLOOKUP(I$1,'Point System'!$A:$A,'Point System'!$B:$B,""))*(TEXT(Attendance!$D$1:$ZZ$1,"mmm")="Mar"))*_xlfn.XLOOKUP(I$1,'Point System'!$A:$A,'Point System'!$C:$C,0)</f>
        <v>0</v>
      </c>
      <c r="J103" s="233" cm="1">
        <f t="array" ref="J103">SUMPRODUCT((LOWER(INDEX(Attendance!$D:$ZZ,MATCH($A103,Attendance!$A:$A,0),0))="x")*(Attendance!$D$2:$ZZ$2=_xlfn.XLOOKUP(J$1,'Point System'!$A:$A,'Point System'!$B:$B,""))*(TEXT(Attendance!$D$1:$ZZ$1,"mmm")="Mar"))*_xlfn.XLOOKUP(J$1,'Point System'!$A:$A,'Point System'!$C:$C,0)</f>
        <v>0</v>
      </c>
      <c r="K103" s="233" cm="1">
        <f t="array" ref="K103">SUMPRODUCT((LOWER(INDEX(Attendance!$D:$ZZ,MATCH($A103,Attendance!$A:$A,0),0))="x")*(Attendance!$D$2:$ZZ$2=_xlfn.XLOOKUP(K$1,'Point System'!$A:$A,'Point System'!$B:$B,""))*(TEXT(Attendance!$D$1:$ZZ$1,"mmm")="Mar"))*_xlfn.XLOOKUP(K$1,'Point System'!$A:$A,'Point System'!$C:$C,0)</f>
        <v>0</v>
      </c>
      <c r="L103" s="188"/>
      <c r="M103" s="188"/>
      <c r="N103" s="188"/>
      <c r="O103" s="188"/>
      <c r="P103" s="241">
        <f t="shared" si="3"/>
        <v>0</v>
      </c>
      <c r="Q103" s="242">
        <f>IFERROR(INDEX(Deduction!$W:$W,MATCH($A103,Deduction!$A:$A,0))*_xlfn.XLOOKUP(Q$1,'Point System'!$E:$E,'Point System'!$G:$G,0),0)</f>
        <v>0</v>
      </c>
      <c r="R103" s="242">
        <f>IFERROR(INDEX(Deduction!$X:$X,MATCH($A103,Deduction!$A:$A,0))*_xlfn.XLOOKUP(R$1,'Point System'!$E:$E,'Point System'!$G:$G,0),0)</f>
        <v>0</v>
      </c>
      <c r="S103" s="242">
        <f>IFERROR(INDEX(Deduction!$Y:$Y,MATCH($A103,Deduction!$A:$A,0))*_xlfn.XLOOKUP(S$1,'Point System'!$E:$E,'Point System'!$G:$G,0),0)</f>
        <v>0</v>
      </c>
      <c r="T103" s="242">
        <f>IFERROR(INDEX(Deduction!$Z:$Z,MATCH($A103,Deduction!$A:$A,0))*_xlfn.XLOOKUP(T$1,'Point System'!$E:$E,'Point System'!$G:$G,0),0)</f>
        <v>0</v>
      </c>
      <c r="U103" s="242">
        <f>IFERROR(INDEX(Deduction!$AA:$AA,MATCH($A103,Deduction!$A:$A,0))*_xlfn.XLOOKUP(U$1,'Point System'!$E:$E,'Point System'!$G:$G,0),0)</f>
        <v>0</v>
      </c>
      <c r="V103" s="242">
        <f>IFERROR(INDEX(Deduction!$AB:$AB,MATCH($A103,Deduction!$A:$A,0))*_xlfn.XLOOKUP(V$1,'Point System'!$E:$E,'Point System'!$G:$G,0),0)</f>
        <v>0</v>
      </c>
      <c r="W103" s="241">
        <f t="shared" si="4"/>
        <v>0</v>
      </c>
      <c r="X103" s="241">
        <f t="shared" si="5"/>
        <v>0</v>
      </c>
      <c r="Y103" s="244" cm="1">
        <f t="array" ref="Y103">IFERROR(SUMPRODUCT((LOWER(INDEX(Attendance!$E:$ZZ,MATCH($A103,Attendance!$A:$A,0),0))="x")*(TEXT(Attendance!$E$1:$ZZ$1,"mmm")="Mar"))/SUMPRODUCT((Attendance!$E$1:$ZZ$1&lt;&gt;"")*(TEXT(Attendance!$E$1:$ZZ$1,"mmm")="Mar")),0)</f>
        <v>0</v>
      </c>
      <c r="Z103" s="245" cm="1">
        <f t="array" ref="Z103">IFERROR(SUMPRODUCT((LOWER(INDEX(Attendance!$E:$ZZ,MATCH($A103,Attendance!$A:$A,0),0))="x")*(Attendance!$E$2:$ZZ$2=_xlfn.XLOOKUP(E$1,'Point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04" spans="1:26" x14ac:dyDescent="0.25">
      <c r="A104" s="40">
        <f>Attendance!A103</f>
        <v>101</v>
      </c>
      <c r="B104" s="39" t="str">
        <f>IF($A104=0,"",IFERROR(_xlfn.LET(_xlpm.x,INDEX(Attendance!$B:$B,MATCH($A104,Attendance!$A:$A,0)),IF(_xlpm.x=0,"",_xlpm.x)),""))</f>
        <v/>
      </c>
      <c r="C104" s="39" t="str">
        <f>IF($A104=0,"",IFERROR(_xlfn.LET(_xlpm.x,INDEX(Attendance!$C:$C,MATCH($A104,Attendance!$A:$A,0)),IF(_xlpm.x=0,"",_xlpm.x)),""))</f>
        <v/>
      </c>
      <c r="D104" s="39" t="str">
        <f>IF($A104=0,"",IFERROR(_xlfn.LET(_xlpm.x,INDEX(Attendance!$D:$D,MATCH($A104,Attendance!$A:$A,0)),IF(_xlpm.x=0,"",_xlpm.x)),""))</f>
        <v/>
      </c>
      <c r="E104" s="233" cm="1">
        <f t="array" ref="E104">SUMPRODUCT((LOWER(INDEX(Attendance!$D:$ZZ,MATCH($A104,Attendance!$A:$A,0),0))="x")*(Attendance!$D$2:$ZZ$2=_xlfn.XLOOKUP(E$1,'Point System'!$A:$A,'Point System'!$B:$B,""))*(TEXT(Attendance!$D$1:$ZZ$1,"mmm")="Mar"))*_xlfn.XLOOKUP(E$1,'Point System'!$A:$A,'Point System'!$C:$C,0)</f>
        <v>0</v>
      </c>
      <c r="F104" s="233" cm="1">
        <f t="array" ref="F104">SUMPRODUCT((LOWER(INDEX(Attendance!$D:$ZZ,MATCH($A104,Attendance!$A:$A,0),0))="x")*(Attendance!$D$2:$ZZ$2=_xlfn.XLOOKUP(F$1,'Point System'!$A:$A,'Point System'!$B:$B,""))*(TEXT(Attendance!$D$1:$ZZ$1,"mmm")="Mar"))*_xlfn.XLOOKUP(F$1,'Point System'!$A:$A,'Point System'!$C:$C,0)</f>
        <v>0</v>
      </c>
      <c r="G104" s="233" cm="1">
        <f t="array" ref="G104">SUMPRODUCT((LOWER(INDEX(Attendance!$D:$ZZ,MATCH($A104,Attendance!$A:$A,0),0))="x")*(Attendance!$D$2:$ZZ$2=_xlfn.XLOOKUP(G$1,'Point System'!$A:$A,'Point System'!$B:$B,""))*(TEXT(Attendance!$D$1:$ZZ$1,"mmm")="Mar"))*_xlfn.XLOOKUP(G$1,'Point System'!$A:$A,'Point System'!$C:$C,0)</f>
        <v>0</v>
      </c>
      <c r="H104" s="233" cm="1">
        <f t="array" ref="H104">SUMPRODUCT((LOWER(INDEX(Attendance!$D:$ZZ,MATCH($A104,Attendance!$A:$A,0),0))="x")*(Attendance!$D$2:$ZZ$2=_xlfn.XLOOKUP(H$1,'Point System'!$A:$A,'Point System'!$B:$B,""))*(TEXT(Attendance!$D$1:$ZZ$1,"mmm")="Mar"))*_xlfn.XLOOKUP(H$1,'Point System'!$A:$A,'Point System'!$C:$C,0)</f>
        <v>0</v>
      </c>
      <c r="I104" s="233" cm="1">
        <f t="array" ref="I104">SUMPRODUCT((LOWER(INDEX(Attendance!$D:$ZZ,MATCH($A104,Attendance!$A:$A,0),0))="x")*(Attendance!$D$2:$ZZ$2=_xlfn.XLOOKUP(I$1,'Point System'!$A:$A,'Point System'!$B:$B,""))*(TEXT(Attendance!$D$1:$ZZ$1,"mmm")="Mar"))*_xlfn.XLOOKUP(I$1,'Point System'!$A:$A,'Point System'!$C:$C,0)</f>
        <v>0</v>
      </c>
      <c r="J104" s="233" cm="1">
        <f t="array" ref="J104">SUMPRODUCT((LOWER(INDEX(Attendance!$D:$ZZ,MATCH($A104,Attendance!$A:$A,0),0))="x")*(Attendance!$D$2:$ZZ$2=_xlfn.XLOOKUP(J$1,'Point System'!$A:$A,'Point System'!$B:$B,""))*(TEXT(Attendance!$D$1:$ZZ$1,"mmm")="Mar"))*_xlfn.XLOOKUP(J$1,'Point System'!$A:$A,'Point System'!$C:$C,0)</f>
        <v>0</v>
      </c>
      <c r="K104" s="233" cm="1">
        <f t="array" ref="K104">SUMPRODUCT((LOWER(INDEX(Attendance!$D:$ZZ,MATCH($A104,Attendance!$A:$A,0),0))="x")*(Attendance!$D$2:$ZZ$2=_xlfn.XLOOKUP(K$1,'Point System'!$A:$A,'Point System'!$B:$B,""))*(TEXT(Attendance!$D$1:$ZZ$1,"mmm")="Mar"))*_xlfn.XLOOKUP(K$1,'Point System'!$A:$A,'Point System'!$C:$C,0)</f>
        <v>0</v>
      </c>
      <c r="L104" s="188"/>
      <c r="M104" s="188"/>
      <c r="N104" s="188"/>
      <c r="O104" s="188"/>
      <c r="P104" s="241">
        <f t="shared" si="3"/>
        <v>0</v>
      </c>
      <c r="Q104" s="242">
        <f>IFERROR(INDEX(Deduction!$W:$W,MATCH($A104,Deduction!$A:$A,0))*_xlfn.XLOOKUP(Q$1,'Point System'!$E:$E,'Point System'!$G:$G,0),0)</f>
        <v>0</v>
      </c>
      <c r="R104" s="242">
        <f>IFERROR(INDEX(Deduction!$X:$X,MATCH($A104,Deduction!$A:$A,0))*_xlfn.XLOOKUP(R$1,'Point System'!$E:$E,'Point System'!$G:$G,0),0)</f>
        <v>0</v>
      </c>
      <c r="S104" s="242">
        <f>IFERROR(INDEX(Deduction!$Y:$Y,MATCH($A104,Deduction!$A:$A,0))*_xlfn.XLOOKUP(S$1,'Point System'!$E:$E,'Point System'!$G:$G,0),0)</f>
        <v>0</v>
      </c>
      <c r="T104" s="242">
        <f>IFERROR(INDEX(Deduction!$Z:$Z,MATCH($A104,Deduction!$A:$A,0))*_xlfn.XLOOKUP(T$1,'Point System'!$E:$E,'Point System'!$G:$G,0),0)</f>
        <v>0</v>
      </c>
      <c r="U104" s="242">
        <f>IFERROR(INDEX(Deduction!$AA:$AA,MATCH($A104,Deduction!$A:$A,0))*_xlfn.XLOOKUP(U$1,'Point System'!$E:$E,'Point System'!$G:$G,0),0)</f>
        <v>0</v>
      </c>
      <c r="V104" s="242">
        <f>IFERROR(INDEX(Deduction!$AB:$AB,MATCH($A104,Deduction!$A:$A,0))*_xlfn.XLOOKUP(V$1,'Point System'!$E:$E,'Point System'!$G:$G,0),0)</f>
        <v>0</v>
      </c>
      <c r="W104" s="241">
        <f t="shared" si="4"/>
        <v>0</v>
      </c>
      <c r="X104" s="241">
        <f t="shared" si="5"/>
        <v>0</v>
      </c>
      <c r="Y104" s="244" cm="1">
        <f t="array" ref="Y104">IFERROR(SUMPRODUCT((LOWER(INDEX(Attendance!$E:$ZZ,MATCH($A104,Attendance!$A:$A,0),0))="x")*(TEXT(Attendance!$E$1:$ZZ$1,"mmm")="Mar"))/SUMPRODUCT((Attendance!$E$1:$ZZ$1&lt;&gt;"")*(TEXT(Attendance!$E$1:$ZZ$1,"mmm")="Mar")),0)</f>
        <v>0</v>
      </c>
      <c r="Z104" s="245" cm="1">
        <f t="array" ref="Z104">IFERROR(SUMPRODUCT((LOWER(INDEX(Attendance!$E:$ZZ,MATCH($A104,Attendance!$A:$A,0),0))="x")*(Attendance!$E$2:$ZZ$2=_xlfn.XLOOKUP(E$1,'Point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05" spans="1:26" x14ac:dyDescent="0.25">
      <c r="A105" s="39">
        <f>Attendance!A104</f>
        <v>102</v>
      </c>
      <c r="B105" s="39" t="str">
        <f>IF($A105=0,"",IFERROR(_xlfn.LET(_xlpm.x,INDEX(Attendance!$B:$B,MATCH($A105,Attendance!$A:$A,0)),IF(_xlpm.x=0,"",_xlpm.x)),""))</f>
        <v/>
      </c>
      <c r="C105" s="39" t="str">
        <f>IF($A105=0,"",IFERROR(_xlfn.LET(_xlpm.x,INDEX(Attendance!$C:$C,MATCH($A105,Attendance!$A:$A,0)),IF(_xlpm.x=0,"",_xlpm.x)),""))</f>
        <v/>
      </c>
      <c r="D105" s="39" t="str">
        <f>IF($A105=0,"",IFERROR(_xlfn.LET(_xlpm.x,INDEX(Attendance!$D:$D,MATCH($A105,Attendance!$A:$A,0)),IF(_xlpm.x=0,"",_xlpm.x)),""))</f>
        <v/>
      </c>
      <c r="E105" s="233" cm="1">
        <f t="array" ref="E105">SUMPRODUCT((LOWER(INDEX(Attendance!$D:$ZZ,MATCH($A105,Attendance!$A:$A,0),0))="x")*(Attendance!$D$2:$ZZ$2=_xlfn.XLOOKUP(E$1,'Point System'!$A:$A,'Point System'!$B:$B,""))*(TEXT(Attendance!$D$1:$ZZ$1,"mmm")="Mar"))*_xlfn.XLOOKUP(E$1,'Point System'!$A:$A,'Point System'!$C:$C,0)</f>
        <v>0</v>
      </c>
      <c r="F105" s="233" cm="1">
        <f t="array" ref="F105">SUMPRODUCT((LOWER(INDEX(Attendance!$D:$ZZ,MATCH($A105,Attendance!$A:$A,0),0))="x")*(Attendance!$D$2:$ZZ$2=_xlfn.XLOOKUP(F$1,'Point System'!$A:$A,'Point System'!$B:$B,""))*(TEXT(Attendance!$D$1:$ZZ$1,"mmm")="Mar"))*_xlfn.XLOOKUP(F$1,'Point System'!$A:$A,'Point System'!$C:$C,0)</f>
        <v>0</v>
      </c>
      <c r="G105" s="233" cm="1">
        <f t="array" ref="G105">SUMPRODUCT((LOWER(INDEX(Attendance!$D:$ZZ,MATCH($A105,Attendance!$A:$A,0),0))="x")*(Attendance!$D$2:$ZZ$2=_xlfn.XLOOKUP(G$1,'Point System'!$A:$A,'Point System'!$B:$B,""))*(TEXT(Attendance!$D$1:$ZZ$1,"mmm")="Mar"))*_xlfn.XLOOKUP(G$1,'Point System'!$A:$A,'Point System'!$C:$C,0)</f>
        <v>0</v>
      </c>
      <c r="H105" s="233" cm="1">
        <f t="array" ref="H105">SUMPRODUCT((LOWER(INDEX(Attendance!$D:$ZZ,MATCH($A105,Attendance!$A:$A,0),0))="x")*(Attendance!$D$2:$ZZ$2=_xlfn.XLOOKUP(H$1,'Point System'!$A:$A,'Point System'!$B:$B,""))*(TEXT(Attendance!$D$1:$ZZ$1,"mmm")="Mar"))*_xlfn.XLOOKUP(H$1,'Point System'!$A:$A,'Point System'!$C:$C,0)</f>
        <v>0</v>
      </c>
      <c r="I105" s="233" cm="1">
        <f t="array" ref="I105">SUMPRODUCT((LOWER(INDEX(Attendance!$D:$ZZ,MATCH($A105,Attendance!$A:$A,0),0))="x")*(Attendance!$D$2:$ZZ$2=_xlfn.XLOOKUP(I$1,'Point System'!$A:$A,'Point System'!$B:$B,""))*(TEXT(Attendance!$D$1:$ZZ$1,"mmm")="Mar"))*_xlfn.XLOOKUP(I$1,'Point System'!$A:$A,'Point System'!$C:$C,0)</f>
        <v>0</v>
      </c>
      <c r="J105" s="233" cm="1">
        <f t="array" ref="J105">SUMPRODUCT((LOWER(INDEX(Attendance!$D:$ZZ,MATCH($A105,Attendance!$A:$A,0),0))="x")*(Attendance!$D$2:$ZZ$2=_xlfn.XLOOKUP(J$1,'Point System'!$A:$A,'Point System'!$B:$B,""))*(TEXT(Attendance!$D$1:$ZZ$1,"mmm")="Mar"))*_xlfn.XLOOKUP(J$1,'Point System'!$A:$A,'Point System'!$C:$C,0)</f>
        <v>0</v>
      </c>
      <c r="K105" s="233" cm="1">
        <f t="array" ref="K105">SUMPRODUCT((LOWER(INDEX(Attendance!$D:$ZZ,MATCH($A105,Attendance!$A:$A,0),0))="x")*(Attendance!$D$2:$ZZ$2=_xlfn.XLOOKUP(K$1,'Point System'!$A:$A,'Point System'!$B:$B,""))*(TEXT(Attendance!$D$1:$ZZ$1,"mmm")="Mar"))*_xlfn.XLOOKUP(K$1,'Point System'!$A:$A,'Point System'!$C:$C,0)</f>
        <v>0</v>
      </c>
      <c r="L105" s="188"/>
      <c r="M105" s="188"/>
      <c r="N105" s="188"/>
      <c r="O105" s="188"/>
      <c r="P105" s="241">
        <f t="shared" si="3"/>
        <v>0</v>
      </c>
      <c r="Q105" s="242">
        <f>IFERROR(INDEX(Deduction!$W:$W,MATCH($A105,Deduction!$A:$A,0))*_xlfn.XLOOKUP(Q$1,'Point System'!$E:$E,'Point System'!$G:$G,0),0)</f>
        <v>0</v>
      </c>
      <c r="R105" s="242">
        <f>IFERROR(INDEX(Deduction!$X:$X,MATCH($A105,Deduction!$A:$A,0))*_xlfn.XLOOKUP(R$1,'Point System'!$E:$E,'Point System'!$G:$G,0),0)</f>
        <v>0</v>
      </c>
      <c r="S105" s="242">
        <f>IFERROR(INDEX(Deduction!$Y:$Y,MATCH($A105,Deduction!$A:$A,0))*_xlfn.XLOOKUP(S$1,'Point System'!$E:$E,'Point System'!$G:$G,0),0)</f>
        <v>0</v>
      </c>
      <c r="T105" s="242">
        <f>IFERROR(INDEX(Deduction!$Z:$Z,MATCH($A105,Deduction!$A:$A,0))*_xlfn.XLOOKUP(T$1,'Point System'!$E:$E,'Point System'!$G:$G,0),0)</f>
        <v>0</v>
      </c>
      <c r="U105" s="242">
        <f>IFERROR(INDEX(Deduction!$AA:$AA,MATCH($A105,Deduction!$A:$A,0))*_xlfn.XLOOKUP(U$1,'Point System'!$E:$E,'Point System'!$G:$G,0),0)</f>
        <v>0</v>
      </c>
      <c r="V105" s="242">
        <f>IFERROR(INDEX(Deduction!$AB:$AB,MATCH($A105,Deduction!$A:$A,0))*_xlfn.XLOOKUP(V$1,'Point System'!$E:$E,'Point System'!$G:$G,0),0)</f>
        <v>0</v>
      </c>
      <c r="W105" s="241">
        <f t="shared" si="4"/>
        <v>0</v>
      </c>
      <c r="X105" s="241">
        <f t="shared" si="5"/>
        <v>0</v>
      </c>
      <c r="Y105" s="244" cm="1">
        <f t="array" ref="Y105">IFERROR(SUMPRODUCT((LOWER(INDEX(Attendance!$E:$ZZ,MATCH($A105,Attendance!$A:$A,0),0))="x")*(TEXT(Attendance!$E$1:$ZZ$1,"mmm")="Mar"))/SUMPRODUCT((Attendance!$E$1:$ZZ$1&lt;&gt;"")*(TEXT(Attendance!$E$1:$ZZ$1,"mmm")="Mar")),0)</f>
        <v>0</v>
      </c>
      <c r="Z105" s="245" cm="1">
        <f t="array" ref="Z105">IFERROR(SUMPRODUCT((LOWER(INDEX(Attendance!$E:$ZZ,MATCH($A105,Attendance!$A:$A,0),0))="x")*(Attendance!$E$2:$ZZ$2=_xlfn.XLOOKUP(E$1,'Point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06" spans="1:26" x14ac:dyDescent="0.25">
      <c r="A106" s="40">
        <f>Attendance!A105</f>
        <v>103</v>
      </c>
      <c r="B106" s="39" t="str">
        <f>IF($A106=0,"",IFERROR(_xlfn.LET(_xlpm.x,INDEX(Attendance!$B:$B,MATCH($A106,Attendance!$A:$A,0)),IF(_xlpm.x=0,"",_xlpm.x)),""))</f>
        <v/>
      </c>
      <c r="C106" s="39" t="str">
        <f>IF($A106=0,"",IFERROR(_xlfn.LET(_xlpm.x,INDEX(Attendance!$C:$C,MATCH($A106,Attendance!$A:$A,0)),IF(_xlpm.x=0,"",_xlpm.x)),""))</f>
        <v/>
      </c>
      <c r="D106" s="39" t="str">
        <f>IF($A106=0,"",IFERROR(_xlfn.LET(_xlpm.x,INDEX(Attendance!$D:$D,MATCH($A106,Attendance!$A:$A,0)),IF(_xlpm.x=0,"",_xlpm.x)),""))</f>
        <v/>
      </c>
      <c r="E106" s="233" cm="1">
        <f t="array" ref="E106">SUMPRODUCT((LOWER(INDEX(Attendance!$D:$ZZ,MATCH($A106,Attendance!$A:$A,0),0))="x")*(Attendance!$D$2:$ZZ$2=_xlfn.XLOOKUP(E$1,'Point System'!$A:$A,'Point System'!$B:$B,""))*(TEXT(Attendance!$D$1:$ZZ$1,"mmm")="Mar"))*_xlfn.XLOOKUP(E$1,'Point System'!$A:$A,'Point System'!$C:$C,0)</f>
        <v>0</v>
      </c>
      <c r="F106" s="233" cm="1">
        <f t="array" ref="F106">SUMPRODUCT((LOWER(INDEX(Attendance!$D:$ZZ,MATCH($A106,Attendance!$A:$A,0),0))="x")*(Attendance!$D$2:$ZZ$2=_xlfn.XLOOKUP(F$1,'Point System'!$A:$A,'Point System'!$B:$B,""))*(TEXT(Attendance!$D$1:$ZZ$1,"mmm")="Mar"))*_xlfn.XLOOKUP(F$1,'Point System'!$A:$A,'Point System'!$C:$C,0)</f>
        <v>0</v>
      </c>
      <c r="G106" s="233" cm="1">
        <f t="array" ref="G106">SUMPRODUCT((LOWER(INDEX(Attendance!$D:$ZZ,MATCH($A106,Attendance!$A:$A,0),0))="x")*(Attendance!$D$2:$ZZ$2=_xlfn.XLOOKUP(G$1,'Point System'!$A:$A,'Point System'!$B:$B,""))*(TEXT(Attendance!$D$1:$ZZ$1,"mmm")="Mar"))*_xlfn.XLOOKUP(G$1,'Point System'!$A:$A,'Point System'!$C:$C,0)</f>
        <v>0</v>
      </c>
      <c r="H106" s="233" cm="1">
        <f t="array" ref="H106">SUMPRODUCT((LOWER(INDEX(Attendance!$D:$ZZ,MATCH($A106,Attendance!$A:$A,0),0))="x")*(Attendance!$D$2:$ZZ$2=_xlfn.XLOOKUP(H$1,'Point System'!$A:$A,'Point System'!$B:$B,""))*(TEXT(Attendance!$D$1:$ZZ$1,"mmm")="Mar"))*_xlfn.XLOOKUP(H$1,'Point System'!$A:$A,'Point System'!$C:$C,0)</f>
        <v>0</v>
      </c>
      <c r="I106" s="233" cm="1">
        <f t="array" ref="I106">SUMPRODUCT((LOWER(INDEX(Attendance!$D:$ZZ,MATCH($A106,Attendance!$A:$A,0),0))="x")*(Attendance!$D$2:$ZZ$2=_xlfn.XLOOKUP(I$1,'Point System'!$A:$A,'Point System'!$B:$B,""))*(TEXT(Attendance!$D$1:$ZZ$1,"mmm")="Mar"))*_xlfn.XLOOKUP(I$1,'Point System'!$A:$A,'Point System'!$C:$C,0)</f>
        <v>0</v>
      </c>
      <c r="J106" s="233" cm="1">
        <f t="array" ref="J106">SUMPRODUCT((LOWER(INDEX(Attendance!$D:$ZZ,MATCH($A106,Attendance!$A:$A,0),0))="x")*(Attendance!$D$2:$ZZ$2=_xlfn.XLOOKUP(J$1,'Point System'!$A:$A,'Point System'!$B:$B,""))*(TEXT(Attendance!$D$1:$ZZ$1,"mmm")="Mar"))*_xlfn.XLOOKUP(J$1,'Point System'!$A:$A,'Point System'!$C:$C,0)</f>
        <v>0</v>
      </c>
      <c r="K106" s="233" cm="1">
        <f t="array" ref="K106">SUMPRODUCT((LOWER(INDEX(Attendance!$D:$ZZ,MATCH($A106,Attendance!$A:$A,0),0))="x")*(Attendance!$D$2:$ZZ$2=_xlfn.XLOOKUP(K$1,'Point System'!$A:$A,'Point System'!$B:$B,""))*(TEXT(Attendance!$D$1:$ZZ$1,"mmm")="Mar"))*_xlfn.XLOOKUP(K$1,'Point System'!$A:$A,'Point System'!$C:$C,0)</f>
        <v>0</v>
      </c>
      <c r="L106" s="188"/>
      <c r="M106" s="188"/>
      <c r="N106" s="188"/>
      <c r="O106" s="188"/>
      <c r="P106" s="241">
        <f t="shared" si="3"/>
        <v>0</v>
      </c>
      <c r="Q106" s="242">
        <f>IFERROR(INDEX(Deduction!$W:$W,MATCH($A106,Deduction!$A:$A,0))*_xlfn.XLOOKUP(Q$1,'Point System'!$E:$E,'Point System'!$G:$G,0),0)</f>
        <v>0</v>
      </c>
      <c r="R106" s="242">
        <f>IFERROR(INDEX(Deduction!$X:$X,MATCH($A106,Deduction!$A:$A,0))*_xlfn.XLOOKUP(R$1,'Point System'!$E:$E,'Point System'!$G:$G,0),0)</f>
        <v>0</v>
      </c>
      <c r="S106" s="242">
        <f>IFERROR(INDEX(Deduction!$Y:$Y,MATCH($A106,Deduction!$A:$A,0))*_xlfn.XLOOKUP(S$1,'Point System'!$E:$E,'Point System'!$G:$G,0),0)</f>
        <v>0</v>
      </c>
      <c r="T106" s="242">
        <f>IFERROR(INDEX(Deduction!$Z:$Z,MATCH($A106,Deduction!$A:$A,0))*_xlfn.XLOOKUP(T$1,'Point System'!$E:$E,'Point System'!$G:$G,0),0)</f>
        <v>0</v>
      </c>
      <c r="U106" s="242">
        <f>IFERROR(INDEX(Deduction!$AA:$AA,MATCH($A106,Deduction!$A:$A,0))*_xlfn.XLOOKUP(U$1,'Point System'!$E:$E,'Point System'!$G:$G,0),0)</f>
        <v>0</v>
      </c>
      <c r="V106" s="242">
        <f>IFERROR(INDEX(Deduction!$AB:$AB,MATCH($A106,Deduction!$A:$A,0))*_xlfn.XLOOKUP(V$1,'Point System'!$E:$E,'Point System'!$G:$G,0),0)</f>
        <v>0</v>
      </c>
      <c r="W106" s="241">
        <f t="shared" si="4"/>
        <v>0</v>
      </c>
      <c r="X106" s="241">
        <f t="shared" si="5"/>
        <v>0</v>
      </c>
      <c r="Y106" s="244" cm="1">
        <f t="array" ref="Y106">IFERROR(SUMPRODUCT((LOWER(INDEX(Attendance!$E:$ZZ,MATCH($A106,Attendance!$A:$A,0),0))="x")*(TEXT(Attendance!$E$1:$ZZ$1,"mmm")="Mar"))/SUMPRODUCT((Attendance!$E$1:$ZZ$1&lt;&gt;"")*(TEXT(Attendance!$E$1:$ZZ$1,"mmm")="Mar")),0)</f>
        <v>0</v>
      </c>
      <c r="Z106" s="245" cm="1">
        <f t="array" ref="Z106">IFERROR(SUMPRODUCT((LOWER(INDEX(Attendance!$E:$ZZ,MATCH($A106,Attendance!$A:$A,0),0))="x")*(Attendance!$E$2:$ZZ$2=_xlfn.XLOOKUP(E$1,'Point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07" spans="1:26" x14ac:dyDescent="0.25">
      <c r="A107" s="39">
        <f>Attendance!A106</f>
        <v>104</v>
      </c>
      <c r="B107" s="39" t="str">
        <f>IF($A107=0,"",IFERROR(_xlfn.LET(_xlpm.x,INDEX(Attendance!$B:$B,MATCH($A107,Attendance!$A:$A,0)),IF(_xlpm.x=0,"",_xlpm.x)),""))</f>
        <v/>
      </c>
      <c r="C107" s="39" t="str">
        <f>IF($A107=0,"",IFERROR(_xlfn.LET(_xlpm.x,INDEX(Attendance!$C:$C,MATCH($A107,Attendance!$A:$A,0)),IF(_xlpm.x=0,"",_xlpm.x)),""))</f>
        <v/>
      </c>
      <c r="D107" s="39" t="str">
        <f>IF($A107=0,"",IFERROR(_xlfn.LET(_xlpm.x,INDEX(Attendance!$D:$D,MATCH($A107,Attendance!$A:$A,0)),IF(_xlpm.x=0,"",_xlpm.x)),""))</f>
        <v/>
      </c>
      <c r="E107" s="233" cm="1">
        <f t="array" ref="E107">SUMPRODUCT((LOWER(INDEX(Attendance!$D:$ZZ,MATCH($A107,Attendance!$A:$A,0),0))="x")*(Attendance!$D$2:$ZZ$2=_xlfn.XLOOKUP(E$1,'Point System'!$A:$A,'Point System'!$B:$B,""))*(TEXT(Attendance!$D$1:$ZZ$1,"mmm")="Mar"))*_xlfn.XLOOKUP(E$1,'Point System'!$A:$A,'Point System'!$C:$C,0)</f>
        <v>0</v>
      </c>
      <c r="F107" s="233" cm="1">
        <f t="array" ref="F107">SUMPRODUCT((LOWER(INDEX(Attendance!$D:$ZZ,MATCH($A107,Attendance!$A:$A,0),0))="x")*(Attendance!$D$2:$ZZ$2=_xlfn.XLOOKUP(F$1,'Point System'!$A:$A,'Point System'!$B:$B,""))*(TEXT(Attendance!$D$1:$ZZ$1,"mmm")="Mar"))*_xlfn.XLOOKUP(F$1,'Point System'!$A:$A,'Point System'!$C:$C,0)</f>
        <v>0</v>
      </c>
      <c r="G107" s="233" cm="1">
        <f t="array" ref="G107">SUMPRODUCT((LOWER(INDEX(Attendance!$D:$ZZ,MATCH($A107,Attendance!$A:$A,0),0))="x")*(Attendance!$D$2:$ZZ$2=_xlfn.XLOOKUP(G$1,'Point System'!$A:$A,'Point System'!$B:$B,""))*(TEXT(Attendance!$D$1:$ZZ$1,"mmm")="Mar"))*_xlfn.XLOOKUP(G$1,'Point System'!$A:$A,'Point System'!$C:$C,0)</f>
        <v>0</v>
      </c>
      <c r="H107" s="233" cm="1">
        <f t="array" ref="H107">SUMPRODUCT((LOWER(INDEX(Attendance!$D:$ZZ,MATCH($A107,Attendance!$A:$A,0),0))="x")*(Attendance!$D$2:$ZZ$2=_xlfn.XLOOKUP(H$1,'Point System'!$A:$A,'Point System'!$B:$B,""))*(TEXT(Attendance!$D$1:$ZZ$1,"mmm")="Mar"))*_xlfn.XLOOKUP(H$1,'Point System'!$A:$A,'Point System'!$C:$C,0)</f>
        <v>0</v>
      </c>
      <c r="I107" s="233" cm="1">
        <f t="array" ref="I107">SUMPRODUCT((LOWER(INDEX(Attendance!$D:$ZZ,MATCH($A107,Attendance!$A:$A,0),0))="x")*(Attendance!$D$2:$ZZ$2=_xlfn.XLOOKUP(I$1,'Point System'!$A:$A,'Point System'!$B:$B,""))*(TEXT(Attendance!$D$1:$ZZ$1,"mmm")="Mar"))*_xlfn.XLOOKUP(I$1,'Point System'!$A:$A,'Point System'!$C:$C,0)</f>
        <v>0</v>
      </c>
      <c r="J107" s="233" cm="1">
        <f t="array" ref="J107">SUMPRODUCT((LOWER(INDEX(Attendance!$D:$ZZ,MATCH($A107,Attendance!$A:$A,0),0))="x")*(Attendance!$D$2:$ZZ$2=_xlfn.XLOOKUP(J$1,'Point System'!$A:$A,'Point System'!$B:$B,""))*(TEXT(Attendance!$D$1:$ZZ$1,"mmm")="Mar"))*_xlfn.XLOOKUP(J$1,'Point System'!$A:$A,'Point System'!$C:$C,0)</f>
        <v>0</v>
      </c>
      <c r="K107" s="233" cm="1">
        <f t="array" ref="K107">SUMPRODUCT((LOWER(INDEX(Attendance!$D:$ZZ,MATCH($A107,Attendance!$A:$A,0),0))="x")*(Attendance!$D$2:$ZZ$2=_xlfn.XLOOKUP(K$1,'Point System'!$A:$A,'Point System'!$B:$B,""))*(TEXT(Attendance!$D$1:$ZZ$1,"mmm")="Mar"))*_xlfn.XLOOKUP(K$1,'Point System'!$A:$A,'Point System'!$C:$C,0)</f>
        <v>0</v>
      </c>
      <c r="L107" s="188"/>
      <c r="M107" s="188"/>
      <c r="N107" s="188"/>
      <c r="O107" s="188"/>
      <c r="P107" s="241">
        <f t="shared" si="3"/>
        <v>0</v>
      </c>
      <c r="Q107" s="242">
        <f>IFERROR(INDEX(Deduction!$W:$W,MATCH($A107,Deduction!$A:$A,0))*_xlfn.XLOOKUP(Q$1,'Point System'!$E:$E,'Point System'!$G:$G,0),0)</f>
        <v>0</v>
      </c>
      <c r="R107" s="242">
        <f>IFERROR(INDEX(Deduction!$X:$X,MATCH($A107,Deduction!$A:$A,0))*_xlfn.XLOOKUP(R$1,'Point System'!$E:$E,'Point System'!$G:$G,0),0)</f>
        <v>0</v>
      </c>
      <c r="S107" s="242">
        <f>IFERROR(INDEX(Deduction!$Y:$Y,MATCH($A107,Deduction!$A:$A,0))*_xlfn.XLOOKUP(S$1,'Point System'!$E:$E,'Point System'!$G:$G,0),0)</f>
        <v>0</v>
      </c>
      <c r="T107" s="242">
        <f>IFERROR(INDEX(Deduction!$Z:$Z,MATCH($A107,Deduction!$A:$A,0))*_xlfn.XLOOKUP(T$1,'Point System'!$E:$E,'Point System'!$G:$G,0),0)</f>
        <v>0</v>
      </c>
      <c r="U107" s="242">
        <f>IFERROR(INDEX(Deduction!$AA:$AA,MATCH($A107,Deduction!$A:$A,0))*_xlfn.XLOOKUP(U$1,'Point System'!$E:$E,'Point System'!$G:$G,0),0)</f>
        <v>0</v>
      </c>
      <c r="V107" s="242">
        <f>IFERROR(INDEX(Deduction!$AB:$AB,MATCH($A107,Deduction!$A:$A,0))*_xlfn.XLOOKUP(V$1,'Point System'!$E:$E,'Point System'!$G:$G,0),0)</f>
        <v>0</v>
      </c>
      <c r="W107" s="241">
        <f t="shared" si="4"/>
        <v>0</v>
      </c>
      <c r="X107" s="241">
        <f t="shared" si="5"/>
        <v>0</v>
      </c>
      <c r="Y107" s="244" cm="1">
        <f t="array" ref="Y107">IFERROR(SUMPRODUCT((LOWER(INDEX(Attendance!$E:$ZZ,MATCH($A107,Attendance!$A:$A,0),0))="x")*(TEXT(Attendance!$E$1:$ZZ$1,"mmm")="Mar"))/SUMPRODUCT((Attendance!$E$1:$ZZ$1&lt;&gt;"")*(TEXT(Attendance!$E$1:$ZZ$1,"mmm")="Mar")),0)</f>
        <v>0</v>
      </c>
      <c r="Z107" s="245" cm="1">
        <f t="array" ref="Z107">IFERROR(SUMPRODUCT((LOWER(INDEX(Attendance!$E:$ZZ,MATCH($A107,Attendance!$A:$A,0),0))="x")*(Attendance!$E$2:$ZZ$2=_xlfn.XLOOKUP(E$1,'Point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08" spans="1:26" x14ac:dyDescent="0.25">
      <c r="A108" s="40">
        <f>Attendance!A107</f>
        <v>105</v>
      </c>
      <c r="B108" s="39" t="str">
        <f>IF($A108=0,"",IFERROR(_xlfn.LET(_xlpm.x,INDEX(Attendance!$B:$B,MATCH($A108,Attendance!$A:$A,0)),IF(_xlpm.x=0,"",_xlpm.x)),""))</f>
        <v/>
      </c>
      <c r="C108" s="39" t="str">
        <f>IF($A108=0,"",IFERROR(_xlfn.LET(_xlpm.x,INDEX(Attendance!$C:$C,MATCH($A108,Attendance!$A:$A,0)),IF(_xlpm.x=0,"",_xlpm.x)),""))</f>
        <v/>
      </c>
      <c r="D108" s="39" t="str">
        <f>IF($A108=0,"",IFERROR(_xlfn.LET(_xlpm.x,INDEX(Attendance!$D:$D,MATCH($A108,Attendance!$A:$A,0)),IF(_xlpm.x=0,"",_xlpm.x)),""))</f>
        <v/>
      </c>
      <c r="E108" s="233" cm="1">
        <f t="array" ref="E108">SUMPRODUCT((LOWER(INDEX(Attendance!$D:$ZZ,MATCH($A108,Attendance!$A:$A,0),0))="x")*(Attendance!$D$2:$ZZ$2=_xlfn.XLOOKUP(E$1,'Point System'!$A:$A,'Point System'!$B:$B,""))*(TEXT(Attendance!$D$1:$ZZ$1,"mmm")="Mar"))*_xlfn.XLOOKUP(E$1,'Point System'!$A:$A,'Point System'!$C:$C,0)</f>
        <v>0</v>
      </c>
      <c r="F108" s="233" cm="1">
        <f t="array" ref="F108">SUMPRODUCT((LOWER(INDEX(Attendance!$D:$ZZ,MATCH($A108,Attendance!$A:$A,0),0))="x")*(Attendance!$D$2:$ZZ$2=_xlfn.XLOOKUP(F$1,'Point System'!$A:$A,'Point System'!$B:$B,""))*(TEXT(Attendance!$D$1:$ZZ$1,"mmm")="Mar"))*_xlfn.XLOOKUP(F$1,'Point System'!$A:$A,'Point System'!$C:$C,0)</f>
        <v>0</v>
      </c>
      <c r="G108" s="233" cm="1">
        <f t="array" ref="G108">SUMPRODUCT((LOWER(INDEX(Attendance!$D:$ZZ,MATCH($A108,Attendance!$A:$A,0),0))="x")*(Attendance!$D$2:$ZZ$2=_xlfn.XLOOKUP(G$1,'Point System'!$A:$A,'Point System'!$B:$B,""))*(TEXT(Attendance!$D$1:$ZZ$1,"mmm")="Mar"))*_xlfn.XLOOKUP(G$1,'Point System'!$A:$A,'Point System'!$C:$C,0)</f>
        <v>0</v>
      </c>
      <c r="H108" s="233" cm="1">
        <f t="array" ref="H108">SUMPRODUCT((LOWER(INDEX(Attendance!$D:$ZZ,MATCH($A108,Attendance!$A:$A,0),0))="x")*(Attendance!$D$2:$ZZ$2=_xlfn.XLOOKUP(H$1,'Point System'!$A:$A,'Point System'!$B:$B,""))*(TEXT(Attendance!$D$1:$ZZ$1,"mmm")="Mar"))*_xlfn.XLOOKUP(H$1,'Point System'!$A:$A,'Point System'!$C:$C,0)</f>
        <v>0</v>
      </c>
      <c r="I108" s="233" cm="1">
        <f t="array" ref="I108">SUMPRODUCT((LOWER(INDEX(Attendance!$D:$ZZ,MATCH($A108,Attendance!$A:$A,0),0))="x")*(Attendance!$D$2:$ZZ$2=_xlfn.XLOOKUP(I$1,'Point System'!$A:$A,'Point System'!$B:$B,""))*(TEXT(Attendance!$D$1:$ZZ$1,"mmm")="Mar"))*_xlfn.XLOOKUP(I$1,'Point System'!$A:$A,'Point System'!$C:$C,0)</f>
        <v>0</v>
      </c>
      <c r="J108" s="233" cm="1">
        <f t="array" ref="J108">SUMPRODUCT((LOWER(INDEX(Attendance!$D:$ZZ,MATCH($A108,Attendance!$A:$A,0),0))="x")*(Attendance!$D$2:$ZZ$2=_xlfn.XLOOKUP(J$1,'Point System'!$A:$A,'Point System'!$B:$B,""))*(TEXT(Attendance!$D$1:$ZZ$1,"mmm")="Mar"))*_xlfn.XLOOKUP(J$1,'Point System'!$A:$A,'Point System'!$C:$C,0)</f>
        <v>0</v>
      </c>
      <c r="K108" s="233" cm="1">
        <f t="array" ref="K108">SUMPRODUCT((LOWER(INDEX(Attendance!$D:$ZZ,MATCH($A108,Attendance!$A:$A,0),0))="x")*(Attendance!$D$2:$ZZ$2=_xlfn.XLOOKUP(K$1,'Point System'!$A:$A,'Point System'!$B:$B,""))*(TEXT(Attendance!$D$1:$ZZ$1,"mmm")="Mar"))*_xlfn.XLOOKUP(K$1,'Point System'!$A:$A,'Point System'!$C:$C,0)</f>
        <v>0</v>
      </c>
      <c r="L108" s="188"/>
      <c r="M108" s="188"/>
      <c r="N108" s="188"/>
      <c r="O108" s="188"/>
      <c r="P108" s="241">
        <f t="shared" si="3"/>
        <v>0</v>
      </c>
      <c r="Q108" s="242">
        <f>IFERROR(INDEX(Deduction!$W:$W,MATCH($A108,Deduction!$A:$A,0))*_xlfn.XLOOKUP(Q$1,'Point System'!$E:$E,'Point System'!$G:$G,0),0)</f>
        <v>0</v>
      </c>
      <c r="R108" s="242">
        <f>IFERROR(INDEX(Deduction!$X:$X,MATCH($A108,Deduction!$A:$A,0))*_xlfn.XLOOKUP(R$1,'Point System'!$E:$E,'Point System'!$G:$G,0),0)</f>
        <v>0</v>
      </c>
      <c r="S108" s="242">
        <f>IFERROR(INDEX(Deduction!$Y:$Y,MATCH($A108,Deduction!$A:$A,0))*_xlfn.XLOOKUP(S$1,'Point System'!$E:$E,'Point System'!$G:$G,0),0)</f>
        <v>0</v>
      </c>
      <c r="T108" s="242">
        <f>IFERROR(INDEX(Deduction!$Z:$Z,MATCH($A108,Deduction!$A:$A,0))*_xlfn.XLOOKUP(T$1,'Point System'!$E:$E,'Point System'!$G:$G,0),0)</f>
        <v>0</v>
      </c>
      <c r="U108" s="242">
        <f>IFERROR(INDEX(Deduction!$AA:$AA,MATCH($A108,Deduction!$A:$A,0))*_xlfn.XLOOKUP(U$1,'Point System'!$E:$E,'Point System'!$G:$G,0),0)</f>
        <v>0</v>
      </c>
      <c r="V108" s="242">
        <f>IFERROR(INDEX(Deduction!$AB:$AB,MATCH($A108,Deduction!$A:$A,0))*_xlfn.XLOOKUP(V$1,'Point System'!$E:$E,'Point System'!$G:$G,0),0)</f>
        <v>0</v>
      </c>
      <c r="W108" s="241">
        <f t="shared" si="4"/>
        <v>0</v>
      </c>
      <c r="X108" s="241">
        <f t="shared" si="5"/>
        <v>0</v>
      </c>
      <c r="Y108" s="244" cm="1">
        <f t="array" ref="Y108">IFERROR(SUMPRODUCT((LOWER(INDEX(Attendance!$E:$ZZ,MATCH($A108,Attendance!$A:$A,0),0))="x")*(TEXT(Attendance!$E$1:$ZZ$1,"mmm")="Mar"))/SUMPRODUCT((Attendance!$E$1:$ZZ$1&lt;&gt;"")*(TEXT(Attendance!$E$1:$ZZ$1,"mmm")="Mar")),0)</f>
        <v>0</v>
      </c>
      <c r="Z108" s="245" cm="1">
        <f t="array" ref="Z108">IFERROR(SUMPRODUCT((LOWER(INDEX(Attendance!$E:$ZZ,MATCH($A108,Attendance!$A:$A,0),0))="x")*(Attendance!$E$2:$ZZ$2=_xlfn.XLOOKUP(E$1,'Point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09" spans="1:26" x14ac:dyDescent="0.25">
      <c r="A109" s="39">
        <f>Attendance!A108</f>
        <v>106</v>
      </c>
      <c r="B109" s="39" t="str">
        <f>IF($A109=0,"",IFERROR(_xlfn.LET(_xlpm.x,INDEX(Attendance!$B:$B,MATCH($A109,Attendance!$A:$A,0)),IF(_xlpm.x=0,"",_xlpm.x)),""))</f>
        <v/>
      </c>
      <c r="C109" s="39" t="str">
        <f>IF($A109=0,"",IFERROR(_xlfn.LET(_xlpm.x,INDEX(Attendance!$C:$C,MATCH($A109,Attendance!$A:$A,0)),IF(_xlpm.x=0,"",_xlpm.x)),""))</f>
        <v/>
      </c>
      <c r="D109" s="39" t="str">
        <f>IF($A109=0,"",IFERROR(_xlfn.LET(_xlpm.x,INDEX(Attendance!$D:$D,MATCH($A109,Attendance!$A:$A,0)),IF(_xlpm.x=0,"",_xlpm.x)),""))</f>
        <v/>
      </c>
      <c r="E109" s="233" cm="1">
        <f t="array" ref="E109">SUMPRODUCT((LOWER(INDEX(Attendance!$D:$ZZ,MATCH($A109,Attendance!$A:$A,0),0))="x")*(Attendance!$D$2:$ZZ$2=_xlfn.XLOOKUP(E$1,'Point System'!$A:$A,'Point System'!$B:$B,""))*(TEXT(Attendance!$D$1:$ZZ$1,"mmm")="Mar"))*_xlfn.XLOOKUP(E$1,'Point System'!$A:$A,'Point System'!$C:$C,0)</f>
        <v>0</v>
      </c>
      <c r="F109" s="233" cm="1">
        <f t="array" ref="F109">SUMPRODUCT((LOWER(INDEX(Attendance!$D:$ZZ,MATCH($A109,Attendance!$A:$A,0),0))="x")*(Attendance!$D$2:$ZZ$2=_xlfn.XLOOKUP(F$1,'Point System'!$A:$A,'Point System'!$B:$B,""))*(TEXT(Attendance!$D$1:$ZZ$1,"mmm")="Mar"))*_xlfn.XLOOKUP(F$1,'Point System'!$A:$A,'Point System'!$C:$C,0)</f>
        <v>0</v>
      </c>
      <c r="G109" s="233" cm="1">
        <f t="array" ref="G109">SUMPRODUCT((LOWER(INDEX(Attendance!$D:$ZZ,MATCH($A109,Attendance!$A:$A,0),0))="x")*(Attendance!$D$2:$ZZ$2=_xlfn.XLOOKUP(G$1,'Point System'!$A:$A,'Point System'!$B:$B,""))*(TEXT(Attendance!$D$1:$ZZ$1,"mmm")="Mar"))*_xlfn.XLOOKUP(G$1,'Point System'!$A:$A,'Point System'!$C:$C,0)</f>
        <v>0</v>
      </c>
      <c r="H109" s="233" cm="1">
        <f t="array" ref="H109">SUMPRODUCT((LOWER(INDEX(Attendance!$D:$ZZ,MATCH($A109,Attendance!$A:$A,0),0))="x")*(Attendance!$D$2:$ZZ$2=_xlfn.XLOOKUP(H$1,'Point System'!$A:$A,'Point System'!$B:$B,""))*(TEXT(Attendance!$D$1:$ZZ$1,"mmm")="Mar"))*_xlfn.XLOOKUP(H$1,'Point System'!$A:$A,'Point System'!$C:$C,0)</f>
        <v>0</v>
      </c>
      <c r="I109" s="233" cm="1">
        <f t="array" ref="I109">SUMPRODUCT((LOWER(INDEX(Attendance!$D:$ZZ,MATCH($A109,Attendance!$A:$A,0),0))="x")*(Attendance!$D$2:$ZZ$2=_xlfn.XLOOKUP(I$1,'Point System'!$A:$A,'Point System'!$B:$B,""))*(TEXT(Attendance!$D$1:$ZZ$1,"mmm")="Mar"))*_xlfn.XLOOKUP(I$1,'Point System'!$A:$A,'Point System'!$C:$C,0)</f>
        <v>0</v>
      </c>
      <c r="J109" s="233" cm="1">
        <f t="array" ref="J109">SUMPRODUCT((LOWER(INDEX(Attendance!$D:$ZZ,MATCH($A109,Attendance!$A:$A,0),0))="x")*(Attendance!$D$2:$ZZ$2=_xlfn.XLOOKUP(J$1,'Point System'!$A:$A,'Point System'!$B:$B,""))*(TEXT(Attendance!$D$1:$ZZ$1,"mmm")="Mar"))*_xlfn.XLOOKUP(J$1,'Point System'!$A:$A,'Point System'!$C:$C,0)</f>
        <v>0</v>
      </c>
      <c r="K109" s="233" cm="1">
        <f t="array" ref="K109">SUMPRODUCT((LOWER(INDEX(Attendance!$D:$ZZ,MATCH($A109,Attendance!$A:$A,0),0))="x")*(Attendance!$D$2:$ZZ$2=_xlfn.XLOOKUP(K$1,'Point System'!$A:$A,'Point System'!$B:$B,""))*(TEXT(Attendance!$D$1:$ZZ$1,"mmm")="Mar"))*_xlfn.XLOOKUP(K$1,'Point System'!$A:$A,'Point System'!$C:$C,0)</f>
        <v>0</v>
      </c>
      <c r="L109" s="188"/>
      <c r="M109" s="188"/>
      <c r="N109" s="188"/>
      <c r="O109" s="188"/>
      <c r="P109" s="241">
        <f t="shared" si="3"/>
        <v>0</v>
      </c>
      <c r="Q109" s="242">
        <f>IFERROR(INDEX(Deduction!$W:$W,MATCH($A109,Deduction!$A:$A,0))*_xlfn.XLOOKUP(Q$1,'Point System'!$E:$E,'Point System'!$G:$G,0),0)</f>
        <v>0</v>
      </c>
      <c r="R109" s="242">
        <f>IFERROR(INDEX(Deduction!$X:$X,MATCH($A109,Deduction!$A:$A,0))*_xlfn.XLOOKUP(R$1,'Point System'!$E:$E,'Point System'!$G:$G,0),0)</f>
        <v>0</v>
      </c>
      <c r="S109" s="242">
        <f>IFERROR(INDEX(Deduction!$Y:$Y,MATCH($A109,Deduction!$A:$A,0))*_xlfn.XLOOKUP(S$1,'Point System'!$E:$E,'Point System'!$G:$G,0),0)</f>
        <v>0</v>
      </c>
      <c r="T109" s="242">
        <f>IFERROR(INDEX(Deduction!$Z:$Z,MATCH($A109,Deduction!$A:$A,0))*_xlfn.XLOOKUP(T$1,'Point System'!$E:$E,'Point System'!$G:$G,0),0)</f>
        <v>0</v>
      </c>
      <c r="U109" s="242">
        <f>IFERROR(INDEX(Deduction!$AA:$AA,MATCH($A109,Deduction!$A:$A,0))*_xlfn.XLOOKUP(U$1,'Point System'!$E:$E,'Point System'!$G:$G,0),0)</f>
        <v>0</v>
      </c>
      <c r="V109" s="242">
        <f>IFERROR(INDEX(Deduction!$AB:$AB,MATCH($A109,Deduction!$A:$A,0))*_xlfn.XLOOKUP(V$1,'Point System'!$E:$E,'Point System'!$G:$G,0),0)</f>
        <v>0</v>
      </c>
      <c r="W109" s="241">
        <f t="shared" si="4"/>
        <v>0</v>
      </c>
      <c r="X109" s="241">
        <f t="shared" si="5"/>
        <v>0</v>
      </c>
      <c r="Y109" s="244" cm="1">
        <f t="array" ref="Y109">IFERROR(SUMPRODUCT((LOWER(INDEX(Attendance!$E:$ZZ,MATCH($A109,Attendance!$A:$A,0),0))="x")*(TEXT(Attendance!$E$1:$ZZ$1,"mmm")="Mar"))/SUMPRODUCT((Attendance!$E$1:$ZZ$1&lt;&gt;"")*(TEXT(Attendance!$E$1:$ZZ$1,"mmm")="Mar")),0)</f>
        <v>0</v>
      </c>
      <c r="Z109" s="245" cm="1">
        <f t="array" ref="Z109">IFERROR(SUMPRODUCT((LOWER(INDEX(Attendance!$E:$ZZ,MATCH($A109,Attendance!$A:$A,0),0))="x")*(Attendance!$E$2:$ZZ$2=_xlfn.XLOOKUP(E$1,'Point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10" spans="1:26" x14ac:dyDescent="0.25">
      <c r="A110" s="40">
        <f>Attendance!A109</f>
        <v>107</v>
      </c>
      <c r="B110" s="39" t="str">
        <f>IF($A110=0,"",IFERROR(_xlfn.LET(_xlpm.x,INDEX(Attendance!$B:$B,MATCH($A110,Attendance!$A:$A,0)),IF(_xlpm.x=0,"",_xlpm.x)),""))</f>
        <v/>
      </c>
      <c r="C110" s="39" t="str">
        <f>IF($A110=0,"",IFERROR(_xlfn.LET(_xlpm.x,INDEX(Attendance!$C:$C,MATCH($A110,Attendance!$A:$A,0)),IF(_xlpm.x=0,"",_xlpm.x)),""))</f>
        <v/>
      </c>
      <c r="D110" s="39" t="str">
        <f>IF($A110=0,"",IFERROR(_xlfn.LET(_xlpm.x,INDEX(Attendance!$D:$D,MATCH($A110,Attendance!$A:$A,0)),IF(_xlpm.x=0,"",_xlpm.x)),""))</f>
        <v/>
      </c>
      <c r="E110" s="233" cm="1">
        <f t="array" ref="E110">SUMPRODUCT((LOWER(INDEX(Attendance!$D:$ZZ,MATCH($A110,Attendance!$A:$A,0),0))="x")*(Attendance!$D$2:$ZZ$2=_xlfn.XLOOKUP(E$1,'Point System'!$A:$A,'Point System'!$B:$B,""))*(TEXT(Attendance!$D$1:$ZZ$1,"mmm")="Mar"))*_xlfn.XLOOKUP(E$1,'Point System'!$A:$A,'Point System'!$C:$C,0)</f>
        <v>0</v>
      </c>
      <c r="F110" s="233" cm="1">
        <f t="array" ref="F110">SUMPRODUCT((LOWER(INDEX(Attendance!$D:$ZZ,MATCH($A110,Attendance!$A:$A,0),0))="x")*(Attendance!$D$2:$ZZ$2=_xlfn.XLOOKUP(F$1,'Point System'!$A:$A,'Point System'!$B:$B,""))*(TEXT(Attendance!$D$1:$ZZ$1,"mmm")="Mar"))*_xlfn.XLOOKUP(F$1,'Point System'!$A:$A,'Point System'!$C:$C,0)</f>
        <v>0</v>
      </c>
      <c r="G110" s="233" cm="1">
        <f t="array" ref="G110">SUMPRODUCT((LOWER(INDEX(Attendance!$D:$ZZ,MATCH($A110,Attendance!$A:$A,0),0))="x")*(Attendance!$D$2:$ZZ$2=_xlfn.XLOOKUP(G$1,'Point System'!$A:$A,'Point System'!$B:$B,""))*(TEXT(Attendance!$D$1:$ZZ$1,"mmm")="Mar"))*_xlfn.XLOOKUP(G$1,'Point System'!$A:$A,'Point System'!$C:$C,0)</f>
        <v>0</v>
      </c>
      <c r="H110" s="233" cm="1">
        <f t="array" ref="H110">SUMPRODUCT((LOWER(INDEX(Attendance!$D:$ZZ,MATCH($A110,Attendance!$A:$A,0),0))="x")*(Attendance!$D$2:$ZZ$2=_xlfn.XLOOKUP(H$1,'Point System'!$A:$A,'Point System'!$B:$B,""))*(TEXT(Attendance!$D$1:$ZZ$1,"mmm")="Mar"))*_xlfn.XLOOKUP(H$1,'Point System'!$A:$A,'Point System'!$C:$C,0)</f>
        <v>0</v>
      </c>
      <c r="I110" s="233" cm="1">
        <f t="array" ref="I110">SUMPRODUCT((LOWER(INDEX(Attendance!$D:$ZZ,MATCH($A110,Attendance!$A:$A,0),0))="x")*(Attendance!$D$2:$ZZ$2=_xlfn.XLOOKUP(I$1,'Point System'!$A:$A,'Point System'!$B:$B,""))*(TEXT(Attendance!$D$1:$ZZ$1,"mmm")="Mar"))*_xlfn.XLOOKUP(I$1,'Point System'!$A:$A,'Point System'!$C:$C,0)</f>
        <v>0</v>
      </c>
      <c r="J110" s="233" cm="1">
        <f t="array" ref="J110">SUMPRODUCT((LOWER(INDEX(Attendance!$D:$ZZ,MATCH($A110,Attendance!$A:$A,0),0))="x")*(Attendance!$D$2:$ZZ$2=_xlfn.XLOOKUP(J$1,'Point System'!$A:$A,'Point System'!$B:$B,""))*(TEXT(Attendance!$D$1:$ZZ$1,"mmm")="Mar"))*_xlfn.XLOOKUP(J$1,'Point System'!$A:$A,'Point System'!$C:$C,0)</f>
        <v>0</v>
      </c>
      <c r="K110" s="233" cm="1">
        <f t="array" ref="K110">SUMPRODUCT((LOWER(INDEX(Attendance!$D:$ZZ,MATCH($A110,Attendance!$A:$A,0),0))="x")*(Attendance!$D$2:$ZZ$2=_xlfn.XLOOKUP(K$1,'Point System'!$A:$A,'Point System'!$B:$B,""))*(TEXT(Attendance!$D$1:$ZZ$1,"mmm")="Mar"))*_xlfn.XLOOKUP(K$1,'Point System'!$A:$A,'Point System'!$C:$C,0)</f>
        <v>0</v>
      </c>
      <c r="L110" s="188"/>
      <c r="M110" s="188"/>
      <c r="N110" s="188"/>
      <c r="O110" s="188"/>
      <c r="P110" s="241">
        <f t="shared" si="3"/>
        <v>0</v>
      </c>
      <c r="Q110" s="242">
        <f>IFERROR(INDEX(Deduction!$W:$W,MATCH($A110,Deduction!$A:$A,0))*_xlfn.XLOOKUP(Q$1,'Point System'!$E:$E,'Point System'!$G:$G,0),0)</f>
        <v>0</v>
      </c>
      <c r="R110" s="242">
        <f>IFERROR(INDEX(Deduction!$X:$X,MATCH($A110,Deduction!$A:$A,0))*_xlfn.XLOOKUP(R$1,'Point System'!$E:$E,'Point System'!$G:$G,0),0)</f>
        <v>0</v>
      </c>
      <c r="S110" s="242">
        <f>IFERROR(INDEX(Deduction!$Y:$Y,MATCH($A110,Deduction!$A:$A,0))*_xlfn.XLOOKUP(S$1,'Point System'!$E:$E,'Point System'!$G:$G,0),0)</f>
        <v>0</v>
      </c>
      <c r="T110" s="242">
        <f>IFERROR(INDEX(Deduction!$Z:$Z,MATCH($A110,Deduction!$A:$A,0))*_xlfn.XLOOKUP(T$1,'Point System'!$E:$E,'Point System'!$G:$G,0),0)</f>
        <v>0</v>
      </c>
      <c r="U110" s="242">
        <f>IFERROR(INDEX(Deduction!$AA:$AA,MATCH($A110,Deduction!$A:$A,0))*_xlfn.XLOOKUP(U$1,'Point System'!$E:$E,'Point System'!$G:$G,0),0)</f>
        <v>0</v>
      </c>
      <c r="V110" s="242">
        <f>IFERROR(INDEX(Deduction!$AB:$AB,MATCH($A110,Deduction!$A:$A,0))*_xlfn.XLOOKUP(V$1,'Point System'!$E:$E,'Point System'!$G:$G,0),0)</f>
        <v>0</v>
      </c>
      <c r="W110" s="241">
        <f t="shared" si="4"/>
        <v>0</v>
      </c>
      <c r="X110" s="241">
        <f t="shared" si="5"/>
        <v>0</v>
      </c>
      <c r="Y110" s="244" cm="1">
        <f t="array" ref="Y110">IFERROR(SUMPRODUCT((LOWER(INDEX(Attendance!$E:$ZZ,MATCH($A110,Attendance!$A:$A,0),0))="x")*(TEXT(Attendance!$E$1:$ZZ$1,"mmm")="Mar"))/SUMPRODUCT((Attendance!$E$1:$ZZ$1&lt;&gt;"")*(TEXT(Attendance!$E$1:$ZZ$1,"mmm")="Mar")),0)</f>
        <v>0</v>
      </c>
      <c r="Z110" s="245" cm="1">
        <f t="array" ref="Z110">IFERROR(SUMPRODUCT((LOWER(INDEX(Attendance!$E:$ZZ,MATCH($A110,Attendance!$A:$A,0),0))="x")*(Attendance!$E$2:$ZZ$2=_xlfn.XLOOKUP(E$1,'Point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11" spans="1:26" x14ac:dyDescent="0.25">
      <c r="A111" s="39">
        <f>Attendance!A110</f>
        <v>108</v>
      </c>
      <c r="B111" s="39" t="str">
        <f>IF($A111=0,"",IFERROR(_xlfn.LET(_xlpm.x,INDEX(Attendance!$B:$B,MATCH($A111,Attendance!$A:$A,0)),IF(_xlpm.x=0,"",_xlpm.x)),""))</f>
        <v/>
      </c>
      <c r="C111" s="39" t="str">
        <f>IF($A111=0,"",IFERROR(_xlfn.LET(_xlpm.x,INDEX(Attendance!$C:$C,MATCH($A111,Attendance!$A:$A,0)),IF(_xlpm.x=0,"",_xlpm.x)),""))</f>
        <v/>
      </c>
      <c r="D111" s="39" t="str">
        <f>IF($A111=0,"",IFERROR(_xlfn.LET(_xlpm.x,INDEX(Attendance!$D:$D,MATCH($A111,Attendance!$A:$A,0)),IF(_xlpm.x=0,"",_xlpm.x)),""))</f>
        <v/>
      </c>
      <c r="E111" s="233" cm="1">
        <f t="array" ref="E111">SUMPRODUCT((LOWER(INDEX(Attendance!$D:$ZZ,MATCH($A111,Attendance!$A:$A,0),0))="x")*(Attendance!$D$2:$ZZ$2=_xlfn.XLOOKUP(E$1,'Point System'!$A:$A,'Point System'!$B:$B,""))*(TEXT(Attendance!$D$1:$ZZ$1,"mmm")="Mar"))*_xlfn.XLOOKUP(E$1,'Point System'!$A:$A,'Point System'!$C:$C,0)</f>
        <v>0</v>
      </c>
      <c r="F111" s="233" cm="1">
        <f t="array" ref="F111">SUMPRODUCT((LOWER(INDEX(Attendance!$D:$ZZ,MATCH($A111,Attendance!$A:$A,0),0))="x")*(Attendance!$D$2:$ZZ$2=_xlfn.XLOOKUP(F$1,'Point System'!$A:$A,'Point System'!$B:$B,""))*(TEXT(Attendance!$D$1:$ZZ$1,"mmm")="Mar"))*_xlfn.XLOOKUP(F$1,'Point System'!$A:$A,'Point System'!$C:$C,0)</f>
        <v>0</v>
      </c>
      <c r="G111" s="233" cm="1">
        <f t="array" ref="G111">SUMPRODUCT((LOWER(INDEX(Attendance!$D:$ZZ,MATCH($A111,Attendance!$A:$A,0),0))="x")*(Attendance!$D$2:$ZZ$2=_xlfn.XLOOKUP(G$1,'Point System'!$A:$A,'Point System'!$B:$B,""))*(TEXT(Attendance!$D$1:$ZZ$1,"mmm")="Mar"))*_xlfn.XLOOKUP(G$1,'Point System'!$A:$A,'Point System'!$C:$C,0)</f>
        <v>0</v>
      </c>
      <c r="H111" s="233" cm="1">
        <f t="array" ref="H111">SUMPRODUCT((LOWER(INDEX(Attendance!$D:$ZZ,MATCH($A111,Attendance!$A:$A,0),0))="x")*(Attendance!$D$2:$ZZ$2=_xlfn.XLOOKUP(H$1,'Point System'!$A:$A,'Point System'!$B:$B,""))*(TEXT(Attendance!$D$1:$ZZ$1,"mmm")="Mar"))*_xlfn.XLOOKUP(H$1,'Point System'!$A:$A,'Point System'!$C:$C,0)</f>
        <v>0</v>
      </c>
      <c r="I111" s="233" cm="1">
        <f t="array" ref="I111">SUMPRODUCT((LOWER(INDEX(Attendance!$D:$ZZ,MATCH($A111,Attendance!$A:$A,0),0))="x")*(Attendance!$D$2:$ZZ$2=_xlfn.XLOOKUP(I$1,'Point System'!$A:$A,'Point System'!$B:$B,""))*(TEXT(Attendance!$D$1:$ZZ$1,"mmm")="Mar"))*_xlfn.XLOOKUP(I$1,'Point System'!$A:$A,'Point System'!$C:$C,0)</f>
        <v>0</v>
      </c>
      <c r="J111" s="233" cm="1">
        <f t="array" ref="J111">SUMPRODUCT((LOWER(INDEX(Attendance!$D:$ZZ,MATCH($A111,Attendance!$A:$A,0),0))="x")*(Attendance!$D$2:$ZZ$2=_xlfn.XLOOKUP(J$1,'Point System'!$A:$A,'Point System'!$B:$B,""))*(TEXT(Attendance!$D$1:$ZZ$1,"mmm")="Mar"))*_xlfn.XLOOKUP(J$1,'Point System'!$A:$A,'Point System'!$C:$C,0)</f>
        <v>0</v>
      </c>
      <c r="K111" s="233" cm="1">
        <f t="array" ref="K111">SUMPRODUCT((LOWER(INDEX(Attendance!$D:$ZZ,MATCH($A111,Attendance!$A:$A,0),0))="x")*(Attendance!$D$2:$ZZ$2=_xlfn.XLOOKUP(K$1,'Point System'!$A:$A,'Point System'!$B:$B,""))*(TEXT(Attendance!$D$1:$ZZ$1,"mmm")="Mar"))*_xlfn.XLOOKUP(K$1,'Point System'!$A:$A,'Point System'!$C:$C,0)</f>
        <v>0</v>
      </c>
      <c r="L111" s="188"/>
      <c r="M111" s="188"/>
      <c r="N111" s="188"/>
      <c r="O111" s="188"/>
      <c r="P111" s="241">
        <f t="shared" si="3"/>
        <v>0</v>
      </c>
      <c r="Q111" s="242">
        <f>IFERROR(INDEX(Deduction!$W:$W,MATCH($A111,Deduction!$A:$A,0))*_xlfn.XLOOKUP(Q$1,'Point System'!$E:$E,'Point System'!$G:$G,0),0)</f>
        <v>0</v>
      </c>
      <c r="R111" s="242">
        <f>IFERROR(INDEX(Deduction!$X:$X,MATCH($A111,Deduction!$A:$A,0))*_xlfn.XLOOKUP(R$1,'Point System'!$E:$E,'Point System'!$G:$G,0),0)</f>
        <v>0</v>
      </c>
      <c r="S111" s="242">
        <f>IFERROR(INDEX(Deduction!$Y:$Y,MATCH($A111,Deduction!$A:$A,0))*_xlfn.XLOOKUP(S$1,'Point System'!$E:$E,'Point System'!$G:$G,0),0)</f>
        <v>0</v>
      </c>
      <c r="T111" s="242">
        <f>IFERROR(INDEX(Deduction!$Z:$Z,MATCH($A111,Deduction!$A:$A,0))*_xlfn.XLOOKUP(T$1,'Point System'!$E:$E,'Point System'!$G:$G,0),0)</f>
        <v>0</v>
      </c>
      <c r="U111" s="242">
        <f>IFERROR(INDEX(Deduction!$AA:$AA,MATCH($A111,Deduction!$A:$A,0))*_xlfn.XLOOKUP(U$1,'Point System'!$E:$E,'Point System'!$G:$G,0),0)</f>
        <v>0</v>
      </c>
      <c r="V111" s="242">
        <f>IFERROR(INDEX(Deduction!$AB:$AB,MATCH($A111,Deduction!$A:$A,0))*_xlfn.XLOOKUP(V$1,'Point System'!$E:$E,'Point System'!$G:$G,0),0)</f>
        <v>0</v>
      </c>
      <c r="W111" s="241">
        <f t="shared" si="4"/>
        <v>0</v>
      </c>
      <c r="X111" s="241">
        <f t="shared" si="5"/>
        <v>0</v>
      </c>
      <c r="Y111" s="244" cm="1">
        <f t="array" ref="Y111">IFERROR(SUMPRODUCT((LOWER(INDEX(Attendance!$E:$ZZ,MATCH($A111,Attendance!$A:$A,0),0))="x")*(TEXT(Attendance!$E$1:$ZZ$1,"mmm")="Mar"))/SUMPRODUCT((Attendance!$E$1:$ZZ$1&lt;&gt;"")*(TEXT(Attendance!$E$1:$ZZ$1,"mmm")="Mar")),0)</f>
        <v>0</v>
      </c>
      <c r="Z111" s="245" cm="1">
        <f t="array" ref="Z111">IFERROR(SUMPRODUCT((LOWER(INDEX(Attendance!$E:$ZZ,MATCH($A111,Attendance!$A:$A,0),0))="x")*(Attendance!$E$2:$ZZ$2=_xlfn.XLOOKUP(E$1,'Point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12" spans="1:26" x14ac:dyDescent="0.25">
      <c r="A112" s="40">
        <f>Attendance!A111</f>
        <v>109</v>
      </c>
      <c r="B112" s="39" t="str">
        <f>IF($A112=0,"",IFERROR(_xlfn.LET(_xlpm.x,INDEX(Attendance!$B:$B,MATCH($A112,Attendance!$A:$A,0)),IF(_xlpm.x=0,"",_xlpm.x)),""))</f>
        <v/>
      </c>
      <c r="C112" s="39" t="str">
        <f>IF($A112=0,"",IFERROR(_xlfn.LET(_xlpm.x,INDEX(Attendance!$C:$C,MATCH($A112,Attendance!$A:$A,0)),IF(_xlpm.x=0,"",_xlpm.x)),""))</f>
        <v/>
      </c>
      <c r="D112" s="39" t="str">
        <f>IF($A112=0,"",IFERROR(_xlfn.LET(_xlpm.x,INDEX(Attendance!$D:$D,MATCH($A112,Attendance!$A:$A,0)),IF(_xlpm.x=0,"",_xlpm.x)),""))</f>
        <v/>
      </c>
      <c r="E112" s="233" cm="1">
        <f t="array" ref="E112">SUMPRODUCT((LOWER(INDEX(Attendance!$D:$ZZ,MATCH($A112,Attendance!$A:$A,0),0))="x")*(Attendance!$D$2:$ZZ$2=_xlfn.XLOOKUP(E$1,'Point System'!$A:$A,'Point System'!$B:$B,""))*(TEXT(Attendance!$D$1:$ZZ$1,"mmm")="Mar"))*_xlfn.XLOOKUP(E$1,'Point System'!$A:$A,'Point System'!$C:$C,0)</f>
        <v>0</v>
      </c>
      <c r="F112" s="233" cm="1">
        <f t="array" ref="F112">SUMPRODUCT((LOWER(INDEX(Attendance!$D:$ZZ,MATCH($A112,Attendance!$A:$A,0),0))="x")*(Attendance!$D$2:$ZZ$2=_xlfn.XLOOKUP(F$1,'Point System'!$A:$A,'Point System'!$B:$B,""))*(TEXT(Attendance!$D$1:$ZZ$1,"mmm")="Mar"))*_xlfn.XLOOKUP(F$1,'Point System'!$A:$A,'Point System'!$C:$C,0)</f>
        <v>0</v>
      </c>
      <c r="G112" s="233" cm="1">
        <f t="array" ref="G112">SUMPRODUCT((LOWER(INDEX(Attendance!$D:$ZZ,MATCH($A112,Attendance!$A:$A,0),0))="x")*(Attendance!$D$2:$ZZ$2=_xlfn.XLOOKUP(G$1,'Point System'!$A:$A,'Point System'!$B:$B,""))*(TEXT(Attendance!$D$1:$ZZ$1,"mmm")="Mar"))*_xlfn.XLOOKUP(G$1,'Point System'!$A:$A,'Point System'!$C:$C,0)</f>
        <v>0</v>
      </c>
      <c r="H112" s="233" cm="1">
        <f t="array" ref="H112">SUMPRODUCT((LOWER(INDEX(Attendance!$D:$ZZ,MATCH($A112,Attendance!$A:$A,0),0))="x")*(Attendance!$D$2:$ZZ$2=_xlfn.XLOOKUP(H$1,'Point System'!$A:$A,'Point System'!$B:$B,""))*(TEXT(Attendance!$D$1:$ZZ$1,"mmm")="Mar"))*_xlfn.XLOOKUP(H$1,'Point System'!$A:$A,'Point System'!$C:$C,0)</f>
        <v>0</v>
      </c>
      <c r="I112" s="233" cm="1">
        <f t="array" ref="I112">SUMPRODUCT((LOWER(INDEX(Attendance!$D:$ZZ,MATCH($A112,Attendance!$A:$A,0),0))="x")*(Attendance!$D$2:$ZZ$2=_xlfn.XLOOKUP(I$1,'Point System'!$A:$A,'Point System'!$B:$B,""))*(TEXT(Attendance!$D$1:$ZZ$1,"mmm")="Mar"))*_xlfn.XLOOKUP(I$1,'Point System'!$A:$A,'Point System'!$C:$C,0)</f>
        <v>0</v>
      </c>
      <c r="J112" s="233" cm="1">
        <f t="array" ref="J112">SUMPRODUCT((LOWER(INDEX(Attendance!$D:$ZZ,MATCH($A112,Attendance!$A:$A,0),0))="x")*(Attendance!$D$2:$ZZ$2=_xlfn.XLOOKUP(J$1,'Point System'!$A:$A,'Point System'!$B:$B,""))*(TEXT(Attendance!$D$1:$ZZ$1,"mmm")="Mar"))*_xlfn.XLOOKUP(J$1,'Point System'!$A:$A,'Point System'!$C:$C,0)</f>
        <v>0</v>
      </c>
      <c r="K112" s="233" cm="1">
        <f t="array" ref="K112">SUMPRODUCT((LOWER(INDEX(Attendance!$D:$ZZ,MATCH($A112,Attendance!$A:$A,0),0))="x")*(Attendance!$D$2:$ZZ$2=_xlfn.XLOOKUP(K$1,'Point System'!$A:$A,'Point System'!$B:$B,""))*(TEXT(Attendance!$D$1:$ZZ$1,"mmm")="Mar"))*_xlfn.XLOOKUP(K$1,'Point System'!$A:$A,'Point System'!$C:$C,0)</f>
        <v>0</v>
      </c>
      <c r="L112" s="188"/>
      <c r="M112" s="188"/>
      <c r="N112" s="188"/>
      <c r="O112" s="188"/>
      <c r="P112" s="241">
        <f t="shared" si="3"/>
        <v>0</v>
      </c>
      <c r="Q112" s="242">
        <f>IFERROR(INDEX(Deduction!$W:$W,MATCH($A112,Deduction!$A:$A,0))*_xlfn.XLOOKUP(Q$1,'Point System'!$E:$E,'Point System'!$G:$G,0),0)</f>
        <v>0</v>
      </c>
      <c r="R112" s="242">
        <f>IFERROR(INDEX(Deduction!$X:$X,MATCH($A112,Deduction!$A:$A,0))*_xlfn.XLOOKUP(R$1,'Point System'!$E:$E,'Point System'!$G:$G,0),0)</f>
        <v>0</v>
      </c>
      <c r="S112" s="242">
        <f>IFERROR(INDEX(Deduction!$Y:$Y,MATCH($A112,Deduction!$A:$A,0))*_xlfn.XLOOKUP(S$1,'Point System'!$E:$E,'Point System'!$G:$G,0),0)</f>
        <v>0</v>
      </c>
      <c r="T112" s="242">
        <f>IFERROR(INDEX(Deduction!$Z:$Z,MATCH($A112,Deduction!$A:$A,0))*_xlfn.XLOOKUP(T$1,'Point System'!$E:$E,'Point System'!$G:$G,0),0)</f>
        <v>0</v>
      </c>
      <c r="U112" s="242">
        <f>IFERROR(INDEX(Deduction!$AA:$AA,MATCH($A112,Deduction!$A:$A,0))*_xlfn.XLOOKUP(U$1,'Point System'!$E:$E,'Point System'!$G:$G,0),0)</f>
        <v>0</v>
      </c>
      <c r="V112" s="242">
        <f>IFERROR(INDEX(Deduction!$AB:$AB,MATCH($A112,Deduction!$A:$A,0))*_xlfn.XLOOKUP(V$1,'Point System'!$E:$E,'Point System'!$G:$G,0),0)</f>
        <v>0</v>
      </c>
      <c r="W112" s="241">
        <f t="shared" si="4"/>
        <v>0</v>
      </c>
      <c r="X112" s="241">
        <f t="shared" si="5"/>
        <v>0</v>
      </c>
      <c r="Y112" s="244" cm="1">
        <f t="array" ref="Y112">IFERROR(SUMPRODUCT((LOWER(INDEX(Attendance!$E:$ZZ,MATCH($A112,Attendance!$A:$A,0),0))="x")*(TEXT(Attendance!$E$1:$ZZ$1,"mmm")="Mar"))/SUMPRODUCT((Attendance!$E$1:$ZZ$1&lt;&gt;"")*(TEXT(Attendance!$E$1:$ZZ$1,"mmm")="Mar")),0)</f>
        <v>0</v>
      </c>
      <c r="Z112" s="245" cm="1">
        <f t="array" ref="Z112">IFERROR(SUMPRODUCT((LOWER(INDEX(Attendance!$E:$ZZ,MATCH($A112,Attendance!$A:$A,0),0))="x")*(Attendance!$E$2:$ZZ$2=_xlfn.XLOOKUP(E$1,'Point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13" spans="1:26" x14ac:dyDescent="0.25">
      <c r="A113" s="39">
        <f>Attendance!A112</f>
        <v>110</v>
      </c>
      <c r="B113" s="39" t="str">
        <f>IF($A113=0,"",IFERROR(_xlfn.LET(_xlpm.x,INDEX(Attendance!$B:$B,MATCH($A113,Attendance!$A:$A,0)),IF(_xlpm.x=0,"",_xlpm.x)),""))</f>
        <v/>
      </c>
      <c r="C113" s="39" t="str">
        <f>IF($A113=0,"",IFERROR(_xlfn.LET(_xlpm.x,INDEX(Attendance!$C:$C,MATCH($A113,Attendance!$A:$A,0)),IF(_xlpm.x=0,"",_xlpm.x)),""))</f>
        <v/>
      </c>
      <c r="D113" s="39" t="str">
        <f>IF($A113=0,"",IFERROR(_xlfn.LET(_xlpm.x,INDEX(Attendance!$D:$D,MATCH($A113,Attendance!$A:$A,0)),IF(_xlpm.x=0,"",_xlpm.x)),""))</f>
        <v/>
      </c>
      <c r="E113" s="233" cm="1">
        <f t="array" ref="E113">SUMPRODUCT((LOWER(INDEX(Attendance!$D:$ZZ,MATCH($A113,Attendance!$A:$A,0),0))="x")*(Attendance!$D$2:$ZZ$2=_xlfn.XLOOKUP(E$1,'Point System'!$A:$A,'Point System'!$B:$B,""))*(TEXT(Attendance!$D$1:$ZZ$1,"mmm")="Mar"))*_xlfn.XLOOKUP(E$1,'Point System'!$A:$A,'Point System'!$C:$C,0)</f>
        <v>0</v>
      </c>
      <c r="F113" s="233" cm="1">
        <f t="array" ref="F113">SUMPRODUCT((LOWER(INDEX(Attendance!$D:$ZZ,MATCH($A113,Attendance!$A:$A,0),0))="x")*(Attendance!$D$2:$ZZ$2=_xlfn.XLOOKUP(F$1,'Point System'!$A:$A,'Point System'!$B:$B,""))*(TEXT(Attendance!$D$1:$ZZ$1,"mmm")="Mar"))*_xlfn.XLOOKUP(F$1,'Point System'!$A:$A,'Point System'!$C:$C,0)</f>
        <v>0</v>
      </c>
      <c r="G113" s="233" cm="1">
        <f t="array" ref="G113">SUMPRODUCT((LOWER(INDEX(Attendance!$D:$ZZ,MATCH($A113,Attendance!$A:$A,0),0))="x")*(Attendance!$D$2:$ZZ$2=_xlfn.XLOOKUP(G$1,'Point System'!$A:$A,'Point System'!$B:$B,""))*(TEXT(Attendance!$D$1:$ZZ$1,"mmm")="Mar"))*_xlfn.XLOOKUP(G$1,'Point System'!$A:$A,'Point System'!$C:$C,0)</f>
        <v>0</v>
      </c>
      <c r="H113" s="233" cm="1">
        <f t="array" ref="H113">SUMPRODUCT((LOWER(INDEX(Attendance!$D:$ZZ,MATCH($A113,Attendance!$A:$A,0),0))="x")*(Attendance!$D$2:$ZZ$2=_xlfn.XLOOKUP(H$1,'Point System'!$A:$A,'Point System'!$B:$B,""))*(TEXT(Attendance!$D$1:$ZZ$1,"mmm")="Mar"))*_xlfn.XLOOKUP(H$1,'Point System'!$A:$A,'Point System'!$C:$C,0)</f>
        <v>0</v>
      </c>
      <c r="I113" s="233" cm="1">
        <f t="array" ref="I113">SUMPRODUCT((LOWER(INDEX(Attendance!$D:$ZZ,MATCH($A113,Attendance!$A:$A,0),0))="x")*(Attendance!$D$2:$ZZ$2=_xlfn.XLOOKUP(I$1,'Point System'!$A:$A,'Point System'!$B:$B,""))*(TEXT(Attendance!$D$1:$ZZ$1,"mmm")="Mar"))*_xlfn.XLOOKUP(I$1,'Point System'!$A:$A,'Point System'!$C:$C,0)</f>
        <v>0</v>
      </c>
      <c r="J113" s="233" cm="1">
        <f t="array" ref="J113">SUMPRODUCT((LOWER(INDEX(Attendance!$D:$ZZ,MATCH($A113,Attendance!$A:$A,0),0))="x")*(Attendance!$D$2:$ZZ$2=_xlfn.XLOOKUP(J$1,'Point System'!$A:$A,'Point System'!$B:$B,""))*(TEXT(Attendance!$D$1:$ZZ$1,"mmm")="Mar"))*_xlfn.XLOOKUP(J$1,'Point System'!$A:$A,'Point System'!$C:$C,0)</f>
        <v>0</v>
      </c>
      <c r="K113" s="233" cm="1">
        <f t="array" ref="K113">SUMPRODUCT((LOWER(INDEX(Attendance!$D:$ZZ,MATCH($A113,Attendance!$A:$A,0),0))="x")*(Attendance!$D$2:$ZZ$2=_xlfn.XLOOKUP(K$1,'Point System'!$A:$A,'Point System'!$B:$B,""))*(TEXT(Attendance!$D$1:$ZZ$1,"mmm")="Mar"))*_xlfn.XLOOKUP(K$1,'Point System'!$A:$A,'Point System'!$C:$C,0)</f>
        <v>0</v>
      </c>
      <c r="L113" s="188"/>
      <c r="M113" s="188"/>
      <c r="N113" s="188"/>
      <c r="O113" s="188"/>
      <c r="P113" s="241">
        <f t="shared" si="3"/>
        <v>0</v>
      </c>
      <c r="Q113" s="242">
        <f>IFERROR(INDEX(Deduction!$W:$W,MATCH($A113,Deduction!$A:$A,0))*_xlfn.XLOOKUP(Q$1,'Point System'!$E:$E,'Point System'!$G:$G,0),0)</f>
        <v>0</v>
      </c>
      <c r="R113" s="242">
        <f>IFERROR(INDEX(Deduction!$X:$X,MATCH($A113,Deduction!$A:$A,0))*_xlfn.XLOOKUP(R$1,'Point System'!$E:$E,'Point System'!$G:$G,0),0)</f>
        <v>0</v>
      </c>
      <c r="S113" s="242">
        <f>IFERROR(INDEX(Deduction!$Y:$Y,MATCH($A113,Deduction!$A:$A,0))*_xlfn.XLOOKUP(S$1,'Point System'!$E:$E,'Point System'!$G:$G,0),0)</f>
        <v>0</v>
      </c>
      <c r="T113" s="242">
        <f>IFERROR(INDEX(Deduction!$Z:$Z,MATCH($A113,Deduction!$A:$A,0))*_xlfn.XLOOKUP(T$1,'Point System'!$E:$E,'Point System'!$G:$G,0),0)</f>
        <v>0</v>
      </c>
      <c r="U113" s="242">
        <f>IFERROR(INDEX(Deduction!$AA:$AA,MATCH($A113,Deduction!$A:$A,0))*_xlfn.XLOOKUP(U$1,'Point System'!$E:$E,'Point System'!$G:$G,0),0)</f>
        <v>0</v>
      </c>
      <c r="V113" s="242">
        <f>IFERROR(INDEX(Deduction!$AB:$AB,MATCH($A113,Deduction!$A:$A,0))*_xlfn.XLOOKUP(V$1,'Point System'!$E:$E,'Point System'!$G:$G,0),0)</f>
        <v>0</v>
      </c>
      <c r="W113" s="241">
        <f t="shared" si="4"/>
        <v>0</v>
      </c>
      <c r="X113" s="241">
        <f t="shared" si="5"/>
        <v>0</v>
      </c>
      <c r="Y113" s="244" cm="1">
        <f t="array" ref="Y113">IFERROR(SUMPRODUCT((LOWER(INDEX(Attendance!$E:$ZZ,MATCH($A113,Attendance!$A:$A,0),0))="x")*(TEXT(Attendance!$E$1:$ZZ$1,"mmm")="Mar"))/SUMPRODUCT((Attendance!$E$1:$ZZ$1&lt;&gt;"")*(TEXT(Attendance!$E$1:$ZZ$1,"mmm")="Mar")),0)</f>
        <v>0</v>
      </c>
      <c r="Z113" s="245" cm="1">
        <f t="array" ref="Z113">IFERROR(SUMPRODUCT((LOWER(INDEX(Attendance!$E:$ZZ,MATCH($A113,Attendance!$A:$A,0),0))="x")*(Attendance!$E$2:$ZZ$2=_xlfn.XLOOKUP(E$1,'Point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14" spans="1:26" x14ac:dyDescent="0.25">
      <c r="A114" s="40">
        <f>Attendance!A113</f>
        <v>111</v>
      </c>
      <c r="B114" s="39" t="str">
        <f>IF($A114=0,"",IFERROR(_xlfn.LET(_xlpm.x,INDEX(Attendance!$B:$B,MATCH($A114,Attendance!$A:$A,0)),IF(_xlpm.x=0,"",_xlpm.x)),""))</f>
        <v/>
      </c>
      <c r="C114" s="39" t="str">
        <f>IF($A114=0,"",IFERROR(_xlfn.LET(_xlpm.x,INDEX(Attendance!$C:$C,MATCH($A114,Attendance!$A:$A,0)),IF(_xlpm.x=0,"",_xlpm.x)),""))</f>
        <v/>
      </c>
      <c r="D114" s="39" t="str">
        <f>IF($A114=0,"",IFERROR(_xlfn.LET(_xlpm.x,INDEX(Attendance!$D:$D,MATCH($A114,Attendance!$A:$A,0)),IF(_xlpm.x=0,"",_xlpm.x)),""))</f>
        <v/>
      </c>
      <c r="E114" s="233" cm="1">
        <f t="array" ref="E114">SUMPRODUCT((LOWER(INDEX(Attendance!$D:$ZZ,MATCH($A114,Attendance!$A:$A,0),0))="x")*(Attendance!$D$2:$ZZ$2=_xlfn.XLOOKUP(E$1,'Point System'!$A:$A,'Point System'!$B:$B,""))*(TEXT(Attendance!$D$1:$ZZ$1,"mmm")="Mar"))*_xlfn.XLOOKUP(E$1,'Point System'!$A:$A,'Point System'!$C:$C,0)</f>
        <v>0</v>
      </c>
      <c r="F114" s="233" cm="1">
        <f t="array" ref="F114">SUMPRODUCT((LOWER(INDEX(Attendance!$D:$ZZ,MATCH($A114,Attendance!$A:$A,0),0))="x")*(Attendance!$D$2:$ZZ$2=_xlfn.XLOOKUP(F$1,'Point System'!$A:$A,'Point System'!$B:$B,""))*(TEXT(Attendance!$D$1:$ZZ$1,"mmm")="Mar"))*_xlfn.XLOOKUP(F$1,'Point System'!$A:$A,'Point System'!$C:$C,0)</f>
        <v>0</v>
      </c>
      <c r="G114" s="233" cm="1">
        <f t="array" ref="G114">SUMPRODUCT((LOWER(INDEX(Attendance!$D:$ZZ,MATCH($A114,Attendance!$A:$A,0),0))="x")*(Attendance!$D$2:$ZZ$2=_xlfn.XLOOKUP(G$1,'Point System'!$A:$A,'Point System'!$B:$B,""))*(TEXT(Attendance!$D$1:$ZZ$1,"mmm")="Mar"))*_xlfn.XLOOKUP(G$1,'Point System'!$A:$A,'Point System'!$C:$C,0)</f>
        <v>0</v>
      </c>
      <c r="H114" s="233" cm="1">
        <f t="array" ref="H114">SUMPRODUCT((LOWER(INDEX(Attendance!$D:$ZZ,MATCH($A114,Attendance!$A:$A,0),0))="x")*(Attendance!$D$2:$ZZ$2=_xlfn.XLOOKUP(H$1,'Point System'!$A:$A,'Point System'!$B:$B,""))*(TEXT(Attendance!$D$1:$ZZ$1,"mmm")="Mar"))*_xlfn.XLOOKUP(H$1,'Point System'!$A:$A,'Point System'!$C:$C,0)</f>
        <v>0</v>
      </c>
      <c r="I114" s="233" cm="1">
        <f t="array" ref="I114">SUMPRODUCT((LOWER(INDEX(Attendance!$D:$ZZ,MATCH($A114,Attendance!$A:$A,0),0))="x")*(Attendance!$D$2:$ZZ$2=_xlfn.XLOOKUP(I$1,'Point System'!$A:$A,'Point System'!$B:$B,""))*(TEXT(Attendance!$D$1:$ZZ$1,"mmm")="Mar"))*_xlfn.XLOOKUP(I$1,'Point System'!$A:$A,'Point System'!$C:$C,0)</f>
        <v>0</v>
      </c>
      <c r="J114" s="233" cm="1">
        <f t="array" ref="J114">SUMPRODUCT((LOWER(INDEX(Attendance!$D:$ZZ,MATCH($A114,Attendance!$A:$A,0),0))="x")*(Attendance!$D$2:$ZZ$2=_xlfn.XLOOKUP(J$1,'Point System'!$A:$A,'Point System'!$B:$B,""))*(TEXT(Attendance!$D$1:$ZZ$1,"mmm")="Mar"))*_xlfn.XLOOKUP(J$1,'Point System'!$A:$A,'Point System'!$C:$C,0)</f>
        <v>0</v>
      </c>
      <c r="K114" s="233" cm="1">
        <f t="array" ref="K114">SUMPRODUCT((LOWER(INDEX(Attendance!$D:$ZZ,MATCH($A114,Attendance!$A:$A,0),0))="x")*(Attendance!$D$2:$ZZ$2=_xlfn.XLOOKUP(K$1,'Point System'!$A:$A,'Point System'!$B:$B,""))*(TEXT(Attendance!$D$1:$ZZ$1,"mmm")="Mar"))*_xlfn.XLOOKUP(K$1,'Point System'!$A:$A,'Point System'!$C:$C,0)</f>
        <v>0</v>
      </c>
      <c r="L114" s="188"/>
      <c r="M114" s="188"/>
      <c r="N114" s="188"/>
      <c r="O114" s="188"/>
      <c r="P114" s="241">
        <f t="shared" si="3"/>
        <v>0</v>
      </c>
      <c r="Q114" s="242">
        <f>IFERROR(INDEX(Deduction!$W:$W,MATCH($A114,Deduction!$A:$A,0))*_xlfn.XLOOKUP(Q$1,'Point System'!$E:$E,'Point System'!$G:$G,0),0)</f>
        <v>0</v>
      </c>
      <c r="R114" s="242">
        <f>IFERROR(INDEX(Deduction!$X:$X,MATCH($A114,Deduction!$A:$A,0))*_xlfn.XLOOKUP(R$1,'Point System'!$E:$E,'Point System'!$G:$G,0),0)</f>
        <v>0</v>
      </c>
      <c r="S114" s="242">
        <f>IFERROR(INDEX(Deduction!$Y:$Y,MATCH($A114,Deduction!$A:$A,0))*_xlfn.XLOOKUP(S$1,'Point System'!$E:$E,'Point System'!$G:$G,0),0)</f>
        <v>0</v>
      </c>
      <c r="T114" s="242">
        <f>IFERROR(INDEX(Deduction!$Z:$Z,MATCH($A114,Deduction!$A:$A,0))*_xlfn.XLOOKUP(T$1,'Point System'!$E:$E,'Point System'!$G:$G,0),0)</f>
        <v>0</v>
      </c>
      <c r="U114" s="242">
        <f>IFERROR(INDEX(Deduction!$AA:$AA,MATCH($A114,Deduction!$A:$A,0))*_xlfn.XLOOKUP(U$1,'Point System'!$E:$E,'Point System'!$G:$G,0),0)</f>
        <v>0</v>
      </c>
      <c r="V114" s="242">
        <f>IFERROR(INDEX(Deduction!$AB:$AB,MATCH($A114,Deduction!$A:$A,0))*_xlfn.XLOOKUP(V$1,'Point System'!$E:$E,'Point System'!$G:$G,0),0)</f>
        <v>0</v>
      </c>
      <c r="W114" s="241">
        <f t="shared" si="4"/>
        <v>0</v>
      </c>
      <c r="X114" s="241">
        <f t="shared" si="5"/>
        <v>0</v>
      </c>
      <c r="Y114" s="244" cm="1">
        <f t="array" ref="Y114">IFERROR(SUMPRODUCT((LOWER(INDEX(Attendance!$E:$ZZ,MATCH($A114,Attendance!$A:$A,0),0))="x")*(TEXT(Attendance!$E$1:$ZZ$1,"mmm")="Mar"))/SUMPRODUCT((Attendance!$E$1:$ZZ$1&lt;&gt;"")*(TEXT(Attendance!$E$1:$ZZ$1,"mmm")="Mar")),0)</f>
        <v>0</v>
      </c>
      <c r="Z114" s="245" cm="1">
        <f t="array" ref="Z114">IFERROR(SUMPRODUCT((LOWER(INDEX(Attendance!$E:$ZZ,MATCH($A114,Attendance!$A:$A,0),0))="x")*(Attendance!$E$2:$ZZ$2=_xlfn.XLOOKUP(E$1,'Point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15" spans="1:26" x14ac:dyDescent="0.25">
      <c r="A115" s="39">
        <f>Attendance!A114</f>
        <v>112</v>
      </c>
      <c r="B115" s="39" t="str">
        <f>IF($A115=0,"",IFERROR(_xlfn.LET(_xlpm.x,INDEX(Attendance!$B:$B,MATCH($A115,Attendance!$A:$A,0)),IF(_xlpm.x=0,"",_xlpm.x)),""))</f>
        <v/>
      </c>
      <c r="C115" s="39" t="str">
        <f>IF($A115=0,"",IFERROR(_xlfn.LET(_xlpm.x,INDEX(Attendance!$C:$C,MATCH($A115,Attendance!$A:$A,0)),IF(_xlpm.x=0,"",_xlpm.x)),""))</f>
        <v/>
      </c>
      <c r="D115" s="39" t="str">
        <f>IF($A115=0,"",IFERROR(_xlfn.LET(_xlpm.x,INDEX(Attendance!$D:$D,MATCH($A115,Attendance!$A:$A,0)),IF(_xlpm.x=0,"",_xlpm.x)),""))</f>
        <v/>
      </c>
      <c r="E115" s="233" cm="1">
        <f t="array" ref="E115">SUMPRODUCT((LOWER(INDEX(Attendance!$D:$ZZ,MATCH($A115,Attendance!$A:$A,0),0))="x")*(Attendance!$D$2:$ZZ$2=_xlfn.XLOOKUP(E$1,'Point System'!$A:$A,'Point System'!$B:$B,""))*(TEXT(Attendance!$D$1:$ZZ$1,"mmm")="Mar"))*_xlfn.XLOOKUP(E$1,'Point System'!$A:$A,'Point System'!$C:$C,0)</f>
        <v>0</v>
      </c>
      <c r="F115" s="233" cm="1">
        <f t="array" ref="F115">SUMPRODUCT((LOWER(INDEX(Attendance!$D:$ZZ,MATCH($A115,Attendance!$A:$A,0),0))="x")*(Attendance!$D$2:$ZZ$2=_xlfn.XLOOKUP(F$1,'Point System'!$A:$A,'Point System'!$B:$B,""))*(TEXT(Attendance!$D$1:$ZZ$1,"mmm")="Mar"))*_xlfn.XLOOKUP(F$1,'Point System'!$A:$A,'Point System'!$C:$C,0)</f>
        <v>0</v>
      </c>
      <c r="G115" s="233" cm="1">
        <f t="array" ref="G115">SUMPRODUCT((LOWER(INDEX(Attendance!$D:$ZZ,MATCH($A115,Attendance!$A:$A,0),0))="x")*(Attendance!$D$2:$ZZ$2=_xlfn.XLOOKUP(G$1,'Point System'!$A:$A,'Point System'!$B:$B,""))*(TEXT(Attendance!$D$1:$ZZ$1,"mmm")="Mar"))*_xlfn.XLOOKUP(G$1,'Point System'!$A:$A,'Point System'!$C:$C,0)</f>
        <v>0</v>
      </c>
      <c r="H115" s="233" cm="1">
        <f t="array" ref="H115">SUMPRODUCT((LOWER(INDEX(Attendance!$D:$ZZ,MATCH($A115,Attendance!$A:$A,0),0))="x")*(Attendance!$D$2:$ZZ$2=_xlfn.XLOOKUP(H$1,'Point System'!$A:$A,'Point System'!$B:$B,""))*(TEXT(Attendance!$D$1:$ZZ$1,"mmm")="Mar"))*_xlfn.XLOOKUP(H$1,'Point System'!$A:$A,'Point System'!$C:$C,0)</f>
        <v>0</v>
      </c>
      <c r="I115" s="233" cm="1">
        <f t="array" ref="I115">SUMPRODUCT((LOWER(INDEX(Attendance!$D:$ZZ,MATCH($A115,Attendance!$A:$A,0),0))="x")*(Attendance!$D$2:$ZZ$2=_xlfn.XLOOKUP(I$1,'Point System'!$A:$A,'Point System'!$B:$B,""))*(TEXT(Attendance!$D$1:$ZZ$1,"mmm")="Mar"))*_xlfn.XLOOKUP(I$1,'Point System'!$A:$A,'Point System'!$C:$C,0)</f>
        <v>0</v>
      </c>
      <c r="J115" s="233" cm="1">
        <f t="array" ref="J115">SUMPRODUCT((LOWER(INDEX(Attendance!$D:$ZZ,MATCH($A115,Attendance!$A:$A,0),0))="x")*(Attendance!$D$2:$ZZ$2=_xlfn.XLOOKUP(J$1,'Point System'!$A:$A,'Point System'!$B:$B,""))*(TEXT(Attendance!$D$1:$ZZ$1,"mmm")="Mar"))*_xlfn.XLOOKUP(J$1,'Point System'!$A:$A,'Point System'!$C:$C,0)</f>
        <v>0</v>
      </c>
      <c r="K115" s="233" cm="1">
        <f t="array" ref="K115">SUMPRODUCT((LOWER(INDEX(Attendance!$D:$ZZ,MATCH($A115,Attendance!$A:$A,0),0))="x")*(Attendance!$D$2:$ZZ$2=_xlfn.XLOOKUP(K$1,'Point System'!$A:$A,'Point System'!$B:$B,""))*(TEXT(Attendance!$D$1:$ZZ$1,"mmm")="Mar"))*_xlfn.XLOOKUP(K$1,'Point System'!$A:$A,'Point System'!$C:$C,0)</f>
        <v>0</v>
      </c>
      <c r="L115" s="188"/>
      <c r="M115" s="188"/>
      <c r="N115" s="188"/>
      <c r="O115" s="188"/>
      <c r="P115" s="241">
        <f t="shared" si="3"/>
        <v>0</v>
      </c>
      <c r="Q115" s="242">
        <f>IFERROR(INDEX(Deduction!$W:$W,MATCH($A115,Deduction!$A:$A,0))*_xlfn.XLOOKUP(Q$1,'Point System'!$E:$E,'Point System'!$G:$G,0),0)</f>
        <v>0</v>
      </c>
      <c r="R115" s="242">
        <f>IFERROR(INDEX(Deduction!$X:$X,MATCH($A115,Deduction!$A:$A,0))*_xlfn.XLOOKUP(R$1,'Point System'!$E:$E,'Point System'!$G:$G,0),0)</f>
        <v>0</v>
      </c>
      <c r="S115" s="242">
        <f>IFERROR(INDEX(Deduction!$Y:$Y,MATCH($A115,Deduction!$A:$A,0))*_xlfn.XLOOKUP(S$1,'Point System'!$E:$E,'Point System'!$G:$G,0),0)</f>
        <v>0</v>
      </c>
      <c r="T115" s="242">
        <f>IFERROR(INDEX(Deduction!$Z:$Z,MATCH($A115,Deduction!$A:$A,0))*_xlfn.XLOOKUP(T$1,'Point System'!$E:$E,'Point System'!$G:$G,0),0)</f>
        <v>0</v>
      </c>
      <c r="U115" s="242">
        <f>IFERROR(INDEX(Deduction!$AA:$AA,MATCH($A115,Deduction!$A:$A,0))*_xlfn.XLOOKUP(U$1,'Point System'!$E:$E,'Point System'!$G:$G,0),0)</f>
        <v>0</v>
      </c>
      <c r="V115" s="242">
        <f>IFERROR(INDEX(Deduction!$AB:$AB,MATCH($A115,Deduction!$A:$A,0))*_xlfn.XLOOKUP(V$1,'Point System'!$E:$E,'Point System'!$G:$G,0),0)</f>
        <v>0</v>
      </c>
      <c r="W115" s="241">
        <f t="shared" si="4"/>
        <v>0</v>
      </c>
      <c r="X115" s="241">
        <f t="shared" si="5"/>
        <v>0</v>
      </c>
      <c r="Y115" s="244" cm="1">
        <f t="array" ref="Y115">IFERROR(SUMPRODUCT((LOWER(INDEX(Attendance!$E:$ZZ,MATCH($A115,Attendance!$A:$A,0),0))="x")*(TEXT(Attendance!$E$1:$ZZ$1,"mmm")="Mar"))/SUMPRODUCT((Attendance!$E$1:$ZZ$1&lt;&gt;"")*(TEXT(Attendance!$E$1:$ZZ$1,"mmm")="Mar")),0)</f>
        <v>0</v>
      </c>
      <c r="Z115" s="245" cm="1">
        <f t="array" ref="Z115">IFERROR(SUMPRODUCT((LOWER(INDEX(Attendance!$E:$ZZ,MATCH($A115,Attendance!$A:$A,0),0))="x")*(Attendance!$E$2:$ZZ$2=_xlfn.XLOOKUP(E$1,'Point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16" spans="1:26" x14ac:dyDescent="0.25">
      <c r="A116" s="40">
        <f>Attendance!A115</f>
        <v>113</v>
      </c>
      <c r="B116" s="39" t="str">
        <f>IF($A116=0,"",IFERROR(_xlfn.LET(_xlpm.x,INDEX(Attendance!$B:$B,MATCH($A116,Attendance!$A:$A,0)),IF(_xlpm.x=0,"",_xlpm.x)),""))</f>
        <v/>
      </c>
      <c r="C116" s="39" t="str">
        <f>IF($A116=0,"",IFERROR(_xlfn.LET(_xlpm.x,INDEX(Attendance!$C:$C,MATCH($A116,Attendance!$A:$A,0)),IF(_xlpm.x=0,"",_xlpm.x)),""))</f>
        <v/>
      </c>
      <c r="D116" s="39" t="str">
        <f>IF($A116=0,"",IFERROR(_xlfn.LET(_xlpm.x,INDEX(Attendance!$D:$D,MATCH($A116,Attendance!$A:$A,0)),IF(_xlpm.x=0,"",_xlpm.x)),""))</f>
        <v/>
      </c>
      <c r="E116" s="233" cm="1">
        <f t="array" ref="E116">SUMPRODUCT((LOWER(INDEX(Attendance!$D:$ZZ,MATCH($A116,Attendance!$A:$A,0),0))="x")*(Attendance!$D$2:$ZZ$2=_xlfn.XLOOKUP(E$1,'Point System'!$A:$A,'Point System'!$B:$B,""))*(TEXT(Attendance!$D$1:$ZZ$1,"mmm")="Mar"))*_xlfn.XLOOKUP(E$1,'Point System'!$A:$A,'Point System'!$C:$C,0)</f>
        <v>0</v>
      </c>
      <c r="F116" s="233" cm="1">
        <f t="array" ref="F116">SUMPRODUCT((LOWER(INDEX(Attendance!$D:$ZZ,MATCH($A116,Attendance!$A:$A,0),0))="x")*(Attendance!$D$2:$ZZ$2=_xlfn.XLOOKUP(F$1,'Point System'!$A:$A,'Point System'!$B:$B,""))*(TEXT(Attendance!$D$1:$ZZ$1,"mmm")="Mar"))*_xlfn.XLOOKUP(F$1,'Point System'!$A:$A,'Point System'!$C:$C,0)</f>
        <v>0</v>
      </c>
      <c r="G116" s="233" cm="1">
        <f t="array" ref="G116">SUMPRODUCT((LOWER(INDEX(Attendance!$D:$ZZ,MATCH($A116,Attendance!$A:$A,0),0))="x")*(Attendance!$D$2:$ZZ$2=_xlfn.XLOOKUP(G$1,'Point System'!$A:$A,'Point System'!$B:$B,""))*(TEXT(Attendance!$D$1:$ZZ$1,"mmm")="Mar"))*_xlfn.XLOOKUP(G$1,'Point System'!$A:$A,'Point System'!$C:$C,0)</f>
        <v>0</v>
      </c>
      <c r="H116" s="233" cm="1">
        <f t="array" ref="H116">SUMPRODUCT((LOWER(INDEX(Attendance!$D:$ZZ,MATCH($A116,Attendance!$A:$A,0),0))="x")*(Attendance!$D$2:$ZZ$2=_xlfn.XLOOKUP(H$1,'Point System'!$A:$A,'Point System'!$B:$B,""))*(TEXT(Attendance!$D$1:$ZZ$1,"mmm")="Mar"))*_xlfn.XLOOKUP(H$1,'Point System'!$A:$A,'Point System'!$C:$C,0)</f>
        <v>0</v>
      </c>
      <c r="I116" s="233" cm="1">
        <f t="array" ref="I116">SUMPRODUCT((LOWER(INDEX(Attendance!$D:$ZZ,MATCH($A116,Attendance!$A:$A,0),0))="x")*(Attendance!$D$2:$ZZ$2=_xlfn.XLOOKUP(I$1,'Point System'!$A:$A,'Point System'!$B:$B,""))*(TEXT(Attendance!$D$1:$ZZ$1,"mmm")="Mar"))*_xlfn.XLOOKUP(I$1,'Point System'!$A:$A,'Point System'!$C:$C,0)</f>
        <v>0</v>
      </c>
      <c r="J116" s="233" cm="1">
        <f t="array" ref="J116">SUMPRODUCT((LOWER(INDEX(Attendance!$D:$ZZ,MATCH($A116,Attendance!$A:$A,0),0))="x")*(Attendance!$D$2:$ZZ$2=_xlfn.XLOOKUP(J$1,'Point System'!$A:$A,'Point System'!$B:$B,""))*(TEXT(Attendance!$D$1:$ZZ$1,"mmm")="Mar"))*_xlfn.XLOOKUP(J$1,'Point System'!$A:$A,'Point System'!$C:$C,0)</f>
        <v>0</v>
      </c>
      <c r="K116" s="233" cm="1">
        <f t="array" ref="K116">SUMPRODUCT((LOWER(INDEX(Attendance!$D:$ZZ,MATCH($A116,Attendance!$A:$A,0),0))="x")*(Attendance!$D$2:$ZZ$2=_xlfn.XLOOKUP(K$1,'Point System'!$A:$A,'Point System'!$B:$B,""))*(TEXT(Attendance!$D$1:$ZZ$1,"mmm")="Mar"))*_xlfn.XLOOKUP(K$1,'Point System'!$A:$A,'Point System'!$C:$C,0)</f>
        <v>0</v>
      </c>
      <c r="L116" s="188"/>
      <c r="M116" s="188"/>
      <c r="N116" s="188"/>
      <c r="O116" s="188"/>
      <c r="P116" s="241">
        <f t="shared" si="3"/>
        <v>0</v>
      </c>
      <c r="Q116" s="242">
        <f>IFERROR(INDEX(Deduction!$W:$W,MATCH($A116,Deduction!$A:$A,0))*_xlfn.XLOOKUP(Q$1,'Point System'!$E:$E,'Point System'!$G:$G,0),0)</f>
        <v>0</v>
      </c>
      <c r="R116" s="242">
        <f>IFERROR(INDEX(Deduction!$X:$X,MATCH($A116,Deduction!$A:$A,0))*_xlfn.XLOOKUP(R$1,'Point System'!$E:$E,'Point System'!$G:$G,0),0)</f>
        <v>0</v>
      </c>
      <c r="S116" s="242">
        <f>IFERROR(INDEX(Deduction!$Y:$Y,MATCH($A116,Deduction!$A:$A,0))*_xlfn.XLOOKUP(S$1,'Point System'!$E:$E,'Point System'!$G:$G,0),0)</f>
        <v>0</v>
      </c>
      <c r="T116" s="242">
        <f>IFERROR(INDEX(Deduction!$Z:$Z,MATCH($A116,Deduction!$A:$A,0))*_xlfn.XLOOKUP(T$1,'Point System'!$E:$E,'Point System'!$G:$G,0),0)</f>
        <v>0</v>
      </c>
      <c r="U116" s="242">
        <f>IFERROR(INDEX(Deduction!$AA:$AA,MATCH($A116,Deduction!$A:$A,0))*_xlfn.XLOOKUP(U$1,'Point System'!$E:$E,'Point System'!$G:$G,0),0)</f>
        <v>0</v>
      </c>
      <c r="V116" s="242">
        <f>IFERROR(INDEX(Deduction!$AB:$AB,MATCH($A116,Deduction!$A:$A,0))*_xlfn.XLOOKUP(V$1,'Point System'!$E:$E,'Point System'!$G:$G,0),0)</f>
        <v>0</v>
      </c>
      <c r="W116" s="241">
        <f t="shared" si="4"/>
        <v>0</v>
      </c>
      <c r="X116" s="241">
        <f t="shared" si="5"/>
        <v>0</v>
      </c>
      <c r="Y116" s="244" cm="1">
        <f t="array" ref="Y116">IFERROR(SUMPRODUCT((LOWER(INDEX(Attendance!$E:$ZZ,MATCH($A116,Attendance!$A:$A,0),0))="x")*(TEXT(Attendance!$E$1:$ZZ$1,"mmm")="Mar"))/SUMPRODUCT((Attendance!$E$1:$ZZ$1&lt;&gt;"")*(TEXT(Attendance!$E$1:$ZZ$1,"mmm")="Mar")),0)</f>
        <v>0</v>
      </c>
      <c r="Z116" s="245" cm="1">
        <f t="array" ref="Z116">IFERROR(SUMPRODUCT((LOWER(INDEX(Attendance!$E:$ZZ,MATCH($A116,Attendance!$A:$A,0),0))="x")*(Attendance!$E$2:$ZZ$2=_xlfn.XLOOKUP(E$1,'Point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17" spans="1:26" x14ac:dyDescent="0.25">
      <c r="A117" s="39">
        <f>Attendance!A116</f>
        <v>114</v>
      </c>
      <c r="B117" s="39" t="str">
        <f>IF($A117=0,"",IFERROR(_xlfn.LET(_xlpm.x,INDEX(Attendance!$B:$B,MATCH($A117,Attendance!$A:$A,0)),IF(_xlpm.x=0,"",_xlpm.x)),""))</f>
        <v/>
      </c>
      <c r="C117" s="39" t="str">
        <f>IF($A117=0,"",IFERROR(_xlfn.LET(_xlpm.x,INDEX(Attendance!$C:$C,MATCH($A117,Attendance!$A:$A,0)),IF(_xlpm.x=0,"",_xlpm.x)),""))</f>
        <v/>
      </c>
      <c r="D117" s="39" t="str">
        <f>IF($A117=0,"",IFERROR(_xlfn.LET(_xlpm.x,INDEX(Attendance!$D:$D,MATCH($A117,Attendance!$A:$A,0)),IF(_xlpm.x=0,"",_xlpm.x)),""))</f>
        <v/>
      </c>
      <c r="E117" s="233" cm="1">
        <f t="array" ref="E117">SUMPRODUCT((LOWER(INDEX(Attendance!$D:$ZZ,MATCH($A117,Attendance!$A:$A,0),0))="x")*(Attendance!$D$2:$ZZ$2=_xlfn.XLOOKUP(E$1,'Point System'!$A:$A,'Point System'!$B:$B,""))*(TEXT(Attendance!$D$1:$ZZ$1,"mmm")="Mar"))*_xlfn.XLOOKUP(E$1,'Point System'!$A:$A,'Point System'!$C:$C,0)</f>
        <v>0</v>
      </c>
      <c r="F117" s="233" cm="1">
        <f t="array" ref="F117">SUMPRODUCT((LOWER(INDEX(Attendance!$D:$ZZ,MATCH($A117,Attendance!$A:$A,0),0))="x")*(Attendance!$D$2:$ZZ$2=_xlfn.XLOOKUP(F$1,'Point System'!$A:$A,'Point System'!$B:$B,""))*(TEXT(Attendance!$D$1:$ZZ$1,"mmm")="Mar"))*_xlfn.XLOOKUP(F$1,'Point System'!$A:$A,'Point System'!$C:$C,0)</f>
        <v>0</v>
      </c>
      <c r="G117" s="233" cm="1">
        <f t="array" ref="G117">SUMPRODUCT((LOWER(INDEX(Attendance!$D:$ZZ,MATCH($A117,Attendance!$A:$A,0),0))="x")*(Attendance!$D$2:$ZZ$2=_xlfn.XLOOKUP(G$1,'Point System'!$A:$A,'Point System'!$B:$B,""))*(TEXT(Attendance!$D$1:$ZZ$1,"mmm")="Mar"))*_xlfn.XLOOKUP(G$1,'Point System'!$A:$A,'Point System'!$C:$C,0)</f>
        <v>0</v>
      </c>
      <c r="H117" s="233" cm="1">
        <f t="array" ref="H117">SUMPRODUCT((LOWER(INDEX(Attendance!$D:$ZZ,MATCH($A117,Attendance!$A:$A,0),0))="x")*(Attendance!$D$2:$ZZ$2=_xlfn.XLOOKUP(H$1,'Point System'!$A:$A,'Point System'!$B:$B,""))*(TEXT(Attendance!$D$1:$ZZ$1,"mmm")="Mar"))*_xlfn.XLOOKUP(H$1,'Point System'!$A:$A,'Point System'!$C:$C,0)</f>
        <v>0</v>
      </c>
      <c r="I117" s="233" cm="1">
        <f t="array" ref="I117">SUMPRODUCT((LOWER(INDEX(Attendance!$D:$ZZ,MATCH($A117,Attendance!$A:$A,0),0))="x")*(Attendance!$D$2:$ZZ$2=_xlfn.XLOOKUP(I$1,'Point System'!$A:$A,'Point System'!$B:$B,""))*(TEXT(Attendance!$D$1:$ZZ$1,"mmm")="Mar"))*_xlfn.XLOOKUP(I$1,'Point System'!$A:$A,'Point System'!$C:$C,0)</f>
        <v>0</v>
      </c>
      <c r="J117" s="233" cm="1">
        <f t="array" ref="J117">SUMPRODUCT((LOWER(INDEX(Attendance!$D:$ZZ,MATCH($A117,Attendance!$A:$A,0),0))="x")*(Attendance!$D$2:$ZZ$2=_xlfn.XLOOKUP(J$1,'Point System'!$A:$A,'Point System'!$B:$B,""))*(TEXT(Attendance!$D$1:$ZZ$1,"mmm")="Mar"))*_xlfn.XLOOKUP(J$1,'Point System'!$A:$A,'Point System'!$C:$C,0)</f>
        <v>0</v>
      </c>
      <c r="K117" s="233" cm="1">
        <f t="array" ref="K117">SUMPRODUCT((LOWER(INDEX(Attendance!$D:$ZZ,MATCH($A117,Attendance!$A:$A,0),0))="x")*(Attendance!$D$2:$ZZ$2=_xlfn.XLOOKUP(K$1,'Point System'!$A:$A,'Point System'!$B:$B,""))*(TEXT(Attendance!$D$1:$ZZ$1,"mmm")="Mar"))*_xlfn.XLOOKUP(K$1,'Point System'!$A:$A,'Point System'!$C:$C,0)</f>
        <v>0</v>
      </c>
      <c r="L117" s="188"/>
      <c r="M117" s="188"/>
      <c r="N117" s="188"/>
      <c r="O117" s="188"/>
      <c r="P117" s="241">
        <f t="shared" si="3"/>
        <v>0</v>
      </c>
      <c r="Q117" s="242">
        <f>IFERROR(INDEX(Deduction!$W:$W,MATCH($A117,Deduction!$A:$A,0))*_xlfn.XLOOKUP(Q$1,'Point System'!$E:$E,'Point System'!$G:$G,0),0)</f>
        <v>0</v>
      </c>
      <c r="R117" s="242">
        <f>IFERROR(INDEX(Deduction!$X:$X,MATCH($A117,Deduction!$A:$A,0))*_xlfn.XLOOKUP(R$1,'Point System'!$E:$E,'Point System'!$G:$G,0),0)</f>
        <v>0</v>
      </c>
      <c r="S117" s="242">
        <f>IFERROR(INDEX(Deduction!$Y:$Y,MATCH($A117,Deduction!$A:$A,0))*_xlfn.XLOOKUP(S$1,'Point System'!$E:$E,'Point System'!$G:$G,0),0)</f>
        <v>0</v>
      </c>
      <c r="T117" s="242">
        <f>IFERROR(INDEX(Deduction!$Z:$Z,MATCH($A117,Deduction!$A:$A,0))*_xlfn.XLOOKUP(T$1,'Point System'!$E:$E,'Point System'!$G:$G,0),0)</f>
        <v>0</v>
      </c>
      <c r="U117" s="242">
        <f>IFERROR(INDEX(Deduction!$AA:$AA,MATCH($A117,Deduction!$A:$A,0))*_xlfn.XLOOKUP(U$1,'Point System'!$E:$E,'Point System'!$G:$G,0),0)</f>
        <v>0</v>
      </c>
      <c r="V117" s="242">
        <f>IFERROR(INDEX(Deduction!$AB:$AB,MATCH($A117,Deduction!$A:$A,0))*_xlfn.XLOOKUP(V$1,'Point System'!$E:$E,'Point System'!$G:$G,0),0)</f>
        <v>0</v>
      </c>
      <c r="W117" s="241">
        <f t="shared" si="4"/>
        <v>0</v>
      </c>
      <c r="X117" s="241">
        <f t="shared" si="5"/>
        <v>0</v>
      </c>
      <c r="Y117" s="244" cm="1">
        <f t="array" ref="Y117">IFERROR(SUMPRODUCT((LOWER(INDEX(Attendance!$E:$ZZ,MATCH($A117,Attendance!$A:$A,0),0))="x")*(TEXT(Attendance!$E$1:$ZZ$1,"mmm")="Mar"))/SUMPRODUCT((Attendance!$E$1:$ZZ$1&lt;&gt;"")*(TEXT(Attendance!$E$1:$ZZ$1,"mmm")="Mar")),0)</f>
        <v>0</v>
      </c>
      <c r="Z117" s="245" cm="1">
        <f t="array" ref="Z117">IFERROR(SUMPRODUCT((LOWER(INDEX(Attendance!$E:$ZZ,MATCH($A117,Attendance!$A:$A,0),0))="x")*(Attendance!$E$2:$ZZ$2=_xlfn.XLOOKUP(E$1,'Point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18" spans="1:26" x14ac:dyDescent="0.25">
      <c r="A118" s="40">
        <f>Attendance!A117</f>
        <v>115</v>
      </c>
      <c r="B118" s="39" t="str">
        <f>IF($A118=0,"",IFERROR(_xlfn.LET(_xlpm.x,INDEX(Attendance!$B:$B,MATCH($A118,Attendance!$A:$A,0)),IF(_xlpm.x=0,"",_xlpm.x)),""))</f>
        <v/>
      </c>
      <c r="C118" s="39" t="str">
        <f>IF($A118=0,"",IFERROR(_xlfn.LET(_xlpm.x,INDEX(Attendance!$C:$C,MATCH($A118,Attendance!$A:$A,0)),IF(_xlpm.x=0,"",_xlpm.x)),""))</f>
        <v/>
      </c>
      <c r="D118" s="39" t="str">
        <f>IF($A118=0,"",IFERROR(_xlfn.LET(_xlpm.x,INDEX(Attendance!$D:$D,MATCH($A118,Attendance!$A:$A,0)),IF(_xlpm.x=0,"",_xlpm.x)),""))</f>
        <v/>
      </c>
      <c r="E118" s="233" cm="1">
        <f t="array" ref="E118">SUMPRODUCT((LOWER(INDEX(Attendance!$D:$ZZ,MATCH($A118,Attendance!$A:$A,0),0))="x")*(Attendance!$D$2:$ZZ$2=_xlfn.XLOOKUP(E$1,'Point System'!$A:$A,'Point System'!$B:$B,""))*(TEXT(Attendance!$D$1:$ZZ$1,"mmm")="Mar"))*_xlfn.XLOOKUP(E$1,'Point System'!$A:$A,'Point System'!$C:$C,0)</f>
        <v>0</v>
      </c>
      <c r="F118" s="233" cm="1">
        <f t="array" ref="F118">SUMPRODUCT((LOWER(INDEX(Attendance!$D:$ZZ,MATCH($A118,Attendance!$A:$A,0),0))="x")*(Attendance!$D$2:$ZZ$2=_xlfn.XLOOKUP(F$1,'Point System'!$A:$A,'Point System'!$B:$B,""))*(TEXT(Attendance!$D$1:$ZZ$1,"mmm")="Mar"))*_xlfn.XLOOKUP(F$1,'Point System'!$A:$A,'Point System'!$C:$C,0)</f>
        <v>0</v>
      </c>
      <c r="G118" s="233" cm="1">
        <f t="array" ref="G118">SUMPRODUCT((LOWER(INDEX(Attendance!$D:$ZZ,MATCH($A118,Attendance!$A:$A,0),0))="x")*(Attendance!$D$2:$ZZ$2=_xlfn.XLOOKUP(G$1,'Point System'!$A:$A,'Point System'!$B:$B,""))*(TEXT(Attendance!$D$1:$ZZ$1,"mmm")="Mar"))*_xlfn.XLOOKUP(G$1,'Point System'!$A:$A,'Point System'!$C:$C,0)</f>
        <v>0</v>
      </c>
      <c r="H118" s="233" cm="1">
        <f t="array" ref="H118">SUMPRODUCT((LOWER(INDEX(Attendance!$D:$ZZ,MATCH($A118,Attendance!$A:$A,0),0))="x")*(Attendance!$D$2:$ZZ$2=_xlfn.XLOOKUP(H$1,'Point System'!$A:$A,'Point System'!$B:$B,""))*(TEXT(Attendance!$D$1:$ZZ$1,"mmm")="Mar"))*_xlfn.XLOOKUP(H$1,'Point System'!$A:$A,'Point System'!$C:$C,0)</f>
        <v>0</v>
      </c>
      <c r="I118" s="233" cm="1">
        <f t="array" ref="I118">SUMPRODUCT((LOWER(INDEX(Attendance!$D:$ZZ,MATCH($A118,Attendance!$A:$A,0),0))="x")*(Attendance!$D$2:$ZZ$2=_xlfn.XLOOKUP(I$1,'Point System'!$A:$A,'Point System'!$B:$B,""))*(TEXT(Attendance!$D$1:$ZZ$1,"mmm")="Mar"))*_xlfn.XLOOKUP(I$1,'Point System'!$A:$A,'Point System'!$C:$C,0)</f>
        <v>0</v>
      </c>
      <c r="J118" s="233" cm="1">
        <f t="array" ref="J118">SUMPRODUCT((LOWER(INDEX(Attendance!$D:$ZZ,MATCH($A118,Attendance!$A:$A,0),0))="x")*(Attendance!$D$2:$ZZ$2=_xlfn.XLOOKUP(J$1,'Point System'!$A:$A,'Point System'!$B:$B,""))*(TEXT(Attendance!$D$1:$ZZ$1,"mmm")="Mar"))*_xlfn.XLOOKUP(J$1,'Point System'!$A:$A,'Point System'!$C:$C,0)</f>
        <v>0</v>
      </c>
      <c r="K118" s="233" cm="1">
        <f t="array" ref="K118">SUMPRODUCT((LOWER(INDEX(Attendance!$D:$ZZ,MATCH($A118,Attendance!$A:$A,0),0))="x")*(Attendance!$D$2:$ZZ$2=_xlfn.XLOOKUP(K$1,'Point System'!$A:$A,'Point System'!$B:$B,""))*(TEXT(Attendance!$D$1:$ZZ$1,"mmm")="Mar"))*_xlfn.XLOOKUP(K$1,'Point System'!$A:$A,'Point System'!$C:$C,0)</f>
        <v>0</v>
      </c>
      <c r="L118" s="188"/>
      <c r="M118" s="188"/>
      <c r="N118" s="188"/>
      <c r="O118" s="188"/>
      <c r="P118" s="241">
        <f t="shared" si="3"/>
        <v>0</v>
      </c>
      <c r="Q118" s="242">
        <f>IFERROR(INDEX(Deduction!$W:$W,MATCH($A118,Deduction!$A:$A,0))*_xlfn.XLOOKUP(Q$1,'Point System'!$E:$E,'Point System'!$G:$G,0),0)</f>
        <v>0</v>
      </c>
      <c r="R118" s="242">
        <f>IFERROR(INDEX(Deduction!$X:$X,MATCH($A118,Deduction!$A:$A,0))*_xlfn.XLOOKUP(R$1,'Point System'!$E:$E,'Point System'!$G:$G,0),0)</f>
        <v>0</v>
      </c>
      <c r="S118" s="242">
        <f>IFERROR(INDEX(Deduction!$Y:$Y,MATCH($A118,Deduction!$A:$A,0))*_xlfn.XLOOKUP(S$1,'Point System'!$E:$E,'Point System'!$G:$G,0),0)</f>
        <v>0</v>
      </c>
      <c r="T118" s="242">
        <f>IFERROR(INDEX(Deduction!$Z:$Z,MATCH($A118,Deduction!$A:$A,0))*_xlfn.XLOOKUP(T$1,'Point System'!$E:$E,'Point System'!$G:$G,0),0)</f>
        <v>0</v>
      </c>
      <c r="U118" s="242">
        <f>IFERROR(INDEX(Deduction!$AA:$AA,MATCH($A118,Deduction!$A:$A,0))*_xlfn.XLOOKUP(U$1,'Point System'!$E:$E,'Point System'!$G:$G,0),0)</f>
        <v>0</v>
      </c>
      <c r="V118" s="242">
        <f>IFERROR(INDEX(Deduction!$AB:$AB,MATCH($A118,Deduction!$A:$A,0))*_xlfn.XLOOKUP(V$1,'Point System'!$E:$E,'Point System'!$G:$G,0),0)</f>
        <v>0</v>
      </c>
      <c r="W118" s="241">
        <f t="shared" si="4"/>
        <v>0</v>
      </c>
      <c r="X118" s="241">
        <f t="shared" si="5"/>
        <v>0</v>
      </c>
      <c r="Y118" s="244" cm="1">
        <f t="array" ref="Y118">IFERROR(SUMPRODUCT((LOWER(INDEX(Attendance!$E:$ZZ,MATCH($A118,Attendance!$A:$A,0),0))="x")*(TEXT(Attendance!$E$1:$ZZ$1,"mmm")="Mar"))/SUMPRODUCT((Attendance!$E$1:$ZZ$1&lt;&gt;"")*(TEXT(Attendance!$E$1:$ZZ$1,"mmm")="Mar")),0)</f>
        <v>0</v>
      </c>
      <c r="Z118" s="245" cm="1">
        <f t="array" ref="Z118">IFERROR(SUMPRODUCT((LOWER(INDEX(Attendance!$E:$ZZ,MATCH($A118,Attendance!$A:$A,0),0))="x")*(Attendance!$E$2:$ZZ$2=_xlfn.XLOOKUP(E$1,'Point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19" spans="1:26" x14ac:dyDescent="0.25">
      <c r="A119" s="39">
        <f>Attendance!A118</f>
        <v>116</v>
      </c>
      <c r="B119" s="39" t="str">
        <f>IF($A119=0,"",IFERROR(_xlfn.LET(_xlpm.x,INDEX(Attendance!$B:$B,MATCH($A119,Attendance!$A:$A,0)),IF(_xlpm.x=0,"",_xlpm.x)),""))</f>
        <v/>
      </c>
      <c r="C119" s="39" t="str">
        <f>IF($A119=0,"",IFERROR(_xlfn.LET(_xlpm.x,INDEX(Attendance!$C:$C,MATCH($A119,Attendance!$A:$A,0)),IF(_xlpm.x=0,"",_xlpm.x)),""))</f>
        <v/>
      </c>
      <c r="D119" s="39" t="str">
        <f>IF($A119=0,"",IFERROR(_xlfn.LET(_xlpm.x,INDEX(Attendance!$D:$D,MATCH($A119,Attendance!$A:$A,0)),IF(_xlpm.x=0,"",_xlpm.x)),""))</f>
        <v/>
      </c>
      <c r="E119" s="233" cm="1">
        <f t="array" ref="E119">SUMPRODUCT((LOWER(INDEX(Attendance!$D:$ZZ,MATCH($A119,Attendance!$A:$A,0),0))="x")*(Attendance!$D$2:$ZZ$2=_xlfn.XLOOKUP(E$1,'Point System'!$A:$A,'Point System'!$B:$B,""))*(TEXT(Attendance!$D$1:$ZZ$1,"mmm")="Mar"))*_xlfn.XLOOKUP(E$1,'Point System'!$A:$A,'Point System'!$C:$C,0)</f>
        <v>0</v>
      </c>
      <c r="F119" s="233" cm="1">
        <f t="array" ref="F119">SUMPRODUCT((LOWER(INDEX(Attendance!$D:$ZZ,MATCH($A119,Attendance!$A:$A,0),0))="x")*(Attendance!$D$2:$ZZ$2=_xlfn.XLOOKUP(F$1,'Point System'!$A:$A,'Point System'!$B:$B,""))*(TEXT(Attendance!$D$1:$ZZ$1,"mmm")="Mar"))*_xlfn.XLOOKUP(F$1,'Point System'!$A:$A,'Point System'!$C:$C,0)</f>
        <v>0</v>
      </c>
      <c r="G119" s="233" cm="1">
        <f t="array" ref="G119">SUMPRODUCT((LOWER(INDEX(Attendance!$D:$ZZ,MATCH($A119,Attendance!$A:$A,0),0))="x")*(Attendance!$D$2:$ZZ$2=_xlfn.XLOOKUP(G$1,'Point System'!$A:$A,'Point System'!$B:$B,""))*(TEXT(Attendance!$D$1:$ZZ$1,"mmm")="Mar"))*_xlfn.XLOOKUP(G$1,'Point System'!$A:$A,'Point System'!$C:$C,0)</f>
        <v>0</v>
      </c>
      <c r="H119" s="233" cm="1">
        <f t="array" ref="H119">SUMPRODUCT((LOWER(INDEX(Attendance!$D:$ZZ,MATCH($A119,Attendance!$A:$A,0),0))="x")*(Attendance!$D$2:$ZZ$2=_xlfn.XLOOKUP(H$1,'Point System'!$A:$A,'Point System'!$B:$B,""))*(TEXT(Attendance!$D$1:$ZZ$1,"mmm")="Mar"))*_xlfn.XLOOKUP(H$1,'Point System'!$A:$A,'Point System'!$C:$C,0)</f>
        <v>0</v>
      </c>
      <c r="I119" s="233" cm="1">
        <f t="array" ref="I119">SUMPRODUCT((LOWER(INDEX(Attendance!$D:$ZZ,MATCH($A119,Attendance!$A:$A,0),0))="x")*(Attendance!$D$2:$ZZ$2=_xlfn.XLOOKUP(I$1,'Point System'!$A:$A,'Point System'!$B:$B,""))*(TEXT(Attendance!$D$1:$ZZ$1,"mmm")="Mar"))*_xlfn.XLOOKUP(I$1,'Point System'!$A:$A,'Point System'!$C:$C,0)</f>
        <v>0</v>
      </c>
      <c r="J119" s="233" cm="1">
        <f t="array" ref="J119">SUMPRODUCT((LOWER(INDEX(Attendance!$D:$ZZ,MATCH($A119,Attendance!$A:$A,0),0))="x")*(Attendance!$D$2:$ZZ$2=_xlfn.XLOOKUP(J$1,'Point System'!$A:$A,'Point System'!$B:$B,""))*(TEXT(Attendance!$D$1:$ZZ$1,"mmm")="Mar"))*_xlfn.XLOOKUP(J$1,'Point System'!$A:$A,'Point System'!$C:$C,0)</f>
        <v>0</v>
      </c>
      <c r="K119" s="233" cm="1">
        <f t="array" ref="K119">SUMPRODUCT((LOWER(INDEX(Attendance!$D:$ZZ,MATCH($A119,Attendance!$A:$A,0),0))="x")*(Attendance!$D$2:$ZZ$2=_xlfn.XLOOKUP(K$1,'Point System'!$A:$A,'Point System'!$B:$B,""))*(TEXT(Attendance!$D$1:$ZZ$1,"mmm")="Mar"))*_xlfn.XLOOKUP(K$1,'Point System'!$A:$A,'Point System'!$C:$C,0)</f>
        <v>0</v>
      </c>
      <c r="L119" s="188"/>
      <c r="M119" s="188"/>
      <c r="N119" s="188"/>
      <c r="O119" s="188"/>
      <c r="P119" s="241">
        <f t="shared" si="3"/>
        <v>0</v>
      </c>
      <c r="Q119" s="242">
        <f>IFERROR(INDEX(Deduction!$W:$W,MATCH($A119,Deduction!$A:$A,0))*_xlfn.XLOOKUP(Q$1,'Point System'!$E:$E,'Point System'!$G:$G,0),0)</f>
        <v>0</v>
      </c>
      <c r="R119" s="242">
        <f>IFERROR(INDEX(Deduction!$X:$X,MATCH($A119,Deduction!$A:$A,0))*_xlfn.XLOOKUP(R$1,'Point System'!$E:$E,'Point System'!$G:$G,0),0)</f>
        <v>0</v>
      </c>
      <c r="S119" s="242">
        <f>IFERROR(INDEX(Deduction!$Y:$Y,MATCH($A119,Deduction!$A:$A,0))*_xlfn.XLOOKUP(S$1,'Point System'!$E:$E,'Point System'!$G:$G,0),0)</f>
        <v>0</v>
      </c>
      <c r="T119" s="242">
        <f>IFERROR(INDEX(Deduction!$Z:$Z,MATCH($A119,Deduction!$A:$A,0))*_xlfn.XLOOKUP(T$1,'Point System'!$E:$E,'Point System'!$G:$G,0),0)</f>
        <v>0</v>
      </c>
      <c r="U119" s="242">
        <f>IFERROR(INDEX(Deduction!$AA:$AA,MATCH($A119,Deduction!$A:$A,0))*_xlfn.XLOOKUP(U$1,'Point System'!$E:$E,'Point System'!$G:$G,0),0)</f>
        <v>0</v>
      </c>
      <c r="V119" s="242">
        <f>IFERROR(INDEX(Deduction!$AB:$AB,MATCH($A119,Deduction!$A:$A,0))*_xlfn.XLOOKUP(V$1,'Point System'!$E:$E,'Point System'!$G:$G,0),0)</f>
        <v>0</v>
      </c>
      <c r="W119" s="241">
        <f t="shared" si="4"/>
        <v>0</v>
      </c>
      <c r="X119" s="241">
        <f t="shared" si="5"/>
        <v>0</v>
      </c>
      <c r="Y119" s="244" cm="1">
        <f t="array" ref="Y119">IFERROR(SUMPRODUCT((LOWER(INDEX(Attendance!$E:$ZZ,MATCH($A119,Attendance!$A:$A,0),0))="x")*(TEXT(Attendance!$E$1:$ZZ$1,"mmm")="Mar"))/SUMPRODUCT((Attendance!$E$1:$ZZ$1&lt;&gt;"")*(TEXT(Attendance!$E$1:$ZZ$1,"mmm")="Mar")),0)</f>
        <v>0</v>
      </c>
      <c r="Z119" s="245" cm="1">
        <f t="array" ref="Z119">IFERROR(SUMPRODUCT((LOWER(INDEX(Attendance!$E:$ZZ,MATCH($A119,Attendance!$A:$A,0),0))="x")*(Attendance!$E$2:$ZZ$2=_xlfn.XLOOKUP(E$1,'Point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20" spans="1:26" x14ac:dyDescent="0.25">
      <c r="A120" s="40">
        <f>Attendance!A119</f>
        <v>117</v>
      </c>
      <c r="B120" s="39" t="str">
        <f>IF($A120=0,"",IFERROR(_xlfn.LET(_xlpm.x,INDEX(Attendance!$B:$B,MATCH($A120,Attendance!$A:$A,0)),IF(_xlpm.x=0,"",_xlpm.x)),""))</f>
        <v/>
      </c>
      <c r="C120" s="39" t="str">
        <f>IF($A120=0,"",IFERROR(_xlfn.LET(_xlpm.x,INDEX(Attendance!$C:$C,MATCH($A120,Attendance!$A:$A,0)),IF(_xlpm.x=0,"",_xlpm.x)),""))</f>
        <v/>
      </c>
      <c r="D120" s="39" t="str">
        <f>IF($A120=0,"",IFERROR(_xlfn.LET(_xlpm.x,INDEX(Attendance!$D:$D,MATCH($A120,Attendance!$A:$A,0)),IF(_xlpm.x=0,"",_xlpm.x)),""))</f>
        <v/>
      </c>
      <c r="E120" s="233" cm="1">
        <f t="array" ref="E120">SUMPRODUCT((LOWER(INDEX(Attendance!$D:$ZZ,MATCH($A120,Attendance!$A:$A,0),0))="x")*(Attendance!$D$2:$ZZ$2=_xlfn.XLOOKUP(E$1,'Point System'!$A:$A,'Point System'!$B:$B,""))*(TEXT(Attendance!$D$1:$ZZ$1,"mmm")="Mar"))*_xlfn.XLOOKUP(E$1,'Point System'!$A:$A,'Point System'!$C:$C,0)</f>
        <v>0</v>
      </c>
      <c r="F120" s="233" cm="1">
        <f t="array" ref="F120">SUMPRODUCT((LOWER(INDEX(Attendance!$D:$ZZ,MATCH($A120,Attendance!$A:$A,0),0))="x")*(Attendance!$D$2:$ZZ$2=_xlfn.XLOOKUP(F$1,'Point System'!$A:$A,'Point System'!$B:$B,""))*(TEXT(Attendance!$D$1:$ZZ$1,"mmm")="Mar"))*_xlfn.XLOOKUP(F$1,'Point System'!$A:$A,'Point System'!$C:$C,0)</f>
        <v>0</v>
      </c>
      <c r="G120" s="233" cm="1">
        <f t="array" ref="G120">SUMPRODUCT((LOWER(INDEX(Attendance!$D:$ZZ,MATCH($A120,Attendance!$A:$A,0),0))="x")*(Attendance!$D$2:$ZZ$2=_xlfn.XLOOKUP(G$1,'Point System'!$A:$A,'Point System'!$B:$B,""))*(TEXT(Attendance!$D$1:$ZZ$1,"mmm")="Mar"))*_xlfn.XLOOKUP(G$1,'Point System'!$A:$A,'Point System'!$C:$C,0)</f>
        <v>0</v>
      </c>
      <c r="H120" s="233" cm="1">
        <f t="array" ref="H120">SUMPRODUCT((LOWER(INDEX(Attendance!$D:$ZZ,MATCH($A120,Attendance!$A:$A,0),0))="x")*(Attendance!$D$2:$ZZ$2=_xlfn.XLOOKUP(H$1,'Point System'!$A:$A,'Point System'!$B:$B,""))*(TEXT(Attendance!$D$1:$ZZ$1,"mmm")="Mar"))*_xlfn.XLOOKUP(H$1,'Point System'!$A:$A,'Point System'!$C:$C,0)</f>
        <v>0</v>
      </c>
      <c r="I120" s="233" cm="1">
        <f t="array" ref="I120">SUMPRODUCT((LOWER(INDEX(Attendance!$D:$ZZ,MATCH($A120,Attendance!$A:$A,0),0))="x")*(Attendance!$D$2:$ZZ$2=_xlfn.XLOOKUP(I$1,'Point System'!$A:$A,'Point System'!$B:$B,""))*(TEXT(Attendance!$D$1:$ZZ$1,"mmm")="Mar"))*_xlfn.XLOOKUP(I$1,'Point System'!$A:$A,'Point System'!$C:$C,0)</f>
        <v>0</v>
      </c>
      <c r="J120" s="233" cm="1">
        <f t="array" ref="J120">SUMPRODUCT((LOWER(INDEX(Attendance!$D:$ZZ,MATCH($A120,Attendance!$A:$A,0),0))="x")*(Attendance!$D$2:$ZZ$2=_xlfn.XLOOKUP(J$1,'Point System'!$A:$A,'Point System'!$B:$B,""))*(TEXT(Attendance!$D$1:$ZZ$1,"mmm")="Mar"))*_xlfn.XLOOKUP(J$1,'Point System'!$A:$A,'Point System'!$C:$C,0)</f>
        <v>0</v>
      </c>
      <c r="K120" s="233" cm="1">
        <f t="array" ref="K120">SUMPRODUCT((LOWER(INDEX(Attendance!$D:$ZZ,MATCH($A120,Attendance!$A:$A,0),0))="x")*(Attendance!$D$2:$ZZ$2=_xlfn.XLOOKUP(K$1,'Point System'!$A:$A,'Point System'!$B:$B,""))*(TEXT(Attendance!$D$1:$ZZ$1,"mmm")="Mar"))*_xlfn.XLOOKUP(K$1,'Point System'!$A:$A,'Point System'!$C:$C,0)</f>
        <v>0</v>
      </c>
      <c r="L120" s="188"/>
      <c r="M120" s="188"/>
      <c r="N120" s="188"/>
      <c r="O120" s="188"/>
      <c r="P120" s="241">
        <f t="shared" si="3"/>
        <v>0</v>
      </c>
      <c r="Q120" s="242">
        <f>IFERROR(INDEX(Deduction!$W:$W,MATCH($A120,Deduction!$A:$A,0))*_xlfn.XLOOKUP(Q$1,'Point System'!$E:$E,'Point System'!$G:$G,0),0)</f>
        <v>0</v>
      </c>
      <c r="R120" s="242">
        <f>IFERROR(INDEX(Deduction!$X:$X,MATCH($A120,Deduction!$A:$A,0))*_xlfn.XLOOKUP(R$1,'Point System'!$E:$E,'Point System'!$G:$G,0),0)</f>
        <v>0</v>
      </c>
      <c r="S120" s="242">
        <f>IFERROR(INDEX(Deduction!$Y:$Y,MATCH($A120,Deduction!$A:$A,0))*_xlfn.XLOOKUP(S$1,'Point System'!$E:$E,'Point System'!$G:$G,0),0)</f>
        <v>0</v>
      </c>
      <c r="T120" s="242">
        <f>IFERROR(INDEX(Deduction!$Z:$Z,MATCH($A120,Deduction!$A:$A,0))*_xlfn.XLOOKUP(T$1,'Point System'!$E:$E,'Point System'!$G:$G,0),0)</f>
        <v>0</v>
      </c>
      <c r="U120" s="242">
        <f>IFERROR(INDEX(Deduction!$AA:$AA,MATCH($A120,Deduction!$A:$A,0))*_xlfn.XLOOKUP(U$1,'Point System'!$E:$E,'Point System'!$G:$G,0),0)</f>
        <v>0</v>
      </c>
      <c r="V120" s="242">
        <f>IFERROR(INDEX(Deduction!$AB:$AB,MATCH($A120,Deduction!$A:$A,0))*_xlfn.XLOOKUP(V$1,'Point System'!$E:$E,'Point System'!$G:$G,0),0)</f>
        <v>0</v>
      </c>
      <c r="W120" s="241">
        <f t="shared" si="4"/>
        <v>0</v>
      </c>
      <c r="X120" s="241">
        <f t="shared" si="5"/>
        <v>0</v>
      </c>
      <c r="Y120" s="244" cm="1">
        <f t="array" ref="Y120">IFERROR(SUMPRODUCT((LOWER(INDEX(Attendance!$E:$ZZ,MATCH($A120,Attendance!$A:$A,0),0))="x")*(TEXT(Attendance!$E$1:$ZZ$1,"mmm")="Mar"))/SUMPRODUCT((Attendance!$E$1:$ZZ$1&lt;&gt;"")*(TEXT(Attendance!$E$1:$ZZ$1,"mmm")="Mar")),0)</f>
        <v>0</v>
      </c>
      <c r="Z120" s="245" cm="1">
        <f t="array" ref="Z120">IFERROR(SUMPRODUCT((LOWER(INDEX(Attendance!$E:$ZZ,MATCH($A120,Attendance!$A:$A,0),0))="x")*(Attendance!$E$2:$ZZ$2=_xlfn.XLOOKUP(E$1,'Point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21" spans="1:26" x14ac:dyDescent="0.25">
      <c r="A121" s="39">
        <f>Attendance!A120</f>
        <v>118</v>
      </c>
      <c r="B121" s="39" t="str">
        <f>IF($A121=0,"",IFERROR(_xlfn.LET(_xlpm.x,INDEX(Attendance!$B:$B,MATCH($A121,Attendance!$A:$A,0)),IF(_xlpm.x=0,"",_xlpm.x)),""))</f>
        <v/>
      </c>
      <c r="C121" s="39" t="str">
        <f>IF($A121=0,"",IFERROR(_xlfn.LET(_xlpm.x,INDEX(Attendance!$C:$C,MATCH($A121,Attendance!$A:$A,0)),IF(_xlpm.x=0,"",_xlpm.x)),""))</f>
        <v/>
      </c>
      <c r="D121" s="39" t="str">
        <f>IF($A121=0,"",IFERROR(_xlfn.LET(_xlpm.x,INDEX(Attendance!$D:$D,MATCH($A121,Attendance!$A:$A,0)),IF(_xlpm.x=0,"",_xlpm.x)),""))</f>
        <v/>
      </c>
      <c r="E121" s="233" cm="1">
        <f t="array" ref="E121">SUMPRODUCT((LOWER(INDEX(Attendance!$D:$ZZ,MATCH($A121,Attendance!$A:$A,0),0))="x")*(Attendance!$D$2:$ZZ$2=_xlfn.XLOOKUP(E$1,'Point System'!$A:$A,'Point System'!$B:$B,""))*(TEXT(Attendance!$D$1:$ZZ$1,"mmm")="Mar"))*_xlfn.XLOOKUP(E$1,'Point System'!$A:$A,'Point System'!$C:$C,0)</f>
        <v>0</v>
      </c>
      <c r="F121" s="233" cm="1">
        <f t="array" ref="F121">SUMPRODUCT((LOWER(INDEX(Attendance!$D:$ZZ,MATCH($A121,Attendance!$A:$A,0),0))="x")*(Attendance!$D$2:$ZZ$2=_xlfn.XLOOKUP(F$1,'Point System'!$A:$A,'Point System'!$B:$B,""))*(TEXT(Attendance!$D$1:$ZZ$1,"mmm")="Mar"))*_xlfn.XLOOKUP(F$1,'Point System'!$A:$A,'Point System'!$C:$C,0)</f>
        <v>0</v>
      </c>
      <c r="G121" s="233" cm="1">
        <f t="array" ref="G121">SUMPRODUCT((LOWER(INDEX(Attendance!$D:$ZZ,MATCH($A121,Attendance!$A:$A,0),0))="x")*(Attendance!$D$2:$ZZ$2=_xlfn.XLOOKUP(G$1,'Point System'!$A:$A,'Point System'!$B:$B,""))*(TEXT(Attendance!$D$1:$ZZ$1,"mmm")="Mar"))*_xlfn.XLOOKUP(G$1,'Point System'!$A:$A,'Point System'!$C:$C,0)</f>
        <v>0</v>
      </c>
      <c r="H121" s="233" cm="1">
        <f t="array" ref="H121">SUMPRODUCT((LOWER(INDEX(Attendance!$D:$ZZ,MATCH($A121,Attendance!$A:$A,0),0))="x")*(Attendance!$D$2:$ZZ$2=_xlfn.XLOOKUP(H$1,'Point System'!$A:$A,'Point System'!$B:$B,""))*(TEXT(Attendance!$D$1:$ZZ$1,"mmm")="Mar"))*_xlfn.XLOOKUP(H$1,'Point System'!$A:$A,'Point System'!$C:$C,0)</f>
        <v>0</v>
      </c>
      <c r="I121" s="233" cm="1">
        <f t="array" ref="I121">SUMPRODUCT((LOWER(INDEX(Attendance!$D:$ZZ,MATCH($A121,Attendance!$A:$A,0),0))="x")*(Attendance!$D$2:$ZZ$2=_xlfn.XLOOKUP(I$1,'Point System'!$A:$A,'Point System'!$B:$B,""))*(TEXT(Attendance!$D$1:$ZZ$1,"mmm")="Mar"))*_xlfn.XLOOKUP(I$1,'Point System'!$A:$A,'Point System'!$C:$C,0)</f>
        <v>0</v>
      </c>
      <c r="J121" s="233" cm="1">
        <f t="array" ref="J121">SUMPRODUCT((LOWER(INDEX(Attendance!$D:$ZZ,MATCH($A121,Attendance!$A:$A,0),0))="x")*(Attendance!$D$2:$ZZ$2=_xlfn.XLOOKUP(J$1,'Point System'!$A:$A,'Point System'!$B:$B,""))*(TEXT(Attendance!$D$1:$ZZ$1,"mmm")="Mar"))*_xlfn.XLOOKUP(J$1,'Point System'!$A:$A,'Point System'!$C:$C,0)</f>
        <v>0</v>
      </c>
      <c r="K121" s="233" cm="1">
        <f t="array" ref="K121">SUMPRODUCT((LOWER(INDEX(Attendance!$D:$ZZ,MATCH($A121,Attendance!$A:$A,0),0))="x")*(Attendance!$D$2:$ZZ$2=_xlfn.XLOOKUP(K$1,'Point System'!$A:$A,'Point System'!$B:$B,""))*(TEXT(Attendance!$D$1:$ZZ$1,"mmm")="Mar"))*_xlfn.XLOOKUP(K$1,'Point System'!$A:$A,'Point System'!$C:$C,0)</f>
        <v>0</v>
      </c>
      <c r="L121" s="188"/>
      <c r="M121" s="188"/>
      <c r="N121" s="188"/>
      <c r="O121" s="188"/>
      <c r="P121" s="241">
        <f t="shared" si="3"/>
        <v>0</v>
      </c>
      <c r="Q121" s="242">
        <f>IFERROR(INDEX(Deduction!$W:$W,MATCH($A121,Deduction!$A:$A,0))*_xlfn.XLOOKUP(Q$1,'Point System'!$E:$E,'Point System'!$G:$G,0),0)</f>
        <v>0</v>
      </c>
      <c r="R121" s="242">
        <f>IFERROR(INDEX(Deduction!$X:$X,MATCH($A121,Deduction!$A:$A,0))*_xlfn.XLOOKUP(R$1,'Point System'!$E:$E,'Point System'!$G:$G,0),0)</f>
        <v>0</v>
      </c>
      <c r="S121" s="242">
        <f>IFERROR(INDEX(Deduction!$Y:$Y,MATCH($A121,Deduction!$A:$A,0))*_xlfn.XLOOKUP(S$1,'Point System'!$E:$E,'Point System'!$G:$G,0),0)</f>
        <v>0</v>
      </c>
      <c r="T121" s="242">
        <f>IFERROR(INDEX(Deduction!$Z:$Z,MATCH($A121,Deduction!$A:$A,0))*_xlfn.XLOOKUP(T$1,'Point System'!$E:$E,'Point System'!$G:$G,0),0)</f>
        <v>0</v>
      </c>
      <c r="U121" s="242">
        <f>IFERROR(INDEX(Deduction!$AA:$AA,MATCH($A121,Deduction!$A:$A,0))*_xlfn.XLOOKUP(U$1,'Point System'!$E:$E,'Point System'!$G:$G,0),0)</f>
        <v>0</v>
      </c>
      <c r="V121" s="242">
        <f>IFERROR(INDEX(Deduction!$AB:$AB,MATCH($A121,Deduction!$A:$A,0))*_xlfn.XLOOKUP(V$1,'Point System'!$E:$E,'Point System'!$G:$G,0),0)</f>
        <v>0</v>
      </c>
      <c r="W121" s="241">
        <f t="shared" si="4"/>
        <v>0</v>
      </c>
      <c r="X121" s="241">
        <f t="shared" si="5"/>
        <v>0</v>
      </c>
      <c r="Y121" s="244" cm="1">
        <f t="array" ref="Y121">IFERROR(SUMPRODUCT((LOWER(INDEX(Attendance!$E:$ZZ,MATCH($A121,Attendance!$A:$A,0),0))="x")*(TEXT(Attendance!$E$1:$ZZ$1,"mmm")="Mar"))/SUMPRODUCT((Attendance!$E$1:$ZZ$1&lt;&gt;"")*(TEXT(Attendance!$E$1:$ZZ$1,"mmm")="Mar")),0)</f>
        <v>0</v>
      </c>
      <c r="Z121" s="245" cm="1">
        <f t="array" ref="Z121">IFERROR(SUMPRODUCT((LOWER(INDEX(Attendance!$E:$ZZ,MATCH($A121,Attendance!$A:$A,0),0))="x")*(Attendance!$E$2:$ZZ$2=_xlfn.XLOOKUP(E$1,'Point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22" spans="1:26" x14ac:dyDescent="0.25">
      <c r="A122" s="40">
        <f>Attendance!A121</f>
        <v>119</v>
      </c>
      <c r="B122" s="39" t="str">
        <f>IF($A122=0,"",IFERROR(_xlfn.LET(_xlpm.x,INDEX(Attendance!$B:$B,MATCH($A122,Attendance!$A:$A,0)),IF(_xlpm.x=0,"",_xlpm.x)),""))</f>
        <v/>
      </c>
      <c r="C122" s="39" t="str">
        <f>IF($A122=0,"",IFERROR(_xlfn.LET(_xlpm.x,INDEX(Attendance!$C:$C,MATCH($A122,Attendance!$A:$A,0)),IF(_xlpm.x=0,"",_xlpm.x)),""))</f>
        <v/>
      </c>
      <c r="D122" s="39" t="str">
        <f>IF($A122=0,"",IFERROR(_xlfn.LET(_xlpm.x,INDEX(Attendance!$D:$D,MATCH($A122,Attendance!$A:$A,0)),IF(_xlpm.x=0,"",_xlpm.x)),""))</f>
        <v/>
      </c>
      <c r="E122" s="233" cm="1">
        <f t="array" ref="E122">SUMPRODUCT((LOWER(INDEX(Attendance!$D:$ZZ,MATCH($A122,Attendance!$A:$A,0),0))="x")*(Attendance!$D$2:$ZZ$2=_xlfn.XLOOKUP(E$1,'Point System'!$A:$A,'Point System'!$B:$B,""))*(TEXT(Attendance!$D$1:$ZZ$1,"mmm")="Mar"))*_xlfn.XLOOKUP(E$1,'Point System'!$A:$A,'Point System'!$C:$C,0)</f>
        <v>0</v>
      </c>
      <c r="F122" s="233" cm="1">
        <f t="array" ref="F122">SUMPRODUCT((LOWER(INDEX(Attendance!$D:$ZZ,MATCH($A122,Attendance!$A:$A,0),0))="x")*(Attendance!$D$2:$ZZ$2=_xlfn.XLOOKUP(F$1,'Point System'!$A:$A,'Point System'!$B:$B,""))*(TEXT(Attendance!$D$1:$ZZ$1,"mmm")="Mar"))*_xlfn.XLOOKUP(F$1,'Point System'!$A:$A,'Point System'!$C:$C,0)</f>
        <v>0</v>
      </c>
      <c r="G122" s="233" cm="1">
        <f t="array" ref="G122">SUMPRODUCT((LOWER(INDEX(Attendance!$D:$ZZ,MATCH($A122,Attendance!$A:$A,0),0))="x")*(Attendance!$D$2:$ZZ$2=_xlfn.XLOOKUP(G$1,'Point System'!$A:$A,'Point System'!$B:$B,""))*(TEXT(Attendance!$D$1:$ZZ$1,"mmm")="Mar"))*_xlfn.XLOOKUP(G$1,'Point System'!$A:$A,'Point System'!$C:$C,0)</f>
        <v>0</v>
      </c>
      <c r="H122" s="233" cm="1">
        <f t="array" ref="H122">SUMPRODUCT((LOWER(INDEX(Attendance!$D:$ZZ,MATCH($A122,Attendance!$A:$A,0),0))="x")*(Attendance!$D$2:$ZZ$2=_xlfn.XLOOKUP(H$1,'Point System'!$A:$A,'Point System'!$B:$B,""))*(TEXT(Attendance!$D$1:$ZZ$1,"mmm")="Mar"))*_xlfn.XLOOKUP(H$1,'Point System'!$A:$A,'Point System'!$C:$C,0)</f>
        <v>0</v>
      </c>
      <c r="I122" s="233" cm="1">
        <f t="array" ref="I122">SUMPRODUCT((LOWER(INDEX(Attendance!$D:$ZZ,MATCH($A122,Attendance!$A:$A,0),0))="x")*(Attendance!$D$2:$ZZ$2=_xlfn.XLOOKUP(I$1,'Point System'!$A:$A,'Point System'!$B:$B,""))*(TEXT(Attendance!$D$1:$ZZ$1,"mmm")="Mar"))*_xlfn.XLOOKUP(I$1,'Point System'!$A:$A,'Point System'!$C:$C,0)</f>
        <v>0</v>
      </c>
      <c r="J122" s="233" cm="1">
        <f t="array" ref="J122">SUMPRODUCT((LOWER(INDEX(Attendance!$D:$ZZ,MATCH($A122,Attendance!$A:$A,0),0))="x")*(Attendance!$D$2:$ZZ$2=_xlfn.XLOOKUP(J$1,'Point System'!$A:$A,'Point System'!$B:$B,""))*(TEXT(Attendance!$D$1:$ZZ$1,"mmm")="Mar"))*_xlfn.XLOOKUP(J$1,'Point System'!$A:$A,'Point System'!$C:$C,0)</f>
        <v>0</v>
      </c>
      <c r="K122" s="233" cm="1">
        <f t="array" ref="K122">SUMPRODUCT((LOWER(INDEX(Attendance!$D:$ZZ,MATCH($A122,Attendance!$A:$A,0),0))="x")*(Attendance!$D$2:$ZZ$2=_xlfn.XLOOKUP(K$1,'Point System'!$A:$A,'Point System'!$B:$B,""))*(TEXT(Attendance!$D$1:$ZZ$1,"mmm")="Mar"))*_xlfn.XLOOKUP(K$1,'Point System'!$A:$A,'Point System'!$C:$C,0)</f>
        <v>0</v>
      </c>
      <c r="L122" s="188"/>
      <c r="M122" s="188"/>
      <c r="N122" s="188"/>
      <c r="O122" s="188"/>
      <c r="P122" s="241">
        <f t="shared" si="3"/>
        <v>0</v>
      </c>
      <c r="Q122" s="242">
        <f>IFERROR(INDEX(Deduction!$W:$W,MATCH($A122,Deduction!$A:$A,0))*_xlfn.XLOOKUP(Q$1,'Point System'!$E:$E,'Point System'!$G:$G,0),0)</f>
        <v>0</v>
      </c>
      <c r="R122" s="242">
        <f>IFERROR(INDEX(Deduction!$X:$X,MATCH($A122,Deduction!$A:$A,0))*_xlfn.XLOOKUP(R$1,'Point System'!$E:$E,'Point System'!$G:$G,0),0)</f>
        <v>0</v>
      </c>
      <c r="S122" s="242">
        <f>IFERROR(INDEX(Deduction!$Y:$Y,MATCH($A122,Deduction!$A:$A,0))*_xlfn.XLOOKUP(S$1,'Point System'!$E:$E,'Point System'!$G:$G,0),0)</f>
        <v>0</v>
      </c>
      <c r="T122" s="242">
        <f>IFERROR(INDEX(Deduction!$Z:$Z,MATCH($A122,Deduction!$A:$A,0))*_xlfn.XLOOKUP(T$1,'Point System'!$E:$E,'Point System'!$G:$G,0),0)</f>
        <v>0</v>
      </c>
      <c r="U122" s="242">
        <f>IFERROR(INDEX(Deduction!$AA:$AA,MATCH($A122,Deduction!$A:$A,0))*_xlfn.XLOOKUP(U$1,'Point System'!$E:$E,'Point System'!$G:$G,0),0)</f>
        <v>0</v>
      </c>
      <c r="V122" s="242">
        <f>IFERROR(INDEX(Deduction!$AB:$AB,MATCH($A122,Deduction!$A:$A,0))*_xlfn.XLOOKUP(V$1,'Point System'!$E:$E,'Point System'!$G:$G,0),0)</f>
        <v>0</v>
      </c>
      <c r="W122" s="241">
        <f t="shared" si="4"/>
        <v>0</v>
      </c>
      <c r="X122" s="241">
        <f t="shared" si="5"/>
        <v>0</v>
      </c>
      <c r="Y122" s="244" cm="1">
        <f t="array" ref="Y122">IFERROR(SUMPRODUCT((LOWER(INDEX(Attendance!$E:$ZZ,MATCH($A122,Attendance!$A:$A,0),0))="x")*(TEXT(Attendance!$E$1:$ZZ$1,"mmm")="Mar"))/SUMPRODUCT((Attendance!$E$1:$ZZ$1&lt;&gt;"")*(TEXT(Attendance!$E$1:$ZZ$1,"mmm")="Mar")),0)</f>
        <v>0</v>
      </c>
      <c r="Z122" s="245" cm="1">
        <f t="array" ref="Z122">IFERROR(SUMPRODUCT((LOWER(INDEX(Attendance!$E:$ZZ,MATCH($A122,Attendance!$A:$A,0),0))="x")*(Attendance!$E$2:$ZZ$2=_xlfn.XLOOKUP(E$1,'Point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23" spans="1:26" x14ac:dyDescent="0.25">
      <c r="A123" s="39">
        <f>Attendance!A122</f>
        <v>120</v>
      </c>
      <c r="B123" s="39" t="str">
        <f>IF($A123=0,"",IFERROR(_xlfn.LET(_xlpm.x,INDEX(Attendance!$B:$B,MATCH($A123,Attendance!$A:$A,0)),IF(_xlpm.x=0,"",_xlpm.x)),""))</f>
        <v/>
      </c>
      <c r="C123" s="39" t="str">
        <f>IF($A123=0,"",IFERROR(_xlfn.LET(_xlpm.x,INDEX(Attendance!$C:$C,MATCH($A123,Attendance!$A:$A,0)),IF(_xlpm.x=0,"",_xlpm.x)),""))</f>
        <v/>
      </c>
      <c r="D123" s="39" t="str">
        <f>IF($A123=0,"",IFERROR(_xlfn.LET(_xlpm.x,INDEX(Attendance!$D:$D,MATCH($A123,Attendance!$A:$A,0)),IF(_xlpm.x=0,"",_xlpm.x)),""))</f>
        <v/>
      </c>
      <c r="E123" s="233" cm="1">
        <f t="array" ref="E123">SUMPRODUCT((LOWER(INDEX(Attendance!$D:$ZZ,MATCH($A123,Attendance!$A:$A,0),0))="x")*(Attendance!$D$2:$ZZ$2=_xlfn.XLOOKUP(E$1,'Point System'!$A:$A,'Point System'!$B:$B,""))*(TEXT(Attendance!$D$1:$ZZ$1,"mmm")="Mar"))*_xlfn.XLOOKUP(E$1,'Point System'!$A:$A,'Point System'!$C:$C,0)</f>
        <v>0</v>
      </c>
      <c r="F123" s="233" cm="1">
        <f t="array" ref="F123">SUMPRODUCT((LOWER(INDEX(Attendance!$D:$ZZ,MATCH($A123,Attendance!$A:$A,0),0))="x")*(Attendance!$D$2:$ZZ$2=_xlfn.XLOOKUP(F$1,'Point System'!$A:$A,'Point System'!$B:$B,""))*(TEXT(Attendance!$D$1:$ZZ$1,"mmm")="Mar"))*_xlfn.XLOOKUP(F$1,'Point System'!$A:$A,'Point System'!$C:$C,0)</f>
        <v>0</v>
      </c>
      <c r="G123" s="233" cm="1">
        <f t="array" ref="G123">SUMPRODUCT((LOWER(INDEX(Attendance!$D:$ZZ,MATCH($A123,Attendance!$A:$A,0),0))="x")*(Attendance!$D$2:$ZZ$2=_xlfn.XLOOKUP(G$1,'Point System'!$A:$A,'Point System'!$B:$B,""))*(TEXT(Attendance!$D$1:$ZZ$1,"mmm")="Mar"))*_xlfn.XLOOKUP(G$1,'Point System'!$A:$A,'Point System'!$C:$C,0)</f>
        <v>0</v>
      </c>
      <c r="H123" s="233" cm="1">
        <f t="array" ref="H123">SUMPRODUCT((LOWER(INDEX(Attendance!$D:$ZZ,MATCH($A123,Attendance!$A:$A,0),0))="x")*(Attendance!$D$2:$ZZ$2=_xlfn.XLOOKUP(H$1,'Point System'!$A:$A,'Point System'!$B:$B,""))*(TEXT(Attendance!$D$1:$ZZ$1,"mmm")="Mar"))*_xlfn.XLOOKUP(H$1,'Point System'!$A:$A,'Point System'!$C:$C,0)</f>
        <v>0</v>
      </c>
      <c r="I123" s="233" cm="1">
        <f t="array" ref="I123">SUMPRODUCT((LOWER(INDEX(Attendance!$D:$ZZ,MATCH($A123,Attendance!$A:$A,0),0))="x")*(Attendance!$D$2:$ZZ$2=_xlfn.XLOOKUP(I$1,'Point System'!$A:$A,'Point System'!$B:$B,""))*(TEXT(Attendance!$D$1:$ZZ$1,"mmm")="Mar"))*_xlfn.XLOOKUP(I$1,'Point System'!$A:$A,'Point System'!$C:$C,0)</f>
        <v>0</v>
      </c>
      <c r="J123" s="233" cm="1">
        <f t="array" ref="J123">SUMPRODUCT((LOWER(INDEX(Attendance!$D:$ZZ,MATCH($A123,Attendance!$A:$A,0),0))="x")*(Attendance!$D$2:$ZZ$2=_xlfn.XLOOKUP(J$1,'Point System'!$A:$A,'Point System'!$B:$B,""))*(TEXT(Attendance!$D$1:$ZZ$1,"mmm")="Mar"))*_xlfn.XLOOKUP(J$1,'Point System'!$A:$A,'Point System'!$C:$C,0)</f>
        <v>0</v>
      </c>
      <c r="K123" s="233" cm="1">
        <f t="array" ref="K123">SUMPRODUCT((LOWER(INDEX(Attendance!$D:$ZZ,MATCH($A123,Attendance!$A:$A,0),0))="x")*(Attendance!$D$2:$ZZ$2=_xlfn.XLOOKUP(K$1,'Point System'!$A:$A,'Point System'!$B:$B,""))*(TEXT(Attendance!$D$1:$ZZ$1,"mmm")="Mar"))*_xlfn.XLOOKUP(K$1,'Point System'!$A:$A,'Point System'!$C:$C,0)</f>
        <v>0</v>
      </c>
      <c r="L123" s="188"/>
      <c r="M123" s="188"/>
      <c r="N123" s="188"/>
      <c r="O123" s="188"/>
      <c r="P123" s="241">
        <f t="shared" si="3"/>
        <v>0</v>
      </c>
      <c r="Q123" s="242">
        <f>IFERROR(INDEX(Deduction!$W:$W,MATCH($A123,Deduction!$A:$A,0))*_xlfn.XLOOKUP(Q$1,'Point System'!$E:$E,'Point System'!$G:$G,0),0)</f>
        <v>0</v>
      </c>
      <c r="R123" s="242">
        <f>IFERROR(INDEX(Deduction!$X:$X,MATCH($A123,Deduction!$A:$A,0))*_xlfn.XLOOKUP(R$1,'Point System'!$E:$E,'Point System'!$G:$G,0),0)</f>
        <v>0</v>
      </c>
      <c r="S123" s="242">
        <f>IFERROR(INDEX(Deduction!$Y:$Y,MATCH($A123,Deduction!$A:$A,0))*_xlfn.XLOOKUP(S$1,'Point System'!$E:$E,'Point System'!$G:$G,0),0)</f>
        <v>0</v>
      </c>
      <c r="T123" s="242">
        <f>IFERROR(INDEX(Deduction!$Z:$Z,MATCH($A123,Deduction!$A:$A,0))*_xlfn.XLOOKUP(T$1,'Point System'!$E:$E,'Point System'!$G:$G,0),0)</f>
        <v>0</v>
      </c>
      <c r="U123" s="242">
        <f>IFERROR(INDEX(Deduction!$AA:$AA,MATCH($A123,Deduction!$A:$A,0))*_xlfn.XLOOKUP(U$1,'Point System'!$E:$E,'Point System'!$G:$G,0),0)</f>
        <v>0</v>
      </c>
      <c r="V123" s="242">
        <f>IFERROR(INDEX(Deduction!$AB:$AB,MATCH($A123,Deduction!$A:$A,0))*_xlfn.XLOOKUP(V$1,'Point System'!$E:$E,'Point System'!$G:$G,0),0)</f>
        <v>0</v>
      </c>
      <c r="W123" s="241">
        <f t="shared" si="4"/>
        <v>0</v>
      </c>
      <c r="X123" s="241">
        <f t="shared" si="5"/>
        <v>0</v>
      </c>
      <c r="Y123" s="244" cm="1">
        <f t="array" ref="Y123">IFERROR(SUMPRODUCT((LOWER(INDEX(Attendance!$E:$ZZ,MATCH($A123,Attendance!$A:$A,0),0))="x")*(TEXT(Attendance!$E$1:$ZZ$1,"mmm")="Mar"))/SUMPRODUCT((Attendance!$E$1:$ZZ$1&lt;&gt;"")*(TEXT(Attendance!$E$1:$ZZ$1,"mmm")="Mar")),0)</f>
        <v>0</v>
      </c>
      <c r="Z123" s="245" cm="1">
        <f t="array" ref="Z123">IFERROR(SUMPRODUCT((LOWER(INDEX(Attendance!$E:$ZZ,MATCH($A123,Attendance!$A:$A,0),0))="x")*(Attendance!$E$2:$ZZ$2=_xlfn.XLOOKUP(E$1,'Point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24" spans="1:26" x14ac:dyDescent="0.25">
      <c r="A124" s="40">
        <f>Attendance!A123</f>
        <v>121</v>
      </c>
      <c r="B124" s="39" t="str">
        <f>IF($A124=0,"",IFERROR(_xlfn.LET(_xlpm.x,INDEX(Attendance!$B:$B,MATCH($A124,Attendance!$A:$A,0)),IF(_xlpm.x=0,"",_xlpm.x)),""))</f>
        <v/>
      </c>
      <c r="C124" s="39" t="str">
        <f>IF($A124=0,"",IFERROR(_xlfn.LET(_xlpm.x,INDEX(Attendance!$C:$C,MATCH($A124,Attendance!$A:$A,0)),IF(_xlpm.x=0,"",_xlpm.x)),""))</f>
        <v/>
      </c>
      <c r="D124" s="39" t="str">
        <f>IF($A124=0,"",IFERROR(_xlfn.LET(_xlpm.x,INDEX(Attendance!$D:$D,MATCH($A124,Attendance!$A:$A,0)),IF(_xlpm.x=0,"",_xlpm.x)),""))</f>
        <v/>
      </c>
      <c r="E124" s="233" cm="1">
        <f t="array" ref="E124">SUMPRODUCT((LOWER(INDEX(Attendance!$D:$ZZ,MATCH($A124,Attendance!$A:$A,0),0))="x")*(Attendance!$D$2:$ZZ$2=_xlfn.XLOOKUP(E$1,'Point System'!$A:$A,'Point System'!$B:$B,""))*(TEXT(Attendance!$D$1:$ZZ$1,"mmm")="Mar"))*_xlfn.XLOOKUP(E$1,'Point System'!$A:$A,'Point System'!$C:$C,0)</f>
        <v>0</v>
      </c>
      <c r="F124" s="233" cm="1">
        <f t="array" ref="F124">SUMPRODUCT((LOWER(INDEX(Attendance!$D:$ZZ,MATCH($A124,Attendance!$A:$A,0),0))="x")*(Attendance!$D$2:$ZZ$2=_xlfn.XLOOKUP(F$1,'Point System'!$A:$A,'Point System'!$B:$B,""))*(TEXT(Attendance!$D$1:$ZZ$1,"mmm")="Mar"))*_xlfn.XLOOKUP(F$1,'Point System'!$A:$A,'Point System'!$C:$C,0)</f>
        <v>0</v>
      </c>
      <c r="G124" s="233" cm="1">
        <f t="array" ref="G124">SUMPRODUCT((LOWER(INDEX(Attendance!$D:$ZZ,MATCH($A124,Attendance!$A:$A,0),0))="x")*(Attendance!$D$2:$ZZ$2=_xlfn.XLOOKUP(G$1,'Point System'!$A:$A,'Point System'!$B:$B,""))*(TEXT(Attendance!$D$1:$ZZ$1,"mmm")="Mar"))*_xlfn.XLOOKUP(G$1,'Point System'!$A:$A,'Point System'!$C:$C,0)</f>
        <v>0</v>
      </c>
      <c r="H124" s="233" cm="1">
        <f t="array" ref="H124">SUMPRODUCT((LOWER(INDEX(Attendance!$D:$ZZ,MATCH($A124,Attendance!$A:$A,0),0))="x")*(Attendance!$D$2:$ZZ$2=_xlfn.XLOOKUP(H$1,'Point System'!$A:$A,'Point System'!$B:$B,""))*(TEXT(Attendance!$D$1:$ZZ$1,"mmm")="Mar"))*_xlfn.XLOOKUP(H$1,'Point System'!$A:$A,'Point System'!$C:$C,0)</f>
        <v>0</v>
      </c>
      <c r="I124" s="233" cm="1">
        <f t="array" ref="I124">SUMPRODUCT((LOWER(INDEX(Attendance!$D:$ZZ,MATCH($A124,Attendance!$A:$A,0),0))="x")*(Attendance!$D$2:$ZZ$2=_xlfn.XLOOKUP(I$1,'Point System'!$A:$A,'Point System'!$B:$B,""))*(TEXT(Attendance!$D$1:$ZZ$1,"mmm")="Mar"))*_xlfn.XLOOKUP(I$1,'Point System'!$A:$A,'Point System'!$C:$C,0)</f>
        <v>0</v>
      </c>
      <c r="J124" s="233" cm="1">
        <f t="array" ref="J124">SUMPRODUCT((LOWER(INDEX(Attendance!$D:$ZZ,MATCH($A124,Attendance!$A:$A,0),0))="x")*(Attendance!$D$2:$ZZ$2=_xlfn.XLOOKUP(J$1,'Point System'!$A:$A,'Point System'!$B:$B,""))*(TEXT(Attendance!$D$1:$ZZ$1,"mmm")="Mar"))*_xlfn.XLOOKUP(J$1,'Point System'!$A:$A,'Point System'!$C:$C,0)</f>
        <v>0</v>
      </c>
      <c r="K124" s="233" cm="1">
        <f t="array" ref="K124">SUMPRODUCT((LOWER(INDEX(Attendance!$D:$ZZ,MATCH($A124,Attendance!$A:$A,0),0))="x")*(Attendance!$D$2:$ZZ$2=_xlfn.XLOOKUP(K$1,'Point System'!$A:$A,'Point System'!$B:$B,""))*(TEXT(Attendance!$D$1:$ZZ$1,"mmm")="Mar"))*_xlfn.XLOOKUP(K$1,'Point System'!$A:$A,'Point System'!$C:$C,0)</f>
        <v>0</v>
      </c>
      <c r="L124" s="188"/>
      <c r="M124" s="188"/>
      <c r="N124" s="188"/>
      <c r="O124" s="188"/>
      <c r="P124" s="241">
        <f t="shared" si="3"/>
        <v>0</v>
      </c>
      <c r="Q124" s="242">
        <f>IFERROR(INDEX(Deduction!$W:$W,MATCH($A124,Deduction!$A:$A,0))*_xlfn.XLOOKUP(Q$1,'Point System'!$E:$E,'Point System'!$G:$G,0),0)</f>
        <v>0</v>
      </c>
      <c r="R124" s="242">
        <f>IFERROR(INDEX(Deduction!$X:$X,MATCH($A124,Deduction!$A:$A,0))*_xlfn.XLOOKUP(R$1,'Point System'!$E:$E,'Point System'!$G:$G,0),0)</f>
        <v>0</v>
      </c>
      <c r="S124" s="242">
        <f>IFERROR(INDEX(Deduction!$Y:$Y,MATCH($A124,Deduction!$A:$A,0))*_xlfn.XLOOKUP(S$1,'Point System'!$E:$E,'Point System'!$G:$G,0),0)</f>
        <v>0</v>
      </c>
      <c r="T124" s="242">
        <f>IFERROR(INDEX(Deduction!$Z:$Z,MATCH($A124,Deduction!$A:$A,0))*_xlfn.XLOOKUP(T$1,'Point System'!$E:$E,'Point System'!$G:$G,0),0)</f>
        <v>0</v>
      </c>
      <c r="U124" s="242">
        <f>IFERROR(INDEX(Deduction!$AA:$AA,MATCH($A124,Deduction!$A:$A,0))*_xlfn.XLOOKUP(U$1,'Point System'!$E:$E,'Point System'!$G:$G,0),0)</f>
        <v>0</v>
      </c>
      <c r="V124" s="242">
        <f>IFERROR(INDEX(Deduction!$AB:$AB,MATCH($A124,Deduction!$A:$A,0))*_xlfn.XLOOKUP(V$1,'Point System'!$E:$E,'Point System'!$G:$G,0),0)</f>
        <v>0</v>
      </c>
      <c r="W124" s="241">
        <f t="shared" si="4"/>
        <v>0</v>
      </c>
      <c r="X124" s="241">
        <f t="shared" si="5"/>
        <v>0</v>
      </c>
      <c r="Y124" s="244" cm="1">
        <f t="array" ref="Y124">IFERROR(SUMPRODUCT((LOWER(INDEX(Attendance!$E:$ZZ,MATCH($A124,Attendance!$A:$A,0),0))="x")*(TEXT(Attendance!$E$1:$ZZ$1,"mmm")="Mar"))/SUMPRODUCT((Attendance!$E$1:$ZZ$1&lt;&gt;"")*(TEXT(Attendance!$E$1:$ZZ$1,"mmm")="Mar")),0)</f>
        <v>0</v>
      </c>
      <c r="Z124" s="245" cm="1">
        <f t="array" ref="Z124">IFERROR(SUMPRODUCT((LOWER(INDEX(Attendance!$E:$ZZ,MATCH($A124,Attendance!$A:$A,0),0))="x")*(Attendance!$E$2:$ZZ$2=_xlfn.XLOOKUP(E$1,'Point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25" spans="1:26" x14ac:dyDescent="0.25">
      <c r="A125" s="39">
        <f>Attendance!A124</f>
        <v>122</v>
      </c>
      <c r="B125" s="39" t="str">
        <f>IF($A125=0,"",IFERROR(_xlfn.LET(_xlpm.x,INDEX(Attendance!$B:$B,MATCH($A125,Attendance!$A:$A,0)),IF(_xlpm.x=0,"",_xlpm.x)),""))</f>
        <v/>
      </c>
      <c r="C125" s="39" t="str">
        <f>IF($A125=0,"",IFERROR(_xlfn.LET(_xlpm.x,INDEX(Attendance!$C:$C,MATCH($A125,Attendance!$A:$A,0)),IF(_xlpm.x=0,"",_xlpm.x)),""))</f>
        <v/>
      </c>
      <c r="D125" s="39" t="str">
        <f>IF($A125=0,"",IFERROR(_xlfn.LET(_xlpm.x,INDEX(Attendance!$D:$D,MATCH($A125,Attendance!$A:$A,0)),IF(_xlpm.x=0,"",_xlpm.x)),""))</f>
        <v/>
      </c>
      <c r="E125" s="233" cm="1">
        <f t="array" ref="E125">SUMPRODUCT((LOWER(INDEX(Attendance!$D:$ZZ,MATCH($A125,Attendance!$A:$A,0),0))="x")*(Attendance!$D$2:$ZZ$2=_xlfn.XLOOKUP(E$1,'Point System'!$A:$A,'Point System'!$B:$B,""))*(TEXT(Attendance!$D$1:$ZZ$1,"mmm")="Mar"))*_xlfn.XLOOKUP(E$1,'Point System'!$A:$A,'Point System'!$C:$C,0)</f>
        <v>0</v>
      </c>
      <c r="F125" s="233" cm="1">
        <f t="array" ref="F125">SUMPRODUCT((LOWER(INDEX(Attendance!$D:$ZZ,MATCH($A125,Attendance!$A:$A,0),0))="x")*(Attendance!$D$2:$ZZ$2=_xlfn.XLOOKUP(F$1,'Point System'!$A:$A,'Point System'!$B:$B,""))*(TEXT(Attendance!$D$1:$ZZ$1,"mmm")="Mar"))*_xlfn.XLOOKUP(F$1,'Point System'!$A:$A,'Point System'!$C:$C,0)</f>
        <v>0</v>
      </c>
      <c r="G125" s="233" cm="1">
        <f t="array" ref="G125">SUMPRODUCT((LOWER(INDEX(Attendance!$D:$ZZ,MATCH($A125,Attendance!$A:$A,0),0))="x")*(Attendance!$D$2:$ZZ$2=_xlfn.XLOOKUP(G$1,'Point System'!$A:$A,'Point System'!$B:$B,""))*(TEXT(Attendance!$D$1:$ZZ$1,"mmm")="Mar"))*_xlfn.XLOOKUP(G$1,'Point System'!$A:$A,'Point System'!$C:$C,0)</f>
        <v>0</v>
      </c>
      <c r="H125" s="233" cm="1">
        <f t="array" ref="H125">SUMPRODUCT((LOWER(INDEX(Attendance!$D:$ZZ,MATCH($A125,Attendance!$A:$A,0),0))="x")*(Attendance!$D$2:$ZZ$2=_xlfn.XLOOKUP(H$1,'Point System'!$A:$A,'Point System'!$B:$B,""))*(TEXT(Attendance!$D$1:$ZZ$1,"mmm")="Mar"))*_xlfn.XLOOKUP(H$1,'Point System'!$A:$A,'Point System'!$C:$C,0)</f>
        <v>0</v>
      </c>
      <c r="I125" s="233" cm="1">
        <f t="array" ref="I125">SUMPRODUCT((LOWER(INDEX(Attendance!$D:$ZZ,MATCH($A125,Attendance!$A:$A,0),0))="x")*(Attendance!$D$2:$ZZ$2=_xlfn.XLOOKUP(I$1,'Point System'!$A:$A,'Point System'!$B:$B,""))*(TEXT(Attendance!$D$1:$ZZ$1,"mmm")="Mar"))*_xlfn.XLOOKUP(I$1,'Point System'!$A:$A,'Point System'!$C:$C,0)</f>
        <v>0</v>
      </c>
      <c r="J125" s="233" cm="1">
        <f t="array" ref="J125">SUMPRODUCT((LOWER(INDEX(Attendance!$D:$ZZ,MATCH($A125,Attendance!$A:$A,0),0))="x")*(Attendance!$D$2:$ZZ$2=_xlfn.XLOOKUP(J$1,'Point System'!$A:$A,'Point System'!$B:$B,""))*(TEXT(Attendance!$D$1:$ZZ$1,"mmm")="Mar"))*_xlfn.XLOOKUP(J$1,'Point System'!$A:$A,'Point System'!$C:$C,0)</f>
        <v>0</v>
      </c>
      <c r="K125" s="233" cm="1">
        <f t="array" ref="K125">SUMPRODUCT((LOWER(INDEX(Attendance!$D:$ZZ,MATCH($A125,Attendance!$A:$A,0),0))="x")*(Attendance!$D$2:$ZZ$2=_xlfn.XLOOKUP(K$1,'Point System'!$A:$A,'Point System'!$B:$B,""))*(TEXT(Attendance!$D$1:$ZZ$1,"mmm")="Mar"))*_xlfn.XLOOKUP(K$1,'Point System'!$A:$A,'Point System'!$C:$C,0)</f>
        <v>0</v>
      </c>
      <c r="L125" s="188"/>
      <c r="M125" s="188"/>
      <c r="N125" s="188"/>
      <c r="O125" s="188"/>
      <c r="P125" s="241">
        <f t="shared" si="3"/>
        <v>0</v>
      </c>
      <c r="Q125" s="242">
        <f>IFERROR(INDEX(Deduction!$W:$W,MATCH($A125,Deduction!$A:$A,0))*_xlfn.XLOOKUP(Q$1,'Point System'!$E:$E,'Point System'!$G:$G,0),0)</f>
        <v>0</v>
      </c>
      <c r="R125" s="242">
        <f>IFERROR(INDEX(Deduction!$X:$X,MATCH($A125,Deduction!$A:$A,0))*_xlfn.XLOOKUP(R$1,'Point System'!$E:$E,'Point System'!$G:$G,0),0)</f>
        <v>0</v>
      </c>
      <c r="S125" s="242">
        <f>IFERROR(INDEX(Deduction!$Y:$Y,MATCH($A125,Deduction!$A:$A,0))*_xlfn.XLOOKUP(S$1,'Point System'!$E:$E,'Point System'!$G:$G,0),0)</f>
        <v>0</v>
      </c>
      <c r="T125" s="242">
        <f>IFERROR(INDEX(Deduction!$Z:$Z,MATCH($A125,Deduction!$A:$A,0))*_xlfn.XLOOKUP(T$1,'Point System'!$E:$E,'Point System'!$G:$G,0),0)</f>
        <v>0</v>
      </c>
      <c r="U125" s="242">
        <f>IFERROR(INDEX(Deduction!$AA:$AA,MATCH($A125,Deduction!$A:$A,0))*_xlfn.XLOOKUP(U$1,'Point System'!$E:$E,'Point System'!$G:$G,0),0)</f>
        <v>0</v>
      </c>
      <c r="V125" s="242">
        <f>IFERROR(INDEX(Deduction!$AB:$AB,MATCH($A125,Deduction!$A:$A,0))*_xlfn.XLOOKUP(V$1,'Point System'!$E:$E,'Point System'!$G:$G,0),0)</f>
        <v>0</v>
      </c>
      <c r="W125" s="241">
        <f t="shared" si="4"/>
        <v>0</v>
      </c>
      <c r="X125" s="241">
        <f t="shared" si="5"/>
        <v>0</v>
      </c>
      <c r="Y125" s="244" cm="1">
        <f t="array" ref="Y125">IFERROR(SUMPRODUCT((LOWER(INDEX(Attendance!$E:$ZZ,MATCH($A125,Attendance!$A:$A,0),0))="x")*(TEXT(Attendance!$E$1:$ZZ$1,"mmm")="Mar"))/SUMPRODUCT((Attendance!$E$1:$ZZ$1&lt;&gt;"")*(TEXT(Attendance!$E$1:$ZZ$1,"mmm")="Mar")),0)</f>
        <v>0</v>
      </c>
      <c r="Z125" s="245" cm="1">
        <f t="array" ref="Z125">IFERROR(SUMPRODUCT((LOWER(INDEX(Attendance!$E:$ZZ,MATCH($A125,Attendance!$A:$A,0),0))="x")*(Attendance!$E$2:$ZZ$2=_xlfn.XLOOKUP(E$1,'Point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26" spans="1:26" x14ac:dyDescent="0.25">
      <c r="A126" s="40">
        <f>Attendance!A125</f>
        <v>123</v>
      </c>
      <c r="B126" s="39" t="str">
        <f>IF($A126=0,"",IFERROR(_xlfn.LET(_xlpm.x,INDEX(Attendance!$B:$B,MATCH($A126,Attendance!$A:$A,0)),IF(_xlpm.x=0,"",_xlpm.x)),""))</f>
        <v/>
      </c>
      <c r="C126" s="39" t="str">
        <f>IF($A126=0,"",IFERROR(_xlfn.LET(_xlpm.x,INDEX(Attendance!$C:$C,MATCH($A126,Attendance!$A:$A,0)),IF(_xlpm.x=0,"",_xlpm.x)),""))</f>
        <v/>
      </c>
      <c r="D126" s="39" t="str">
        <f>IF($A126=0,"",IFERROR(_xlfn.LET(_xlpm.x,INDEX(Attendance!$D:$D,MATCH($A126,Attendance!$A:$A,0)),IF(_xlpm.x=0,"",_xlpm.x)),""))</f>
        <v/>
      </c>
      <c r="E126" s="233" cm="1">
        <f t="array" ref="E126">SUMPRODUCT((LOWER(INDEX(Attendance!$D:$ZZ,MATCH($A126,Attendance!$A:$A,0),0))="x")*(Attendance!$D$2:$ZZ$2=_xlfn.XLOOKUP(E$1,'Point System'!$A:$A,'Point System'!$B:$B,""))*(TEXT(Attendance!$D$1:$ZZ$1,"mmm")="Mar"))*_xlfn.XLOOKUP(E$1,'Point System'!$A:$A,'Point System'!$C:$C,0)</f>
        <v>0</v>
      </c>
      <c r="F126" s="233" cm="1">
        <f t="array" ref="F126">SUMPRODUCT((LOWER(INDEX(Attendance!$D:$ZZ,MATCH($A126,Attendance!$A:$A,0),0))="x")*(Attendance!$D$2:$ZZ$2=_xlfn.XLOOKUP(F$1,'Point System'!$A:$A,'Point System'!$B:$B,""))*(TEXT(Attendance!$D$1:$ZZ$1,"mmm")="Mar"))*_xlfn.XLOOKUP(F$1,'Point System'!$A:$A,'Point System'!$C:$C,0)</f>
        <v>0</v>
      </c>
      <c r="G126" s="233" cm="1">
        <f t="array" ref="G126">SUMPRODUCT((LOWER(INDEX(Attendance!$D:$ZZ,MATCH($A126,Attendance!$A:$A,0),0))="x")*(Attendance!$D$2:$ZZ$2=_xlfn.XLOOKUP(G$1,'Point System'!$A:$A,'Point System'!$B:$B,""))*(TEXT(Attendance!$D$1:$ZZ$1,"mmm")="Mar"))*_xlfn.XLOOKUP(G$1,'Point System'!$A:$A,'Point System'!$C:$C,0)</f>
        <v>0</v>
      </c>
      <c r="H126" s="233" cm="1">
        <f t="array" ref="H126">SUMPRODUCT((LOWER(INDEX(Attendance!$D:$ZZ,MATCH($A126,Attendance!$A:$A,0),0))="x")*(Attendance!$D$2:$ZZ$2=_xlfn.XLOOKUP(H$1,'Point System'!$A:$A,'Point System'!$B:$B,""))*(TEXT(Attendance!$D$1:$ZZ$1,"mmm")="Mar"))*_xlfn.XLOOKUP(H$1,'Point System'!$A:$A,'Point System'!$C:$C,0)</f>
        <v>0</v>
      </c>
      <c r="I126" s="233" cm="1">
        <f t="array" ref="I126">SUMPRODUCT((LOWER(INDEX(Attendance!$D:$ZZ,MATCH($A126,Attendance!$A:$A,0),0))="x")*(Attendance!$D$2:$ZZ$2=_xlfn.XLOOKUP(I$1,'Point System'!$A:$A,'Point System'!$B:$B,""))*(TEXT(Attendance!$D$1:$ZZ$1,"mmm")="Mar"))*_xlfn.XLOOKUP(I$1,'Point System'!$A:$A,'Point System'!$C:$C,0)</f>
        <v>0</v>
      </c>
      <c r="J126" s="233" cm="1">
        <f t="array" ref="J126">SUMPRODUCT((LOWER(INDEX(Attendance!$D:$ZZ,MATCH($A126,Attendance!$A:$A,0),0))="x")*(Attendance!$D$2:$ZZ$2=_xlfn.XLOOKUP(J$1,'Point System'!$A:$A,'Point System'!$B:$B,""))*(TEXT(Attendance!$D$1:$ZZ$1,"mmm")="Mar"))*_xlfn.XLOOKUP(J$1,'Point System'!$A:$A,'Point System'!$C:$C,0)</f>
        <v>0</v>
      </c>
      <c r="K126" s="233" cm="1">
        <f t="array" ref="K126">SUMPRODUCT((LOWER(INDEX(Attendance!$D:$ZZ,MATCH($A126,Attendance!$A:$A,0),0))="x")*(Attendance!$D$2:$ZZ$2=_xlfn.XLOOKUP(K$1,'Point System'!$A:$A,'Point System'!$B:$B,""))*(TEXT(Attendance!$D$1:$ZZ$1,"mmm")="Mar"))*_xlfn.XLOOKUP(K$1,'Point System'!$A:$A,'Point System'!$C:$C,0)</f>
        <v>0</v>
      </c>
      <c r="L126" s="188"/>
      <c r="M126" s="188"/>
      <c r="N126" s="188"/>
      <c r="O126" s="188"/>
      <c r="P126" s="241">
        <f t="shared" si="3"/>
        <v>0</v>
      </c>
      <c r="Q126" s="242">
        <f>IFERROR(INDEX(Deduction!$W:$W,MATCH($A126,Deduction!$A:$A,0))*_xlfn.XLOOKUP(Q$1,'Point System'!$E:$E,'Point System'!$G:$G,0),0)</f>
        <v>0</v>
      </c>
      <c r="R126" s="242">
        <f>IFERROR(INDEX(Deduction!$X:$X,MATCH($A126,Deduction!$A:$A,0))*_xlfn.XLOOKUP(R$1,'Point System'!$E:$E,'Point System'!$G:$G,0),0)</f>
        <v>0</v>
      </c>
      <c r="S126" s="242">
        <f>IFERROR(INDEX(Deduction!$Y:$Y,MATCH($A126,Deduction!$A:$A,0))*_xlfn.XLOOKUP(S$1,'Point System'!$E:$E,'Point System'!$G:$G,0),0)</f>
        <v>0</v>
      </c>
      <c r="T126" s="242">
        <f>IFERROR(INDEX(Deduction!$Z:$Z,MATCH($A126,Deduction!$A:$A,0))*_xlfn.XLOOKUP(T$1,'Point System'!$E:$E,'Point System'!$G:$G,0),0)</f>
        <v>0</v>
      </c>
      <c r="U126" s="242">
        <f>IFERROR(INDEX(Deduction!$AA:$AA,MATCH($A126,Deduction!$A:$A,0))*_xlfn.XLOOKUP(U$1,'Point System'!$E:$E,'Point System'!$G:$G,0),0)</f>
        <v>0</v>
      </c>
      <c r="V126" s="242">
        <f>IFERROR(INDEX(Deduction!$AB:$AB,MATCH($A126,Deduction!$A:$A,0))*_xlfn.XLOOKUP(V$1,'Point System'!$E:$E,'Point System'!$G:$G,0),0)</f>
        <v>0</v>
      </c>
      <c r="W126" s="241">
        <f t="shared" si="4"/>
        <v>0</v>
      </c>
      <c r="X126" s="241">
        <f t="shared" si="5"/>
        <v>0</v>
      </c>
      <c r="Y126" s="244" cm="1">
        <f t="array" ref="Y126">IFERROR(SUMPRODUCT((LOWER(INDEX(Attendance!$E:$ZZ,MATCH($A126,Attendance!$A:$A,0),0))="x")*(TEXT(Attendance!$E$1:$ZZ$1,"mmm")="Mar"))/SUMPRODUCT((Attendance!$E$1:$ZZ$1&lt;&gt;"")*(TEXT(Attendance!$E$1:$ZZ$1,"mmm")="Mar")),0)</f>
        <v>0</v>
      </c>
      <c r="Z126" s="245" cm="1">
        <f t="array" ref="Z126">IFERROR(SUMPRODUCT((LOWER(INDEX(Attendance!$E:$ZZ,MATCH($A126,Attendance!$A:$A,0),0))="x")*(Attendance!$E$2:$ZZ$2=_xlfn.XLOOKUP(E$1,'Point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27" spans="1:26" x14ac:dyDescent="0.25">
      <c r="A127" s="39">
        <f>Attendance!A126</f>
        <v>124</v>
      </c>
      <c r="B127" s="39" t="str">
        <f>IF($A127=0,"",IFERROR(_xlfn.LET(_xlpm.x,INDEX(Attendance!$B:$B,MATCH($A127,Attendance!$A:$A,0)),IF(_xlpm.x=0,"",_xlpm.x)),""))</f>
        <v/>
      </c>
      <c r="C127" s="39" t="str">
        <f>IF($A127=0,"",IFERROR(_xlfn.LET(_xlpm.x,INDEX(Attendance!$C:$C,MATCH($A127,Attendance!$A:$A,0)),IF(_xlpm.x=0,"",_xlpm.x)),""))</f>
        <v/>
      </c>
      <c r="D127" s="39" t="str">
        <f>IF($A127=0,"",IFERROR(_xlfn.LET(_xlpm.x,INDEX(Attendance!$D:$D,MATCH($A127,Attendance!$A:$A,0)),IF(_xlpm.x=0,"",_xlpm.x)),""))</f>
        <v/>
      </c>
      <c r="E127" s="233" cm="1">
        <f t="array" ref="E127">SUMPRODUCT((LOWER(INDEX(Attendance!$D:$ZZ,MATCH($A127,Attendance!$A:$A,0),0))="x")*(Attendance!$D$2:$ZZ$2=_xlfn.XLOOKUP(E$1,'Point System'!$A:$A,'Point System'!$B:$B,""))*(TEXT(Attendance!$D$1:$ZZ$1,"mmm")="Mar"))*_xlfn.XLOOKUP(E$1,'Point System'!$A:$A,'Point System'!$C:$C,0)</f>
        <v>0</v>
      </c>
      <c r="F127" s="233" cm="1">
        <f t="array" ref="F127">SUMPRODUCT((LOWER(INDEX(Attendance!$D:$ZZ,MATCH($A127,Attendance!$A:$A,0),0))="x")*(Attendance!$D$2:$ZZ$2=_xlfn.XLOOKUP(F$1,'Point System'!$A:$A,'Point System'!$B:$B,""))*(TEXT(Attendance!$D$1:$ZZ$1,"mmm")="Mar"))*_xlfn.XLOOKUP(F$1,'Point System'!$A:$A,'Point System'!$C:$C,0)</f>
        <v>0</v>
      </c>
      <c r="G127" s="233" cm="1">
        <f t="array" ref="G127">SUMPRODUCT((LOWER(INDEX(Attendance!$D:$ZZ,MATCH($A127,Attendance!$A:$A,0),0))="x")*(Attendance!$D$2:$ZZ$2=_xlfn.XLOOKUP(G$1,'Point System'!$A:$A,'Point System'!$B:$B,""))*(TEXT(Attendance!$D$1:$ZZ$1,"mmm")="Mar"))*_xlfn.XLOOKUP(G$1,'Point System'!$A:$A,'Point System'!$C:$C,0)</f>
        <v>0</v>
      </c>
      <c r="H127" s="233" cm="1">
        <f t="array" ref="H127">SUMPRODUCT((LOWER(INDEX(Attendance!$D:$ZZ,MATCH($A127,Attendance!$A:$A,0),0))="x")*(Attendance!$D$2:$ZZ$2=_xlfn.XLOOKUP(H$1,'Point System'!$A:$A,'Point System'!$B:$B,""))*(TEXT(Attendance!$D$1:$ZZ$1,"mmm")="Mar"))*_xlfn.XLOOKUP(H$1,'Point System'!$A:$A,'Point System'!$C:$C,0)</f>
        <v>0</v>
      </c>
      <c r="I127" s="233" cm="1">
        <f t="array" ref="I127">SUMPRODUCT((LOWER(INDEX(Attendance!$D:$ZZ,MATCH($A127,Attendance!$A:$A,0),0))="x")*(Attendance!$D$2:$ZZ$2=_xlfn.XLOOKUP(I$1,'Point System'!$A:$A,'Point System'!$B:$B,""))*(TEXT(Attendance!$D$1:$ZZ$1,"mmm")="Mar"))*_xlfn.XLOOKUP(I$1,'Point System'!$A:$A,'Point System'!$C:$C,0)</f>
        <v>0</v>
      </c>
      <c r="J127" s="233" cm="1">
        <f t="array" ref="J127">SUMPRODUCT((LOWER(INDEX(Attendance!$D:$ZZ,MATCH($A127,Attendance!$A:$A,0),0))="x")*(Attendance!$D$2:$ZZ$2=_xlfn.XLOOKUP(J$1,'Point System'!$A:$A,'Point System'!$B:$B,""))*(TEXT(Attendance!$D$1:$ZZ$1,"mmm")="Mar"))*_xlfn.XLOOKUP(J$1,'Point System'!$A:$A,'Point System'!$C:$C,0)</f>
        <v>0</v>
      </c>
      <c r="K127" s="233" cm="1">
        <f t="array" ref="K127">SUMPRODUCT((LOWER(INDEX(Attendance!$D:$ZZ,MATCH($A127,Attendance!$A:$A,0),0))="x")*(Attendance!$D$2:$ZZ$2=_xlfn.XLOOKUP(K$1,'Point System'!$A:$A,'Point System'!$B:$B,""))*(TEXT(Attendance!$D$1:$ZZ$1,"mmm")="Mar"))*_xlfn.XLOOKUP(K$1,'Point System'!$A:$A,'Point System'!$C:$C,0)</f>
        <v>0</v>
      </c>
      <c r="L127" s="188"/>
      <c r="M127" s="188"/>
      <c r="N127" s="188"/>
      <c r="O127" s="188"/>
      <c r="P127" s="241">
        <f t="shared" si="3"/>
        <v>0</v>
      </c>
      <c r="Q127" s="242">
        <f>IFERROR(INDEX(Deduction!$W:$W,MATCH($A127,Deduction!$A:$A,0))*_xlfn.XLOOKUP(Q$1,'Point System'!$E:$E,'Point System'!$G:$G,0),0)</f>
        <v>0</v>
      </c>
      <c r="R127" s="242">
        <f>IFERROR(INDEX(Deduction!$X:$X,MATCH($A127,Deduction!$A:$A,0))*_xlfn.XLOOKUP(R$1,'Point System'!$E:$E,'Point System'!$G:$G,0),0)</f>
        <v>0</v>
      </c>
      <c r="S127" s="242">
        <f>IFERROR(INDEX(Deduction!$Y:$Y,MATCH($A127,Deduction!$A:$A,0))*_xlfn.XLOOKUP(S$1,'Point System'!$E:$E,'Point System'!$G:$G,0),0)</f>
        <v>0</v>
      </c>
      <c r="T127" s="242">
        <f>IFERROR(INDEX(Deduction!$Z:$Z,MATCH($A127,Deduction!$A:$A,0))*_xlfn.XLOOKUP(T$1,'Point System'!$E:$E,'Point System'!$G:$G,0),0)</f>
        <v>0</v>
      </c>
      <c r="U127" s="242">
        <f>IFERROR(INDEX(Deduction!$AA:$AA,MATCH($A127,Deduction!$A:$A,0))*_xlfn.XLOOKUP(U$1,'Point System'!$E:$E,'Point System'!$G:$G,0),0)</f>
        <v>0</v>
      </c>
      <c r="V127" s="242">
        <f>IFERROR(INDEX(Deduction!$AB:$AB,MATCH($A127,Deduction!$A:$A,0))*_xlfn.XLOOKUP(V$1,'Point System'!$E:$E,'Point System'!$G:$G,0),0)</f>
        <v>0</v>
      </c>
      <c r="W127" s="241">
        <f t="shared" si="4"/>
        <v>0</v>
      </c>
      <c r="X127" s="241">
        <f t="shared" si="5"/>
        <v>0</v>
      </c>
      <c r="Y127" s="244" cm="1">
        <f t="array" ref="Y127">IFERROR(SUMPRODUCT((LOWER(INDEX(Attendance!$E:$ZZ,MATCH($A127,Attendance!$A:$A,0),0))="x")*(TEXT(Attendance!$E$1:$ZZ$1,"mmm")="Mar"))/SUMPRODUCT((Attendance!$E$1:$ZZ$1&lt;&gt;"")*(TEXT(Attendance!$E$1:$ZZ$1,"mmm")="Mar")),0)</f>
        <v>0</v>
      </c>
      <c r="Z127" s="245" cm="1">
        <f t="array" ref="Z127">IFERROR(SUMPRODUCT((LOWER(INDEX(Attendance!$E:$ZZ,MATCH($A127,Attendance!$A:$A,0),0))="x")*(Attendance!$E$2:$ZZ$2=_xlfn.XLOOKUP(E$1,'Point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28" spans="1:26" x14ac:dyDescent="0.25">
      <c r="A128" s="40">
        <f>Attendance!A127</f>
        <v>125</v>
      </c>
      <c r="B128" s="39" t="str">
        <f>IF($A128=0,"",IFERROR(_xlfn.LET(_xlpm.x,INDEX(Attendance!$B:$B,MATCH($A128,Attendance!$A:$A,0)),IF(_xlpm.x=0,"",_xlpm.x)),""))</f>
        <v/>
      </c>
      <c r="C128" s="39" t="str">
        <f>IF($A128=0,"",IFERROR(_xlfn.LET(_xlpm.x,INDEX(Attendance!$C:$C,MATCH($A128,Attendance!$A:$A,0)),IF(_xlpm.x=0,"",_xlpm.x)),""))</f>
        <v/>
      </c>
      <c r="D128" s="39" t="str">
        <f>IF($A128=0,"",IFERROR(_xlfn.LET(_xlpm.x,INDEX(Attendance!$D:$D,MATCH($A128,Attendance!$A:$A,0)),IF(_xlpm.x=0,"",_xlpm.x)),""))</f>
        <v/>
      </c>
      <c r="E128" s="233" cm="1">
        <f t="array" ref="E128">SUMPRODUCT((LOWER(INDEX(Attendance!$D:$ZZ,MATCH($A128,Attendance!$A:$A,0),0))="x")*(Attendance!$D$2:$ZZ$2=_xlfn.XLOOKUP(E$1,'Point System'!$A:$A,'Point System'!$B:$B,""))*(TEXT(Attendance!$D$1:$ZZ$1,"mmm")="Mar"))*_xlfn.XLOOKUP(E$1,'Point System'!$A:$A,'Point System'!$C:$C,0)</f>
        <v>0</v>
      </c>
      <c r="F128" s="233" cm="1">
        <f t="array" ref="F128">SUMPRODUCT((LOWER(INDEX(Attendance!$D:$ZZ,MATCH($A128,Attendance!$A:$A,0),0))="x")*(Attendance!$D$2:$ZZ$2=_xlfn.XLOOKUP(F$1,'Point System'!$A:$A,'Point System'!$B:$B,""))*(TEXT(Attendance!$D$1:$ZZ$1,"mmm")="Mar"))*_xlfn.XLOOKUP(F$1,'Point System'!$A:$A,'Point System'!$C:$C,0)</f>
        <v>0</v>
      </c>
      <c r="G128" s="233" cm="1">
        <f t="array" ref="G128">SUMPRODUCT((LOWER(INDEX(Attendance!$D:$ZZ,MATCH($A128,Attendance!$A:$A,0),0))="x")*(Attendance!$D$2:$ZZ$2=_xlfn.XLOOKUP(G$1,'Point System'!$A:$A,'Point System'!$B:$B,""))*(TEXT(Attendance!$D$1:$ZZ$1,"mmm")="Mar"))*_xlfn.XLOOKUP(G$1,'Point System'!$A:$A,'Point System'!$C:$C,0)</f>
        <v>0</v>
      </c>
      <c r="H128" s="233" cm="1">
        <f t="array" ref="H128">SUMPRODUCT((LOWER(INDEX(Attendance!$D:$ZZ,MATCH($A128,Attendance!$A:$A,0),0))="x")*(Attendance!$D$2:$ZZ$2=_xlfn.XLOOKUP(H$1,'Point System'!$A:$A,'Point System'!$B:$B,""))*(TEXT(Attendance!$D$1:$ZZ$1,"mmm")="Mar"))*_xlfn.XLOOKUP(H$1,'Point System'!$A:$A,'Point System'!$C:$C,0)</f>
        <v>0</v>
      </c>
      <c r="I128" s="233" cm="1">
        <f t="array" ref="I128">SUMPRODUCT((LOWER(INDEX(Attendance!$D:$ZZ,MATCH($A128,Attendance!$A:$A,0),0))="x")*(Attendance!$D$2:$ZZ$2=_xlfn.XLOOKUP(I$1,'Point System'!$A:$A,'Point System'!$B:$B,""))*(TEXT(Attendance!$D$1:$ZZ$1,"mmm")="Mar"))*_xlfn.XLOOKUP(I$1,'Point System'!$A:$A,'Point System'!$C:$C,0)</f>
        <v>0</v>
      </c>
      <c r="J128" s="233" cm="1">
        <f t="array" ref="J128">SUMPRODUCT((LOWER(INDEX(Attendance!$D:$ZZ,MATCH($A128,Attendance!$A:$A,0),0))="x")*(Attendance!$D$2:$ZZ$2=_xlfn.XLOOKUP(J$1,'Point System'!$A:$A,'Point System'!$B:$B,""))*(TEXT(Attendance!$D$1:$ZZ$1,"mmm")="Mar"))*_xlfn.XLOOKUP(J$1,'Point System'!$A:$A,'Point System'!$C:$C,0)</f>
        <v>0</v>
      </c>
      <c r="K128" s="233" cm="1">
        <f t="array" ref="K128">SUMPRODUCT((LOWER(INDEX(Attendance!$D:$ZZ,MATCH($A128,Attendance!$A:$A,0),0))="x")*(Attendance!$D$2:$ZZ$2=_xlfn.XLOOKUP(K$1,'Point System'!$A:$A,'Point System'!$B:$B,""))*(TEXT(Attendance!$D$1:$ZZ$1,"mmm")="Mar"))*_xlfn.XLOOKUP(K$1,'Point System'!$A:$A,'Point System'!$C:$C,0)</f>
        <v>0</v>
      </c>
      <c r="L128" s="188"/>
      <c r="M128" s="188"/>
      <c r="N128" s="188"/>
      <c r="O128" s="188"/>
      <c r="P128" s="241">
        <f t="shared" si="3"/>
        <v>0</v>
      </c>
      <c r="Q128" s="242">
        <f>IFERROR(INDEX(Deduction!$W:$W,MATCH($A128,Deduction!$A:$A,0))*_xlfn.XLOOKUP(Q$1,'Point System'!$E:$E,'Point System'!$G:$G,0),0)</f>
        <v>0</v>
      </c>
      <c r="R128" s="242">
        <f>IFERROR(INDEX(Deduction!$X:$X,MATCH($A128,Deduction!$A:$A,0))*_xlfn.XLOOKUP(R$1,'Point System'!$E:$E,'Point System'!$G:$G,0),0)</f>
        <v>0</v>
      </c>
      <c r="S128" s="242">
        <f>IFERROR(INDEX(Deduction!$Y:$Y,MATCH($A128,Deduction!$A:$A,0))*_xlfn.XLOOKUP(S$1,'Point System'!$E:$E,'Point System'!$G:$G,0),0)</f>
        <v>0</v>
      </c>
      <c r="T128" s="242">
        <f>IFERROR(INDEX(Deduction!$Z:$Z,MATCH($A128,Deduction!$A:$A,0))*_xlfn.XLOOKUP(T$1,'Point System'!$E:$E,'Point System'!$G:$G,0),0)</f>
        <v>0</v>
      </c>
      <c r="U128" s="242">
        <f>IFERROR(INDEX(Deduction!$AA:$AA,MATCH($A128,Deduction!$A:$A,0))*_xlfn.XLOOKUP(U$1,'Point System'!$E:$E,'Point System'!$G:$G,0),0)</f>
        <v>0</v>
      </c>
      <c r="V128" s="242">
        <f>IFERROR(INDEX(Deduction!$AB:$AB,MATCH($A128,Deduction!$A:$A,0))*_xlfn.XLOOKUP(V$1,'Point System'!$E:$E,'Point System'!$G:$G,0),0)</f>
        <v>0</v>
      </c>
      <c r="W128" s="241">
        <f t="shared" si="4"/>
        <v>0</v>
      </c>
      <c r="X128" s="241">
        <f t="shared" si="5"/>
        <v>0</v>
      </c>
      <c r="Y128" s="244" cm="1">
        <f t="array" ref="Y128">IFERROR(SUMPRODUCT((LOWER(INDEX(Attendance!$E:$ZZ,MATCH($A128,Attendance!$A:$A,0),0))="x")*(TEXT(Attendance!$E$1:$ZZ$1,"mmm")="Mar"))/SUMPRODUCT((Attendance!$E$1:$ZZ$1&lt;&gt;"")*(TEXT(Attendance!$E$1:$ZZ$1,"mmm")="Mar")),0)</f>
        <v>0</v>
      </c>
      <c r="Z128" s="245" cm="1">
        <f t="array" ref="Z128">IFERROR(SUMPRODUCT((LOWER(INDEX(Attendance!$E:$ZZ,MATCH($A128,Attendance!$A:$A,0),0))="x")*(Attendance!$E$2:$ZZ$2=_xlfn.XLOOKUP(E$1,'Point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29" spans="1:26" x14ac:dyDescent="0.25">
      <c r="A129" s="39">
        <f>Attendance!A128</f>
        <v>126</v>
      </c>
      <c r="B129" s="39" t="str">
        <f>IF($A129=0,"",IFERROR(_xlfn.LET(_xlpm.x,INDEX(Attendance!$B:$B,MATCH($A129,Attendance!$A:$A,0)),IF(_xlpm.x=0,"",_xlpm.x)),""))</f>
        <v/>
      </c>
      <c r="C129" s="39" t="str">
        <f>IF($A129=0,"",IFERROR(_xlfn.LET(_xlpm.x,INDEX(Attendance!$C:$C,MATCH($A129,Attendance!$A:$A,0)),IF(_xlpm.x=0,"",_xlpm.x)),""))</f>
        <v/>
      </c>
      <c r="D129" s="39" t="str">
        <f>IF($A129=0,"",IFERROR(_xlfn.LET(_xlpm.x,INDEX(Attendance!$D:$D,MATCH($A129,Attendance!$A:$A,0)),IF(_xlpm.x=0,"",_xlpm.x)),""))</f>
        <v/>
      </c>
      <c r="E129" s="233" cm="1">
        <f t="array" ref="E129">SUMPRODUCT((LOWER(INDEX(Attendance!$D:$ZZ,MATCH($A129,Attendance!$A:$A,0),0))="x")*(Attendance!$D$2:$ZZ$2=_xlfn.XLOOKUP(E$1,'Point System'!$A:$A,'Point System'!$B:$B,""))*(TEXT(Attendance!$D$1:$ZZ$1,"mmm")="Mar"))*_xlfn.XLOOKUP(E$1,'Point System'!$A:$A,'Point System'!$C:$C,0)</f>
        <v>0</v>
      </c>
      <c r="F129" s="233" cm="1">
        <f t="array" ref="F129">SUMPRODUCT((LOWER(INDEX(Attendance!$D:$ZZ,MATCH($A129,Attendance!$A:$A,0),0))="x")*(Attendance!$D$2:$ZZ$2=_xlfn.XLOOKUP(F$1,'Point System'!$A:$A,'Point System'!$B:$B,""))*(TEXT(Attendance!$D$1:$ZZ$1,"mmm")="Mar"))*_xlfn.XLOOKUP(F$1,'Point System'!$A:$A,'Point System'!$C:$C,0)</f>
        <v>0</v>
      </c>
      <c r="G129" s="233" cm="1">
        <f t="array" ref="G129">SUMPRODUCT((LOWER(INDEX(Attendance!$D:$ZZ,MATCH($A129,Attendance!$A:$A,0),0))="x")*(Attendance!$D$2:$ZZ$2=_xlfn.XLOOKUP(G$1,'Point System'!$A:$A,'Point System'!$B:$B,""))*(TEXT(Attendance!$D$1:$ZZ$1,"mmm")="Mar"))*_xlfn.XLOOKUP(G$1,'Point System'!$A:$A,'Point System'!$C:$C,0)</f>
        <v>0</v>
      </c>
      <c r="H129" s="233" cm="1">
        <f t="array" ref="H129">SUMPRODUCT((LOWER(INDEX(Attendance!$D:$ZZ,MATCH($A129,Attendance!$A:$A,0),0))="x")*(Attendance!$D$2:$ZZ$2=_xlfn.XLOOKUP(H$1,'Point System'!$A:$A,'Point System'!$B:$B,""))*(TEXT(Attendance!$D$1:$ZZ$1,"mmm")="Mar"))*_xlfn.XLOOKUP(H$1,'Point System'!$A:$A,'Point System'!$C:$C,0)</f>
        <v>0</v>
      </c>
      <c r="I129" s="233" cm="1">
        <f t="array" ref="I129">SUMPRODUCT((LOWER(INDEX(Attendance!$D:$ZZ,MATCH($A129,Attendance!$A:$A,0),0))="x")*(Attendance!$D$2:$ZZ$2=_xlfn.XLOOKUP(I$1,'Point System'!$A:$A,'Point System'!$B:$B,""))*(TEXT(Attendance!$D$1:$ZZ$1,"mmm")="Mar"))*_xlfn.XLOOKUP(I$1,'Point System'!$A:$A,'Point System'!$C:$C,0)</f>
        <v>0</v>
      </c>
      <c r="J129" s="233" cm="1">
        <f t="array" ref="J129">SUMPRODUCT((LOWER(INDEX(Attendance!$D:$ZZ,MATCH($A129,Attendance!$A:$A,0),0))="x")*(Attendance!$D$2:$ZZ$2=_xlfn.XLOOKUP(J$1,'Point System'!$A:$A,'Point System'!$B:$B,""))*(TEXT(Attendance!$D$1:$ZZ$1,"mmm")="Mar"))*_xlfn.XLOOKUP(J$1,'Point System'!$A:$A,'Point System'!$C:$C,0)</f>
        <v>0</v>
      </c>
      <c r="K129" s="233" cm="1">
        <f t="array" ref="K129">SUMPRODUCT((LOWER(INDEX(Attendance!$D:$ZZ,MATCH($A129,Attendance!$A:$A,0),0))="x")*(Attendance!$D$2:$ZZ$2=_xlfn.XLOOKUP(K$1,'Point System'!$A:$A,'Point System'!$B:$B,""))*(TEXT(Attendance!$D$1:$ZZ$1,"mmm")="Mar"))*_xlfn.XLOOKUP(K$1,'Point System'!$A:$A,'Point System'!$C:$C,0)</f>
        <v>0</v>
      </c>
      <c r="L129" s="188"/>
      <c r="M129" s="188"/>
      <c r="N129" s="188"/>
      <c r="O129" s="188"/>
      <c r="P129" s="241">
        <f t="shared" si="3"/>
        <v>0</v>
      </c>
      <c r="Q129" s="242">
        <f>IFERROR(INDEX(Deduction!$W:$W,MATCH($A129,Deduction!$A:$A,0))*_xlfn.XLOOKUP(Q$1,'Point System'!$E:$E,'Point System'!$G:$G,0),0)</f>
        <v>0</v>
      </c>
      <c r="R129" s="242">
        <f>IFERROR(INDEX(Deduction!$X:$X,MATCH($A129,Deduction!$A:$A,0))*_xlfn.XLOOKUP(R$1,'Point System'!$E:$E,'Point System'!$G:$G,0),0)</f>
        <v>0</v>
      </c>
      <c r="S129" s="242">
        <f>IFERROR(INDEX(Deduction!$Y:$Y,MATCH($A129,Deduction!$A:$A,0))*_xlfn.XLOOKUP(S$1,'Point System'!$E:$E,'Point System'!$G:$G,0),0)</f>
        <v>0</v>
      </c>
      <c r="T129" s="242">
        <f>IFERROR(INDEX(Deduction!$Z:$Z,MATCH($A129,Deduction!$A:$A,0))*_xlfn.XLOOKUP(T$1,'Point System'!$E:$E,'Point System'!$G:$G,0),0)</f>
        <v>0</v>
      </c>
      <c r="U129" s="242">
        <f>IFERROR(INDEX(Deduction!$AA:$AA,MATCH($A129,Deduction!$A:$A,0))*_xlfn.XLOOKUP(U$1,'Point System'!$E:$E,'Point System'!$G:$G,0),0)</f>
        <v>0</v>
      </c>
      <c r="V129" s="242">
        <f>IFERROR(INDEX(Deduction!$AB:$AB,MATCH($A129,Deduction!$A:$A,0))*_xlfn.XLOOKUP(V$1,'Point System'!$E:$E,'Point System'!$G:$G,0),0)</f>
        <v>0</v>
      </c>
      <c r="W129" s="241">
        <f t="shared" si="4"/>
        <v>0</v>
      </c>
      <c r="X129" s="241">
        <f t="shared" si="5"/>
        <v>0</v>
      </c>
      <c r="Y129" s="244" cm="1">
        <f t="array" ref="Y129">IFERROR(SUMPRODUCT((LOWER(INDEX(Attendance!$E:$ZZ,MATCH($A129,Attendance!$A:$A,0),0))="x")*(TEXT(Attendance!$E$1:$ZZ$1,"mmm")="Mar"))/SUMPRODUCT((Attendance!$E$1:$ZZ$1&lt;&gt;"")*(TEXT(Attendance!$E$1:$ZZ$1,"mmm")="Mar")),0)</f>
        <v>0</v>
      </c>
      <c r="Z129" s="245" cm="1">
        <f t="array" ref="Z129">IFERROR(SUMPRODUCT((LOWER(INDEX(Attendance!$E:$ZZ,MATCH($A129,Attendance!$A:$A,0),0))="x")*(Attendance!$E$2:$ZZ$2=_xlfn.XLOOKUP(E$1,'Point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30" spans="1:26" x14ac:dyDescent="0.25">
      <c r="A130" s="40">
        <f>Attendance!A129</f>
        <v>127</v>
      </c>
      <c r="B130" s="39" t="str">
        <f>IF($A130=0,"",IFERROR(_xlfn.LET(_xlpm.x,INDEX(Attendance!$B:$B,MATCH($A130,Attendance!$A:$A,0)),IF(_xlpm.x=0,"",_xlpm.x)),""))</f>
        <v/>
      </c>
      <c r="C130" s="39" t="str">
        <f>IF($A130=0,"",IFERROR(_xlfn.LET(_xlpm.x,INDEX(Attendance!$C:$C,MATCH($A130,Attendance!$A:$A,0)),IF(_xlpm.x=0,"",_xlpm.x)),""))</f>
        <v/>
      </c>
      <c r="D130" s="39" t="str">
        <f>IF($A130=0,"",IFERROR(_xlfn.LET(_xlpm.x,INDEX(Attendance!$D:$D,MATCH($A130,Attendance!$A:$A,0)),IF(_xlpm.x=0,"",_xlpm.x)),""))</f>
        <v/>
      </c>
      <c r="E130" s="233" cm="1">
        <f t="array" ref="E130">SUMPRODUCT((LOWER(INDEX(Attendance!$D:$ZZ,MATCH($A130,Attendance!$A:$A,0),0))="x")*(Attendance!$D$2:$ZZ$2=_xlfn.XLOOKUP(E$1,'Point System'!$A:$A,'Point System'!$B:$B,""))*(TEXT(Attendance!$D$1:$ZZ$1,"mmm")="Mar"))*_xlfn.XLOOKUP(E$1,'Point System'!$A:$A,'Point System'!$C:$C,0)</f>
        <v>0</v>
      </c>
      <c r="F130" s="233" cm="1">
        <f t="array" ref="F130">SUMPRODUCT((LOWER(INDEX(Attendance!$D:$ZZ,MATCH($A130,Attendance!$A:$A,0),0))="x")*(Attendance!$D$2:$ZZ$2=_xlfn.XLOOKUP(F$1,'Point System'!$A:$A,'Point System'!$B:$B,""))*(TEXT(Attendance!$D$1:$ZZ$1,"mmm")="Mar"))*_xlfn.XLOOKUP(F$1,'Point System'!$A:$A,'Point System'!$C:$C,0)</f>
        <v>0</v>
      </c>
      <c r="G130" s="233" cm="1">
        <f t="array" ref="G130">SUMPRODUCT((LOWER(INDEX(Attendance!$D:$ZZ,MATCH($A130,Attendance!$A:$A,0),0))="x")*(Attendance!$D$2:$ZZ$2=_xlfn.XLOOKUP(G$1,'Point System'!$A:$A,'Point System'!$B:$B,""))*(TEXT(Attendance!$D$1:$ZZ$1,"mmm")="Mar"))*_xlfn.XLOOKUP(G$1,'Point System'!$A:$A,'Point System'!$C:$C,0)</f>
        <v>0</v>
      </c>
      <c r="H130" s="233" cm="1">
        <f t="array" ref="H130">SUMPRODUCT((LOWER(INDEX(Attendance!$D:$ZZ,MATCH($A130,Attendance!$A:$A,0),0))="x")*(Attendance!$D$2:$ZZ$2=_xlfn.XLOOKUP(H$1,'Point System'!$A:$A,'Point System'!$B:$B,""))*(TEXT(Attendance!$D$1:$ZZ$1,"mmm")="Mar"))*_xlfn.XLOOKUP(H$1,'Point System'!$A:$A,'Point System'!$C:$C,0)</f>
        <v>0</v>
      </c>
      <c r="I130" s="233" cm="1">
        <f t="array" ref="I130">SUMPRODUCT((LOWER(INDEX(Attendance!$D:$ZZ,MATCH($A130,Attendance!$A:$A,0),0))="x")*(Attendance!$D$2:$ZZ$2=_xlfn.XLOOKUP(I$1,'Point System'!$A:$A,'Point System'!$B:$B,""))*(TEXT(Attendance!$D$1:$ZZ$1,"mmm")="Mar"))*_xlfn.XLOOKUP(I$1,'Point System'!$A:$A,'Point System'!$C:$C,0)</f>
        <v>0</v>
      </c>
      <c r="J130" s="233" cm="1">
        <f t="array" ref="J130">SUMPRODUCT((LOWER(INDEX(Attendance!$D:$ZZ,MATCH($A130,Attendance!$A:$A,0),0))="x")*(Attendance!$D$2:$ZZ$2=_xlfn.XLOOKUP(J$1,'Point System'!$A:$A,'Point System'!$B:$B,""))*(TEXT(Attendance!$D$1:$ZZ$1,"mmm")="Mar"))*_xlfn.XLOOKUP(J$1,'Point System'!$A:$A,'Point System'!$C:$C,0)</f>
        <v>0</v>
      </c>
      <c r="K130" s="233" cm="1">
        <f t="array" ref="K130">SUMPRODUCT((LOWER(INDEX(Attendance!$D:$ZZ,MATCH($A130,Attendance!$A:$A,0),0))="x")*(Attendance!$D$2:$ZZ$2=_xlfn.XLOOKUP(K$1,'Point System'!$A:$A,'Point System'!$B:$B,""))*(TEXT(Attendance!$D$1:$ZZ$1,"mmm")="Mar"))*_xlfn.XLOOKUP(K$1,'Point System'!$A:$A,'Point System'!$C:$C,0)</f>
        <v>0</v>
      </c>
      <c r="L130" s="188"/>
      <c r="M130" s="188"/>
      <c r="N130" s="188"/>
      <c r="O130" s="188"/>
      <c r="P130" s="241">
        <f t="shared" si="3"/>
        <v>0</v>
      </c>
      <c r="Q130" s="242">
        <f>IFERROR(INDEX(Deduction!$W:$W,MATCH($A130,Deduction!$A:$A,0))*_xlfn.XLOOKUP(Q$1,'Point System'!$E:$E,'Point System'!$G:$G,0),0)</f>
        <v>0</v>
      </c>
      <c r="R130" s="242">
        <f>IFERROR(INDEX(Deduction!$X:$X,MATCH($A130,Deduction!$A:$A,0))*_xlfn.XLOOKUP(R$1,'Point System'!$E:$E,'Point System'!$G:$G,0),0)</f>
        <v>0</v>
      </c>
      <c r="S130" s="242">
        <f>IFERROR(INDEX(Deduction!$Y:$Y,MATCH($A130,Deduction!$A:$A,0))*_xlfn.XLOOKUP(S$1,'Point System'!$E:$E,'Point System'!$G:$G,0),0)</f>
        <v>0</v>
      </c>
      <c r="T130" s="242">
        <f>IFERROR(INDEX(Deduction!$Z:$Z,MATCH($A130,Deduction!$A:$A,0))*_xlfn.XLOOKUP(T$1,'Point System'!$E:$E,'Point System'!$G:$G,0),0)</f>
        <v>0</v>
      </c>
      <c r="U130" s="242">
        <f>IFERROR(INDEX(Deduction!$AA:$AA,MATCH($A130,Deduction!$A:$A,0))*_xlfn.XLOOKUP(U$1,'Point System'!$E:$E,'Point System'!$G:$G,0),0)</f>
        <v>0</v>
      </c>
      <c r="V130" s="242">
        <f>IFERROR(INDEX(Deduction!$AB:$AB,MATCH($A130,Deduction!$A:$A,0))*_xlfn.XLOOKUP(V$1,'Point System'!$E:$E,'Point System'!$G:$G,0),0)</f>
        <v>0</v>
      </c>
      <c r="W130" s="241">
        <f t="shared" si="4"/>
        <v>0</v>
      </c>
      <c r="X130" s="241">
        <f t="shared" si="5"/>
        <v>0</v>
      </c>
      <c r="Y130" s="244" cm="1">
        <f t="array" ref="Y130">IFERROR(SUMPRODUCT((LOWER(INDEX(Attendance!$E:$ZZ,MATCH($A130,Attendance!$A:$A,0),0))="x")*(TEXT(Attendance!$E$1:$ZZ$1,"mmm")="Mar"))/SUMPRODUCT((Attendance!$E$1:$ZZ$1&lt;&gt;"")*(TEXT(Attendance!$E$1:$ZZ$1,"mmm")="Mar")),0)</f>
        <v>0</v>
      </c>
      <c r="Z130" s="245" cm="1">
        <f t="array" ref="Z130">IFERROR(SUMPRODUCT((LOWER(INDEX(Attendance!$E:$ZZ,MATCH($A130,Attendance!$A:$A,0),0))="x")*(Attendance!$E$2:$ZZ$2=_xlfn.XLOOKUP(E$1,'Point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31" spans="1:26" x14ac:dyDescent="0.25">
      <c r="A131" s="39">
        <f>Attendance!A130</f>
        <v>128</v>
      </c>
      <c r="B131" s="39" t="str">
        <f>IF($A131=0,"",IFERROR(_xlfn.LET(_xlpm.x,INDEX(Attendance!$B:$B,MATCH($A131,Attendance!$A:$A,0)),IF(_xlpm.x=0,"",_xlpm.x)),""))</f>
        <v/>
      </c>
      <c r="C131" s="39" t="str">
        <f>IF($A131=0,"",IFERROR(_xlfn.LET(_xlpm.x,INDEX(Attendance!$C:$C,MATCH($A131,Attendance!$A:$A,0)),IF(_xlpm.x=0,"",_xlpm.x)),""))</f>
        <v/>
      </c>
      <c r="D131" s="39" t="str">
        <f>IF($A131=0,"",IFERROR(_xlfn.LET(_xlpm.x,INDEX(Attendance!$D:$D,MATCH($A131,Attendance!$A:$A,0)),IF(_xlpm.x=0,"",_xlpm.x)),""))</f>
        <v/>
      </c>
      <c r="E131" s="233" cm="1">
        <f t="array" ref="E131">SUMPRODUCT((LOWER(INDEX(Attendance!$D:$ZZ,MATCH($A131,Attendance!$A:$A,0),0))="x")*(Attendance!$D$2:$ZZ$2=_xlfn.XLOOKUP(E$1,'Point System'!$A:$A,'Point System'!$B:$B,""))*(TEXT(Attendance!$D$1:$ZZ$1,"mmm")="Mar"))*_xlfn.XLOOKUP(E$1,'Point System'!$A:$A,'Point System'!$C:$C,0)</f>
        <v>0</v>
      </c>
      <c r="F131" s="233" cm="1">
        <f t="array" ref="F131">SUMPRODUCT((LOWER(INDEX(Attendance!$D:$ZZ,MATCH($A131,Attendance!$A:$A,0),0))="x")*(Attendance!$D$2:$ZZ$2=_xlfn.XLOOKUP(F$1,'Point System'!$A:$A,'Point System'!$B:$B,""))*(TEXT(Attendance!$D$1:$ZZ$1,"mmm")="Mar"))*_xlfn.XLOOKUP(F$1,'Point System'!$A:$A,'Point System'!$C:$C,0)</f>
        <v>0</v>
      </c>
      <c r="G131" s="233" cm="1">
        <f t="array" ref="G131">SUMPRODUCT((LOWER(INDEX(Attendance!$D:$ZZ,MATCH($A131,Attendance!$A:$A,0),0))="x")*(Attendance!$D$2:$ZZ$2=_xlfn.XLOOKUP(G$1,'Point System'!$A:$A,'Point System'!$B:$B,""))*(TEXT(Attendance!$D$1:$ZZ$1,"mmm")="Mar"))*_xlfn.XLOOKUP(G$1,'Point System'!$A:$A,'Point System'!$C:$C,0)</f>
        <v>0</v>
      </c>
      <c r="H131" s="233" cm="1">
        <f t="array" ref="H131">SUMPRODUCT((LOWER(INDEX(Attendance!$D:$ZZ,MATCH($A131,Attendance!$A:$A,0),0))="x")*(Attendance!$D$2:$ZZ$2=_xlfn.XLOOKUP(H$1,'Point System'!$A:$A,'Point System'!$B:$B,""))*(TEXT(Attendance!$D$1:$ZZ$1,"mmm")="Mar"))*_xlfn.XLOOKUP(H$1,'Point System'!$A:$A,'Point System'!$C:$C,0)</f>
        <v>0</v>
      </c>
      <c r="I131" s="233" cm="1">
        <f t="array" ref="I131">SUMPRODUCT((LOWER(INDEX(Attendance!$D:$ZZ,MATCH($A131,Attendance!$A:$A,0),0))="x")*(Attendance!$D$2:$ZZ$2=_xlfn.XLOOKUP(I$1,'Point System'!$A:$A,'Point System'!$B:$B,""))*(TEXT(Attendance!$D$1:$ZZ$1,"mmm")="Mar"))*_xlfn.XLOOKUP(I$1,'Point System'!$A:$A,'Point System'!$C:$C,0)</f>
        <v>0</v>
      </c>
      <c r="J131" s="233" cm="1">
        <f t="array" ref="J131">SUMPRODUCT((LOWER(INDEX(Attendance!$D:$ZZ,MATCH($A131,Attendance!$A:$A,0),0))="x")*(Attendance!$D$2:$ZZ$2=_xlfn.XLOOKUP(J$1,'Point System'!$A:$A,'Point System'!$B:$B,""))*(TEXT(Attendance!$D$1:$ZZ$1,"mmm")="Mar"))*_xlfn.XLOOKUP(J$1,'Point System'!$A:$A,'Point System'!$C:$C,0)</f>
        <v>0</v>
      </c>
      <c r="K131" s="233" cm="1">
        <f t="array" ref="K131">SUMPRODUCT((LOWER(INDEX(Attendance!$D:$ZZ,MATCH($A131,Attendance!$A:$A,0),0))="x")*(Attendance!$D$2:$ZZ$2=_xlfn.XLOOKUP(K$1,'Point System'!$A:$A,'Point System'!$B:$B,""))*(TEXT(Attendance!$D$1:$ZZ$1,"mmm")="Mar"))*_xlfn.XLOOKUP(K$1,'Point System'!$A:$A,'Point System'!$C:$C,0)</f>
        <v>0</v>
      </c>
      <c r="L131" s="188"/>
      <c r="M131" s="188"/>
      <c r="N131" s="188"/>
      <c r="O131" s="188"/>
      <c r="P131" s="241">
        <f t="shared" si="3"/>
        <v>0</v>
      </c>
      <c r="Q131" s="242">
        <f>IFERROR(INDEX(Deduction!$W:$W,MATCH($A131,Deduction!$A:$A,0))*_xlfn.XLOOKUP(Q$1,'Point System'!$E:$E,'Point System'!$G:$G,0),0)</f>
        <v>0</v>
      </c>
      <c r="R131" s="242">
        <f>IFERROR(INDEX(Deduction!$X:$X,MATCH($A131,Deduction!$A:$A,0))*_xlfn.XLOOKUP(R$1,'Point System'!$E:$E,'Point System'!$G:$G,0),0)</f>
        <v>0</v>
      </c>
      <c r="S131" s="242">
        <f>IFERROR(INDEX(Deduction!$Y:$Y,MATCH($A131,Deduction!$A:$A,0))*_xlfn.XLOOKUP(S$1,'Point System'!$E:$E,'Point System'!$G:$G,0),0)</f>
        <v>0</v>
      </c>
      <c r="T131" s="242">
        <f>IFERROR(INDEX(Deduction!$Z:$Z,MATCH($A131,Deduction!$A:$A,0))*_xlfn.XLOOKUP(T$1,'Point System'!$E:$E,'Point System'!$G:$G,0),0)</f>
        <v>0</v>
      </c>
      <c r="U131" s="242">
        <f>IFERROR(INDEX(Deduction!$AA:$AA,MATCH($A131,Deduction!$A:$A,0))*_xlfn.XLOOKUP(U$1,'Point System'!$E:$E,'Point System'!$G:$G,0),0)</f>
        <v>0</v>
      </c>
      <c r="V131" s="242">
        <f>IFERROR(INDEX(Deduction!$AB:$AB,MATCH($A131,Deduction!$A:$A,0))*_xlfn.XLOOKUP(V$1,'Point System'!$E:$E,'Point System'!$G:$G,0),0)</f>
        <v>0</v>
      </c>
      <c r="W131" s="241">
        <f t="shared" si="4"/>
        <v>0</v>
      </c>
      <c r="X131" s="241">
        <f t="shared" si="5"/>
        <v>0</v>
      </c>
      <c r="Y131" s="244" cm="1">
        <f t="array" ref="Y131">IFERROR(SUMPRODUCT((LOWER(INDEX(Attendance!$E:$ZZ,MATCH($A131,Attendance!$A:$A,0),0))="x")*(TEXT(Attendance!$E$1:$ZZ$1,"mmm")="Mar"))/SUMPRODUCT((Attendance!$E$1:$ZZ$1&lt;&gt;"")*(TEXT(Attendance!$E$1:$ZZ$1,"mmm")="Mar")),0)</f>
        <v>0</v>
      </c>
      <c r="Z131" s="245" cm="1">
        <f t="array" ref="Z131">IFERROR(SUMPRODUCT((LOWER(INDEX(Attendance!$E:$ZZ,MATCH($A131,Attendance!$A:$A,0),0))="x")*(Attendance!$E$2:$ZZ$2=_xlfn.XLOOKUP(E$1,'Point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32" spans="1:26" x14ac:dyDescent="0.25">
      <c r="A132" s="40">
        <f>Attendance!A131</f>
        <v>129</v>
      </c>
      <c r="B132" s="39" t="str">
        <f>IF($A132=0,"",IFERROR(_xlfn.LET(_xlpm.x,INDEX(Attendance!$B:$B,MATCH($A132,Attendance!$A:$A,0)),IF(_xlpm.x=0,"",_xlpm.x)),""))</f>
        <v/>
      </c>
      <c r="C132" s="39" t="str">
        <f>IF($A132=0,"",IFERROR(_xlfn.LET(_xlpm.x,INDEX(Attendance!$C:$C,MATCH($A132,Attendance!$A:$A,0)),IF(_xlpm.x=0,"",_xlpm.x)),""))</f>
        <v/>
      </c>
      <c r="D132" s="39" t="str">
        <f>IF($A132=0,"",IFERROR(_xlfn.LET(_xlpm.x,INDEX(Attendance!$D:$D,MATCH($A132,Attendance!$A:$A,0)),IF(_xlpm.x=0,"",_xlpm.x)),""))</f>
        <v/>
      </c>
      <c r="E132" s="233" cm="1">
        <f t="array" ref="E132">SUMPRODUCT((LOWER(INDEX(Attendance!$D:$ZZ,MATCH($A132,Attendance!$A:$A,0),0))="x")*(Attendance!$D$2:$ZZ$2=_xlfn.XLOOKUP(E$1,'Point System'!$A:$A,'Point System'!$B:$B,""))*(TEXT(Attendance!$D$1:$ZZ$1,"mmm")="Mar"))*_xlfn.XLOOKUP(E$1,'Point System'!$A:$A,'Point System'!$C:$C,0)</f>
        <v>0</v>
      </c>
      <c r="F132" s="233" cm="1">
        <f t="array" ref="F132">SUMPRODUCT((LOWER(INDEX(Attendance!$D:$ZZ,MATCH($A132,Attendance!$A:$A,0),0))="x")*(Attendance!$D$2:$ZZ$2=_xlfn.XLOOKUP(F$1,'Point System'!$A:$A,'Point System'!$B:$B,""))*(TEXT(Attendance!$D$1:$ZZ$1,"mmm")="Mar"))*_xlfn.XLOOKUP(F$1,'Point System'!$A:$A,'Point System'!$C:$C,0)</f>
        <v>0</v>
      </c>
      <c r="G132" s="233" cm="1">
        <f t="array" ref="G132">SUMPRODUCT((LOWER(INDEX(Attendance!$D:$ZZ,MATCH($A132,Attendance!$A:$A,0),0))="x")*(Attendance!$D$2:$ZZ$2=_xlfn.XLOOKUP(G$1,'Point System'!$A:$A,'Point System'!$B:$B,""))*(TEXT(Attendance!$D$1:$ZZ$1,"mmm")="Mar"))*_xlfn.XLOOKUP(G$1,'Point System'!$A:$A,'Point System'!$C:$C,0)</f>
        <v>0</v>
      </c>
      <c r="H132" s="233" cm="1">
        <f t="array" ref="H132">SUMPRODUCT((LOWER(INDEX(Attendance!$D:$ZZ,MATCH($A132,Attendance!$A:$A,0),0))="x")*(Attendance!$D$2:$ZZ$2=_xlfn.XLOOKUP(H$1,'Point System'!$A:$A,'Point System'!$B:$B,""))*(TEXT(Attendance!$D$1:$ZZ$1,"mmm")="Mar"))*_xlfn.XLOOKUP(H$1,'Point System'!$A:$A,'Point System'!$C:$C,0)</f>
        <v>0</v>
      </c>
      <c r="I132" s="233" cm="1">
        <f t="array" ref="I132">SUMPRODUCT((LOWER(INDEX(Attendance!$D:$ZZ,MATCH($A132,Attendance!$A:$A,0),0))="x")*(Attendance!$D$2:$ZZ$2=_xlfn.XLOOKUP(I$1,'Point System'!$A:$A,'Point System'!$B:$B,""))*(TEXT(Attendance!$D$1:$ZZ$1,"mmm")="Mar"))*_xlfn.XLOOKUP(I$1,'Point System'!$A:$A,'Point System'!$C:$C,0)</f>
        <v>0</v>
      </c>
      <c r="J132" s="233" cm="1">
        <f t="array" ref="J132">SUMPRODUCT((LOWER(INDEX(Attendance!$D:$ZZ,MATCH($A132,Attendance!$A:$A,0),0))="x")*(Attendance!$D$2:$ZZ$2=_xlfn.XLOOKUP(J$1,'Point System'!$A:$A,'Point System'!$B:$B,""))*(TEXT(Attendance!$D$1:$ZZ$1,"mmm")="Mar"))*_xlfn.XLOOKUP(J$1,'Point System'!$A:$A,'Point System'!$C:$C,0)</f>
        <v>0</v>
      </c>
      <c r="K132" s="233" cm="1">
        <f t="array" ref="K132">SUMPRODUCT((LOWER(INDEX(Attendance!$D:$ZZ,MATCH($A132,Attendance!$A:$A,0),0))="x")*(Attendance!$D$2:$ZZ$2=_xlfn.XLOOKUP(K$1,'Point System'!$A:$A,'Point System'!$B:$B,""))*(TEXT(Attendance!$D$1:$ZZ$1,"mmm")="Mar"))*_xlfn.XLOOKUP(K$1,'Point System'!$A:$A,'Point System'!$C:$C,0)</f>
        <v>0</v>
      </c>
      <c r="L132" s="188"/>
      <c r="M132" s="188"/>
      <c r="N132" s="188"/>
      <c r="O132" s="188"/>
      <c r="P132" s="241">
        <f t="shared" ref="P132:P153" si="6">SUM(E132:O132)</f>
        <v>0</v>
      </c>
      <c r="Q132" s="242">
        <f>IFERROR(INDEX(Deduction!$W:$W,MATCH($A132,Deduction!$A:$A,0))*_xlfn.XLOOKUP(Q$1,'Point System'!$E:$E,'Point System'!$G:$G,0),0)</f>
        <v>0</v>
      </c>
      <c r="R132" s="242">
        <f>IFERROR(INDEX(Deduction!$X:$X,MATCH($A132,Deduction!$A:$A,0))*_xlfn.XLOOKUP(R$1,'Point System'!$E:$E,'Point System'!$G:$G,0),0)</f>
        <v>0</v>
      </c>
      <c r="S132" s="242">
        <f>IFERROR(INDEX(Deduction!$Y:$Y,MATCH($A132,Deduction!$A:$A,0))*_xlfn.XLOOKUP(S$1,'Point System'!$E:$E,'Point System'!$G:$G,0),0)</f>
        <v>0</v>
      </c>
      <c r="T132" s="242">
        <f>IFERROR(INDEX(Deduction!$Z:$Z,MATCH($A132,Deduction!$A:$A,0))*_xlfn.XLOOKUP(T$1,'Point System'!$E:$E,'Point System'!$G:$G,0),0)</f>
        <v>0</v>
      </c>
      <c r="U132" s="242">
        <f>IFERROR(INDEX(Deduction!$AA:$AA,MATCH($A132,Deduction!$A:$A,0))*_xlfn.XLOOKUP(U$1,'Point System'!$E:$E,'Point System'!$G:$G,0),0)</f>
        <v>0</v>
      </c>
      <c r="V132" s="242">
        <f>IFERROR(INDEX(Deduction!$AB:$AB,MATCH($A132,Deduction!$A:$A,0))*_xlfn.XLOOKUP(V$1,'Point System'!$E:$E,'Point System'!$G:$G,0),0)</f>
        <v>0</v>
      </c>
      <c r="W132" s="241">
        <f t="shared" ref="W132:W153" si="7">SUM(Q132:V132)</f>
        <v>0</v>
      </c>
      <c r="X132" s="241">
        <f t="shared" ref="X132:X153" si="8">P132-W132</f>
        <v>0</v>
      </c>
      <c r="Y132" s="244" cm="1">
        <f t="array" ref="Y132">IFERROR(SUMPRODUCT((LOWER(INDEX(Attendance!$E:$ZZ,MATCH($A132,Attendance!$A:$A,0),0))="x")*(TEXT(Attendance!$E$1:$ZZ$1,"mmm")="Mar"))/SUMPRODUCT((Attendance!$E$1:$ZZ$1&lt;&gt;"")*(TEXT(Attendance!$E$1:$ZZ$1,"mmm")="Mar")),0)</f>
        <v>0</v>
      </c>
      <c r="Z132" s="245" cm="1">
        <f t="array" ref="Z132">IFERROR(SUMPRODUCT((LOWER(INDEX(Attendance!$E:$ZZ,MATCH($A132,Attendance!$A:$A,0),0))="x")*(Attendance!$E$2:$ZZ$2=_xlfn.XLOOKUP(E$1,'Point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33" spans="1:26" x14ac:dyDescent="0.25">
      <c r="A133" s="39">
        <f>Attendance!A132</f>
        <v>130</v>
      </c>
      <c r="B133" s="39" t="str">
        <f>IF($A133=0,"",IFERROR(_xlfn.LET(_xlpm.x,INDEX(Attendance!$B:$B,MATCH($A133,Attendance!$A:$A,0)),IF(_xlpm.x=0,"",_xlpm.x)),""))</f>
        <v/>
      </c>
      <c r="C133" s="39" t="str">
        <f>IF($A133=0,"",IFERROR(_xlfn.LET(_xlpm.x,INDEX(Attendance!$C:$C,MATCH($A133,Attendance!$A:$A,0)),IF(_xlpm.x=0,"",_xlpm.x)),""))</f>
        <v/>
      </c>
      <c r="D133" s="39" t="str">
        <f>IF($A133=0,"",IFERROR(_xlfn.LET(_xlpm.x,INDEX(Attendance!$D:$D,MATCH($A133,Attendance!$A:$A,0)),IF(_xlpm.x=0,"",_xlpm.x)),""))</f>
        <v/>
      </c>
      <c r="E133" s="233" cm="1">
        <f t="array" ref="E133">SUMPRODUCT((LOWER(INDEX(Attendance!$D:$ZZ,MATCH($A133,Attendance!$A:$A,0),0))="x")*(Attendance!$D$2:$ZZ$2=_xlfn.XLOOKUP(E$1,'Point System'!$A:$A,'Point System'!$B:$B,""))*(TEXT(Attendance!$D$1:$ZZ$1,"mmm")="Mar"))*_xlfn.XLOOKUP(E$1,'Point System'!$A:$A,'Point System'!$C:$C,0)</f>
        <v>0</v>
      </c>
      <c r="F133" s="233" cm="1">
        <f t="array" ref="F133">SUMPRODUCT((LOWER(INDEX(Attendance!$D:$ZZ,MATCH($A133,Attendance!$A:$A,0),0))="x")*(Attendance!$D$2:$ZZ$2=_xlfn.XLOOKUP(F$1,'Point System'!$A:$A,'Point System'!$B:$B,""))*(TEXT(Attendance!$D$1:$ZZ$1,"mmm")="Mar"))*_xlfn.XLOOKUP(F$1,'Point System'!$A:$A,'Point System'!$C:$C,0)</f>
        <v>0</v>
      </c>
      <c r="G133" s="233" cm="1">
        <f t="array" ref="G133">SUMPRODUCT((LOWER(INDEX(Attendance!$D:$ZZ,MATCH($A133,Attendance!$A:$A,0),0))="x")*(Attendance!$D$2:$ZZ$2=_xlfn.XLOOKUP(G$1,'Point System'!$A:$A,'Point System'!$B:$B,""))*(TEXT(Attendance!$D$1:$ZZ$1,"mmm")="Mar"))*_xlfn.XLOOKUP(G$1,'Point System'!$A:$A,'Point System'!$C:$C,0)</f>
        <v>0</v>
      </c>
      <c r="H133" s="233" cm="1">
        <f t="array" ref="H133">SUMPRODUCT((LOWER(INDEX(Attendance!$D:$ZZ,MATCH($A133,Attendance!$A:$A,0),0))="x")*(Attendance!$D$2:$ZZ$2=_xlfn.XLOOKUP(H$1,'Point System'!$A:$A,'Point System'!$B:$B,""))*(TEXT(Attendance!$D$1:$ZZ$1,"mmm")="Mar"))*_xlfn.XLOOKUP(H$1,'Point System'!$A:$A,'Point System'!$C:$C,0)</f>
        <v>0</v>
      </c>
      <c r="I133" s="233" cm="1">
        <f t="array" ref="I133">SUMPRODUCT((LOWER(INDEX(Attendance!$D:$ZZ,MATCH($A133,Attendance!$A:$A,0),0))="x")*(Attendance!$D$2:$ZZ$2=_xlfn.XLOOKUP(I$1,'Point System'!$A:$A,'Point System'!$B:$B,""))*(TEXT(Attendance!$D$1:$ZZ$1,"mmm")="Mar"))*_xlfn.XLOOKUP(I$1,'Point System'!$A:$A,'Point System'!$C:$C,0)</f>
        <v>0</v>
      </c>
      <c r="J133" s="233" cm="1">
        <f t="array" ref="J133">SUMPRODUCT((LOWER(INDEX(Attendance!$D:$ZZ,MATCH($A133,Attendance!$A:$A,0),0))="x")*(Attendance!$D$2:$ZZ$2=_xlfn.XLOOKUP(J$1,'Point System'!$A:$A,'Point System'!$B:$B,""))*(TEXT(Attendance!$D$1:$ZZ$1,"mmm")="Mar"))*_xlfn.XLOOKUP(J$1,'Point System'!$A:$A,'Point System'!$C:$C,0)</f>
        <v>0</v>
      </c>
      <c r="K133" s="233" cm="1">
        <f t="array" ref="K133">SUMPRODUCT((LOWER(INDEX(Attendance!$D:$ZZ,MATCH($A133,Attendance!$A:$A,0),0))="x")*(Attendance!$D$2:$ZZ$2=_xlfn.XLOOKUP(K$1,'Point System'!$A:$A,'Point System'!$B:$B,""))*(TEXT(Attendance!$D$1:$ZZ$1,"mmm")="Mar"))*_xlfn.XLOOKUP(K$1,'Point System'!$A:$A,'Point System'!$C:$C,0)</f>
        <v>0</v>
      </c>
      <c r="L133" s="188"/>
      <c r="M133" s="188"/>
      <c r="N133" s="188"/>
      <c r="O133" s="188"/>
      <c r="P133" s="241">
        <f t="shared" si="6"/>
        <v>0</v>
      </c>
      <c r="Q133" s="242">
        <f>IFERROR(INDEX(Deduction!$W:$W,MATCH($A133,Deduction!$A:$A,0))*_xlfn.XLOOKUP(Q$1,'Point System'!$E:$E,'Point System'!$G:$G,0),0)</f>
        <v>0</v>
      </c>
      <c r="R133" s="242">
        <f>IFERROR(INDEX(Deduction!$X:$X,MATCH($A133,Deduction!$A:$A,0))*_xlfn.XLOOKUP(R$1,'Point System'!$E:$E,'Point System'!$G:$G,0),0)</f>
        <v>0</v>
      </c>
      <c r="S133" s="242">
        <f>IFERROR(INDEX(Deduction!$Y:$Y,MATCH($A133,Deduction!$A:$A,0))*_xlfn.XLOOKUP(S$1,'Point System'!$E:$E,'Point System'!$G:$G,0),0)</f>
        <v>0</v>
      </c>
      <c r="T133" s="242">
        <f>IFERROR(INDEX(Deduction!$Z:$Z,MATCH($A133,Deduction!$A:$A,0))*_xlfn.XLOOKUP(T$1,'Point System'!$E:$E,'Point System'!$G:$G,0),0)</f>
        <v>0</v>
      </c>
      <c r="U133" s="242">
        <f>IFERROR(INDEX(Deduction!$AA:$AA,MATCH($A133,Deduction!$A:$A,0))*_xlfn.XLOOKUP(U$1,'Point System'!$E:$E,'Point System'!$G:$G,0),0)</f>
        <v>0</v>
      </c>
      <c r="V133" s="242">
        <f>IFERROR(INDEX(Deduction!$AB:$AB,MATCH($A133,Deduction!$A:$A,0))*_xlfn.XLOOKUP(V$1,'Point System'!$E:$E,'Point System'!$G:$G,0),0)</f>
        <v>0</v>
      </c>
      <c r="W133" s="241">
        <f t="shared" si="7"/>
        <v>0</v>
      </c>
      <c r="X133" s="241">
        <f t="shared" si="8"/>
        <v>0</v>
      </c>
      <c r="Y133" s="244" cm="1">
        <f t="array" ref="Y133">IFERROR(SUMPRODUCT((LOWER(INDEX(Attendance!$E:$ZZ,MATCH($A133,Attendance!$A:$A,0),0))="x")*(TEXT(Attendance!$E$1:$ZZ$1,"mmm")="Mar"))/SUMPRODUCT((Attendance!$E$1:$ZZ$1&lt;&gt;"")*(TEXT(Attendance!$E$1:$ZZ$1,"mmm")="Mar")),0)</f>
        <v>0</v>
      </c>
      <c r="Z133" s="245" cm="1">
        <f t="array" ref="Z133">IFERROR(SUMPRODUCT((LOWER(INDEX(Attendance!$E:$ZZ,MATCH($A133,Attendance!$A:$A,0),0))="x")*(Attendance!$E$2:$ZZ$2=_xlfn.XLOOKUP(E$1,'Point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34" spans="1:26" x14ac:dyDescent="0.25">
      <c r="A134" s="40">
        <f>Attendance!A133</f>
        <v>131</v>
      </c>
      <c r="B134" s="39" t="str">
        <f>IF($A134=0,"",IFERROR(_xlfn.LET(_xlpm.x,INDEX(Attendance!$B:$B,MATCH($A134,Attendance!$A:$A,0)),IF(_xlpm.x=0,"",_xlpm.x)),""))</f>
        <v/>
      </c>
      <c r="C134" s="39" t="str">
        <f>IF($A134=0,"",IFERROR(_xlfn.LET(_xlpm.x,INDEX(Attendance!$C:$C,MATCH($A134,Attendance!$A:$A,0)),IF(_xlpm.x=0,"",_xlpm.x)),""))</f>
        <v/>
      </c>
      <c r="D134" s="39" t="str">
        <f>IF($A134=0,"",IFERROR(_xlfn.LET(_xlpm.x,INDEX(Attendance!$D:$D,MATCH($A134,Attendance!$A:$A,0)),IF(_xlpm.x=0,"",_xlpm.x)),""))</f>
        <v/>
      </c>
      <c r="E134" s="233" cm="1">
        <f t="array" ref="E134">SUMPRODUCT((LOWER(INDEX(Attendance!$D:$ZZ,MATCH($A134,Attendance!$A:$A,0),0))="x")*(Attendance!$D$2:$ZZ$2=_xlfn.XLOOKUP(E$1,'Point System'!$A:$A,'Point System'!$B:$B,""))*(TEXT(Attendance!$D$1:$ZZ$1,"mmm")="Mar"))*_xlfn.XLOOKUP(E$1,'Point System'!$A:$A,'Point System'!$C:$C,0)</f>
        <v>0</v>
      </c>
      <c r="F134" s="233" cm="1">
        <f t="array" ref="F134">SUMPRODUCT((LOWER(INDEX(Attendance!$D:$ZZ,MATCH($A134,Attendance!$A:$A,0),0))="x")*(Attendance!$D$2:$ZZ$2=_xlfn.XLOOKUP(F$1,'Point System'!$A:$A,'Point System'!$B:$B,""))*(TEXT(Attendance!$D$1:$ZZ$1,"mmm")="Mar"))*_xlfn.XLOOKUP(F$1,'Point System'!$A:$A,'Point System'!$C:$C,0)</f>
        <v>0</v>
      </c>
      <c r="G134" s="233" cm="1">
        <f t="array" ref="G134">SUMPRODUCT((LOWER(INDEX(Attendance!$D:$ZZ,MATCH($A134,Attendance!$A:$A,0),0))="x")*(Attendance!$D$2:$ZZ$2=_xlfn.XLOOKUP(G$1,'Point System'!$A:$A,'Point System'!$B:$B,""))*(TEXT(Attendance!$D$1:$ZZ$1,"mmm")="Mar"))*_xlfn.XLOOKUP(G$1,'Point System'!$A:$A,'Point System'!$C:$C,0)</f>
        <v>0</v>
      </c>
      <c r="H134" s="233" cm="1">
        <f t="array" ref="H134">SUMPRODUCT((LOWER(INDEX(Attendance!$D:$ZZ,MATCH($A134,Attendance!$A:$A,0),0))="x")*(Attendance!$D$2:$ZZ$2=_xlfn.XLOOKUP(H$1,'Point System'!$A:$A,'Point System'!$B:$B,""))*(TEXT(Attendance!$D$1:$ZZ$1,"mmm")="Mar"))*_xlfn.XLOOKUP(H$1,'Point System'!$A:$A,'Point System'!$C:$C,0)</f>
        <v>0</v>
      </c>
      <c r="I134" s="233" cm="1">
        <f t="array" ref="I134">SUMPRODUCT((LOWER(INDEX(Attendance!$D:$ZZ,MATCH($A134,Attendance!$A:$A,0),0))="x")*(Attendance!$D$2:$ZZ$2=_xlfn.XLOOKUP(I$1,'Point System'!$A:$A,'Point System'!$B:$B,""))*(TEXT(Attendance!$D$1:$ZZ$1,"mmm")="Mar"))*_xlfn.XLOOKUP(I$1,'Point System'!$A:$A,'Point System'!$C:$C,0)</f>
        <v>0</v>
      </c>
      <c r="J134" s="233" cm="1">
        <f t="array" ref="J134">SUMPRODUCT((LOWER(INDEX(Attendance!$D:$ZZ,MATCH($A134,Attendance!$A:$A,0),0))="x")*(Attendance!$D$2:$ZZ$2=_xlfn.XLOOKUP(J$1,'Point System'!$A:$A,'Point System'!$B:$B,""))*(TEXT(Attendance!$D$1:$ZZ$1,"mmm")="Mar"))*_xlfn.XLOOKUP(J$1,'Point System'!$A:$A,'Point System'!$C:$C,0)</f>
        <v>0</v>
      </c>
      <c r="K134" s="233" cm="1">
        <f t="array" ref="K134">SUMPRODUCT((LOWER(INDEX(Attendance!$D:$ZZ,MATCH($A134,Attendance!$A:$A,0),0))="x")*(Attendance!$D$2:$ZZ$2=_xlfn.XLOOKUP(K$1,'Point System'!$A:$A,'Point System'!$B:$B,""))*(TEXT(Attendance!$D$1:$ZZ$1,"mmm")="Mar"))*_xlfn.XLOOKUP(K$1,'Point System'!$A:$A,'Point System'!$C:$C,0)</f>
        <v>0</v>
      </c>
      <c r="L134" s="188"/>
      <c r="M134" s="188"/>
      <c r="N134" s="188"/>
      <c r="O134" s="188"/>
      <c r="P134" s="241">
        <f t="shared" si="6"/>
        <v>0</v>
      </c>
      <c r="Q134" s="242">
        <f>IFERROR(INDEX(Deduction!$W:$W,MATCH($A134,Deduction!$A:$A,0))*_xlfn.XLOOKUP(Q$1,'Point System'!$E:$E,'Point System'!$G:$G,0),0)</f>
        <v>0</v>
      </c>
      <c r="R134" s="242">
        <f>IFERROR(INDEX(Deduction!$X:$X,MATCH($A134,Deduction!$A:$A,0))*_xlfn.XLOOKUP(R$1,'Point System'!$E:$E,'Point System'!$G:$G,0),0)</f>
        <v>0</v>
      </c>
      <c r="S134" s="242">
        <f>IFERROR(INDEX(Deduction!$Y:$Y,MATCH($A134,Deduction!$A:$A,0))*_xlfn.XLOOKUP(S$1,'Point System'!$E:$E,'Point System'!$G:$G,0),0)</f>
        <v>0</v>
      </c>
      <c r="T134" s="242">
        <f>IFERROR(INDEX(Deduction!$Z:$Z,MATCH($A134,Deduction!$A:$A,0))*_xlfn.XLOOKUP(T$1,'Point System'!$E:$E,'Point System'!$G:$G,0),0)</f>
        <v>0</v>
      </c>
      <c r="U134" s="242">
        <f>IFERROR(INDEX(Deduction!$AA:$AA,MATCH($A134,Deduction!$A:$A,0))*_xlfn.XLOOKUP(U$1,'Point System'!$E:$E,'Point System'!$G:$G,0),0)</f>
        <v>0</v>
      </c>
      <c r="V134" s="242">
        <f>IFERROR(INDEX(Deduction!$AB:$AB,MATCH($A134,Deduction!$A:$A,0))*_xlfn.XLOOKUP(V$1,'Point System'!$E:$E,'Point System'!$G:$G,0),0)</f>
        <v>0</v>
      </c>
      <c r="W134" s="241">
        <f t="shared" si="7"/>
        <v>0</v>
      </c>
      <c r="X134" s="241">
        <f t="shared" si="8"/>
        <v>0</v>
      </c>
      <c r="Y134" s="244" cm="1">
        <f t="array" ref="Y134">IFERROR(SUMPRODUCT((LOWER(INDEX(Attendance!$E:$ZZ,MATCH($A134,Attendance!$A:$A,0),0))="x")*(TEXT(Attendance!$E$1:$ZZ$1,"mmm")="Mar"))/SUMPRODUCT((Attendance!$E$1:$ZZ$1&lt;&gt;"")*(TEXT(Attendance!$E$1:$ZZ$1,"mmm")="Mar")),0)</f>
        <v>0</v>
      </c>
      <c r="Z134" s="245" cm="1">
        <f t="array" ref="Z134">IFERROR(SUMPRODUCT((LOWER(INDEX(Attendance!$E:$ZZ,MATCH($A134,Attendance!$A:$A,0),0))="x")*(Attendance!$E$2:$ZZ$2=_xlfn.XLOOKUP(E$1,'Point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35" spans="1:26" x14ac:dyDescent="0.25">
      <c r="A135" s="39">
        <f>Attendance!A134</f>
        <v>132</v>
      </c>
      <c r="B135" s="39" t="str">
        <f>IF($A135=0,"",IFERROR(_xlfn.LET(_xlpm.x,INDEX(Attendance!$B:$B,MATCH($A135,Attendance!$A:$A,0)),IF(_xlpm.x=0,"",_xlpm.x)),""))</f>
        <v/>
      </c>
      <c r="C135" s="39" t="str">
        <f>IF($A135=0,"",IFERROR(_xlfn.LET(_xlpm.x,INDEX(Attendance!$C:$C,MATCH($A135,Attendance!$A:$A,0)),IF(_xlpm.x=0,"",_xlpm.x)),""))</f>
        <v/>
      </c>
      <c r="D135" s="39" t="str">
        <f>IF($A135=0,"",IFERROR(_xlfn.LET(_xlpm.x,INDEX(Attendance!$D:$D,MATCH($A135,Attendance!$A:$A,0)),IF(_xlpm.x=0,"",_xlpm.x)),""))</f>
        <v/>
      </c>
      <c r="E135" s="233" cm="1">
        <f t="array" ref="E135">SUMPRODUCT((LOWER(INDEX(Attendance!$D:$ZZ,MATCH($A135,Attendance!$A:$A,0),0))="x")*(Attendance!$D$2:$ZZ$2=_xlfn.XLOOKUP(E$1,'Point System'!$A:$A,'Point System'!$B:$B,""))*(TEXT(Attendance!$D$1:$ZZ$1,"mmm")="Mar"))*_xlfn.XLOOKUP(E$1,'Point System'!$A:$A,'Point System'!$C:$C,0)</f>
        <v>0</v>
      </c>
      <c r="F135" s="233" cm="1">
        <f t="array" ref="F135">SUMPRODUCT((LOWER(INDEX(Attendance!$D:$ZZ,MATCH($A135,Attendance!$A:$A,0),0))="x")*(Attendance!$D$2:$ZZ$2=_xlfn.XLOOKUP(F$1,'Point System'!$A:$A,'Point System'!$B:$B,""))*(TEXT(Attendance!$D$1:$ZZ$1,"mmm")="Mar"))*_xlfn.XLOOKUP(F$1,'Point System'!$A:$A,'Point System'!$C:$C,0)</f>
        <v>0</v>
      </c>
      <c r="G135" s="233" cm="1">
        <f t="array" ref="G135">SUMPRODUCT((LOWER(INDEX(Attendance!$D:$ZZ,MATCH($A135,Attendance!$A:$A,0),0))="x")*(Attendance!$D$2:$ZZ$2=_xlfn.XLOOKUP(G$1,'Point System'!$A:$A,'Point System'!$B:$B,""))*(TEXT(Attendance!$D$1:$ZZ$1,"mmm")="Mar"))*_xlfn.XLOOKUP(G$1,'Point System'!$A:$A,'Point System'!$C:$C,0)</f>
        <v>0</v>
      </c>
      <c r="H135" s="233" cm="1">
        <f t="array" ref="H135">SUMPRODUCT((LOWER(INDEX(Attendance!$D:$ZZ,MATCH($A135,Attendance!$A:$A,0),0))="x")*(Attendance!$D$2:$ZZ$2=_xlfn.XLOOKUP(H$1,'Point System'!$A:$A,'Point System'!$B:$B,""))*(TEXT(Attendance!$D$1:$ZZ$1,"mmm")="Mar"))*_xlfn.XLOOKUP(H$1,'Point System'!$A:$A,'Point System'!$C:$C,0)</f>
        <v>0</v>
      </c>
      <c r="I135" s="233" cm="1">
        <f t="array" ref="I135">SUMPRODUCT((LOWER(INDEX(Attendance!$D:$ZZ,MATCH($A135,Attendance!$A:$A,0),0))="x")*(Attendance!$D$2:$ZZ$2=_xlfn.XLOOKUP(I$1,'Point System'!$A:$A,'Point System'!$B:$B,""))*(TEXT(Attendance!$D$1:$ZZ$1,"mmm")="Mar"))*_xlfn.XLOOKUP(I$1,'Point System'!$A:$A,'Point System'!$C:$C,0)</f>
        <v>0</v>
      </c>
      <c r="J135" s="233" cm="1">
        <f t="array" ref="J135">SUMPRODUCT((LOWER(INDEX(Attendance!$D:$ZZ,MATCH($A135,Attendance!$A:$A,0),0))="x")*(Attendance!$D$2:$ZZ$2=_xlfn.XLOOKUP(J$1,'Point System'!$A:$A,'Point System'!$B:$B,""))*(TEXT(Attendance!$D$1:$ZZ$1,"mmm")="Mar"))*_xlfn.XLOOKUP(J$1,'Point System'!$A:$A,'Point System'!$C:$C,0)</f>
        <v>0</v>
      </c>
      <c r="K135" s="233" cm="1">
        <f t="array" ref="K135">SUMPRODUCT((LOWER(INDEX(Attendance!$D:$ZZ,MATCH($A135,Attendance!$A:$A,0),0))="x")*(Attendance!$D$2:$ZZ$2=_xlfn.XLOOKUP(K$1,'Point System'!$A:$A,'Point System'!$B:$B,""))*(TEXT(Attendance!$D$1:$ZZ$1,"mmm")="Mar"))*_xlfn.XLOOKUP(K$1,'Point System'!$A:$A,'Point System'!$C:$C,0)</f>
        <v>0</v>
      </c>
      <c r="L135" s="188"/>
      <c r="M135" s="188"/>
      <c r="N135" s="188"/>
      <c r="O135" s="188"/>
      <c r="P135" s="241">
        <f t="shared" si="6"/>
        <v>0</v>
      </c>
      <c r="Q135" s="242">
        <f>IFERROR(INDEX(Deduction!$W:$W,MATCH($A135,Deduction!$A:$A,0))*_xlfn.XLOOKUP(Q$1,'Point System'!$E:$E,'Point System'!$G:$G,0),0)</f>
        <v>0</v>
      </c>
      <c r="R135" s="242">
        <f>IFERROR(INDEX(Deduction!$X:$X,MATCH($A135,Deduction!$A:$A,0))*_xlfn.XLOOKUP(R$1,'Point System'!$E:$E,'Point System'!$G:$G,0),0)</f>
        <v>0</v>
      </c>
      <c r="S135" s="242">
        <f>IFERROR(INDEX(Deduction!$Y:$Y,MATCH($A135,Deduction!$A:$A,0))*_xlfn.XLOOKUP(S$1,'Point System'!$E:$E,'Point System'!$G:$G,0),0)</f>
        <v>0</v>
      </c>
      <c r="T135" s="242">
        <f>IFERROR(INDEX(Deduction!$Z:$Z,MATCH($A135,Deduction!$A:$A,0))*_xlfn.XLOOKUP(T$1,'Point System'!$E:$E,'Point System'!$G:$G,0),0)</f>
        <v>0</v>
      </c>
      <c r="U135" s="242">
        <f>IFERROR(INDEX(Deduction!$AA:$AA,MATCH($A135,Deduction!$A:$A,0))*_xlfn.XLOOKUP(U$1,'Point System'!$E:$E,'Point System'!$G:$G,0),0)</f>
        <v>0</v>
      </c>
      <c r="V135" s="242">
        <f>IFERROR(INDEX(Deduction!$AB:$AB,MATCH($A135,Deduction!$A:$A,0))*_xlfn.XLOOKUP(V$1,'Point System'!$E:$E,'Point System'!$G:$G,0),0)</f>
        <v>0</v>
      </c>
      <c r="W135" s="241">
        <f t="shared" si="7"/>
        <v>0</v>
      </c>
      <c r="X135" s="241">
        <f t="shared" si="8"/>
        <v>0</v>
      </c>
      <c r="Y135" s="244" cm="1">
        <f t="array" ref="Y135">IFERROR(SUMPRODUCT((LOWER(INDEX(Attendance!$E:$ZZ,MATCH($A135,Attendance!$A:$A,0),0))="x")*(TEXT(Attendance!$E$1:$ZZ$1,"mmm")="Mar"))/SUMPRODUCT((Attendance!$E$1:$ZZ$1&lt;&gt;"")*(TEXT(Attendance!$E$1:$ZZ$1,"mmm")="Mar")),0)</f>
        <v>0</v>
      </c>
      <c r="Z135" s="245" cm="1">
        <f t="array" ref="Z135">IFERROR(SUMPRODUCT((LOWER(INDEX(Attendance!$E:$ZZ,MATCH($A135,Attendance!$A:$A,0),0))="x")*(Attendance!$E$2:$ZZ$2=_xlfn.XLOOKUP(E$1,'Point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36" spans="1:26" x14ac:dyDescent="0.25">
      <c r="A136" s="40">
        <f>Attendance!A135</f>
        <v>133</v>
      </c>
      <c r="B136" s="39" t="str">
        <f>IF($A136=0,"",IFERROR(_xlfn.LET(_xlpm.x,INDEX(Attendance!$B:$B,MATCH($A136,Attendance!$A:$A,0)),IF(_xlpm.x=0,"",_xlpm.x)),""))</f>
        <v/>
      </c>
      <c r="C136" s="39" t="str">
        <f>IF($A136=0,"",IFERROR(_xlfn.LET(_xlpm.x,INDEX(Attendance!$C:$C,MATCH($A136,Attendance!$A:$A,0)),IF(_xlpm.x=0,"",_xlpm.x)),""))</f>
        <v/>
      </c>
      <c r="D136" s="39" t="str">
        <f>IF($A136=0,"",IFERROR(_xlfn.LET(_xlpm.x,INDEX(Attendance!$D:$D,MATCH($A136,Attendance!$A:$A,0)),IF(_xlpm.x=0,"",_xlpm.x)),""))</f>
        <v/>
      </c>
      <c r="E136" s="233" cm="1">
        <f t="array" ref="E136">SUMPRODUCT((LOWER(INDEX(Attendance!$D:$ZZ,MATCH($A136,Attendance!$A:$A,0),0))="x")*(Attendance!$D$2:$ZZ$2=_xlfn.XLOOKUP(E$1,'Point System'!$A:$A,'Point System'!$B:$B,""))*(TEXT(Attendance!$D$1:$ZZ$1,"mmm")="Mar"))*_xlfn.XLOOKUP(E$1,'Point System'!$A:$A,'Point System'!$C:$C,0)</f>
        <v>0</v>
      </c>
      <c r="F136" s="233" cm="1">
        <f t="array" ref="F136">SUMPRODUCT((LOWER(INDEX(Attendance!$D:$ZZ,MATCH($A136,Attendance!$A:$A,0),0))="x")*(Attendance!$D$2:$ZZ$2=_xlfn.XLOOKUP(F$1,'Point System'!$A:$A,'Point System'!$B:$B,""))*(TEXT(Attendance!$D$1:$ZZ$1,"mmm")="Mar"))*_xlfn.XLOOKUP(F$1,'Point System'!$A:$A,'Point System'!$C:$C,0)</f>
        <v>0</v>
      </c>
      <c r="G136" s="233" cm="1">
        <f t="array" ref="G136">SUMPRODUCT((LOWER(INDEX(Attendance!$D:$ZZ,MATCH($A136,Attendance!$A:$A,0),0))="x")*(Attendance!$D$2:$ZZ$2=_xlfn.XLOOKUP(G$1,'Point System'!$A:$A,'Point System'!$B:$B,""))*(TEXT(Attendance!$D$1:$ZZ$1,"mmm")="Mar"))*_xlfn.XLOOKUP(G$1,'Point System'!$A:$A,'Point System'!$C:$C,0)</f>
        <v>0</v>
      </c>
      <c r="H136" s="233" cm="1">
        <f t="array" ref="H136">SUMPRODUCT((LOWER(INDEX(Attendance!$D:$ZZ,MATCH($A136,Attendance!$A:$A,0),0))="x")*(Attendance!$D$2:$ZZ$2=_xlfn.XLOOKUP(H$1,'Point System'!$A:$A,'Point System'!$B:$B,""))*(TEXT(Attendance!$D$1:$ZZ$1,"mmm")="Mar"))*_xlfn.XLOOKUP(H$1,'Point System'!$A:$A,'Point System'!$C:$C,0)</f>
        <v>0</v>
      </c>
      <c r="I136" s="233" cm="1">
        <f t="array" ref="I136">SUMPRODUCT((LOWER(INDEX(Attendance!$D:$ZZ,MATCH($A136,Attendance!$A:$A,0),0))="x")*(Attendance!$D$2:$ZZ$2=_xlfn.XLOOKUP(I$1,'Point System'!$A:$A,'Point System'!$B:$B,""))*(TEXT(Attendance!$D$1:$ZZ$1,"mmm")="Mar"))*_xlfn.XLOOKUP(I$1,'Point System'!$A:$A,'Point System'!$C:$C,0)</f>
        <v>0</v>
      </c>
      <c r="J136" s="233" cm="1">
        <f t="array" ref="J136">SUMPRODUCT((LOWER(INDEX(Attendance!$D:$ZZ,MATCH($A136,Attendance!$A:$A,0),0))="x")*(Attendance!$D$2:$ZZ$2=_xlfn.XLOOKUP(J$1,'Point System'!$A:$A,'Point System'!$B:$B,""))*(TEXT(Attendance!$D$1:$ZZ$1,"mmm")="Mar"))*_xlfn.XLOOKUP(J$1,'Point System'!$A:$A,'Point System'!$C:$C,0)</f>
        <v>0</v>
      </c>
      <c r="K136" s="233" cm="1">
        <f t="array" ref="K136">SUMPRODUCT((LOWER(INDEX(Attendance!$D:$ZZ,MATCH($A136,Attendance!$A:$A,0),0))="x")*(Attendance!$D$2:$ZZ$2=_xlfn.XLOOKUP(K$1,'Point System'!$A:$A,'Point System'!$B:$B,""))*(TEXT(Attendance!$D$1:$ZZ$1,"mmm")="Mar"))*_xlfn.XLOOKUP(K$1,'Point System'!$A:$A,'Point System'!$C:$C,0)</f>
        <v>0</v>
      </c>
      <c r="L136" s="188"/>
      <c r="M136" s="188"/>
      <c r="N136" s="188"/>
      <c r="O136" s="188"/>
      <c r="P136" s="241">
        <f t="shared" si="6"/>
        <v>0</v>
      </c>
      <c r="Q136" s="242">
        <f>IFERROR(INDEX(Deduction!$W:$W,MATCH($A136,Deduction!$A:$A,0))*_xlfn.XLOOKUP(Q$1,'Point System'!$E:$E,'Point System'!$G:$G,0),0)</f>
        <v>0</v>
      </c>
      <c r="R136" s="242">
        <f>IFERROR(INDEX(Deduction!$X:$X,MATCH($A136,Deduction!$A:$A,0))*_xlfn.XLOOKUP(R$1,'Point System'!$E:$E,'Point System'!$G:$G,0),0)</f>
        <v>0</v>
      </c>
      <c r="S136" s="242">
        <f>IFERROR(INDEX(Deduction!$Y:$Y,MATCH($A136,Deduction!$A:$A,0))*_xlfn.XLOOKUP(S$1,'Point System'!$E:$E,'Point System'!$G:$G,0),0)</f>
        <v>0</v>
      </c>
      <c r="T136" s="242">
        <f>IFERROR(INDEX(Deduction!$Z:$Z,MATCH($A136,Deduction!$A:$A,0))*_xlfn.XLOOKUP(T$1,'Point System'!$E:$E,'Point System'!$G:$G,0),0)</f>
        <v>0</v>
      </c>
      <c r="U136" s="242">
        <f>IFERROR(INDEX(Deduction!$AA:$AA,MATCH($A136,Deduction!$A:$A,0))*_xlfn.XLOOKUP(U$1,'Point System'!$E:$E,'Point System'!$G:$G,0),0)</f>
        <v>0</v>
      </c>
      <c r="V136" s="242">
        <f>IFERROR(INDEX(Deduction!$AB:$AB,MATCH($A136,Deduction!$A:$A,0))*_xlfn.XLOOKUP(V$1,'Point System'!$E:$E,'Point System'!$G:$G,0),0)</f>
        <v>0</v>
      </c>
      <c r="W136" s="241">
        <f t="shared" si="7"/>
        <v>0</v>
      </c>
      <c r="X136" s="241">
        <f t="shared" si="8"/>
        <v>0</v>
      </c>
      <c r="Y136" s="244" cm="1">
        <f t="array" ref="Y136">IFERROR(SUMPRODUCT((LOWER(INDEX(Attendance!$E:$ZZ,MATCH($A136,Attendance!$A:$A,0),0))="x")*(TEXT(Attendance!$E$1:$ZZ$1,"mmm")="Mar"))/SUMPRODUCT((Attendance!$E$1:$ZZ$1&lt;&gt;"")*(TEXT(Attendance!$E$1:$ZZ$1,"mmm")="Mar")),0)</f>
        <v>0</v>
      </c>
      <c r="Z136" s="245" cm="1">
        <f t="array" ref="Z136">IFERROR(SUMPRODUCT((LOWER(INDEX(Attendance!$E:$ZZ,MATCH($A136,Attendance!$A:$A,0),0))="x")*(Attendance!$E$2:$ZZ$2=_xlfn.XLOOKUP(E$1,'Point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37" spans="1:26" x14ac:dyDescent="0.25">
      <c r="A137" s="39">
        <f>Attendance!A136</f>
        <v>134</v>
      </c>
      <c r="B137" s="39" t="str">
        <f>IF($A137=0,"",IFERROR(_xlfn.LET(_xlpm.x,INDEX(Attendance!$B:$B,MATCH($A137,Attendance!$A:$A,0)),IF(_xlpm.x=0,"",_xlpm.x)),""))</f>
        <v/>
      </c>
      <c r="C137" s="39" t="str">
        <f>IF($A137=0,"",IFERROR(_xlfn.LET(_xlpm.x,INDEX(Attendance!$C:$C,MATCH($A137,Attendance!$A:$A,0)),IF(_xlpm.x=0,"",_xlpm.x)),""))</f>
        <v/>
      </c>
      <c r="D137" s="39" t="str">
        <f>IF($A137=0,"",IFERROR(_xlfn.LET(_xlpm.x,INDEX(Attendance!$D:$D,MATCH($A137,Attendance!$A:$A,0)),IF(_xlpm.x=0,"",_xlpm.x)),""))</f>
        <v/>
      </c>
      <c r="E137" s="233" cm="1">
        <f t="array" ref="E137">SUMPRODUCT((LOWER(INDEX(Attendance!$D:$ZZ,MATCH($A137,Attendance!$A:$A,0),0))="x")*(Attendance!$D$2:$ZZ$2=_xlfn.XLOOKUP(E$1,'Point System'!$A:$A,'Point System'!$B:$B,""))*(TEXT(Attendance!$D$1:$ZZ$1,"mmm")="Mar"))*_xlfn.XLOOKUP(E$1,'Point System'!$A:$A,'Point System'!$C:$C,0)</f>
        <v>0</v>
      </c>
      <c r="F137" s="233" cm="1">
        <f t="array" ref="F137">SUMPRODUCT((LOWER(INDEX(Attendance!$D:$ZZ,MATCH($A137,Attendance!$A:$A,0),0))="x")*(Attendance!$D$2:$ZZ$2=_xlfn.XLOOKUP(F$1,'Point System'!$A:$A,'Point System'!$B:$B,""))*(TEXT(Attendance!$D$1:$ZZ$1,"mmm")="Mar"))*_xlfn.XLOOKUP(F$1,'Point System'!$A:$A,'Point System'!$C:$C,0)</f>
        <v>0</v>
      </c>
      <c r="G137" s="233" cm="1">
        <f t="array" ref="G137">SUMPRODUCT((LOWER(INDEX(Attendance!$D:$ZZ,MATCH($A137,Attendance!$A:$A,0),0))="x")*(Attendance!$D$2:$ZZ$2=_xlfn.XLOOKUP(G$1,'Point System'!$A:$A,'Point System'!$B:$B,""))*(TEXT(Attendance!$D$1:$ZZ$1,"mmm")="Mar"))*_xlfn.XLOOKUP(G$1,'Point System'!$A:$A,'Point System'!$C:$C,0)</f>
        <v>0</v>
      </c>
      <c r="H137" s="233" cm="1">
        <f t="array" ref="H137">SUMPRODUCT((LOWER(INDEX(Attendance!$D:$ZZ,MATCH($A137,Attendance!$A:$A,0),0))="x")*(Attendance!$D$2:$ZZ$2=_xlfn.XLOOKUP(H$1,'Point System'!$A:$A,'Point System'!$B:$B,""))*(TEXT(Attendance!$D$1:$ZZ$1,"mmm")="Mar"))*_xlfn.XLOOKUP(H$1,'Point System'!$A:$A,'Point System'!$C:$C,0)</f>
        <v>0</v>
      </c>
      <c r="I137" s="233" cm="1">
        <f t="array" ref="I137">SUMPRODUCT((LOWER(INDEX(Attendance!$D:$ZZ,MATCH($A137,Attendance!$A:$A,0),0))="x")*(Attendance!$D$2:$ZZ$2=_xlfn.XLOOKUP(I$1,'Point System'!$A:$A,'Point System'!$B:$B,""))*(TEXT(Attendance!$D$1:$ZZ$1,"mmm")="Mar"))*_xlfn.XLOOKUP(I$1,'Point System'!$A:$A,'Point System'!$C:$C,0)</f>
        <v>0</v>
      </c>
      <c r="J137" s="233" cm="1">
        <f t="array" ref="J137">SUMPRODUCT((LOWER(INDEX(Attendance!$D:$ZZ,MATCH($A137,Attendance!$A:$A,0),0))="x")*(Attendance!$D$2:$ZZ$2=_xlfn.XLOOKUP(J$1,'Point System'!$A:$A,'Point System'!$B:$B,""))*(TEXT(Attendance!$D$1:$ZZ$1,"mmm")="Mar"))*_xlfn.XLOOKUP(J$1,'Point System'!$A:$A,'Point System'!$C:$C,0)</f>
        <v>0</v>
      </c>
      <c r="K137" s="233" cm="1">
        <f t="array" ref="K137">SUMPRODUCT((LOWER(INDEX(Attendance!$D:$ZZ,MATCH($A137,Attendance!$A:$A,0),0))="x")*(Attendance!$D$2:$ZZ$2=_xlfn.XLOOKUP(K$1,'Point System'!$A:$A,'Point System'!$B:$B,""))*(TEXT(Attendance!$D$1:$ZZ$1,"mmm")="Mar"))*_xlfn.XLOOKUP(K$1,'Point System'!$A:$A,'Point System'!$C:$C,0)</f>
        <v>0</v>
      </c>
      <c r="L137" s="188"/>
      <c r="M137" s="188"/>
      <c r="N137" s="188"/>
      <c r="O137" s="188"/>
      <c r="P137" s="241">
        <f t="shared" si="6"/>
        <v>0</v>
      </c>
      <c r="Q137" s="242">
        <f>IFERROR(INDEX(Deduction!$W:$W,MATCH($A137,Deduction!$A:$A,0))*_xlfn.XLOOKUP(Q$1,'Point System'!$E:$E,'Point System'!$G:$G,0),0)</f>
        <v>0</v>
      </c>
      <c r="R137" s="242">
        <f>IFERROR(INDEX(Deduction!$X:$X,MATCH($A137,Deduction!$A:$A,0))*_xlfn.XLOOKUP(R$1,'Point System'!$E:$E,'Point System'!$G:$G,0),0)</f>
        <v>0</v>
      </c>
      <c r="S137" s="242">
        <f>IFERROR(INDEX(Deduction!$Y:$Y,MATCH($A137,Deduction!$A:$A,0))*_xlfn.XLOOKUP(S$1,'Point System'!$E:$E,'Point System'!$G:$G,0),0)</f>
        <v>0</v>
      </c>
      <c r="T137" s="242">
        <f>IFERROR(INDEX(Deduction!$Z:$Z,MATCH($A137,Deduction!$A:$A,0))*_xlfn.XLOOKUP(T$1,'Point System'!$E:$E,'Point System'!$G:$G,0),0)</f>
        <v>0</v>
      </c>
      <c r="U137" s="242">
        <f>IFERROR(INDEX(Deduction!$AA:$AA,MATCH($A137,Deduction!$A:$A,0))*_xlfn.XLOOKUP(U$1,'Point System'!$E:$E,'Point System'!$G:$G,0),0)</f>
        <v>0</v>
      </c>
      <c r="V137" s="242">
        <f>IFERROR(INDEX(Deduction!$AB:$AB,MATCH($A137,Deduction!$A:$A,0))*_xlfn.XLOOKUP(V$1,'Point System'!$E:$E,'Point System'!$G:$G,0),0)</f>
        <v>0</v>
      </c>
      <c r="W137" s="241">
        <f t="shared" si="7"/>
        <v>0</v>
      </c>
      <c r="X137" s="241">
        <f t="shared" si="8"/>
        <v>0</v>
      </c>
      <c r="Y137" s="244" cm="1">
        <f t="array" ref="Y137">IFERROR(SUMPRODUCT((LOWER(INDEX(Attendance!$E:$ZZ,MATCH($A137,Attendance!$A:$A,0),0))="x")*(TEXT(Attendance!$E$1:$ZZ$1,"mmm")="Mar"))/SUMPRODUCT((Attendance!$E$1:$ZZ$1&lt;&gt;"")*(TEXT(Attendance!$E$1:$ZZ$1,"mmm")="Mar")),0)</f>
        <v>0</v>
      </c>
      <c r="Z137" s="245" cm="1">
        <f t="array" ref="Z137">IFERROR(SUMPRODUCT((LOWER(INDEX(Attendance!$E:$ZZ,MATCH($A137,Attendance!$A:$A,0),0))="x")*(Attendance!$E$2:$ZZ$2=_xlfn.XLOOKUP(E$1,'Point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38" spans="1:26" x14ac:dyDescent="0.25">
      <c r="A138" s="40">
        <f>Attendance!A137</f>
        <v>135</v>
      </c>
      <c r="B138" s="39" t="str">
        <f>IF($A138=0,"",IFERROR(_xlfn.LET(_xlpm.x,INDEX(Attendance!$B:$B,MATCH($A138,Attendance!$A:$A,0)),IF(_xlpm.x=0,"",_xlpm.x)),""))</f>
        <v/>
      </c>
      <c r="C138" s="39" t="str">
        <f>IF($A138=0,"",IFERROR(_xlfn.LET(_xlpm.x,INDEX(Attendance!$C:$C,MATCH($A138,Attendance!$A:$A,0)),IF(_xlpm.x=0,"",_xlpm.x)),""))</f>
        <v/>
      </c>
      <c r="D138" s="39" t="str">
        <f>IF($A138=0,"",IFERROR(_xlfn.LET(_xlpm.x,INDEX(Attendance!$D:$D,MATCH($A138,Attendance!$A:$A,0)),IF(_xlpm.x=0,"",_xlpm.x)),""))</f>
        <v/>
      </c>
      <c r="E138" s="233" cm="1">
        <f t="array" ref="E138">SUMPRODUCT((LOWER(INDEX(Attendance!$D:$ZZ,MATCH($A138,Attendance!$A:$A,0),0))="x")*(Attendance!$D$2:$ZZ$2=_xlfn.XLOOKUP(E$1,'Point System'!$A:$A,'Point System'!$B:$B,""))*(TEXT(Attendance!$D$1:$ZZ$1,"mmm")="Mar"))*_xlfn.XLOOKUP(E$1,'Point System'!$A:$A,'Point System'!$C:$C,0)</f>
        <v>0</v>
      </c>
      <c r="F138" s="233" cm="1">
        <f t="array" ref="F138">SUMPRODUCT((LOWER(INDEX(Attendance!$D:$ZZ,MATCH($A138,Attendance!$A:$A,0),0))="x")*(Attendance!$D$2:$ZZ$2=_xlfn.XLOOKUP(F$1,'Point System'!$A:$A,'Point System'!$B:$B,""))*(TEXT(Attendance!$D$1:$ZZ$1,"mmm")="Mar"))*_xlfn.XLOOKUP(F$1,'Point System'!$A:$A,'Point System'!$C:$C,0)</f>
        <v>0</v>
      </c>
      <c r="G138" s="233" cm="1">
        <f t="array" ref="G138">SUMPRODUCT((LOWER(INDEX(Attendance!$D:$ZZ,MATCH($A138,Attendance!$A:$A,0),0))="x")*(Attendance!$D$2:$ZZ$2=_xlfn.XLOOKUP(G$1,'Point System'!$A:$A,'Point System'!$B:$B,""))*(TEXT(Attendance!$D$1:$ZZ$1,"mmm")="Mar"))*_xlfn.XLOOKUP(G$1,'Point System'!$A:$A,'Point System'!$C:$C,0)</f>
        <v>0</v>
      </c>
      <c r="H138" s="233" cm="1">
        <f t="array" ref="H138">SUMPRODUCT((LOWER(INDEX(Attendance!$D:$ZZ,MATCH($A138,Attendance!$A:$A,0),0))="x")*(Attendance!$D$2:$ZZ$2=_xlfn.XLOOKUP(H$1,'Point System'!$A:$A,'Point System'!$B:$B,""))*(TEXT(Attendance!$D$1:$ZZ$1,"mmm")="Mar"))*_xlfn.XLOOKUP(H$1,'Point System'!$A:$A,'Point System'!$C:$C,0)</f>
        <v>0</v>
      </c>
      <c r="I138" s="233" cm="1">
        <f t="array" ref="I138">SUMPRODUCT((LOWER(INDEX(Attendance!$D:$ZZ,MATCH($A138,Attendance!$A:$A,0),0))="x")*(Attendance!$D$2:$ZZ$2=_xlfn.XLOOKUP(I$1,'Point System'!$A:$A,'Point System'!$B:$B,""))*(TEXT(Attendance!$D$1:$ZZ$1,"mmm")="Mar"))*_xlfn.XLOOKUP(I$1,'Point System'!$A:$A,'Point System'!$C:$C,0)</f>
        <v>0</v>
      </c>
      <c r="J138" s="233" cm="1">
        <f t="array" ref="J138">SUMPRODUCT((LOWER(INDEX(Attendance!$D:$ZZ,MATCH($A138,Attendance!$A:$A,0),0))="x")*(Attendance!$D$2:$ZZ$2=_xlfn.XLOOKUP(J$1,'Point System'!$A:$A,'Point System'!$B:$B,""))*(TEXT(Attendance!$D$1:$ZZ$1,"mmm")="Mar"))*_xlfn.XLOOKUP(J$1,'Point System'!$A:$A,'Point System'!$C:$C,0)</f>
        <v>0</v>
      </c>
      <c r="K138" s="233" cm="1">
        <f t="array" ref="K138">SUMPRODUCT((LOWER(INDEX(Attendance!$D:$ZZ,MATCH($A138,Attendance!$A:$A,0),0))="x")*(Attendance!$D$2:$ZZ$2=_xlfn.XLOOKUP(K$1,'Point System'!$A:$A,'Point System'!$B:$B,""))*(TEXT(Attendance!$D$1:$ZZ$1,"mmm")="Mar"))*_xlfn.XLOOKUP(K$1,'Point System'!$A:$A,'Point System'!$C:$C,0)</f>
        <v>0</v>
      </c>
      <c r="L138" s="188"/>
      <c r="M138" s="188"/>
      <c r="N138" s="188"/>
      <c r="O138" s="188"/>
      <c r="P138" s="241">
        <f t="shared" si="6"/>
        <v>0</v>
      </c>
      <c r="Q138" s="242">
        <f>IFERROR(INDEX(Deduction!$W:$W,MATCH($A138,Deduction!$A:$A,0))*_xlfn.XLOOKUP(Q$1,'Point System'!$E:$E,'Point System'!$G:$G,0),0)</f>
        <v>0</v>
      </c>
      <c r="R138" s="242">
        <f>IFERROR(INDEX(Deduction!$X:$X,MATCH($A138,Deduction!$A:$A,0))*_xlfn.XLOOKUP(R$1,'Point System'!$E:$E,'Point System'!$G:$G,0),0)</f>
        <v>0</v>
      </c>
      <c r="S138" s="242">
        <f>IFERROR(INDEX(Deduction!$Y:$Y,MATCH($A138,Deduction!$A:$A,0))*_xlfn.XLOOKUP(S$1,'Point System'!$E:$E,'Point System'!$G:$G,0),0)</f>
        <v>0</v>
      </c>
      <c r="T138" s="242">
        <f>IFERROR(INDEX(Deduction!$Z:$Z,MATCH($A138,Deduction!$A:$A,0))*_xlfn.XLOOKUP(T$1,'Point System'!$E:$E,'Point System'!$G:$G,0),0)</f>
        <v>0</v>
      </c>
      <c r="U138" s="242">
        <f>IFERROR(INDEX(Deduction!$AA:$AA,MATCH($A138,Deduction!$A:$A,0))*_xlfn.XLOOKUP(U$1,'Point System'!$E:$E,'Point System'!$G:$G,0),0)</f>
        <v>0</v>
      </c>
      <c r="V138" s="242">
        <f>IFERROR(INDEX(Deduction!$AB:$AB,MATCH($A138,Deduction!$A:$A,0))*_xlfn.XLOOKUP(V$1,'Point System'!$E:$E,'Point System'!$G:$G,0),0)</f>
        <v>0</v>
      </c>
      <c r="W138" s="241">
        <f t="shared" si="7"/>
        <v>0</v>
      </c>
      <c r="X138" s="241">
        <f t="shared" si="8"/>
        <v>0</v>
      </c>
      <c r="Y138" s="244" cm="1">
        <f t="array" ref="Y138">IFERROR(SUMPRODUCT((LOWER(INDEX(Attendance!$E:$ZZ,MATCH($A138,Attendance!$A:$A,0),0))="x")*(TEXT(Attendance!$E$1:$ZZ$1,"mmm")="Mar"))/SUMPRODUCT((Attendance!$E$1:$ZZ$1&lt;&gt;"")*(TEXT(Attendance!$E$1:$ZZ$1,"mmm")="Mar")),0)</f>
        <v>0</v>
      </c>
      <c r="Z138" s="245" cm="1">
        <f t="array" ref="Z138">IFERROR(SUMPRODUCT((LOWER(INDEX(Attendance!$E:$ZZ,MATCH($A138,Attendance!$A:$A,0),0))="x")*(Attendance!$E$2:$ZZ$2=_xlfn.XLOOKUP(E$1,'Point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39" spans="1:26" x14ac:dyDescent="0.25">
      <c r="A139" s="39">
        <f>Attendance!A138</f>
        <v>136</v>
      </c>
      <c r="B139" s="39" t="str">
        <f>IF($A139=0,"",IFERROR(_xlfn.LET(_xlpm.x,INDEX(Attendance!$B:$B,MATCH($A139,Attendance!$A:$A,0)),IF(_xlpm.x=0,"",_xlpm.x)),""))</f>
        <v/>
      </c>
      <c r="C139" s="39" t="str">
        <f>IF($A139=0,"",IFERROR(_xlfn.LET(_xlpm.x,INDEX(Attendance!$C:$C,MATCH($A139,Attendance!$A:$A,0)),IF(_xlpm.x=0,"",_xlpm.x)),""))</f>
        <v/>
      </c>
      <c r="D139" s="39" t="str">
        <f>IF($A139=0,"",IFERROR(_xlfn.LET(_xlpm.x,INDEX(Attendance!$D:$D,MATCH($A139,Attendance!$A:$A,0)),IF(_xlpm.x=0,"",_xlpm.x)),""))</f>
        <v/>
      </c>
      <c r="E139" s="233" cm="1">
        <f t="array" ref="E139">SUMPRODUCT((LOWER(INDEX(Attendance!$D:$ZZ,MATCH($A139,Attendance!$A:$A,0),0))="x")*(Attendance!$D$2:$ZZ$2=_xlfn.XLOOKUP(E$1,'Point System'!$A:$A,'Point System'!$B:$B,""))*(TEXT(Attendance!$D$1:$ZZ$1,"mmm")="Mar"))*_xlfn.XLOOKUP(E$1,'Point System'!$A:$A,'Point System'!$C:$C,0)</f>
        <v>0</v>
      </c>
      <c r="F139" s="233" cm="1">
        <f t="array" ref="F139">SUMPRODUCT((LOWER(INDEX(Attendance!$D:$ZZ,MATCH($A139,Attendance!$A:$A,0),0))="x")*(Attendance!$D$2:$ZZ$2=_xlfn.XLOOKUP(F$1,'Point System'!$A:$A,'Point System'!$B:$B,""))*(TEXT(Attendance!$D$1:$ZZ$1,"mmm")="Mar"))*_xlfn.XLOOKUP(F$1,'Point System'!$A:$A,'Point System'!$C:$C,0)</f>
        <v>0</v>
      </c>
      <c r="G139" s="233" cm="1">
        <f t="array" ref="G139">SUMPRODUCT((LOWER(INDEX(Attendance!$D:$ZZ,MATCH($A139,Attendance!$A:$A,0),0))="x")*(Attendance!$D$2:$ZZ$2=_xlfn.XLOOKUP(G$1,'Point System'!$A:$A,'Point System'!$B:$B,""))*(TEXT(Attendance!$D$1:$ZZ$1,"mmm")="Mar"))*_xlfn.XLOOKUP(G$1,'Point System'!$A:$A,'Point System'!$C:$C,0)</f>
        <v>0</v>
      </c>
      <c r="H139" s="233" cm="1">
        <f t="array" ref="H139">SUMPRODUCT((LOWER(INDEX(Attendance!$D:$ZZ,MATCH($A139,Attendance!$A:$A,0),0))="x")*(Attendance!$D$2:$ZZ$2=_xlfn.XLOOKUP(H$1,'Point System'!$A:$A,'Point System'!$B:$B,""))*(TEXT(Attendance!$D$1:$ZZ$1,"mmm")="Mar"))*_xlfn.XLOOKUP(H$1,'Point System'!$A:$A,'Point System'!$C:$C,0)</f>
        <v>0</v>
      </c>
      <c r="I139" s="233" cm="1">
        <f t="array" ref="I139">SUMPRODUCT((LOWER(INDEX(Attendance!$D:$ZZ,MATCH($A139,Attendance!$A:$A,0),0))="x")*(Attendance!$D$2:$ZZ$2=_xlfn.XLOOKUP(I$1,'Point System'!$A:$A,'Point System'!$B:$B,""))*(TEXT(Attendance!$D$1:$ZZ$1,"mmm")="Mar"))*_xlfn.XLOOKUP(I$1,'Point System'!$A:$A,'Point System'!$C:$C,0)</f>
        <v>0</v>
      </c>
      <c r="J139" s="233" cm="1">
        <f t="array" ref="J139">SUMPRODUCT((LOWER(INDEX(Attendance!$D:$ZZ,MATCH($A139,Attendance!$A:$A,0),0))="x")*(Attendance!$D$2:$ZZ$2=_xlfn.XLOOKUP(J$1,'Point System'!$A:$A,'Point System'!$B:$B,""))*(TEXT(Attendance!$D$1:$ZZ$1,"mmm")="Mar"))*_xlfn.XLOOKUP(J$1,'Point System'!$A:$A,'Point System'!$C:$C,0)</f>
        <v>0</v>
      </c>
      <c r="K139" s="233" cm="1">
        <f t="array" ref="K139">SUMPRODUCT((LOWER(INDEX(Attendance!$D:$ZZ,MATCH($A139,Attendance!$A:$A,0),0))="x")*(Attendance!$D$2:$ZZ$2=_xlfn.XLOOKUP(K$1,'Point System'!$A:$A,'Point System'!$B:$B,""))*(TEXT(Attendance!$D$1:$ZZ$1,"mmm")="Mar"))*_xlfn.XLOOKUP(K$1,'Point System'!$A:$A,'Point System'!$C:$C,0)</f>
        <v>0</v>
      </c>
      <c r="L139" s="188"/>
      <c r="M139" s="188"/>
      <c r="N139" s="188"/>
      <c r="O139" s="188"/>
      <c r="P139" s="241">
        <f t="shared" si="6"/>
        <v>0</v>
      </c>
      <c r="Q139" s="242">
        <f>IFERROR(INDEX(Deduction!$W:$W,MATCH($A139,Deduction!$A:$A,0))*_xlfn.XLOOKUP(Q$1,'Point System'!$E:$E,'Point System'!$G:$G,0),0)</f>
        <v>0</v>
      </c>
      <c r="R139" s="242">
        <f>IFERROR(INDEX(Deduction!$X:$X,MATCH($A139,Deduction!$A:$A,0))*_xlfn.XLOOKUP(R$1,'Point System'!$E:$E,'Point System'!$G:$G,0),0)</f>
        <v>0</v>
      </c>
      <c r="S139" s="242">
        <f>IFERROR(INDEX(Deduction!$Y:$Y,MATCH($A139,Deduction!$A:$A,0))*_xlfn.XLOOKUP(S$1,'Point System'!$E:$E,'Point System'!$G:$G,0),0)</f>
        <v>0</v>
      </c>
      <c r="T139" s="242">
        <f>IFERROR(INDEX(Deduction!$Z:$Z,MATCH($A139,Deduction!$A:$A,0))*_xlfn.XLOOKUP(T$1,'Point System'!$E:$E,'Point System'!$G:$G,0),0)</f>
        <v>0</v>
      </c>
      <c r="U139" s="242">
        <f>IFERROR(INDEX(Deduction!$AA:$AA,MATCH($A139,Deduction!$A:$A,0))*_xlfn.XLOOKUP(U$1,'Point System'!$E:$E,'Point System'!$G:$G,0),0)</f>
        <v>0</v>
      </c>
      <c r="V139" s="242">
        <f>IFERROR(INDEX(Deduction!$AB:$AB,MATCH($A139,Deduction!$A:$A,0))*_xlfn.XLOOKUP(V$1,'Point System'!$E:$E,'Point System'!$G:$G,0),0)</f>
        <v>0</v>
      </c>
      <c r="W139" s="241">
        <f t="shared" si="7"/>
        <v>0</v>
      </c>
      <c r="X139" s="241">
        <f t="shared" si="8"/>
        <v>0</v>
      </c>
      <c r="Y139" s="244" cm="1">
        <f t="array" ref="Y139">IFERROR(SUMPRODUCT((LOWER(INDEX(Attendance!$E:$ZZ,MATCH($A139,Attendance!$A:$A,0),0))="x")*(TEXT(Attendance!$E$1:$ZZ$1,"mmm")="Mar"))/SUMPRODUCT((Attendance!$E$1:$ZZ$1&lt;&gt;"")*(TEXT(Attendance!$E$1:$ZZ$1,"mmm")="Mar")),0)</f>
        <v>0</v>
      </c>
      <c r="Z139" s="245" cm="1">
        <f t="array" ref="Z139">IFERROR(SUMPRODUCT((LOWER(INDEX(Attendance!$E:$ZZ,MATCH($A139,Attendance!$A:$A,0),0))="x")*(Attendance!$E$2:$ZZ$2=_xlfn.XLOOKUP(E$1,'Point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40" spans="1:26" x14ac:dyDescent="0.25">
      <c r="A140" s="40">
        <f>Attendance!A139</f>
        <v>137</v>
      </c>
      <c r="B140" s="39" t="str">
        <f>IF($A140=0,"",IFERROR(_xlfn.LET(_xlpm.x,INDEX(Attendance!$B:$B,MATCH($A140,Attendance!$A:$A,0)),IF(_xlpm.x=0,"",_xlpm.x)),""))</f>
        <v/>
      </c>
      <c r="C140" s="39" t="str">
        <f>IF($A140=0,"",IFERROR(_xlfn.LET(_xlpm.x,INDEX(Attendance!$C:$C,MATCH($A140,Attendance!$A:$A,0)),IF(_xlpm.x=0,"",_xlpm.x)),""))</f>
        <v/>
      </c>
      <c r="D140" s="39" t="str">
        <f>IF($A140=0,"",IFERROR(_xlfn.LET(_xlpm.x,INDEX(Attendance!$D:$D,MATCH($A140,Attendance!$A:$A,0)),IF(_xlpm.x=0,"",_xlpm.x)),""))</f>
        <v/>
      </c>
      <c r="E140" s="233" cm="1">
        <f t="array" ref="E140">SUMPRODUCT((LOWER(INDEX(Attendance!$D:$ZZ,MATCH($A140,Attendance!$A:$A,0),0))="x")*(Attendance!$D$2:$ZZ$2=_xlfn.XLOOKUP(E$1,'Point System'!$A:$A,'Point System'!$B:$B,""))*(TEXT(Attendance!$D$1:$ZZ$1,"mmm")="Mar"))*_xlfn.XLOOKUP(E$1,'Point System'!$A:$A,'Point System'!$C:$C,0)</f>
        <v>0</v>
      </c>
      <c r="F140" s="233" cm="1">
        <f t="array" ref="F140">SUMPRODUCT((LOWER(INDEX(Attendance!$D:$ZZ,MATCH($A140,Attendance!$A:$A,0),0))="x")*(Attendance!$D$2:$ZZ$2=_xlfn.XLOOKUP(F$1,'Point System'!$A:$A,'Point System'!$B:$B,""))*(TEXT(Attendance!$D$1:$ZZ$1,"mmm")="Mar"))*_xlfn.XLOOKUP(F$1,'Point System'!$A:$A,'Point System'!$C:$C,0)</f>
        <v>0</v>
      </c>
      <c r="G140" s="233" cm="1">
        <f t="array" ref="G140">SUMPRODUCT((LOWER(INDEX(Attendance!$D:$ZZ,MATCH($A140,Attendance!$A:$A,0),0))="x")*(Attendance!$D$2:$ZZ$2=_xlfn.XLOOKUP(G$1,'Point System'!$A:$A,'Point System'!$B:$B,""))*(TEXT(Attendance!$D$1:$ZZ$1,"mmm")="Mar"))*_xlfn.XLOOKUP(G$1,'Point System'!$A:$A,'Point System'!$C:$C,0)</f>
        <v>0</v>
      </c>
      <c r="H140" s="233" cm="1">
        <f t="array" ref="H140">SUMPRODUCT((LOWER(INDEX(Attendance!$D:$ZZ,MATCH($A140,Attendance!$A:$A,0),0))="x")*(Attendance!$D$2:$ZZ$2=_xlfn.XLOOKUP(H$1,'Point System'!$A:$A,'Point System'!$B:$B,""))*(TEXT(Attendance!$D$1:$ZZ$1,"mmm")="Mar"))*_xlfn.XLOOKUP(H$1,'Point System'!$A:$A,'Point System'!$C:$C,0)</f>
        <v>0</v>
      </c>
      <c r="I140" s="233" cm="1">
        <f t="array" ref="I140">SUMPRODUCT((LOWER(INDEX(Attendance!$D:$ZZ,MATCH($A140,Attendance!$A:$A,0),0))="x")*(Attendance!$D$2:$ZZ$2=_xlfn.XLOOKUP(I$1,'Point System'!$A:$A,'Point System'!$B:$B,""))*(TEXT(Attendance!$D$1:$ZZ$1,"mmm")="Mar"))*_xlfn.XLOOKUP(I$1,'Point System'!$A:$A,'Point System'!$C:$C,0)</f>
        <v>0</v>
      </c>
      <c r="J140" s="233" cm="1">
        <f t="array" ref="J140">SUMPRODUCT((LOWER(INDEX(Attendance!$D:$ZZ,MATCH($A140,Attendance!$A:$A,0),0))="x")*(Attendance!$D$2:$ZZ$2=_xlfn.XLOOKUP(J$1,'Point System'!$A:$A,'Point System'!$B:$B,""))*(TEXT(Attendance!$D$1:$ZZ$1,"mmm")="Mar"))*_xlfn.XLOOKUP(J$1,'Point System'!$A:$A,'Point System'!$C:$C,0)</f>
        <v>0</v>
      </c>
      <c r="K140" s="233" cm="1">
        <f t="array" ref="K140">SUMPRODUCT((LOWER(INDEX(Attendance!$D:$ZZ,MATCH($A140,Attendance!$A:$A,0),0))="x")*(Attendance!$D$2:$ZZ$2=_xlfn.XLOOKUP(K$1,'Point System'!$A:$A,'Point System'!$B:$B,""))*(TEXT(Attendance!$D$1:$ZZ$1,"mmm")="Mar"))*_xlfn.XLOOKUP(K$1,'Point System'!$A:$A,'Point System'!$C:$C,0)</f>
        <v>0</v>
      </c>
      <c r="L140" s="188"/>
      <c r="M140" s="188"/>
      <c r="N140" s="188"/>
      <c r="O140" s="188"/>
      <c r="P140" s="241">
        <f t="shared" si="6"/>
        <v>0</v>
      </c>
      <c r="Q140" s="242">
        <f>IFERROR(INDEX(Deduction!$W:$W,MATCH($A140,Deduction!$A:$A,0))*_xlfn.XLOOKUP(Q$1,'Point System'!$E:$E,'Point System'!$G:$G,0),0)</f>
        <v>0</v>
      </c>
      <c r="R140" s="242">
        <f>IFERROR(INDEX(Deduction!$X:$X,MATCH($A140,Deduction!$A:$A,0))*_xlfn.XLOOKUP(R$1,'Point System'!$E:$E,'Point System'!$G:$G,0),0)</f>
        <v>0</v>
      </c>
      <c r="S140" s="242">
        <f>IFERROR(INDEX(Deduction!$Y:$Y,MATCH($A140,Deduction!$A:$A,0))*_xlfn.XLOOKUP(S$1,'Point System'!$E:$E,'Point System'!$G:$G,0),0)</f>
        <v>0</v>
      </c>
      <c r="T140" s="242">
        <f>IFERROR(INDEX(Deduction!$Z:$Z,MATCH($A140,Deduction!$A:$A,0))*_xlfn.XLOOKUP(T$1,'Point System'!$E:$E,'Point System'!$G:$G,0),0)</f>
        <v>0</v>
      </c>
      <c r="U140" s="242">
        <f>IFERROR(INDEX(Deduction!$AA:$AA,MATCH($A140,Deduction!$A:$A,0))*_xlfn.XLOOKUP(U$1,'Point System'!$E:$E,'Point System'!$G:$G,0),0)</f>
        <v>0</v>
      </c>
      <c r="V140" s="242">
        <f>IFERROR(INDEX(Deduction!$AB:$AB,MATCH($A140,Deduction!$A:$A,0))*_xlfn.XLOOKUP(V$1,'Point System'!$E:$E,'Point System'!$G:$G,0),0)</f>
        <v>0</v>
      </c>
      <c r="W140" s="241">
        <f t="shared" si="7"/>
        <v>0</v>
      </c>
      <c r="X140" s="241">
        <f t="shared" si="8"/>
        <v>0</v>
      </c>
      <c r="Y140" s="244" cm="1">
        <f t="array" ref="Y140">IFERROR(SUMPRODUCT((LOWER(INDEX(Attendance!$E:$ZZ,MATCH($A140,Attendance!$A:$A,0),0))="x")*(TEXT(Attendance!$E$1:$ZZ$1,"mmm")="Mar"))/SUMPRODUCT((Attendance!$E$1:$ZZ$1&lt;&gt;"")*(TEXT(Attendance!$E$1:$ZZ$1,"mmm")="Mar")),0)</f>
        <v>0</v>
      </c>
      <c r="Z140" s="245" cm="1">
        <f t="array" ref="Z140">IFERROR(SUMPRODUCT((LOWER(INDEX(Attendance!$E:$ZZ,MATCH($A140,Attendance!$A:$A,0),0))="x")*(Attendance!$E$2:$ZZ$2=_xlfn.XLOOKUP(E$1,'Point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41" spans="1:26" x14ac:dyDescent="0.25">
      <c r="A141" s="39">
        <f>Attendance!A140</f>
        <v>138</v>
      </c>
      <c r="B141" s="39" t="str">
        <f>IF($A141=0,"",IFERROR(_xlfn.LET(_xlpm.x,INDEX(Attendance!$B:$B,MATCH($A141,Attendance!$A:$A,0)),IF(_xlpm.x=0,"",_xlpm.x)),""))</f>
        <v/>
      </c>
      <c r="C141" s="39" t="str">
        <f>IF($A141=0,"",IFERROR(_xlfn.LET(_xlpm.x,INDEX(Attendance!$C:$C,MATCH($A141,Attendance!$A:$A,0)),IF(_xlpm.x=0,"",_xlpm.x)),""))</f>
        <v/>
      </c>
      <c r="D141" s="39" t="str">
        <f>IF($A141=0,"",IFERROR(_xlfn.LET(_xlpm.x,INDEX(Attendance!$D:$D,MATCH($A141,Attendance!$A:$A,0)),IF(_xlpm.x=0,"",_xlpm.x)),""))</f>
        <v/>
      </c>
      <c r="E141" s="233" cm="1">
        <f t="array" ref="E141">SUMPRODUCT((LOWER(INDEX(Attendance!$D:$ZZ,MATCH($A141,Attendance!$A:$A,0),0))="x")*(Attendance!$D$2:$ZZ$2=_xlfn.XLOOKUP(E$1,'Point System'!$A:$A,'Point System'!$B:$B,""))*(TEXT(Attendance!$D$1:$ZZ$1,"mmm")="Mar"))*_xlfn.XLOOKUP(E$1,'Point System'!$A:$A,'Point System'!$C:$C,0)</f>
        <v>0</v>
      </c>
      <c r="F141" s="233" cm="1">
        <f t="array" ref="F141">SUMPRODUCT((LOWER(INDEX(Attendance!$D:$ZZ,MATCH($A141,Attendance!$A:$A,0),0))="x")*(Attendance!$D$2:$ZZ$2=_xlfn.XLOOKUP(F$1,'Point System'!$A:$A,'Point System'!$B:$B,""))*(TEXT(Attendance!$D$1:$ZZ$1,"mmm")="Mar"))*_xlfn.XLOOKUP(F$1,'Point System'!$A:$A,'Point System'!$C:$C,0)</f>
        <v>0</v>
      </c>
      <c r="G141" s="233" cm="1">
        <f t="array" ref="G141">SUMPRODUCT((LOWER(INDEX(Attendance!$D:$ZZ,MATCH($A141,Attendance!$A:$A,0),0))="x")*(Attendance!$D$2:$ZZ$2=_xlfn.XLOOKUP(G$1,'Point System'!$A:$A,'Point System'!$B:$B,""))*(TEXT(Attendance!$D$1:$ZZ$1,"mmm")="Mar"))*_xlfn.XLOOKUP(G$1,'Point System'!$A:$A,'Point System'!$C:$C,0)</f>
        <v>0</v>
      </c>
      <c r="H141" s="233" cm="1">
        <f t="array" ref="H141">SUMPRODUCT((LOWER(INDEX(Attendance!$D:$ZZ,MATCH($A141,Attendance!$A:$A,0),0))="x")*(Attendance!$D$2:$ZZ$2=_xlfn.XLOOKUP(H$1,'Point System'!$A:$A,'Point System'!$B:$B,""))*(TEXT(Attendance!$D$1:$ZZ$1,"mmm")="Mar"))*_xlfn.XLOOKUP(H$1,'Point System'!$A:$A,'Point System'!$C:$C,0)</f>
        <v>0</v>
      </c>
      <c r="I141" s="233" cm="1">
        <f t="array" ref="I141">SUMPRODUCT((LOWER(INDEX(Attendance!$D:$ZZ,MATCH($A141,Attendance!$A:$A,0),0))="x")*(Attendance!$D$2:$ZZ$2=_xlfn.XLOOKUP(I$1,'Point System'!$A:$A,'Point System'!$B:$B,""))*(TEXT(Attendance!$D$1:$ZZ$1,"mmm")="Mar"))*_xlfn.XLOOKUP(I$1,'Point System'!$A:$A,'Point System'!$C:$C,0)</f>
        <v>0</v>
      </c>
      <c r="J141" s="233" cm="1">
        <f t="array" ref="J141">SUMPRODUCT((LOWER(INDEX(Attendance!$D:$ZZ,MATCH($A141,Attendance!$A:$A,0),0))="x")*(Attendance!$D$2:$ZZ$2=_xlfn.XLOOKUP(J$1,'Point System'!$A:$A,'Point System'!$B:$B,""))*(TEXT(Attendance!$D$1:$ZZ$1,"mmm")="Mar"))*_xlfn.XLOOKUP(J$1,'Point System'!$A:$A,'Point System'!$C:$C,0)</f>
        <v>0</v>
      </c>
      <c r="K141" s="233" cm="1">
        <f t="array" ref="K141">SUMPRODUCT((LOWER(INDEX(Attendance!$D:$ZZ,MATCH($A141,Attendance!$A:$A,0),0))="x")*(Attendance!$D$2:$ZZ$2=_xlfn.XLOOKUP(K$1,'Point System'!$A:$A,'Point System'!$B:$B,""))*(TEXT(Attendance!$D$1:$ZZ$1,"mmm")="Mar"))*_xlfn.XLOOKUP(K$1,'Point System'!$A:$A,'Point System'!$C:$C,0)</f>
        <v>0</v>
      </c>
      <c r="L141" s="188"/>
      <c r="M141" s="188"/>
      <c r="N141" s="188"/>
      <c r="O141" s="188"/>
      <c r="P141" s="241">
        <f t="shared" si="6"/>
        <v>0</v>
      </c>
      <c r="Q141" s="242">
        <f>IFERROR(INDEX(Deduction!$W:$W,MATCH($A141,Deduction!$A:$A,0))*_xlfn.XLOOKUP(Q$1,'Point System'!$E:$E,'Point System'!$G:$G,0),0)</f>
        <v>0</v>
      </c>
      <c r="R141" s="242">
        <f>IFERROR(INDEX(Deduction!$X:$X,MATCH($A141,Deduction!$A:$A,0))*_xlfn.XLOOKUP(R$1,'Point System'!$E:$E,'Point System'!$G:$G,0),0)</f>
        <v>0</v>
      </c>
      <c r="S141" s="242">
        <f>IFERROR(INDEX(Deduction!$Y:$Y,MATCH($A141,Deduction!$A:$A,0))*_xlfn.XLOOKUP(S$1,'Point System'!$E:$E,'Point System'!$G:$G,0),0)</f>
        <v>0</v>
      </c>
      <c r="T141" s="242">
        <f>IFERROR(INDEX(Deduction!$Z:$Z,MATCH($A141,Deduction!$A:$A,0))*_xlfn.XLOOKUP(T$1,'Point System'!$E:$E,'Point System'!$G:$G,0),0)</f>
        <v>0</v>
      </c>
      <c r="U141" s="242">
        <f>IFERROR(INDEX(Deduction!$AA:$AA,MATCH($A141,Deduction!$A:$A,0))*_xlfn.XLOOKUP(U$1,'Point System'!$E:$E,'Point System'!$G:$G,0),0)</f>
        <v>0</v>
      </c>
      <c r="V141" s="242">
        <f>IFERROR(INDEX(Deduction!$AB:$AB,MATCH($A141,Deduction!$A:$A,0))*_xlfn.XLOOKUP(V$1,'Point System'!$E:$E,'Point System'!$G:$G,0),0)</f>
        <v>0</v>
      </c>
      <c r="W141" s="241">
        <f t="shared" si="7"/>
        <v>0</v>
      </c>
      <c r="X141" s="241">
        <f t="shared" si="8"/>
        <v>0</v>
      </c>
      <c r="Y141" s="244" cm="1">
        <f t="array" ref="Y141">IFERROR(SUMPRODUCT((LOWER(INDEX(Attendance!$E:$ZZ,MATCH($A141,Attendance!$A:$A,0),0))="x")*(TEXT(Attendance!$E$1:$ZZ$1,"mmm")="Mar"))/SUMPRODUCT((Attendance!$E$1:$ZZ$1&lt;&gt;"")*(TEXT(Attendance!$E$1:$ZZ$1,"mmm")="Mar")),0)</f>
        <v>0</v>
      </c>
      <c r="Z141" s="245" cm="1">
        <f t="array" ref="Z141">IFERROR(SUMPRODUCT((LOWER(INDEX(Attendance!$E:$ZZ,MATCH($A141,Attendance!$A:$A,0),0))="x")*(Attendance!$E$2:$ZZ$2=_xlfn.XLOOKUP(E$1,'Point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42" spans="1:26" x14ac:dyDescent="0.25">
      <c r="A142" s="40">
        <f>Attendance!A141</f>
        <v>139</v>
      </c>
      <c r="B142" s="39" t="str">
        <f>IF($A142=0,"",IFERROR(_xlfn.LET(_xlpm.x,INDEX(Attendance!$B:$B,MATCH($A142,Attendance!$A:$A,0)),IF(_xlpm.x=0,"",_xlpm.x)),""))</f>
        <v/>
      </c>
      <c r="C142" s="39" t="str">
        <f>IF($A142=0,"",IFERROR(_xlfn.LET(_xlpm.x,INDEX(Attendance!$C:$C,MATCH($A142,Attendance!$A:$A,0)),IF(_xlpm.x=0,"",_xlpm.x)),""))</f>
        <v/>
      </c>
      <c r="D142" s="39" t="str">
        <f>IF($A142=0,"",IFERROR(_xlfn.LET(_xlpm.x,INDEX(Attendance!$D:$D,MATCH($A142,Attendance!$A:$A,0)),IF(_xlpm.x=0,"",_xlpm.x)),""))</f>
        <v/>
      </c>
      <c r="E142" s="233" cm="1">
        <f t="array" ref="E142">SUMPRODUCT((LOWER(INDEX(Attendance!$D:$ZZ,MATCH($A142,Attendance!$A:$A,0),0))="x")*(Attendance!$D$2:$ZZ$2=_xlfn.XLOOKUP(E$1,'Point System'!$A:$A,'Point System'!$B:$B,""))*(TEXT(Attendance!$D$1:$ZZ$1,"mmm")="Mar"))*_xlfn.XLOOKUP(E$1,'Point System'!$A:$A,'Point System'!$C:$C,0)</f>
        <v>0</v>
      </c>
      <c r="F142" s="233" cm="1">
        <f t="array" ref="F142">SUMPRODUCT((LOWER(INDEX(Attendance!$D:$ZZ,MATCH($A142,Attendance!$A:$A,0),0))="x")*(Attendance!$D$2:$ZZ$2=_xlfn.XLOOKUP(F$1,'Point System'!$A:$A,'Point System'!$B:$B,""))*(TEXT(Attendance!$D$1:$ZZ$1,"mmm")="Mar"))*_xlfn.XLOOKUP(F$1,'Point System'!$A:$A,'Point System'!$C:$C,0)</f>
        <v>0</v>
      </c>
      <c r="G142" s="233" cm="1">
        <f t="array" ref="G142">SUMPRODUCT((LOWER(INDEX(Attendance!$D:$ZZ,MATCH($A142,Attendance!$A:$A,0),0))="x")*(Attendance!$D$2:$ZZ$2=_xlfn.XLOOKUP(G$1,'Point System'!$A:$A,'Point System'!$B:$B,""))*(TEXT(Attendance!$D$1:$ZZ$1,"mmm")="Mar"))*_xlfn.XLOOKUP(G$1,'Point System'!$A:$A,'Point System'!$C:$C,0)</f>
        <v>0</v>
      </c>
      <c r="H142" s="233" cm="1">
        <f t="array" ref="H142">SUMPRODUCT((LOWER(INDEX(Attendance!$D:$ZZ,MATCH($A142,Attendance!$A:$A,0),0))="x")*(Attendance!$D$2:$ZZ$2=_xlfn.XLOOKUP(H$1,'Point System'!$A:$A,'Point System'!$B:$B,""))*(TEXT(Attendance!$D$1:$ZZ$1,"mmm")="Mar"))*_xlfn.XLOOKUP(H$1,'Point System'!$A:$A,'Point System'!$C:$C,0)</f>
        <v>0</v>
      </c>
      <c r="I142" s="233" cm="1">
        <f t="array" ref="I142">SUMPRODUCT((LOWER(INDEX(Attendance!$D:$ZZ,MATCH($A142,Attendance!$A:$A,0),0))="x")*(Attendance!$D$2:$ZZ$2=_xlfn.XLOOKUP(I$1,'Point System'!$A:$A,'Point System'!$B:$B,""))*(TEXT(Attendance!$D$1:$ZZ$1,"mmm")="Mar"))*_xlfn.XLOOKUP(I$1,'Point System'!$A:$A,'Point System'!$C:$C,0)</f>
        <v>0</v>
      </c>
      <c r="J142" s="233" cm="1">
        <f t="array" ref="J142">SUMPRODUCT((LOWER(INDEX(Attendance!$D:$ZZ,MATCH($A142,Attendance!$A:$A,0),0))="x")*(Attendance!$D$2:$ZZ$2=_xlfn.XLOOKUP(J$1,'Point System'!$A:$A,'Point System'!$B:$B,""))*(TEXT(Attendance!$D$1:$ZZ$1,"mmm")="Mar"))*_xlfn.XLOOKUP(J$1,'Point System'!$A:$A,'Point System'!$C:$C,0)</f>
        <v>0</v>
      </c>
      <c r="K142" s="233" cm="1">
        <f t="array" ref="K142">SUMPRODUCT((LOWER(INDEX(Attendance!$D:$ZZ,MATCH($A142,Attendance!$A:$A,0),0))="x")*(Attendance!$D$2:$ZZ$2=_xlfn.XLOOKUP(K$1,'Point System'!$A:$A,'Point System'!$B:$B,""))*(TEXT(Attendance!$D$1:$ZZ$1,"mmm")="Mar"))*_xlfn.XLOOKUP(K$1,'Point System'!$A:$A,'Point System'!$C:$C,0)</f>
        <v>0</v>
      </c>
      <c r="L142" s="188"/>
      <c r="M142" s="188"/>
      <c r="N142" s="188"/>
      <c r="O142" s="188"/>
      <c r="P142" s="241">
        <f t="shared" si="6"/>
        <v>0</v>
      </c>
      <c r="Q142" s="242">
        <f>IFERROR(INDEX(Deduction!$W:$W,MATCH($A142,Deduction!$A:$A,0))*_xlfn.XLOOKUP(Q$1,'Point System'!$E:$E,'Point System'!$G:$G,0),0)</f>
        <v>0</v>
      </c>
      <c r="R142" s="242">
        <f>IFERROR(INDEX(Deduction!$X:$X,MATCH($A142,Deduction!$A:$A,0))*_xlfn.XLOOKUP(R$1,'Point System'!$E:$E,'Point System'!$G:$G,0),0)</f>
        <v>0</v>
      </c>
      <c r="S142" s="242">
        <f>IFERROR(INDEX(Deduction!$Y:$Y,MATCH($A142,Deduction!$A:$A,0))*_xlfn.XLOOKUP(S$1,'Point System'!$E:$E,'Point System'!$G:$G,0),0)</f>
        <v>0</v>
      </c>
      <c r="T142" s="242">
        <f>IFERROR(INDEX(Deduction!$Z:$Z,MATCH($A142,Deduction!$A:$A,0))*_xlfn.XLOOKUP(T$1,'Point System'!$E:$E,'Point System'!$G:$G,0),0)</f>
        <v>0</v>
      </c>
      <c r="U142" s="242">
        <f>IFERROR(INDEX(Deduction!$AA:$AA,MATCH($A142,Deduction!$A:$A,0))*_xlfn.XLOOKUP(U$1,'Point System'!$E:$E,'Point System'!$G:$G,0),0)</f>
        <v>0</v>
      </c>
      <c r="V142" s="242">
        <f>IFERROR(INDEX(Deduction!$AB:$AB,MATCH($A142,Deduction!$A:$A,0))*_xlfn.XLOOKUP(V$1,'Point System'!$E:$E,'Point System'!$G:$G,0),0)</f>
        <v>0</v>
      </c>
      <c r="W142" s="241">
        <f t="shared" si="7"/>
        <v>0</v>
      </c>
      <c r="X142" s="241">
        <f t="shared" si="8"/>
        <v>0</v>
      </c>
      <c r="Y142" s="244" cm="1">
        <f t="array" ref="Y142">IFERROR(SUMPRODUCT((LOWER(INDEX(Attendance!$E:$ZZ,MATCH($A142,Attendance!$A:$A,0),0))="x")*(TEXT(Attendance!$E$1:$ZZ$1,"mmm")="Mar"))/SUMPRODUCT((Attendance!$E$1:$ZZ$1&lt;&gt;"")*(TEXT(Attendance!$E$1:$ZZ$1,"mmm")="Mar")),0)</f>
        <v>0</v>
      </c>
      <c r="Z142" s="245" cm="1">
        <f t="array" ref="Z142">IFERROR(SUMPRODUCT((LOWER(INDEX(Attendance!$E:$ZZ,MATCH($A142,Attendance!$A:$A,0),0))="x")*(Attendance!$E$2:$ZZ$2=_xlfn.XLOOKUP(E$1,'Point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43" spans="1:26" x14ac:dyDescent="0.25">
      <c r="A143" s="39">
        <f>Attendance!A142</f>
        <v>140</v>
      </c>
      <c r="B143" s="39" t="str">
        <f>IF($A143=0,"",IFERROR(_xlfn.LET(_xlpm.x,INDEX(Attendance!$B:$B,MATCH($A143,Attendance!$A:$A,0)),IF(_xlpm.x=0,"",_xlpm.x)),""))</f>
        <v/>
      </c>
      <c r="C143" s="39" t="str">
        <f>IF($A143=0,"",IFERROR(_xlfn.LET(_xlpm.x,INDEX(Attendance!$C:$C,MATCH($A143,Attendance!$A:$A,0)),IF(_xlpm.x=0,"",_xlpm.x)),""))</f>
        <v/>
      </c>
      <c r="D143" s="39" t="str">
        <f>IF($A143=0,"",IFERROR(_xlfn.LET(_xlpm.x,INDEX(Attendance!$D:$D,MATCH($A143,Attendance!$A:$A,0)),IF(_xlpm.x=0,"",_xlpm.x)),""))</f>
        <v/>
      </c>
      <c r="E143" s="233" cm="1">
        <f t="array" ref="E143">SUMPRODUCT((LOWER(INDEX(Attendance!$D:$ZZ,MATCH($A143,Attendance!$A:$A,0),0))="x")*(Attendance!$D$2:$ZZ$2=_xlfn.XLOOKUP(E$1,'Point System'!$A:$A,'Point System'!$B:$B,""))*(TEXT(Attendance!$D$1:$ZZ$1,"mmm")="Mar"))*_xlfn.XLOOKUP(E$1,'Point System'!$A:$A,'Point System'!$C:$C,0)</f>
        <v>0</v>
      </c>
      <c r="F143" s="233" cm="1">
        <f t="array" ref="F143">SUMPRODUCT((LOWER(INDEX(Attendance!$D:$ZZ,MATCH($A143,Attendance!$A:$A,0),0))="x")*(Attendance!$D$2:$ZZ$2=_xlfn.XLOOKUP(F$1,'Point System'!$A:$A,'Point System'!$B:$B,""))*(TEXT(Attendance!$D$1:$ZZ$1,"mmm")="Mar"))*_xlfn.XLOOKUP(F$1,'Point System'!$A:$A,'Point System'!$C:$C,0)</f>
        <v>0</v>
      </c>
      <c r="G143" s="233" cm="1">
        <f t="array" ref="G143">SUMPRODUCT((LOWER(INDEX(Attendance!$D:$ZZ,MATCH($A143,Attendance!$A:$A,0),0))="x")*(Attendance!$D$2:$ZZ$2=_xlfn.XLOOKUP(G$1,'Point System'!$A:$A,'Point System'!$B:$B,""))*(TEXT(Attendance!$D$1:$ZZ$1,"mmm")="Mar"))*_xlfn.XLOOKUP(G$1,'Point System'!$A:$A,'Point System'!$C:$C,0)</f>
        <v>0</v>
      </c>
      <c r="H143" s="233" cm="1">
        <f t="array" ref="H143">SUMPRODUCT((LOWER(INDEX(Attendance!$D:$ZZ,MATCH($A143,Attendance!$A:$A,0),0))="x")*(Attendance!$D$2:$ZZ$2=_xlfn.XLOOKUP(H$1,'Point System'!$A:$A,'Point System'!$B:$B,""))*(TEXT(Attendance!$D$1:$ZZ$1,"mmm")="Mar"))*_xlfn.XLOOKUP(H$1,'Point System'!$A:$A,'Point System'!$C:$C,0)</f>
        <v>0</v>
      </c>
      <c r="I143" s="233" cm="1">
        <f t="array" ref="I143">SUMPRODUCT((LOWER(INDEX(Attendance!$D:$ZZ,MATCH($A143,Attendance!$A:$A,0),0))="x")*(Attendance!$D$2:$ZZ$2=_xlfn.XLOOKUP(I$1,'Point System'!$A:$A,'Point System'!$B:$B,""))*(TEXT(Attendance!$D$1:$ZZ$1,"mmm")="Mar"))*_xlfn.XLOOKUP(I$1,'Point System'!$A:$A,'Point System'!$C:$C,0)</f>
        <v>0</v>
      </c>
      <c r="J143" s="233" cm="1">
        <f t="array" ref="J143">SUMPRODUCT((LOWER(INDEX(Attendance!$D:$ZZ,MATCH($A143,Attendance!$A:$A,0),0))="x")*(Attendance!$D$2:$ZZ$2=_xlfn.XLOOKUP(J$1,'Point System'!$A:$A,'Point System'!$B:$B,""))*(TEXT(Attendance!$D$1:$ZZ$1,"mmm")="Mar"))*_xlfn.XLOOKUP(J$1,'Point System'!$A:$A,'Point System'!$C:$C,0)</f>
        <v>0</v>
      </c>
      <c r="K143" s="233" cm="1">
        <f t="array" ref="K143">SUMPRODUCT((LOWER(INDEX(Attendance!$D:$ZZ,MATCH($A143,Attendance!$A:$A,0),0))="x")*(Attendance!$D$2:$ZZ$2=_xlfn.XLOOKUP(K$1,'Point System'!$A:$A,'Point System'!$B:$B,""))*(TEXT(Attendance!$D$1:$ZZ$1,"mmm")="Mar"))*_xlfn.XLOOKUP(K$1,'Point System'!$A:$A,'Point System'!$C:$C,0)</f>
        <v>0</v>
      </c>
      <c r="L143" s="188"/>
      <c r="M143" s="188"/>
      <c r="N143" s="188"/>
      <c r="O143" s="188"/>
      <c r="P143" s="241">
        <f t="shared" si="6"/>
        <v>0</v>
      </c>
      <c r="Q143" s="242">
        <f>IFERROR(INDEX(Deduction!$W:$W,MATCH($A143,Deduction!$A:$A,0))*_xlfn.XLOOKUP(Q$1,'Point System'!$E:$E,'Point System'!$G:$G,0),0)</f>
        <v>0</v>
      </c>
      <c r="R143" s="242">
        <f>IFERROR(INDEX(Deduction!$X:$X,MATCH($A143,Deduction!$A:$A,0))*_xlfn.XLOOKUP(R$1,'Point System'!$E:$E,'Point System'!$G:$G,0),0)</f>
        <v>0</v>
      </c>
      <c r="S143" s="242">
        <f>IFERROR(INDEX(Deduction!$Y:$Y,MATCH($A143,Deduction!$A:$A,0))*_xlfn.XLOOKUP(S$1,'Point System'!$E:$E,'Point System'!$G:$G,0),0)</f>
        <v>0</v>
      </c>
      <c r="T143" s="242">
        <f>IFERROR(INDEX(Deduction!$Z:$Z,MATCH($A143,Deduction!$A:$A,0))*_xlfn.XLOOKUP(T$1,'Point System'!$E:$E,'Point System'!$G:$G,0),0)</f>
        <v>0</v>
      </c>
      <c r="U143" s="242">
        <f>IFERROR(INDEX(Deduction!$AA:$AA,MATCH($A143,Deduction!$A:$A,0))*_xlfn.XLOOKUP(U$1,'Point System'!$E:$E,'Point System'!$G:$G,0),0)</f>
        <v>0</v>
      </c>
      <c r="V143" s="242">
        <f>IFERROR(INDEX(Deduction!$AB:$AB,MATCH($A143,Deduction!$A:$A,0))*_xlfn.XLOOKUP(V$1,'Point System'!$E:$E,'Point System'!$G:$G,0),0)</f>
        <v>0</v>
      </c>
      <c r="W143" s="241">
        <f t="shared" si="7"/>
        <v>0</v>
      </c>
      <c r="X143" s="241">
        <f t="shared" si="8"/>
        <v>0</v>
      </c>
      <c r="Y143" s="244" cm="1">
        <f t="array" ref="Y143">IFERROR(SUMPRODUCT((LOWER(INDEX(Attendance!$E:$ZZ,MATCH($A143,Attendance!$A:$A,0),0))="x")*(TEXT(Attendance!$E$1:$ZZ$1,"mmm")="Mar"))/SUMPRODUCT((Attendance!$E$1:$ZZ$1&lt;&gt;"")*(TEXT(Attendance!$E$1:$ZZ$1,"mmm")="Mar")),0)</f>
        <v>0</v>
      </c>
      <c r="Z143" s="245" cm="1">
        <f t="array" ref="Z143">IFERROR(SUMPRODUCT((LOWER(INDEX(Attendance!$E:$ZZ,MATCH($A143,Attendance!$A:$A,0),0))="x")*(Attendance!$E$2:$ZZ$2=_xlfn.XLOOKUP(E$1,'Point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44" spans="1:26" x14ac:dyDescent="0.25">
      <c r="A144" s="40">
        <f>Attendance!A143</f>
        <v>141</v>
      </c>
      <c r="B144" s="39" t="str">
        <f>IF($A144=0,"",IFERROR(_xlfn.LET(_xlpm.x,INDEX(Attendance!$B:$B,MATCH($A144,Attendance!$A:$A,0)),IF(_xlpm.x=0,"",_xlpm.x)),""))</f>
        <v/>
      </c>
      <c r="C144" s="39" t="str">
        <f>IF($A144=0,"",IFERROR(_xlfn.LET(_xlpm.x,INDEX(Attendance!$C:$C,MATCH($A144,Attendance!$A:$A,0)),IF(_xlpm.x=0,"",_xlpm.x)),""))</f>
        <v/>
      </c>
      <c r="D144" s="39" t="str">
        <f>IF($A144=0,"",IFERROR(_xlfn.LET(_xlpm.x,INDEX(Attendance!$D:$D,MATCH($A144,Attendance!$A:$A,0)),IF(_xlpm.x=0,"",_xlpm.x)),""))</f>
        <v/>
      </c>
      <c r="E144" s="233" cm="1">
        <f t="array" ref="E144">SUMPRODUCT((LOWER(INDEX(Attendance!$D:$ZZ,MATCH($A144,Attendance!$A:$A,0),0))="x")*(Attendance!$D$2:$ZZ$2=_xlfn.XLOOKUP(E$1,'Point System'!$A:$A,'Point System'!$B:$B,""))*(TEXT(Attendance!$D$1:$ZZ$1,"mmm")="Mar"))*_xlfn.XLOOKUP(E$1,'Point System'!$A:$A,'Point System'!$C:$C,0)</f>
        <v>0</v>
      </c>
      <c r="F144" s="233" cm="1">
        <f t="array" ref="F144">SUMPRODUCT((LOWER(INDEX(Attendance!$D:$ZZ,MATCH($A144,Attendance!$A:$A,0),0))="x")*(Attendance!$D$2:$ZZ$2=_xlfn.XLOOKUP(F$1,'Point System'!$A:$A,'Point System'!$B:$B,""))*(TEXT(Attendance!$D$1:$ZZ$1,"mmm")="Mar"))*_xlfn.XLOOKUP(F$1,'Point System'!$A:$A,'Point System'!$C:$C,0)</f>
        <v>0</v>
      </c>
      <c r="G144" s="233" cm="1">
        <f t="array" ref="G144">SUMPRODUCT((LOWER(INDEX(Attendance!$D:$ZZ,MATCH($A144,Attendance!$A:$A,0),0))="x")*(Attendance!$D$2:$ZZ$2=_xlfn.XLOOKUP(G$1,'Point System'!$A:$A,'Point System'!$B:$B,""))*(TEXT(Attendance!$D$1:$ZZ$1,"mmm")="Mar"))*_xlfn.XLOOKUP(G$1,'Point System'!$A:$A,'Point System'!$C:$C,0)</f>
        <v>0</v>
      </c>
      <c r="H144" s="233" cm="1">
        <f t="array" ref="H144">SUMPRODUCT((LOWER(INDEX(Attendance!$D:$ZZ,MATCH($A144,Attendance!$A:$A,0),0))="x")*(Attendance!$D$2:$ZZ$2=_xlfn.XLOOKUP(H$1,'Point System'!$A:$A,'Point System'!$B:$B,""))*(TEXT(Attendance!$D$1:$ZZ$1,"mmm")="Mar"))*_xlfn.XLOOKUP(H$1,'Point System'!$A:$A,'Point System'!$C:$C,0)</f>
        <v>0</v>
      </c>
      <c r="I144" s="233" cm="1">
        <f t="array" ref="I144">SUMPRODUCT((LOWER(INDEX(Attendance!$D:$ZZ,MATCH($A144,Attendance!$A:$A,0),0))="x")*(Attendance!$D$2:$ZZ$2=_xlfn.XLOOKUP(I$1,'Point System'!$A:$A,'Point System'!$B:$B,""))*(TEXT(Attendance!$D$1:$ZZ$1,"mmm")="Mar"))*_xlfn.XLOOKUP(I$1,'Point System'!$A:$A,'Point System'!$C:$C,0)</f>
        <v>0</v>
      </c>
      <c r="J144" s="233" cm="1">
        <f t="array" ref="J144">SUMPRODUCT((LOWER(INDEX(Attendance!$D:$ZZ,MATCH($A144,Attendance!$A:$A,0),0))="x")*(Attendance!$D$2:$ZZ$2=_xlfn.XLOOKUP(J$1,'Point System'!$A:$A,'Point System'!$B:$B,""))*(TEXT(Attendance!$D$1:$ZZ$1,"mmm")="Mar"))*_xlfn.XLOOKUP(J$1,'Point System'!$A:$A,'Point System'!$C:$C,0)</f>
        <v>0</v>
      </c>
      <c r="K144" s="233" cm="1">
        <f t="array" ref="K144">SUMPRODUCT((LOWER(INDEX(Attendance!$D:$ZZ,MATCH($A144,Attendance!$A:$A,0),0))="x")*(Attendance!$D$2:$ZZ$2=_xlfn.XLOOKUP(K$1,'Point System'!$A:$A,'Point System'!$B:$B,""))*(TEXT(Attendance!$D$1:$ZZ$1,"mmm")="Mar"))*_xlfn.XLOOKUP(K$1,'Point System'!$A:$A,'Point System'!$C:$C,0)</f>
        <v>0</v>
      </c>
      <c r="L144" s="188"/>
      <c r="M144" s="188"/>
      <c r="N144" s="188"/>
      <c r="O144" s="188"/>
      <c r="P144" s="241">
        <f t="shared" si="6"/>
        <v>0</v>
      </c>
      <c r="Q144" s="242">
        <f>IFERROR(INDEX(Deduction!$W:$W,MATCH($A144,Deduction!$A:$A,0))*_xlfn.XLOOKUP(Q$1,'Point System'!$E:$E,'Point System'!$G:$G,0),0)</f>
        <v>0</v>
      </c>
      <c r="R144" s="242">
        <f>IFERROR(INDEX(Deduction!$X:$X,MATCH($A144,Deduction!$A:$A,0))*_xlfn.XLOOKUP(R$1,'Point System'!$E:$E,'Point System'!$G:$G,0),0)</f>
        <v>0</v>
      </c>
      <c r="S144" s="242">
        <f>IFERROR(INDEX(Deduction!$Y:$Y,MATCH($A144,Deduction!$A:$A,0))*_xlfn.XLOOKUP(S$1,'Point System'!$E:$E,'Point System'!$G:$G,0),0)</f>
        <v>0</v>
      </c>
      <c r="T144" s="242">
        <f>IFERROR(INDEX(Deduction!$Z:$Z,MATCH($A144,Deduction!$A:$A,0))*_xlfn.XLOOKUP(T$1,'Point System'!$E:$E,'Point System'!$G:$G,0),0)</f>
        <v>0</v>
      </c>
      <c r="U144" s="242">
        <f>IFERROR(INDEX(Deduction!$AA:$AA,MATCH($A144,Deduction!$A:$A,0))*_xlfn.XLOOKUP(U$1,'Point System'!$E:$E,'Point System'!$G:$G,0),0)</f>
        <v>0</v>
      </c>
      <c r="V144" s="242">
        <f>IFERROR(INDEX(Deduction!$AB:$AB,MATCH($A144,Deduction!$A:$A,0))*_xlfn.XLOOKUP(V$1,'Point System'!$E:$E,'Point System'!$G:$G,0),0)</f>
        <v>0</v>
      </c>
      <c r="W144" s="241">
        <f t="shared" si="7"/>
        <v>0</v>
      </c>
      <c r="X144" s="241">
        <f t="shared" si="8"/>
        <v>0</v>
      </c>
      <c r="Y144" s="244" cm="1">
        <f t="array" ref="Y144">IFERROR(SUMPRODUCT((LOWER(INDEX(Attendance!$E:$ZZ,MATCH($A144,Attendance!$A:$A,0),0))="x")*(TEXT(Attendance!$E$1:$ZZ$1,"mmm")="Mar"))/SUMPRODUCT((Attendance!$E$1:$ZZ$1&lt;&gt;"")*(TEXT(Attendance!$E$1:$ZZ$1,"mmm")="Mar")),0)</f>
        <v>0</v>
      </c>
      <c r="Z144" s="245" cm="1">
        <f t="array" ref="Z144">IFERROR(SUMPRODUCT((LOWER(INDEX(Attendance!$E:$ZZ,MATCH($A144,Attendance!$A:$A,0),0))="x")*(Attendance!$E$2:$ZZ$2=_xlfn.XLOOKUP(E$1,'Point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45" spans="1:26" x14ac:dyDescent="0.25">
      <c r="A145" s="39">
        <f>Attendance!A144</f>
        <v>142</v>
      </c>
      <c r="B145" s="39" t="str">
        <f>IF($A145=0,"",IFERROR(_xlfn.LET(_xlpm.x,INDEX(Attendance!$B:$B,MATCH($A145,Attendance!$A:$A,0)),IF(_xlpm.x=0,"",_xlpm.x)),""))</f>
        <v/>
      </c>
      <c r="C145" s="39" t="str">
        <f>IF($A145=0,"",IFERROR(_xlfn.LET(_xlpm.x,INDEX(Attendance!$C:$C,MATCH($A145,Attendance!$A:$A,0)),IF(_xlpm.x=0,"",_xlpm.x)),""))</f>
        <v/>
      </c>
      <c r="D145" s="39" t="str">
        <f>IF($A145=0,"",IFERROR(_xlfn.LET(_xlpm.x,INDEX(Attendance!$D:$D,MATCH($A145,Attendance!$A:$A,0)),IF(_xlpm.x=0,"",_xlpm.x)),""))</f>
        <v/>
      </c>
      <c r="E145" s="233" cm="1">
        <f t="array" ref="E145">SUMPRODUCT((LOWER(INDEX(Attendance!$D:$ZZ,MATCH($A145,Attendance!$A:$A,0),0))="x")*(Attendance!$D$2:$ZZ$2=_xlfn.XLOOKUP(E$1,'Point System'!$A:$A,'Point System'!$B:$B,""))*(TEXT(Attendance!$D$1:$ZZ$1,"mmm")="Mar"))*_xlfn.XLOOKUP(E$1,'Point System'!$A:$A,'Point System'!$C:$C,0)</f>
        <v>0</v>
      </c>
      <c r="F145" s="233" cm="1">
        <f t="array" ref="F145">SUMPRODUCT((LOWER(INDEX(Attendance!$D:$ZZ,MATCH($A145,Attendance!$A:$A,0),0))="x")*(Attendance!$D$2:$ZZ$2=_xlfn.XLOOKUP(F$1,'Point System'!$A:$A,'Point System'!$B:$B,""))*(TEXT(Attendance!$D$1:$ZZ$1,"mmm")="Mar"))*_xlfn.XLOOKUP(F$1,'Point System'!$A:$A,'Point System'!$C:$C,0)</f>
        <v>0</v>
      </c>
      <c r="G145" s="233" cm="1">
        <f t="array" ref="G145">SUMPRODUCT((LOWER(INDEX(Attendance!$D:$ZZ,MATCH($A145,Attendance!$A:$A,0),0))="x")*(Attendance!$D$2:$ZZ$2=_xlfn.XLOOKUP(G$1,'Point System'!$A:$A,'Point System'!$B:$B,""))*(TEXT(Attendance!$D$1:$ZZ$1,"mmm")="Mar"))*_xlfn.XLOOKUP(G$1,'Point System'!$A:$A,'Point System'!$C:$C,0)</f>
        <v>0</v>
      </c>
      <c r="H145" s="233" cm="1">
        <f t="array" ref="H145">SUMPRODUCT((LOWER(INDEX(Attendance!$D:$ZZ,MATCH($A145,Attendance!$A:$A,0),0))="x")*(Attendance!$D$2:$ZZ$2=_xlfn.XLOOKUP(H$1,'Point System'!$A:$A,'Point System'!$B:$B,""))*(TEXT(Attendance!$D$1:$ZZ$1,"mmm")="Mar"))*_xlfn.XLOOKUP(H$1,'Point System'!$A:$A,'Point System'!$C:$C,0)</f>
        <v>0</v>
      </c>
      <c r="I145" s="233" cm="1">
        <f t="array" ref="I145">SUMPRODUCT((LOWER(INDEX(Attendance!$D:$ZZ,MATCH($A145,Attendance!$A:$A,0),0))="x")*(Attendance!$D$2:$ZZ$2=_xlfn.XLOOKUP(I$1,'Point System'!$A:$A,'Point System'!$B:$B,""))*(TEXT(Attendance!$D$1:$ZZ$1,"mmm")="Mar"))*_xlfn.XLOOKUP(I$1,'Point System'!$A:$A,'Point System'!$C:$C,0)</f>
        <v>0</v>
      </c>
      <c r="J145" s="233" cm="1">
        <f t="array" ref="J145">SUMPRODUCT((LOWER(INDEX(Attendance!$D:$ZZ,MATCH($A145,Attendance!$A:$A,0),0))="x")*(Attendance!$D$2:$ZZ$2=_xlfn.XLOOKUP(J$1,'Point System'!$A:$A,'Point System'!$B:$B,""))*(TEXT(Attendance!$D$1:$ZZ$1,"mmm")="Mar"))*_xlfn.XLOOKUP(J$1,'Point System'!$A:$A,'Point System'!$C:$C,0)</f>
        <v>0</v>
      </c>
      <c r="K145" s="233" cm="1">
        <f t="array" ref="K145">SUMPRODUCT((LOWER(INDEX(Attendance!$D:$ZZ,MATCH($A145,Attendance!$A:$A,0),0))="x")*(Attendance!$D$2:$ZZ$2=_xlfn.XLOOKUP(K$1,'Point System'!$A:$A,'Point System'!$B:$B,""))*(TEXT(Attendance!$D$1:$ZZ$1,"mmm")="Mar"))*_xlfn.XLOOKUP(K$1,'Point System'!$A:$A,'Point System'!$C:$C,0)</f>
        <v>0</v>
      </c>
      <c r="L145" s="188"/>
      <c r="M145" s="188"/>
      <c r="N145" s="188"/>
      <c r="O145" s="188"/>
      <c r="P145" s="241">
        <f t="shared" si="6"/>
        <v>0</v>
      </c>
      <c r="Q145" s="242">
        <f>IFERROR(INDEX(Deduction!$W:$W,MATCH($A145,Deduction!$A:$A,0))*_xlfn.XLOOKUP(Q$1,'Point System'!$E:$E,'Point System'!$G:$G,0),0)</f>
        <v>0</v>
      </c>
      <c r="R145" s="242">
        <f>IFERROR(INDEX(Deduction!$X:$X,MATCH($A145,Deduction!$A:$A,0))*_xlfn.XLOOKUP(R$1,'Point System'!$E:$E,'Point System'!$G:$G,0),0)</f>
        <v>0</v>
      </c>
      <c r="S145" s="242">
        <f>IFERROR(INDEX(Deduction!$Y:$Y,MATCH($A145,Deduction!$A:$A,0))*_xlfn.XLOOKUP(S$1,'Point System'!$E:$E,'Point System'!$G:$G,0),0)</f>
        <v>0</v>
      </c>
      <c r="T145" s="242">
        <f>IFERROR(INDEX(Deduction!$Z:$Z,MATCH($A145,Deduction!$A:$A,0))*_xlfn.XLOOKUP(T$1,'Point System'!$E:$E,'Point System'!$G:$G,0),0)</f>
        <v>0</v>
      </c>
      <c r="U145" s="242">
        <f>IFERROR(INDEX(Deduction!$AA:$AA,MATCH($A145,Deduction!$A:$A,0))*_xlfn.XLOOKUP(U$1,'Point System'!$E:$E,'Point System'!$G:$G,0),0)</f>
        <v>0</v>
      </c>
      <c r="V145" s="242">
        <f>IFERROR(INDEX(Deduction!$AB:$AB,MATCH($A145,Deduction!$A:$A,0))*_xlfn.XLOOKUP(V$1,'Point System'!$E:$E,'Point System'!$G:$G,0),0)</f>
        <v>0</v>
      </c>
      <c r="W145" s="241">
        <f t="shared" si="7"/>
        <v>0</v>
      </c>
      <c r="X145" s="241">
        <f t="shared" si="8"/>
        <v>0</v>
      </c>
      <c r="Y145" s="244" cm="1">
        <f t="array" ref="Y145">IFERROR(SUMPRODUCT((LOWER(INDEX(Attendance!$E:$ZZ,MATCH($A145,Attendance!$A:$A,0),0))="x")*(TEXT(Attendance!$E$1:$ZZ$1,"mmm")="Mar"))/SUMPRODUCT((Attendance!$E$1:$ZZ$1&lt;&gt;"")*(TEXT(Attendance!$E$1:$ZZ$1,"mmm")="Mar")),0)</f>
        <v>0</v>
      </c>
      <c r="Z145" s="245" cm="1">
        <f t="array" ref="Z145">IFERROR(SUMPRODUCT((LOWER(INDEX(Attendance!$E:$ZZ,MATCH($A145,Attendance!$A:$A,0),0))="x")*(Attendance!$E$2:$ZZ$2=_xlfn.XLOOKUP(E$1,'Point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46" spans="1:26" x14ac:dyDescent="0.25">
      <c r="A146" s="40">
        <f>Attendance!A145</f>
        <v>143</v>
      </c>
      <c r="B146" s="39" t="str">
        <f>IF($A146=0,"",IFERROR(_xlfn.LET(_xlpm.x,INDEX(Attendance!$B:$B,MATCH($A146,Attendance!$A:$A,0)),IF(_xlpm.x=0,"",_xlpm.x)),""))</f>
        <v/>
      </c>
      <c r="C146" s="39" t="str">
        <f>IF($A146=0,"",IFERROR(_xlfn.LET(_xlpm.x,INDEX(Attendance!$C:$C,MATCH($A146,Attendance!$A:$A,0)),IF(_xlpm.x=0,"",_xlpm.x)),""))</f>
        <v/>
      </c>
      <c r="D146" s="39" t="str">
        <f>IF($A146=0,"",IFERROR(_xlfn.LET(_xlpm.x,INDEX(Attendance!$D:$D,MATCH($A146,Attendance!$A:$A,0)),IF(_xlpm.x=0,"",_xlpm.x)),""))</f>
        <v/>
      </c>
      <c r="E146" s="233" cm="1">
        <f t="array" ref="E146">SUMPRODUCT((LOWER(INDEX(Attendance!$D:$ZZ,MATCH($A146,Attendance!$A:$A,0),0))="x")*(Attendance!$D$2:$ZZ$2=_xlfn.XLOOKUP(E$1,'Point System'!$A:$A,'Point System'!$B:$B,""))*(TEXT(Attendance!$D$1:$ZZ$1,"mmm")="Mar"))*_xlfn.XLOOKUP(E$1,'Point System'!$A:$A,'Point System'!$C:$C,0)</f>
        <v>0</v>
      </c>
      <c r="F146" s="233" cm="1">
        <f t="array" ref="F146">SUMPRODUCT((LOWER(INDEX(Attendance!$D:$ZZ,MATCH($A146,Attendance!$A:$A,0),0))="x")*(Attendance!$D$2:$ZZ$2=_xlfn.XLOOKUP(F$1,'Point System'!$A:$A,'Point System'!$B:$B,""))*(TEXT(Attendance!$D$1:$ZZ$1,"mmm")="Mar"))*_xlfn.XLOOKUP(F$1,'Point System'!$A:$A,'Point System'!$C:$C,0)</f>
        <v>0</v>
      </c>
      <c r="G146" s="233" cm="1">
        <f t="array" ref="G146">SUMPRODUCT((LOWER(INDEX(Attendance!$D:$ZZ,MATCH($A146,Attendance!$A:$A,0),0))="x")*(Attendance!$D$2:$ZZ$2=_xlfn.XLOOKUP(G$1,'Point System'!$A:$A,'Point System'!$B:$B,""))*(TEXT(Attendance!$D$1:$ZZ$1,"mmm")="Mar"))*_xlfn.XLOOKUP(G$1,'Point System'!$A:$A,'Point System'!$C:$C,0)</f>
        <v>0</v>
      </c>
      <c r="H146" s="233" cm="1">
        <f t="array" ref="H146">SUMPRODUCT((LOWER(INDEX(Attendance!$D:$ZZ,MATCH($A146,Attendance!$A:$A,0),0))="x")*(Attendance!$D$2:$ZZ$2=_xlfn.XLOOKUP(H$1,'Point System'!$A:$A,'Point System'!$B:$B,""))*(TEXT(Attendance!$D$1:$ZZ$1,"mmm")="Mar"))*_xlfn.XLOOKUP(H$1,'Point System'!$A:$A,'Point System'!$C:$C,0)</f>
        <v>0</v>
      </c>
      <c r="I146" s="233" cm="1">
        <f t="array" ref="I146">SUMPRODUCT((LOWER(INDEX(Attendance!$D:$ZZ,MATCH($A146,Attendance!$A:$A,0),0))="x")*(Attendance!$D$2:$ZZ$2=_xlfn.XLOOKUP(I$1,'Point System'!$A:$A,'Point System'!$B:$B,""))*(TEXT(Attendance!$D$1:$ZZ$1,"mmm")="Mar"))*_xlfn.XLOOKUP(I$1,'Point System'!$A:$A,'Point System'!$C:$C,0)</f>
        <v>0</v>
      </c>
      <c r="J146" s="233" cm="1">
        <f t="array" ref="J146">SUMPRODUCT((LOWER(INDEX(Attendance!$D:$ZZ,MATCH($A146,Attendance!$A:$A,0),0))="x")*(Attendance!$D$2:$ZZ$2=_xlfn.XLOOKUP(J$1,'Point System'!$A:$A,'Point System'!$B:$B,""))*(TEXT(Attendance!$D$1:$ZZ$1,"mmm")="Mar"))*_xlfn.XLOOKUP(J$1,'Point System'!$A:$A,'Point System'!$C:$C,0)</f>
        <v>0</v>
      </c>
      <c r="K146" s="233" cm="1">
        <f t="array" ref="K146">SUMPRODUCT((LOWER(INDEX(Attendance!$D:$ZZ,MATCH($A146,Attendance!$A:$A,0),0))="x")*(Attendance!$D$2:$ZZ$2=_xlfn.XLOOKUP(K$1,'Point System'!$A:$A,'Point System'!$B:$B,""))*(TEXT(Attendance!$D$1:$ZZ$1,"mmm")="Mar"))*_xlfn.XLOOKUP(K$1,'Point System'!$A:$A,'Point System'!$C:$C,0)</f>
        <v>0</v>
      </c>
      <c r="L146" s="188"/>
      <c r="M146" s="188"/>
      <c r="N146" s="188"/>
      <c r="O146" s="188"/>
      <c r="P146" s="241">
        <f t="shared" si="6"/>
        <v>0</v>
      </c>
      <c r="Q146" s="242">
        <f>IFERROR(INDEX(Deduction!$W:$W,MATCH($A146,Deduction!$A:$A,0))*_xlfn.XLOOKUP(Q$1,'Point System'!$E:$E,'Point System'!$G:$G,0),0)</f>
        <v>0</v>
      </c>
      <c r="R146" s="242">
        <f>IFERROR(INDEX(Deduction!$X:$X,MATCH($A146,Deduction!$A:$A,0))*_xlfn.XLOOKUP(R$1,'Point System'!$E:$E,'Point System'!$G:$G,0),0)</f>
        <v>0</v>
      </c>
      <c r="S146" s="242">
        <f>IFERROR(INDEX(Deduction!$Y:$Y,MATCH($A146,Deduction!$A:$A,0))*_xlfn.XLOOKUP(S$1,'Point System'!$E:$E,'Point System'!$G:$G,0),0)</f>
        <v>0</v>
      </c>
      <c r="T146" s="242">
        <f>IFERROR(INDEX(Deduction!$Z:$Z,MATCH($A146,Deduction!$A:$A,0))*_xlfn.XLOOKUP(T$1,'Point System'!$E:$E,'Point System'!$G:$G,0),0)</f>
        <v>0</v>
      </c>
      <c r="U146" s="242">
        <f>IFERROR(INDEX(Deduction!$AA:$AA,MATCH($A146,Deduction!$A:$A,0))*_xlfn.XLOOKUP(U$1,'Point System'!$E:$E,'Point System'!$G:$G,0),0)</f>
        <v>0</v>
      </c>
      <c r="V146" s="242">
        <f>IFERROR(INDEX(Deduction!$AB:$AB,MATCH($A146,Deduction!$A:$A,0))*_xlfn.XLOOKUP(V$1,'Point System'!$E:$E,'Point System'!$G:$G,0),0)</f>
        <v>0</v>
      </c>
      <c r="W146" s="241">
        <f t="shared" si="7"/>
        <v>0</v>
      </c>
      <c r="X146" s="241">
        <f t="shared" si="8"/>
        <v>0</v>
      </c>
      <c r="Y146" s="244" cm="1">
        <f t="array" ref="Y146">IFERROR(SUMPRODUCT((LOWER(INDEX(Attendance!$E:$ZZ,MATCH($A146,Attendance!$A:$A,0),0))="x")*(TEXT(Attendance!$E$1:$ZZ$1,"mmm")="Mar"))/SUMPRODUCT((Attendance!$E$1:$ZZ$1&lt;&gt;"")*(TEXT(Attendance!$E$1:$ZZ$1,"mmm")="Mar")),0)</f>
        <v>0</v>
      </c>
      <c r="Z146" s="245" cm="1">
        <f t="array" ref="Z146">IFERROR(SUMPRODUCT((LOWER(INDEX(Attendance!$E:$ZZ,MATCH($A146,Attendance!$A:$A,0),0))="x")*(Attendance!$E$2:$ZZ$2=_xlfn.XLOOKUP(E$1,'Point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47" spans="1:26" x14ac:dyDescent="0.25">
      <c r="A147" s="39">
        <f>Attendance!A146</f>
        <v>144</v>
      </c>
      <c r="B147" s="39" t="str">
        <f>IF($A147=0,"",IFERROR(_xlfn.LET(_xlpm.x,INDEX(Attendance!$B:$B,MATCH($A147,Attendance!$A:$A,0)),IF(_xlpm.x=0,"",_xlpm.x)),""))</f>
        <v/>
      </c>
      <c r="C147" s="39" t="str">
        <f>IF($A147=0,"",IFERROR(_xlfn.LET(_xlpm.x,INDEX(Attendance!$C:$C,MATCH($A147,Attendance!$A:$A,0)),IF(_xlpm.x=0,"",_xlpm.x)),""))</f>
        <v/>
      </c>
      <c r="D147" s="39" t="str">
        <f>IF($A147=0,"",IFERROR(_xlfn.LET(_xlpm.x,INDEX(Attendance!$D:$D,MATCH($A147,Attendance!$A:$A,0)),IF(_xlpm.x=0,"",_xlpm.x)),""))</f>
        <v/>
      </c>
      <c r="E147" s="233" cm="1">
        <f t="array" ref="E147">SUMPRODUCT((LOWER(INDEX(Attendance!$D:$ZZ,MATCH($A147,Attendance!$A:$A,0),0))="x")*(Attendance!$D$2:$ZZ$2=_xlfn.XLOOKUP(E$1,'Point System'!$A:$A,'Point System'!$B:$B,""))*(TEXT(Attendance!$D$1:$ZZ$1,"mmm")="Mar"))*_xlfn.XLOOKUP(E$1,'Point System'!$A:$A,'Point System'!$C:$C,0)</f>
        <v>0</v>
      </c>
      <c r="F147" s="233" cm="1">
        <f t="array" ref="F147">SUMPRODUCT((LOWER(INDEX(Attendance!$D:$ZZ,MATCH($A147,Attendance!$A:$A,0),0))="x")*(Attendance!$D$2:$ZZ$2=_xlfn.XLOOKUP(F$1,'Point System'!$A:$A,'Point System'!$B:$B,""))*(TEXT(Attendance!$D$1:$ZZ$1,"mmm")="Mar"))*_xlfn.XLOOKUP(F$1,'Point System'!$A:$A,'Point System'!$C:$C,0)</f>
        <v>0</v>
      </c>
      <c r="G147" s="233" cm="1">
        <f t="array" ref="G147">SUMPRODUCT((LOWER(INDEX(Attendance!$D:$ZZ,MATCH($A147,Attendance!$A:$A,0),0))="x")*(Attendance!$D$2:$ZZ$2=_xlfn.XLOOKUP(G$1,'Point System'!$A:$A,'Point System'!$B:$B,""))*(TEXT(Attendance!$D$1:$ZZ$1,"mmm")="Mar"))*_xlfn.XLOOKUP(G$1,'Point System'!$A:$A,'Point System'!$C:$C,0)</f>
        <v>0</v>
      </c>
      <c r="H147" s="233" cm="1">
        <f t="array" ref="H147">SUMPRODUCT((LOWER(INDEX(Attendance!$D:$ZZ,MATCH($A147,Attendance!$A:$A,0),0))="x")*(Attendance!$D$2:$ZZ$2=_xlfn.XLOOKUP(H$1,'Point System'!$A:$A,'Point System'!$B:$B,""))*(TEXT(Attendance!$D$1:$ZZ$1,"mmm")="Mar"))*_xlfn.XLOOKUP(H$1,'Point System'!$A:$A,'Point System'!$C:$C,0)</f>
        <v>0</v>
      </c>
      <c r="I147" s="233" cm="1">
        <f t="array" ref="I147">SUMPRODUCT((LOWER(INDEX(Attendance!$D:$ZZ,MATCH($A147,Attendance!$A:$A,0),0))="x")*(Attendance!$D$2:$ZZ$2=_xlfn.XLOOKUP(I$1,'Point System'!$A:$A,'Point System'!$B:$B,""))*(TEXT(Attendance!$D$1:$ZZ$1,"mmm")="Mar"))*_xlfn.XLOOKUP(I$1,'Point System'!$A:$A,'Point System'!$C:$C,0)</f>
        <v>0</v>
      </c>
      <c r="J147" s="233" cm="1">
        <f t="array" ref="J147">SUMPRODUCT((LOWER(INDEX(Attendance!$D:$ZZ,MATCH($A147,Attendance!$A:$A,0),0))="x")*(Attendance!$D$2:$ZZ$2=_xlfn.XLOOKUP(J$1,'Point System'!$A:$A,'Point System'!$B:$B,""))*(TEXT(Attendance!$D$1:$ZZ$1,"mmm")="Mar"))*_xlfn.XLOOKUP(J$1,'Point System'!$A:$A,'Point System'!$C:$C,0)</f>
        <v>0</v>
      </c>
      <c r="K147" s="233" cm="1">
        <f t="array" ref="K147">SUMPRODUCT((LOWER(INDEX(Attendance!$D:$ZZ,MATCH($A147,Attendance!$A:$A,0),0))="x")*(Attendance!$D$2:$ZZ$2=_xlfn.XLOOKUP(K$1,'Point System'!$A:$A,'Point System'!$B:$B,""))*(TEXT(Attendance!$D$1:$ZZ$1,"mmm")="Mar"))*_xlfn.XLOOKUP(K$1,'Point System'!$A:$A,'Point System'!$C:$C,0)</f>
        <v>0</v>
      </c>
      <c r="L147" s="188"/>
      <c r="M147" s="188"/>
      <c r="N147" s="188"/>
      <c r="O147" s="188"/>
      <c r="P147" s="241">
        <f t="shared" si="6"/>
        <v>0</v>
      </c>
      <c r="Q147" s="242">
        <f>IFERROR(INDEX(Deduction!$W:$W,MATCH($A147,Deduction!$A:$A,0))*_xlfn.XLOOKUP(Q$1,'Point System'!$E:$E,'Point System'!$G:$G,0),0)</f>
        <v>0</v>
      </c>
      <c r="R147" s="242">
        <f>IFERROR(INDEX(Deduction!$X:$X,MATCH($A147,Deduction!$A:$A,0))*_xlfn.XLOOKUP(R$1,'Point System'!$E:$E,'Point System'!$G:$G,0),0)</f>
        <v>0</v>
      </c>
      <c r="S147" s="242">
        <f>IFERROR(INDEX(Deduction!$Y:$Y,MATCH($A147,Deduction!$A:$A,0))*_xlfn.XLOOKUP(S$1,'Point System'!$E:$E,'Point System'!$G:$G,0),0)</f>
        <v>0</v>
      </c>
      <c r="T147" s="242">
        <f>IFERROR(INDEX(Deduction!$Z:$Z,MATCH($A147,Deduction!$A:$A,0))*_xlfn.XLOOKUP(T$1,'Point System'!$E:$E,'Point System'!$G:$G,0),0)</f>
        <v>0</v>
      </c>
      <c r="U147" s="242">
        <f>IFERROR(INDEX(Deduction!$AA:$AA,MATCH($A147,Deduction!$A:$A,0))*_xlfn.XLOOKUP(U$1,'Point System'!$E:$E,'Point System'!$G:$G,0),0)</f>
        <v>0</v>
      </c>
      <c r="V147" s="242">
        <f>IFERROR(INDEX(Deduction!$AB:$AB,MATCH($A147,Deduction!$A:$A,0))*_xlfn.XLOOKUP(V$1,'Point System'!$E:$E,'Point System'!$G:$G,0),0)</f>
        <v>0</v>
      </c>
      <c r="W147" s="241">
        <f t="shared" si="7"/>
        <v>0</v>
      </c>
      <c r="X147" s="241">
        <f t="shared" si="8"/>
        <v>0</v>
      </c>
      <c r="Y147" s="244" cm="1">
        <f t="array" ref="Y147">IFERROR(SUMPRODUCT((LOWER(INDEX(Attendance!$E:$ZZ,MATCH($A147,Attendance!$A:$A,0),0))="x")*(TEXT(Attendance!$E$1:$ZZ$1,"mmm")="Mar"))/SUMPRODUCT((Attendance!$E$1:$ZZ$1&lt;&gt;"")*(TEXT(Attendance!$E$1:$ZZ$1,"mmm")="Mar")),0)</f>
        <v>0</v>
      </c>
      <c r="Z147" s="245" cm="1">
        <f t="array" ref="Z147">IFERROR(SUMPRODUCT((LOWER(INDEX(Attendance!$E:$ZZ,MATCH($A147,Attendance!$A:$A,0),0))="x")*(Attendance!$E$2:$ZZ$2=_xlfn.XLOOKUP(E$1,'Point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48" spans="1:26" x14ac:dyDescent="0.25">
      <c r="A148" s="40">
        <f>Attendance!A147</f>
        <v>145</v>
      </c>
      <c r="B148" s="39" t="str">
        <f>IF($A148=0,"",IFERROR(_xlfn.LET(_xlpm.x,INDEX(Attendance!$B:$B,MATCH($A148,Attendance!$A:$A,0)),IF(_xlpm.x=0,"",_xlpm.x)),""))</f>
        <v/>
      </c>
      <c r="C148" s="39" t="str">
        <f>IF($A148=0,"",IFERROR(_xlfn.LET(_xlpm.x,INDEX(Attendance!$C:$C,MATCH($A148,Attendance!$A:$A,0)),IF(_xlpm.x=0,"",_xlpm.x)),""))</f>
        <v/>
      </c>
      <c r="D148" s="39" t="str">
        <f>IF($A148=0,"",IFERROR(_xlfn.LET(_xlpm.x,INDEX(Attendance!$D:$D,MATCH($A148,Attendance!$A:$A,0)),IF(_xlpm.x=0,"",_xlpm.x)),""))</f>
        <v/>
      </c>
      <c r="E148" s="233" cm="1">
        <f t="array" ref="E148">SUMPRODUCT((LOWER(INDEX(Attendance!$D:$ZZ,MATCH($A148,Attendance!$A:$A,0),0))="x")*(Attendance!$D$2:$ZZ$2=_xlfn.XLOOKUP(E$1,'Point System'!$A:$A,'Point System'!$B:$B,""))*(TEXT(Attendance!$D$1:$ZZ$1,"mmm")="Mar"))*_xlfn.XLOOKUP(E$1,'Point System'!$A:$A,'Point System'!$C:$C,0)</f>
        <v>0</v>
      </c>
      <c r="F148" s="233" cm="1">
        <f t="array" ref="F148">SUMPRODUCT((LOWER(INDEX(Attendance!$D:$ZZ,MATCH($A148,Attendance!$A:$A,0),0))="x")*(Attendance!$D$2:$ZZ$2=_xlfn.XLOOKUP(F$1,'Point System'!$A:$A,'Point System'!$B:$B,""))*(TEXT(Attendance!$D$1:$ZZ$1,"mmm")="Mar"))*_xlfn.XLOOKUP(F$1,'Point System'!$A:$A,'Point System'!$C:$C,0)</f>
        <v>0</v>
      </c>
      <c r="G148" s="233" cm="1">
        <f t="array" ref="G148">SUMPRODUCT((LOWER(INDEX(Attendance!$D:$ZZ,MATCH($A148,Attendance!$A:$A,0),0))="x")*(Attendance!$D$2:$ZZ$2=_xlfn.XLOOKUP(G$1,'Point System'!$A:$A,'Point System'!$B:$B,""))*(TEXT(Attendance!$D$1:$ZZ$1,"mmm")="Mar"))*_xlfn.XLOOKUP(G$1,'Point System'!$A:$A,'Point System'!$C:$C,0)</f>
        <v>0</v>
      </c>
      <c r="H148" s="233" cm="1">
        <f t="array" ref="H148">SUMPRODUCT((LOWER(INDEX(Attendance!$D:$ZZ,MATCH($A148,Attendance!$A:$A,0),0))="x")*(Attendance!$D$2:$ZZ$2=_xlfn.XLOOKUP(H$1,'Point System'!$A:$A,'Point System'!$B:$B,""))*(TEXT(Attendance!$D$1:$ZZ$1,"mmm")="Mar"))*_xlfn.XLOOKUP(H$1,'Point System'!$A:$A,'Point System'!$C:$C,0)</f>
        <v>0</v>
      </c>
      <c r="I148" s="233" cm="1">
        <f t="array" ref="I148">SUMPRODUCT((LOWER(INDEX(Attendance!$D:$ZZ,MATCH($A148,Attendance!$A:$A,0),0))="x")*(Attendance!$D$2:$ZZ$2=_xlfn.XLOOKUP(I$1,'Point System'!$A:$A,'Point System'!$B:$B,""))*(TEXT(Attendance!$D$1:$ZZ$1,"mmm")="Mar"))*_xlfn.XLOOKUP(I$1,'Point System'!$A:$A,'Point System'!$C:$C,0)</f>
        <v>0</v>
      </c>
      <c r="J148" s="233" cm="1">
        <f t="array" ref="J148">SUMPRODUCT((LOWER(INDEX(Attendance!$D:$ZZ,MATCH($A148,Attendance!$A:$A,0),0))="x")*(Attendance!$D$2:$ZZ$2=_xlfn.XLOOKUP(J$1,'Point System'!$A:$A,'Point System'!$B:$B,""))*(TEXT(Attendance!$D$1:$ZZ$1,"mmm")="Mar"))*_xlfn.XLOOKUP(J$1,'Point System'!$A:$A,'Point System'!$C:$C,0)</f>
        <v>0</v>
      </c>
      <c r="K148" s="233" cm="1">
        <f t="array" ref="K148">SUMPRODUCT((LOWER(INDEX(Attendance!$D:$ZZ,MATCH($A148,Attendance!$A:$A,0),0))="x")*(Attendance!$D$2:$ZZ$2=_xlfn.XLOOKUP(K$1,'Point System'!$A:$A,'Point System'!$B:$B,""))*(TEXT(Attendance!$D$1:$ZZ$1,"mmm")="Mar"))*_xlfn.XLOOKUP(K$1,'Point System'!$A:$A,'Point System'!$C:$C,0)</f>
        <v>0</v>
      </c>
      <c r="L148" s="188"/>
      <c r="M148" s="188"/>
      <c r="N148" s="188"/>
      <c r="O148" s="188"/>
      <c r="P148" s="241">
        <f t="shared" si="6"/>
        <v>0</v>
      </c>
      <c r="Q148" s="242">
        <f>IFERROR(INDEX(Deduction!$W:$W,MATCH($A148,Deduction!$A:$A,0))*_xlfn.XLOOKUP(Q$1,'Point System'!$E:$E,'Point System'!$G:$G,0),0)</f>
        <v>0</v>
      </c>
      <c r="R148" s="242">
        <f>IFERROR(INDEX(Deduction!$X:$X,MATCH($A148,Deduction!$A:$A,0))*_xlfn.XLOOKUP(R$1,'Point System'!$E:$E,'Point System'!$G:$G,0),0)</f>
        <v>0</v>
      </c>
      <c r="S148" s="242">
        <f>IFERROR(INDEX(Deduction!$Y:$Y,MATCH($A148,Deduction!$A:$A,0))*_xlfn.XLOOKUP(S$1,'Point System'!$E:$E,'Point System'!$G:$G,0),0)</f>
        <v>0</v>
      </c>
      <c r="T148" s="242">
        <f>IFERROR(INDEX(Deduction!$Z:$Z,MATCH($A148,Deduction!$A:$A,0))*_xlfn.XLOOKUP(T$1,'Point System'!$E:$E,'Point System'!$G:$G,0),0)</f>
        <v>0</v>
      </c>
      <c r="U148" s="242">
        <f>IFERROR(INDEX(Deduction!$AA:$AA,MATCH($A148,Deduction!$A:$A,0))*_xlfn.XLOOKUP(U$1,'Point System'!$E:$E,'Point System'!$G:$G,0),0)</f>
        <v>0</v>
      </c>
      <c r="V148" s="242">
        <f>IFERROR(INDEX(Deduction!$AB:$AB,MATCH($A148,Deduction!$A:$A,0))*_xlfn.XLOOKUP(V$1,'Point System'!$E:$E,'Point System'!$G:$G,0),0)</f>
        <v>0</v>
      </c>
      <c r="W148" s="241">
        <f t="shared" si="7"/>
        <v>0</v>
      </c>
      <c r="X148" s="241">
        <f t="shared" si="8"/>
        <v>0</v>
      </c>
      <c r="Y148" s="244" cm="1">
        <f t="array" ref="Y148">IFERROR(SUMPRODUCT((LOWER(INDEX(Attendance!$E:$ZZ,MATCH($A148,Attendance!$A:$A,0),0))="x")*(TEXT(Attendance!$E$1:$ZZ$1,"mmm")="Mar"))/SUMPRODUCT((Attendance!$E$1:$ZZ$1&lt;&gt;"")*(TEXT(Attendance!$E$1:$ZZ$1,"mmm")="Mar")),0)</f>
        <v>0</v>
      </c>
      <c r="Z148" s="245" cm="1">
        <f t="array" ref="Z148">IFERROR(SUMPRODUCT((LOWER(INDEX(Attendance!$E:$ZZ,MATCH($A148,Attendance!$A:$A,0),0))="x")*(Attendance!$E$2:$ZZ$2=_xlfn.XLOOKUP(E$1,'Point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49" spans="1:26" x14ac:dyDescent="0.25">
      <c r="A149" s="39">
        <f>Attendance!A148</f>
        <v>146</v>
      </c>
      <c r="B149" s="39" t="str">
        <f>IF($A149=0,"",IFERROR(_xlfn.LET(_xlpm.x,INDEX(Attendance!$B:$B,MATCH($A149,Attendance!$A:$A,0)),IF(_xlpm.x=0,"",_xlpm.x)),""))</f>
        <v/>
      </c>
      <c r="C149" s="39" t="str">
        <f>IF($A149=0,"",IFERROR(_xlfn.LET(_xlpm.x,INDEX(Attendance!$C:$C,MATCH($A149,Attendance!$A:$A,0)),IF(_xlpm.x=0,"",_xlpm.x)),""))</f>
        <v/>
      </c>
      <c r="D149" s="39" t="str">
        <f>IF($A149=0,"",IFERROR(_xlfn.LET(_xlpm.x,INDEX(Attendance!$D:$D,MATCH($A149,Attendance!$A:$A,0)),IF(_xlpm.x=0,"",_xlpm.x)),""))</f>
        <v/>
      </c>
      <c r="E149" s="233" cm="1">
        <f t="array" ref="E149">SUMPRODUCT((LOWER(INDEX(Attendance!$D:$ZZ,MATCH($A149,Attendance!$A:$A,0),0))="x")*(Attendance!$D$2:$ZZ$2=_xlfn.XLOOKUP(E$1,'Point System'!$A:$A,'Point System'!$B:$B,""))*(TEXT(Attendance!$D$1:$ZZ$1,"mmm")="Mar"))*_xlfn.XLOOKUP(E$1,'Point System'!$A:$A,'Point System'!$C:$C,0)</f>
        <v>0</v>
      </c>
      <c r="F149" s="233" cm="1">
        <f t="array" ref="F149">SUMPRODUCT((LOWER(INDEX(Attendance!$D:$ZZ,MATCH($A149,Attendance!$A:$A,0),0))="x")*(Attendance!$D$2:$ZZ$2=_xlfn.XLOOKUP(F$1,'Point System'!$A:$A,'Point System'!$B:$B,""))*(TEXT(Attendance!$D$1:$ZZ$1,"mmm")="Mar"))*_xlfn.XLOOKUP(F$1,'Point System'!$A:$A,'Point System'!$C:$C,0)</f>
        <v>0</v>
      </c>
      <c r="G149" s="233" cm="1">
        <f t="array" ref="G149">SUMPRODUCT((LOWER(INDEX(Attendance!$D:$ZZ,MATCH($A149,Attendance!$A:$A,0),0))="x")*(Attendance!$D$2:$ZZ$2=_xlfn.XLOOKUP(G$1,'Point System'!$A:$A,'Point System'!$B:$B,""))*(TEXT(Attendance!$D$1:$ZZ$1,"mmm")="Mar"))*_xlfn.XLOOKUP(G$1,'Point System'!$A:$A,'Point System'!$C:$C,0)</f>
        <v>0</v>
      </c>
      <c r="H149" s="233" cm="1">
        <f t="array" ref="H149">SUMPRODUCT((LOWER(INDEX(Attendance!$D:$ZZ,MATCH($A149,Attendance!$A:$A,0),0))="x")*(Attendance!$D$2:$ZZ$2=_xlfn.XLOOKUP(H$1,'Point System'!$A:$A,'Point System'!$B:$B,""))*(TEXT(Attendance!$D$1:$ZZ$1,"mmm")="Mar"))*_xlfn.XLOOKUP(H$1,'Point System'!$A:$A,'Point System'!$C:$C,0)</f>
        <v>0</v>
      </c>
      <c r="I149" s="233" cm="1">
        <f t="array" ref="I149">SUMPRODUCT((LOWER(INDEX(Attendance!$D:$ZZ,MATCH($A149,Attendance!$A:$A,0),0))="x")*(Attendance!$D$2:$ZZ$2=_xlfn.XLOOKUP(I$1,'Point System'!$A:$A,'Point System'!$B:$B,""))*(TEXT(Attendance!$D$1:$ZZ$1,"mmm")="Mar"))*_xlfn.XLOOKUP(I$1,'Point System'!$A:$A,'Point System'!$C:$C,0)</f>
        <v>0</v>
      </c>
      <c r="J149" s="233" cm="1">
        <f t="array" ref="J149">SUMPRODUCT((LOWER(INDEX(Attendance!$D:$ZZ,MATCH($A149,Attendance!$A:$A,0),0))="x")*(Attendance!$D$2:$ZZ$2=_xlfn.XLOOKUP(J$1,'Point System'!$A:$A,'Point System'!$B:$B,""))*(TEXT(Attendance!$D$1:$ZZ$1,"mmm")="Mar"))*_xlfn.XLOOKUP(J$1,'Point System'!$A:$A,'Point System'!$C:$C,0)</f>
        <v>0</v>
      </c>
      <c r="K149" s="233" cm="1">
        <f t="array" ref="K149">SUMPRODUCT((LOWER(INDEX(Attendance!$D:$ZZ,MATCH($A149,Attendance!$A:$A,0),0))="x")*(Attendance!$D$2:$ZZ$2=_xlfn.XLOOKUP(K$1,'Point System'!$A:$A,'Point System'!$B:$B,""))*(TEXT(Attendance!$D$1:$ZZ$1,"mmm")="Mar"))*_xlfn.XLOOKUP(K$1,'Point System'!$A:$A,'Point System'!$C:$C,0)</f>
        <v>0</v>
      </c>
      <c r="L149" s="188"/>
      <c r="M149" s="188"/>
      <c r="N149" s="188"/>
      <c r="O149" s="188"/>
      <c r="P149" s="241">
        <f t="shared" si="6"/>
        <v>0</v>
      </c>
      <c r="Q149" s="242">
        <f>IFERROR(INDEX(Deduction!$W:$W,MATCH($A149,Deduction!$A:$A,0))*_xlfn.XLOOKUP(Q$1,'Point System'!$E:$E,'Point System'!$G:$G,0),0)</f>
        <v>0</v>
      </c>
      <c r="R149" s="242">
        <f>IFERROR(INDEX(Deduction!$X:$X,MATCH($A149,Deduction!$A:$A,0))*_xlfn.XLOOKUP(R$1,'Point System'!$E:$E,'Point System'!$G:$G,0),0)</f>
        <v>0</v>
      </c>
      <c r="S149" s="242">
        <f>IFERROR(INDEX(Deduction!$Y:$Y,MATCH($A149,Deduction!$A:$A,0))*_xlfn.XLOOKUP(S$1,'Point System'!$E:$E,'Point System'!$G:$G,0),0)</f>
        <v>0</v>
      </c>
      <c r="T149" s="242">
        <f>IFERROR(INDEX(Deduction!$Z:$Z,MATCH($A149,Deduction!$A:$A,0))*_xlfn.XLOOKUP(T$1,'Point System'!$E:$E,'Point System'!$G:$G,0),0)</f>
        <v>0</v>
      </c>
      <c r="U149" s="242">
        <f>IFERROR(INDEX(Deduction!$AA:$AA,MATCH($A149,Deduction!$A:$A,0))*_xlfn.XLOOKUP(U$1,'Point System'!$E:$E,'Point System'!$G:$G,0),0)</f>
        <v>0</v>
      </c>
      <c r="V149" s="242">
        <f>IFERROR(INDEX(Deduction!$AB:$AB,MATCH($A149,Deduction!$A:$A,0))*_xlfn.XLOOKUP(V$1,'Point System'!$E:$E,'Point System'!$G:$G,0),0)</f>
        <v>0</v>
      </c>
      <c r="W149" s="241">
        <f t="shared" si="7"/>
        <v>0</v>
      </c>
      <c r="X149" s="241">
        <f t="shared" si="8"/>
        <v>0</v>
      </c>
      <c r="Y149" s="244" cm="1">
        <f t="array" ref="Y149">IFERROR(SUMPRODUCT((LOWER(INDEX(Attendance!$E:$ZZ,MATCH($A149,Attendance!$A:$A,0),0))="x")*(TEXT(Attendance!$E$1:$ZZ$1,"mmm")="Mar"))/SUMPRODUCT((Attendance!$E$1:$ZZ$1&lt;&gt;"")*(TEXT(Attendance!$E$1:$ZZ$1,"mmm")="Mar")),0)</f>
        <v>0</v>
      </c>
      <c r="Z149" s="245" cm="1">
        <f t="array" ref="Z149">IFERROR(SUMPRODUCT((LOWER(INDEX(Attendance!$E:$ZZ,MATCH($A149,Attendance!$A:$A,0),0))="x")*(Attendance!$E$2:$ZZ$2=_xlfn.XLOOKUP(E$1,'Point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50" spans="1:26" x14ac:dyDescent="0.25">
      <c r="A150" s="40">
        <f>Attendance!A149</f>
        <v>147</v>
      </c>
      <c r="B150" s="39" t="str">
        <f>IF($A150=0,"",IFERROR(_xlfn.LET(_xlpm.x,INDEX(Attendance!$B:$B,MATCH($A150,Attendance!$A:$A,0)),IF(_xlpm.x=0,"",_xlpm.x)),""))</f>
        <v/>
      </c>
      <c r="C150" s="39" t="str">
        <f>IF($A150=0,"",IFERROR(_xlfn.LET(_xlpm.x,INDEX(Attendance!$C:$C,MATCH($A150,Attendance!$A:$A,0)),IF(_xlpm.x=0,"",_xlpm.x)),""))</f>
        <v/>
      </c>
      <c r="D150" s="39" t="str">
        <f>IF($A150=0,"",IFERROR(_xlfn.LET(_xlpm.x,INDEX(Attendance!$D:$D,MATCH($A150,Attendance!$A:$A,0)),IF(_xlpm.x=0,"",_xlpm.x)),""))</f>
        <v/>
      </c>
      <c r="E150" s="233" cm="1">
        <f t="array" ref="E150">SUMPRODUCT((LOWER(INDEX(Attendance!$D:$ZZ,MATCH($A150,Attendance!$A:$A,0),0))="x")*(Attendance!$D$2:$ZZ$2=_xlfn.XLOOKUP(E$1,'Point System'!$A:$A,'Point System'!$B:$B,""))*(TEXT(Attendance!$D$1:$ZZ$1,"mmm")="Mar"))*_xlfn.XLOOKUP(E$1,'Point System'!$A:$A,'Point System'!$C:$C,0)</f>
        <v>0</v>
      </c>
      <c r="F150" s="233" cm="1">
        <f t="array" ref="F150">SUMPRODUCT((LOWER(INDEX(Attendance!$D:$ZZ,MATCH($A150,Attendance!$A:$A,0),0))="x")*(Attendance!$D$2:$ZZ$2=_xlfn.XLOOKUP(F$1,'Point System'!$A:$A,'Point System'!$B:$B,""))*(TEXT(Attendance!$D$1:$ZZ$1,"mmm")="Mar"))*_xlfn.XLOOKUP(F$1,'Point System'!$A:$A,'Point System'!$C:$C,0)</f>
        <v>0</v>
      </c>
      <c r="G150" s="233" cm="1">
        <f t="array" ref="G150">SUMPRODUCT((LOWER(INDEX(Attendance!$D:$ZZ,MATCH($A150,Attendance!$A:$A,0),0))="x")*(Attendance!$D$2:$ZZ$2=_xlfn.XLOOKUP(G$1,'Point System'!$A:$A,'Point System'!$B:$B,""))*(TEXT(Attendance!$D$1:$ZZ$1,"mmm")="Mar"))*_xlfn.XLOOKUP(G$1,'Point System'!$A:$A,'Point System'!$C:$C,0)</f>
        <v>0</v>
      </c>
      <c r="H150" s="233" cm="1">
        <f t="array" ref="H150">SUMPRODUCT((LOWER(INDEX(Attendance!$D:$ZZ,MATCH($A150,Attendance!$A:$A,0),0))="x")*(Attendance!$D$2:$ZZ$2=_xlfn.XLOOKUP(H$1,'Point System'!$A:$A,'Point System'!$B:$B,""))*(TEXT(Attendance!$D$1:$ZZ$1,"mmm")="Mar"))*_xlfn.XLOOKUP(H$1,'Point System'!$A:$A,'Point System'!$C:$C,0)</f>
        <v>0</v>
      </c>
      <c r="I150" s="233" cm="1">
        <f t="array" ref="I150">SUMPRODUCT((LOWER(INDEX(Attendance!$D:$ZZ,MATCH($A150,Attendance!$A:$A,0),0))="x")*(Attendance!$D$2:$ZZ$2=_xlfn.XLOOKUP(I$1,'Point System'!$A:$A,'Point System'!$B:$B,""))*(TEXT(Attendance!$D$1:$ZZ$1,"mmm")="Mar"))*_xlfn.XLOOKUP(I$1,'Point System'!$A:$A,'Point System'!$C:$C,0)</f>
        <v>0</v>
      </c>
      <c r="J150" s="233" cm="1">
        <f t="array" ref="J150">SUMPRODUCT((LOWER(INDEX(Attendance!$D:$ZZ,MATCH($A150,Attendance!$A:$A,0),0))="x")*(Attendance!$D$2:$ZZ$2=_xlfn.XLOOKUP(J$1,'Point System'!$A:$A,'Point System'!$B:$B,""))*(TEXT(Attendance!$D$1:$ZZ$1,"mmm")="Mar"))*_xlfn.XLOOKUP(J$1,'Point System'!$A:$A,'Point System'!$C:$C,0)</f>
        <v>0</v>
      </c>
      <c r="K150" s="233" cm="1">
        <f t="array" ref="K150">SUMPRODUCT((LOWER(INDEX(Attendance!$D:$ZZ,MATCH($A150,Attendance!$A:$A,0),0))="x")*(Attendance!$D$2:$ZZ$2=_xlfn.XLOOKUP(K$1,'Point System'!$A:$A,'Point System'!$B:$B,""))*(TEXT(Attendance!$D$1:$ZZ$1,"mmm")="Mar"))*_xlfn.XLOOKUP(K$1,'Point System'!$A:$A,'Point System'!$C:$C,0)</f>
        <v>0</v>
      </c>
      <c r="L150" s="188"/>
      <c r="M150" s="188"/>
      <c r="N150" s="188"/>
      <c r="O150" s="188"/>
      <c r="P150" s="241">
        <f t="shared" si="6"/>
        <v>0</v>
      </c>
      <c r="Q150" s="242">
        <f>IFERROR(INDEX(Deduction!$W:$W,MATCH($A150,Deduction!$A:$A,0))*_xlfn.XLOOKUP(Q$1,'Point System'!$E:$E,'Point System'!$G:$G,0),0)</f>
        <v>0</v>
      </c>
      <c r="R150" s="242">
        <f>IFERROR(INDEX(Deduction!$X:$X,MATCH($A150,Deduction!$A:$A,0))*_xlfn.XLOOKUP(R$1,'Point System'!$E:$E,'Point System'!$G:$G,0),0)</f>
        <v>0</v>
      </c>
      <c r="S150" s="242">
        <f>IFERROR(INDEX(Deduction!$Y:$Y,MATCH($A150,Deduction!$A:$A,0))*_xlfn.XLOOKUP(S$1,'Point System'!$E:$E,'Point System'!$G:$G,0),0)</f>
        <v>0</v>
      </c>
      <c r="T150" s="242">
        <f>IFERROR(INDEX(Deduction!$Z:$Z,MATCH($A150,Deduction!$A:$A,0))*_xlfn.XLOOKUP(T$1,'Point System'!$E:$E,'Point System'!$G:$G,0),0)</f>
        <v>0</v>
      </c>
      <c r="U150" s="242">
        <f>IFERROR(INDEX(Deduction!$AA:$AA,MATCH($A150,Deduction!$A:$A,0))*_xlfn.XLOOKUP(U$1,'Point System'!$E:$E,'Point System'!$G:$G,0),0)</f>
        <v>0</v>
      </c>
      <c r="V150" s="242">
        <f>IFERROR(INDEX(Deduction!$AB:$AB,MATCH($A150,Deduction!$A:$A,0))*_xlfn.XLOOKUP(V$1,'Point System'!$E:$E,'Point System'!$G:$G,0),0)</f>
        <v>0</v>
      </c>
      <c r="W150" s="241">
        <f t="shared" si="7"/>
        <v>0</v>
      </c>
      <c r="X150" s="241">
        <f t="shared" si="8"/>
        <v>0</v>
      </c>
      <c r="Y150" s="244" cm="1">
        <f t="array" ref="Y150">IFERROR(SUMPRODUCT((LOWER(INDEX(Attendance!$E:$ZZ,MATCH($A150,Attendance!$A:$A,0),0))="x")*(TEXT(Attendance!$E$1:$ZZ$1,"mmm")="Mar"))/SUMPRODUCT((Attendance!$E$1:$ZZ$1&lt;&gt;"")*(TEXT(Attendance!$E$1:$ZZ$1,"mmm")="Mar")),0)</f>
        <v>0</v>
      </c>
      <c r="Z150" s="245" cm="1">
        <f t="array" ref="Z150">IFERROR(SUMPRODUCT((LOWER(INDEX(Attendance!$E:$ZZ,MATCH($A150,Attendance!$A:$A,0),0))="x")*(Attendance!$E$2:$ZZ$2=_xlfn.XLOOKUP(E$1,'Point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51" spans="1:26" x14ac:dyDescent="0.25">
      <c r="A151" s="39">
        <f>Attendance!A150</f>
        <v>148</v>
      </c>
      <c r="B151" s="39" t="str">
        <f>IF($A151=0,"",IFERROR(_xlfn.LET(_xlpm.x,INDEX(Attendance!$B:$B,MATCH($A151,Attendance!$A:$A,0)),IF(_xlpm.x=0,"",_xlpm.x)),""))</f>
        <v/>
      </c>
      <c r="C151" s="39" t="str">
        <f>IF($A151=0,"",IFERROR(_xlfn.LET(_xlpm.x,INDEX(Attendance!$C:$C,MATCH($A151,Attendance!$A:$A,0)),IF(_xlpm.x=0,"",_xlpm.x)),""))</f>
        <v/>
      </c>
      <c r="D151" s="39" t="str">
        <f>IF($A151=0,"",IFERROR(_xlfn.LET(_xlpm.x,INDEX(Attendance!$D:$D,MATCH($A151,Attendance!$A:$A,0)),IF(_xlpm.x=0,"",_xlpm.x)),""))</f>
        <v/>
      </c>
      <c r="E151" s="233" cm="1">
        <f t="array" ref="E151">SUMPRODUCT((LOWER(INDEX(Attendance!$D:$ZZ,MATCH($A151,Attendance!$A:$A,0),0))="x")*(Attendance!$D$2:$ZZ$2=_xlfn.XLOOKUP(E$1,'Point System'!$A:$A,'Point System'!$B:$B,""))*(TEXT(Attendance!$D$1:$ZZ$1,"mmm")="Mar"))*_xlfn.XLOOKUP(E$1,'Point System'!$A:$A,'Point System'!$C:$C,0)</f>
        <v>0</v>
      </c>
      <c r="F151" s="233" cm="1">
        <f t="array" ref="F151">SUMPRODUCT((LOWER(INDEX(Attendance!$D:$ZZ,MATCH($A151,Attendance!$A:$A,0),0))="x")*(Attendance!$D$2:$ZZ$2=_xlfn.XLOOKUP(F$1,'Point System'!$A:$A,'Point System'!$B:$B,""))*(TEXT(Attendance!$D$1:$ZZ$1,"mmm")="Mar"))*_xlfn.XLOOKUP(F$1,'Point System'!$A:$A,'Point System'!$C:$C,0)</f>
        <v>0</v>
      </c>
      <c r="G151" s="233" cm="1">
        <f t="array" ref="G151">SUMPRODUCT((LOWER(INDEX(Attendance!$D:$ZZ,MATCH($A151,Attendance!$A:$A,0),0))="x")*(Attendance!$D$2:$ZZ$2=_xlfn.XLOOKUP(G$1,'Point System'!$A:$A,'Point System'!$B:$B,""))*(TEXT(Attendance!$D$1:$ZZ$1,"mmm")="Mar"))*_xlfn.XLOOKUP(G$1,'Point System'!$A:$A,'Point System'!$C:$C,0)</f>
        <v>0</v>
      </c>
      <c r="H151" s="233" cm="1">
        <f t="array" ref="H151">SUMPRODUCT((LOWER(INDEX(Attendance!$D:$ZZ,MATCH($A151,Attendance!$A:$A,0),0))="x")*(Attendance!$D$2:$ZZ$2=_xlfn.XLOOKUP(H$1,'Point System'!$A:$A,'Point System'!$B:$B,""))*(TEXT(Attendance!$D$1:$ZZ$1,"mmm")="Mar"))*_xlfn.XLOOKUP(H$1,'Point System'!$A:$A,'Point System'!$C:$C,0)</f>
        <v>0</v>
      </c>
      <c r="I151" s="233" cm="1">
        <f t="array" ref="I151">SUMPRODUCT((LOWER(INDEX(Attendance!$D:$ZZ,MATCH($A151,Attendance!$A:$A,0),0))="x")*(Attendance!$D$2:$ZZ$2=_xlfn.XLOOKUP(I$1,'Point System'!$A:$A,'Point System'!$B:$B,""))*(TEXT(Attendance!$D$1:$ZZ$1,"mmm")="Mar"))*_xlfn.XLOOKUP(I$1,'Point System'!$A:$A,'Point System'!$C:$C,0)</f>
        <v>0</v>
      </c>
      <c r="J151" s="233" cm="1">
        <f t="array" ref="J151">SUMPRODUCT((LOWER(INDEX(Attendance!$D:$ZZ,MATCH($A151,Attendance!$A:$A,0),0))="x")*(Attendance!$D$2:$ZZ$2=_xlfn.XLOOKUP(J$1,'Point System'!$A:$A,'Point System'!$B:$B,""))*(TEXT(Attendance!$D$1:$ZZ$1,"mmm")="Mar"))*_xlfn.XLOOKUP(J$1,'Point System'!$A:$A,'Point System'!$C:$C,0)</f>
        <v>0</v>
      </c>
      <c r="K151" s="233" cm="1">
        <f t="array" ref="K151">SUMPRODUCT((LOWER(INDEX(Attendance!$D:$ZZ,MATCH($A151,Attendance!$A:$A,0),0))="x")*(Attendance!$D$2:$ZZ$2=_xlfn.XLOOKUP(K$1,'Point System'!$A:$A,'Point System'!$B:$B,""))*(TEXT(Attendance!$D$1:$ZZ$1,"mmm")="Mar"))*_xlfn.XLOOKUP(K$1,'Point System'!$A:$A,'Point System'!$C:$C,0)</f>
        <v>0</v>
      </c>
      <c r="L151" s="188"/>
      <c r="M151" s="188"/>
      <c r="N151" s="188"/>
      <c r="O151" s="188"/>
      <c r="P151" s="241">
        <f t="shared" si="6"/>
        <v>0</v>
      </c>
      <c r="Q151" s="242">
        <f>IFERROR(INDEX(Deduction!$W:$W,MATCH($A151,Deduction!$A:$A,0))*_xlfn.XLOOKUP(Q$1,'Point System'!$E:$E,'Point System'!$G:$G,0),0)</f>
        <v>0</v>
      </c>
      <c r="R151" s="242">
        <f>IFERROR(INDEX(Deduction!$X:$X,MATCH($A151,Deduction!$A:$A,0))*_xlfn.XLOOKUP(R$1,'Point System'!$E:$E,'Point System'!$G:$G,0),0)</f>
        <v>0</v>
      </c>
      <c r="S151" s="242">
        <f>IFERROR(INDEX(Deduction!$Y:$Y,MATCH($A151,Deduction!$A:$A,0))*_xlfn.XLOOKUP(S$1,'Point System'!$E:$E,'Point System'!$G:$G,0),0)</f>
        <v>0</v>
      </c>
      <c r="T151" s="242">
        <f>IFERROR(INDEX(Deduction!$Z:$Z,MATCH($A151,Deduction!$A:$A,0))*_xlfn.XLOOKUP(T$1,'Point System'!$E:$E,'Point System'!$G:$G,0),0)</f>
        <v>0</v>
      </c>
      <c r="U151" s="242">
        <f>IFERROR(INDEX(Deduction!$AA:$AA,MATCH($A151,Deduction!$A:$A,0))*_xlfn.XLOOKUP(U$1,'Point System'!$E:$E,'Point System'!$G:$G,0),0)</f>
        <v>0</v>
      </c>
      <c r="V151" s="242">
        <f>IFERROR(INDEX(Deduction!$AB:$AB,MATCH($A151,Deduction!$A:$A,0))*_xlfn.XLOOKUP(V$1,'Point System'!$E:$E,'Point System'!$G:$G,0),0)</f>
        <v>0</v>
      </c>
      <c r="W151" s="241">
        <f t="shared" si="7"/>
        <v>0</v>
      </c>
      <c r="X151" s="241">
        <f t="shared" si="8"/>
        <v>0</v>
      </c>
      <c r="Y151" s="244" cm="1">
        <f t="array" ref="Y151">IFERROR(SUMPRODUCT((LOWER(INDEX(Attendance!$E:$ZZ,MATCH($A151,Attendance!$A:$A,0),0))="x")*(TEXT(Attendance!$E$1:$ZZ$1,"mmm")="Mar"))/SUMPRODUCT((Attendance!$E$1:$ZZ$1&lt;&gt;"")*(TEXT(Attendance!$E$1:$ZZ$1,"mmm")="Mar")),0)</f>
        <v>0</v>
      </c>
      <c r="Z151" s="245" cm="1">
        <f t="array" ref="Z151">IFERROR(SUMPRODUCT((LOWER(INDEX(Attendance!$E:$ZZ,MATCH($A151,Attendance!$A:$A,0),0))="x")*(Attendance!$E$2:$ZZ$2=_xlfn.XLOOKUP(E$1,'Point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52" spans="1:26" x14ac:dyDescent="0.25">
      <c r="A152" s="40">
        <f>Attendance!A151</f>
        <v>149</v>
      </c>
      <c r="B152" s="39" t="str">
        <f>IF($A152=0,"",IFERROR(_xlfn.LET(_xlpm.x,INDEX(Attendance!$B:$B,MATCH($A152,Attendance!$A:$A,0)),IF(_xlpm.x=0,"",_xlpm.x)),""))</f>
        <v/>
      </c>
      <c r="C152" s="39" t="str">
        <f>IF($A152=0,"",IFERROR(_xlfn.LET(_xlpm.x,INDEX(Attendance!$C:$C,MATCH($A152,Attendance!$A:$A,0)),IF(_xlpm.x=0,"",_xlpm.x)),""))</f>
        <v/>
      </c>
      <c r="D152" s="39" t="str">
        <f>IF($A152=0,"",IFERROR(_xlfn.LET(_xlpm.x,INDEX(Attendance!$D:$D,MATCH($A152,Attendance!$A:$A,0)),IF(_xlpm.x=0,"",_xlpm.x)),""))</f>
        <v/>
      </c>
      <c r="E152" s="233" cm="1">
        <f t="array" ref="E152">SUMPRODUCT((LOWER(INDEX(Attendance!$D:$ZZ,MATCH($A152,Attendance!$A:$A,0),0))="x")*(Attendance!$D$2:$ZZ$2=_xlfn.XLOOKUP(E$1,'Point System'!$A:$A,'Point System'!$B:$B,""))*(TEXT(Attendance!$D$1:$ZZ$1,"mmm")="Mar"))*_xlfn.XLOOKUP(E$1,'Point System'!$A:$A,'Point System'!$C:$C,0)</f>
        <v>0</v>
      </c>
      <c r="F152" s="233" cm="1">
        <f t="array" ref="F152">SUMPRODUCT((LOWER(INDEX(Attendance!$D:$ZZ,MATCH($A152,Attendance!$A:$A,0),0))="x")*(Attendance!$D$2:$ZZ$2=_xlfn.XLOOKUP(F$1,'Point System'!$A:$A,'Point System'!$B:$B,""))*(TEXT(Attendance!$D$1:$ZZ$1,"mmm")="Mar"))*_xlfn.XLOOKUP(F$1,'Point System'!$A:$A,'Point System'!$C:$C,0)</f>
        <v>0</v>
      </c>
      <c r="G152" s="233" cm="1">
        <f t="array" ref="G152">SUMPRODUCT((LOWER(INDEX(Attendance!$D:$ZZ,MATCH($A152,Attendance!$A:$A,0),0))="x")*(Attendance!$D$2:$ZZ$2=_xlfn.XLOOKUP(G$1,'Point System'!$A:$A,'Point System'!$B:$B,""))*(TEXT(Attendance!$D$1:$ZZ$1,"mmm")="Mar"))*_xlfn.XLOOKUP(G$1,'Point System'!$A:$A,'Point System'!$C:$C,0)</f>
        <v>0</v>
      </c>
      <c r="H152" s="233" cm="1">
        <f t="array" ref="H152">SUMPRODUCT((LOWER(INDEX(Attendance!$D:$ZZ,MATCH($A152,Attendance!$A:$A,0),0))="x")*(Attendance!$D$2:$ZZ$2=_xlfn.XLOOKUP(H$1,'Point System'!$A:$A,'Point System'!$B:$B,""))*(TEXT(Attendance!$D$1:$ZZ$1,"mmm")="Mar"))*_xlfn.XLOOKUP(H$1,'Point System'!$A:$A,'Point System'!$C:$C,0)</f>
        <v>0</v>
      </c>
      <c r="I152" s="233" cm="1">
        <f t="array" ref="I152">SUMPRODUCT((LOWER(INDEX(Attendance!$D:$ZZ,MATCH($A152,Attendance!$A:$A,0),0))="x")*(Attendance!$D$2:$ZZ$2=_xlfn.XLOOKUP(I$1,'Point System'!$A:$A,'Point System'!$B:$B,""))*(TEXT(Attendance!$D$1:$ZZ$1,"mmm")="Mar"))*_xlfn.XLOOKUP(I$1,'Point System'!$A:$A,'Point System'!$C:$C,0)</f>
        <v>0</v>
      </c>
      <c r="J152" s="233" cm="1">
        <f t="array" ref="J152">SUMPRODUCT((LOWER(INDEX(Attendance!$D:$ZZ,MATCH($A152,Attendance!$A:$A,0),0))="x")*(Attendance!$D$2:$ZZ$2=_xlfn.XLOOKUP(J$1,'Point System'!$A:$A,'Point System'!$B:$B,""))*(TEXT(Attendance!$D$1:$ZZ$1,"mmm")="Mar"))*_xlfn.XLOOKUP(J$1,'Point System'!$A:$A,'Point System'!$C:$C,0)</f>
        <v>0</v>
      </c>
      <c r="K152" s="233" cm="1">
        <f t="array" ref="K152">SUMPRODUCT((LOWER(INDEX(Attendance!$D:$ZZ,MATCH($A152,Attendance!$A:$A,0),0))="x")*(Attendance!$D$2:$ZZ$2=_xlfn.XLOOKUP(K$1,'Point System'!$A:$A,'Point System'!$B:$B,""))*(TEXT(Attendance!$D$1:$ZZ$1,"mmm")="Mar"))*_xlfn.XLOOKUP(K$1,'Point System'!$A:$A,'Point System'!$C:$C,0)</f>
        <v>0</v>
      </c>
      <c r="L152" s="188"/>
      <c r="M152" s="188"/>
      <c r="N152" s="188"/>
      <c r="O152" s="188"/>
      <c r="P152" s="241">
        <f t="shared" si="6"/>
        <v>0</v>
      </c>
      <c r="Q152" s="242">
        <f>IFERROR(INDEX(Deduction!$W:$W,MATCH($A152,Deduction!$A:$A,0))*_xlfn.XLOOKUP(Q$1,'Point System'!$E:$E,'Point System'!$G:$G,0),0)</f>
        <v>0</v>
      </c>
      <c r="R152" s="242">
        <f>IFERROR(INDEX(Deduction!$X:$X,MATCH($A152,Deduction!$A:$A,0))*_xlfn.XLOOKUP(R$1,'Point System'!$E:$E,'Point System'!$G:$G,0),0)</f>
        <v>0</v>
      </c>
      <c r="S152" s="242">
        <f>IFERROR(INDEX(Deduction!$Y:$Y,MATCH($A152,Deduction!$A:$A,0))*_xlfn.XLOOKUP(S$1,'Point System'!$E:$E,'Point System'!$G:$G,0),0)</f>
        <v>0</v>
      </c>
      <c r="T152" s="242">
        <f>IFERROR(INDEX(Deduction!$Z:$Z,MATCH($A152,Deduction!$A:$A,0))*_xlfn.XLOOKUP(T$1,'Point System'!$E:$E,'Point System'!$G:$G,0),0)</f>
        <v>0</v>
      </c>
      <c r="U152" s="242">
        <f>IFERROR(INDEX(Deduction!$AA:$AA,MATCH($A152,Deduction!$A:$A,0))*_xlfn.XLOOKUP(U$1,'Point System'!$E:$E,'Point System'!$G:$G,0),0)</f>
        <v>0</v>
      </c>
      <c r="V152" s="242">
        <f>IFERROR(INDEX(Deduction!$AB:$AB,MATCH($A152,Deduction!$A:$A,0))*_xlfn.XLOOKUP(V$1,'Point System'!$E:$E,'Point System'!$G:$G,0),0)</f>
        <v>0</v>
      </c>
      <c r="W152" s="241">
        <f t="shared" si="7"/>
        <v>0</v>
      </c>
      <c r="X152" s="241">
        <f t="shared" si="8"/>
        <v>0</v>
      </c>
      <c r="Y152" s="244" cm="1">
        <f t="array" ref="Y152">IFERROR(SUMPRODUCT((LOWER(INDEX(Attendance!$E:$ZZ,MATCH($A152,Attendance!$A:$A,0),0))="x")*(TEXT(Attendance!$E$1:$ZZ$1,"mmm")="Mar"))/SUMPRODUCT((Attendance!$E$1:$ZZ$1&lt;&gt;"")*(TEXT(Attendance!$E$1:$ZZ$1,"mmm")="Mar")),0)</f>
        <v>0</v>
      </c>
      <c r="Z152" s="245" cm="1">
        <f t="array" ref="Z152">IFERROR(SUMPRODUCT((LOWER(INDEX(Attendance!$E:$ZZ,MATCH($A152,Attendance!$A:$A,0),0))="x")*(Attendance!$E$2:$ZZ$2=_xlfn.XLOOKUP(E$1,'Point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  <row r="153" spans="1:26" ht="16.5" thickBot="1" x14ac:dyDescent="0.3">
      <c r="A153" s="193">
        <f>Attendance!A152</f>
        <v>150</v>
      </c>
      <c r="B153" s="234" t="str">
        <f>IF($A153=0,"",IFERROR(_xlfn.LET(_xlpm.x,INDEX(Attendance!$B:$B,MATCH($A153,Attendance!$A:$A,0)),IF(_xlpm.x=0,"",_xlpm.x)),""))</f>
        <v/>
      </c>
      <c r="C153" s="234" t="str">
        <f>IF($A153=0,"",IFERROR(_xlfn.LET(_xlpm.x,INDEX(Attendance!$C:$C,MATCH($A153,Attendance!$A:$A,0)),IF(_xlpm.x=0,"",_xlpm.x)),""))</f>
        <v/>
      </c>
      <c r="D153" s="234" t="str">
        <f>IF($A153=0,"",IFERROR(_xlfn.LET(_xlpm.x,INDEX(Attendance!$D:$D,MATCH($A153,Attendance!$A:$A,0)),IF(_xlpm.x=0,"",_xlpm.x)),""))</f>
        <v/>
      </c>
      <c r="E153" s="235" cm="1">
        <f t="array" ref="E153">SUMPRODUCT((LOWER(INDEX(Attendance!$D:$ZZ,MATCH($A153,Attendance!$A:$A,0),0))="x")*(Attendance!$D$2:$ZZ$2=_xlfn.XLOOKUP(E$1,'Point System'!$A:$A,'Point System'!$B:$B,""))*(TEXT(Attendance!$D$1:$ZZ$1,"mmm")="Mar"))*_xlfn.XLOOKUP(E$1,'Point System'!$A:$A,'Point System'!$C:$C,0)</f>
        <v>0</v>
      </c>
      <c r="F153" s="235" cm="1">
        <f t="array" ref="F153">SUMPRODUCT((LOWER(INDEX(Attendance!$D:$ZZ,MATCH($A153,Attendance!$A:$A,0),0))="x")*(Attendance!$D$2:$ZZ$2=_xlfn.XLOOKUP(F$1,'Point System'!$A:$A,'Point System'!$B:$B,""))*(TEXT(Attendance!$D$1:$ZZ$1,"mmm")="Mar"))*_xlfn.XLOOKUP(F$1,'Point System'!$A:$A,'Point System'!$C:$C,0)</f>
        <v>0</v>
      </c>
      <c r="G153" s="235" cm="1">
        <f t="array" ref="G153">SUMPRODUCT((LOWER(INDEX(Attendance!$D:$ZZ,MATCH($A153,Attendance!$A:$A,0),0))="x")*(Attendance!$D$2:$ZZ$2=_xlfn.XLOOKUP(G$1,'Point System'!$A:$A,'Point System'!$B:$B,""))*(TEXT(Attendance!$D$1:$ZZ$1,"mmm")="Mar"))*_xlfn.XLOOKUP(G$1,'Point System'!$A:$A,'Point System'!$C:$C,0)</f>
        <v>0</v>
      </c>
      <c r="H153" s="235" cm="1">
        <f t="array" ref="H153">SUMPRODUCT((LOWER(INDEX(Attendance!$D:$ZZ,MATCH($A153,Attendance!$A:$A,0),0))="x")*(Attendance!$D$2:$ZZ$2=_xlfn.XLOOKUP(H$1,'Point System'!$A:$A,'Point System'!$B:$B,""))*(TEXT(Attendance!$D$1:$ZZ$1,"mmm")="Mar"))*_xlfn.XLOOKUP(H$1,'Point System'!$A:$A,'Point System'!$C:$C,0)</f>
        <v>0</v>
      </c>
      <c r="I153" s="235" cm="1">
        <f t="array" ref="I153">SUMPRODUCT((LOWER(INDEX(Attendance!$D:$ZZ,MATCH($A153,Attendance!$A:$A,0),0))="x")*(Attendance!$D$2:$ZZ$2=_xlfn.XLOOKUP(I$1,'Point System'!$A:$A,'Point System'!$B:$B,""))*(TEXT(Attendance!$D$1:$ZZ$1,"mmm")="Mar"))*_xlfn.XLOOKUP(I$1,'Point System'!$A:$A,'Point System'!$C:$C,0)</f>
        <v>0</v>
      </c>
      <c r="J153" s="235" cm="1">
        <f t="array" ref="J153">SUMPRODUCT((LOWER(INDEX(Attendance!$D:$ZZ,MATCH($A153,Attendance!$A:$A,0),0))="x")*(Attendance!$D$2:$ZZ$2=_xlfn.XLOOKUP(J$1,'Point System'!$A:$A,'Point System'!$B:$B,""))*(TEXT(Attendance!$D$1:$ZZ$1,"mmm")="Mar"))*_xlfn.XLOOKUP(J$1,'Point System'!$A:$A,'Point System'!$C:$C,0)</f>
        <v>0</v>
      </c>
      <c r="K153" s="235" cm="1">
        <f t="array" ref="K153">SUMPRODUCT((LOWER(INDEX(Attendance!$D:$ZZ,MATCH($A153,Attendance!$A:$A,0),0))="x")*(Attendance!$D$2:$ZZ$2=_xlfn.XLOOKUP(K$1,'Point System'!$A:$A,'Point System'!$B:$B,""))*(TEXT(Attendance!$D$1:$ZZ$1,"mmm")="Mar"))*_xlfn.XLOOKUP(K$1,'Point System'!$A:$A,'Point System'!$C:$C,0)</f>
        <v>0</v>
      </c>
      <c r="L153" s="189"/>
      <c r="M153" s="189"/>
      <c r="N153" s="189"/>
      <c r="O153" s="189"/>
      <c r="P153" s="246">
        <f t="shared" si="6"/>
        <v>0</v>
      </c>
      <c r="Q153" s="247">
        <f>IFERROR(INDEX(Deduction!$W:$W,MATCH($A153,Deduction!$A:$A,0))*_xlfn.XLOOKUP(Q$1,'Point System'!$E:$E,'Point System'!$G:$G,0),0)</f>
        <v>0</v>
      </c>
      <c r="R153" s="247">
        <f>IFERROR(INDEX(Deduction!$X:$X,MATCH($A153,Deduction!$A:$A,0))*_xlfn.XLOOKUP(R$1,'Point System'!$E:$E,'Point System'!$G:$G,0),0)</f>
        <v>0</v>
      </c>
      <c r="S153" s="247">
        <f>IFERROR(INDEX(Deduction!$Y:$Y,MATCH($A153,Deduction!$A:$A,0))*_xlfn.XLOOKUP(S$1,'Point System'!$E:$E,'Point System'!$G:$G,0),0)</f>
        <v>0</v>
      </c>
      <c r="T153" s="247">
        <f>IFERROR(INDEX(Deduction!$Z:$Z,MATCH($A153,Deduction!$A:$A,0))*_xlfn.XLOOKUP(T$1,'Point System'!$E:$E,'Point System'!$G:$G,0),0)</f>
        <v>0</v>
      </c>
      <c r="U153" s="247">
        <f>IFERROR(INDEX(Deduction!$AA:$AA,MATCH($A153,Deduction!$A:$A,0))*_xlfn.XLOOKUP(U$1,'Point System'!$E:$E,'Point System'!$G:$G,0),0)</f>
        <v>0</v>
      </c>
      <c r="V153" s="247">
        <f>IFERROR(INDEX(Deduction!$AB:$AB,MATCH($A153,Deduction!$A:$A,0))*_xlfn.XLOOKUP(V$1,'Point System'!$E:$E,'Point System'!$G:$G,0),0)</f>
        <v>0</v>
      </c>
      <c r="W153" s="246">
        <f t="shared" si="7"/>
        <v>0</v>
      </c>
      <c r="X153" s="246">
        <f t="shared" si="8"/>
        <v>0</v>
      </c>
      <c r="Y153" s="249" cm="1">
        <f t="array" ref="Y153">IFERROR(SUMPRODUCT((LOWER(INDEX(Attendance!$E:$ZZ,MATCH($A153,Attendance!$A:$A,0),0))="x")*(TEXT(Attendance!$E$1:$ZZ$1,"mmm")="Mar"))/SUMPRODUCT((Attendance!$E$1:$ZZ$1&lt;&gt;"")*(TEXT(Attendance!$E$1:$ZZ$1,"mmm")="Mar")),0)</f>
        <v>0</v>
      </c>
      <c r="Z153" s="250" cm="1">
        <f t="array" ref="Z153">IFERROR(SUMPRODUCT((LOWER(INDEX(Attendance!$E:$ZZ,MATCH($A153,Attendance!$A:$A,0),0))="x")*(Attendance!$E$2:$ZZ$2=_xlfn.XLOOKUP(E$1,'Point System'!$A:$A,'Point System'!$B:$B,""))*(TEXT(Attendance!$E$1:$ZZ$1,"mmm")="Mar"))/SUMPRODUCT((Attendance!$E$2:$ZZ$2=_xlfn.XLOOKUP(E$1,'Point System'!$A:$A,'Point System'!$B:$B,""))*(TEXT(Attendance!$E$1:$ZZ$1,"mmm")="Mar")),0)</f>
        <v>0</v>
      </c>
    </row>
  </sheetData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5"/>
  <dimension ref="A1:Z153"/>
  <sheetViews>
    <sheetView topLeftCell="B3" workbookViewId="0">
      <selection activeCell="C4" sqref="C4"/>
    </sheetView>
  </sheetViews>
  <sheetFormatPr defaultColWidth="8.85546875" defaultRowHeight="15.75" x14ac:dyDescent="0.25"/>
  <cols>
    <col min="1" max="1" width="8.85546875" style="11" hidden="1" customWidth="1"/>
    <col min="2" max="2" width="11.7109375" style="11" customWidth="1"/>
    <col min="3" max="3" width="12.28515625" style="11" customWidth="1"/>
    <col min="4" max="4" width="9.5703125" style="11" customWidth="1"/>
    <col min="5" max="11" width="8.85546875" style="7" customWidth="1"/>
    <col min="12" max="12" width="9" style="7" customWidth="1"/>
    <col min="13" max="13" width="8.85546875" style="7" customWidth="1"/>
    <col min="14" max="14" width="9.5703125" style="7" customWidth="1"/>
    <col min="15" max="15" width="8.85546875" style="7" customWidth="1"/>
    <col min="16" max="16" width="8.85546875" style="72" customWidth="1"/>
    <col min="17" max="21" width="8.85546875" style="7" customWidth="1"/>
    <col min="22" max="22" width="10" style="7" customWidth="1"/>
    <col min="23" max="23" width="8.85546875" style="72" customWidth="1"/>
    <col min="24" max="24" width="14.85546875" style="72" customWidth="1"/>
    <col min="25" max="25" width="14.85546875" style="7" customWidth="1"/>
    <col min="26" max="26" width="12.140625" style="11" customWidth="1"/>
    <col min="27" max="16384" width="8.85546875" style="11"/>
  </cols>
  <sheetData>
    <row r="1" spans="1:26" hidden="1" x14ac:dyDescent="0.25">
      <c r="D1" s="7" t="s">
        <v>74</v>
      </c>
      <c r="E1" s="66">
        <v>1001</v>
      </c>
      <c r="F1" s="194">
        <v>1002</v>
      </c>
      <c r="G1" s="194">
        <v>1003</v>
      </c>
      <c r="H1" s="194">
        <v>1004</v>
      </c>
      <c r="I1" s="194">
        <v>1005</v>
      </c>
      <c r="J1" s="194">
        <v>1006</v>
      </c>
      <c r="K1" s="195">
        <v>1007</v>
      </c>
      <c r="L1" s="196"/>
      <c r="M1" s="196"/>
      <c r="N1" s="196"/>
      <c r="O1" s="196"/>
      <c r="P1" s="197"/>
      <c r="Q1" s="196">
        <v>2001</v>
      </c>
      <c r="R1" s="196">
        <v>2002</v>
      </c>
      <c r="S1" s="196">
        <v>2003</v>
      </c>
      <c r="T1" s="196">
        <v>2004</v>
      </c>
      <c r="U1" s="196">
        <v>2005</v>
      </c>
      <c r="V1" s="196">
        <v>2006</v>
      </c>
    </row>
    <row r="2" spans="1:26" hidden="1" x14ac:dyDescent="0.25">
      <c r="B2" s="7"/>
      <c r="C2" s="7"/>
      <c r="D2" s="7"/>
      <c r="E2" s="7" t="str">
        <f>_xlfn.XLOOKUP(E$1,'Point System'!$A:$A,'Point System'!$B:$B,"")</f>
        <v>Lift</v>
      </c>
      <c r="F2" s="196" t="str">
        <f>_xlfn.XLOOKUP(F$1,'Point System'!$A:$A,'Point System'!$B:$B,"")</f>
        <v>OF</v>
      </c>
      <c r="G2" s="196" t="str">
        <f>_xlfn.XLOOKUP(G$1,'Point System'!$A:$A,'Point System'!$B:$B,"")</f>
        <v>Vol</v>
      </c>
      <c r="H2" s="196" t="str">
        <f>_xlfn.XLOOKUP(H$1,'Point System'!$A:$A,'Point System'!$B:$B,"")</f>
        <v>7v7</v>
      </c>
      <c r="I2" s="196" t="str">
        <f>_xlfn.XLOOKUP(I$1,'Point System'!$A:$A,'Point System'!$B:$B,"")</f>
        <v>Camp</v>
      </c>
      <c r="J2" s="196" t="str">
        <f>_xlfn.XLOOKUP(J$1,'Point System'!$A:$A,'Point System'!$B:$B,"")</f>
        <v>Prac</v>
      </c>
      <c r="K2" s="196" t="str">
        <f>_xlfn.XLOOKUP(K$1,'Point System'!$A:$A,'Point System'!$B:$B,"")</f>
        <v>S&amp;A</v>
      </c>
      <c r="L2" s="196"/>
      <c r="M2" s="196"/>
      <c r="N2" s="196"/>
      <c r="O2" s="196"/>
      <c r="P2" s="197"/>
      <c r="Q2" s="196" t="str">
        <f>_xlfn.XLOOKUP(Q$1,'Point System'!$E:$E,'Point System'!$F:$F,"")</f>
        <v>Tardy</v>
      </c>
      <c r="R2" s="196" t="str">
        <f>_xlfn.XLOOKUP(R$1,'Point System'!$E:$E,'Point System'!$F:$F,"")</f>
        <v>UA</v>
      </c>
      <c r="S2" s="196" t="str">
        <f>_xlfn.XLOOKUP(S$1,'Point System'!$E:$E,'Point System'!$F:$F,"")</f>
        <v>Det</v>
      </c>
      <c r="T2" s="196" t="str">
        <f>_xlfn.XLOOKUP(T$1,'Point System'!$E:$E,'Point System'!$F:$F,"")</f>
        <v>ISS</v>
      </c>
      <c r="U2" s="196" t="str">
        <f>_xlfn.XLOOKUP(U$1,'Point System'!$E:$E,'Point System'!$F:$F,"")</f>
        <v>OSS</v>
      </c>
      <c r="V2" s="196" t="str">
        <f>_xlfn.XLOOKUP(V$1,'Point System'!$E:$E,'Point System'!$F:$F,"")</f>
        <v>Grades</v>
      </c>
    </row>
    <row r="3" spans="1:26" s="71" customFormat="1" x14ac:dyDescent="0.25">
      <c r="A3" s="112" t="s">
        <v>0</v>
      </c>
      <c r="B3" s="109" t="s">
        <v>1</v>
      </c>
      <c r="C3" s="180" t="s">
        <v>2</v>
      </c>
      <c r="D3" s="180" t="s">
        <v>3</v>
      </c>
      <c r="E3" s="191" t="str">
        <f>_xlfn.XLOOKUP(E$1,'Point System'!$A:$A,'Point System'!$B:$B,"")</f>
        <v>Lift</v>
      </c>
      <c r="F3" s="191" t="str">
        <f>_xlfn.XLOOKUP(F$1,'Point System'!$A:$A,'Point System'!$B:$B,"")</f>
        <v>OF</v>
      </c>
      <c r="G3" s="191" t="str">
        <f>_xlfn.XLOOKUP(G$1,'Point System'!$A:$A,'Point System'!$B:$B,"")</f>
        <v>Vol</v>
      </c>
      <c r="H3" s="191" t="str">
        <f>_xlfn.XLOOKUP(H$1,'Point System'!$A:$A,'Point System'!$B:$B,"")</f>
        <v>7v7</v>
      </c>
      <c r="I3" s="191" t="str">
        <f>_xlfn.XLOOKUP(I$1,'Point System'!$A:$A,'Point System'!$B:$B,"")</f>
        <v>Camp</v>
      </c>
      <c r="J3" s="191" t="str">
        <f>_xlfn.XLOOKUP(J$1,'Point System'!$A:$A,'Point System'!$B:$B,"")</f>
        <v>Prac</v>
      </c>
      <c r="K3" s="191" t="str">
        <f>_xlfn.XLOOKUP(K$1,'Point System'!$A:$A,'Point System'!$B:$B,"")</f>
        <v>S&amp;A</v>
      </c>
      <c r="L3" s="181" t="s">
        <v>54</v>
      </c>
      <c r="M3" s="181" t="s">
        <v>62</v>
      </c>
      <c r="N3" s="181" t="s">
        <v>63</v>
      </c>
      <c r="O3" s="181" t="s">
        <v>71</v>
      </c>
      <c r="P3" s="192" t="s">
        <v>64</v>
      </c>
      <c r="Q3" s="191" t="str">
        <f>_xlfn.XLOOKUP(Q$1,'Point System'!$E:$E,'Point System'!$F:$F,"")</f>
        <v>Tardy</v>
      </c>
      <c r="R3" s="191" t="str">
        <f>_xlfn.XLOOKUP(R$1,'Point System'!$E:$E,'Point System'!$F:$F,"")</f>
        <v>UA</v>
      </c>
      <c r="S3" s="191" t="str">
        <f>_xlfn.XLOOKUP(S$1,'Point System'!$E:$E,'Point System'!$F:$F,"")</f>
        <v>Det</v>
      </c>
      <c r="T3" s="191" t="str">
        <f>_xlfn.XLOOKUP(T$1,'Point System'!$E:$E,'Point System'!$F:$F,"")</f>
        <v>ISS</v>
      </c>
      <c r="U3" s="191" t="str">
        <f>_xlfn.XLOOKUP(U$1,'Point System'!$E:$E,'Point System'!$F:$F,"")</f>
        <v>OSS</v>
      </c>
      <c r="V3" s="191" t="str">
        <f>_xlfn.XLOOKUP(V$1,'Point System'!$E:$E,'Point System'!$F:$F,"")</f>
        <v>Grades</v>
      </c>
      <c r="W3" s="182" t="s">
        <v>65</v>
      </c>
      <c r="X3" s="183" t="s">
        <v>66</v>
      </c>
      <c r="Y3" s="180" t="s">
        <v>67</v>
      </c>
      <c r="Z3" s="184" t="s">
        <v>68</v>
      </c>
    </row>
    <row r="4" spans="1:26" x14ac:dyDescent="0.25">
      <c r="A4" s="40">
        <f>Attendance!A3</f>
        <v>1</v>
      </c>
      <c r="B4" s="231" t="str">
        <f>IF($A4=0,"",IFERROR(_xlfn.LET(_xlpm.x,INDEX(Attendance!$B:$B,MATCH($A4,Attendance!$A:$A,0)),IF(_xlpm.x=0,"",_xlpm.x)),""))</f>
        <v/>
      </c>
      <c r="C4" s="231" t="str">
        <f>IF($A4=0,"",IFERROR(_xlfn.LET(_xlpm.x,INDEX(Attendance!$C:$C,MATCH($A4,Attendance!$A:$A,0)),IF(_xlpm.x=0,"",_xlpm.x)),""))</f>
        <v/>
      </c>
      <c r="D4" s="231" t="str">
        <f>IF($A4=0,"",IFERROR(_xlfn.LET(_xlpm.x,INDEX(Attendance!$D:$D,MATCH($A4,Attendance!$A:$A,0)),IF(_xlpm.x=0,"",_xlpm.x)),""))</f>
        <v/>
      </c>
      <c r="E4" s="251" cm="1">
        <f t="array" ref="E4">SUMPRODUCT((LOWER(INDEX(Attendance!$D:$ZZ,MATCH($A4,Attendance!$A:$A,0),0))="x")*(Attendance!$D$2:$ZZ$2=_xlfn.XLOOKUP(E$1,'Point System'!$A:$A,'Point System'!$B:$B,""))*(TEXT(Attendance!$D$1:$ZZ$1,"mmm")="Apr"))*_xlfn.XLOOKUP(E$1,'Point System'!$A:$A,'Point System'!$C:$C,0)</f>
        <v>0</v>
      </c>
      <c r="F4" s="251" cm="1">
        <f t="array" ref="F4">SUMPRODUCT((LOWER(INDEX(Attendance!$D:$ZZ,MATCH($A4,Attendance!$A:$A,0),0))="x")*(Attendance!$D$2:$ZZ$2=_xlfn.XLOOKUP(F$1,'Point System'!$A:$A,'Point System'!$B:$B,""))*(TEXT(Attendance!$D$1:$ZZ$1,"mmm")="Apr"))*_xlfn.XLOOKUP(F$1,'Point System'!$A:$A,'Point System'!$C:$C,0)</f>
        <v>0</v>
      </c>
      <c r="G4" s="251" cm="1">
        <f t="array" ref="G4">SUMPRODUCT((LOWER(INDEX(Attendance!$D:$ZZ,MATCH($A4,Attendance!$A:$A,0),0))="x")*(Attendance!$D$2:$ZZ$2=_xlfn.XLOOKUP(G$1,'Point System'!$A:$A,'Point System'!$B:$B,""))*(TEXT(Attendance!$D$1:$ZZ$1,"mmm")="Apr"))*_xlfn.XLOOKUP(G$1,'Point System'!$A:$A,'Point System'!$C:$C,0)</f>
        <v>0</v>
      </c>
      <c r="H4" s="251" cm="1">
        <f t="array" ref="H4">SUMPRODUCT((LOWER(INDEX(Attendance!$D:$ZZ,MATCH($A4,Attendance!$A:$A,0),0))="x")*(Attendance!$D$2:$ZZ$2=_xlfn.XLOOKUP(H$1,'Point System'!$A:$A,'Point System'!$B:$B,""))*(TEXT(Attendance!$D$1:$ZZ$1,"mmm")="Apr"))*_xlfn.XLOOKUP(H$1,'Point System'!$A:$A,'Point System'!$C:$C,0)</f>
        <v>0</v>
      </c>
      <c r="I4" s="251" cm="1">
        <f t="array" ref="I4">SUMPRODUCT((LOWER(INDEX(Attendance!$D:$ZZ,MATCH($A4,Attendance!$A:$A,0),0))="x")*(Attendance!$D$2:$ZZ$2=_xlfn.XLOOKUP(I$1,'Point System'!$A:$A,'Point System'!$B:$B,""))*(TEXT(Attendance!$D$1:$ZZ$1,"mmm")="Apr"))*_xlfn.XLOOKUP(I$1,'Point System'!$A:$A,'Point System'!$C:$C,0)</f>
        <v>0</v>
      </c>
      <c r="J4" s="251" cm="1">
        <f t="array" ref="J4">SUMPRODUCT((LOWER(INDEX(Attendance!$D:$ZZ,MATCH($A4,Attendance!$A:$A,0),0))="x")*(Attendance!$D$2:$ZZ$2=_xlfn.XLOOKUP(J$1,'Point System'!$A:$A,'Point System'!$B:$B,""))*(TEXT(Attendance!$D$1:$ZZ$1,"mmm")="Apr"))*_xlfn.XLOOKUP(J$1,'Point System'!$A:$A,'Point System'!$C:$C,0)</f>
        <v>0</v>
      </c>
      <c r="K4" s="251" cm="1">
        <f t="array" ref="K4">SUMPRODUCT((LOWER(INDEX(Attendance!$D:$ZZ,MATCH($A4,Attendance!$A:$A,0),0))="x")*(Attendance!$D$2:$ZZ$2=_xlfn.XLOOKUP(K$1,'Point System'!$A:$A,'Point System'!$B:$B,""))*(TEXT(Attendance!$D$1:$ZZ$1,"mmm")="Apr"))*_xlfn.XLOOKUP(K$1,'Point System'!$A:$A,'Point System'!$C:$C,0)</f>
        <v>0</v>
      </c>
      <c r="L4" s="186">
        <v>0</v>
      </c>
      <c r="M4" s="186">
        <v>0</v>
      </c>
      <c r="N4" s="186">
        <v>0</v>
      </c>
      <c r="O4" s="186">
        <v>0</v>
      </c>
      <c r="P4" s="236">
        <f t="shared" ref="P4:P67" si="0">SUM(E4:O4)</f>
        <v>0</v>
      </c>
      <c r="Q4" s="237">
        <f>IFERROR(INDEX(Deduction!$AC:$AC,MATCH($A4,Deduction!$A:$A,0))*_xlfn.XLOOKUP(Q$1,'Point System'!$E:$E,'Point System'!$G:$G,0),0)</f>
        <v>0</v>
      </c>
      <c r="R4" s="237">
        <f>IFERROR(INDEX(Deduction!$AD:$AD,MATCH($A4,Deduction!$A:$A,0))*_xlfn.XLOOKUP(R$1,'Point System'!$E:$E,'Point System'!$G:$G,0),0)</f>
        <v>0</v>
      </c>
      <c r="S4" s="237">
        <f>IFERROR(INDEX(Deduction!$AE:$AE,MATCH($A4,Deduction!$A:$A,0))*_xlfn.XLOOKUP(S$1,'Point System'!$E:$E,'Point System'!$G:$G,0),0)</f>
        <v>0</v>
      </c>
      <c r="T4" s="237">
        <f>IFERROR(INDEX(Deduction!$AF:$AF,MATCH($A4,Deduction!$A:$A,0))*_xlfn.XLOOKUP(T$1,'Point System'!$E:$E,'Point System'!$G:$G,0),0)</f>
        <v>0</v>
      </c>
      <c r="U4" s="237">
        <f>IFERROR(INDEX(Deduction!$AG:$AG,MATCH($A4,Deduction!$A:$A,0))*_xlfn.XLOOKUP(U$1,'Point System'!$E:$E,'Point System'!$G:$G,0),0)</f>
        <v>0</v>
      </c>
      <c r="V4" s="237">
        <f>IFERROR(INDEX(Deduction!$AH:$AH,MATCH($A4,Deduction!$A:$A,0))*_xlfn.XLOOKUP(V$1,'Point System'!$E:$E,'Point System'!$G:$G,0),0)</f>
        <v>0</v>
      </c>
      <c r="W4" s="236">
        <f t="shared" ref="W4:W67" si="1">SUM(Q4:V4)</f>
        <v>0</v>
      </c>
      <c r="X4" s="236">
        <f t="shared" ref="X4:X67" si="2">P4-W4</f>
        <v>0</v>
      </c>
      <c r="Y4" s="239" cm="1">
        <f t="array" ref="Y4">IFERROR(SUMPRODUCT((LOWER(INDEX(Attendance!$E:$ZZ,MATCH($A4,Attendance!$A:$A,0),0))="x")*(TEXT(Attendance!$E$1:$ZZ$1,"mmm")="Apr"))/SUMPRODUCT((Attendance!$E$1:$ZZ$1&lt;&gt;"")*(TEXT(Attendance!$E$1:$ZZ$1,"mmm")="Apr")),0)</f>
        <v>0</v>
      </c>
      <c r="Z4" s="240" cm="1">
        <f t="array" ref="Z4">IFERROR(SUMPRODUCT((LOWER(INDEX(Attendance!$E:$ZZ,MATCH($A4,Attendance!$A:$A,0),0))="x")*(Attendance!$E$2:$ZZ$2=_xlfn.XLOOKUP(E$1,'Point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5" spans="1:26" x14ac:dyDescent="0.25">
      <c r="A5" s="39">
        <f>Attendance!A4</f>
        <v>2</v>
      </c>
      <c r="B5" s="39" t="str">
        <f>IF($A5=0,"",IFERROR(_xlfn.LET(_xlpm.x,INDEX(Attendance!$B:$B,MATCH($A5,Attendance!$A:$A,0)),IF(_xlpm.x=0,"",_xlpm.x)),""))</f>
        <v/>
      </c>
      <c r="C5" s="39" t="str">
        <f>IF($A5=0,"",IFERROR(_xlfn.LET(_xlpm.x,INDEX(Attendance!$C:$C,MATCH($A5,Attendance!$A:$A,0)),IF(_xlpm.x=0,"",_xlpm.x)),""))</f>
        <v/>
      </c>
      <c r="D5" s="39" t="str">
        <f>IF($A5=0,"",IFERROR(_xlfn.LET(_xlpm.x,INDEX(Attendance!$D:$D,MATCH($A5,Attendance!$A:$A,0)),IF(_xlpm.x=0,"",_xlpm.x)),""))</f>
        <v/>
      </c>
      <c r="E5" s="233" cm="1">
        <f t="array" ref="E5">SUMPRODUCT((LOWER(INDEX(Attendance!$D:$ZZ,MATCH($A5,Attendance!$A:$A,0),0))="x")*(Attendance!$D$2:$ZZ$2=_xlfn.XLOOKUP(E$1,'Point System'!$A:$A,'Point System'!$B:$B,""))*(TEXT(Attendance!$D$1:$ZZ$1,"mmm")="Apr"))*_xlfn.XLOOKUP(E$1,'Point System'!$A:$A,'Point System'!$C:$C,0)</f>
        <v>0</v>
      </c>
      <c r="F5" s="233" cm="1">
        <f t="array" ref="F5">SUMPRODUCT((LOWER(INDEX(Attendance!$D:$ZZ,MATCH($A5,Attendance!$A:$A,0),0))="x")*(Attendance!$D$2:$ZZ$2=_xlfn.XLOOKUP(F$1,'Point System'!$A:$A,'Point System'!$B:$B,""))*(TEXT(Attendance!$D$1:$ZZ$1,"mmm")="Apr"))*_xlfn.XLOOKUP(F$1,'Point System'!$A:$A,'Point System'!$C:$C,0)</f>
        <v>0</v>
      </c>
      <c r="G5" s="233" cm="1">
        <f t="array" ref="G5">SUMPRODUCT((LOWER(INDEX(Attendance!$D:$ZZ,MATCH($A5,Attendance!$A:$A,0),0))="x")*(Attendance!$D$2:$ZZ$2=_xlfn.XLOOKUP(G$1,'Point System'!$A:$A,'Point System'!$B:$B,""))*(TEXT(Attendance!$D$1:$ZZ$1,"mmm")="Apr"))*_xlfn.XLOOKUP(G$1,'Point System'!$A:$A,'Point System'!$C:$C,0)</f>
        <v>0</v>
      </c>
      <c r="H5" s="233" cm="1">
        <f t="array" ref="H5">SUMPRODUCT((LOWER(INDEX(Attendance!$D:$ZZ,MATCH($A5,Attendance!$A:$A,0),0))="x")*(Attendance!$D$2:$ZZ$2=_xlfn.XLOOKUP(H$1,'Point System'!$A:$A,'Point System'!$B:$B,""))*(TEXT(Attendance!$D$1:$ZZ$1,"mmm")="Apr"))*_xlfn.XLOOKUP(H$1,'Point System'!$A:$A,'Point System'!$C:$C,0)</f>
        <v>0</v>
      </c>
      <c r="I5" s="233" cm="1">
        <f t="array" ref="I5">SUMPRODUCT((LOWER(INDEX(Attendance!$D:$ZZ,MATCH($A5,Attendance!$A:$A,0),0))="x")*(Attendance!$D$2:$ZZ$2=_xlfn.XLOOKUP(I$1,'Point System'!$A:$A,'Point System'!$B:$B,""))*(TEXT(Attendance!$D$1:$ZZ$1,"mmm")="Apr"))*_xlfn.XLOOKUP(I$1,'Point System'!$A:$A,'Point System'!$C:$C,0)</f>
        <v>0</v>
      </c>
      <c r="J5" s="233" cm="1">
        <f t="array" ref="J5">SUMPRODUCT((LOWER(INDEX(Attendance!$D:$ZZ,MATCH($A5,Attendance!$A:$A,0),0))="x")*(Attendance!$D$2:$ZZ$2=_xlfn.XLOOKUP(J$1,'Point System'!$A:$A,'Point System'!$B:$B,""))*(TEXT(Attendance!$D$1:$ZZ$1,"mmm")="Apr"))*_xlfn.XLOOKUP(J$1,'Point System'!$A:$A,'Point System'!$C:$C,0)</f>
        <v>0</v>
      </c>
      <c r="K5" s="233" cm="1">
        <f t="array" ref="K5">SUMPRODUCT((LOWER(INDEX(Attendance!$D:$ZZ,MATCH($A5,Attendance!$A:$A,0),0))="x")*(Attendance!$D$2:$ZZ$2=_xlfn.XLOOKUP(K$1,'Point System'!$A:$A,'Point System'!$B:$B,""))*(TEXT(Attendance!$D$1:$ZZ$1,"mmm")="Apr"))*_xlfn.XLOOKUP(K$1,'Point System'!$A:$A,'Point System'!$C:$C,0)</f>
        <v>0</v>
      </c>
      <c r="L5" s="188"/>
      <c r="M5" s="188"/>
      <c r="N5" s="188"/>
      <c r="O5" s="188"/>
      <c r="P5" s="241">
        <f t="shared" si="0"/>
        <v>0</v>
      </c>
      <c r="Q5" s="242">
        <f>IFERROR(INDEX(Deduction!$AC:$AC,MATCH($A5,Deduction!$A:$A,0))*_xlfn.XLOOKUP(Q$1,'Point System'!$E:$E,'Point System'!$G:$G,0),0)</f>
        <v>0</v>
      </c>
      <c r="R5" s="242">
        <f>IFERROR(INDEX(Deduction!$AD:$AD,MATCH($A5,Deduction!$A:$A,0))*_xlfn.XLOOKUP(R$1,'Point System'!$E:$E,'Point System'!$G:$G,0),0)</f>
        <v>0</v>
      </c>
      <c r="S5" s="242">
        <f>IFERROR(INDEX(Deduction!$AE:$AE,MATCH($A5,Deduction!$A:$A,0))*_xlfn.XLOOKUP(S$1,'Point System'!$E:$E,'Point System'!$G:$G,0),0)</f>
        <v>0</v>
      </c>
      <c r="T5" s="242">
        <f>IFERROR(INDEX(Deduction!$AF:$AF,MATCH($A5,Deduction!$A:$A,0))*_xlfn.XLOOKUP(T$1,'Point System'!$E:$E,'Point System'!$G:$G,0),0)</f>
        <v>0</v>
      </c>
      <c r="U5" s="242">
        <f>IFERROR(INDEX(Deduction!$AG:$AG,MATCH($A5,Deduction!$A:$A,0))*_xlfn.XLOOKUP(U$1,'Point System'!$E:$E,'Point System'!$G:$G,0),0)</f>
        <v>0</v>
      </c>
      <c r="V5" s="242">
        <f>IFERROR(INDEX(Deduction!$AH:$AH,MATCH($A5,Deduction!$A:$A,0))*_xlfn.XLOOKUP(V$1,'Point System'!$E:$E,'Point System'!$G:$G,0),0)</f>
        <v>0</v>
      </c>
      <c r="W5" s="241">
        <f t="shared" si="1"/>
        <v>0</v>
      </c>
      <c r="X5" s="241">
        <f t="shared" si="2"/>
        <v>0</v>
      </c>
      <c r="Y5" s="244" cm="1">
        <f t="array" ref="Y5">IFERROR(SUMPRODUCT((LOWER(INDEX(Attendance!$E:$ZZ,MATCH($A5,Attendance!$A:$A,0),0))="x")*(TEXT(Attendance!$E$1:$ZZ$1,"mmm")="Apr"))/SUMPRODUCT((Attendance!$E$1:$ZZ$1&lt;&gt;"")*(TEXT(Attendance!$E$1:$ZZ$1,"mmm")="Apr")),0)</f>
        <v>0</v>
      </c>
      <c r="Z5" s="245" cm="1">
        <f t="array" ref="Z5">IFERROR(SUMPRODUCT((LOWER(INDEX(Attendance!$E:$ZZ,MATCH($A5,Attendance!$A:$A,0),0))="x")*(Attendance!$E$2:$ZZ$2=_xlfn.XLOOKUP(E$1,'Point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6" spans="1:26" x14ac:dyDescent="0.25">
      <c r="A6" s="40">
        <f>Attendance!A5</f>
        <v>3</v>
      </c>
      <c r="B6" s="39" t="str">
        <f>IF($A6=0,"",IFERROR(_xlfn.LET(_xlpm.x,INDEX(Attendance!$B:$B,MATCH($A6,Attendance!$A:$A,0)),IF(_xlpm.x=0,"",_xlpm.x)),""))</f>
        <v/>
      </c>
      <c r="C6" s="39" t="str">
        <f>IF($A6=0,"",IFERROR(_xlfn.LET(_xlpm.x,INDEX(Attendance!$C:$C,MATCH($A6,Attendance!$A:$A,0)),IF(_xlpm.x=0,"",_xlpm.x)),""))</f>
        <v/>
      </c>
      <c r="D6" s="39" t="str">
        <f>IF($A6=0,"",IFERROR(_xlfn.LET(_xlpm.x,INDEX(Attendance!$D:$D,MATCH($A6,Attendance!$A:$A,0)),IF(_xlpm.x=0,"",_xlpm.x)),""))</f>
        <v/>
      </c>
      <c r="E6" s="233" cm="1">
        <f t="array" ref="E6">SUMPRODUCT((LOWER(INDEX(Attendance!$D:$ZZ,MATCH($A6,Attendance!$A:$A,0),0))="x")*(Attendance!$D$2:$ZZ$2=_xlfn.XLOOKUP(E$1,'Point System'!$A:$A,'Point System'!$B:$B,""))*(TEXT(Attendance!$D$1:$ZZ$1,"mmm")="Apr"))*_xlfn.XLOOKUP(E$1,'Point System'!$A:$A,'Point System'!$C:$C,0)</f>
        <v>0</v>
      </c>
      <c r="F6" s="233" cm="1">
        <f t="array" ref="F6">SUMPRODUCT((LOWER(INDEX(Attendance!$D:$ZZ,MATCH($A6,Attendance!$A:$A,0),0))="x")*(Attendance!$D$2:$ZZ$2=_xlfn.XLOOKUP(F$1,'Point System'!$A:$A,'Point System'!$B:$B,""))*(TEXT(Attendance!$D$1:$ZZ$1,"mmm")="Apr"))*_xlfn.XLOOKUP(F$1,'Point System'!$A:$A,'Point System'!$C:$C,0)</f>
        <v>0</v>
      </c>
      <c r="G6" s="233" cm="1">
        <f t="array" ref="G6">SUMPRODUCT((LOWER(INDEX(Attendance!$D:$ZZ,MATCH($A6,Attendance!$A:$A,0),0))="x")*(Attendance!$D$2:$ZZ$2=_xlfn.XLOOKUP(G$1,'Point System'!$A:$A,'Point System'!$B:$B,""))*(TEXT(Attendance!$D$1:$ZZ$1,"mmm")="Apr"))*_xlfn.XLOOKUP(G$1,'Point System'!$A:$A,'Point System'!$C:$C,0)</f>
        <v>0</v>
      </c>
      <c r="H6" s="233" cm="1">
        <f t="array" ref="H6">SUMPRODUCT((LOWER(INDEX(Attendance!$D:$ZZ,MATCH($A6,Attendance!$A:$A,0),0))="x")*(Attendance!$D$2:$ZZ$2=_xlfn.XLOOKUP(H$1,'Point System'!$A:$A,'Point System'!$B:$B,""))*(TEXT(Attendance!$D$1:$ZZ$1,"mmm")="Apr"))*_xlfn.XLOOKUP(H$1,'Point System'!$A:$A,'Point System'!$C:$C,0)</f>
        <v>0</v>
      </c>
      <c r="I6" s="233" cm="1">
        <f t="array" ref="I6">SUMPRODUCT((LOWER(INDEX(Attendance!$D:$ZZ,MATCH($A6,Attendance!$A:$A,0),0))="x")*(Attendance!$D$2:$ZZ$2=_xlfn.XLOOKUP(I$1,'Point System'!$A:$A,'Point System'!$B:$B,""))*(TEXT(Attendance!$D$1:$ZZ$1,"mmm")="Apr"))*_xlfn.XLOOKUP(I$1,'Point System'!$A:$A,'Point System'!$C:$C,0)</f>
        <v>0</v>
      </c>
      <c r="J6" s="233" cm="1">
        <f t="array" ref="J6">SUMPRODUCT((LOWER(INDEX(Attendance!$D:$ZZ,MATCH($A6,Attendance!$A:$A,0),0))="x")*(Attendance!$D$2:$ZZ$2=_xlfn.XLOOKUP(J$1,'Point System'!$A:$A,'Point System'!$B:$B,""))*(TEXT(Attendance!$D$1:$ZZ$1,"mmm")="Apr"))*_xlfn.XLOOKUP(J$1,'Point System'!$A:$A,'Point System'!$C:$C,0)</f>
        <v>0</v>
      </c>
      <c r="K6" s="233" cm="1">
        <f t="array" ref="K6">SUMPRODUCT((LOWER(INDEX(Attendance!$D:$ZZ,MATCH($A6,Attendance!$A:$A,0),0))="x")*(Attendance!$D$2:$ZZ$2=_xlfn.XLOOKUP(K$1,'Point System'!$A:$A,'Point System'!$B:$B,""))*(TEXT(Attendance!$D$1:$ZZ$1,"mmm")="Apr"))*_xlfn.XLOOKUP(K$1,'Point System'!$A:$A,'Point System'!$C:$C,0)</f>
        <v>0</v>
      </c>
      <c r="L6" s="188"/>
      <c r="M6" s="188"/>
      <c r="N6" s="188"/>
      <c r="O6" s="188"/>
      <c r="P6" s="241">
        <f t="shared" si="0"/>
        <v>0</v>
      </c>
      <c r="Q6" s="242">
        <f>IFERROR(INDEX(Deduction!$AC:$AC,MATCH($A6,Deduction!$A:$A,0))*_xlfn.XLOOKUP(Q$1,'Point System'!$E:$E,'Point System'!$G:$G,0),0)</f>
        <v>0</v>
      </c>
      <c r="R6" s="242">
        <f>IFERROR(INDEX(Deduction!$AD:$AD,MATCH($A6,Deduction!$A:$A,0))*_xlfn.XLOOKUP(R$1,'Point System'!$E:$E,'Point System'!$G:$G,0),0)</f>
        <v>0</v>
      </c>
      <c r="S6" s="242">
        <f>IFERROR(INDEX(Deduction!$AE:$AE,MATCH($A6,Deduction!$A:$A,0))*_xlfn.XLOOKUP(S$1,'Point System'!$E:$E,'Point System'!$G:$G,0),0)</f>
        <v>0</v>
      </c>
      <c r="T6" s="242">
        <f>IFERROR(INDEX(Deduction!$AF:$AF,MATCH($A6,Deduction!$A:$A,0))*_xlfn.XLOOKUP(T$1,'Point System'!$E:$E,'Point System'!$G:$G,0),0)</f>
        <v>0</v>
      </c>
      <c r="U6" s="242">
        <f>IFERROR(INDEX(Deduction!$AG:$AG,MATCH($A6,Deduction!$A:$A,0))*_xlfn.XLOOKUP(U$1,'Point System'!$E:$E,'Point System'!$G:$G,0),0)</f>
        <v>0</v>
      </c>
      <c r="V6" s="242">
        <f>IFERROR(INDEX(Deduction!$AH:$AH,MATCH($A6,Deduction!$A:$A,0))*_xlfn.XLOOKUP(V$1,'Point System'!$E:$E,'Point System'!$G:$G,0),0)</f>
        <v>0</v>
      </c>
      <c r="W6" s="241">
        <f t="shared" si="1"/>
        <v>0</v>
      </c>
      <c r="X6" s="241">
        <f t="shared" si="2"/>
        <v>0</v>
      </c>
      <c r="Y6" s="244" cm="1">
        <f t="array" ref="Y6">IFERROR(SUMPRODUCT((LOWER(INDEX(Attendance!$E:$ZZ,MATCH($A6,Attendance!$A:$A,0),0))="x")*(TEXT(Attendance!$E$1:$ZZ$1,"mmm")="Apr"))/SUMPRODUCT((Attendance!$E$1:$ZZ$1&lt;&gt;"")*(TEXT(Attendance!$E$1:$ZZ$1,"mmm")="Apr")),0)</f>
        <v>0</v>
      </c>
      <c r="Z6" s="245" cm="1">
        <f t="array" ref="Z6">IFERROR(SUMPRODUCT((LOWER(INDEX(Attendance!$E:$ZZ,MATCH($A6,Attendance!$A:$A,0),0))="x")*(Attendance!$E$2:$ZZ$2=_xlfn.XLOOKUP(E$1,'Point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7" spans="1:26" x14ac:dyDescent="0.25">
      <c r="A7" s="39">
        <f>Attendance!A6</f>
        <v>4</v>
      </c>
      <c r="B7" s="39" t="str">
        <f>IF($A7=0,"",IFERROR(_xlfn.LET(_xlpm.x,INDEX(Attendance!$B:$B,MATCH($A7,Attendance!$A:$A,0)),IF(_xlpm.x=0,"",_xlpm.x)),""))</f>
        <v/>
      </c>
      <c r="C7" s="39" t="str">
        <f>IF($A7=0,"",IFERROR(_xlfn.LET(_xlpm.x,INDEX(Attendance!$C:$C,MATCH($A7,Attendance!$A:$A,0)),IF(_xlpm.x=0,"",_xlpm.x)),""))</f>
        <v/>
      </c>
      <c r="D7" s="39" t="str">
        <f>IF($A7=0,"",IFERROR(_xlfn.LET(_xlpm.x,INDEX(Attendance!$D:$D,MATCH($A7,Attendance!$A:$A,0)),IF(_xlpm.x=0,"",_xlpm.x)),""))</f>
        <v/>
      </c>
      <c r="E7" s="233" cm="1">
        <f t="array" ref="E7">SUMPRODUCT((LOWER(INDEX(Attendance!$D:$ZZ,MATCH($A7,Attendance!$A:$A,0),0))="x")*(Attendance!$D$2:$ZZ$2=_xlfn.XLOOKUP(E$1,'Point System'!$A:$A,'Point System'!$B:$B,""))*(TEXT(Attendance!$D$1:$ZZ$1,"mmm")="Apr"))*_xlfn.XLOOKUP(E$1,'Point System'!$A:$A,'Point System'!$C:$C,0)</f>
        <v>0</v>
      </c>
      <c r="F7" s="233" cm="1">
        <f t="array" ref="F7">SUMPRODUCT((LOWER(INDEX(Attendance!$D:$ZZ,MATCH($A7,Attendance!$A:$A,0),0))="x")*(Attendance!$D$2:$ZZ$2=_xlfn.XLOOKUP(F$1,'Point System'!$A:$A,'Point System'!$B:$B,""))*(TEXT(Attendance!$D$1:$ZZ$1,"mmm")="Apr"))*_xlfn.XLOOKUP(F$1,'Point System'!$A:$A,'Point System'!$C:$C,0)</f>
        <v>0</v>
      </c>
      <c r="G7" s="233" cm="1">
        <f t="array" ref="G7">SUMPRODUCT((LOWER(INDEX(Attendance!$D:$ZZ,MATCH($A7,Attendance!$A:$A,0),0))="x")*(Attendance!$D$2:$ZZ$2=_xlfn.XLOOKUP(G$1,'Point System'!$A:$A,'Point System'!$B:$B,""))*(TEXT(Attendance!$D$1:$ZZ$1,"mmm")="Apr"))*_xlfn.XLOOKUP(G$1,'Point System'!$A:$A,'Point System'!$C:$C,0)</f>
        <v>0</v>
      </c>
      <c r="H7" s="233" cm="1">
        <f t="array" ref="H7">SUMPRODUCT((LOWER(INDEX(Attendance!$D:$ZZ,MATCH($A7,Attendance!$A:$A,0),0))="x")*(Attendance!$D$2:$ZZ$2=_xlfn.XLOOKUP(H$1,'Point System'!$A:$A,'Point System'!$B:$B,""))*(TEXT(Attendance!$D$1:$ZZ$1,"mmm")="Apr"))*_xlfn.XLOOKUP(H$1,'Point System'!$A:$A,'Point System'!$C:$C,0)</f>
        <v>0</v>
      </c>
      <c r="I7" s="233" cm="1">
        <f t="array" ref="I7">SUMPRODUCT((LOWER(INDEX(Attendance!$D:$ZZ,MATCH($A7,Attendance!$A:$A,0),0))="x")*(Attendance!$D$2:$ZZ$2=_xlfn.XLOOKUP(I$1,'Point System'!$A:$A,'Point System'!$B:$B,""))*(TEXT(Attendance!$D$1:$ZZ$1,"mmm")="Apr"))*_xlfn.XLOOKUP(I$1,'Point System'!$A:$A,'Point System'!$C:$C,0)</f>
        <v>0</v>
      </c>
      <c r="J7" s="233" cm="1">
        <f t="array" ref="J7">SUMPRODUCT((LOWER(INDEX(Attendance!$D:$ZZ,MATCH($A7,Attendance!$A:$A,0),0))="x")*(Attendance!$D$2:$ZZ$2=_xlfn.XLOOKUP(J$1,'Point System'!$A:$A,'Point System'!$B:$B,""))*(TEXT(Attendance!$D$1:$ZZ$1,"mmm")="Apr"))*_xlfn.XLOOKUP(J$1,'Point System'!$A:$A,'Point System'!$C:$C,0)</f>
        <v>0</v>
      </c>
      <c r="K7" s="233" cm="1">
        <f t="array" ref="K7">SUMPRODUCT((LOWER(INDEX(Attendance!$D:$ZZ,MATCH($A7,Attendance!$A:$A,0),0))="x")*(Attendance!$D$2:$ZZ$2=_xlfn.XLOOKUP(K$1,'Point System'!$A:$A,'Point System'!$B:$B,""))*(TEXT(Attendance!$D$1:$ZZ$1,"mmm")="Apr"))*_xlfn.XLOOKUP(K$1,'Point System'!$A:$A,'Point System'!$C:$C,0)</f>
        <v>0</v>
      </c>
      <c r="L7" s="188"/>
      <c r="M7" s="188"/>
      <c r="N7" s="188"/>
      <c r="O7" s="188"/>
      <c r="P7" s="241">
        <f t="shared" si="0"/>
        <v>0</v>
      </c>
      <c r="Q7" s="242">
        <f>IFERROR(INDEX(Deduction!$AC:$AC,MATCH($A7,Deduction!$A:$A,0))*_xlfn.XLOOKUP(Q$1,'Point System'!$E:$E,'Point System'!$G:$G,0),0)</f>
        <v>0</v>
      </c>
      <c r="R7" s="242">
        <f>IFERROR(INDEX(Deduction!$AD:$AD,MATCH($A7,Deduction!$A:$A,0))*_xlfn.XLOOKUP(R$1,'Point System'!$E:$E,'Point System'!$G:$G,0),0)</f>
        <v>0</v>
      </c>
      <c r="S7" s="242">
        <f>IFERROR(INDEX(Deduction!$AE:$AE,MATCH($A7,Deduction!$A:$A,0))*_xlfn.XLOOKUP(S$1,'Point System'!$E:$E,'Point System'!$G:$G,0),0)</f>
        <v>0</v>
      </c>
      <c r="T7" s="242">
        <f>IFERROR(INDEX(Deduction!$AF:$AF,MATCH($A7,Deduction!$A:$A,0))*_xlfn.XLOOKUP(T$1,'Point System'!$E:$E,'Point System'!$G:$G,0),0)</f>
        <v>0</v>
      </c>
      <c r="U7" s="242">
        <f>IFERROR(INDEX(Deduction!$AG:$AG,MATCH($A7,Deduction!$A:$A,0))*_xlfn.XLOOKUP(U$1,'Point System'!$E:$E,'Point System'!$G:$G,0),0)</f>
        <v>0</v>
      </c>
      <c r="V7" s="242">
        <f>IFERROR(INDEX(Deduction!$AH:$AH,MATCH($A7,Deduction!$A:$A,0))*_xlfn.XLOOKUP(V$1,'Point System'!$E:$E,'Point System'!$G:$G,0),0)</f>
        <v>0</v>
      </c>
      <c r="W7" s="241">
        <f t="shared" si="1"/>
        <v>0</v>
      </c>
      <c r="X7" s="241">
        <f t="shared" si="2"/>
        <v>0</v>
      </c>
      <c r="Y7" s="244" cm="1">
        <f t="array" ref="Y7">IFERROR(SUMPRODUCT((LOWER(INDEX(Attendance!$E:$ZZ,MATCH($A7,Attendance!$A:$A,0),0))="x")*(TEXT(Attendance!$E$1:$ZZ$1,"mmm")="Apr"))/SUMPRODUCT((Attendance!$E$1:$ZZ$1&lt;&gt;"")*(TEXT(Attendance!$E$1:$ZZ$1,"mmm")="Apr")),0)</f>
        <v>0</v>
      </c>
      <c r="Z7" s="245" cm="1">
        <f t="array" ref="Z7">IFERROR(SUMPRODUCT((LOWER(INDEX(Attendance!$E:$ZZ,MATCH($A7,Attendance!$A:$A,0),0))="x")*(Attendance!$E$2:$ZZ$2=_xlfn.XLOOKUP(E$1,'Point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8" spans="1:26" x14ac:dyDescent="0.25">
      <c r="A8" s="40">
        <f>Attendance!A7</f>
        <v>7</v>
      </c>
      <c r="B8" s="39" t="str">
        <f>IF($A8=0,"",IFERROR(_xlfn.LET(_xlpm.x,INDEX(Attendance!$B:$B,MATCH($A8,Attendance!$A:$A,0)),IF(_xlpm.x=0,"",_xlpm.x)),""))</f>
        <v/>
      </c>
      <c r="C8" s="39" t="str">
        <f>IF($A8=0,"",IFERROR(_xlfn.LET(_xlpm.x,INDEX(Attendance!$C:$C,MATCH($A8,Attendance!$A:$A,0)),IF(_xlpm.x=0,"",_xlpm.x)),""))</f>
        <v/>
      </c>
      <c r="D8" s="39" t="str">
        <f>IF($A8=0,"",IFERROR(_xlfn.LET(_xlpm.x,INDEX(Attendance!$D:$D,MATCH($A8,Attendance!$A:$A,0)),IF(_xlpm.x=0,"",_xlpm.x)),""))</f>
        <v/>
      </c>
      <c r="E8" s="233" cm="1">
        <f t="array" ref="E8">SUMPRODUCT((LOWER(INDEX(Attendance!$D:$ZZ,MATCH($A8,Attendance!$A:$A,0),0))="x")*(Attendance!$D$2:$ZZ$2=_xlfn.XLOOKUP(E$1,'Point System'!$A:$A,'Point System'!$B:$B,""))*(TEXT(Attendance!$D$1:$ZZ$1,"mmm")="Apr"))*_xlfn.XLOOKUP(E$1,'Point System'!$A:$A,'Point System'!$C:$C,0)</f>
        <v>0</v>
      </c>
      <c r="F8" s="233" cm="1">
        <f t="array" ref="F8">SUMPRODUCT((LOWER(INDEX(Attendance!$D:$ZZ,MATCH($A8,Attendance!$A:$A,0),0))="x")*(Attendance!$D$2:$ZZ$2=_xlfn.XLOOKUP(F$1,'Point System'!$A:$A,'Point System'!$B:$B,""))*(TEXT(Attendance!$D$1:$ZZ$1,"mmm")="Apr"))*_xlfn.XLOOKUP(F$1,'Point System'!$A:$A,'Point System'!$C:$C,0)</f>
        <v>0</v>
      </c>
      <c r="G8" s="233" cm="1">
        <f t="array" ref="G8">SUMPRODUCT((LOWER(INDEX(Attendance!$D:$ZZ,MATCH($A8,Attendance!$A:$A,0),0))="x")*(Attendance!$D$2:$ZZ$2=_xlfn.XLOOKUP(G$1,'Point System'!$A:$A,'Point System'!$B:$B,""))*(TEXT(Attendance!$D$1:$ZZ$1,"mmm")="Apr"))*_xlfn.XLOOKUP(G$1,'Point System'!$A:$A,'Point System'!$C:$C,0)</f>
        <v>0</v>
      </c>
      <c r="H8" s="233" cm="1">
        <f t="array" ref="H8">SUMPRODUCT((LOWER(INDEX(Attendance!$D:$ZZ,MATCH($A8,Attendance!$A:$A,0),0))="x")*(Attendance!$D$2:$ZZ$2=_xlfn.XLOOKUP(H$1,'Point System'!$A:$A,'Point System'!$B:$B,""))*(TEXT(Attendance!$D$1:$ZZ$1,"mmm")="Apr"))*_xlfn.XLOOKUP(H$1,'Point System'!$A:$A,'Point System'!$C:$C,0)</f>
        <v>0</v>
      </c>
      <c r="I8" s="233" cm="1">
        <f t="array" ref="I8">SUMPRODUCT((LOWER(INDEX(Attendance!$D:$ZZ,MATCH($A8,Attendance!$A:$A,0),0))="x")*(Attendance!$D$2:$ZZ$2=_xlfn.XLOOKUP(I$1,'Point System'!$A:$A,'Point System'!$B:$B,""))*(TEXT(Attendance!$D$1:$ZZ$1,"mmm")="Apr"))*_xlfn.XLOOKUP(I$1,'Point System'!$A:$A,'Point System'!$C:$C,0)</f>
        <v>0</v>
      </c>
      <c r="J8" s="233" cm="1">
        <f t="array" ref="J8">SUMPRODUCT((LOWER(INDEX(Attendance!$D:$ZZ,MATCH($A8,Attendance!$A:$A,0),0))="x")*(Attendance!$D$2:$ZZ$2=_xlfn.XLOOKUP(J$1,'Point System'!$A:$A,'Point System'!$B:$B,""))*(TEXT(Attendance!$D$1:$ZZ$1,"mmm")="Apr"))*_xlfn.XLOOKUP(J$1,'Point System'!$A:$A,'Point System'!$C:$C,0)</f>
        <v>0</v>
      </c>
      <c r="K8" s="233" cm="1">
        <f t="array" ref="K8">SUMPRODUCT((LOWER(INDEX(Attendance!$D:$ZZ,MATCH($A8,Attendance!$A:$A,0),0))="x")*(Attendance!$D$2:$ZZ$2=_xlfn.XLOOKUP(K$1,'Point System'!$A:$A,'Point System'!$B:$B,""))*(TEXT(Attendance!$D$1:$ZZ$1,"mmm")="Apr"))*_xlfn.XLOOKUP(K$1,'Point System'!$A:$A,'Point System'!$C:$C,0)</f>
        <v>0</v>
      </c>
      <c r="L8" s="188"/>
      <c r="M8" s="188"/>
      <c r="N8" s="188"/>
      <c r="O8" s="188"/>
      <c r="P8" s="241">
        <f t="shared" si="0"/>
        <v>0</v>
      </c>
      <c r="Q8" s="242">
        <f>IFERROR(INDEX(Deduction!$AC:$AC,MATCH($A8,Deduction!$A:$A,0))*_xlfn.XLOOKUP(Q$1,'Point System'!$E:$E,'Point System'!$G:$G,0),0)</f>
        <v>0</v>
      </c>
      <c r="R8" s="242">
        <f>IFERROR(INDEX(Deduction!$AD:$AD,MATCH($A8,Deduction!$A:$A,0))*_xlfn.XLOOKUP(R$1,'Point System'!$E:$E,'Point System'!$G:$G,0),0)</f>
        <v>0</v>
      </c>
      <c r="S8" s="242">
        <f>IFERROR(INDEX(Deduction!$AE:$AE,MATCH($A8,Deduction!$A:$A,0))*_xlfn.XLOOKUP(S$1,'Point System'!$E:$E,'Point System'!$G:$G,0),0)</f>
        <v>0</v>
      </c>
      <c r="T8" s="242">
        <f>IFERROR(INDEX(Deduction!$AF:$AF,MATCH($A8,Deduction!$A:$A,0))*_xlfn.XLOOKUP(T$1,'Point System'!$E:$E,'Point System'!$G:$G,0),0)</f>
        <v>0</v>
      </c>
      <c r="U8" s="242">
        <f>IFERROR(INDEX(Deduction!$AG:$AG,MATCH($A8,Deduction!$A:$A,0))*_xlfn.XLOOKUP(U$1,'Point System'!$E:$E,'Point System'!$G:$G,0),0)</f>
        <v>0</v>
      </c>
      <c r="V8" s="242">
        <f>IFERROR(INDEX(Deduction!$AH:$AH,MATCH($A8,Deduction!$A:$A,0))*_xlfn.XLOOKUP(V$1,'Point System'!$E:$E,'Point System'!$G:$G,0),0)</f>
        <v>0</v>
      </c>
      <c r="W8" s="241">
        <f t="shared" si="1"/>
        <v>0</v>
      </c>
      <c r="X8" s="241">
        <f t="shared" si="2"/>
        <v>0</v>
      </c>
      <c r="Y8" s="244" cm="1">
        <f t="array" ref="Y8">IFERROR(SUMPRODUCT((LOWER(INDEX(Attendance!$E:$ZZ,MATCH($A8,Attendance!$A:$A,0),0))="x")*(TEXT(Attendance!$E$1:$ZZ$1,"mmm")="Apr"))/SUMPRODUCT((Attendance!$E$1:$ZZ$1&lt;&gt;"")*(TEXT(Attendance!$E$1:$ZZ$1,"mmm")="Apr")),0)</f>
        <v>0</v>
      </c>
      <c r="Z8" s="245" cm="1">
        <f t="array" ref="Z8">IFERROR(SUMPRODUCT((LOWER(INDEX(Attendance!$E:$ZZ,MATCH($A8,Attendance!$A:$A,0),0))="x")*(Attendance!$E$2:$ZZ$2=_xlfn.XLOOKUP(E$1,'Point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9" spans="1:26" x14ac:dyDescent="0.25">
      <c r="A9" s="39">
        <f>Attendance!A8</f>
        <v>5</v>
      </c>
      <c r="B9" s="39" t="str">
        <f>IF($A9=0,"",IFERROR(_xlfn.LET(_xlpm.x,INDEX(Attendance!$B:$B,MATCH($A9,Attendance!$A:$A,0)),IF(_xlpm.x=0,"",_xlpm.x)),""))</f>
        <v/>
      </c>
      <c r="C9" s="39" t="str">
        <f>IF($A9=0,"",IFERROR(_xlfn.LET(_xlpm.x,INDEX(Attendance!$C:$C,MATCH($A9,Attendance!$A:$A,0)),IF(_xlpm.x=0,"",_xlpm.x)),""))</f>
        <v/>
      </c>
      <c r="D9" s="39" t="str">
        <f>IF($A9=0,"",IFERROR(_xlfn.LET(_xlpm.x,INDEX(Attendance!$D:$D,MATCH($A9,Attendance!$A:$A,0)),IF(_xlpm.x=0,"",_xlpm.x)),""))</f>
        <v/>
      </c>
      <c r="E9" s="233" cm="1">
        <f t="array" ref="E9">SUMPRODUCT((LOWER(INDEX(Attendance!$D:$ZZ,MATCH($A9,Attendance!$A:$A,0),0))="x")*(Attendance!$D$2:$ZZ$2=_xlfn.XLOOKUP(E$1,'Point System'!$A:$A,'Point System'!$B:$B,""))*(TEXT(Attendance!$D$1:$ZZ$1,"mmm")="Apr"))*_xlfn.XLOOKUP(E$1,'Point System'!$A:$A,'Point System'!$C:$C,0)</f>
        <v>0</v>
      </c>
      <c r="F9" s="233" cm="1">
        <f t="array" ref="F9">SUMPRODUCT((LOWER(INDEX(Attendance!$D:$ZZ,MATCH($A9,Attendance!$A:$A,0),0))="x")*(Attendance!$D$2:$ZZ$2=_xlfn.XLOOKUP(F$1,'Point System'!$A:$A,'Point System'!$B:$B,""))*(TEXT(Attendance!$D$1:$ZZ$1,"mmm")="Apr"))*_xlfn.XLOOKUP(F$1,'Point System'!$A:$A,'Point System'!$C:$C,0)</f>
        <v>0</v>
      </c>
      <c r="G9" s="233" cm="1">
        <f t="array" ref="G9">SUMPRODUCT((LOWER(INDEX(Attendance!$D:$ZZ,MATCH($A9,Attendance!$A:$A,0),0))="x")*(Attendance!$D$2:$ZZ$2=_xlfn.XLOOKUP(G$1,'Point System'!$A:$A,'Point System'!$B:$B,""))*(TEXT(Attendance!$D$1:$ZZ$1,"mmm")="Apr"))*_xlfn.XLOOKUP(G$1,'Point System'!$A:$A,'Point System'!$C:$C,0)</f>
        <v>0</v>
      </c>
      <c r="H9" s="233" cm="1">
        <f t="array" ref="H9">SUMPRODUCT((LOWER(INDEX(Attendance!$D:$ZZ,MATCH($A9,Attendance!$A:$A,0),0))="x")*(Attendance!$D$2:$ZZ$2=_xlfn.XLOOKUP(H$1,'Point System'!$A:$A,'Point System'!$B:$B,""))*(TEXT(Attendance!$D$1:$ZZ$1,"mmm")="Apr"))*_xlfn.XLOOKUP(H$1,'Point System'!$A:$A,'Point System'!$C:$C,0)</f>
        <v>0</v>
      </c>
      <c r="I9" s="233" cm="1">
        <f t="array" ref="I9">SUMPRODUCT((LOWER(INDEX(Attendance!$D:$ZZ,MATCH($A9,Attendance!$A:$A,0),0))="x")*(Attendance!$D$2:$ZZ$2=_xlfn.XLOOKUP(I$1,'Point System'!$A:$A,'Point System'!$B:$B,""))*(TEXT(Attendance!$D$1:$ZZ$1,"mmm")="Apr"))*_xlfn.XLOOKUP(I$1,'Point System'!$A:$A,'Point System'!$C:$C,0)</f>
        <v>0</v>
      </c>
      <c r="J9" s="233" cm="1">
        <f t="array" ref="J9">SUMPRODUCT((LOWER(INDEX(Attendance!$D:$ZZ,MATCH($A9,Attendance!$A:$A,0),0))="x")*(Attendance!$D$2:$ZZ$2=_xlfn.XLOOKUP(J$1,'Point System'!$A:$A,'Point System'!$B:$B,""))*(TEXT(Attendance!$D$1:$ZZ$1,"mmm")="Apr"))*_xlfn.XLOOKUP(J$1,'Point System'!$A:$A,'Point System'!$C:$C,0)</f>
        <v>0</v>
      </c>
      <c r="K9" s="233" cm="1">
        <f t="array" ref="K9">SUMPRODUCT((LOWER(INDEX(Attendance!$D:$ZZ,MATCH($A9,Attendance!$A:$A,0),0))="x")*(Attendance!$D$2:$ZZ$2=_xlfn.XLOOKUP(K$1,'Point System'!$A:$A,'Point System'!$B:$B,""))*(TEXT(Attendance!$D$1:$ZZ$1,"mmm")="Apr"))*_xlfn.XLOOKUP(K$1,'Point System'!$A:$A,'Point System'!$C:$C,0)</f>
        <v>0</v>
      </c>
      <c r="L9" s="188"/>
      <c r="M9" s="188"/>
      <c r="N9" s="188"/>
      <c r="O9" s="188"/>
      <c r="P9" s="241">
        <f t="shared" si="0"/>
        <v>0</v>
      </c>
      <c r="Q9" s="242">
        <f>IFERROR(INDEX(Deduction!$AC:$AC,MATCH($A9,Deduction!$A:$A,0))*_xlfn.XLOOKUP(Q$1,'Point System'!$E:$E,'Point System'!$G:$G,0),0)</f>
        <v>0</v>
      </c>
      <c r="R9" s="242">
        <f>IFERROR(INDEX(Deduction!$AD:$AD,MATCH($A9,Deduction!$A:$A,0))*_xlfn.XLOOKUP(R$1,'Point System'!$E:$E,'Point System'!$G:$G,0),0)</f>
        <v>0</v>
      </c>
      <c r="S9" s="242">
        <f>IFERROR(INDEX(Deduction!$AE:$AE,MATCH($A9,Deduction!$A:$A,0))*_xlfn.XLOOKUP(S$1,'Point System'!$E:$E,'Point System'!$G:$G,0),0)</f>
        <v>0</v>
      </c>
      <c r="T9" s="242">
        <f>IFERROR(INDEX(Deduction!$AF:$AF,MATCH($A9,Deduction!$A:$A,0))*_xlfn.XLOOKUP(T$1,'Point System'!$E:$E,'Point System'!$G:$G,0),0)</f>
        <v>0</v>
      </c>
      <c r="U9" s="242">
        <f>IFERROR(INDEX(Deduction!$AG:$AG,MATCH($A9,Deduction!$A:$A,0))*_xlfn.XLOOKUP(U$1,'Point System'!$E:$E,'Point System'!$G:$G,0),0)</f>
        <v>0</v>
      </c>
      <c r="V9" s="242">
        <f>IFERROR(INDEX(Deduction!$AH:$AH,MATCH($A9,Deduction!$A:$A,0))*_xlfn.XLOOKUP(V$1,'Point System'!$E:$E,'Point System'!$G:$G,0),0)</f>
        <v>0</v>
      </c>
      <c r="W9" s="241">
        <f t="shared" si="1"/>
        <v>0</v>
      </c>
      <c r="X9" s="241">
        <f t="shared" si="2"/>
        <v>0</v>
      </c>
      <c r="Y9" s="244" cm="1">
        <f t="array" ref="Y9">IFERROR(SUMPRODUCT((LOWER(INDEX(Attendance!$E:$ZZ,MATCH($A9,Attendance!$A:$A,0),0))="x")*(TEXT(Attendance!$E$1:$ZZ$1,"mmm")="Apr"))/SUMPRODUCT((Attendance!$E$1:$ZZ$1&lt;&gt;"")*(TEXT(Attendance!$E$1:$ZZ$1,"mmm")="Apr")),0)</f>
        <v>0</v>
      </c>
      <c r="Z9" s="245" cm="1">
        <f t="array" ref="Z9">IFERROR(SUMPRODUCT((LOWER(INDEX(Attendance!$E:$ZZ,MATCH($A9,Attendance!$A:$A,0),0))="x")*(Attendance!$E$2:$ZZ$2=_xlfn.XLOOKUP(E$1,'Point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0" spans="1:26" x14ac:dyDescent="0.25">
      <c r="A10" s="40">
        <f>Attendance!A9</f>
        <v>6</v>
      </c>
      <c r="B10" s="39" t="str">
        <f>IF($A10=0,"",IFERROR(_xlfn.LET(_xlpm.x,INDEX(Attendance!$B:$B,MATCH($A10,Attendance!$A:$A,0)),IF(_xlpm.x=0,"",_xlpm.x)),""))</f>
        <v/>
      </c>
      <c r="C10" s="39" t="str">
        <f>IF($A10=0,"",IFERROR(_xlfn.LET(_xlpm.x,INDEX(Attendance!$C:$C,MATCH($A10,Attendance!$A:$A,0)),IF(_xlpm.x=0,"",_xlpm.x)),""))</f>
        <v/>
      </c>
      <c r="D10" s="39" t="str">
        <f>IF($A10=0,"",IFERROR(_xlfn.LET(_xlpm.x,INDEX(Attendance!$D:$D,MATCH($A10,Attendance!$A:$A,0)),IF(_xlpm.x=0,"",_xlpm.x)),""))</f>
        <v/>
      </c>
      <c r="E10" s="233" cm="1">
        <f t="array" ref="E10">SUMPRODUCT((LOWER(INDEX(Attendance!$D:$ZZ,MATCH($A10,Attendance!$A:$A,0),0))="x")*(Attendance!$D$2:$ZZ$2=_xlfn.XLOOKUP(E$1,'Point System'!$A:$A,'Point System'!$B:$B,""))*(TEXT(Attendance!$D$1:$ZZ$1,"mmm")="Apr"))*_xlfn.XLOOKUP(E$1,'Point System'!$A:$A,'Point System'!$C:$C,0)</f>
        <v>0</v>
      </c>
      <c r="F10" s="233" cm="1">
        <f t="array" ref="F10">SUMPRODUCT((LOWER(INDEX(Attendance!$D:$ZZ,MATCH($A10,Attendance!$A:$A,0),0))="x")*(Attendance!$D$2:$ZZ$2=_xlfn.XLOOKUP(F$1,'Point System'!$A:$A,'Point System'!$B:$B,""))*(TEXT(Attendance!$D$1:$ZZ$1,"mmm")="Apr"))*_xlfn.XLOOKUP(F$1,'Point System'!$A:$A,'Point System'!$C:$C,0)</f>
        <v>0</v>
      </c>
      <c r="G10" s="233" cm="1">
        <f t="array" ref="G10">SUMPRODUCT((LOWER(INDEX(Attendance!$D:$ZZ,MATCH($A10,Attendance!$A:$A,0),0))="x")*(Attendance!$D$2:$ZZ$2=_xlfn.XLOOKUP(G$1,'Point System'!$A:$A,'Point System'!$B:$B,""))*(TEXT(Attendance!$D$1:$ZZ$1,"mmm")="Apr"))*_xlfn.XLOOKUP(G$1,'Point System'!$A:$A,'Point System'!$C:$C,0)</f>
        <v>0</v>
      </c>
      <c r="H10" s="233" cm="1">
        <f t="array" ref="H10">SUMPRODUCT((LOWER(INDEX(Attendance!$D:$ZZ,MATCH($A10,Attendance!$A:$A,0),0))="x")*(Attendance!$D$2:$ZZ$2=_xlfn.XLOOKUP(H$1,'Point System'!$A:$A,'Point System'!$B:$B,""))*(TEXT(Attendance!$D$1:$ZZ$1,"mmm")="Apr"))*_xlfn.XLOOKUP(H$1,'Point System'!$A:$A,'Point System'!$C:$C,0)</f>
        <v>0</v>
      </c>
      <c r="I10" s="233" cm="1">
        <f t="array" ref="I10">SUMPRODUCT((LOWER(INDEX(Attendance!$D:$ZZ,MATCH($A10,Attendance!$A:$A,0),0))="x")*(Attendance!$D$2:$ZZ$2=_xlfn.XLOOKUP(I$1,'Point System'!$A:$A,'Point System'!$B:$B,""))*(TEXT(Attendance!$D$1:$ZZ$1,"mmm")="Apr"))*_xlfn.XLOOKUP(I$1,'Point System'!$A:$A,'Point System'!$C:$C,0)</f>
        <v>0</v>
      </c>
      <c r="J10" s="233" cm="1">
        <f t="array" ref="J10">SUMPRODUCT((LOWER(INDEX(Attendance!$D:$ZZ,MATCH($A10,Attendance!$A:$A,0),0))="x")*(Attendance!$D$2:$ZZ$2=_xlfn.XLOOKUP(J$1,'Point System'!$A:$A,'Point System'!$B:$B,""))*(TEXT(Attendance!$D$1:$ZZ$1,"mmm")="Apr"))*_xlfn.XLOOKUP(J$1,'Point System'!$A:$A,'Point System'!$C:$C,0)</f>
        <v>0</v>
      </c>
      <c r="K10" s="233" cm="1">
        <f t="array" ref="K10">SUMPRODUCT((LOWER(INDEX(Attendance!$D:$ZZ,MATCH($A10,Attendance!$A:$A,0),0))="x")*(Attendance!$D$2:$ZZ$2=_xlfn.XLOOKUP(K$1,'Point System'!$A:$A,'Point System'!$B:$B,""))*(TEXT(Attendance!$D$1:$ZZ$1,"mmm")="Apr"))*_xlfn.XLOOKUP(K$1,'Point System'!$A:$A,'Point System'!$C:$C,0)</f>
        <v>0</v>
      </c>
      <c r="L10" s="188"/>
      <c r="M10" s="188"/>
      <c r="N10" s="188"/>
      <c r="O10" s="188"/>
      <c r="P10" s="241">
        <f t="shared" si="0"/>
        <v>0</v>
      </c>
      <c r="Q10" s="242">
        <f>IFERROR(INDEX(Deduction!$AC:$AC,MATCH($A10,Deduction!$A:$A,0))*_xlfn.XLOOKUP(Q$1,'Point System'!$E:$E,'Point System'!$G:$G,0),0)</f>
        <v>0</v>
      </c>
      <c r="R10" s="242">
        <f>IFERROR(INDEX(Deduction!$AD:$AD,MATCH($A10,Deduction!$A:$A,0))*_xlfn.XLOOKUP(R$1,'Point System'!$E:$E,'Point System'!$G:$G,0),0)</f>
        <v>0</v>
      </c>
      <c r="S10" s="242">
        <f>IFERROR(INDEX(Deduction!$AE:$AE,MATCH($A10,Deduction!$A:$A,0))*_xlfn.XLOOKUP(S$1,'Point System'!$E:$E,'Point System'!$G:$G,0),0)</f>
        <v>0</v>
      </c>
      <c r="T10" s="242">
        <f>IFERROR(INDEX(Deduction!$AF:$AF,MATCH($A10,Deduction!$A:$A,0))*_xlfn.XLOOKUP(T$1,'Point System'!$E:$E,'Point System'!$G:$G,0),0)</f>
        <v>0</v>
      </c>
      <c r="U10" s="242">
        <f>IFERROR(INDEX(Deduction!$AG:$AG,MATCH($A10,Deduction!$A:$A,0))*_xlfn.XLOOKUP(U$1,'Point System'!$E:$E,'Point System'!$G:$G,0),0)</f>
        <v>0</v>
      </c>
      <c r="V10" s="242">
        <f>IFERROR(INDEX(Deduction!$AH:$AH,MATCH($A10,Deduction!$A:$A,0))*_xlfn.XLOOKUP(V$1,'Point System'!$E:$E,'Point System'!$G:$G,0),0)</f>
        <v>0</v>
      </c>
      <c r="W10" s="241">
        <f t="shared" si="1"/>
        <v>0</v>
      </c>
      <c r="X10" s="241">
        <f t="shared" si="2"/>
        <v>0</v>
      </c>
      <c r="Y10" s="244" cm="1">
        <f t="array" ref="Y10">IFERROR(SUMPRODUCT((LOWER(INDEX(Attendance!$E:$ZZ,MATCH($A10,Attendance!$A:$A,0),0))="x")*(TEXT(Attendance!$E$1:$ZZ$1,"mmm")="Apr"))/SUMPRODUCT((Attendance!$E$1:$ZZ$1&lt;&gt;"")*(TEXT(Attendance!$E$1:$ZZ$1,"mmm")="Apr")),0)</f>
        <v>0</v>
      </c>
      <c r="Z10" s="245" cm="1">
        <f t="array" ref="Z10">IFERROR(SUMPRODUCT((LOWER(INDEX(Attendance!$E:$ZZ,MATCH($A10,Attendance!$A:$A,0),0))="x")*(Attendance!$E$2:$ZZ$2=_xlfn.XLOOKUP(E$1,'Point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1" spans="1:26" x14ac:dyDescent="0.25">
      <c r="A11" s="39">
        <f>Attendance!A10</f>
        <v>8</v>
      </c>
      <c r="B11" s="39" t="str">
        <f>IF($A11=0,"",IFERROR(_xlfn.LET(_xlpm.x,INDEX(Attendance!$B:$B,MATCH($A11,Attendance!$A:$A,0)),IF(_xlpm.x=0,"",_xlpm.x)),""))</f>
        <v/>
      </c>
      <c r="C11" s="39" t="str">
        <f>IF($A11=0,"",IFERROR(_xlfn.LET(_xlpm.x,INDEX(Attendance!$C:$C,MATCH($A11,Attendance!$A:$A,0)),IF(_xlpm.x=0,"",_xlpm.x)),""))</f>
        <v/>
      </c>
      <c r="D11" s="39" t="str">
        <f>IF($A11=0,"",IFERROR(_xlfn.LET(_xlpm.x,INDEX(Attendance!$D:$D,MATCH($A11,Attendance!$A:$A,0)),IF(_xlpm.x=0,"",_xlpm.x)),""))</f>
        <v/>
      </c>
      <c r="E11" s="233" cm="1">
        <f t="array" ref="E11">SUMPRODUCT((LOWER(INDEX(Attendance!$D:$ZZ,MATCH($A11,Attendance!$A:$A,0),0))="x")*(Attendance!$D$2:$ZZ$2=_xlfn.XLOOKUP(E$1,'Point System'!$A:$A,'Point System'!$B:$B,""))*(TEXT(Attendance!$D$1:$ZZ$1,"mmm")="Apr"))*_xlfn.XLOOKUP(E$1,'Point System'!$A:$A,'Point System'!$C:$C,0)</f>
        <v>0</v>
      </c>
      <c r="F11" s="233" cm="1">
        <f t="array" ref="F11">SUMPRODUCT((LOWER(INDEX(Attendance!$D:$ZZ,MATCH($A11,Attendance!$A:$A,0),0))="x")*(Attendance!$D$2:$ZZ$2=_xlfn.XLOOKUP(F$1,'Point System'!$A:$A,'Point System'!$B:$B,""))*(TEXT(Attendance!$D$1:$ZZ$1,"mmm")="Apr"))*_xlfn.XLOOKUP(F$1,'Point System'!$A:$A,'Point System'!$C:$C,0)</f>
        <v>0</v>
      </c>
      <c r="G11" s="233" cm="1">
        <f t="array" ref="G11">SUMPRODUCT((LOWER(INDEX(Attendance!$D:$ZZ,MATCH($A11,Attendance!$A:$A,0),0))="x")*(Attendance!$D$2:$ZZ$2=_xlfn.XLOOKUP(G$1,'Point System'!$A:$A,'Point System'!$B:$B,""))*(TEXT(Attendance!$D$1:$ZZ$1,"mmm")="Apr"))*_xlfn.XLOOKUP(G$1,'Point System'!$A:$A,'Point System'!$C:$C,0)</f>
        <v>0</v>
      </c>
      <c r="H11" s="233" cm="1">
        <f t="array" ref="H11">SUMPRODUCT((LOWER(INDEX(Attendance!$D:$ZZ,MATCH($A11,Attendance!$A:$A,0),0))="x")*(Attendance!$D$2:$ZZ$2=_xlfn.XLOOKUP(H$1,'Point System'!$A:$A,'Point System'!$B:$B,""))*(TEXT(Attendance!$D$1:$ZZ$1,"mmm")="Apr"))*_xlfn.XLOOKUP(H$1,'Point System'!$A:$A,'Point System'!$C:$C,0)</f>
        <v>0</v>
      </c>
      <c r="I11" s="233" cm="1">
        <f t="array" ref="I11">SUMPRODUCT((LOWER(INDEX(Attendance!$D:$ZZ,MATCH($A11,Attendance!$A:$A,0),0))="x")*(Attendance!$D$2:$ZZ$2=_xlfn.XLOOKUP(I$1,'Point System'!$A:$A,'Point System'!$B:$B,""))*(TEXT(Attendance!$D$1:$ZZ$1,"mmm")="Apr"))*_xlfn.XLOOKUP(I$1,'Point System'!$A:$A,'Point System'!$C:$C,0)</f>
        <v>0</v>
      </c>
      <c r="J11" s="233" cm="1">
        <f t="array" ref="J11">SUMPRODUCT((LOWER(INDEX(Attendance!$D:$ZZ,MATCH($A11,Attendance!$A:$A,0),0))="x")*(Attendance!$D$2:$ZZ$2=_xlfn.XLOOKUP(J$1,'Point System'!$A:$A,'Point System'!$B:$B,""))*(TEXT(Attendance!$D$1:$ZZ$1,"mmm")="Apr"))*_xlfn.XLOOKUP(J$1,'Point System'!$A:$A,'Point System'!$C:$C,0)</f>
        <v>0</v>
      </c>
      <c r="K11" s="233" cm="1">
        <f t="array" ref="K11">SUMPRODUCT((LOWER(INDEX(Attendance!$D:$ZZ,MATCH($A11,Attendance!$A:$A,0),0))="x")*(Attendance!$D$2:$ZZ$2=_xlfn.XLOOKUP(K$1,'Point System'!$A:$A,'Point System'!$B:$B,""))*(TEXT(Attendance!$D$1:$ZZ$1,"mmm")="Apr"))*_xlfn.XLOOKUP(K$1,'Point System'!$A:$A,'Point System'!$C:$C,0)</f>
        <v>0</v>
      </c>
      <c r="L11" s="188"/>
      <c r="M11" s="188"/>
      <c r="N11" s="188"/>
      <c r="O11" s="188"/>
      <c r="P11" s="241">
        <f t="shared" si="0"/>
        <v>0</v>
      </c>
      <c r="Q11" s="242">
        <f>IFERROR(INDEX(Deduction!$AC:$AC,MATCH($A11,Deduction!$A:$A,0))*_xlfn.XLOOKUP(Q$1,'Point System'!$E:$E,'Point System'!$G:$G,0),0)</f>
        <v>0</v>
      </c>
      <c r="R11" s="242">
        <f>IFERROR(INDEX(Deduction!$AD:$AD,MATCH($A11,Deduction!$A:$A,0))*_xlfn.XLOOKUP(R$1,'Point System'!$E:$E,'Point System'!$G:$G,0),0)</f>
        <v>0</v>
      </c>
      <c r="S11" s="242">
        <f>IFERROR(INDEX(Deduction!$AE:$AE,MATCH($A11,Deduction!$A:$A,0))*_xlfn.XLOOKUP(S$1,'Point System'!$E:$E,'Point System'!$G:$G,0),0)</f>
        <v>0</v>
      </c>
      <c r="T11" s="242">
        <f>IFERROR(INDEX(Deduction!$AF:$AF,MATCH($A11,Deduction!$A:$A,0))*_xlfn.XLOOKUP(T$1,'Point System'!$E:$E,'Point System'!$G:$G,0),0)</f>
        <v>0</v>
      </c>
      <c r="U11" s="242">
        <f>IFERROR(INDEX(Deduction!$AG:$AG,MATCH($A11,Deduction!$A:$A,0))*_xlfn.XLOOKUP(U$1,'Point System'!$E:$E,'Point System'!$G:$G,0),0)</f>
        <v>0</v>
      </c>
      <c r="V11" s="242">
        <f>IFERROR(INDEX(Deduction!$AH:$AH,MATCH($A11,Deduction!$A:$A,0))*_xlfn.XLOOKUP(V$1,'Point System'!$E:$E,'Point System'!$G:$G,0),0)</f>
        <v>0</v>
      </c>
      <c r="W11" s="241">
        <f t="shared" si="1"/>
        <v>0</v>
      </c>
      <c r="X11" s="241">
        <f t="shared" si="2"/>
        <v>0</v>
      </c>
      <c r="Y11" s="244" cm="1">
        <f t="array" ref="Y11">IFERROR(SUMPRODUCT((LOWER(INDEX(Attendance!$E:$ZZ,MATCH($A11,Attendance!$A:$A,0),0))="x")*(TEXT(Attendance!$E$1:$ZZ$1,"mmm")="Apr"))/SUMPRODUCT((Attendance!$E$1:$ZZ$1&lt;&gt;"")*(TEXT(Attendance!$E$1:$ZZ$1,"mmm")="Apr")),0)</f>
        <v>0</v>
      </c>
      <c r="Z11" s="245" cm="1">
        <f t="array" ref="Z11">IFERROR(SUMPRODUCT((LOWER(INDEX(Attendance!$E:$ZZ,MATCH($A11,Attendance!$A:$A,0),0))="x")*(Attendance!$E$2:$ZZ$2=_xlfn.XLOOKUP(E$1,'Point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2" spans="1:26" x14ac:dyDescent="0.25">
      <c r="A12" s="40">
        <f>Attendance!A11</f>
        <v>9</v>
      </c>
      <c r="B12" s="39" t="str">
        <f>IF($A12=0,"",IFERROR(_xlfn.LET(_xlpm.x,INDEX(Attendance!$B:$B,MATCH($A12,Attendance!$A:$A,0)),IF(_xlpm.x=0,"",_xlpm.x)),""))</f>
        <v/>
      </c>
      <c r="C12" s="39" t="str">
        <f>IF($A12=0,"",IFERROR(_xlfn.LET(_xlpm.x,INDEX(Attendance!$C:$C,MATCH($A12,Attendance!$A:$A,0)),IF(_xlpm.x=0,"",_xlpm.x)),""))</f>
        <v/>
      </c>
      <c r="D12" s="39" t="str">
        <f>IF($A12=0,"",IFERROR(_xlfn.LET(_xlpm.x,INDEX(Attendance!$D:$D,MATCH($A12,Attendance!$A:$A,0)),IF(_xlpm.x=0,"",_xlpm.x)),""))</f>
        <v/>
      </c>
      <c r="E12" s="233" cm="1">
        <f t="array" ref="E12">SUMPRODUCT((LOWER(INDEX(Attendance!$D:$ZZ,MATCH($A12,Attendance!$A:$A,0),0))="x")*(Attendance!$D$2:$ZZ$2=_xlfn.XLOOKUP(E$1,'Point System'!$A:$A,'Point System'!$B:$B,""))*(TEXT(Attendance!$D$1:$ZZ$1,"mmm")="Apr"))*_xlfn.XLOOKUP(E$1,'Point System'!$A:$A,'Point System'!$C:$C,0)</f>
        <v>0</v>
      </c>
      <c r="F12" s="233" cm="1">
        <f t="array" ref="F12">SUMPRODUCT((LOWER(INDEX(Attendance!$D:$ZZ,MATCH($A12,Attendance!$A:$A,0),0))="x")*(Attendance!$D$2:$ZZ$2=_xlfn.XLOOKUP(F$1,'Point System'!$A:$A,'Point System'!$B:$B,""))*(TEXT(Attendance!$D$1:$ZZ$1,"mmm")="Apr"))*_xlfn.XLOOKUP(F$1,'Point System'!$A:$A,'Point System'!$C:$C,0)</f>
        <v>0</v>
      </c>
      <c r="G12" s="233" cm="1">
        <f t="array" ref="G12">SUMPRODUCT((LOWER(INDEX(Attendance!$D:$ZZ,MATCH($A12,Attendance!$A:$A,0),0))="x")*(Attendance!$D$2:$ZZ$2=_xlfn.XLOOKUP(G$1,'Point System'!$A:$A,'Point System'!$B:$B,""))*(TEXT(Attendance!$D$1:$ZZ$1,"mmm")="Apr"))*_xlfn.XLOOKUP(G$1,'Point System'!$A:$A,'Point System'!$C:$C,0)</f>
        <v>0</v>
      </c>
      <c r="H12" s="233" cm="1">
        <f t="array" ref="H12">SUMPRODUCT((LOWER(INDEX(Attendance!$D:$ZZ,MATCH($A12,Attendance!$A:$A,0),0))="x")*(Attendance!$D$2:$ZZ$2=_xlfn.XLOOKUP(H$1,'Point System'!$A:$A,'Point System'!$B:$B,""))*(TEXT(Attendance!$D$1:$ZZ$1,"mmm")="Apr"))*_xlfn.XLOOKUP(H$1,'Point System'!$A:$A,'Point System'!$C:$C,0)</f>
        <v>0</v>
      </c>
      <c r="I12" s="233" cm="1">
        <f t="array" ref="I12">SUMPRODUCT((LOWER(INDEX(Attendance!$D:$ZZ,MATCH($A12,Attendance!$A:$A,0),0))="x")*(Attendance!$D$2:$ZZ$2=_xlfn.XLOOKUP(I$1,'Point System'!$A:$A,'Point System'!$B:$B,""))*(TEXT(Attendance!$D$1:$ZZ$1,"mmm")="Apr"))*_xlfn.XLOOKUP(I$1,'Point System'!$A:$A,'Point System'!$C:$C,0)</f>
        <v>0</v>
      </c>
      <c r="J12" s="233" cm="1">
        <f t="array" ref="J12">SUMPRODUCT((LOWER(INDEX(Attendance!$D:$ZZ,MATCH($A12,Attendance!$A:$A,0),0))="x")*(Attendance!$D$2:$ZZ$2=_xlfn.XLOOKUP(J$1,'Point System'!$A:$A,'Point System'!$B:$B,""))*(TEXT(Attendance!$D$1:$ZZ$1,"mmm")="Apr"))*_xlfn.XLOOKUP(J$1,'Point System'!$A:$A,'Point System'!$C:$C,0)</f>
        <v>0</v>
      </c>
      <c r="K12" s="233" cm="1">
        <f t="array" ref="K12">SUMPRODUCT((LOWER(INDEX(Attendance!$D:$ZZ,MATCH($A12,Attendance!$A:$A,0),0))="x")*(Attendance!$D$2:$ZZ$2=_xlfn.XLOOKUP(K$1,'Point System'!$A:$A,'Point System'!$B:$B,""))*(TEXT(Attendance!$D$1:$ZZ$1,"mmm")="Apr"))*_xlfn.XLOOKUP(K$1,'Point System'!$A:$A,'Point System'!$C:$C,0)</f>
        <v>0</v>
      </c>
      <c r="L12" s="188"/>
      <c r="M12" s="188"/>
      <c r="N12" s="188"/>
      <c r="O12" s="188"/>
      <c r="P12" s="241">
        <f t="shared" si="0"/>
        <v>0</v>
      </c>
      <c r="Q12" s="242">
        <f>IFERROR(INDEX(Deduction!$AC:$AC,MATCH($A12,Deduction!$A:$A,0))*_xlfn.XLOOKUP(Q$1,'Point System'!$E:$E,'Point System'!$G:$G,0),0)</f>
        <v>0</v>
      </c>
      <c r="R12" s="242">
        <f>IFERROR(INDEX(Deduction!$AD:$AD,MATCH($A12,Deduction!$A:$A,0))*_xlfn.XLOOKUP(R$1,'Point System'!$E:$E,'Point System'!$G:$G,0),0)</f>
        <v>0</v>
      </c>
      <c r="S12" s="242">
        <f>IFERROR(INDEX(Deduction!$AE:$AE,MATCH($A12,Deduction!$A:$A,0))*_xlfn.XLOOKUP(S$1,'Point System'!$E:$E,'Point System'!$G:$G,0),0)</f>
        <v>0</v>
      </c>
      <c r="T12" s="242">
        <f>IFERROR(INDEX(Deduction!$AF:$AF,MATCH($A12,Deduction!$A:$A,0))*_xlfn.XLOOKUP(T$1,'Point System'!$E:$E,'Point System'!$G:$G,0),0)</f>
        <v>0</v>
      </c>
      <c r="U12" s="242">
        <f>IFERROR(INDEX(Deduction!$AG:$AG,MATCH($A12,Deduction!$A:$A,0))*_xlfn.XLOOKUP(U$1,'Point System'!$E:$E,'Point System'!$G:$G,0),0)</f>
        <v>0</v>
      </c>
      <c r="V12" s="242">
        <f>IFERROR(INDEX(Deduction!$AH:$AH,MATCH($A12,Deduction!$A:$A,0))*_xlfn.XLOOKUP(V$1,'Point System'!$E:$E,'Point System'!$G:$G,0),0)</f>
        <v>0</v>
      </c>
      <c r="W12" s="241">
        <f t="shared" si="1"/>
        <v>0</v>
      </c>
      <c r="X12" s="241">
        <f t="shared" si="2"/>
        <v>0</v>
      </c>
      <c r="Y12" s="244" cm="1">
        <f t="array" ref="Y12">IFERROR(SUMPRODUCT((LOWER(INDEX(Attendance!$E:$ZZ,MATCH($A12,Attendance!$A:$A,0),0))="x")*(TEXT(Attendance!$E$1:$ZZ$1,"mmm")="Apr"))/SUMPRODUCT((Attendance!$E$1:$ZZ$1&lt;&gt;"")*(TEXT(Attendance!$E$1:$ZZ$1,"mmm")="Apr")),0)</f>
        <v>0</v>
      </c>
      <c r="Z12" s="245" cm="1">
        <f t="array" ref="Z12">IFERROR(SUMPRODUCT((LOWER(INDEX(Attendance!$E:$ZZ,MATCH($A12,Attendance!$A:$A,0),0))="x")*(Attendance!$E$2:$ZZ$2=_xlfn.XLOOKUP(E$1,'Point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3" spans="1:26" x14ac:dyDescent="0.25">
      <c r="A13" s="39">
        <f>Attendance!A12</f>
        <v>10</v>
      </c>
      <c r="B13" s="39" t="str">
        <f>IF($A13=0,"",IFERROR(_xlfn.LET(_xlpm.x,INDEX(Attendance!$B:$B,MATCH($A13,Attendance!$A:$A,0)),IF(_xlpm.x=0,"",_xlpm.x)),""))</f>
        <v/>
      </c>
      <c r="C13" s="39" t="str">
        <f>IF($A13=0,"",IFERROR(_xlfn.LET(_xlpm.x,INDEX(Attendance!$C:$C,MATCH($A13,Attendance!$A:$A,0)),IF(_xlpm.x=0,"",_xlpm.x)),""))</f>
        <v/>
      </c>
      <c r="D13" s="39" t="str">
        <f>IF($A13=0,"",IFERROR(_xlfn.LET(_xlpm.x,INDEX(Attendance!$D:$D,MATCH($A13,Attendance!$A:$A,0)),IF(_xlpm.x=0,"",_xlpm.x)),""))</f>
        <v/>
      </c>
      <c r="E13" s="233" cm="1">
        <f t="array" ref="E13">SUMPRODUCT((LOWER(INDEX(Attendance!$D:$ZZ,MATCH($A13,Attendance!$A:$A,0),0))="x")*(Attendance!$D$2:$ZZ$2=_xlfn.XLOOKUP(E$1,'Point System'!$A:$A,'Point System'!$B:$B,""))*(TEXT(Attendance!$D$1:$ZZ$1,"mmm")="Apr"))*_xlfn.XLOOKUP(E$1,'Point System'!$A:$A,'Point System'!$C:$C,0)</f>
        <v>0</v>
      </c>
      <c r="F13" s="233" cm="1">
        <f t="array" ref="F13">SUMPRODUCT((LOWER(INDEX(Attendance!$D:$ZZ,MATCH($A13,Attendance!$A:$A,0),0))="x")*(Attendance!$D$2:$ZZ$2=_xlfn.XLOOKUP(F$1,'Point System'!$A:$A,'Point System'!$B:$B,""))*(TEXT(Attendance!$D$1:$ZZ$1,"mmm")="Apr"))*_xlfn.XLOOKUP(F$1,'Point System'!$A:$A,'Point System'!$C:$C,0)</f>
        <v>0</v>
      </c>
      <c r="G13" s="233" cm="1">
        <f t="array" ref="G13">SUMPRODUCT((LOWER(INDEX(Attendance!$D:$ZZ,MATCH($A13,Attendance!$A:$A,0),0))="x")*(Attendance!$D$2:$ZZ$2=_xlfn.XLOOKUP(G$1,'Point System'!$A:$A,'Point System'!$B:$B,""))*(TEXT(Attendance!$D$1:$ZZ$1,"mmm")="Apr"))*_xlfn.XLOOKUP(G$1,'Point System'!$A:$A,'Point System'!$C:$C,0)</f>
        <v>0</v>
      </c>
      <c r="H13" s="233" cm="1">
        <f t="array" ref="H13">SUMPRODUCT((LOWER(INDEX(Attendance!$D:$ZZ,MATCH($A13,Attendance!$A:$A,0),0))="x")*(Attendance!$D$2:$ZZ$2=_xlfn.XLOOKUP(H$1,'Point System'!$A:$A,'Point System'!$B:$B,""))*(TEXT(Attendance!$D$1:$ZZ$1,"mmm")="Apr"))*_xlfn.XLOOKUP(H$1,'Point System'!$A:$A,'Point System'!$C:$C,0)</f>
        <v>0</v>
      </c>
      <c r="I13" s="233" cm="1">
        <f t="array" ref="I13">SUMPRODUCT((LOWER(INDEX(Attendance!$D:$ZZ,MATCH($A13,Attendance!$A:$A,0),0))="x")*(Attendance!$D$2:$ZZ$2=_xlfn.XLOOKUP(I$1,'Point System'!$A:$A,'Point System'!$B:$B,""))*(TEXT(Attendance!$D$1:$ZZ$1,"mmm")="Apr"))*_xlfn.XLOOKUP(I$1,'Point System'!$A:$A,'Point System'!$C:$C,0)</f>
        <v>0</v>
      </c>
      <c r="J13" s="233" cm="1">
        <f t="array" ref="J13">SUMPRODUCT((LOWER(INDEX(Attendance!$D:$ZZ,MATCH($A13,Attendance!$A:$A,0),0))="x")*(Attendance!$D$2:$ZZ$2=_xlfn.XLOOKUP(J$1,'Point System'!$A:$A,'Point System'!$B:$B,""))*(TEXT(Attendance!$D$1:$ZZ$1,"mmm")="Apr"))*_xlfn.XLOOKUP(J$1,'Point System'!$A:$A,'Point System'!$C:$C,0)</f>
        <v>0</v>
      </c>
      <c r="K13" s="233" cm="1">
        <f t="array" ref="K13">SUMPRODUCT((LOWER(INDEX(Attendance!$D:$ZZ,MATCH($A13,Attendance!$A:$A,0),0))="x")*(Attendance!$D$2:$ZZ$2=_xlfn.XLOOKUP(K$1,'Point System'!$A:$A,'Point System'!$B:$B,""))*(TEXT(Attendance!$D$1:$ZZ$1,"mmm")="Apr"))*_xlfn.XLOOKUP(K$1,'Point System'!$A:$A,'Point System'!$C:$C,0)</f>
        <v>0</v>
      </c>
      <c r="L13" s="188"/>
      <c r="M13" s="188"/>
      <c r="N13" s="188"/>
      <c r="O13" s="188"/>
      <c r="P13" s="241">
        <f t="shared" si="0"/>
        <v>0</v>
      </c>
      <c r="Q13" s="242">
        <f>IFERROR(INDEX(Deduction!$AC:$AC,MATCH($A13,Deduction!$A:$A,0))*_xlfn.XLOOKUP(Q$1,'Point System'!$E:$E,'Point System'!$G:$G,0),0)</f>
        <v>0</v>
      </c>
      <c r="R13" s="242">
        <f>IFERROR(INDEX(Deduction!$AD:$AD,MATCH($A13,Deduction!$A:$A,0))*_xlfn.XLOOKUP(R$1,'Point System'!$E:$E,'Point System'!$G:$G,0),0)</f>
        <v>0</v>
      </c>
      <c r="S13" s="242">
        <f>IFERROR(INDEX(Deduction!$AE:$AE,MATCH($A13,Deduction!$A:$A,0))*_xlfn.XLOOKUP(S$1,'Point System'!$E:$E,'Point System'!$G:$G,0),0)</f>
        <v>0</v>
      </c>
      <c r="T13" s="242">
        <f>IFERROR(INDEX(Deduction!$AF:$AF,MATCH($A13,Deduction!$A:$A,0))*_xlfn.XLOOKUP(T$1,'Point System'!$E:$E,'Point System'!$G:$G,0),0)</f>
        <v>0</v>
      </c>
      <c r="U13" s="242">
        <f>IFERROR(INDEX(Deduction!$AG:$AG,MATCH($A13,Deduction!$A:$A,0))*_xlfn.XLOOKUP(U$1,'Point System'!$E:$E,'Point System'!$G:$G,0),0)</f>
        <v>0</v>
      </c>
      <c r="V13" s="242">
        <f>IFERROR(INDEX(Deduction!$AH:$AH,MATCH($A13,Deduction!$A:$A,0))*_xlfn.XLOOKUP(V$1,'Point System'!$E:$E,'Point System'!$G:$G,0),0)</f>
        <v>0</v>
      </c>
      <c r="W13" s="241">
        <f t="shared" si="1"/>
        <v>0</v>
      </c>
      <c r="X13" s="241">
        <f t="shared" si="2"/>
        <v>0</v>
      </c>
      <c r="Y13" s="244" cm="1">
        <f t="array" ref="Y13">IFERROR(SUMPRODUCT((LOWER(INDEX(Attendance!$E:$ZZ,MATCH($A13,Attendance!$A:$A,0),0))="x")*(TEXT(Attendance!$E$1:$ZZ$1,"mmm")="Apr"))/SUMPRODUCT((Attendance!$E$1:$ZZ$1&lt;&gt;"")*(TEXT(Attendance!$E$1:$ZZ$1,"mmm")="Apr")),0)</f>
        <v>0</v>
      </c>
      <c r="Z13" s="245" cm="1">
        <f t="array" ref="Z13">IFERROR(SUMPRODUCT((LOWER(INDEX(Attendance!$E:$ZZ,MATCH($A13,Attendance!$A:$A,0),0))="x")*(Attendance!$E$2:$ZZ$2=_xlfn.XLOOKUP(E$1,'Point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4" spans="1:26" x14ac:dyDescent="0.25">
      <c r="A14" s="40">
        <f>Attendance!A13</f>
        <v>11</v>
      </c>
      <c r="B14" s="39" t="str">
        <f>IF($A14=0,"",IFERROR(_xlfn.LET(_xlpm.x,INDEX(Attendance!$B:$B,MATCH($A14,Attendance!$A:$A,0)),IF(_xlpm.x=0,"",_xlpm.x)),""))</f>
        <v/>
      </c>
      <c r="C14" s="39" t="str">
        <f>IF($A14=0,"",IFERROR(_xlfn.LET(_xlpm.x,INDEX(Attendance!$C:$C,MATCH($A14,Attendance!$A:$A,0)),IF(_xlpm.x=0,"",_xlpm.x)),""))</f>
        <v/>
      </c>
      <c r="D14" s="39" t="str">
        <f>IF($A14=0,"",IFERROR(_xlfn.LET(_xlpm.x,INDEX(Attendance!$D:$D,MATCH($A14,Attendance!$A:$A,0)),IF(_xlpm.x=0,"",_xlpm.x)),""))</f>
        <v/>
      </c>
      <c r="E14" s="233" cm="1">
        <f t="array" ref="E14">SUMPRODUCT((LOWER(INDEX(Attendance!$D:$ZZ,MATCH($A14,Attendance!$A:$A,0),0))="x")*(Attendance!$D$2:$ZZ$2=_xlfn.XLOOKUP(E$1,'Point System'!$A:$A,'Point System'!$B:$B,""))*(TEXT(Attendance!$D$1:$ZZ$1,"mmm")="Apr"))*_xlfn.XLOOKUP(E$1,'Point System'!$A:$A,'Point System'!$C:$C,0)</f>
        <v>0</v>
      </c>
      <c r="F14" s="233" cm="1">
        <f t="array" ref="F14">SUMPRODUCT((LOWER(INDEX(Attendance!$D:$ZZ,MATCH($A14,Attendance!$A:$A,0),0))="x")*(Attendance!$D$2:$ZZ$2=_xlfn.XLOOKUP(F$1,'Point System'!$A:$A,'Point System'!$B:$B,""))*(TEXT(Attendance!$D$1:$ZZ$1,"mmm")="Apr"))*_xlfn.XLOOKUP(F$1,'Point System'!$A:$A,'Point System'!$C:$C,0)</f>
        <v>0</v>
      </c>
      <c r="G14" s="233" cm="1">
        <f t="array" ref="G14">SUMPRODUCT((LOWER(INDEX(Attendance!$D:$ZZ,MATCH($A14,Attendance!$A:$A,0),0))="x")*(Attendance!$D$2:$ZZ$2=_xlfn.XLOOKUP(G$1,'Point System'!$A:$A,'Point System'!$B:$B,""))*(TEXT(Attendance!$D$1:$ZZ$1,"mmm")="Apr"))*_xlfn.XLOOKUP(G$1,'Point System'!$A:$A,'Point System'!$C:$C,0)</f>
        <v>0</v>
      </c>
      <c r="H14" s="233" cm="1">
        <f t="array" ref="H14">SUMPRODUCT((LOWER(INDEX(Attendance!$D:$ZZ,MATCH($A14,Attendance!$A:$A,0),0))="x")*(Attendance!$D$2:$ZZ$2=_xlfn.XLOOKUP(H$1,'Point System'!$A:$A,'Point System'!$B:$B,""))*(TEXT(Attendance!$D$1:$ZZ$1,"mmm")="Apr"))*_xlfn.XLOOKUP(H$1,'Point System'!$A:$A,'Point System'!$C:$C,0)</f>
        <v>0</v>
      </c>
      <c r="I14" s="233" cm="1">
        <f t="array" ref="I14">SUMPRODUCT((LOWER(INDEX(Attendance!$D:$ZZ,MATCH($A14,Attendance!$A:$A,0),0))="x")*(Attendance!$D$2:$ZZ$2=_xlfn.XLOOKUP(I$1,'Point System'!$A:$A,'Point System'!$B:$B,""))*(TEXT(Attendance!$D$1:$ZZ$1,"mmm")="Apr"))*_xlfn.XLOOKUP(I$1,'Point System'!$A:$A,'Point System'!$C:$C,0)</f>
        <v>0</v>
      </c>
      <c r="J14" s="233" cm="1">
        <f t="array" ref="J14">SUMPRODUCT((LOWER(INDEX(Attendance!$D:$ZZ,MATCH($A14,Attendance!$A:$A,0),0))="x")*(Attendance!$D$2:$ZZ$2=_xlfn.XLOOKUP(J$1,'Point System'!$A:$A,'Point System'!$B:$B,""))*(TEXT(Attendance!$D$1:$ZZ$1,"mmm")="Apr"))*_xlfn.XLOOKUP(J$1,'Point System'!$A:$A,'Point System'!$C:$C,0)</f>
        <v>0</v>
      </c>
      <c r="K14" s="233" cm="1">
        <f t="array" ref="K14">SUMPRODUCT((LOWER(INDEX(Attendance!$D:$ZZ,MATCH($A14,Attendance!$A:$A,0),0))="x")*(Attendance!$D$2:$ZZ$2=_xlfn.XLOOKUP(K$1,'Point System'!$A:$A,'Point System'!$B:$B,""))*(TEXT(Attendance!$D$1:$ZZ$1,"mmm")="Apr"))*_xlfn.XLOOKUP(K$1,'Point System'!$A:$A,'Point System'!$C:$C,0)</f>
        <v>0</v>
      </c>
      <c r="L14" s="188"/>
      <c r="M14" s="188"/>
      <c r="N14" s="188"/>
      <c r="O14" s="188"/>
      <c r="P14" s="241">
        <f t="shared" si="0"/>
        <v>0</v>
      </c>
      <c r="Q14" s="242">
        <f>IFERROR(INDEX(Deduction!$AC:$AC,MATCH($A14,Deduction!$A:$A,0))*_xlfn.XLOOKUP(Q$1,'Point System'!$E:$E,'Point System'!$G:$G,0),0)</f>
        <v>0</v>
      </c>
      <c r="R14" s="242">
        <f>IFERROR(INDEX(Deduction!$AD:$AD,MATCH($A14,Deduction!$A:$A,0))*_xlfn.XLOOKUP(R$1,'Point System'!$E:$E,'Point System'!$G:$G,0),0)</f>
        <v>0</v>
      </c>
      <c r="S14" s="242">
        <f>IFERROR(INDEX(Deduction!$AE:$AE,MATCH($A14,Deduction!$A:$A,0))*_xlfn.XLOOKUP(S$1,'Point System'!$E:$E,'Point System'!$G:$G,0),0)</f>
        <v>0</v>
      </c>
      <c r="T14" s="242">
        <f>IFERROR(INDEX(Deduction!$AF:$AF,MATCH($A14,Deduction!$A:$A,0))*_xlfn.XLOOKUP(T$1,'Point System'!$E:$E,'Point System'!$G:$G,0),0)</f>
        <v>0</v>
      </c>
      <c r="U14" s="242">
        <f>IFERROR(INDEX(Deduction!$AG:$AG,MATCH($A14,Deduction!$A:$A,0))*_xlfn.XLOOKUP(U$1,'Point System'!$E:$E,'Point System'!$G:$G,0),0)</f>
        <v>0</v>
      </c>
      <c r="V14" s="242">
        <f>IFERROR(INDEX(Deduction!$AH:$AH,MATCH($A14,Deduction!$A:$A,0))*_xlfn.XLOOKUP(V$1,'Point System'!$E:$E,'Point System'!$G:$G,0),0)</f>
        <v>0</v>
      </c>
      <c r="W14" s="241">
        <f t="shared" si="1"/>
        <v>0</v>
      </c>
      <c r="X14" s="241">
        <f t="shared" si="2"/>
        <v>0</v>
      </c>
      <c r="Y14" s="244" cm="1">
        <f t="array" ref="Y14">IFERROR(SUMPRODUCT((LOWER(INDEX(Attendance!$E:$ZZ,MATCH($A14,Attendance!$A:$A,0),0))="x")*(TEXT(Attendance!$E$1:$ZZ$1,"mmm")="Apr"))/SUMPRODUCT((Attendance!$E$1:$ZZ$1&lt;&gt;"")*(TEXT(Attendance!$E$1:$ZZ$1,"mmm")="Apr")),0)</f>
        <v>0</v>
      </c>
      <c r="Z14" s="245" cm="1">
        <f t="array" ref="Z14">IFERROR(SUMPRODUCT((LOWER(INDEX(Attendance!$E:$ZZ,MATCH($A14,Attendance!$A:$A,0),0))="x")*(Attendance!$E$2:$ZZ$2=_xlfn.XLOOKUP(E$1,'Point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5" spans="1:26" x14ac:dyDescent="0.25">
      <c r="A15" s="39">
        <f>Attendance!A14</f>
        <v>12</v>
      </c>
      <c r="B15" s="39" t="str">
        <f>IF($A15=0,"",IFERROR(_xlfn.LET(_xlpm.x,INDEX(Attendance!$B:$B,MATCH($A15,Attendance!$A:$A,0)),IF(_xlpm.x=0,"",_xlpm.x)),""))</f>
        <v/>
      </c>
      <c r="C15" s="39" t="str">
        <f>IF($A15=0,"",IFERROR(_xlfn.LET(_xlpm.x,INDEX(Attendance!$C:$C,MATCH($A15,Attendance!$A:$A,0)),IF(_xlpm.x=0,"",_xlpm.x)),""))</f>
        <v/>
      </c>
      <c r="D15" s="39" t="str">
        <f>IF($A15=0,"",IFERROR(_xlfn.LET(_xlpm.x,INDEX(Attendance!$D:$D,MATCH($A15,Attendance!$A:$A,0)),IF(_xlpm.x=0,"",_xlpm.x)),""))</f>
        <v/>
      </c>
      <c r="E15" s="233" cm="1">
        <f t="array" ref="E15">SUMPRODUCT((LOWER(INDEX(Attendance!$D:$ZZ,MATCH($A15,Attendance!$A:$A,0),0))="x")*(Attendance!$D$2:$ZZ$2=_xlfn.XLOOKUP(E$1,'Point System'!$A:$A,'Point System'!$B:$B,""))*(TEXT(Attendance!$D$1:$ZZ$1,"mmm")="Apr"))*_xlfn.XLOOKUP(E$1,'Point System'!$A:$A,'Point System'!$C:$C,0)</f>
        <v>0</v>
      </c>
      <c r="F15" s="233" cm="1">
        <f t="array" ref="F15">SUMPRODUCT((LOWER(INDEX(Attendance!$D:$ZZ,MATCH($A15,Attendance!$A:$A,0),0))="x")*(Attendance!$D$2:$ZZ$2=_xlfn.XLOOKUP(F$1,'Point System'!$A:$A,'Point System'!$B:$B,""))*(TEXT(Attendance!$D$1:$ZZ$1,"mmm")="Apr"))*_xlfn.XLOOKUP(F$1,'Point System'!$A:$A,'Point System'!$C:$C,0)</f>
        <v>0</v>
      </c>
      <c r="G15" s="233" cm="1">
        <f t="array" ref="G15">SUMPRODUCT((LOWER(INDEX(Attendance!$D:$ZZ,MATCH($A15,Attendance!$A:$A,0),0))="x")*(Attendance!$D$2:$ZZ$2=_xlfn.XLOOKUP(G$1,'Point System'!$A:$A,'Point System'!$B:$B,""))*(TEXT(Attendance!$D$1:$ZZ$1,"mmm")="Apr"))*_xlfn.XLOOKUP(G$1,'Point System'!$A:$A,'Point System'!$C:$C,0)</f>
        <v>0</v>
      </c>
      <c r="H15" s="233" cm="1">
        <f t="array" ref="H15">SUMPRODUCT((LOWER(INDEX(Attendance!$D:$ZZ,MATCH($A15,Attendance!$A:$A,0),0))="x")*(Attendance!$D$2:$ZZ$2=_xlfn.XLOOKUP(H$1,'Point System'!$A:$A,'Point System'!$B:$B,""))*(TEXT(Attendance!$D$1:$ZZ$1,"mmm")="Apr"))*_xlfn.XLOOKUP(H$1,'Point System'!$A:$A,'Point System'!$C:$C,0)</f>
        <v>0</v>
      </c>
      <c r="I15" s="233" cm="1">
        <f t="array" ref="I15">SUMPRODUCT((LOWER(INDEX(Attendance!$D:$ZZ,MATCH($A15,Attendance!$A:$A,0),0))="x")*(Attendance!$D$2:$ZZ$2=_xlfn.XLOOKUP(I$1,'Point System'!$A:$A,'Point System'!$B:$B,""))*(TEXT(Attendance!$D$1:$ZZ$1,"mmm")="Apr"))*_xlfn.XLOOKUP(I$1,'Point System'!$A:$A,'Point System'!$C:$C,0)</f>
        <v>0</v>
      </c>
      <c r="J15" s="233" cm="1">
        <f t="array" ref="J15">SUMPRODUCT((LOWER(INDEX(Attendance!$D:$ZZ,MATCH($A15,Attendance!$A:$A,0),0))="x")*(Attendance!$D$2:$ZZ$2=_xlfn.XLOOKUP(J$1,'Point System'!$A:$A,'Point System'!$B:$B,""))*(TEXT(Attendance!$D$1:$ZZ$1,"mmm")="Apr"))*_xlfn.XLOOKUP(J$1,'Point System'!$A:$A,'Point System'!$C:$C,0)</f>
        <v>0</v>
      </c>
      <c r="K15" s="233" cm="1">
        <f t="array" ref="K15">SUMPRODUCT((LOWER(INDEX(Attendance!$D:$ZZ,MATCH($A15,Attendance!$A:$A,0),0))="x")*(Attendance!$D$2:$ZZ$2=_xlfn.XLOOKUP(K$1,'Point System'!$A:$A,'Point System'!$B:$B,""))*(TEXT(Attendance!$D$1:$ZZ$1,"mmm")="Apr"))*_xlfn.XLOOKUP(K$1,'Point System'!$A:$A,'Point System'!$C:$C,0)</f>
        <v>0</v>
      </c>
      <c r="L15" s="188"/>
      <c r="M15" s="188"/>
      <c r="N15" s="188"/>
      <c r="O15" s="188"/>
      <c r="P15" s="241">
        <f t="shared" si="0"/>
        <v>0</v>
      </c>
      <c r="Q15" s="242">
        <f>IFERROR(INDEX(Deduction!$AC:$AC,MATCH($A15,Deduction!$A:$A,0))*_xlfn.XLOOKUP(Q$1,'Point System'!$E:$E,'Point System'!$G:$G,0),0)</f>
        <v>0</v>
      </c>
      <c r="R15" s="242">
        <f>IFERROR(INDEX(Deduction!$AD:$AD,MATCH($A15,Deduction!$A:$A,0))*_xlfn.XLOOKUP(R$1,'Point System'!$E:$E,'Point System'!$G:$G,0),0)</f>
        <v>0</v>
      </c>
      <c r="S15" s="242">
        <f>IFERROR(INDEX(Deduction!$AE:$AE,MATCH($A15,Deduction!$A:$A,0))*_xlfn.XLOOKUP(S$1,'Point System'!$E:$E,'Point System'!$G:$G,0),0)</f>
        <v>0</v>
      </c>
      <c r="T15" s="242">
        <f>IFERROR(INDEX(Deduction!$AF:$AF,MATCH($A15,Deduction!$A:$A,0))*_xlfn.XLOOKUP(T$1,'Point System'!$E:$E,'Point System'!$G:$G,0),0)</f>
        <v>0</v>
      </c>
      <c r="U15" s="242">
        <f>IFERROR(INDEX(Deduction!$AG:$AG,MATCH($A15,Deduction!$A:$A,0))*_xlfn.XLOOKUP(U$1,'Point System'!$E:$E,'Point System'!$G:$G,0),0)</f>
        <v>0</v>
      </c>
      <c r="V15" s="242">
        <f>IFERROR(INDEX(Deduction!$AH:$AH,MATCH($A15,Deduction!$A:$A,0))*_xlfn.XLOOKUP(V$1,'Point System'!$E:$E,'Point System'!$G:$G,0),0)</f>
        <v>0</v>
      </c>
      <c r="W15" s="241">
        <f t="shared" si="1"/>
        <v>0</v>
      </c>
      <c r="X15" s="241">
        <f t="shared" si="2"/>
        <v>0</v>
      </c>
      <c r="Y15" s="244" cm="1">
        <f t="array" ref="Y15">IFERROR(SUMPRODUCT((LOWER(INDEX(Attendance!$E:$ZZ,MATCH($A15,Attendance!$A:$A,0),0))="x")*(TEXT(Attendance!$E$1:$ZZ$1,"mmm")="Apr"))/SUMPRODUCT((Attendance!$E$1:$ZZ$1&lt;&gt;"")*(TEXT(Attendance!$E$1:$ZZ$1,"mmm")="Apr")),0)</f>
        <v>0</v>
      </c>
      <c r="Z15" s="245" cm="1">
        <f t="array" ref="Z15">IFERROR(SUMPRODUCT((LOWER(INDEX(Attendance!$E:$ZZ,MATCH($A15,Attendance!$A:$A,0),0))="x")*(Attendance!$E$2:$ZZ$2=_xlfn.XLOOKUP(E$1,'Point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6" spans="1:26" x14ac:dyDescent="0.25">
      <c r="A16" s="40">
        <f>Attendance!A15</f>
        <v>13</v>
      </c>
      <c r="B16" s="39" t="str">
        <f>IF($A16=0,"",IFERROR(_xlfn.LET(_xlpm.x,INDEX(Attendance!$B:$B,MATCH($A16,Attendance!$A:$A,0)),IF(_xlpm.x=0,"",_xlpm.x)),""))</f>
        <v/>
      </c>
      <c r="C16" s="39" t="str">
        <f>IF($A16=0,"",IFERROR(_xlfn.LET(_xlpm.x,INDEX(Attendance!$C:$C,MATCH($A16,Attendance!$A:$A,0)),IF(_xlpm.x=0,"",_xlpm.x)),""))</f>
        <v/>
      </c>
      <c r="D16" s="39" t="str">
        <f>IF($A16=0,"",IFERROR(_xlfn.LET(_xlpm.x,INDEX(Attendance!$D:$D,MATCH($A16,Attendance!$A:$A,0)),IF(_xlpm.x=0,"",_xlpm.x)),""))</f>
        <v/>
      </c>
      <c r="E16" s="233" cm="1">
        <f t="array" ref="E16">SUMPRODUCT((LOWER(INDEX(Attendance!$D:$ZZ,MATCH($A16,Attendance!$A:$A,0),0))="x")*(Attendance!$D$2:$ZZ$2=_xlfn.XLOOKUP(E$1,'Point System'!$A:$A,'Point System'!$B:$B,""))*(TEXT(Attendance!$D$1:$ZZ$1,"mmm")="Apr"))*_xlfn.XLOOKUP(E$1,'Point System'!$A:$A,'Point System'!$C:$C,0)</f>
        <v>0</v>
      </c>
      <c r="F16" s="233" cm="1">
        <f t="array" ref="F16">SUMPRODUCT((LOWER(INDEX(Attendance!$D:$ZZ,MATCH($A16,Attendance!$A:$A,0),0))="x")*(Attendance!$D$2:$ZZ$2=_xlfn.XLOOKUP(F$1,'Point System'!$A:$A,'Point System'!$B:$B,""))*(TEXT(Attendance!$D$1:$ZZ$1,"mmm")="Apr"))*_xlfn.XLOOKUP(F$1,'Point System'!$A:$A,'Point System'!$C:$C,0)</f>
        <v>0</v>
      </c>
      <c r="G16" s="233" cm="1">
        <f t="array" ref="G16">SUMPRODUCT((LOWER(INDEX(Attendance!$D:$ZZ,MATCH($A16,Attendance!$A:$A,0),0))="x")*(Attendance!$D$2:$ZZ$2=_xlfn.XLOOKUP(G$1,'Point System'!$A:$A,'Point System'!$B:$B,""))*(TEXT(Attendance!$D$1:$ZZ$1,"mmm")="Apr"))*_xlfn.XLOOKUP(G$1,'Point System'!$A:$A,'Point System'!$C:$C,0)</f>
        <v>0</v>
      </c>
      <c r="H16" s="233" cm="1">
        <f t="array" ref="H16">SUMPRODUCT((LOWER(INDEX(Attendance!$D:$ZZ,MATCH($A16,Attendance!$A:$A,0),0))="x")*(Attendance!$D$2:$ZZ$2=_xlfn.XLOOKUP(H$1,'Point System'!$A:$A,'Point System'!$B:$B,""))*(TEXT(Attendance!$D$1:$ZZ$1,"mmm")="Apr"))*_xlfn.XLOOKUP(H$1,'Point System'!$A:$A,'Point System'!$C:$C,0)</f>
        <v>0</v>
      </c>
      <c r="I16" s="233" cm="1">
        <f t="array" ref="I16">SUMPRODUCT((LOWER(INDEX(Attendance!$D:$ZZ,MATCH($A16,Attendance!$A:$A,0),0))="x")*(Attendance!$D$2:$ZZ$2=_xlfn.XLOOKUP(I$1,'Point System'!$A:$A,'Point System'!$B:$B,""))*(TEXT(Attendance!$D$1:$ZZ$1,"mmm")="Apr"))*_xlfn.XLOOKUP(I$1,'Point System'!$A:$A,'Point System'!$C:$C,0)</f>
        <v>0</v>
      </c>
      <c r="J16" s="233" cm="1">
        <f t="array" ref="J16">SUMPRODUCT((LOWER(INDEX(Attendance!$D:$ZZ,MATCH($A16,Attendance!$A:$A,0),0))="x")*(Attendance!$D$2:$ZZ$2=_xlfn.XLOOKUP(J$1,'Point System'!$A:$A,'Point System'!$B:$B,""))*(TEXT(Attendance!$D$1:$ZZ$1,"mmm")="Apr"))*_xlfn.XLOOKUP(J$1,'Point System'!$A:$A,'Point System'!$C:$C,0)</f>
        <v>0</v>
      </c>
      <c r="K16" s="233" cm="1">
        <f t="array" ref="K16">SUMPRODUCT((LOWER(INDEX(Attendance!$D:$ZZ,MATCH($A16,Attendance!$A:$A,0),0))="x")*(Attendance!$D$2:$ZZ$2=_xlfn.XLOOKUP(K$1,'Point System'!$A:$A,'Point System'!$B:$B,""))*(TEXT(Attendance!$D$1:$ZZ$1,"mmm")="Apr"))*_xlfn.XLOOKUP(K$1,'Point System'!$A:$A,'Point System'!$C:$C,0)</f>
        <v>0</v>
      </c>
      <c r="L16" s="188"/>
      <c r="M16" s="188"/>
      <c r="N16" s="188"/>
      <c r="O16" s="188"/>
      <c r="P16" s="241">
        <f t="shared" si="0"/>
        <v>0</v>
      </c>
      <c r="Q16" s="242">
        <f>IFERROR(INDEX(Deduction!$AC:$AC,MATCH($A16,Deduction!$A:$A,0))*_xlfn.XLOOKUP(Q$1,'Point System'!$E:$E,'Point System'!$G:$G,0),0)</f>
        <v>0</v>
      </c>
      <c r="R16" s="242">
        <f>IFERROR(INDEX(Deduction!$AD:$AD,MATCH($A16,Deduction!$A:$A,0))*_xlfn.XLOOKUP(R$1,'Point System'!$E:$E,'Point System'!$G:$G,0),0)</f>
        <v>0</v>
      </c>
      <c r="S16" s="242">
        <f>IFERROR(INDEX(Deduction!$AE:$AE,MATCH($A16,Deduction!$A:$A,0))*_xlfn.XLOOKUP(S$1,'Point System'!$E:$E,'Point System'!$G:$G,0),0)</f>
        <v>0</v>
      </c>
      <c r="T16" s="242">
        <f>IFERROR(INDEX(Deduction!$AF:$AF,MATCH($A16,Deduction!$A:$A,0))*_xlfn.XLOOKUP(T$1,'Point System'!$E:$E,'Point System'!$G:$G,0),0)</f>
        <v>0</v>
      </c>
      <c r="U16" s="242">
        <f>IFERROR(INDEX(Deduction!$AG:$AG,MATCH($A16,Deduction!$A:$A,0))*_xlfn.XLOOKUP(U$1,'Point System'!$E:$E,'Point System'!$G:$G,0),0)</f>
        <v>0</v>
      </c>
      <c r="V16" s="242">
        <f>IFERROR(INDEX(Deduction!$AH:$AH,MATCH($A16,Deduction!$A:$A,0))*_xlfn.XLOOKUP(V$1,'Point System'!$E:$E,'Point System'!$G:$G,0),0)</f>
        <v>0</v>
      </c>
      <c r="W16" s="241">
        <f t="shared" si="1"/>
        <v>0</v>
      </c>
      <c r="X16" s="241">
        <f t="shared" si="2"/>
        <v>0</v>
      </c>
      <c r="Y16" s="244" cm="1">
        <f t="array" ref="Y16">IFERROR(SUMPRODUCT((LOWER(INDEX(Attendance!$E:$ZZ,MATCH($A16,Attendance!$A:$A,0),0))="x")*(TEXT(Attendance!$E$1:$ZZ$1,"mmm")="Apr"))/SUMPRODUCT((Attendance!$E$1:$ZZ$1&lt;&gt;"")*(TEXT(Attendance!$E$1:$ZZ$1,"mmm")="Apr")),0)</f>
        <v>0</v>
      </c>
      <c r="Z16" s="245" cm="1">
        <f t="array" ref="Z16">IFERROR(SUMPRODUCT((LOWER(INDEX(Attendance!$E:$ZZ,MATCH($A16,Attendance!$A:$A,0),0))="x")*(Attendance!$E$2:$ZZ$2=_xlfn.XLOOKUP(E$1,'Point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7" spans="1:26" x14ac:dyDescent="0.25">
      <c r="A17" s="39">
        <f>Attendance!A16</f>
        <v>14</v>
      </c>
      <c r="B17" s="39" t="str">
        <f>IF($A17=0,"",IFERROR(_xlfn.LET(_xlpm.x,INDEX(Attendance!$B:$B,MATCH($A17,Attendance!$A:$A,0)),IF(_xlpm.x=0,"",_xlpm.x)),""))</f>
        <v/>
      </c>
      <c r="C17" s="39" t="str">
        <f>IF($A17=0,"",IFERROR(_xlfn.LET(_xlpm.x,INDEX(Attendance!$C:$C,MATCH($A17,Attendance!$A:$A,0)),IF(_xlpm.x=0,"",_xlpm.x)),""))</f>
        <v/>
      </c>
      <c r="D17" s="39" t="str">
        <f>IF($A17=0,"",IFERROR(_xlfn.LET(_xlpm.x,INDEX(Attendance!$D:$D,MATCH($A17,Attendance!$A:$A,0)),IF(_xlpm.x=0,"",_xlpm.x)),""))</f>
        <v/>
      </c>
      <c r="E17" s="233" cm="1">
        <f t="array" ref="E17">SUMPRODUCT((LOWER(INDEX(Attendance!$D:$ZZ,MATCH($A17,Attendance!$A:$A,0),0))="x")*(Attendance!$D$2:$ZZ$2=_xlfn.XLOOKUP(E$1,'Point System'!$A:$A,'Point System'!$B:$B,""))*(TEXT(Attendance!$D$1:$ZZ$1,"mmm")="Apr"))*_xlfn.XLOOKUP(E$1,'Point System'!$A:$A,'Point System'!$C:$C,0)</f>
        <v>0</v>
      </c>
      <c r="F17" s="233" cm="1">
        <f t="array" ref="F17">SUMPRODUCT((LOWER(INDEX(Attendance!$D:$ZZ,MATCH($A17,Attendance!$A:$A,0),0))="x")*(Attendance!$D$2:$ZZ$2=_xlfn.XLOOKUP(F$1,'Point System'!$A:$A,'Point System'!$B:$B,""))*(TEXT(Attendance!$D$1:$ZZ$1,"mmm")="Apr"))*_xlfn.XLOOKUP(F$1,'Point System'!$A:$A,'Point System'!$C:$C,0)</f>
        <v>0</v>
      </c>
      <c r="G17" s="233" cm="1">
        <f t="array" ref="G17">SUMPRODUCT((LOWER(INDEX(Attendance!$D:$ZZ,MATCH($A17,Attendance!$A:$A,0),0))="x")*(Attendance!$D$2:$ZZ$2=_xlfn.XLOOKUP(G$1,'Point System'!$A:$A,'Point System'!$B:$B,""))*(TEXT(Attendance!$D$1:$ZZ$1,"mmm")="Apr"))*_xlfn.XLOOKUP(G$1,'Point System'!$A:$A,'Point System'!$C:$C,0)</f>
        <v>0</v>
      </c>
      <c r="H17" s="233" cm="1">
        <f t="array" ref="H17">SUMPRODUCT((LOWER(INDEX(Attendance!$D:$ZZ,MATCH($A17,Attendance!$A:$A,0),0))="x")*(Attendance!$D$2:$ZZ$2=_xlfn.XLOOKUP(H$1,'Point System'!$A:$A,'Point System'!$B:$B,""))*(TEXT(Attendance!$D$1:$ZZ$1,"mmm")="Apr"))*_xlfn.XLOOKUP(H$1,'Point System'!$A:$A,'Point System'!$C:$C,0)</f>
        <v>0</v>
      </c>
      <c r="I17" s="233" cm="1">
        <f t="array" ref="I17">SUMPRODUCT((LOWER(INDEX(Attendance!$D:$ZZ,MATCH($A17,Attendance!$A:$A,0),0))="x")*(Attendance!$D$2:$ZZ$2=_xlfn.XLOOKUP(I$1,'Point System'!$A:$A,'Point System'!$B:$B,""))*(TEXT(Attendance!$D$1:$ZZ$1,"mmm")="Apr"))*_xlfn.XLOOKUP(I$1,'Point System'!$A:$A,'Point System'!$C:$C,0)</f>
        <v>0</v>
      </c>
      <c r="J17" s="233" cm="1">
        <f t="array" ref="J17">SUMPRODUCT((LOWER(INDEX(Attendance!$D:$ZZ,MATCH($A17,Attendance!$A:$A,0),0))="x")*(Attendance!$D$2:$ZZ$2=_xlfn.XLOOKUP(J$1,'Point System'!$A:$A,'Point System'!$B:$B,""))*(TEXT(Attendance!$D$1:$ZZ$1,"mmm")="Apr"))*_xlfn.XLOOKUP(J$1,'Point System'!$A:$A,'Point System'!$C:$C,0)</f>
        <v>0</v>
      </c>
      <c r="K17" s="233" cm="1">
        <f t="array" ref="K17">SUMPRODUCT((LOWER(INDEX(Attendance!$D:$ZZ,MATCH($A17,Attendance!$A:$A,0),0))="x")*(Attendance!$D$2:$ZZ$2=_xlfn.XLOOKUP(K$1,'Point System'!$A:$A,'Point System'!$B:$B,""))*(TEXT(Attendance!$D$1:$ZZ$1,"mmm")="Apr"))*_xlfn.XLOOKUP(K$1,'Point System'!$A:$A,'Point System'!$C:$C,0)</f>
        <v>0</v>
      </c>
      <c r="L17" s="188"/>
      <c r="M17" s="188"/>
      <c r="N17" s="188"/>
      <c r="O17" s="188"/>
      <c r="P17" s="241">
        <f t="shared" si="0"/>
        <v>0</v>
      </c>
      <c r="Q17" s="242">
        <f>IFERROR(INDEX(Deduction!$AC:$AC,MATCH($A17,Deduction!$A:$A,0))*_xlfn.XLOOKUP(Q$1,'Point System'!$E:$E,'Point System'!$G:$G,0),0)</f>
        <v>0</v>
      </c>
      <c r="R17" s="242">
        <f>IFERROR(INDEX(Deduction!$AD:$AD,MATCH($A17,Deduction!$A:$A,0))*_xlfn.XLOOKUP(R$1,'Point System'!$E:$E,'Point System'!$G:$G,0),0)</f>
        <v>0</v>
      </c>
      <c r="S17" s="242">
        <f>IFERROR(INDEX(Deduction!$AE:$AE,MATCH($A17,Deduction!$A:$A,0))*_xlfn.XLOOKUP(S$1,'Point System'!$E:$E,'Point System'!$G:$G,0),0)</f>
        <v>0</v>
      </c>
      <c r="T17" s="242">
        <f>IFERROR(INDEX(Deduction!$AF:$AF,MATCH($A17,Deduction!$A:$A,0))*_xlfn.XLOOKUP(T$1,'Point System'!$E:$E,'Point System'!$G:$G,0),0)</f>
        <v>0</v>
      </c>
      <c r="U17" s="242">
        <f>IFERROR(INDEX(Deduction!$AG:$AG,MATCH($A17,Deduction!$A:$A,0))*_xlfn.XLOOKUP(U$1,'Point System'!$E:$E,'Point System'!$G:$G,0),0)</f>
        <v>0</v>
      </c>
      <c r="V17" s="242">
        <f>IFERROR(INDEX(Deduction!$AH:$AH,MATCH($A17,Deduction!$A:$A,0))*_xlfn.XLOOKUP(V$1,'Point System'!$E:$E,'Point System'!$G:$G,0),0)</f>
        <v>0</v>
      </c>
      <c r="W17" s="241">
        <f t="shared" si="1"/>
        <v>0</v>
      </c>
      <c r="X17" s="241">
        <f t="shared" si="2"/>
        <v>0</v>
      </c>
      <c r="Y17" s="244" cm="1">
        <f t="array" ref="Y17">IFERROR(SUMPRODUCT((LOWER(INDEX(Attendance!$E:$ZZ,MATCH($A17,Attendance!$A:$A,0),0))="x")*(TEXT(Attendance!$E$1:$ZZ$1,"mmm")="Apr"))/SUMPRODUCT((Attendance!$E$1:$ZZ$1&lt;&gt;"")*(TEXT(Attendance!$E$1:$ZZ$1,"mmm")="Apr")),0)</f>
        <v>0</v>
      </c>
      <c r="Z17" s="245" cm="1">
        <f t="array" ref="Z17">IFERROR(SUMPRODUCT((LOWER(INDEX(Attendance!$E:$ZZ,MATCH($A17,Attendance!$A:$A,0),0))="x")*(Attendance!$E$2:$ZZ$2=_xlfn.XLOOKUP(E$1,'Point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8" spans="1:26" x14ac:dyDescent="0.25">
      <c r="A18" s="40">
        <f>Attendance!A17</f>
        <v>15</v>
      </c>
      <c r="B18" s="39" t="str">
        <f>IF($A18=0,"",IFERROR(_xlfn.LET(_xlpm.x,INDEX(Attendance!$B:$B,MATCH($A18,Attendance!$A:$A,0)),IF(_xlpm.x=0,"",_xlpm.x)),""))</f>
        <v/>
      </c>
      <c r="C18" s="39" t="str">
        <f>IF($A18=0,"",IFERROR(_xlfn.LET(_xlpm.x,INDEX(Attendance!$C:$C,MATCH($A18,Attendance!$A:$A,0)),IF(_xlpm.x=0,"",_xlpm.x)),""))</f>
        <v/>
      </c>
      <c r="D18" s="39" t="str">
        <f>IF($A18=0,"",IFERROR(_xlfn.LET(_xlpm.x,INDEX(Attendance!$D:$D,MATCH($A18,Attendance!$A:$A,0)),IF(_xlpm.x=0,"",_xlpm.x)),""))</f>
        <v/>
      </c>
      <c r="E18" s="233" cm="1">
        <f t="array" ref="E18">SUMPRODUCT((LOWER(INDEX(Attendance!$D:$ZZ,MATCH($A18,Attendance!$A:$A,0),0))="x")*(Attendance!$D$2:$ZZ$2=_xlfn.XLOOKUP(E$1,'Point System'!$A:$A,'Point System'!$B:$B,""))*(TEXT(Attendance!$D$1:$ZZ$1,"mmm")="Apr"))*_xlfn.XLOOKUP(E$1,'Point System'!$A:$A,'Point System'!$C:$C,0)</f>
        <v>0</v>
      </c>
      <c r="F18" s="233" cm="1">
        <f t="array" ref="F18">SUMPRODUCT((LOWER(INDEX(Attendance!$D:$ZZ,MATCH($A18,Attendance!$A:$A,0),0))="x")*(Attendance!$D$2:$ZZ$2=_xlfn.XLOOKUP(F$1,'Point System'!$A:$A,'Point System'!$B:$B,""))*(TEXT(Attendance!$D$1:$ZZ$1,"mmm")="Apr"))*_xlfn.XLOOKUP(F$1,'Point System'!$A:$A,'Point System'!$C:$C,0)</f>
        <v>0</v>
      </c>
      <c r="G18" s="233" cm="1">
        <f t="array" ref="G18">SUMPRODUCT((LOWER(INDEX(Attendance!$D:$ZZ,MATCH($A18,Attendance!$A:$A,0),0))="x")*(Attendance!$D$2:$ZZ$2=_xlfn.XLOOKUP(G$1,'Point System'!$A:$A,'Point System'!$B:$B,""))*(TEXT(Attendance!$D$1:$ZZ$1,"mmm")="Apr"))*_xlfn.XLOOKUP(G$1,'Point System'!$A:$A,'Point System'!$C:$C,0)</f>
        <v>0</v>
      </c>
      <c r="H18" s="233" cm="1">
        <f t="array" ref="H18">SUMPRODUCT((LOWER(INDEX(Attendance!$D:$ZZ,MATCH($A18,Attendance!$A:$A,0),0))="x")*(Attendance!$D$2:$ZZ$2=_xlfn.XLOOKUP(H$1,'Point System'!$A:$A,'Point System'!$B:$B,""))*(TEXT(Attendance!$D$1:$ZZ$1,"mmm")="Apr"))*_xlfn.XLOOKUP(H$1,'Point System'!$A:$A,'Point System'!$C:$C,0)</f>
        <v>0</v>
      </c>
      <c r="I18" s="233" cm="1">
        <f t="array" ref="I18">SUMPRODUCT((LOWER(INDEX(Attendance!$D:$ZZ,MATCH($A18,Attendance!$A:$A,0),0))="x")*(Attendance!$D$2:$ZZ$2=_xlfn.XLOOKUP(I$1,'Point System'!$A:$A,'Point System'!$B:$B,""))*(TEXT(Attendance!$D$1:$ZZ$1,"mmm")="Apr"))*_xlfn.XLOOKUP(I$1,'Point System'!$A:$A,'Point System'!$C:$C,0)</f>
        <v>0</v>
      </c>
      <c r="J18" s="233" cm="1">
        <f t="array" ref="J18">SUMPRODUCT((LOWER(INDEX(Attendance!$D:$ZZ,MATCH($A18,Attendance!$A:$A,0),0))="x")*(Attendance!$D$2:$ZZ$2=_xlfn.XLOOKUP(J$1,'Point System'!$A:$A,'Point System'!$B:$B,""))*(TEXT(Attendance!$D$1:$ZZ$1,"mmm")="Apr"))*_xlfn.XLOOKUP(J$1,'Point System'!$A:$A,'Point System'!$C:$C,0)</f>
        <v>0</v>
      </c>
      <c r="K18" s="233" cm="1">
        <f t="array" ref="K18">SUMPRODUCT((LOWER(INDEX(Attendance!$D:$ZZ,MATCH($A18,Attendance!$A:$A,0),0))="x")*(Attendance!$D$2:$ZZ$2=_xlfn.XLOOKUP(K$1,'Point System'!$A:$A,'Point System'!$B:$B,""))*(TEXT(Attendance!$D$1:$ZZ$1,"mmm")="Apr"))*_xlfn.XLOOKUP(K$1,'Point System'!$A:$A,'Point System'!$C:$C,0)</f>
        <v>0</v>
      </c>
      <c r="L18" s="188"/>
      <c r="M18" s="188"/>
      <c r="N18" s="188"/>
      <c r="O18" s="188"/>
      <c r="P18" s="241">
        <f t="shared" si="0"/>
        <v>0</v>
      </c>
      <c r="Q18" s="242">
        <f>IFERROR(INDEX(Deduction!$AC:$AC,MATCH($A18,Deduction!$A:$A,0))*_xlfn.XLOOKUP(Q$1,'Point System'!$E:$E,'Point System'!$G:$G,0),0)</f>
        <v>0</v>
      </c>
      <c r="R18" s="242">
        <f>IFERROR(INDEX(Deduction!$AD:$AD,MATCH($A18,Deduction!$A:$A,0))*_xlfn.XLOOKUP(R$1,'Point System'!$E:$E,'Point System'!$G:$G,0),0)</f>
        <v>0</v>
      </c>
      <c r="S18" s="242">
        <f>IFERROR(INDEX(Deduction!$AE:$AE,MATCH($A18,Deduction!$A:$A,0))*_xlfn.XLOOKUP(S$1,'Point System'!$E:$E,'Point System'!$G:$G,0),0)</f>
        <v>0</v>
      </c>
      <c r="T18" s="242">
        <f>IFERROR(INDEX(Deduction!$AF:$AF,MATCH($A18,Deduction!$A:$A,0))*_xlfn.XLOOKUP(T$1,'Point System'!$E:$E,'Point System'!$G:$G,0),0)</f>
        <v>0</v>
      </c>
      <c r="U18" s="242">
        <f>IFERROR(INDEX(Deduction!$AG:$AG,MATCH($A18,Deduction!$A:$A,0))*_xlfn.XLOOKUP(U$1,'Point System'!$E:$E,'Point System'!$G:$G,0),0)</f>
        <v>0</v>
      </c>
      <c r="V18" s="242">
        <f>IFERROR(INDEX(Deduction!$AH:$AH,MATCH($A18,Deduction!$A:$A,0))*_xlfn.XLOOKUP(V$1,'Point System'!$E:$E,'Point System'!$G:$G,0),0)</f>
        <v>0</v>
      </c>
      <c r="W18" s="241">
        <f t="shared" si="1"/>
        <v>0</v>
      </c>
      <c r="X18" s="241">
        <f t="shared" si="2"/>
        <v>0</v>
      </c>
      <c r="Y18" s="244" cm="1">
        <f t="array" ref="Y18">IFERROR(SUMPRODUCT((LOWER(INDEX(Attendance!$E:$ZZ,MATCH($A18,Attendance!$A:$A,0),0))="x")*(TEXT(Attendance!$E$1:$ZZ$1,"mmm")="Apr"))/SUMPRODUCT((Attendance!$E$1:$ZZ$1&lt;&gt;"")*(TEXT(Attendance!$E$1:$ZZ$1,"mmm")="Apr")),0)</f>
        <v>0</v>
      </c>
      <c r="Z18" s="245" cm="1">
        <f t="array" ref="Z18">IFERROR(SUMPRODUCT((LOWER(INDEX(Attendance!$E:$ZZ,MATCH($A18,Attendance!$A:$A,0),0))="x")*(Attendance!$E$2:$ZZ$2=_xlfn.XLOOKUP(E$1,'Point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9" spans="1:26" x14ac:dyDescent="0.25">
      <c r="A19" s="39">
        <f>Attendance!A18</f>
        <v>16</v>
      </c>
      <c r="B19" s="39" t="str">
        <f>IF($A19=0,"",IFERROR(_xlfn.LET(_xlpm.x,INDEX(Attendance!$B:$B,MATCH($A19,Attendance!$A:$A,0)),IF(_xlpm.x=0,"",_xlpm.x)),""))</f>
        <v/>
      </c>
      <c r="C19" s="39" t="str">
        <f>IF($A19=0,"",IFERROR(_xlfn.LET(_xlpm.x,INDEX(Attendance!$C:$C,MATCH($A19,Attendance!$A:$A,0)),IF(_xlpm.x=0,"",_xlpm.x)),""))</f>
        <v/>
      </c>
      <c r="D19" s="39" t="str">
        <f>IF($A19=0,"",IFERROR(_xlfn.LET(_xlpm.x,INDEX(Attendance!$D:$D,MATCH($A19,Attendance!$A:$A,0)),IF(_xlpm.x=0,"",_xlpm.x)),""))</f>
        <v/>
      </c>
      <c r="E19" s="233" cm="1">
        <f t="array" ref="E19">SUMPRODUCT((LOWER(INDEX(Attendance!$D:$ZZ,MATCH($A19,Attendance!$A:$A,0),0))="x")*(Attendance!$D$2:$ZZ$2=_xlfn.XLOOKUP(E$1,'Point System'!$A:$A,'Point System'!$B:$B,""))*(TEXT(Attendance!$D$1:$ZZ$1,"mmm")="Apr"))*_xlfn.XLOOKUP(E$1,'Point System'!$A:$A,'Point System'!$C:$C,0)</f>
        <v>0</v>
      </c>
      <c r="F19" s="233" cm="1">
        <f t="array" ref="F19">SUMPRODUCT((LOWER(INDEX(Attendance!$D:$ZZ,MATCH($A19,Attendance!$A:$A,0),0))="x")*(Attendance!$D$2:$ZZ$2=_xlfn.XLOOKUP(F$1,'Point System'!$A:$A,'Point System'!$B:$B,""))*(TEXT(Attendance!$D$1:$ZZ$1,"mmm")="Apr"))*_xlfn.XLOOKUP(F$1,'Point System'!$A:$A,'Point System'!$C:$C,0)</f>
        <v>0</v>
      </c>
      <c r="G19" s="233" cm="1">
        <f t="array" ref="G19">SUMPRODUCT((LOWER(INDEX(Attendance!$D:$ZZ,MATCH($A19,Attendance!$A:$A,0),0))="x")*(Attendance!$D$2:$ZZ$2=_xlfn.XLOOKUP(G$1,'Point System'!$A:$A,'Point System'!$B:$B,""))*(TEXT(Attendance!$D$1:$ZZ$1,"mmm")="Apr"))*_xlfn.XLOOKUP(G$1,'Point System'!$A:$A,'Point System'!$C:$C,0)</f>
        <v>0</v>
      </c>
      <c r="H19" s="233" cm="1">
        <f t="array" ref="H19">SUMPRODUCT((LOWER(INDEX(Attendance!$D:$ZZ,MATCH($A19,Attendance!$A:$A,0),0))="x")*(Attendance!$D$2:$ZZ$2=_xlfn.XLOOKUP(H$1,'Point System'!$A:$A,'Point System'!$B:$B,""))*(TEXT(Attendance!$D$1:$ZZ$1,"mmm")="Apr"))*_xlfn.XLOOKUP(H$1,'Point System'!$A:$A,'Point System'!$C:$C,0)</f>
        <v>0</v>
      </c>
      <c r="I19" s="233" cm="1">
        <f t="array" ref="I19">SUMPRODUCT((LOWER(INDEX(Attendance!$D:$ZZ,MATCH($A19,Attendance!$A:$A,0),0))="x")*(Attendance!$D$2:$ZZ$2=_xlfn.XLOOKUP(I$1,'Point System'!$A:$A,'Point System'!$B:$B,""))*(TEXT(Attendance!$D$1:$ZZ$1,"mmm")="Apr"))*_xlfn.XLOOKUP(I$1,'Point System'!$A:$A,'Point System'!$C:$C,0)</f>
        <v>0</v>
      </c>
      <c r="J19" s="233" cm="1">
        <f t="array" ref="J19">SUMPRODUCT((LOWER(INDEX(Attendance!$D:$ZZ,MATCH($A19,Attendance!$A:$A,0),0))="x")*(Attendance!$D$2:$ZZ$2=_xlfn.XLOOKUP(J$1,'Point System'!$A:$A,'Point System'!$B:$B,""))*(TEXT(Attendance!$D$1:$ZZ$1,"mmm")="Apr"))*_xlfn.XLOOKUP(J$1,'Point System'!$A:$A,'Point System'!$C:$C,0)</f>
        <v>0</v>
      </c>
      <c r="K19" s="233" cm="1">
        <f t="array" ref="K19">SUMPRODUCT((LOWER(INDEX(Attendance!$D:$ZZ,MATCH($A19,Attendance!$A:$A,0),0))="x")*(Attendance!$D$2:$ZZ$2=_xlfn.XLOOKUP(K$1,'Point System'!$A:$A,'Point System'!$B:$B,""))*(TEXT(Attendance!$D$1:$ZZ$1,"mmm")="Apr"))*_xlfn.XLOOKUP(K$1,'Point System'!$A:$A,'Point System'!$C:$C,0)</f>
        <v>0</v>
      </c>
      <c r="L19" s="188"/>
      <c r="M19" s="188"/>
      <c r="N19" s="188"/>
      <c r="O19" s="188"/>
      <c r="P19" s="241">
        <f t="shared" si="0"/>
        <v>0</v>
      </c>
      <c r="Q19" s="242">
        <f>IFERROR(INDEX(Deduction!$AC:$AC,MATCH($A19,Deduction!$A:$A,0))*_xlfn.XLOOKUP(Q$1,'Point System'!$E:$E,'Point System'!$G:$G,0),0)</f>
        <v>0</v>
      </c>
      <c r="R19" s="242">
        <f>IFERROR(INDEX(Deduction!$AD:$AD,MATCH($A19,Deduction!$A:$A,0))*_xlfn.XLOOKUP(R$1,'Point System'!$E:$E,'Point System'!$G:$G,0),0)</f>
        <v>0</v>
      </c>
      <c r="S19" s="242">
        <f>IFERROR(INDEX(Deduction!$AE:$AE,MATCH($A19,Deduction!$A:$A,0))*_xlfn.XLOOKUP(S$1,'Point System'!$E:$E,'Point System'!$G:$G,0),0)</f>
        <v>0</v>
      </c>
      <c r="T19" s="242">
        <f>IFERROR(INDEX(Deduction!$AF:$AF,MATCH($A19,Deduction!$A:$A,0))*_xlfn.XLOOKUP(T$1,'Point System'!$E:$E,'Point System'!$G:$G,0),0)</f>
        <v>0</v>
      </c>
      <c r="U19" s="242">
        <f>IFERROR(INDEX(Deduction!$AG:$AG,MATCH($A19,Deduction!$A:$A,0))*_xlfn.XLOOKUP(U$1,'Point System'!$E:$E,'Point System'!$G:$G,0),0)</f>
        <v>0</v>
      </c>
      <c r="V19" s="242">
        <f>IFERROR(INDEX(Deduction!$AH:$AH,MATCH($A19,Deduction!$A:$A,0))*_xlfn.XLOOKUP(V$1,'Point System'!$E:$E,'Point System'!$G:$G,0),0)</f>
        <v>0</v>
      </c>
      <c r="W19" s="241">
        <f t="shared" si="1"/>
        <v>0</v>
      </c>
      <c r="X19" s="241">
        <f t="shared" si="2"/>
        <v>0</v>
      </c>
      <c r="Y19" s="244" cm="1">
        <f t="array" ref="Y19">IFERROR(SUMPRODUCT((LOWER(INDEX(Attendance!$E:$ZZ,MATCH($A19,Attendance!$A:$A,0),0))="x")*(TEXT(Attendance!$E$1:$ZZ$1,"mmm")="Apr"))/SUMPRODUCT((Attendance!$E$1:$ZZ$1&lt;&gt;"")*(TEXT(Attendance!$E$1:$ZZ$1,"mmm")="Apr")),0)</f>
        <v>0</v>
      </c>
      <c r="Z19" s="245" cm="1">
        <f t="array" ref="Z19">IFERROR(SUMPRODUCT((LOWER(INDEX(Attendance!$E:$ZZ,MATCH($A19,Attendance!$A:$A,0),0))="x")*(Attendance!$E$2:$ZZ$2=_xlfn.XLOOKUP(E$1,'Point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20" spans="1:26" x14ac:dyDescent="0.25">
      <c r="A20" s="40">
        <f>Attendance!A19</f>
        <v>17</v>
      </c>
      <c r="B20" s="39" t="str">
        <f>IF($A20=0,"",IFERROR(_xlfn.LET(_xlpm.x,INDEX(Attendance!$B:$B,MATCH($A20,Attendance!$A:$A,0)),IF(_xlpm.x=0,"",_xlpm.x)),""))</f>
        <v/>
      </c>
      <c r="C20" s="39" t="str">
        <f>IF($A20=0,"",IFERROR(_xlfn.LET(_xlpm.x,INDEX(Attendance!$C:$C,MATCH($A20,Attendance!$A:$A,0)),IF(_xlpm.x=0,"",_xlpm.x)),""))</f>
        <v/>
      </c>
      <c r="D20" s="39" t="str">
        <f>IF($A20=0,"",IFERROR(_xlfn.LET(_xlpm.x,INDEX(Attendance!$D:$D,MATCH($A20,Attendance!$A:$A,0)),IF(_xlpm.x=0,"",_xlpm.x)),""))</f>
        <v/>
      </c>
      <c r="E20" s="233" cm="1">
        <f t="array" ref="E20">SUMPRODUCT((LOWER(INDEX(Attendance!$D:$ZZ,MATCH($A20,Attendance!$A:$A,0),0))="x")*(Attendance!$D$2:$ZZ$2=_xlfn.XLOOKUP(E$1,'Point System'!$A:$A,'Point System'!$B:$B,""))*(TEXT(Attendance!$D$1:$ZZ$1,"mmm")="Apr"))*_xlfn.XLOOKUP(E$1,'Point System'!$A:$A,'Point System'!$C:$C,0)</f>
        <v>0</v>
      </c>
      <c r="F20" s="233" cm="1">
        <f t="array" ref="F20">SUMPRODUCT((LOWER(INDEX(Attendance!$D:$ZZ,MATCH($A20,Attendance!$A:$A,0),0))="x")*(Attendance!$D$2:$ZZ$2=_xlfn.XLOOKUP(F$1,'Point System'!$A:$A,'Point System'!$B:$B,""))*(TEXT(Attendance!$D$1:$ZZ$1,"mmm")="Apr"))*_xlfn.XLOOKUP(F$1,'Point System'!$A:$A,'Point System'!$C:$C,0)</f>
        <v>0</v>
      </c>
      <c r="G20" s="233" cm="1">
        <f t="array" ref="G20">SUMPRODUCT((LOWER(INDEX(Attendance!$D:$ZZ,MATCH($A20,Attendance!$A:$A,0),0))="x")*(Attendance!$D$2:$ZZ$2=_xlfn.XLOOKUP(G$1,'Point System'!$A:$A,'Point System'!$B:$B,""))*(TEXT(Attendance!$D$1:$ZZ$1,"mmm")="Apr"))*_xlfn.XLOOKUP(G$1,'Point System'!$A:$A,'Point System'!$C:$C,0)</f>
        <v>0</v>
      </c>
      <c r="H20" s="233" cm="1">
        <f t="array" ref="H20">SUMPRODUCT((LOWER(INDEX(Attendance!$D:$ZZ,MATCH($A20,Attendance!$A:$A,0),0))="x")*(Attendance!$D$2:$ZZ$2=_xlfn.XLOOKUP(H$1,'Point System'!$A:$A,'Point System'!$B:$B,""))*(TEXT(Attendance!$D$1:$ZZ$1,"mmm")="Apr"))*_xlfn.XLOOKUP(H$1,'Point System'!$A:$A,'Point System'!$C:$C,0)</f>
        <v>0</v>
      </c>
      <c r="I20" s="233" cm="1">
        <f t="array" ref="I20">SUMPRODUCT((LOWER(INDEX(Attendance!$D:$ZZ,MATCH($A20,Attendance!$A:$A,0),0))="x")*(Attendance!$D$2:$ZZ$2=_xlfn.XLOOKUP(I$1,'Point System'!$A:$A,'Point System'!$B:$B,""))*(TEXT(Attendance!$D$1:$ZZ$1,"mmm")="Apr"))*_xlfn.XLOOKUP(I$1,'Point System'!$A:$A,'Point System'!$C:$C,0)</f>
        <v>0</v>
      </c>
      <c r="J20" s="233" cm="1">
        <f t="array" ref="J20">SUMPRODUCT((LOWER(INDEX(Attendance!$D:$ZZ,MATCH($A20,Attendance!$A:$A,0),0))="x")*(Attendance!$D$2:$ZZ$2=_xlfn.XLOOKUP(J$1,'Point System'!$A:$A,'Point System'!$B:$B,""))*(TEXT(Attendance!$D$1:$ZZ$1,"mmm")="Apr"))*_xlfn.XLOOKUP(J$1,'Point System'!$A:$A,'Point System'!$C:$C,0)</f>
        <v>0</v>
      </c>
      <c r="K20" s="233" cm="1">
        <f t="array" ref="K20">SUMPRODUCT((LOWER(INDEX(Attendance!$D:$ZZ,MATCH($A20,Attendance!$A:$A,0),0))="x")*(Attendance!$D$2:$ZZ$2=_xlfn.XLOOKUP(K$1,'Point System'!$A:$A,'Point System'!$B:$B,""))*(TEXT(Attendance!$D$1:$ZZ$1,"mmm")="Apr"))*_xlfn.XLOOKUP(K$1,'Point System'!$A:$A,'Point System'!$C:$C,0)</f>
        <v>0</v>
      </c>
      <c r="L20" s="188"/>
      <c r="M20" s="188"/>
      <c r="N20" s="188"/>
      <c r="O20" s="188"/>
      <c r="P20" s="241">
        <f t="shared" si="0"/>
        <v>0</v>
      </c>
      <c r="Q20" s="242">
        <f>IFERROR(INDEX(Deduction!$AC:$AC,MATCH($A20,Deduction!$A:$A,0))*_xlfn.XLOOKUP(Q$1,'Point System'!$E:$E,'Point System'!$G:$G,0),0)</f>
        <v>0</v>
      </c>
      <c r="R20" s="242">
        <f>IFERROR(INDEX(Deduction!$AD:$AD,MATCH($A20,Deduction!$A:$A,0))*_xlfn.XLOOKUP(R$1,'Point System'!$E:$E,'Point System'!$G:$G,0),0)</f>
        <v>0</v>
      </c>
      <c r="S20" s="242">
        <f>IFERROR(INDEX(Deduction!$AE:$AE,MATCH($A20,Deduction!$A:$A,0))*_xlfn.XLOOKUP(S$1,'Point System'!$E:$E,'Point System'!$G:$G,0),0)</f>
        <v>0</v>
      </c>
      <c r="T20" s="242">
        <f>IFERROR(INDEX(Deduction!$AF:$AF,MATCH($A20,Deduction!$A:$A,0))*_xlfn.XLOOKUP(T$1,'Point System'!$E:$E,'Point System'!$G:$G,0),0)</f>
        <v>0</v>
      </c>
      <c r="U20" s="242">
        <f>IFERROR(INDEX(Deduction!$AG:$AG,MATCH($A20,Deduction!$A:$A,0))*_xlfn.XLOOKUP(U$1,'Point System'!$E:$E,'Point System'!$G:$G,0),0)</f>
        <v>0</v>
      </c>
      <c r="V20" s="242">
        <f>IFERROR(INDEX(Deduction!$AH:$AH,MATCH($A20,Deduction!$A:$A,0))*_xlfn.XLOOKUP(V$1,'Point System'!$E:$E,'Point System'!$G:$G,0),0)</f>
        <v>0</v>
      </c>
      <c r="W20" s="241">
        <f t="shared" si="1"/>
        <v>0</v>
      </c>
      <c r="X20" s="241">
        <f t="shared" si="2"/>
        <v>0</v>
      </c>
      <c r="Y20" s="244" cm="1">
        <f t="array" ref="Y20">IFERROR(SUMPRODUCT((LOWER(INDEX(Attendance!$E:$ZZ,MATCH($A20,Attendance!$A:$A,0),0))="x")*(TEXT(Attendance!$E$1:$ZZ$1,"mmm")="Apr"))/SUMPRODUCT((Attendance!$E$1:$ZZ$1&lt;&gt;"")*(TEXT(Attendance!$E$1:$ZZ$1,"mmm")="Apr")),0)</f>
        <v>0</v>
      </c>
      <c r="Z20" s="245" cm="1">
        <f t="array" ref="Z20">IFERROR(SUMPRODUCT((LOWER(INDEX(Attendance!$E:$ZZ,MATCH($A20,Attendance!$A:$A,0),0))="x")*(Attendance!$E$2:$ZZ$2=_xlfn.XLOOKUP(E$1,'Point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21" spans="1:26" x14ac:dyDescent="0.25">
      <c r="A21" s="39">
        <f>Attendance!A20</f>
        <v>18</v>
      </c>
      <c r="B21" s="39" t="str">
        <f>IF($A21=0,"",IFERROR(_xlfn.LET(_xlpm.x,INDEX(Attendance!$B:$B,MATCH($A21,Attendance!$A:$A,0)),IF(_xlpm.x=0,"",_xlpm.x)),""))</f>
        <v/>
      </c>
      <c r="C21" s="39" t="str">
        <f>IF($A21=0,"",IFERROR(_xlfn.LET(_xlpm.x,INDEX(Attendance!$C:$C,MATCH($A21,Attendance!$A:$A,0)),IF(_xlpm.x=0,"",_xlpm.x)),""))</f>
        <v/>
      </c>
      <c r="D21" s="39" t="str">
        <f>IF($A21=0,"",IFERROR(_xlfn.LET(_xlpm.x,INDEX(Attendance!$D:$D,MATCH($A21,Attendance!$A:$A,0)),IF(_xlpm.x=0,"",_xlpm.x)),""))</f>
        <v/>
      </c>
      <c r="E21" s="233" cm="1">
        <f t="array" ref="E21">SUMPRODUCT((LOWER(INDEX(Attendance!$D:$ZZ,MATCH($A21,Attendance!$A:$A,0),0))="x")*(Attendance!$D$2:$ZZ$2=_xlfn.XLOOKUP(E$1,'Point System'!$A:$A,'Point System'!$B:$B,""))*(TEXT(Attendance!$D$1:$ZZ$1,"mmm")="Apr"))*_xlfn.XLOOKUP(E$1,'Point System'!$A:$A,'Point System'!$C:$C,0)</f>
        <v>0</v>
      </c>
      <c r="F21" s="233" cm="1">
        <f t="array" ref="F21">SUMPRODUCT((LOWER(INDEX(Attendance!$D:$ZZ,MATCH($A21,Attendance!$A:$A,0),0))="x")*(Attendance!$D$2:$ZZ$2=_xlfn.XLOOKUP(F$1,'Point System'!$A:$A,'Point System'!$B:$B,""))*(TEXT(Attendance!$D$1:$ZZ$1,"mmm")="Apr"))*_xlfn.XLOOKUP(F$1,'Point System'!$A:$A,'Point System'!$C:$C,0)</f>
        <v>0</v>
      </c>
      <c r="G21" s="233" cm="1">
        <f t="array" ref="G21">SUMPRODUCT((LOWER(INDEX(Attendance!$D:$ZZ,MATCH($A21,Attendance!$A:$A,0),0))="x")*(Attendance!$D$2:$ZZ$2=_xlfn.XLOOKUP(G$1,'Point System'!$A:$A,'Point System'!$B:$B,""))*(TEXT(Attendance!$D$1:$ZZ$1,"mmm")="Apr"))*_xlfn.XLOOKUP(G$1,'Point System'!$A:$A,'Point System'!$C:$C,0)</f>
        <v>0</v>
      </c>
      <c r="H21" s="233" cm="1">
        <f t="array" ref="H21">SUMPRODUCT((LOWER(INDEX(Attendance!$D:$ZZ,MATCH($A21,Attendance!$A:$A,0),0))="x")*(Attendance!$D$2:$ZZ$2=_xlfn.XLOOKUP(H$1,'Point System'!$A:$A,'Point System'!$B:$B,""))*(TEXT(Attendance!$D$1:$ZZ$1,"mmm")="Apr"))*_xlfn.XLOOKUP(H$1,'Point System'!$A:$A,'Point System'!$C:$C,0)</f>
        <v>0</v>
      </c>
      <c r="I21" s="233" cm="1">
        <f t="array" ref="I21">SUMPRODUCT((LOWER(INDEX(Attendance!$D:$ZZ,MATCH($A21,Attendance!$A:$A,0),0))="x")*(Attendance!$D$2:$ZZ$2=_xlfn.XLOOKUP(I$1,'Point System'!$A:$A,'Point System'!$B:$B,""))*(TEXT(Attendance!$D$1:$ZZ$1,"mmm")="Apr"))*_xlfn.XLOOKUP(I$1,'Point System'!$A:$A,'Point System'!$C:$C,0)</f>
        <v>0</v>
      </c>
      <c r="J21" s="233" cm="1">
        <f t="array" ref="J21">SUMPRODUCT((LOWER(INDEX(Attendance!$D:$ZZ,MATCH($A21,Attendance!$A:$A,0),0))="x")*(Attendance!$D$2:$ZZ$2=_xlfn.XLOOKUP(J$1,'Point System'!$A:$A,'Point System'!$B:$B,""))*(TEXT(Attendance!$D$1:$ZZ$1,"mmm")="Apr"))*_xlfn.XLOOKUP(J$1,'Point System'!$A:$A,'Point System'!$C:$C,0)</f>
        <v>0</v>
      </c>
      <c r="K21" s="233" cm="1">
        <f t="array" ref="K21">SUMPRODUCT((LOWER(INDEX(Attendance!$D:$ZZ,MATCH($A21,Attendance!$A:$A,0),0))="x")*(Attendance!$D$2:$ZZ$2=_xlfn.XLOOKUP(K$1,'Point System'!$A:$A,'Point System'!$B:$B,""))*(TEXT(Attendance!$D$1:$ZZ$1,"mmm")="Apr"))*_xlfn.XLOOKUP(K$1,'Point System'!$A:$A,'Point System'!$C:$C,0)</f>
        <v>0</v>
      </c>
      <c r="L21" s="188"/>
      <c r="M21" s="188"/>
      <c r="N21" s="188"/>
      <c r="O21" s="188"/>
      <c r="P21" s="241">
        <f t="shared" si="0"/>
        <v>0</v>
      </c>
      <c r="Q21" s="242">
        <f>IFERROR(INDEX(Deduction!$AC:$AC,MATCH($A21,Deduction!$A:$A,0))*_xlfn.XLOOKUP(Q$1,'Point System'!$E:$E,'Point System'!$G:$G,0),0)</f>
        <v>0</v>
      </c>
      <c r="R21" s="242">
        <f>IFERROR(INDEX(Deduction!$AD:$AD,MATCH($A21,Deduction!$A:$A,0))*_xlfn.XLOOKUP(R$1,'Point System'!$E:$E,'Point System'!$G:$G,0),0)</f>
        <v>0</v>
      </c>
      <c r="S21" s="242">
        <f>IFERROR(INDEX(Deduction!$AE:$AE,MATCH($A21,Deduction!$A:$A,0))*_xlfn.XLOOKUP(S$1,'Point System'!$E:$E,'Point System'!$G:$G,0),0)</f>
        <v>0</v>
      </c>
      <c r="T21" s="242">
        <f>IFERROR(INDEX(Deduction!$AF:$AF,MATCH($A21,Deduction!$A:$A,0))*_xlfn.XLOOKUP(T$1,'Point System'!$E:$E,'Point System'!$G:$G,0),0)</f>
        <v>0</v>
      </c>
      <c r="U21" s="242">
        <f>IFERROR(INDEX(Deduction!$AG:$AG,MATCH($A21,Deduction!$A:$A,0))*_xlfn.XLOOKUP(U$1,'Point System'!$E:$E,'Point System'!$G:$G,0),0)</f>
        <v>0</v>
      </c>
      <c r="V21" s="242">
        <f>IFERROR(INDEX(Deduction!$AH:$AH,MATCH($A21,Deduction!$A:$A,0))*_xlfn.XLOOKUP(V$1,'Point System'!$E:$E,'Point System'!$G:$G,0),0)</f>
        <v>0</v>
      </c>
      <c r="W21" s="241">
        <f t="shared" si="1"/>
        <v>0</v>
      </c>
      <c r="X21" s="241">
        <f t="shared" si="2"/>
        <v>0</v>
      </c>
      <c r="Y21" s="244" cm="1">
        <f t="array" ref="Y21">IFERROR(SUMPRODUCT((LOWER(INDEX(Attendance!$E:$ZZ,MATCH($A21,Attendance!$A:$A,0),0))="x")*(TEXT(Attendance!$E$1:$ZZ$1,"mmm")="Apr"))/SUMPRODUCT((Attendance!$E$1:$ZZ$1&lt;&gt;"")*(TEXT(Attendance!$E$1:$ZZ$1,"mmm")="Apr")),0)</f>
        <v>0</v>
      </c>
      <c r="Z21" s="245" cm="1">
        <f t="array" ref="Z21">IFERROR(SUMPRODUCT((LOWER(INDEX(Attendance!$E:$ZZ,MATCH($A21,Attendance!$A:$A,0),0))="x")*(Attendance!$E$2:$ZZ$2=_xlfn.XLOOKUP(E$1,'Point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22" spans="1:26" x14ac:dyDescent="0.25">
      <c r="A22" s="40">
        <f>Attendance!A21</f>
        <v>19</v>
      </c>
      <c r="B22" s="39" t="str">
        <f>IF($A22=0,"",IFERROR(_xlfn.LET(_xlpm.x,INDEX(Attendance!$B:$B,MATCH($A22,Attendance!$A:$A,0)),IF(_xlpm.x=0,"",_xlpm.x)),""))</f>
        <v/>
      </c>
      <c r="C22" s="39" t="str">
        <f>IF($A22=0,"",IFERROR(_xlfn.LET(_xlpm.x,INDEX(Attendance!$C:$C,MATCH($A22,Attendance!$A:$A,0)),IF(_xlpm.x=0,"",_xlpm.x)),""))</f>
        <v/>
      </c>
      <c r="D22" s="39" t="str">
        <f>IF($A22=0,"",IFERROR(_xlfn.LET(_xlpm.x,INDEX(Attendance!$D:$D,MATCH($A22,Attendance!$A:$A,0)),IF(_xlpm.x=0,"",_xlpm.x)),""))</f>
        <v/>
      </c>
      <c r="E22" s="233" cm="1">
        <f t="array" ref="E22">SUMPRODUCT((LOWER(INDEX(Attendance!$D:$ZZ,MATCH($A22,Attendance!$A:$A,0),0))="x")*(Attendance!$D$2:$ZZ$2=_xlfn.XLOOKUP(E$1,'Point System'!$A:$A,'Point System'!$B:$B,""))*(TEXT(Attendance!$D$1:$ZZ$1,"mmm")="Apr"))*_xlfn.XLOOKUP(E$1,'Point System'!$A:$A,'Point System'!$C:$C,0)</f>
        <v>0</v>
      </c>
      <c r="F22" s="233" cm="1">
        <f t="array" ref="F22">SUMPRODUCT((LOWER(INDEX(Attendance!$D:$ZZ,MATCH($A22,Attendance!$A:$A,0),0))="x")*(Attendance!$D$2:$ZZ$2=_xlfn.XLOOKUP(F$1,'Point System'!$A:$A,'Point System'!$B:$B,""))*(TEXT(Attendance!$D$1:$ZZ$1,"mmm")="Apr"))*_xlfn.XLOOKUP(F$1,'Point System'!$A:$A,'Point System'!$C:$C,0)</f>
        <v>0</v>
      </c>
      <c r="G22" s="233" cm="1">
        <f t="array" ref="G22">SUMPRODUCT((LOWER(INDEX(Attendance!$D:$ZZ,MATCH($A22,Attendance!$A:$A,0),0))="x")*(Attendance!$D$2:$ZZ$2=_xlfn.XLOOKUP(G$1,'Point System'!$A:$A,'Point System'!$B:$B,""))*(TEXT(Attendance!$D$1:$ZZ$1,"mmm")="Apr"))*_xlfn.XLOOKUP(G$1,'Point System'!$A:$A,'Point System'!$C:$C,0)</f>
        <v>0</v>
      </c>
      <c r="H22" s="233" cm="1">
        <f t="array" ref="H22">SUMPRODUCT((LOWER(INDEX(Attendance!$D:$ZZ,MATCH($A22,Attendance!$A:$A,0),0))="x")*(Attendance!$D$2:$ZZ$2=_xlfn.XLOOKUP(H$1,'Point System'!$A:$A,'Point System'!$B:$B,""))*(TEXT(Attendance!$D$1:$ZZ$1,"mmm")="Apr"))*_xlfn.XLOOKUP(H$1,'Point System'!$A:$A,'Point System'!$C:$C,0)</f>
        <v>0</v>
      </c>
      <c r="I22" s="233" cm="1">
        <f t="array" ref="I22">SUMPRODUCT((LOWER(INDEX(Attendance!$D:$ZZ,MATCH($A22,Attendance!$A:$A,0),0))="x")*(Attendance!$D$2:$ZZ$2=_xlfn.XLOOKUP(I$1,'Point System'!$A:$A,'Point System'!$B:$B,""))*(TEXT(Attendance!$D$1:$ZZ$1,"mmm")="Apr"))*_xlfn.XLOOKUP(I$1,'Point System'!$A:$A,'Point System'!$C:$C,0)</f>
        <v>0</v>
      </c>
      <c r="J22" s="233" cm="1">
        <f t="array" ref="J22">SUMPRODUCT((LOWER(INDEX(Attendance!$D:$ZZ,MATCH($A22,Attendance!$A:$A,0),0))="x")*(Attendance!$D$2:$ZZ$2=_xlfn.XLOOKUP(J$1,'Point System'!$A:$A,'Point System'!$B:$B,""))*(TEXT(Attendance!$D$1:$ZZ$1,"mmm")="Apr"))*_xlfn.XLOOKUP(J$1,'Point System'!$A:$A,'Point System'!$C:$C,0)</f>
        <v>0</v>
      </c>
      <c r="K22" s="233" cm="1">
        <f t="array" ref="K22">SUMPRODUCT((LOWER(INDEX(Attendance!$D:$ZZ,MATCH($A22,Attendance!$A:$A,0),0))="x")*(Attendance!$D$2:$ZZ$2=_xlfn.XLOOKUP(K$1,'Point System'!$A:$A,'Point System'!$B:$B,""))*(TEXT(Attendance!$D$1:$ZZ$1,"mmm")="Apr"))*_xlfn.XLOOKUP(K$1,'Point System'!$A:$A,'Point System'!$C:$C,0)</f>
        <v>0</v>
      </c>
      <c r="L22" s="188"/>
      <c r="M22" s="188"/>
      <c r="N22" s="188"/>
      <c r="O22" s="188"/>
      <c r="P22" s="241">
        <f t="shared" si="0"/>
        <v>0</v>
      </c>
      <c r="Q22" s="242">
        <f>IFERROR(INDEX(Deduction!$AC:$AC,MATCH($A22,Deduction!$A:$A,0))*_xlfn.XLOOKUP(Q$1,'Point System'!$E:$E,'Point System'!$G:$G,0),0)</f>
        <v>0</v>
      </c>
      <c r="R22" s="242">
        <f>IFERROR(INDEX(Deduction!$AD:$AD,MATCH($A22,Deduction!$A:$A,0))*_xlfn.XLOOKUP(R$1,'Point System'!$E:$E,'Point System'!$G:$G,0),0)</f>
        <v>0</v>
      </c>
      <c r="S22" s="242">
        <f>IFERROR(INDEX(Deduction!$AE:$AE,MATCH($A22,Deduction!$A:$A,0))*_xlfn.XLOOKUP(S$1,'Point System'!$E:$E,'Point System'!$G:$G,0),0)</f>
        <v>0</v>
      </c>
      <c r="T22" s="242">
        <f>IFERROR(INDEX(Deduction!$AF:$AF,MATCH($A22,Deduction!$A:$A,0))*_xlfn.XLOOKUP(T$1,'Point System'!$E:$E,'Point System'!$G:$G,0),0)</f>
        <v>0</v>
      </c>
      <c r="U22" s="242">
        <f>IFERROR(INDEX(Deduction!$AG:$AG,MATCH($A22,Deduction!$A:$A,0))*_xlfn.XLOOKUP(U$1,'Point System'!$E:$E,'Point System'!$G:$G,0),0)</f>
        <v>0</v>
      </c>
      <c r="V22" s="242">
        <f>IFERROR(INDEX(Deduction!$AH:$AH,MATCH($A22,Deduction!$A:$A,0))*_xlfn.XLOOKUP(V$1,'Point System'!$E:$E,'Point System'!$G:$G,0),0)</f>
        <v>0</v>
      </c>
      <c r="W22" s="241">
        <f t="shared" si="1"/>
        <v>0</v>
      </c>
      <c r="X22" s="241">
        <f t="shared" si="2"/>
        <v>0</v>
      </c>
      <c r="Y22" s="244" cm="1">
        <f t="array" ref="Y22">IFERROR(SUMPRODUCT((LOWER(INDEX(Attendance!$E:$ZZ,MATCH($A22,Attendance!$A:$A,0),0))="x")*(TEXT(Attendance!$E$1:$ZZ$1,"mmm")="Apr"))/SUMPRODUCT((Attendance!$E$1:$ZZ$1&lt;&gt;"")*(TEXT(Attendance!$E$1:$ZZ$1,"mmm")="Apr")),0)</f>
        <v>0</v>
      </c>
      <c r="Z22" s="245" cm="1">
        <f t="array" ref="Z22">IFERROR(SUMPRODUCT((LOWER(INDEX(Attendance!$E:$ZZ,MATCH($A22,Attendance!$A:$A,0),0))="x")*(Attendance!$E$2:$ZZ$2=_xlfn.XLOOKUP(E$1,'Point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23" spans="1:26" x14ac:dyDescent="0.25">
      <c r="A23" s="39">
        <f>Attendance!A22</f>
        <v>20</v>
      </c>
      <c r="B23" s="39" t="str">
        <f>IF($A23=0,"",IFERROR(_xlfn.LET(_xlpm.x,INDEX(Attendance!$B:$B,MATCH($A23,Attendance!$A:$A,0)),IF(_xlpm.x=0,"",_xlpm.x)),""))</f>
        <v/>
      </c>
      <c r="C23" s="39" t="str">
        <f>IF($A23=0,"",IFERROR(_xlfn.LET(_xlpm.x,INDEX(Attendance!$C:$C,MATCH($A23,Attendance!$A:$A,0)),IF(_xlpm.x=0,"",_xlpm.x)),""))</f>
        <v/>
      </c>
      <c r="D23" s="39" t="str">
        <f>IF($A23=0,"",IFERROR(_xlfn.LET(_xlpm.x,INDEX(Attendance!$D:$D,MATCH($A23,Attendance!$A:$A,0)),IF(_xlpm.x=0,"",_xlpm.x)),""))</f>
        <v/>
      </c>
      <c r="E23" s="233" cm="1">
        <f t="array" ref="E23">SUMPRODUCT((LOWER(INDEX(Attendance!$D:$ZZ,MATCH($A23,Attendance!$A:$A,0),0))="x")*(Attendance!$D$2:$ZZ$2=_xlfn.XLOOKUP(E$1,'Point System'!$A:$A,'Point System'!$B:$B,""))*(TEXT(Attendance!$D$1:$ZZ$1,"mmm")="Apr"))*_xlfn.XLOOKUP(E$1,'Point System'!$A:$A,'Point System'!$C:$C,0)</f>
        <v>0</v>
      </c>
      <c r="F23" s="233" cm="1">
        <f t="array" ref="F23">SUMPRODUCT((LOWER(INDEX(Attendance!$D:$ZZ,MATCH($A23,Attendance!$A:$A,0),0))="x")*(Attendance!$D$2:$ZZ$2=_xlfn.XLOOKUP(F$1,'Point System'!$A:$A,'Point System'!$B:$B,""))*(TEXT(Attendance!$D$1:$ZZ$1,"mmm")="Apr"))*_xlfn.XLOOKUP(F$1,'Point System'!$A:$A,'Point System'!$C:$C,0)</f>
        <v>0</v>
      </c>
      <c r="G23" s="233" cm="1">
        <f t="array" ref="G23">SUMPRODUCT((LOWER(INDEX(Attendance!$D:$ZZ,MATCH($A23,Attendance!$A:$A,0),0))="x")*(Attendance!$D$2:$ZZ$2=_xlfn.XLOOKUP(G$1,'Point System'!$A:$A,'Point System'!$B:$B,""))*(TEXT(Attendance!$D$1:$ZZ$1,"mmm")="Apr"))*_xlfn.XLOOKUP(G$1,'Point System'!$A:$A,'Point System'!$C:$C,0)</f>
        <v>0</v>
      </c>
      <c r="H23" s="233" cm="1">
        <f t="array" ref="H23">SUMPRODUCT((LOWER(INDEX(Attendance!$D:$ZZ,MATCH($A23,Attendance!$A:$A,0),0))="x")*(Attendance!$D$2:$ZZ$2=_xlfn.XLOOKUP(H$1,'Point System'!$A:$A,'Point System'!$B:$B,""))*(TEXT(Attendance!$D$1:$ZZ$1,"mmm")="Apr"))*_xlfn.XLOOKUP(H$1,'Point System'!$A:$A,'Point System'!$C:$C,0)</f>
        <v>0</v>
      </c>
      <c r="I23" s="233" cm="1">
        <f t="array" ref="I23">SUMPRODUCT((LOWER(INDEX(Attendance!$D:$ZZ,MATCH($A23,Attendance!$A:$A,0),0))="x")*(Attendance!$D$2:$ZZ$2=_xlfn.XLOOKUP(I$1,'Point System'!$A:$A,'Point System'!$B:$B,""))*(TEXT(Attendance!$D$1:$ZZ$1,"mmm")="Apr"))*_xlfn.XLOOKUP(I$1,'Point System'!$A:$A,'Point System'!$C:$C,0)</f>
        <v>0</v>
      </c>
      <c r="J23" s="233" cm="1">
        <f t="array" ref="J23">SUMPRODUCT((LOWER(INDEX(Attendance!$D:$ZZ,MATCH($A23,Attendance!$A:$A,0),0))="x")*(Attendance!$D$2:$ZZ$2=_xlfn.XLOOKUP(J$1,'Point System'!$A:$A,'Point System'!$B:$B,""))*(TEXT(Attendance!$D$1:$ZZ$1,"mmm")="Apr"))*_xlfn.XLOOKUP(J$1,'Point System'!$A:$A,'Point System'!$C:$C,0)</f>
        <v>0</v>
      </c>
      <c r="K23" s="233" cm="1">
        <f t="array" ref="K23">SUMPRODUCT((LOWER(INDEX(Attendance!$D:$ZZ,MATCH($A23,Attendance!$A:$A,0),0))="x")*(Attendance!$D$2:$ZZ$2=_xlfn.XLOOKUP(K$1,'Point System'!$A:$A,'Point System'!$B:$B,""))*(TEXT(Attendance!$D$1:$ZZ$1,"mmm")="Apr"))*_xlfn.XLOOKUP(K$1,'Point System'!$A:$A,'Point System'!$C:$C,0)</f>
        <v>0</v>
      </c>
      <c r="L23" s="188"/>
      <c r="M23" s="188"/>
      <c r="N23" s="188"/>
      <c r="O23" s="188"/>
      <c r="P23" s="241">
        <f t="shared" si="0"/>
        <v>0</v>
      </c>
      <c r="Q23" s="242">
        <f>IFERROR(INDEX(Deduction!$AC:$AC,MATCH($A23,Deduction!$A:$A,0))*_xlfn.XLOOKUP(Q$1,'Point System'!$E:$E,'Point System'!$G:$G,0),0)</f>
        <v>0</v>
      </c>
      <c r="R23" s="242">
        <f>IFERROR(INDEX(Deduction!$AD:$AD,MATCH($A23,Deduction!$A:$A,0))*_xlfn.XLOOKUP(R$1,'Point System'!$E:$E,'Point System'!$G:$G,0),0)</f>
        <v>0</v>
      </c>
      <c r="S23" s="242">
        <f>IFERROR(INDEX(Deduction!$AE:$AE,MATCH($A23,Deduction!$A:$A,0))*_xlfn.XLOOKUP(S$1,'Point System'!$E:$E,'Point System'!$G:$G,0),0)</f>
        <v>0</v>
      </c>
      <c r="T23" s="242">
        <f>IFERROR(INDEX(Deduction!$AF:$AF,MATCH($A23,Deduction!$A:$A,0))*_xlfn.XLOOKUP(T$1,'Point System'!$E:$E,'Point System'!$G:$G,0),0)</f>
        <v>0</v>
      </c>
      <c r="U23" s="242">
        <f>IFERROR(INDEX(Deduction!$AG:$AG,MATCH($A23,Deduction!$A:$A,0))*_xlfn.XLOOKUP(U$1,'Point System'!$E:$E,'Point System'!$G:$G,0),0)</f>
        <v>0</v>
      </c>
      <c r="V23" s="242">
        <f>IFERROR(INDEX(Deduction!$AH:$AH,MATCH($A23,Deduction!$A:$A,0))*_xlfn.XLOOKUP(V$1,'Point System'!$E:$E,'Point System'!$G:$G,0),0)</f>
        <v>0</v>
      </c>
      <c r="W23" s="241">
        <f t="shared" si="1"/>
        <v>0</v>
      </c>
      <c r="X23" s="241">
        <f t="shared" si="2"/>
        <v>0</v>
      </c>
      <c r="Y23" s="244" cm="1">
        <f t="array" ref="Y23">IFERROR(SUMPRODUCT((LOWER(INDEX(Attendance!$E:$ZZ,MATCH($A23,Attendance!$A:$A,0),0))="x")*(TEXT(Attendance!$E$1:$ZZ$1,"mmm")="Apr"))/SUMPRODUCT((Attendance!$E$1:$ZZ$1&lt;&gt;"")*(TEXT(Attendance!$E$1:$ZZ$1,"mmm")="Apr")),0)</f>
        <v>0</v>
      </c>
      <c r="Z23" s="245" cm="1">
        <f t="array" ref="Z23">IFERROR(SUMPRODUCT((LOWER(INDEX(Attendance!$E:$ZZ,MATCH($A23,Attendance!$A:$A,0),0))="x")*(Attendance!$E$2:$ZZ$2=_xlfn.XLOOKUP(E$1,'Point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24" spans="1:26" x14ac:dyDescent="0.25">
      <c r="A24" s="40">
        <f>Attendance!A23</f>
        <v>21</v>
      </c>
      <c r="B24" s="39" t="str">
        <f>IF($A24=0,"",IFERROR(_xlfn.LET(_xlpm.x,INDEX(Attendance!$B:$B,MATCH($A24,Attendance!$A:$A,0)),IF(_xlpm.x=0,"",_xlpm.x)),""))</f>
        <v/>
      </c>
      <c r="C24" s="39" t="str">
        <f>IF($A24=0,"",IFERROR(_xlfn.LET(_xlpm.x,INDEX(Attendance!$C:$C,MATCH($A24,Attendance!$A:$A,0)),IF(_xlpm.x=0,"",_xlpm.x)),""))</f>
        <v/>
      </c>
      <c r="D24" s="39" t="str">
        <f>IF($A24=0,"",IFERROR(_xlfn.LET(_xlpm.x,INDEX(Attendance!$D:$D,MATCH($A24,Attendance!$A:$A,0)),IF(_xlpm.x=0,"",_xlpm.x)),""))</f>
        <v/>
      </c>
      <c r="E24" s="233" cm="1">
        <f t="array" ref="E24">SUMPRODUCT((LOWER(INDEX(Attendance!$D:$ZZ,MATCH($A24,Attendance!$A:$A,0),0))="x")*(Attendance!$D$2:$ZZ$2=_xlfn.XLOOKUP(E$1,'Point System'!$A:$A,'Point System'!$B:$B,""))*(TEXT(Attendance!$D$1:$ZZ$1,"mmm")="Apr"))*_xlfn.XLOOKUP(E$1,'Point System'!$A:$A,'Point System'!$C:$C,0)</f>
        <v>0</v>
      </c>
      <c r="F24" s="233" cm="1">
        <f t="array" ref="F24">SUMPRODUCT((LOWER(INDEX(Attendance!$D:$ZZ,MATCH($A24,Attendance!$A:$A,0),0))="x")*(Attendance!$D$2:$ZZ$2=_xlfn.XLOOKUP(F$1,'Point System'!$A:$A,'Point System'!$B:$B,""))*(TEXT(Attendance!$D$1:$ZZ$1,"mmm")="Apr"))*_xlfn.XLOOKUP(F$1,'Point System'!$A:$A,'Point System'!$C:$C,0)</f>
        <v>0</v>
      </c>
      <c r="G24" s="233" cm="1">
        <f t="array" ref="G24">SUMPRODUCT((LOWER(INDEX(Attendance!$D:$ZZ,MATCH($A24,Attendance!$A:$A,0),0))="x")*(Attendance!$D$2:$ZZ$2=_xlfn.XLOOKUP(G$1,'Point System'!$A:$A,'Point System'!$B:$B,""))*(TEXT(Attendance!$D$1:$ZZ$1,"mmm")="Apr"))*_xlfn.XLOOKUP(G$1,'Point System'!$A:$A,'Point System'!$C:$C,0)</f>
        <v>0</v>
      </c>
      <c r="H24" s="233" cm="1">
        <f t="array" ref="H24">SUMPRODUCT((LOWER(INDEX(Attendance!$D:$ZZ,MATCH($A24,Attendance!$A:$A,0),0))="x")*(Attendance!$D$2:$ZZ$2=_xlfn.XLOOKUP(H$1,'Point System'!$A:$A,'Point System'!$B:$B,""))*(TEXT(Attendance!$D$1:$ZZ$1,"mmm")="Apr"))*_xlfn.XLOOKUP(H$1,'Point System'!$A:$A,'Point System'!$C:$C,0)</f>
        <v>0</v>
      </c>
      <c r="I24" s="233" cm="1">
        <f t="array" ref="I24">SUMPRODUCT((LOWER(INDEX(Attendance!$D:$ZZ,MATCH($A24,Attendance!$A:$A,0),0))="x")*(Attendance!$D$2:$ZZ$2=_xlfn.XLOOKUP(I$1,'Point System'!$A:$A,'Point System'!$B:$B,""))*(TEXT(Attendance!$D$1:$ZZ$1,"mmm")="Apr"))*_xlfn.XLOOKUP(I$1,'Point System'!$A:$A,'Point System'!$C:$C,0)</f>
        <v>0</v>
      </c>
      <c r="J24" s="233" cm="1">
        <f t="array" ref="J24">SUMPRODUCT((LOWER(INDEX(Attendance!$D:$ZZ,MATCH($A24,Attendance!$A:$A,0),0))="x")*(Attendance!$D$2:$ZZ$2=_xlfn.XLOOKUP(J$1,'Point System'!$A:$A,'Point System'!$B:$B,""))*(TEXT(Attendance!$D$1:$ZZ$1,"mmm")="Apr"))*_xlfn.XLOOKUP(J$1,'Point System'!$A:$A,'Point System'!$C:$C,0)</f>
        <v>0</v>
      </c>
      <c r="K24" s="233" cm="1">
        <f t="array" ref="K24">SUMPRODUCT((LOWER(INDEX(Attendance!$D:$ZZ,MATCH($A24,Attendance!$A:$A,0),0))="x")*(Attendance!$D$2:$ZZ$2=_xlfn.XLOOKUP(K$1,'Point System'!$A:$A,'Point System'!$B:$B,""))*(TEXT(Attendance!$D$1:$ZZ$1,"mmm")="Apr"))*_xlfn.XLOOKUP(K$1,'Point System'!$A:$A,'Point System'!$C:$C,0)</f>
        <v>0</v>
      </c>
      <c r="L24" s="188"/>
      <c r="M24" s="188"/>
      <c r="N24" s="188"/>
      <c r="O24" s="188"/>
      <c r="P24" s="241">
        <f t="shared" si="0"/>
        <v>0</v>
      </c>
      <c r="Q24" s="242">
        <f>IFERROR(INDEX(Deduction!$AC:$AC,MATCH($A24,Deduction!$A:$A,0))*_xlfn.XLOOKUP(Q$1,'Point System'!$E:$E,'Point System'!$G:$G,0),0)</f>
        <v>0</v>
      </c>
      <c r="R24" s="242">
        <f>IFERROR(INDEX(Deduction!$AD:$AD,MATCH($A24,Deduction!$A:$A,0))*_xlfn.XLOOKUP(R$1,'Point System'!$E:$E,'Point System'!$G:$G,0),0)</f>
        <v>0</v>
      </c>
      <c r="S24" s="242">
        <f>IFERROR(INDEX(Deduction!$AE:$AE,MATCH($A24,Deduction!$A:$A,0))*_xlfn.XLOOKUP(S$1,'Point System'!$E:$E,'Point System'!$G:$G,0),0)</f>
        <v>0</v>
      </c>
      <c r="T24" s="242">
        <f>IFERROR(INDEX(Deduction!$AF:$AF,MATCH($A24,Deduction!$A:$A,0))*_xlfn.XLOOKUP(T$1,'Point System'!$E:$E,'Point System'!$G:$G,0),0)</f>
        <v>0</v>
      </c>
      <c r="U24" s="242">
        <f>IFERROR(INDEX(Deduction!$AG:$AG,MATCH($A24,Deduction!$A:$A,0))*_xlfn.XLOOKUP(U$1,'Point System'!$E:$E,'Point System'!$G:$G,0),0)</f>
        <v>0</v>
      </c>
      <c r="V24" s="242">
        <f>IFERROR(INDEX(Deduction!$AH:$AH,MATCH($A24,Deduction!$A:$A,0))*_xlfn.XLOOKUP(V$1,'Point System'!$E:$E,'Point System'!$G:$G,0),0)</f>
        <v>0</v>
      </c>
      <c r="W24" s="241">
        <f t="shared" si="1"/>
        <v>0</v>
      </c>
      <c r="X24" s="241">
        <f t="shared" si="2"/>
        <v>0</v>
      </c>
      <c r="Y24" s="244" cm="1">
        <f t="array" ref="Y24">IFERROR(SUMPRODUCT((LOWER(INDEX(Attendance!$E:$ZZ,MATCH($A24,Attendance!$A:$A,0),0))="x")*(TEXT(Attendance!$E$1:$ZZ$1,"mmm")="Apr"))/SUMPRODUCT((Attendance!$E$1:$ZZ$1&lt;&gt;"")*(TEXT(Attendance!$E$1:$ZZ$1,"mmm")="Apr")),0)</f>
        <v>0</v>
      </c>
      <c r="Z24" s="245" cm="1">
        <f t="array" ref="Z24">IFERROR(SUMPRODUCT((LOWER(INDEX(Attendance!$E:$ZZ,MATCH($A24,Attendance!$A:$A,0),0))="x")*(Attendance!$E$2:$ZZ$2=_xlfn.XLOOKUP(E$1,'Point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25" spans="1:26" x14ac:dyDescent="0.25">
      <c r="A25" s="39">
        <f>Attendance!A24</f>
        <v>22</v>
      </c>
      <c r="B25" s="39" t="str">
        <f>IF($A25=0,"",IFERROR(_xlfn.LET(_xlpm.x,INDEX(Attendance!$B:$B,MATCH($A25,Attendance!$A:$A,0)),IF(_xlpm.x=0,"",_xlpm.x)),""))</f>
        <v/>
      </c>
      <c r="C25" s="39" t="str">
        <f>IF($A25=0,"",IFERROR(_xlfn.LET(_xlpm.x,INDEX(Attendance!$C:$C,MATCH($A25,Attendance!$A:$A,0)),IF(_xlpm.x=0,"",_xlpm.x)),""))</f>
        <v/>
      </c>
      <c r="D25" s="39" t="str">
        <f>IF($A25=0,"",IFERROR(_xlfn.LET(_xlpm.x,INDEX(Attendance!$D:$D,MATCH($A25,Attendance!$A:$A,0)),IF(_xlpm.x=0,"",_xlpm.x)),""))</f>
        <v/>
      </c>
      <c r="E25" s="233" cm="1">
        <f t="array" ref="E25">SUMPRODUCT((LOWER(INDEX(Attendance!$D:$ZZ,MATCH($A25,Attendance!$A:$A,0),0))="x")*(Attendance!$D$2:$ZZ$2=_xlfn.XLOOKUP(E$1,'Point System'!$A:$A,'Point System'!$B:$B,""))*(TEXT(Attendance!$D$1:$ZZ$1,"mmm")="Apr"))*_xlfn.XLOOKUP(E$1,'Point System'!$A:$A,'Point System'!$C:$C,0)</f>
        <v>0</v>
      </c>
      <c r="F25" s="233" cm="1">
        <f t="array" ref="F25">SUMPRODUCT((LOWER(INDEX(Attendance!$D:$ZZ,MATCH($A25,Attendance!$A:$A,0),0))="x")*(Attendance!$D$2:$ZZ$2=_xlfn.XLOOKUP(F$1,'Point System'!$A:$A,'Point System'!$B:$B,""))*(TEXT(Attendance!$D$1:$ZZ$1,"mmm")="Apr"))*_xlfn.XLOOKUP(F$1,'Point System'!$A:$A,'Point System'!$C:$C,0)</f>
        <v>0</v>
      </c>
      <c r="G25" s="233" cm="1">
        <f t="array" ref="G25">SUMPRODUCT((LOWER(INDEX(Attendance!$D:$ZZ,MATCH($A25,Attendance!$A:$A,0),0))="x")*(Attendance!$D$2:$ZZ$2=_xlfn.XLOOKUP(G$1,'Point System'!$A:$A,'Point System'!$B:$B,""))*(TEXT(Attendance!$D$1:$ZZ$1,"mmm")="Apr"))*_xlfn.XLOOKUP(G$1,'Point System'!$A:$A,'Point System'!$C:$C,0)</f>
        <v>0</v>
      </c>
      <c r="H25" s="233" cm="1">
        <f t="array" ref="H25">SUMPRODUCT((LOWER(INDEX(Attendance!$D:$ZZ,MATCH($A25,Attendance!$A:$A,0),0))="x")*(Attendance!$D$2:$ZZ$2=_xlfn.XLOOKUP(H$1,'Point System'!$A:$A,'Point System'!$B:$B,""))*(TEXT(Attendance!$D$1:$ZZ$1,"mmm")="Apr"))*_xlfn.XLOOKUP(H$1,'Point System'!$A:$A,'Point System'!$C:$C,0)</f>
        <v>0</v>
      </c>
      <c r="I25" s="233" cm="1">
        <f t="array" ref="I25">SUMPRODUCT((LOWER(INDEX(Attendance!$D:$ZZ,MATCH($A25,Attendance!$A:$A,0),0))="x")*(Attendance!$D$2:$ZZ$2=_xlfn.XLOOKUP(I$1,'Point System'!$A:$A,'Point System'!$B:$B,""))*(TEXT(Attendance!$D$1:$ZZ$1,"mmm")="Apr"))*_xlfn.XLOOKUP(I$1,'Point System'!$A:$A,'Point System'!$C:$C,0)</f>
        <v>0</v>
      </c>
      <c r="J25" s="233" cm="1">
        <f t="array" ref="J25">SUMPRODUCT((LOWER(INDEX(Attendance!$D:$ZZ,MATCH($A25,Attendance!$A:$A,0),0))="x")*(Attendance!$D$2:$ZZ$2=_xlfn.XLOOKUP(J$1,'Point System'!$A:$A,'Point System'!$B:$B,""))*(TEXT(Attendance!$D$1:$ZZ$1,"mmm")="Apr"))*_xlfn.XLOOKUP(J$1,'Point System'!$A:$A,'Point System'!$C:$C,0)</f>
        <v>0</v>
      </c>
      <c r="K25" s="233" cm="1">
        <f t="array" ref="K25">SUMPRODUCT((LOWER(INDEX(Attendance!$D:$ZZ,MATCH($A25,Attendance!$A:$A,0),0))="x")*(Attendance!$D$2:$ZZ$2=_xlfn.XLOOKUP(K$1,'Point System'!$A:$A,'Point System'!$B:$B,""))*(TEXT(Attendance!$D$1:$ZZ$1,"mmm")="Apr"))*_xlfn.XLOOKUP(K$1,'Point System'!$A:$A,'Point System'!$C:$C,0)</f>
        <v>0</v>
      </c>
      <c r="L25" s="188"/>
      <c r="M25" s="188"/>
      <c r="N25" s="188"/>
      <c r="O25" s="188"/>
      <c r="P25" s="241">
        <f t="shared" si="0"/>
        <v>0</v>
      </c>
      <c r="Q25" s="242">
        <f>IFERROR(INDEX(Deduction!$AC:$AC,MATCH($A25,Deduction!$A:$A,0))*_xlfn.XLOOKUP(Q$1,'Point System'!$E:$E,'Point System'!$G:$G,0),0)</f>
        <v>0</v>
      </c>
      <c r="R25" s="242">
        <f>IFERROR(INDEX(Deduction!$AD:$AD,MATCH($A25,Deduction!$A:$A,0))*_xlfn.XLOOKUP(R$1,'Point System'!$E:$E,'Point System'!$G:$G,0),0)</f>
        <v>0</v>
      </c>
      <c r="S25" s="242">
        <f>IFERROR(INDEX(Deduction!$AE:$AE,MATCH($A25,Deduction!$A:$A,0))*_xlfn.XLOOKUP(S$1,'Point System'!$E:$E,'Point System'!$G:$G,0),0)</f>
        <v>0</v>
      </c>
      <c r="T25" s="242">
        <f>IFERROR(INDEX(Deduction!$AF:$AF,MATCH($A25,Deduction!$A:$A,0))*_xlfn.XLOOKUP(T$1,'Point System'!$E:$E,'Point System'!$G:$G,0),0)</f>
        <v>0</v>
      </c>
      <c r="U25" s="242">
        <f>IFERROR(INDEX(Deduction!$AG:$AG,MATCH($A25,Deduction!$A:$A,0))*_xlfn.XLOOKUP(U$1,'Point System'!$E:$E,'Point System'!$G:$G,0),0)</f>
        <v>0</v>
      </c>
      <c r="V25" s="242">
        <f>IFERROR(INDEX(Deduction!$AH:$AH,MATCH($A25,Deduction!$A:$A,0))*_xlfn.XLOOKUP(V$1,'Point System'!$E:$E,'Point System'!$G:$G,0),0)</f>
        <v>0</v>
      </c>
      <c r="W25" s="241">
        <f t="shared" si="1"/>
        <v>0</v>
      </c>
      <c r="X25" s="241">
        <f t="shared" si="2"/>
        <v>0</v>
      </c>
      <c r="Y25" s="244" cm="1">
        <f t="array" ref="Y25">IFERROR(SUMPRODUCT((LOWER(INDEX(Attendance!$E:$ZZ,MATCH($A25,Attendance!$A:$A,0),0))="x")*(TEXT(Attendance!$E$1:$ZZ$1,"mmm")="Apr"))/SUMPRODUCT((Attendance!$E$1:$ZZ$1&lt;&gt;"")*(TEXT(Attendance!$E$1:$ZZ$1,"mmm")="Apr")),0)</f>
        <v>0</v>
      </c>
      <c r="Z25" s="245" cm="1">
        <f t="array" ref="Z25">IFERROR(SUMPRODUCT((LOWER(INDEX(Attendance!$E:$ZZ,MATCH($A25,Attendance!$A:$A,0),0))="x")*(Attendance!$E$2:$ZZ$2=_xlfn.XLOOKUP(E$1,'Point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26" spans="1:26" x14ac:dyDescent="0.25">
      <c r="A26" s="40">
        <f>Attendance!A25</f>
        <v>23</v>
      </c>
      <c r="B26" s="39" t="str">
        <f>IF($A26=0,"",IFERROR(_xlfn.LET(_xlpm.x,INDEX(Attendance!$B:$B,MATCH($A26,Attendance!$A:$A,0)),IF(_xlpm.x=0,"",_xlpm.x)),""))</f>
        <v/>
      </c>
      <c r="C26" s="39" t="str">
        <f>IF($A26=0,"",IFERROR(_xlfn.LET(_xlpm.x,INDEX(Attendance!$C:$C,MATCH($A26,Attendance!$A:$A,0)),IF(_xlpm.x=0,"",_xlpm.x)),""))</f>
        <v/>
      </c>
      <c r="D26" s="39" t="str">
        <f>IF($A26=0,"",IFERROR(_xlfn.LET(_xlpm.x,INDEX(Attendance!$D:$D,MATCH($A26,Attendance!$A:$A,0)),IF(_xlpm.x=0,"",_xlpm.x)),""))</f>
        <v/>
      </c>
      <c r="E26" s="233" cm="1">
        <f t="array" ref="E26">SUMPRODUCT((LOWER(INDEX(Attendance!$D:$ZZ,MATCH($A26,Attendance!$A:$A,0),0))="x")*(Attendance!$D$2:$ZZ$2=_xlfn.XLOOKUP(E$1,'Point System'!$A:$A,'Point System'!$B:$B,""))*(TEXT(Attendance!$D$1:$ZZ$1,"mmm")="Apr"))*_xlfn.XLOOKUP(E$1,'Point System'!$A:$A,'Point System'!$C:$C,0)</f>
        <v>0</v>
      </c>
      <c r="F26" s="233" cm="1">
        <f t="array" ref="F26">SUMPRODUCT((LOWER(INDEX(Attendance!$D:$ZZ,MATCH($A26,Attendance!$A:$A,0),0))="x")*(Attendance!$D$2:$ZZ$2=_xlfn.XLOOKUP(F$1,'Point System'!$A:$A,'Point System'!$B:$B,""))*(TEXT(Attendance!$D$1:$ZZ$1,"mmm")="Apr"))*_xlfn.XLOOKUP(F$1,'Point System'!$A:$A,'Point System'!$C:$C,0)</f>
        <v>0</v>
      </c>
      <c r="G26" s="233" cm="1">
        <f t="array" ref="G26">SUMPRODUCT((LOWER(INDEX(Attendance!$D:$ZZ,MATCH($A26,Attendance!$A:$A,0),0))="x")*(Attendance!$D$2:$ZZ$2=_xlfn.XLOOKUP(G$1,'Point System'!$A:$A,'Point System'!$B:$B,""))*(TEXT(Attendance!$D$1:$ZZ$1,"mmm")="Apr"))*_xlfn.XLOOKUP(G$1,'Point System'!$A:$A,'Point System'!$C:$C,0)</f>
        <v>0</v>
      </c>
      <c r="H26" s="233" cm="1">
        <f t="array" ref="H26">SUMPRODUCT((LOWER(INDEX(Attendance!$D:$ZZ,MATCH($A26,Attendance!$A:$A,0),0))="x")*(Attendance!$D$2:$ZZ$2=_xlfn.XLOOKUP(H$1,'Point System'!$A:$A,'Point System'!$B:$B,""))*(TEXT(Attendance!$D$1:$ZZ$1,"mmm")="Apr"))*_xlfn.XLOOKUP(H$1,'Point System'!$A:$A,'Point System'!$C:$C,0)</f>
        <v>0</v>
      </c>
      <c r="I26" s="233" cm="1">
        <f t="array" ref="I26">SUMPRODUCT((LOWER(INDEX(Attendance!$D:$ZZ,MATCH($A26,Attendance!$A:$A,0),0))="x")*(Attendance!$D$2:$ZZ$2=_xlfn.XLOOKUP(I$1,'Point System'!$A:$A,'Point System'!$B:$B,""))*(TEXT(Attendance!$D$1:$ZZ$1,"mmm")="Apr"))*_xlfn.XLOOKUP(I$1,'Point System'!$A:$A,'Point System'!$C:$C,0)</f>
        <v>0</v>
      </c>
      <c r="J26" s="233" cm="1">
        <f t="array" ref="J26">SUMPRODUCT((LOWER(INDEX(Attendance!$D:$ZZ,MATCH($A26,Attendance!$A:$A,0),0))="x")*(Attendance!$D$2:$ZZ$2=_xlfn.XLOOKUP(J$1,'Point System'!$A:$A,'Point System'!$B:$B,""))*(TEXT(Attendance!$D$1:$ZZ$1,"mmm")="Apr"))*_xlfn.XLOOKUP(J$1,'Point System'!$A:$A,'Point System'!$C:$C,0)</f>
        <v>0</v>
      </c>
      <c r="K26" s="233" cm="1">
        <f t="array" ref="K26">SUMPRODUCT((LOWER(INDEX(Attendance!$D:$ZZ,MATCH($A26,Attendance!$A:$A,0),0))="x")*(Attendance!$D$2:$ZZ$2=_xlfn.XLOOKUP(K$1,'Point System'!$A:$A,'Point System'!$B:$B,""))*(TEXT(Attendance!$D$1:$ZZ$1,"mmm")="Apr"))*_xlfn.XLOOKUP(K$1,'Point System'!$A:$A,'Point System'!$C:$C,0)</f>
        <v>0</v>
      </c>
      <c r="L26" s="188"/>
      <c r="M26" s="188"/>
      <c r="N26" s="188"/>
      <c r="O26" s="188"/>
      <c r="P26" s="241">
        <f t="shared" si="0"/>
        <v>0</v>
      </c>
      <c r="Q26" s="242">
        <f>IFERROR(INDEX(Deduction!$AC:$AC,MATCH($A26,Deduction!$A:$A,0))*_xlfn.XLOOKUP(Q$1,'Point System'!$E:$E,'Point System'!$G:$G,0),0)</f>
        <v>0</v>
      </c>
      <c r="R26" s="242">
        <f>IFERROR(INDEX(Deduction!$AD:$AD,MATCH($A26,Deduction!$A:$A,0))*_xlfn.XLOOKUP(R$1,'Point System'!$E:$E,'Point System'!$G:$G,0),0)</f>
        <v>0</v>
      </c>
      <c r="S26" s="242">
        <f>IFERROR(INDEX(Deduction!$AE:$AE,MATCH($A26,Deduction!$A:$A,0))*_xlfn.XLOOKUP(S$1,'Point System'!$E:$E,'Point System'!$G:$G,0),0)</f>
        <v>0</v>
      </c>
      <c r="T26" s="242">
        <f>IFERROR(INDEX(Deduction!$AF:$AF,MATCH($A26,Deduction!$A:$A,0))*_xlfn.XLOOKUP(T$1,'Point System'!$E:$E,'Point System'!$G:$G,0),0)</f>
        <v>0</v>
      </c>
      <c r="U26" s="242">
        <f>IFERROR(INDEX(Deduction!$AG:$AG,MATCH($A26,Deduction!$A:$A,0))*_xlfn.XLOOKUP(U$1,'Point System'!$E:$E,'Point System'!$G:$G,0),0)</f>
        <v>0</v>
      </c>
      <c r="V26" s="242">
        <f>IFERROR(INDEX(Deduction!$AH:$AH,MATCH($A26,Deduction!$A:$A,0))*_xlfn.XLOOKUP(V$1,'Point System'!$E:$E,'Point System'!$G:$G,0),0)</f>
        <v>0</v>
      </c>
      <c r="W26" s="241">
        <f t="shared" si="1"/>
        <v>0</v>
      </c>
      <c r="X26" s="241">
        <f t="shared" si="2"/>
        <v>0</v>
      </c>
      <c r="Y26" s="244" cm="1">
        <f t="array" ref="Y26">IFERROR(SUMPRODUCT((LOWER(INDEX(Attendance!$E:$ZZ,MATCH($A26,Attendance!$A:$A,0),0))="x")*(TEXT(Attendance!$E$1:$ZZ$1,"mmm")="Apr"))/SUMPRODUCT((Attendance!$E$1:$ZZ$1&lt;&gt;"")*(TEXT(Attendance!$E$1:$ZZ$1,"mmm")="Apr")),0)</f>
        <v>0</v>
      </c>
      <c r="Z26" s="245" cm="1">
        <f t="array" ref="Z26">IFERROR(SUMPRODUCT((LOWER(INDEX(Attendance!$E:$ZZ,MATCH($A26,Attendance!$A:$A,0),0))="x")*(Attendance!$E$2:$ZZ$2=_xlfn.XLOOKUP(E$1,'Point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27" spans="1:26" x14ac:dyDescent="0.25">
      <c r="A27" s="39">
        <f>Attendance!A26</f>
        <v>24</v>
      </c>
      <c r="B27" s="39" t="str">
        <f>IF($A27=0,"",IFERROR(_xlfn.LET(_xlpm.x,INDEX(Attendance!$B:$B,MATCH($A27,Attendance!$A:$A,0)),IF(_xlpm.x=0,"",_xlpm.x)),""))</f>
        <v/>
      </c>
      <c r="C27" s="39" t="str">
        <f>IF($A27=0,"",IFERROR(_xlfn.LET(_xlpm.x,INDEX(Attendance!$C:$C,MATCH($A27,Attendance!$A:$A,0)),IF(_xlpm.x=0,"",_xlpm.x)),""))</f>
        <v/>
      </c>
      <c r="D27" s="39" t="str">
        <f>IF($A27=0,"",IFERROR(_xlfn.LET(_xlpm.x,INDEX(Attendance!$D:$D,MATCH($A27,Attendance!$A:$A,0)),IF(_xlpm.x=0,"",_xlpm.x)),""))</f>
        <v/>
      </c>
      <c r="E27" s="233" cm="1">
        <f t="array" ref="E27">SUMPRODUCT((LOWER(INDEX(Attendance!$D:$ZZ,MATCH($A27,Attendance!$A:$A,0),0))="x")*(Attendance!$D$2:$ZZ$2=_xlfn.XLOOKUP(E$1,'Point System'!$A:$A,'Point System'!$B:$B,""))*(TEXT(Attendance!$D$1:$ZZ$1,"mmm")="Apr"))*_xlfn.XLOOKUP(E$1,'Point System'!$A:$A,'Point System'!$C:$C,0)</f>
        <v>0</v>
      </c>
      <c r="F27" s="233" cm="1">
        <f t="array" ref="F27">SUMPRODUCT((LOWER(INDEX(Attendance!$D:$ZZ,MATCH($A27,Attendance!$A:$A,0),0))="x")*(Attendance!$D$2:$ZZ$2=_xlfn.XLOOKUP(F$1,'Point System'!$A:$A,'Point System'!$B:$B,""))*(TEXT(Attendance!$D$1:$ZZ$1,"mmm")="Apr"))*_xlfn.XLOOKUP(F$1,'Point System'!$A:$A,'Point System'!$C:$C,0)</f>
        <v>0</v>
      </c>
      <c r="G27" s="233" cm="1">
        <f t="array" ref="G27">SUMPRODUCT((LOWER(INDEX(Attendance!$D:$ZZ,MATCH($A27,Attendance!$A:$A,0),0))="x")*(Attendance!$D$2:$ZZ$2=_xlfn.XLOOKUP(G$1,'Point System'!$A:$A,'Point System'!$B:$B,""))*(TEXT(Attendance!$D$1:$ZZ$1,"mmm")="Apr"))*_xlfn.XLOOKUP(G$1,'Point System'!$A:$A,'Point System'!$C:$C,0)</f>
        <v>0</v>
      </c>
      <c r="H27" s="233" cm="1">
        <f t="array" ref="H27">SUMPRODUCT((LOWER(INDEX(Attendance!$D:$ZZ,MATCH($A27,Attendance!$A:$A,0),0))="x")*(Attendance!$D$2:$ZZ$2=_xlfn.XLOOKUP(H$1,'Point System'!$A:$A,'Point System'!$B:$B,""))*(TEXT(Attendance!$D$1:$ZZ$1,"mmm")="Apr"))*_xlfn.XLOOKUP(H$1,'Point System'!$A:$A,'Point System'!$C:$C,0)</f>
        <v>0</v>
      </c>
      <c r="I27" s="233" cm="1">
        <f t="array" ref="I27">SUMPRODUCT((LOWER(INDEX(Attendance!$D:$ZZ,MATCH($A27,Attendance!$A:$A,0),0))="x")*(Attendance!$D$2:$ZZ$2=_xlfn.XLOOKUP(I$1,'Point System'!$A:$A,'Point System'!$B:$B,""))*(TEXT(Attendance!$D$1:$ZZ$1,"mmm")="Apr"))*_xlfn.XLOOKUP(I$1,'Point System'!$A:$A,'Point System'!$C:$C,0)</f>
        <v>0</v>
      </c>
      <c r="J27" s="233" cm="1">
        <f t="array" ref="J27">SUMPRODUCT((LOWER(INDEX(Attendance!$D:$ZZ,MATCH($A27,Attendance!$A:$A,0),0))="x")*(Attendance!$D$2:$ZZ$2=_xlfn.XLOOKUP(J$1,'Point System'!$A:$A,'Point System'!$B:$B,""))*(TEXT(Attendance!$D$1:$ZZ$1,"mmm")="Apr"))*_xlfn.XLOOKUP(J$1,'Point System'!$A:$A,'Point System'!$C:$C,0)</f>
        <v>0</v>
      </c>
      <c r="K27" s="233" cm="1">
        <f t="array" ref="K27">SUMPRODUCT((LOWER(INDEX(Attendance!$D:$ZZ,MATCH($A27,Attendance!$A:$A,0),0))="x")*(Attendance!$D$2:$ZZ$2=_xlfn.XLOOKUP(K$1,'Point System'!$A:$A,'Point System'!$B:$B,""))*(TEXT(Attendance!$D$1:$ZZ$1,"mmm")="Apr"))*_xlfn.XLOOKUP(K$1,'Point System'!$A:$A,'Point System'!$C:$C,0)</f>
        <v>0</v>
      </c>
      <c r="L27" s="188"/>
      <c r="M27" s="188"/>
      <c r="N27" s="188"/>
      <c r="O27" s="188"/>
      <c r="P27" s="241">
        <f t="shared" si="0"/>
        <v>0</v>
      </c>
      <c r="Q27" s="242">
        <f>IFERROR(INDEX(Deduction!$AC:$AC,MATCH($A27,Deduction!$A:$A,0))*_xlfn.XLOOKUP(Q$1,'Point System'!$E:$E,'Point System'!$G:$G,0),0)</f>
        <v>0</v>
      </c>
      <c r="R27" s="242">
        <f>IFERROR(INDEX(Deduction!$AD:$AD,MATCH($A27,Deduction!$A:$A,0))*_xlfn.XLOOKUP(R$1,'Point System'!$E:$E,'Point System'!$G:$G,0),0)</f>
        <v>0</v>
      </c>
      <c r="S27" s="242">
        <f>IFERROR(INDEX(Deduction!$AE:$AE,MATCH($A27,Deduction!$A:$A,0))*_xlfn.XLOOKUP(S$1,'Point System'!$E:$E,'Point System'!$G:$G,0),0)</f>
        <v>0</v>
      </c>
      <c r="T27" s="242">
        <f>IFERROR(INDEX(Deduction!$AF:$AF,MATCH($A27,Deduction!$A:$A,0))*_xlfn.XLOOKUP(T$1,'Point System'!$E:$E,'Point System'!$G:$G,0),0)</f>
        <v>0</v>
      </c>
      <c r="U27" s="242">
        <f>IFERROR(INDEX(Deduction!$AG:$AG,MATCH($A27,Deduction!$A:$A,0))*_xlfn.XLOOKUP(U$1,'Point System'!$E:$E,'Point System'!$G:$G,0),0)</f>
        <v>0</v>
      </c>
      <c r="V27" s="242">
        <f>IFERROR(INDEX(Deduction!$AH:$AH,MATCH($A27,Deduction!$A:$A,0))*_xlfn.XLOOKUP(V$1,'Point System'!$E:$E,'Point System'!$G:$G,0),0)</f>
        <v>0</v>
      </c>
      <c r="W27" s="241">
        <f t="shared" si="1"/>
        <v>0</v>
      </c>
      <c r="X27" s="241">
        <f t="shared" si="2"/>
        <v>0</v>
      </c>
      <c r="Y27" s="244" cm="1">
        <f t="array" ref="Y27">IFERROR(SUMPRODUCT((LOWER(INDEX(Attendance!$E:$ZZ,MATCH($A27,Attendance!$A:$A,0),0))="x")*(TEXT(Attendance!$E$1:$ZZ$1,"mmm")="Apr"))/SUMPRODUCT((Attendance!$E$1:$ZZ$1&lt;&gt;"")*(TEXT(Attendance!$E$1:$ZZ$1,"mmm")="Apr")),0)</f>
        <v>0</v>
      </c>
      <c r="Z27" s="245" cm="1">
        <f t="array" ref="Z27">IFERROR(SUMPRODUCT((LOWER(INDEX(Attendance!$E:$ZZ,MATCH($A27,Attendance!$A:$A,0),0))="x")*(Attendance!$E$2:$ZZ$2=_xlfn.XLOOKUP(E$1,'Point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28" spans="1:26" x14ac:dyDescent="0.25">
      <c r="A28" s="40">
        <f>Attendance!A27</f>
        <v>25</v>
      </c>
      <c r="B28" s="39" t="str">
        <f>IF($A28=0,"",IFERROR(_xlfn.LET(_xlpm.x,INDEX(Attendance!$B:$B,MATCH($A28,Attendance!$A:$A,0)),IF(_xlpm.x=0,"",_xlpm.x)),""))</f>
        <v/>
      </c>
      <c r="C28" s="39" t="str">
        <f>IF($A28=0,"",IFERROR(_xlfn.LET(_xlpm.x,INDEX(Attendance!$C:$C,MATCH($A28,Attendance!$A:$A,0)),IF(_xlpm.x=0,"",_xlpm.x)),""))</f>
        <v/>
      </c>
      <c r="D28" s="39" t="str">
        <f>IF($A28=0,"",IFERROR(_xlfn.LET(_xlpm.x,INDEX(Attendance!$D:$D,MATCH($A28,Attendance!$A:$A,0)),IF(_xlpm.x=0,"",_xlpm.x)),""))</f>
        <v/>
      </c>
      <c r="E28" s="233" cm="1">
        <f t="array" ref="E28">SUMPRODUCT((LOWER(INDEX(Attendance!$D:$ZZ,MATCH($A28,Attendance!$A:$A,0),0))="x")*(Attendance!$D$2:$ZZ$2=_xlfn.XLOOKUP(E$1,'Point System'!$A:$A,'Point System'!$B:$B,""))*(TEXT(Attendance!$D$1:$ZZ$1,"mmm")="Apr"))*_xlfn.XLOOKUP(E$1,'Point System'!$A:$A,'Point System'!$C:$C,0)</f>
        <v>0</v>
      </c>
      <c r="F28" s="233" cm="1">
        <f t="array" ref="F28">SUMPRODUCT((LOWER(INDEX(Attendance!$D:$ZZ,MATCH($A28,Attendance!$A:$A,0),0))="x")*(Attendance!$D$2:$ZZ$2=_xlfn.XLOOKUP(F$1,'Point System'!$A:$A,'Point System'!$B:$B,""))*(TEXT(Attendance!$D$1:$ZZ$1,"mmm")="Apr"))*_xlfn.XLOOKUP(F$1,'Point System'!$A:$A,'Point System'!$C:$C,0)</f>
        <v>0</v>
      </c>
      <c r="G28" s="233" cm="1">
        <f t="array" ref="G28">SUMPRODUCT((LOWER(INDEX(Attendance!$D:$ZZ,MATCH($A28,Attendance!$A:$A,0),0))="x")*(Attendance!$D$2:$ZZ$2=_xlfn.XLOOKUP(G$1,'Point System'!$A:$A,'Point System'!$B:$B,""))*(TEXT(Attendance!$D$1:$ZZ$1,"mmm")="Apr"))*_xlfn.XLOOKUP(G$1,'Point System'!$A:$A,'Point System'!$C:$C,0)</f>
        <v>0</v>
      </c>
      <c r="H28" s="233" cm="1">
        <f t="array" ref="H28">SUMPRODUCT((LOWER(INDEX(Attendance!$D:$ZZ,MATCH($A28,Attendance!$A:$A,0),0))="x")*(Attendance!$D$2:$ZZ$2=_xlfn.XLOOKUP(H$1,'Point System'!$A:$A,'Point System'!$B:$B,""))*(TEXT(Attendance!$D$1:$ZZ$1,"mmm")="Apr"))*_xlfn.XLOOKUP(H$1,'Point System'!$A:$A,'Point System'!$C:$C,0)</f>
        <v>0</v>
      </c>
      <c r="I28" s="233" cm="1">
        <f t="array" ref="I28">SUMPRODUCT((LOWER(INDEX(Attendance!$D:$ZZ,MATCH($A28,Attendance!$A:$A,0),0))="x")*(Attendance!$D$2:$ZZ$2=_xlfn.XLOOKUP(I$1,'Point System'!$A:$A,'Point System'!$B:$B,""))*(TEXT(Attendance!$D$1:$ZZ$1,"mmm")="Apr"))*_xlfn.XLOOKUP(I$1,'Point System'!$A:$A,'Point System'!$C:$C,0)</f>
        <v>0</v>
      </c>
      <c r="J28" s="233" cm="1">
        <f t="array" ref="J28">SUMPRODUCT((LOWER(INDEX(Attendance!$D:$ZZ,MATCH($A28,Attendance!$A:$A,0),0))="x")*(Attendance!$D$2:$ZZ$2=_xlfn.XLOOKUP(J$1,'Point System'!$A:$A,'Point System'!$B:$B,""))*(TEXT(Attendance!$D$1:$ZZ$1,"mmm")="Apr"))*_xlfn.XLOOKUP(J$1,'Point System'!$A:$A,'Point System'!$C:$C,0)</f>
        <v>0</v>
      </c>
      <c r="K28" s="233" cm="1">
        <f t="array" ref="K28">SUMPRODUCT((LOWER(INDEX(Attendance!$D:$ZZ,MATCH($A28,Attendance!$A:$A,0),0))="x")*(Attendance!$D$2:$ZZ$2=_xlfn.XLOOKUP(K$1,'Point System'!$A:$A,'Point System'!$B:$B,""))*(TEXT(Attendance!$D$1:$ZZ$1,"mmm")="Apr"))*_xlfn.XLOOKUP(K$1,'Point System'!$A:$A,'Point System'!$C:$C,0)</f>
        <v>0</v>
      </c>
      <c r="L28" s="188"/>
      <c r="M28" s="188"/>
      <c r="N28" s="188"/>
      <c r="O28" s="188"/>
      <c r="P28" s="241">
        <f t="shared" si="0"/>
        <v>0</v>
      </c>
      <c r="Q28" s="242">
        <f>IFERROR(INDEX(Deduction!$AC:$AC,MATCH($A28,Deduction!$A:$A,0))*_xlfn.XLOOKUP(Q$1,'Point System'!$E:$E,'Point System'!$G:$G,0),0)</f>
        <v>0</v>
      </c>
      <c r="R28" s="242">
        <f>IFERROR(INDEX(Deduction!$AD:$AD,MATCH($A28,Deduction!$A:$A,0))*_xlfn.XLOOKUP(R$1,'Point System'!$E:$E,'Point System'!$G:$G,0),0)</f>
        <v>0</v>
      </c>
      <c r="S28" s="242">
        <f>IFERROR(INDEX(Deduction!$AE:$AE,MATCH($A28,Deduction!$A:$A,0))*_xlfn.XLOOKUP(S$1,'Point System'!$E:$E,'Point System'!$G:$G,0),0)</f>
        <v>0</v>
      </c>
      <c r="T28" s="242">
        <f>IFERROR(INDEX(Deduction!$AF:$AF,MATCH($A28,Deduction!$A:$A,0))*_xlfn.XLOOKUP(T$1,'Point System'!$E:$E,'Point System'!$G:$G,0),0)</f>
        <v>0</v>
      </c>
      <c r="U28" s="242">
        <f>IFERROR(INDEX(Deduction!$AG:$AG,MATCH($A28,Deduction!$A:$A,0))*_xlfn.XLOOKUP(U$1,'Point System'!$E:$E,'Point System'!$G:$G,0),0)</f>
        <v>0</v>
      </c>
      <c r="V28" s="242">
        <f>IFERROR(INDEX(Deduction!$AH:$AH,MATCH($A28,Deduction!$A:$A,0))*_xlfn.XLOOKUP(V$1,'Point System'!$E:$E,'Point System'!$G:$G,0),0)</f>
        <v>0</v>
      </c>
      <c r="W28" s="241">
        <f t="shared" si="1"/>
        <v>0</v>
      </c>
      <c r="X28" s="241">
        <f t="shared" si="2"/>
        <v>0</v>
      </c>
      <c r="Y28" s="244" cm="1">
        <f t="array" ref="Y28">IFERROR(SUMPRODUCT((LOWER(INDEX(Attendance!$E:$ZZ,MATCH($A28,Attendance!$A:$A,0),0))="x")*(TEXT(Attendance!$E$1:$ZZ$1,"mmm")="Apr"))/SUMPRODUCT((Attendance!$E$1:$ZZ$1&lt;&gt;"")*(TEXT(Attendance!$E$1:$ZZ$1,"mmm")="Apr")),0)</f>
        <v>0</v>
      </c>
      <c r="Z28" s="245" cm="1">
        <f t="array" ref="Z28">IFERROR(SUMPRODUCT((LOWER(INDEX(Attendance!$E:$ZZ,MATCH($A28,Attendance!$A:$A,0),0))="x")*(Attendance!$E$2:$ZZ$2=_xlfn.XLOOKUP(E$1,'Point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29" spans="1:26" x14ac:dyDescent="0.25">
      <c r="A29" s="39">
        <f>Attendance!A28</f>
        <v>26</v>
      </c>
      <c r="B29" s="39" t="str">
        <f>IF($A29=0,"",IFERROR(_xlfn.LET(_xlpm.x,INDEX(Attendance!$B:$B,MATCH($A29,Attendance!$A:$A,0)),IF(_xlpm.x=0,"",_xlpm.x)),""))</f>
        <v/>
      </c>
      <c r="C29" s="39" t="str">
        <f>IF($A29=0,"",IFERROR(_xlfn.LET(_xlpm.x,INDEX(Attendance!$C:$C,MATCH($A29,Attendance!$A:$A,0)),IF(_xlpm.x=0,"",_xlpm.x)),""))</f>
        <v/>
      </c>
      <c r="D29" s="39" t="str">
        <f>IF($A29=0,"",IFERROR(_xlfn.LET(_xlpm.x,INDEX(Attendance!$D:$D,MATCH($A29,Attendance!$A:$A,0)),IF(_xlpm.x=0,"",_xlpm.x)),""))</f>
        <v/>
      </c>
      <c r="E29" s="233" cm="1">
        <f t="array" ref="E29">SUMPRODUCT((LOWER(INDEX(Attendance!$D:$ZZ,MATCH($A29,Attendance!$A:$A,0),0))="x")*(Attendance!$D$2:$ZZ$2=_xlfn.XLOOKUP(E$1,'Point System'!$A:$A,'Point System'!$B:$B,""))*(TEXT(Attendance!$D$1:$ZZ$1,"mmm")="Apr"))*_xlfn.XLOOKUP(E$1,'Point System'!$A:$A,'Point System'!$C:$C,0)</f>
        <v>0</v>
      </c>
      <c r="F29" s="233" cm="1">
        <f t="array" ref="F29">SUMPRODUCT((LOWER(INDEX(Attendance!$D:$ZZ,MATCH($A29,Attendance!$A:$A,0),0))="x")*(Attendance!$D$2:$ZZ$2=_xlfn.XLOOKUP(F$1,'Point System'!$A:$A,'Point System'!$B:$B,""))*(TEXT(Attendance!$D$1:$ZZ$1,"mmm")="Apr"))*_xlfn.XLOOKUP(F$1,'Point System'!$A:$A,'Point System'!$C:$C,0)</f>
        <v>0</v>
      </c>
      <c r="G29" s="233" cm="1">
        <f t="array" ref="G29">SUMPRODUCT((LOWER(INDEX(Attendance!$D:$ZZ,MATCH($A29,Attendance!$A:$A,0),0))="x")*(Attendance!$D$2:$ZZ$2=_xlfn.XLOOKUP(G$1,'Point System'!$A:$A,'Point System'!$B:$B,""))*(TEXT(Attendance!$D$1:$ZZ$1,"mmm")="Apr"))*_xlfn.XLOOKUP(G$1,'Point System'!$A:$A,'Point System'!$C:$C,0)</f>
        <v>0</v>
      </c>
      <c r="H29" s="233" cm="1">
        <f t="array" ref="H29">SUMPRODUCT((LOWER(INDEX(Attendance!$D:$ZZ,MATCH($A29,Attendance!$A:$A,0),0))="x")*(Attendance!$D$2:$ZZ$2=_xlfn.XLOOKUP(H$1,'Point System'!$A:$A,'Point System'!$B:$B,""))*(TEXT(Attendance!$D$1:$ZZ$1,"mmm")="Apr"))*_xlfn.XLOOKUP(H$1,'Point System'!$A:$A,'Point System'!$C:$C,0)</f>
        <v>0</v>
      </c>
      <c r="I29" s="233" cm="1">
        <f t="array" ref="I29">SUMPRODUCT((LOWER(INDEX(Attendance!$D:$ZZ,MATCH($A29,Attendance!$A:$A,0),0))="x")*(Attendance!$D$2:$ZZ$2=_xlfn.XLOOKUP(I$1,'Point System'!$A:$A,'Point System'!$B:$B,""))*(TEXT(Attendance!$D$1:$ZZ$1,"mmm")="Apr"))*_xlfn.XLOOKUP(I$1,'Point System'!$A:$A,'Point System'!$C:$C,0)</f>
        <v>0</v>
      </c>
      <c r="J29" s="233" cm="1">
        <f t="array" ref="J29">SUMPRODUCT((LOWER(INDEX(Attendance!$D:$ZZ,MATCH($A29,Attendance!$A:$A,0),0))="x")*(Attendance!$D$2:$ZZ$2=_xlfn.XLOOKUP(J$1,'Point System'!$A:$A,'Point System'!$B:$B,""))*(TEXT(Attendance!$D$1:$ZZ$1,"mmm")="Apr"))*_xlfn.XLOOKUP(J$1,'Point System'!$A:$A,'Point System'!$C:$C,0)</f>
        <v>0</v>
      </c>
      <c r="K29" s="233" cm="1">
        <f t="array" ref="K29">SUMPRODUCT((LOWER(INDEX(Attendance!$D:$ZZ,MATCH($A29,Attendance!$A:$A,0),0))="x")*(Attendance!$D$2:$ZZ$2=_xlfn.XLOOKUP(K$1,'Point System'!$A:$A,'Point System'!$B:$B,""))*(TEXT(Attendance!$D$1:$ZZ$1,"mmm")="Apr"))*_xlfn.XLOOKUP(K$1,'Point System'!$A:$A,'Point System'!$C:$C,0)</f>
        <v>0</v>
      </c>
      <c r="L29" s="188"/>
      <c r="M29" s="188"/>
      <c r="N29" s="188"/>
      <c r="O29" s="188"/>
      <c r="P29" s="241">
        <f t="shared" si="0"/>
        <v>0</v>
      </c>
      <c r="Q29" s="242">
        <f>IFERROR(INDEX(Deduction!$AC:$AC,MATCH($A29,Deduction!$A:$A,0))*_xlfn.XLOOKUP(Q$1,'Point System'!$E:$E,'Point System'!$G:$G,0),0)</f>
        <v>0</v>
      </c>
      <c r="R29" s="242">
        <f>IFERROR(INDEX(Deduction!$AD:$AD,MATCH($A29,Deduction!$A:$A,0))*_xlfn.XLOOKUP(R$1,'Point System'!$E:$E,'Point System'!$G:$G,0),0)</f>
        <v>0</v>
      </c>
      <c r="S29" s="242">
        <f>IFERROR(INDEX(Deduction!$AE:$AE,MATCH($A29,Deduction!$A:$A,0))*_xlfn.XLOOKUP(S$1,'Point System'!$E:$E,'Point System'!$G:$G,0),0)</f>
        <v>0</v>
      </c>
      <c r="T29" s="242">
        <f>IFERROR(INDEX(Deduction!$AF:$AF,MATCH($A29,Deduction!$A:$A,0))*_xlfn.XLOOKUP(T$1,'Point System'!$E:$E,'Point System'!$G:$G,0),0)</f>
        <v>0</v>
      </c>
      <c r="U29" s="242">
        <f>IFERROR(INDEX(Deduction!$AG:$AG,MATCH($A29,Deduction!$A:$A,0))*_xlfn.XLOOKUP(U$1,'Point System'!$E:$E,'Point System'!$G:$G,0),0)</f>
        <v>0</v>
      </c>
      <c r="V29" s="242">
        <f>IFERROR(INDEX(Deduction!$AH:$AH,MATCH($A29,Deduction!$A:$A,0))*_xlfn.XLOOKUP(V$1,'Point System'!$E:$E,'Point System'!$G:$G,0),0)</f>
        <v>0</v>
      </c>
      <c r="W29" s="241">
        <f t="shared" si="1"/>
        <v>0</v>
      </c>
      <c r="X29" s="241">
        <f t="shared" si="2"/>
        <v>0</v>
      </c>
      <c r="Y29" s="244" cm="1">
        <f t="array" ref="Y29">IFERROR(SUMPRODUCT((LOWER(INDEX(Attendance!$E:$ZZ,MATCH($A29,Attendance!$A:$A,0),0))="x")*(TEXT(Attendance!$E$1:$ZZ$1,"mmm")="Apr"))/SUMPRODUCT((Attendance!$E$1:$ZZ$1&lt;&gt;"")*(TEXT(Attendance!$E$1:$ZZ$1,"mmm")="Apr")),0)</f>
        <v>0</v>
      </c>
      <c r="Z29" s="245" cm="1">
        <f t="array" ref="Z29">IFERROR(SUMPRODUCT((LOWER(INDEX(Attendance!$E:$ZZ,MATCH($A29,Attendance!$A:$A,0),0))="x")*(Attendance!$E$2:$ZZ$2=_xlfn.XLOOKUP(E$1,'Point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30" spans="1:26" x14ac:dyDescent="0.25">
      <c r="A30" s="40">
        <f>Attendance!A29</f>
        <v>27</v>
      </c>
      <c r="B30" s="39" t="str">
        <f>IF($A30=0,"",IFERROR(_xlfn.LET(_xlpm.x,INDEX(Attendance!$B:$B,MATCH($A30,Attendance!$A:$A,0)),IF(_xlpm.x=0,"",_xlpm.x)),""))</f>
        <v/>
      </c>
      <c r="C30" s="39" t="str">
        <f>IF($A30=0,"",IFERROR(_xlfn.LET(_xlpm.x,INDEX(Attendance!$C:$C,MATCH($A30,Attendance!$A:$A,0)),IF(_xlpm.x=0,"",_xlpm.x)),""))</f>
        <v/>
      </c>
      <c r="D30" s="39" t="str">
        <f>IF($A30=0,"",IFERROR(_xlfn.LET(_xlpm.x,INDEX(Attendance!$D:$D,MATCH($A30,Attendance!$A:$A,0)),IF(_xlpm.x=0,"",_xlpm.x)),""))</f>
        <v/>
      </c>
      <c r="E30" s="233" cm="1">
        <f t="array" ref="E30">SUMPRODUCT((LOWER(INDEX(Attendance!$D:$ZZ,MATCH($A30,Attendance!$A:$A,0),0))="x")*(Attendance!$D$2:$ZZ$2=_xlfn.XLOOKUP(E$1,'Point System'!$A:$A,'Point System'!$B:$B,""))*(TEXT(Attendance!$D$1:$ZZ$1,"mmm")="Apr"))*_xlfn.XLOOKUP(E$1,'Point System'!$A:$A,'Point System'!$C:$C,0)</f>
        <v>0</v>
      </c>
      <c r="F30" s="233" cm="1">
        <f t="array" ref="F30">SUMPRODUCT((LOWER(INDEX(Attendance!$D:$ZZ,MATCH($A30,Attendance!$A:$A,0),0))="x")*(Attendance!$D$2:$ZZ$2=_xlfn.XLOOKUP(F$1,'Point System'!$A:$A,'Point System'!$B:$B,""))*(TEXT(Attendance!$D$1:$ZZ$1,"mmm")="Apr"))*_xlfn.XLOOKUP(F$1,'Point System'!$A:$A,'Point System'!$C:$C,0)</f>
        <v>0</v>
      </c>
      <c r="G30" s="233" cm="1">
        <f t="array" ref="G30">SUMPRODUCT((LOWER(INDEX(Attendance!$D:$ZZ,MATCH($A30,Attendance!$A:$A,0),0))="x")*(Attendance!$D$2:$ZZ$2=_xlfn.XLOOKUP(G$1,'Point System'!$A:$A,'Point System'!$B:$B,""))*(TEXT(Attendance!$D$1:$ZZ$1,"mmm")="Apr"))*_xlfn.XLOOKUP(G$1,'Point System'!$A:$A,'Point System'!$C:$C,0)</f>
        <v>0</v>
      </c>
      <c r="H30" s="233" cm="1">
        <f t="array" ref="H30">SUMPRODUCT((LOWER(INDEX(Attendance!$D:$ZZ,MATCH($A30,Attendance!$A:$A,0),0))="x")*(Attendance!$D$2:$ZZ$2=_xlfn.XLOOKUP(H$1,'Point System'!$A:$A,'Point System'!$B:$B,""))*(TEXT(Attendance!$D$1:$ZZ$1,"mmm")="Apr"))*_xlfn.XLOOKUP(H$1,'Point System'!$A:$A,'Point System'!$C:$C,0)</f>
        <v>0</v>
      </c>
      <c r="I30" s="233" cm="1">
        <f t="array" ref="I30">SUMPRODUCT((LOWER(INDEX(Attendance!$D:$ZZ,MATCH($A30,Attendance!$A:$A,0),0))="x")*(Attendance!$D$2:$ZZ$2=_xlfn.XLOOKUP(I$1,'Point System'!$A:$A,'Point System'!$B:$B,""))*(TEXT(Attendance!$D$1:$ZZ$1,"mmm")="Apr"))*_xlfn.XLOOKUP(I$1,'Point System'!$A:$A,'Point System'!$C:$C,0)</f>
        <v>0</v>
      </c>
      <c r="J30" s="233" cm="1">
        <f t="array" ref="J30">SUMPRODUCT((LOWER(INDEX(Attendance!$D:$ZZ,MATCH($A30,Attendance!$A:$A,0),0))="x")*(Attendance!$D$2:$ZZ$2=_xlfn.XLOOKUP(J$1,'Point System'!$A:$A,'Point System'!$B:$B,""))*(TEXT(Attendance!$D$1:$ZZ$1,"mmm")="Apr"))*_xlfn.XLOOKUP(J$1,'Point System'!$A:$A,'Point System'!$C:$C,0)</f>
        <v>0</v>
      </c>
      <c r="K30" s="233" cm="1">
        <f t="array" ref="K30">SUMPRODUCT((LOWER(INDEX(Attendance!$D:$ZZ,MATCH($A30,Attendance!$A:$A,0),0))="x")*(Attendance!$D$2:$ZZ$2=_xlfn.XLOOKUP(K$1,'Point System'!$A:$A,'Point System'!$B:$B,""))*(TEXT(Attendance!$D$1:$ZZ$1,"mmm")="Apr"))*_xlfn.XLOOKUP(K$1,'Point System'!$A:$A,'Point System'!$C:$C,0)</f>
        <v>0</v>
      </c>
      <c r="L30" s="188"/>
      <c r="M30" s="188"/>
      <c r="N30" s="188"/>
      <c r="O30" s="188"/>
      <c r="P30" s="241">
        <f t="shared" si="0"/>
        <v>0</v>
      </c>
      <c r="Q30" s="242">
        <f>IFERROR(INDEX(Deduction!$AC:$AC,MATCH($A30,Deduction!$A:$A,0))*_xlfn.XLOOKUP(Q$1,'Point System'!$E:$E,'Point System'!$G:$G,0),0)</f>
        <v>0</v>
      </c>
      <c r="R30" s="242">
        <f>IFERROR(INDEX(Deduction!$AD:$AD,MATCH($A30,Deduction!$A:$A,0))*_xlfn.XLOOKUP(R$1,'Point System'!$E:$E,'Point System'!$G:$G,0),0)</f>
        <v>0</v>
      </c>
      <c r="S30" s="242">
        <f>IFERROR(INDEX(Deduction!$AE:$AE,MATCH($A30,Deduction!$A:$A,0))*_xlfn.XLOOKUP(S$1,'Point System'!$E:$E,'Point System'!$G:$G,0),0)</f>
        <v>0</v>
      </c>
      <c r="T30" s="242">
        <f>IFERROR(INDEX(Deduction!$AF:$AF,MATCH($A30,Deduction!$A:$A,0))*_xlfn.XLOOKUP(T$1,'Point System'!$E:$E,'Point System'!$G:$G,0),0)</f>
        <v>0</v>
      </c>
      <c r="U30" s="242">
        <f>IFERROR(INDEX(Deduction!$AG:$AG,MATCH($A30,Deduction!$A:$A,0))*_xlfn.XLOOKUP(U$1,'Point System'!$E:$E,'Point System'!$G:$G,0),0)</f>
        <v>0</v>
      </c>
      <c r="V30" s="242">
        <f>IFERROR(INDEX(Deduction!$AH:$AH,MATCH($A30,Deduction!$A:$A,0))*_xlfn.XLOOKUP(V$1,'Point System'!$E:$E,'Point System'!$G:$G,0),0)</f>
        <v>0</v>
      </c>
      <c r="W30" s="241">
        <f t="shared" si="1"/>
        <v>0</v>
      </c>
      <c r="X30" s="241">
        <f t="shared" si="2"/>
        <v>0</v>
      </c>
      <c r="Y30" s="244" cm="1">
        <f t="array" ref="Y30">IFERROR(SUMPRODUCT((LOWER(INDEX(Attendance!$E:$ZZ,MATCH($A30,Attendance!$A:$A,0),0))="x")*(TEXT(Attendance!$E$1:$ZZ$1,"mmm")="Apr"))/SUMPRODUCT((Attendance!$E$1:$ZZ$1&lt;&gt;"")*(TEXT(Attendance!$E$1:$ZZ$1,"mmm")="Apr")),0)</f>
        <v>0</v>
      </c>
      <c r="Z30" s="245" cm="1">
        <f t="array" ref="Z30">IFERROR(SUMPRODUCT((LOWER(INDEX(Attendance!$E:$ZZ,MATCH($A30,Attendance!$A:$A,0),0))="x")*(Attendance!$E$2:$ZZ$2=_xlfn.XLOOKUP(E$1,'Point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31" spans="1:26" x14ac:dyDescent="0.25">
      <c r="A31" s="39">
        <f>Attendance!A30</f>
        <v>28</v>
      </c>
      <c r="B31" s="39" t="str">
        <f>IF($A31=0,"",IFERROR(_xlfn.LET(_xlpm.x,INDEX(Attendance!$B:$B,MATCH($A31,Attendance!$A:$A,0)),IF(_xlpm.x=0,"",_xlpm.x)),""))</f>
        <v/>
      </c>
      <c r="C31" s="39" t="str">
        <f>IF($A31=0,"",IFERROR(_xlfn.LET(_xlpm.x,INDEX(Attendance!$C:$C,MATCH($A31,Attendance!$A:$A,0)),IF(_xlpm.x=0,"",_xlpm.x)),""))</f>
        <v/>
      </c>
      <c r="D31" s="39" t="str">
        <f>IF($A31=0,"",IFERROR(_xlfn.LET(_xlpm.x,INDEX(Attendance!$D:$D,MATCH($A31,Attendance!$A:$A,0)),IF(_xlpm.x=0,"",_xlpm.x)),""))</f>
        <v/>
      </c>
      <c r="E31" s="233" cm="1">
        <f t="array" ref="E31">SUMPRODUCT((LOWER(INDEX(Attendance!$D:$ZZ,MATCH($A31,Attendance!$A:$A,0),0))="x")*(Attendance!$D$2:$ZZ$2=_xlfn.XLOOKUP(E$1,'Point System'!$A:$A,'Point System'!$B:$B,""))*(TEXT(Attendance!$D$1:$ZZ$1,"mmm")="Apr"))*_xlfn.XLOOKUP(E$1,'Point System'!$A:$A,'Point System'!$C:$C,0)</f>
        <v>0</v>
      </c>
      <c r="F31" s="233" cm="1">
        <f t="array" ref="F31">SUMPRODUCT((LOWER(INDEX(Attendance!$D:$ZZ,MATCH($A31,Attendance!$A:$A,0),0))="x")*(Attendance!$D$2:$ZZ$2=_xlfn.XLOOKUP(F$1,'Point System'!$A:$A,'Point System'!$B:$B,""))*(TEXT(Attendance!$D$1:$ZZ$1,"mmm")="Apr"))*_xlfn.XLOOKUP(F$1,'Point System'!$A:$A,'Point System'!$C:$C,0)</f>
        <v>0</v>
      </c>
      <c r="G31" s="233" cm="1">
        <f t="array" ref="G31">SUMPRODUCT((LOWER(INDEX(Attendance!$D:$ZZ,MATCH($A31,Attendance!$A:$A,0),0))="x")*(Attendance!$D$2:$ZZ$2=_xlfn.XLOOKUP(G$1,'Point System'!$A:$A,'Point System'!$B:$B,""))*(TEXT(Attendance!$D$1:$ZZ$1,"mmm")="Apr"))*_xlfn.XLOOKUP(G$1,'Point System'!$A:$A,'Point System'!$C:$C,0)</f>
        <v>0</v>
      </c>
      <c r="H31" s="233" cm="1">
        <f t="array" ref="H31">SUMPRODUCT((LOWER(INDEX(Attendance!$D:$ZZ,MATCH($A31,Attendance!$A:$A,0),0))="x")*(Attendance!$D$2:$ZZ$2=_xlfn.XLOOKUP(H$1,'Point System'!$A:$A,'Point System'!$B:$B,""))*(TEXT(Attendance!$D$1:$ZZ$1,"mmm")="Apr"))*_xlfn.XLOOKUP(H$1,'Point System'!$A:$A,'Point System'!$C:$C,0)</f>
        <v>0</v>
      </c>
      <c r="I31" s="233" cm="1">
        <f t="array" ref="I31">SUMPRODUCT((LOWER(INDEX(Attendance!$D:$ZZ,MATCH($A31,Attendance!$A:$A,0),0))="x")*(Attendance!$D$2:$ZZ$2=_xlfn.XLOOKUP(I$1,'Point System'!$A:$A,'Point System'!$B:$B,""))*(TEXT(Attendance!$D$1:$ZZ$1,"mmm")="Apr"))*_xlfn.XLOOKUP(I$1,'Point System'!$A:$A,'Point System'!$C:$C,0)</f>
        <v>0</v>
      </c>
      <c r="J31" s="233" cm="1">
        <f t="array" ref="J31">SUMPRODUCT((LOWER(INDEX(Attendance!$D:$ZZ,MATCH($A31,Attendance!$A:$A,0),0))="x")*(Attendance!$D$2:$ZZ$2=_xlfn.XLOOKUP(J$1,'Point System'!$A:$A,'Point System'!$B:$B,""))*(TEXT(Attendance!$D$1:$ZZ$1,"mmm")="Apr"))*_xlfn.XLOOKUP(J$1,'Point System'!$A:$A,'Point System'!$C:$C,0)</f>
        <v>0</v>
      </c>
      <c r="K31" s="233" cm="1">
        <f t="array" ref="K31">SUMPRODUCT((LOWER(INDEX(Attendance!$D:$ZZ,MATCH($A31,Attendance!$A:$A,0),0))="x")*(Attendance!$D$2:$ZZ$2=_xlfn.XLOOKUP(K$1,'Point System'!$A:$A,'Point System'!$B:$B,""))*(TEXT(Attendance!$D$1:$ZZ$1,"mmm")="Apr"))*_xlfn.XLOOKUP(K$1,'Point System'!$A:$A,'Point System'!$C:$C,0)</f>
        <v>0</v>
      </c>
      <c r="L31" s="188"/>
      <c r="M31" s="188"/>
      <c r="N31" s="188"/>
      <c r="O31" s="188"/>
      <c r="P31" s="241">
        <f t="shared" si="0"/>
        <v>0</v>
      </c>
      <c r="Q31" s="242">
        <f>IFERROR(INDEX(Deduction!$AC:$AC,MATCH($A31,Deduction!$A:$A,0))*_xlfn.XLOOKUP(Q$1,'Point System'!$E:$E,'Point System'!$G:$G,0),0)</f>
        <v>0</v>
      </c>
      <c r="R31" s="242">
        <f>IFERROR(INDEX(Deduction!$AD:$AD,MATCH($A31,Deduction!$A:$A,0))*_xlfn.XLOOKUP(R$1,'Point System'!$E:$E,'Point System'!$G:$G,0),0)</f>
        <v>0</v>
      </c>
      <c r="S31" s="242">
        <f>IFERROR(INDEX(Deduction!$AE:$AE,MATCH($A31,Deduction!$A:$A,0))*_xlfn.XLOOKUP(S$1,'Point System'!$E:$E,'Point System'!$G:$G,0),0)</f>
        <v>0</v>
      </c>
      <c r="T31" s="242">
        <f>IFERROR(INDEX(Deduction!$AF:$AF,MATCH($A31,Deduction!$A:$A,0))*_xlfn.XLOOKUP(T$1,'Point System'!$E:$E,'Point System'!$G:$G,0),0)</f>
        <v>0</v>
      </c>
      <c r="U31" s="242">
        <f>IFERROR(INDEX(Deduction!$AG:$AG,MATCH($A31,Deduction!$A:$A,0))*_xlfn.XLOOKUP(U$1,'Point System'!$E:$E,'Point System'!$G:$G,0),0)</f>
        <v>0</v>
      </c>
      <c r="V31" s="242">
        <f>IFERROR(INDEX(Deduction!$AH:$AH,MATCH($A31,Deduction!$A:$A,0))*_xlfn.XLOOKUP(V$1,'Point System'!$E:$E,'Point System'!$G:$G,0),0)</f>
        <v>0</v>
      </c>
      <c r="W31" s="241">
        <f t="shared" si="1"/>
        <v>0</v>
      </c>
      <c r="X31" s="241">
        <f t="shared" si="2"/>
        <v>0</v>
      </c>
      <c r="Y31" s="244" cm="1">
        <f t="array" ref="Y31">IFERROR(SUMPRODUCT((LOWER(INDEX(Attendance!$E:$ZZ,MATCH($A31,Attendance!$A:$A,0),0))="x")*(TEXT(Attendance!$E$1:$ZZ$1,"mmm")="Apr"))/SUMPRODUCT((Attendance!$E$1:$ZZ$1&lt;&gt;"")*(TEXT(Attendance!$E$1:$ZZ$1,"mmm")="Apr")),0)</f>
        <v>0</v>
      </c>
      <c r="Z31" s="245" cm="1">
        <f t="array" ref="Z31">IFERROR(SUMPRODUCT((LOWER(INDEX(Attendance!$E:$ZZ,MATCH($A31,Attendance!$A:$A,0),0))="x")*(Attendance!$E$2:$ZZ$2=_xlfn.XLOOKUP(E$1,'Point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32" spans="1:26" x14ac:dyDescent="0.25">
      <c r="A32" s="40">
        <f>Attendance!A31</f>
        <v>29</v>
      </c>
      <c r="B32" s="39" t="str">
        <f>IF($A32=0,"",IFERROR(_xlfn.LET(_xlpm.x,INDEX(Attendance!$B:$B,MATCH($A32,Attendance!$A:$A,0)),IF(_xlpm.x=0,"",_xlpm.x)),""))</f>
        <v/>
      </c>
      <c r="C32" s="39" t="str">
        <f>IF($A32=0,"",IFERROR(_xlfn.LET(_xlpm.x,INDEX(Attendance!$C:$C,MATCH($A32,Attendance!$A:$A,0)),IF(_xlpm.x=0,"",_xlpm.x)),""))</f>
        <v/>
      </c>
      <c r="D32" s="39" t="str">
        <f>IF($A32=0,"",IFERROR(_xlfn.LET(_xlpm.x,INDEX(Attendance!$D:$D,MATCH($A32,Attendance!$A:$A,0)),IF(_xlpm.x=0,"",_xlpm.x)),""))</f>
        <v/>
      </c>
      <c r="E32" s="233" cm="1">
        <f t="array" ref="E32">SUMPRODUCT((LOWER(INDEX(Attendance!$D:$ZZ,MATCH($A32,Attendance!$A:$A,0),0))="x")*(Attendance!$D$2:$ZZ$2=_xlfn.XLOOKUP(E$1,'Point System'!$A:$A,'Point System'!$B:$B,""))*(TEXT(Attendance!$D$1:$ZZ$1,"mmm")="Apr"))*_xlfn.XLOOKUP(E$1,'Point System'!$A:$A,'Point System'!$C:$C,0)</f>
        <v>0</v>
      </c>
      <c r="F32" s="233" cm="1">
        <f t="array" ref="F32">SUMPRODUCT((LOWER(INDEX(Attendance!$D:$ZZ,MATCH($A32,Attendance!$A:$A,0),0))="x")*(Attendance!$D$2:$ZZ$2=_xlfn.XLOOKUP(F$1,'Point System'!$A:$A,'Point System'!$B:$B,""))*(TEXT(Attendance!$D$1:$ZZ$1,"mmm")="Apr"))*_xlfn.XLOOKUP(F$1,'Point System'!$A:$A,'Point System'!$C:$C,0)</f>
        <v>0</v>
      </c>
      <c r="G32" s="233" cm="1">
        <f t="array" ref="G32">SUMPRODUCT((LOWER(INDEX(Attendance!$D:$ZZ,MATCH($A32,Attendance!$A:$A,0),0))="x")*(Attendance!$D$2:$ZZ$2=_xlfn.XLOOKUP(G$1,'Point System'!$A:$A,'Point System'!$B:$B,""))*(TEXT(Attendance!$D$1:$ZZ$1,"mmm")="Apr"))*_xlfn.XLOOKUP(G$1,'Point System'!$A:$A,'Point System'!$C:$C,0)</f>
        <v>0</v>
      </c>
      <c r="H32" s="233" cm="1">
        <f t="array" ref="H32">SUMPRODUCT((LOWER(INDEX(Attendance!$D:$ZZ,MATCH($A32,Attendance!$A:$A,0),0))="x")*(Attendance!$D$2:$ZZ$2=_xlfn.XLOOKUP(H$1,'Point System'!$A:$A,'Point System'!$B:$B,""))*(TEXT(Attendance!$D$1:$ZZ$1,"mmm")="Apr"))*_xlfn.XLOOKUP(H$1,'Point System'!$A:$A,'Point System'!$C:$C,0)</f>
        <v>0</v>
      </c>
      <c r="I32" s="233" cm="1">
        <f t="array" ref="I32">SUMPRODUCT((LOWER(INDEX(Attendance!$D:$ZZ,MATCH($A32,Attendance!$A:$A,0),0))="x")*(Attendance!$D$2:$ZZ$2=_xlfn.XLOOKUP(I$1,'Point System'!$A:$A,'Point System'!$B:$B,""))*(TEXT(Attendance!$D$1:$ZZ$1,"mmm")="Apr"))*_xlfn.XLOOKUP(I$1,'Point System'!$A:$A,'Point System'!$C:$C,0)</f>
        <v>0</v>
      </c>
      <c r="J32" s="233" cm="1">
        <f t="array" ref="J32">SUMPRODUCT((LOWER(INDEX(Attendance!$D:$ZZ,MATCH($A32,Attendance!$A:$A,0),0))="x")*(Attendance!$D$2:$ZZ$2=_xlfn.XLOOKUP(J$1,'Point System'!$A:$A,'Point System'!$B:$B,""))*(TEXT(Attendance!$D$1:$ZZ$1,"mmm")="Apr"))*_xlfn.XLOOKUP(J$1,'Point System'!$A:$A,'Point System'!$C:$C,0)</f>
        <v>0</v>
      </c>
      <c r="K32" s="233" cm="1">
        <f t="array" ref="K32">SUMPRODUCT((LOWER(INDEX(Attendance!$D:$ZZ,MATCH($A32,Attendance!$A:$A,0),0))="x")*(Attendance!$D$2:$ZZ$2=_xlfn.XLOOKUP(K$1,'Point System'!$A:$A,'Point System'!$B:$B,""))*(TEXT(Attendance!$D$1:$ZZ$1,"mmm")="Apr"))*_xlfn.XLOOKUP(K$1,'Point System'!$A:$A,'Point System'!$C:$C,0)</f>
        <v>0</v>
      </c>
      <c r="L32" s="188"/>
      <c r="M32" s="188"/>
      <c r="N32" s="188"/>
      <c r="O32" s="188"/>
      <c r="P32" s="241">
        <f t="shared" si="0"/>
        <v>0</v>
      </c>
      <c r="Q32" s="242">
        <f>IFERROR(INDEX(Deduction!$AC:$AC,MATCH($A32,Deduction!$A:$A,0))*_xlfn.XLOOKUP(Q$1,'Point System'!$E:$E,'Point System'!$G:$G,0),0)</f>
        <v>0</v>
      </c>
      <c r="R32" s="242">
        <f>IFERROR(INDEX(Deduction!$AD:$AD,MATCH($A32,Deduction!$A:$A,0))*_xlfn.XLOOKUP(R$1,'Point System'!$E:$E,'Point System'!$G:$G,0),0)</f>
        <v>0</v>
      </c>
      <c r="S32" s="242">
        <f>IFERROR(INDEX(Deduction!$AE:$AE,MATCH($A32,Deduction!$A:$A,0))*_xlfn.XLOOKUP(S$1,'Point System'!$E:$E,'Point System'!$G:$G,0),0)</f>
        <v>0</v>
      </c>
      <c r="T32" s="242">
        <f>IFERROR(INDEX(Deduction!$AF:$AF,MATCH($A32,Deduction!$A:$A,0))*_xlfn.XLOOKUP(T$1,'Point System'!$E:$E,'Point System'!$G:$G,0),0)</f>
        <v>0</v>
      </c>
      <c r="U32" s="242">
        <f>IFERROR(INDEX(Deduction!$AG:$AG,MATCH($A32,Deduction!$A:$A,0))*_xlfn.XLOOKUP(U$1,'Point System'!$E:$E,'Point System'!$G:$G,0),0)</f>
        <v>0</v>
      </c>
      <c r="V32" s="242">
        <f>IFERROR(INDEX(Deduction!$AH:$AH,MATCH($A32,Deduction!$A:$A,0))*_xlfn.XLOOKUP(V$1,'Point System'!$E:$E,'Point System'!$G:$G,0),0)</f>
        <v>0</v>
      </c>
      <c r="W32" s="241">
        <f t="shared" si="1"/>
        <v>0</v>
      </c>
      <c r="X32" s="241">
        <f t="shared" si="2"/>
        <v>0</v>
      </c>
      <c r="Y32" s="244" cm="1">
        <f t="array" ref="Y32">IFERROR(SUMPRODUCT((LOWER(INDEX(Attendance!$E:$ZZ,MATCH($A32,Attendance!$A:$A,0),0))="x")*(TEXT(Attendance!$E$1:$ZZ$1,"mmm")="Apr"))/SUMPRODUCT((Attendance!$E$1:$ZZ$1&lt;&gt;"")*(TEXT(Attendance!$E$1:$ZZ$1,"mmm")="Apr")),0)</f>
        <v>0</v>
      </c>
      <c r="Z32" s="245" cm="1">
        <f t="array" ref="Z32">IFERROR(SUMPRODUCT((LOWER(INDEX(Attendance!$E:$ZZ,MATCH($A32,Attendance!$A:$A,0),0))="x")*(Attendance!$E$2:$ZZ$2=_xlfn.XLOOKUP(E$1,'Point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33" spans="1:26" x14ac:dyDescent="0.25">
      <c r="A33" s="39">
        <f>Attendance!A32</f>
        <v>30</v>
      </c>
      <c r="B33" s="39" t="str">
        <f>IF($A33=0,"",IFERROR(_xlfn.LET(_xlpm.x,INDEX(Attendance!$B:$B,MATCH($A33,Attendance!$A:$A,0)),IF(_xlpm.x=0,"",_xlpm.x)),""))</f>
        <v/>
      </c>
      <c r="C33" s="39" t="str">
        <f>IF($A33=0,"",IFERROR(_xlfn.LET(_xlpm.x,INDEX(Attendance!$C:$C,MATCH($A33,Attendance!$A:$A,0)),IF(_xlpm.x=0,"",_xlpm.x)),""))</f>
        <v/>
      </c>
      <c r="D33" s="39" t="str">
        <f>IF($A33=0,"",IFERROR(_xlfn.LET(_xlpm.x,INDEX(Attendance!$D:$D,MATCH($A33,Attendance!$A:$A,0)),IF(_xlpm.x=0,"",_xlpm.x)),""))</f>
        <v/>
      </c>
      <c r="E33" s="233" cm="1">
        <f t="array" ref="E33">SUMPRODUCT((LOWER(INDEX(Attendance!$D:$ZZ,MATCH($A33,Attendance!$A:$A,0),0))="x")*(Attendance!$D$2:$ZZ$2=_xlfn.XLOOKUP(E$1,'Point System'!$A:$A,'Point System'!$B:$B,""))*(TEXT(Attendance!$D$1:$ZZ$1,"mmm")="Apr"))*_xlfn.XLOOKUP(E$1,'Point System'!$A:$A,'Point System'!$C:$C,0)</f>
        <v>0</v>
      </c>
      <c r="F33" s="233" cm="1">
        <f t="array" ref="F33">SUMPRODUCT((LOWER(INDEX(Attendance!$D:$ZZ,MATCH($A33,Attendance!$A:$A,0),0))="x")*(Attendance!$D$2:$ZZ$2=_xlfn.XLOOKUP(F$1,'Point System'!$A:$A,'Point System'!$B:$B,""))*(TEXT(Attendance!$D$1:$ZZ$1,"mmm")="Apr"))*_xlfn.XLOOKUP(F$1,'Point System'!$A:$A,'Point System'!$C:$C,0)</f>
        <v>0</v>
      </c>
      <c r="G33" s="233" cm="1">
        <f t="array" ref="G33">SUMPRODUCT((LOWER(INDEX(Attendance!$D:$ZZ,MATCH($A33,Attendance!$A:$A,0),0))="x")*(Attendance!$D$2:$ZZ$2=_xlfn.XLOOKUP(G$1,'Point System'!$A:$A,'Point System'!$B:$B,""))*(TEXT(Attendance!$D$1:$ZZ$1,"mmm")="Apr"))*_xlfn.XLOOKUP(G$1,'Point System'!$A:$A,'Point System'!$C:$C,0)</f>
        <v>0</v>
      </c>
      <c r="H33" s="233" cm="1">
        <f t="array" ref="H33">SUMPRODUCT((LOWER(INDEX(Attendance!$D:$ZZ,MATCH($A33,Attendance!$A:$A,0),0))="x")*(Attendance!$D$2:$ZZ$2=_xlfn.XLOOKUP(H$1,'Point System'!$A:$A,'Point System'!$B:$B,""))*(TEXT(Attendance!$D$1:$ZZ$1,"mmm")="Apr"))*_xlfn.XLOOKUP(H$1,'Point System'!$A:$A,'Point System'!$C:$C,0)</f>
        <v>0</v>
      </c>
      <c r="I33" s="233" cm="1">
        <f t="array" ref="I33">SUMPRODUCT((LOWER(INDEX(Attendance!$D:$ZZ,MATCH($A33,Attendance!$A:$A,0),0))="x")*(Attendance!$D$2:$ZZ$2=_xlfn.XLOOKUP(I$1,'Point System'!$A:$A,'Point System'!$B:$B,""))*(TEXT(Attendance!$D$1:$ZZ$1,"mmm")="Apr"))*_xlfn.XLOOKUP(I$1,'Point System'!$A:$A,'Point System'!$C:$C,0)</f>
        <v>0</v>
      </c>
      <c r="J33" s="233" cm="1">
        <f t="array" ref="J33">SUMPRODUCT((LOWER(INDEX(Attendance!$D:$ZZ,MATCH($A33,Attendance!$A:$A,0),0))="x")*(Attendance!$D$2:$ZZ$2=_xlfn.XLOOKUP(J$1,'Point System'!$A:$A,'Point System'!$B:$B,""))*(TEXT(Attendance!$D$1:$ZZ$1,"mmm")="Apr"))*_xlfn.XLOOKUP(J$1,'Point System'!$A:$A,'Point System'!$C:$C,0)</f>
        <v>0</v>
      </c>
      <c r="K33" s="233" cm="1">
        <f t="array" ref="K33">SUMPRODUCT((LOWER(INDEX(Attendance!$D:$ZZ,MATCH($A33,Attendance!$A:$A,0),0))="x")*(Attendance!$D$2:$ZZ$2=_xlfn.XLOOKUP(K$1,'Point System'!$A:$A,'Point System'!$B:$B,""))*(TEXT(Attendance!$D$1:$ZZ$1,"mmm")="Apr"))*_xlfn.XLOOKUP(K$1,'Point System'!$A:$A,'Point System'!$C:$C,0)</f>
        <v>0</v>
      </c>
      <c r="L33" s="188"/>
      <c r="M33" s="188"/>
      <c r="N33" s="188"/>
      <c r="O33" s="188"/>
      <c r="P33" s="241">
        <f t="shared" si="0"/>
        <v>0</v>
      </c>
      <c r="Q33" s="242">
        <f>IFERROR(INDEX(Deduction!$AC:$AC,MATCH($A33,Deduction!$A:$A,0))*_xlfn.XLOOKUP(Q$1,'Point System'!$E:$E,'Point System'!$G:$G,0),0)</f>
        <v>0</v>
      </c>
      <c r="R33" s="242">
        <f>IFERROR(INDEX(Deduction!$AD:$AD,MATCH($A33,Deduction!$A:$A,0))*_xlfn.XLOOKUP(R$1,'Point System'!$E:$E,'Point System'!$G:$G,0),0)</f>
        <v>0</v>
      </c>
      <c r="S33" s="242">
        <f>IFERROR(INDEX(Deduction!$AE:$AE,MATCH($A33,Deduction!$A:$A,0))*_xlfn.XLOOKUP(S$1,'Point System'!$E:$E,'Point System'!$G:$G,0),0)</f>
        <v>0</v>
      </c>
      <c r="T33" s="242">
        <f>IFERROR(INDEX(Deduction!$AF:$AF,MATCH($A33,Deduction!$A:$A,0))*_xlfn.XLOOKUP(T$1,'Point System'!$E:$E,'Point System'!$G:$G,0),0)</f>
        <v>0</v>
      </c>
      <c r="U33" s="242">
        <f>IFERROR(INDEX(Deduction!$AG:$AG,MATCH($A33,Deduction!$A:$A,0))*_xlfn.XLOOKUP(U$1,'Point System'!$E:$E,'Point System'!$G:$G,0),0)</f>
        <v>0</v>
      </c>
      <c r="V33" s="242">
        <f>IFERROR(INDEX(Deduction!$AH:$AH,MATCH($A33,Deduction!$A:$A,0))*_xlfn.XLOOKUP(V$1,'Point System'!$E:$E,'Point System'!$G:$G,0),0)</f>
        <v>0</v>
      </c>
      <c r="W33" s="241">
        <f t="shared" si="1"/>
        <v>0</v>
      </c>
      <c r="X33" s="241">
        <f t="shared" si="2"/>
        <v>0</v>
      </c>
      <c r="Y33" s="244" cm="1">
        <f t="array" ref="Y33">IFERROR(SUMPRODUCT((LOWER(INDEX(Attendance!$E:$ZZ,MATCH($A33,Attendance!$A:$A,0),0))="x")*(TEXT(Attendance!$E$1:$ZZ$1,"mmm")="Apr"))/SUMPRODUCT((Attendance!$E$1:$ZZ$1&lt;&gt;"")*(TEXT(Attendance!$E$1:$ZZ$1,"mmm")="Apr")),0)</f>
        <v>0</v>
      </c>
      <c r="Z33" s="245" cm="1">
        <f t="array" ref="Z33">IFERROR(SUMPRODUCT((LOWER(INDEX(Attendance!$E:$ZZ,MATCH($A33,Attendance!$A:$A,0),0))="x")*(Attendance!$E$2:$ZZ$2=_xlfn.XLOOKUP(E$1,'Point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34" spans="1:26" x14ac:dyDescent="0.25">
      <c r="A34" s="40">
        <f>Attendance!A33</f>
        <v>31</v>
      </c>
      <c r="B34" s="39" t="str">
        <f>IF($A34=0,"",IFERROR(_xlfn.LET(_xlpm.x,INDEX(Attendance!$B:$B,MATCH($A34,Attendance!$A:$A,0)),IF(_xlpm.x=0,"",_xlpm.x)),""))</f>
        <v/>
      </c>
      <c r="C34" s="39" t="str">
        <f>IF($A34=0,"",IFERROR(_xlfn.LET(_xlpm.x,INDEX(Attendance!$C:$C,MATCH($A34,Attendance!$A:$A,0)),IF(_xlpm.x=0,"",_xlpm.x)),""))</f>
        <v/>
      </c>
      <c r="D34" s="39" t="str">
        <f>IF($A34=0,"",IFERROR(_xlfn.LET(_xlpm.x,INDEX(Attendance!$D:$D,MATCH($A34,Attendance!$A:$A,0)),IF(_xlpm.x=0,"",_xlpm.x)),""))</f>
        <v/>
      </c>
      <c r="E34" s="233" cm="1">
        <f t="array" ref="E34">SUMPRODUCT((LOWER(INDEX(Attendance!$D:$ZZ,MATCH($A34,Attendance!$A:$A,0),0))="x")*(Attendance!$D$2:$ZZ$2=_xlfn.XLOOKUP(E$1,'Point System'!$A:$A,'Point System'!$B:$B,""))*(TEXT(Attendance!$D$1:$ZZ$1,"mmm")="Apr"))*_xlfn.XLOOKUP(E$1,'Point System'!$A:$A,'Point System'!$C:$C,0)</f>
        <v>0</v>
      </c>
      <c r="F34" s="233" cm="1">
        <f t="array" ref="F34">SUMPRODUCT((LOWER(INDEX(Attendance!$D:$ZZ,MATCH($A34,Attendance!$A:$A,0),0))="x")*(Attendance!$D$2:$ZZ$2=_xlfn.XLOOKUP(F$1,'Point System'!$A:$A,'Point System'!$B:$B,""))*(TEXT(Attendance!$D$1:$ZZ$1,"mmm")="Apr"))*_xlfn.XLOOKUP(F$1,'Point System'!$A:$A,'Point System'!$C:$C,0)</f>
        <v>0</v>
      </c>
      <c r="G34" s="233" cm="1">
        <f t="array" ref="G34">SUMPRODUCT((LOWER(INDEX(Attendance!$D:$ZZ,MATCH($A34,Attendance!$A:$A,0),0))="x")*(Attendance!$D$2:$ZZ$2=_xlfn.XLOOKUP(G$1,'Point System'!$A:$A,'Point System'!$B:$B,""))*(TEXT(Attendance!$D$1:$ZZ$1,"mmm")="Apr"))*_xlfn.XLOOKUP(G$1,'Point System'!$A:$A,'Point System'!$C:$C,0)</f>
        <v>0</v>
      </c>
      <c r="H34" s="233" cm="1">
        <f t="array" ref="H34">SUMPRODUCT((LOWER(INDEX(Attendance!$D:$ZZ,MATCH($A34,Attendance!$A:$A,0),0))="x")*(Attendance!$D$2:$ZZ$2=_xlfn.XLOOKUP(H$1,'Point System'!$A:$A,'Point System'!$B:$B,""))*(TEXT(Attendance!$D$1:$ZZ$1,"mmm")="Apr"))*_xlfn.XLOOKUP(H$1,'Point System'!$A:$A,'Point System'!$C:$C,0)</f>
        <v>0</v>
      </c>
      <c r="I34" s="233" cm="1">
        <f t="array" ref="I34">SUMPRODUCT((LOWER(INDEX(Attendance!$D:$ZZ,MATCH($A34,Attendance!$A:$A,0),0))="x")*(Attendance!$D$2:$ZZ$2=_xlfn.XLOOKUP(I$1,'Point System'!$A:$A,'Point System'!$B:$B,""))*(TEXT(Attendance!$D$1:$ZZ$1,"mmm")="Apr"))*_xlfn.XLOOKUP(I$1,'Point System'!$A:$A,'Point System'!$C:$C,0)</f>
        <v>0</v>
      </c>
      <c r="J34" s="233" cm="1">
        <f t="array" ref="J34">SUMPRODUCT((LOWER(INDEX(Attendance!$D:$ZZ,MATCH($A34,Attendance!$A:$A,0),0))="x")*(Attendance!$D$2:$ZZ$2=_xlfn.XLOOKUP(J$1,'Point System'!$A:$A,'Point System'!$B:$B,""))*(TEXT(Attendance!$D$1:$ZZ$1,"mmm")="Apr"))*_xlfn.XLOOKUP(J$1,'Point System'!$A:$A,'Point System'!$C:$C,0)</f>
        <v>0</v>
      </c>
      <c r="K34" s="233" cm="1">
        <f t="array" ref="K34">SUMPRODUCT((LOWER(INDEX(Attendance!$D:$ZZ,MATCH($A34,Attendance!$A:$A,0),0))="x")*(Attendance!$D$2:$ZZ$2=_xlfn.XLOOKUP(K$1,'Point System'!$A:$A,'Point System'!$B:$B,""))*(TEXT(Attendance!$D$1:$ZZ$1,"mmm")="Apr"))*_xlfn.XLOOKUP(K$1,'Point System'!$A:$A,'Point System'!$C:$C,0)</f>
        <v>0</v>
      </c>
      <c r="L34" s="188"/>
      <c r="M34" s="188"/>
      <c r="N34" s="188"/>
      <c r="O34" s="188"/>
      <c r="P34" s="241">
        <f t="shared" si="0"/>
        <v>0</v>
      </c>
      <c r="Q34" s="242">
        <f>IFERROR(INDEX(Deduction!$AC:$AC,MATCH($A34,Deduction!$A:$A,0))*_xlfn.XLOOKUP(Q$1,'Point System'!$E:$E,'Point System'!$G:$G,0),0)</f>
        <v>0</v>
      </c>
      <c r="R34" s="242">
        <f>IFERROR(INDEX(Deduction!$AD:$AD,MATCH($A34,Deduction!$A:$A,0))*_xlfn.XLOOKUP(R$1,'Point System'!$E:$E,'Point System'!$G:$G,0),0)</f>
        <v>0</v>
      </c>
      <c r="S34" s="242">
        <f>IFERROR(INDEX(Deduction!$AE:$AE,MATCH($A34,Deduction!$A:$A,0))*_xlfn.XLOOKUP(S$1,'Point System'!$E:$E,'Point System'!$G:$G,0),0)</f>
        <v>0</v>
      </c>
      <c r="T34" s="242">
        <f>IFERROR(INDEX(Deduction!$AF:$AF,MATCH($A34,Deduction!$A:$A,0))*_xlfn.XLOOKUP(T$1,'Point System'!$E:$E,'Point System'!$G:$G,0),0)</f>
        <v>0</v>
      </c>
      <c r="U34" s="242">
        <f>IFERROR(INDEX(Deduction!$AG:$AG,MATCH($A34,Deduction!$A:$A,0))*_xlfn.XLOOKUP(U$1,'Point System'!$E:$E,'Point System'!$G:$G,0),0)</f>
        <v>0</v>
      </c>
      <c r="V34" s="242">
        <f>IFERROR(INDEX(Deduction!$AH:$AH,MATCH($A34,Deduction!$A:$A,0))*_xlfn.XLOOKUP(V$1,'Point System'!$E:$E,'Point System'!$G:$G,0),0)</f>
        <v>0</v>
      </c>
      <c r="W34" s="241">
        <f t="shared" si="1"/>
        <v>0</v>
      </c>
      <c r="X34" s="241">
        <f t="shared" si="2"/>
        <v>0</v>
      </c>
      <c r="Y34" s="244" cm="1">
        <f t="array" ref="Y34">IFERROR(SUMPRODUCT((LOWER(INDEX(Attendance!$E:$ZZ,MATCH($A34,Attendance!$A:$A,0),0))="x")*(TEXT(Attendance!$E$1:$ZZ$1,"mmm")="Apr"))/SUMPRODUCT((Attendance!$E$1:$ZZ$1&lt;&gt;"")*(TEXT(Attendance!$E$1:$ZZ$1,"mmm")="Apr")),0)</f>
        <v>0</v>
      </c>
      <c r="Z34" s="245" cm="1">
        <f t="array" ref="Z34">IFERROR(SUMPRODUCT((LOWER(INDEX(Attendance!$E:$ZZ,MATCH($A34,Attendance!$A:$A,0),0))="x")*(Attendance!$E$2:$ZZ$2=_xlfn.XLOOKUP(E$1,'Point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35" spans="1:26" x14ac:dyDescent="0.25">
      <c r="A35" s="39">
        <f>Attendance!A34</f>
        <v>32</v>
      </c>
      <c r="B35" s="39" t="str">
        <f>IF($A35=0,"",IFERROR(_xlfn.LET(_xlpm.x,INDEX(Attendance!$B:$B,MATCH($A35,Attendance!$A:$A,0)),IF(_xlpm.x=0,"",_xlpm.x)),""))</f>
        <v/>
      </c>
      <c r="C35" s="39" t="str">
        <f>IF($A35=0,"",IFERROR(_xlfn.LET(_xlpm.x,INDEX(Attendance!$C:$C,MATCH($A35,Attendance!$A:$A,0)),IF(_xlpm.x=0,"",_xlpm.x)),""))</f>
        <v/>
      </c>
      <c r="D35" s="39" t="str">
        <f>IF($A35=0,"",IFERROR(_xlfn.LET(_xlpm.x,INDEX(Attendance!$D:$D,MATCH($A35,Attendance!$A:$A,0)),IF(_xlpm.x=0,"",_xlpm.x)),""))</f>
        <v/>
      </c>
      <c r="E35" s="233" cm="1">
        <f t="array" ref="E35">SUMPRODUCT((LOWER(INDEX(Attendance!$D:$ZZ,MATCH($A35,Attendance!$A:$A,0),0))="x")*(Attendance!$D$2:$ZZ$2=_xlfn.XLOOKUP(E$1,'Point System'!$A:$A,'Point System'!$B:$B,""))*(TEXT(Attendance!$D$1:$ZZ$1,"mmm")="Apr"))*_xlfn.XLOOKUP(E$1,'Point System'!$A:$A,'Point System'!$C:$C,0)</f>
        <v>0</v>
      </c>
      <c r="F35" s="233" cm="1">
        <f t="array" ref="F35">SUMPRODUCT((LOWER(INDEX(Attendance!$D:$ZZ,MATCH($A35,Attendance!$A:$A,0),0))="x")*(Attendance!$D$2:$ZZ$2=_xlfn.XLOOKUP(F$1,'Point System'!$A:$A,'Point System'!$B:$B,""))*(TEXT(Attendance!$D$1:$ZZ$1,"mmm")="Apr"))*_xlfn.XLOOKUP(F$1,'Point System'!$A:$A,'Point System'!$C:$C,0)</f>
        <v>0</v>
      </c>
      <c r="G35" s="233" cm="1">
        <f t="array" ref="G35">SUMPRODUCT((LOWER(INDEX(Attendance!$D:$ZZ,MATCH($A35,Attendance!$A:$A,0),0))="x")*(Attendance!$D$2:$ZZ$2=_xlfn.XLOOKUP(G$1,'Point System'!$A:$A,'Point System'!$B:$B,""))*(TEXT(Attendance!$D$1:$ZZ$1,"mmm")="Apr"))*_xlfn.XLOOKUP(G$1,'Point System'!$A:$A,'Point System'!$C:$C,0)</f>
        <v>0</v>
      </c>
      <c r="H35" s="233" cm="1">
        <f t="array" ref="H35">SUMPRODUCT((LOWER(INDEX(Attendance!$D:$ZZ,MATCH($A35,Attendance!$A:$A,0),0))="x")*(Attendance!$D$2:$ZZ$2=_xlfn.XLOOKUP(H$1,'Point System'!$A:$A,'Point System'!$B:$B,""))*(TEXT(Attendance!$D$1:$ZZ$1,"mmm")="Apr"))*_xlfn.XLOOKUP(H$1,'Point System'!$A:$A,'Point System'!$C:$C,0)</f>
        <v>0</v>
      </c>
      <c r="I35" s="233" cm="1">
        <f t="array" ref="I35">SUMPRODUCT((LOWER(INDEX(Attendance!$D:$ZZ,MATCH($A35,Attendance!$A:$A,0),0))="x")*(Attendance!$D$2:$ZZ$2=_xlfn.XLOOKUP(I$1,'Point System'!$A:$A,'Point System'!$B:$B,""))*(TEXT(Attendance!$D$1:$ZZ$1,"mmm")="Apr"))*_xlfn.XLOOKUP(I$1,'Point System'!$A:$A,'Point System'!$C:$C,0)</f>
        <v>0</v>
      </c>
      <c r="J35" s="233" cm="1">
        <f t="array" ref="J35">SUMPRODUCT((LOWER(INDEX(Attendance!$D:$ZZ,MATCH($A35,Attendance!$A:$A,0),0))="x")*(Attendance!$D$2:$ZZ$2=_xlfn.XLOOKUP(J$1,'Point System'!$A:$A,'Point System'!$B:$B,""))*(TEXT(Attendance!$D$1:$ZZ$1,"mmm")="Apr"))*_xlfn.XLOOKUP(J$1,'Point System'!$A:$A,'Point System'!$C:$C,0)</f>
        <v>0</v>
      </c>
      <c r="K35" s="233" cm="1">
        <f t="array" ref="K35">SUMPRODUCT((LOWER(INDEX(Attendance!$D:$ZZ,MATCH($A35,Attendance!$A:$A,0),0))="x")*(Attendance!$D$2:$ZZ$2=_xlfn.XLOOKUP(K$1,'Point System'!$A:$A,'Point System'!$B:$B,""))*(TEXT(Attendance!$D$1:$ZZ$1,"mmm")="Apr"))*_xlfn.XLOOKUP(K$1,'Point System'!$A:$A,'Point System'!$C:$C,0)</f>
        <v>0</v>
      </c>
      <c r="L35" s="188"/>
      <c r="M35" s="188"/>
      <c r="N35" s="188"/>
      <c r="O35" s="188"/>
      <c r="P35" s="241">
        <f t="shared" si="0"/>
        <v>0</v>
      </c>
      <c r="Q35" s="242">
        <f>IFERROR(INDEX(Deduction!$AC:$AC,MATCH($A35,Deduction!$A:$A,0))*_xlfn.XLOOKUP(Q$1,'Point System'!$E:$E,'Point System'!$G:$G,0),0)</f>
        <v>0</v>
      </c>
      <c r="R35" s="242">
        <f>IFERROR(INDEX(Deduction!$AD:$AD,MATCH($A35,Deduction!$A:$A,0))*_xlfn.XLOOKUP(R$1,'Point System'!$E:$E,'Point System'!$G:$G,0),0)</f>
        <v>0</v>
      </c>
      <c r="S35" s="242">
        <f>IFERROR(INDEX(Deduction!$AE:$AE,MATCH($A35,Deduction!$A:$A,0))*_xlfn.XLOOKUP(S$1,'Point System'!$E:$E,'Point System'!$G:$G,0),0)</f>
        <v>0</v>
      </c>
      <c r="T35" s="242">
        <f>IFERROR(INDEX(Deduction!$AF:$AF,MATCH($A35,Deduction!$A:$A,0))*_xlfn.XLOOKUP(T$1,'Point System'!$E:$E,'Point System'!$G:$G,0),0)</f>
        <v>0</v>
      </c>
      <c r="U35" s="242">
        <f>IFERROR(INDEX(Deduction!$AG:$AG,MATCH($A35,Deduction!$A:$A,0))*_xlfn.XLOOKUP(U$1,'Point System'!$E:$E,'Point System'!$G:$G,0),0)</f>
        <v>0</v>
      </c>
      <c r="V35" s="242">
        <f>IFERROR(INDEX(Deduction!$AH:$AH,MATCH($A35,Deduction!$A:$A,0))*_xlfn.XLOOKUP(V$1,'Point System'!$E:$E,'Point System'!$G:$G,0),0)</f>
        <v>0</v>
      </c>
      <c r="W35" s="241">
        <f t="shared" si="1"/>
        <v>0</v>
      </c>
      <c r="X35" s="241">
        <f t="shared" si="2"/>
        <v>0</v>
      </c>
      <c r="Y35" s="244" cm="1">
        <f t="array" ref="Y35">IFERROR(SUMPRODUCT((LOWER(INDEX(Attendance!$E:$ZZ,MATCH($A35,Attendance!$A:$A,0),0))="x")*(TEXT(Attendance!$E$1:$ZZ$1,"mmm")="Apr"))/SUMPRODUCT((Attendance!$E$1:$ZZ$1&lt;&gt;"")*(TEXT(Attendance!$E$1:$ZZ$1,"mmm")="Apr")),0)</f>
        <v>0</v>
      </c>
      <c r="Z35" s="245" cm="1">
        <f t="array" ref="Z35">IFERROR(SUMPRODUCT((LOWER(INDEX(Attendance!$E:$ZZ,MATCH($A35,Attendance!$A:$A,0),0))="x")*(Attendance!$E$2:$ZZ$2=_xlfn.XLOOKUP(E$1,'Point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36" spans="1:26" x14ac:dyDescent="0.25">
      <c r="A36" s="40">
        <f>Attendance!A35</f>
        <v>33</v>
      </c>
      <c r="B36" s="39" t="str">
        <f>IF($A36=0,"",IFERROR(_xlfn.LET(_xlpm.x,INDEX(Attendance!$B:$B,MATCH($A36,Attendance!$A:$A,0)),IF(_xlpm.x=0,"",_xlpm.x)),""))</f>
        <v/>
      </c>
      <c r="C36" s="39" t="str">
        <f>IF($A36=0,"",IFERROR(_xlfn.LET(_xlpm.x,INDEX(Attendance!$C:$C,MATCH($A36,Attendance!$A:$A,0)),IF(_xlpm.x=0,"",_xlpm.x)),""))</f>
        <v/>
      </c>
      <c r="D36" s="39" t="str">
        <f>IF($A36=0,"",IFERROR(_xlfn.LET(_xlpm.x,INDEX(Attendance!$D:$D,MATCH($A36,Attendance!$A:$A,0)),IF(_xlpm.x=0,"",_xlpm.x)),""))</f>
        <v/>
      </c>
      <c r="E36" s="233" cm="1">
        <f t="array" ref="E36">SUMPRODUCT((LOWER(INDEX(Attendance!$D:$ZZ,MATCH($A36,Attendance!$A:$A,0),0))="x")*(Attendance!$D$2:$ZZ$2=_xlfn.XLOOKUP(E$1,'Point System'!$A:$A,'Point System'!$B:$B,""))*(TEXT(Attendance!$D$1:$ZZ$1,"mmm")="Apr"))*_xlfn.XLOOKUP(E$1,'Point System'!$A:$A,'Point System'!$C:$C,0)</f>
        <v>0</v>
      </c>
      <c r="F36" s="233" cm="1">
        <f t="array" ref="F36">SUMPRODUCT((LOWER(INDEX(Attendance!$D:$ZZ,MATCH($A36,Attendance!$A:$A,0),0))="x")*(Attendance!$D$2:$ZZ$2=_xlfn.XLOOKUP(F$1,'Point System'!$A:$A,'Point System'!$B:$B,""))*(TEXT(Attendance!$D$1:$ZZ$1,"mmm")="Apr"))*_xlfn.XLOOKUP(F$1,'Point System'!$A:$A,'Point System'!$C:$C,0)</f>
        <v>0</v>
      </c>
      <c r="G36" s="233" cm="1">
        <f t="array" ref="G36">SUMPRODUCT((LOWER(INDEX(Attendance!$D:$ZZ,MATCH($A36,Attendance!$A:$A,0),0))="x")*(Attendance!$D$2:$ZZ$2=_xlfn.XLOOKUP(G$1,'Point System'!$A:$A,'Point System'!$B:$B,""))*(TEXT(Attendance!$D$1:$ZZ$1,"mmm")="Apr"))*_xlfn.XLOOKUP(G$1,'Point System'!$A:$A,'Point System'!$C:$C,0)</f>
        <v>0</v>
      </c>
      <c r="H36" s="233" cm="1">
        <f t="array" ref="H36">SUMPRODUCT((LOWER(INDEX(Attendance!$D:$ZZ,MATCH($A36,Attendance!$A:$A,0),0))="x")*(Attendance!$D$2:$ZZ$2=_xlfn.XLOOKUP(H$1,'Point System'!$A:$A,'Point System'!$B:$B,""))*(TEXT(Attendance!$D$1:$ZZ$1,"mmm")="Apr"))*_xlfn.XLOOKUP(H$1,'Point System'!$A:$A,'Point System'!$C:$C,0)</f>
        <v>0</v>
      </c>
      <c r="I36" s="233" cm="1">
        <f t="array" ref="I36">SUMPRODUCT((LOWER(INDEX(Attendance!$D:$ZZ,MATCH($A36,Attendance!$A:$A,0),0))="x")*(Attendance!$D$2:$ZZ$2=_xlfn.XLOOKUP(I$1,'Point System'!$A:$A,'Point System'!$B:$B,""))*(TEXT(Attendance!$D$1:$ZZ$1,"mmm")="Apr"))*_xlfn.XLOOKUP(I$1,'Point System'!$A:$A,'Point System'!$C:$C,0)</f>
        <v>0</v>
      </c>
      <c r="J36" s="233" cm="1">
        <f t="array" ref="J36">SUMPRODUCT((LOWER(INDEX(Attendance!$D:$ZZ,MATCH($A36,Attendance!$A:$A,0),0))="x")*(Attendance!$D$2:$ZZ$2=_xlfn.XLOOKUP(J$1,'Point System'!$A:$A,'Point System'!$B:$B,""))*(TEXT(Attendance!$D$1:$ZZ$1,"mmm")="Apr"))*_xlfn.XLOOKUP(J$1,'Point System'!$A:$A,'Point System'!$C:$C,0)</f>
        <v>0</v>
      </c>
      <c r="K36" s="233" cm="1">
        <f t="array" ref="K36">SUMPRODUCT((LOWER(INDEX(Attendance!$D:$ZZ,MATCH($A36,Attendance!$A:$A,0),0))="x")*(Attendance!$D$2:$ZZ$2=_xlfn.XLOOKUP(K$1,'Point System'!$A:$A,'Point System'!$B:$B,""))*(TEXT(Attendance!$D$1:$ZZ$1,"mmm")="Apr"))*_xlfn.XLOOKUP(K$1,'Point System'!$A:$A,'Point System'!$C:$C,0)</f>
        <v>0</v>
      </c>
      <c r="L36" s="188"/>
      <c r="M36" s="188"/>
      <c r="N36" s="188"/>
      <c r="O36" s="188"/>
      <c r="P36" s="241">
        <f t="shared" si="0"/>
        <v>0</v>
      </c>
      <c r="Q36" s="242">
        <f>IFERROR(INDEX(Deduction!$AC:$AC,MATCH($A36,Deduction!$A:$A,0))*_xlfn.XLOOKUP(Q$1,'Point System'!$E:$E,'Point System'!$G:$G,0),0)</f>
        <v>0</v>
      </c>
      <c r="R36" s="242">
        <f>IFERROR(INDEX(Deduction!$AD:$AD,MATCH($A36,Deduction!$A:$A,0))*_xlfn.XLOOKUP(R$1,'Point System'!$E:$E,'Point System'!$G:$G,0),0)</f>
        <v>0</v>
      </c>
      <c r="S36" s="242">
        <f>IFERROR(INDEX(Deduction!$AE:$AE,MATCH($A36,Deduction!$A:$A,0))*_xlfn.XLOOKUP(S$1,'Point System'!$E:$E,'Point System'!$G:$G,0),0)</f>
        <v>0</v>
      </c>
      <c r="T36" s="242">
        <f>IFERROR(INDEX(Deduction!$AF:$AF,MATCH($A36,Deduction!$A:$A,0))*_xlfn.XLOOKUP(T$1,'Point System'!$E:$E,'Point System'!$G:$G,0),0)</f>
        <v>0</v>
      </c>
      <c r="U36" s="242">
        <f>IFERROR(INDEX(Deduction!$AG:$AG,MATCH($A36,Deduction!$A:$A,0))*_xlfn.XLOOKUP(U$1,'Point System'!$E:$E,'Point System'!$G:$G,0),0)</f>
        <v>0</v>
      </c>
      <c r="V36" s="242">
        <f>IFERROR(INDEX(Deduction!$AH:$AH,MATCH($A36,Deduction!$A:$A,0))*_xlfn.XLOOKUP(V$1,'Point System'!$E:$E,'Point System'!$G:$G,0),0)</f>
        <v>0</v>
      </c>
      <c r="W36" s="241">
        <f t="shared" si="1"/>
        <v>0</v>
      </c>
      <c r="X36" s="241">
        <f t="shared" si="2"/>
        <v>0</v>
      </c>
      <c r="Y36" s="244" cm="1">
        <f t="array" ref="Y36">IFERROR(SUMPRODUCT((LOWER(INDEX(Attendance!$E:$ZZ,MATCH($A36,Attendance!$A:$A,0),0))="x")*(TEXT(Attendance!$E$1:$ZZ$1,"mmm")="Apr"))/SUMPRODUCT((Attendance!$E$1:$ZZ$1&lt;&gt;"")*(TEXT(Attendance!$E$1:$ZZ$1,"mmm")="Apr")),0)</f>
        <v>0</v>
      </c>
      <c r="Z36" s="245" cm="1">
        <f t="array" ref="Z36">IFERROR(SUMPRODUCT((LOWER(INDEX(Attendance!$E:$ZZ,MATCH($A36,Attendance!$A:$A,0),0))="x")*(Attendance!$E$2:$ZZ$2=_xlfn.XLOOKUP(E$1,'Point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37" spans="1:26" x14ac:dyDescent="0.25">
      <c r="A37" s="39">
        <f>Attendance!A36</f>
        <v>34</v>
      </c>
      <c r="B37" s="39" t="str">
        <f>IF($A37=0,"",IFERROR(_xlfn.LET(_xlpm.x,INDEX(Attendance!$B:$B,MATCH($A37,Attendance!$A:$A,0)),IF(_xlpm.x=0,"",_xlpm.x)),""))</f>
        <v/>
      </c>
      <c r="C37" s="39" t="str">
        <f>IF($A37=0,"",IFERROR(_xlfn.LET(_xlpm.x,INDEX(Attendance!$C:$C,MATCH($A37,Attendance!$A:$A,0)),IF(_xlpm.x=0,"",_xlpm.x)),""))</f>
        <v/>
      </c>
      <c r="D37" s="39" t="str">
        <f>IF($A37=0,"",IFERROR(_xlfn.LET(_xlpm.x,INDEX(Attendance!$D:$D,MATCH($A37,Attendance!$A:$A,0)),IF(_xlpm.x=0,"",_xlpm.x)),""))</f>
        <v/>
      </c>
      <c r="E37" s="233" cm="1">
        <f t="array" ref="E37">SUMPRODUCT((LOWER(INDEX(Attendance!$D:$ZZ,MATCH($A37,Attendance!$A:$A,0),0))="x")*(Attendance!$D$2:$ZZ$2=_xlfn.XLOOKUP(E$1,'Point System'!$A:$A,'Point System'!$B:$B,""))*(TEXT(Attendance!$D$1:$ZZ$1,"mmm")="Apr"))*_xlfn.XLOOKUP(E$1,'Point System'!$A:$A,'Point System'!$C:$C,0)</f>
        <v>0</v>
      </c>
      <c r="F37" s="233" cm="1">
        <f t="array" ref="F37">SUMPRODUCT((LOWER(INDEX(Attendance!$D:$ZZ,MATCH($A37,Attendance!$A:$A,0),0))="x")*(Attendance!$D$2:$ZZ$2=_xlfn.XLOOKUP(F$1,'Point System'!$A:$A,'Point System'!$B:$B,""))*(TEXT(Attendance!$D$1:$ZZ$1,"mmm")="Apr"))*_xlfn.XLOOKUP(F$1,'Point System'!$A:$A,'Point System'!$C:$C,0)</f>
        <v>0</v>
      </c>
      <c r="G37" s="233" cm="1">
        <f t="array" ref="G37">SUMPRODUCT((LOWER(INDEX(Attendance!$D:$ZZ,MATCH($A37,Attendance!$A:$A,0),0))="x")*(Attendance!$D$2:$ZZ$2=_xlfn.XLOOKUP(G$1,'Point System'!$A:$A,'Point System'!$B:$B,""))*(TEXT(Attendance!$D$1:$ZZ$1,"mmm")="Apr"))*_xlfn.XLOOKUP(G$1,'Point System'!$A:$A,'Point System'!$C:$C,0)</f>
        <v>0</v>
      </c>
      <c r="H37" s="233" cm="1">
        <f t="array" ref="H37">SUMPRODUCT((LOWER(INDEX(Attendance!$D:$ZZ,MATCH($A37,Attendance!$A:$A,0),0))="x")*(Attendance!$D$2:$ZZ$2=_xlfn.XLOOKUP(H$1,'Point System'!$A:$A,'Point System'!$B:$B,""))*(TEXT(Attendance!$D$1:$ZZ$1,"mmm")="Apr"))*_xlfn.XLOOKUP(H$1,'Point System'!$A:$A,'Point System'!$C:$C,0)</f>
        <v>0</v>
      </c>
      <c r="I37" s="233" cm="1">
        <f t="array" ref="I37">SUMPRODUCT((LOWER(INDEX(Attendance!$D:$ZZ,MATCH($A37,Attendance!$A:$A,0),0))="x")*(Attendance!$D$2:$ZZ$2=_xlfn.XLOOKUP(I$1,'Point System'!$A:$A,'Point System'!$B:$B,""))*(TEXT(Attendance!$D$1:$ZZ$1,"mmm")="Apr"))*_xlfn.XLOOKUP(I$1,'Point System'!$A:$A,'Point System'!$C:$C,0)</f>
        <v>0</v>
      </c>
      <c r="J37" s="233" cm="1">
        <f t="array" ref="J37">SUMPRODUCT((LOWER(INDEX(Attendance!$D:$ZZ,MATCH($A37,Attendance!$A:$A,0),0))="x")*(Attendance!$D$2:$ZZ$2=_xlfn.XLOOKUP(J$1,'Point System'!$A:$A,'Point System'!$B:$B,""))*(TEXT(Attendance!$D$1:$ZZ$1,"mmm")="Apr"))*_xlfn.XLOOKUP(J$1,'Point System'!$A:$A,'Point System'!$C:$C,0)</f>
        <v>0</v>
      </c>
      <c r="K37" s="233" cm="1">
        <f t="array" ref="K37">SUMPRODUCT((LOWER(INDEX(Attendance!$D:$ZZ,MATCH($A37,Attendance!$A:$A,0),0))="x")*(Attendance!$D$2:$ZZ$2=_xlfn.XLOOKUP(K$1,'Point System'!$A:$A,'Point System'!$B:$B,""))*(TEXT(Attendance!$D$1:$ZZ$1,"mmm")="Apr"))*_xlfn.XLOOKUP(K$1,'Point System'!$A:$A,'Point System'!$C:$C,0)</f>
        <v>0</v>
      </c>
      <c r="L37" s="188"/>
      <c r="M37" s="188"/>
      <c r="N37" s="188"/>
      <c r="O37" s="188"/>
      <c r="P37" s="241">
        <f t="shared" si="0"/>
        <v>0</v>
      </c>
      <c r="Q37" s="242">
        <f>IFERROR(INDEX(Deduction!$AC:$AC,MATCH($A37,Deduction!$A:$A,0))*_xlfn.XLOOKUP(Q$1,'Point System'!$E:$E,'Point System'!$G:$G,0),0)</f>
        <v>0</v>
      </c>
      <c r="R37" s="242">
        <f>IFERROR(INDEX(Deduction!$AD:$AD,MATCH($A37,Deduction!$A:$A,0))*_xlfn.XLOOKUP(R$1,'Point System'!$E:$E,'Point System'!$G:$G,0),0)</f>
        <v>0</v>
      </c>
      <c r="S37" s="242">
        <f>IFERROR(INDEX(Deduction!$AE:$AE,MATCH($A37,Deduction!$A:$A,0))*_xlfn.XLOOKUP(S$1,'Point System'!$E:$E,'Point System'!$G:$G,0),0)</f>
        <v>0</v>
      </c>
      <c r="T37" s="242">
        <f>IFERROR(INDEX(Deduction!$AF:$AF,MATCH($A37,Deduction!$A:$A,0))*_xlfn.XLOOKUP(T$1,'Point System'!$E:$E,'Point System'!$G:$G,0),0)</f>
        <v>0</v>
      </c>
      <c r="U37" s="242">
        <f>IFERROR(INDEX(Deduction!$AG:$AG,MATCH($A37,Deduction!$A:$A,0))*_xlfn.XLOOKUP(U$1,'Point System'!$E:$E,'Point System'!$G:$G,0),0)</f>
        <v>0</v>
      </c>
      <c r="V37" s="242">
        <f>IFERROR(INDEX(Deduction!$AH:$AH,MATCH($A37,Deduction!$A:$A,0))*_xlfn.XLOOKUP(V$1,'Point System'!$E:$E,'Point System'!$G:$G,0),0)</f>
        <v>0</v>
      </c>
      <c r="W37" s="241">
        <f t="shared" si="1"/>
        <v>0</v>
      </c>
      <c r="X37" s="241">
        <f t="shared" si="2"/>
        <v>0</v>
      </c>
      <c r="Y37" s="244" cm="1">
        <f t="array" ref="Y37">IFERROR(SUMPRODUCT((LOWER(INDEX(Attendance!$E:$ZZ,MATCH($A37,Attendance!$A:$A,0),0))="x")*(TEXT(Attendance!$E$1:$ZZ$1,"mmm")="Apr"))/SUMPRODUCT((Attendance!$E$1:$ZZ$1&lt;&gt;"")*(TEXT(Attendance!$E$1:$ZZ$1,"mmm")="Apr")),0)</f>
        <v>0</v>
      </c>
      <c r="Z37" s="245" cm="1">
        <f t="array" ref="Z37">IFERROR(SUMPRODUCT((LOWER(INDEX(Attendance!$E:$ZZ,MATCH($A37,Attendance!$A:$A,0),0))="x")*(Attendance!$E$2:$ZZ$2=_xlfn.XLOOKUP(E$1,'Point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38" spans="1:26" x14ac:dyDescent="0.25">
      <c r="A38" s="40">
        <f>Attendance!A37</f>
        <v>35</v>
      </c>
      <c r="B38" s="39" t="str">
        <f>IF($A38=0,"",IFERROR(_xlfn.LET(_xlpm.x,INDEX(Attendance!$B:$B,MATCH($A38,Attendance!$A:$A,0)),IF(_xlpm.x=0,"",_xlpm.x)),""))</f>
        <v/>
      </c>
      <c r="C38" s="39" t="str">
        <f>IF($A38=0,"",IFERROR(_xlfn.LET(_xlpm.x,INDEX(Attendance!$C:$C,MATCH($A38,Attendance!$A:$A,0)),IF(_xlpm.x=0,"",_xlpm.x)),""))</f>
        <v/>
      </c>
      <c r="D38" s="39" t="str">
        <f>IF($A38=0,"",IFERROR(_xlfn.LET(_xlpm.x,INDEX(Attendance!$D:$D,MATCH($A38,Attendance!$A:$A,0)),IF(_xlpm.x=0,"",_xlpm.x)),""))</f>
        <v/>
      </c>
      <c r="E38" s="233" cm="1">
        <f t="array" ref="E38">SUMPRODUCT((LOWER(INDEX(Attendance!$D:$ZZ,MATCH($A38,Attendance!$A:$A,0),0))="x")*(Attendance!$D$2:$ZZ$2=_xlfn.XLOOKUP(E$1,'Point System'!$A:$A,'Point System'!$B:$B,""))*(TEXT(Attendance!$D$1:$ZZ$1,"mmm")="Apr"))*_xlfn.XLOOKUP(E$1,'Point System'!$A:$A,'Point System'!$C:$C,0)</f>
        <v>0</v>
      </c>
      <c r="F38" s="233" cm="1">
        <f t="array" ref="F38">SUMPRODUCT((LOWER(INDEX(Attendance!$D:$ZZ,MATCH($A38,Attendance!$A:$A,0),0))="x")*(Attendance!$D$2:$ZZ$2=_xlfn.XLOOKUP(F$1,'Point System'!$A:$A,'Point System'!$B:$B,""))*(TEXT(Attendance!$D$1:$ZZ$1,"mmm")="Apr"))*_xlfn.XLOOKUP(F$1,'Point System'!$A:$A,'Point System'!$C:$C,0)</f>
        <v>0</v>
      </c>
      <c r="G38" s="233" cm="1">
        <f t="array" ref="G38">SUMPRODUCT((LOWER(INDEX(Attendance!$D:$ZZ,MATCH($A38,Attendance!$A:$A,0),0))="x")*(Attendance!$D$2:$ZZ$2=_xlfn.XLOOKUP(G$1,'Point System'!$A:$A,'Point System'!$B:$B,""))*(TEXT(Attendance!$D$1:$ZZ$1,"mmm")="Apr"))*_xlfn.XLOOKUP(G$1,'Point System'!$A:$A,'Point System'!$C:$C,0)</f>
        <v>0</v>
      </c>
      <c r="H38" s="233" cm="1">
        <f t="array" ref="H38">SUMPRODUCT((LOWER(INDEX(Attendance!$D:$ZZ,MATCH($A38,Attendance!$A:$A,0),0))="x")*(Attendance!$D$2:$ZZ$2=_xlfn.XLOOKUP(H$1,'Point System'!$A:$A,'Point System'!$B:$B,""))*(TEXT(Attendance!$D$1:$ZZ$1,"mmm")="Apr"))*_xlfn.XLOOKUP(H$1,'Point System'!$A:$A,'Point System'!$C:$C,0)</f>
        <v>0</v>
      </c>
      <c r="I38" s="233" cm="1">
        <f t="array" ref="I38">SUMPRODUCT((LOWER(INDEX(Attendance!$D:$ZZ,MATCH($A38,Attendance!$A:$A,0),0))="x")*(Attendance!$D$2:$ZZ$2=_xlfn.XLOOKUP(I$1,'Point System'!$A:$A,'Point System'!$B:$B,""))*(TEXT(Attendance!$D$1:$ZZ$1,"mmm")="Apr"))*_xlfn.XLOOKUP(I$1,'Point System'!$A:$A,'Point System'!$C:$C,0)</f>
        <v>0</v>
      </c>
      <c r="J38" s="233" cm="1">
        <f t="array" ref="J38">SUMPRODUCT((LOWER(INDEX(Attendance!$D:$ZZ,MATCH($A38,Attendance!$A:$A,0),0))="x")*(Attendance!$D$2:$ZZ$2=_xlfn.XLOOKUP(J$1,'Point System'!$A:$A,'Point System'!$B:$B,""))*(TEXT(Attendance!$D$1:$ZZ$1,"mmm")="Apr"))*_xlfn.XLOOKUP(J$1,'Point System'!$A:$A,'Point System'!$C:$C,0)</f>
        <v>0</v>
      </c>
      <c r="K38" s="233" cm="1">
        <f t="array" ref="K38">SUMPRODUCT((LOWER(INDEX(Attendance!$D:$ZZ,MATCH($A38,Attendance!$A:$A,0),0))="x")*(Attendance!$D$2:$ZZ$2=_xlfn.XLOOKUP(K$1,'Point System'!$A:$A,'Point System'!$B:$B,""))*(TEXT(Attendance!$D$1:$ZZ$1,"mmm")="Apr"))*_xlfn.XLOOKUP(K$1,'Point System'!$A:$A,'Point System'!$C:$C,0)</f>
        <v>0</v>
      </c>
      <c r="L38" s="188"/>
      <c r="M38" s="188"/>
      <c r="N38" s="188"/>
      <c r="O38" s="188"/>
      <c r="P38" s="241">
        <f t="shared" si="0"/>
        <v>0</v>
      </c>
      <c r="Q38" s="242">
        <f>IFERROR(INDEX(Deduction!$AC:$AC,MATCH($A38,Deduction!$A:$A,0))*_xlfn.XLOOKUP(Q$1,'Point System'!$E:$E,'Point System'!$G:$G,0),0)</f>
        <v>0</v>
      </c>
      <c r="R38" s="242">
        <f>IFERROR(INDEX(Deduction!$AD:$AD,MATCH($A38,Deduction!$A:$A,0))*_xlfn.XLOOKUP(R$1,'Point System'!$E:$E,'Point System'!$G:$G,0),0)</f>
        <v>0</v>
      </c>
      <c r="S38" s="242">
        <f>IFERROR(INDEX(Deduction!$AE:$AE,MATCH($A38,Deduction!$A:$A,0))*_xlfn.XLOOKUP(S$1,'Point System'!$E:$E,'Point System'!$G:$G,0),0)</f>
        <v>0</v>
      </c>
      <c r="T38" s="242">
        <f>IFERROR(INDEX(Deduction!$AF:$AF,MATCH($A38,Deduction!$A:$A,0))*_xlfn.XLOOKUP(T$1,'Point System'!$E:$E,'Point System'!$G:$G,0),0)</f>
        <v>0</v>
      </c>
      <c r="U38" s="242">
        <f>IFERROR(INDEX(Deduction!$AG:$AG,MATCH($A38,Deduction!$A:$A,0))*_xlfn.XLOOKUP(U$1,'Point System'!$E:$E,'Point System'!$G:$G,0),0)</f>
        <v>0</v>
      </c>
      <c r="V38" s="242">
        <f>IFERROR(INDEX(Deduction!$AH:$AH,MATCH($A38,Deduction!$A:$A,0))*_xlfn.XLOOKUP(V$1,'Point System'!$E:$E,'Point System'!$G:$G,0),0)</f>
        <v>0</v>
      </c>
      <c r="W38" s="241">
        <f t="shared" si="1"/>
        <v>0</v>
      </c>
      <c r="X38" s="241">
        <f t="shared" si="2"/>
        <v>0</v>
      </c>
      <c r="Y38" s="244" cm="1">
        <f t="array" ref="Y38">IFERROR(SUMPRODUCT((LOWER(INDEX(Attendance!$E:$ZZ,MATCH($A38,Attendance!$A:$A,0),0))="x")*(TEXT(Attendance!$E$1:$ZZ$1,"mmm")="Apr"))/SUMPRODUCT((Attendance!$E$1:$ZZ$1&lt;&gt;"")*(TEXT(Attendance!$E$1:$ZZ$1,"mmm")="Apr")),0)</f>
        <v>0</v>
      </c>
      <c r="Z38" s="245" cm="1">
        <f t="array" ref="Z38">IFERROR(SUMPRODUCT((LOWER(INDEX(Attendance!$E:$ZZ,MATCH($A38,Attendance!$A:$A,0),0))="x")*(Attendance!$E$2:$ZZ$2=_xlfn.XLOOKUP(E$1,'Point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39" spans="1:26" x14ac:dyDescent="0.25">
      <c r="A39" s="39">
        <f>Attendance!A38</f>
        <v>36</v>
      </c>
      <c r="B39" s="39" t="str">
        <f>IF($A39=0,"",IFERROR(_xlfn.LET(_xlpm.x,INDEX(Attendance!$B:$B,MATCH($A39,Attendance!$A:$A,0)),IF(_xlpm.x=0,"",_xlpm.x)),""))</f>
        <v/>
      </c>
      <c r="C39" s="39" t="str">
        <f>IF($A39=0,"",IFERROR(_xlfn.LET(_xlpm.x,INDEX(Attendance!$C:$C,MATCH($A39,Attendance!$A:$A,0)),IF(_xlpm.x=0,"",_xlpm.x)),""))</f>
        <v/>
      </c>
      <c r="D39" s="39" t="str">
        <f>IF($A39=0,"",IFERROR(_xlfn.LET(_xlpm.x,INDEX(Attendance!$D:$D,MATCH($A39,Attendance!$A:$A,0)),IF(_xlpm.x=0,"",_xlpm.x)),""))</f>
        <v/>
      </c>
      <c r="E39" s="233" cm="1">
        <f t="array" ref="E39">SUMPRODUCT((LOWER(INDEX(Attendance!$D:$ZZ,MATCH($A39,Attendance!$A:$A,0),0))="x")*(Attendance!$D$2:$ZZ$2=_xlfn.XLOOKUP(E$1,'Point System'!$A:$A,'Point System'!$B:$B,""))*(TEXT(Attendance!$D$1:$ZZ$1,"mmm")="Apr"))*_xlfn.XLOOKUP(E$1,'Point System'!$A:$A,'Point System'!$C:$C,0)</f>
        <v>0</v>
      </c>
      <c r="F39" s="233" cm="1">
        <f t="array" ref="F39">SUMPRODUCT((LOWER(INDEX(Attendance!$D:$ZZ,MATCH($A39,Attendance!$A:$A,0),0))="x")*(Attendance!$D$2:$ZZ$2=_xlfn.XLOOKUP(F$1,'Point System'!$A:$A,'Point System'!$B:$B,""))*(TEXT(Attendance!$D$1:$ZZ$1,"mmm")="Apr"))*_xlfn.XLOOKUP(F$1,'Point System'!$A:$A,'Point System'!$C:$C,0)</f>
        <v>0</v>
      </c>
      <c r="G39" s="233" cm="1">
        <f t="array" ref="G39">SUMPRODUCT((LOWER(INDEX(Attendance!$D:$ZZ,MATCH($A39,Attendance!$A:$A,0),0))="x")*(Attendance!$D$2:$ZZ$2=_xlfn.XLOOKUP(G$1,'Point System'!$A:$A,'Point System'!$B:$B,""))*(TEXT(Attendance!$D$1:$ZZ$1,"mmm")="Apr"))*_xlfn.XLOOKUP(G$1,'Point System'!$A:$A,'Point System'!$C:$C,0)</f>
        <v>0</v>
      </c>
      <c r="H39" s="233" cm="1">
        <f t="array" ref="H39">SUMPRODUCT((LOWER(INDEX(Attendance!$D:$ZZ,MATCH($A39,Attendance!$A:$A,0),0))="x")*(Attendance!$D$2:$ZZ$2=_xlfn.XLOOKUP(H$1,'Point System'!$A:$A,'Point System'!$B:$B,""))*(TEXT(Attendance!$D$1:$ZZ$1,"mmm")="Apr"))*_xlfn.XLOOKUP(H$1,'Point System'!$A:$A,'Point System'!$C:$C,0)</f>
        <v>0</v>
      </c>
      <c r="I39" s="233" cm="1">
        <f t="array" ref="I39">SUMPRODUCT((LOWER(INDEX(Attendance!$D:$ZZ,MATCH($A39,Attendance!$A:$A,0),0))="x")*(Attendance!$D$2:$ZZ$2=_xlfn.XLOOKUP(I$1,'Point System'!$A:$A,'Point System'!$B:$B,""))*(TEXT(Attendance!$D$1:$ZZ$1,"mmm")="Apr"))*_xlfn.XLOOKUP(I$1,'Point System'!$A:$A,'Point System'!$C:$C,0)</f>
        <v>0</v>
      </c>
      <c r="J39" s="233" cm="1">
        <f t="array" ref="J39">SUMPRODUCT((LOWER(INDEX(Attendance!$D:$ZZ,MATCH($A39,Attendance!$A:$A,0),0))="x")*(Attendance!$D$2:$ZZ$2=_xlfn.XLOOKUP(J$1,'Point System'!$A:$A,'Point System'!$B:$B,""))*(TEXT(Attendance!$D$1:$ZZ$1,"mmm")="Apr"))*_xlfn.XLOOKUP(J$1,'Point System'!$A:$A,'Point System'!$C:$C,0)</f>
        <v>0</v>
      </c>
      <c r="K39" s="233" cm="1">
        <f t="array" ref="K39">SUMPRODUCT((LOWER(INDEX(Attendance!$D:$ZZ,MATCH($A39,Attendance!$A:$A,0),0))="x")*(Attendance!$D$2:$ZZ$2=_xlfn.XLOOKUP(K$1,'Point System'!$A:$A,'Point System'!$B:$B,""))*(TEXT(Attendance!$D$1:$ZZ$1,"mmm")="Apr"))*_xlfn.XLOOKUP(K$1,'Point System'!$A:$A,'Point System'!$C:$C,0)</f>
        <v>0</v>
      </c>
      <c r="L39" s="188"/>
      <c r="M39" s="188"/>
      <c r="N39" s="188"/>
      <c r="O39" s="188"/>
      <c r="P39" s="241">
        <f t="shared" si="0"/>
        <v>0</v>
      </c>
      <c r="Q39" s="242">
        <f>IFERROR(INDEX(Deduction!$AC:$AC,MATCH($A39,Deduction!$A:$A,0))*_xlfn.XLOOKUP(Q$1,'Point System'!$E:$E,'Point System'!$G:$G,0),0)</f>
        <v>0</v>
      </c>
      <c r="R39" s="242">
        <f>IFERROR(INDEX(Deduction!$AD:$AD,MATCH($A39,Deduction!$A:$A,0))*_xlfn.XLOOKUP(R$1,'Point System'!$E:$E,'Point System'!$G:$G,0),0)</f>
        <v>0</v>
      </c>
      <c r="S39" s="242">
        <f>IFERROR(INDEX(Deduction!$AE:$AE,MATCH($A39,Deduction!$A:$A,0))*_xlfn.XLOOKUP(S$1,'Point System'!$E:$E,'Point System'!$G:$G,0),0)</f>
        <v>0</v>
      </c>
      <c r="T39" s="242">
        <f>IFERROR(INDEX(Deduction!$AF:$AF,MATCH($A39,Deduction!$A:$A,0))*_xlfn.XLOOKUP(T$1,'Point System'!$E:$E,'Point System'!$G:$G,0),0)</f>
        <v>0</v>
      </c>
      <c r="U39" s="242">
        <f>IFERROR(INDEX(Deduction!$AG:$AG,MATCH($A39,Deduction!$A:$A,0))*_xlfn.XLOOKUP(U$1,'Point System'!$E:$E,'Point System'!$G:$G,0),0)</f>
        <v>0</v>
      </c>
      <c r="V39" s="242">
        <f>IFERROR(INDEX(Deduction!$AH:$AH,MATCH($A39,Deduction!$A:$A,0))*_xlfn.XLOOKUP(V$1,'Point System'!$E:$E,'Point System'!$G:$G,0),0)</f>
        <v>0</v>
      </c>
      <c r="W39" s="241">
        <f t="shared" si="1"/>
        <v>0</v>
      </c>
      <c r="X39" s="241">
        <f t="shared" si="2"/>
        <v>0</v>
      </c>
      <c r="Y39" s="244" cm="1">
        <f t="array" ref="Y39">IFERROR(SUMPRODUCT((LOWER(INDEX(Attendance!$E:$ZZ,MATCH($A39,Attendance!$A:$A,0),0))="x")*(TEXT(Attendance!$E$1:$ZZ$1,"mmm")="Apr"))/SUMPRODUCT((Attendance!$E$1:$ZZ$1&lt;&gt;"")*(TEXT(Attendance!$E$1:$ZZ$1,"mmm")="Apr")),0)</f>
        <v>0</v>
      </c>
      <c r="Z39" s="245" cm="1">
        <f t="array" ref="Z39">IFERROR(SUMPRODUCT((LOWER(INDEX(Attendance!$E:$ZZ,MATCH($A39,Attendance!$A:$A,0),0))="x")*(Attendance!$E$2:$ZZ$2=_xlfn.XLOOKUP(E$1,'Point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40" spans="1:26" x14ac:dyDescent="0.25">
      <c r="A40" s="40">
        <f>Attendance!A39</f>
        <v>37</v>
      </c>
      <c r="B40" s="39" t="str">
        <f>IF($A40=0,"",IFERROR(_xlfn.LET(_xlpm.x,INDEX(Attendance!$B:$B,MATCH($A40,Attendance!$A:$A,0)),IF(_xlpm.x=0,"",_xlpm.x)),""))</f>
        <v/>
      </c>
      <c r="C40" s="39" t="str">
        <f>IF($A40=0,"",IFERROR(_xlfn.LET(_xlpm.x,INDEX(Attendance!$C:$C,MATCH($A40,Attendance!$A:$A,0)),IF(_xlpm.x=0,"",_xlpm.x)),""))</f>
        <v/>
      </c>
      <c r="D40" s="39" t="str">
        <f>IF($A40=0,"",IFERROR(_xlfn.LET(_xlpm.x,INDEX(Attendance!$D:$D,MATCH($A40,Attendance!$A:$A,0)),IF(_xlpm.x=0,"",_xlpm.x)),""))</f>
        <v/>
      </c>
      <c r="E40" s="233" cm="1">
        <f t="array" ref="E40">SUMPRODUCT((LOWER(INDEX(Attendance!$D:$ZZ,MATCH($A40,Attendance!$A:$A,0),0))="x")*(Attendance!$D$2:$ZZ$2=_xlfn.XLOOKUP(E$1,'Point System'!$A:$A,'Point System'!$B:$B,""))*(TEXT(Attendance!$D$1:$ZZ$1,"mmm")="Apr"))*_xlfn.XLOOKUP(E$1,'Point System'!$A:$A,'Point System'!$C:$C,0)</f>
        <v>0</v>
      </c>
      <c r="F40" s="233" cm="1">
        <f t="array" ref="F40">SUMPRODUCT((LOWER(INDEX(Attendance!$D:$ZZ,MATCH($A40,Attendance!$A:$A,0),0))="x")*(Attendance!$D$2:$ZZ$2=_xlfn.XLOOKUP(F$1,'Point System'!$A:$A,'Point System'!$B:$B,""))*(TEXT(Attendance!$D$1:$ZZ$1,"mmm")="Apr"))*_xlfn.XLOOKUP(F$1,'Point System'!$A:$A,'Point System'!$C:$C,0)</f>
        <v>0</v>
      </c>
      <c r="G40" s="233" cm="1">
        <f t="array" ref="G40">SUMPRODUCT((LOWER(INDEX(Attendance!$D:$ZZ,MATCH($A40,Attendance!$A:$A,0),0))="x")*(Attendance!$D$2:$ZZ$2=_xlfn.XLOOKUP(G$1,'Point System'!$A:$A,'Point System'!$B:$B,""))*(TEXT(Attendance!$D$1:$ZZ$1,"mmm")="Apr"))*_xlfn.XLOOKUP(G$1,'Point System'!$A:$A,'Point System'!$C:$C,0)</f>
        <v>0</v>
      </c>
      <c r="H40" s="233" cm="1">
        <f t="array" ref="H40">SUMPRODUCT((LOWER(INDEX(Attendance!$D:$ZZ,MATCH($A40,Attendance!$A:$A,0),0))="x")*(Attendance!$D$2:$ZZ$2=_xlfn.XLOOKUP(H$1,'Point System'!$A:$A,'Point System'!$B:$B,""))*(TEXT(Attendance!$D$1:$ZZ$1,"mmm")="Apr"))*_xlfn.XLOOKUP(H$1,'Point System'!$A:$A,'Point System'!$C:$C,0)</f>
        <v>0</v>
      </c>
      <c r="I40" s="233" cm="1">
        <f t="array" ref="I40">SUMPRODUCT((LOWER(INDEX(Attendance!$D:$ZZ,MATCH($A40,Attendance!$A:$A,0),0))="x")*(Attendance!$D$2:$ZZ$2=_xlfn.XLOOKUP(I$1,'Point System'!$A:$A,'Point System'!$B:$B,""))*(TEXT(Attendance!$D$1:$ZZ$1,"mmm")="Apr"))*_xlfn.XLOOKUP(I$1,'Point System'!$A:$A,'Point System'!$C:$C,0)</f>
        <v>0</v>
      </c>
      <c r="J40" s="233" cm="1">
        <f t="array" ref="J40">SUMPRODUCT((LOWER(INDEX(Attendance!$D:$ZZ,MATCH($A40,Attendance!$A:$A,0),0))="x")*(Attendance!$D$2:$ZZ$2=_xlfn.XLOOKUP(J$1,'Point System'!$A:$A,'Point System'!$B:$B,""))*(TEXT(Attendance!$D$1:$ZZ$1,"mmm")="Apr"))*_xlfn.XLOOKUP(J$1,'Point System'!$A:$A,'Point System'!$C:$C,0)</f>
        <v>0</v>
      </c>
      <c r="K40" s="233" cm="1">
        <f t="array" ref="K40">SUMPRODUCT((LOWER(INDEX(Attendance!$D:$ZZ,MATCH($A40,Attendance!$A:$A,0),0))="x")*(Attendance!$D$2:$ZZ$2=_xlfn.XLOOKUP(K$1,'Point System'!$A:$A,'Point System'!$B:$B,""))*(TEXT(Attendance!$D$1:$ZZ$1,"mmm")="Apr"))*_xlfn.XLOOKUP(K$1,'Point System'!$A:$A,'Point System'!$C:$C,0)</f>
        <v>0</v>
      </c>
      <c r="L40" s="188"/>
      <c r="M40" s="188"/>
      <c r="N40" s="188"/>
      <c r="O40" s="188"/>
      <c r="P40" s="241">
        <f t="shared" si="0"/>
        <v>0</v>
      </c>
      <c r="Q40" s="242">
        <f>IFERROR(INDEX(Deduction!$AC:$AC,MATCH($A40,Deduction!$A:$A,0))*_xlfn.XLOOKUP(Q$1,'Point System'!$E:$E,'Point System'!$G:$G,0),0)</f>
        <v>0</v>
      </c>
      <c r="R40" s="242">
        <f>IFERROR(INDEX(Deduction!$AD:$AD,MATCH($A40,Deduction!$A:$A,0))*_xlfn.XLOOKUP(R$1,'Point System'!$E:$E,'Point System'!$G:$G,0),0)</f>
        <v>0</v>
      </c>
      <c r="S40" s="242">
        <f>IFERROR(INDEX(Deduction!$AE:$AE,MATCH($A40,Deduction!$A:$A,0))*_xlfn.XLOOKUP(S$1,'Point System'!$E:$E,'Point System'!$G:$G,0),0)</f>
        <v>0</v>
      </c>
      <c r="T40" s="242">
        <f>IFERROR(INDEX(Deduction!$AF:$AF,MATCH($A40,Deduction!$A:$A,0))*_xlfn.XLOOKUP(T$1,'Point System'!$E:$E,'Point System'!$G:$G,0),0)</f>
        <v>0</v>
      </c>
      <c r="U40" s="242">
        <f>IFERROR(INDEX(Deduction!$AG:$AG,MATCH($A40,Deduction!$A:$A,0))*_xlfn.XLOOKUP(U$1,'Point System'!$E:$E,'Point System'!$G:$G,0),0)</f>
        <v>0</v>
      </c>
      <c r="V40" s="242">
        <f>IFERROR(INDEX(Deduction!$AH:$AH,MATCH($A40,Deduction!$A:$A,0))*_xlfn.XLOOKUP(V$1,'Point System'!$E:$E,'Point System'!$G:$G,0),0)</f>
        <v>0</v>
      </c>
      <c r="W40" s="241">
        <f t="shared" si="1"/>
        <v>0</v>
      </c>
      <c r="X40" s="241">
        <f t="shared" si="2"/>
        <v>0</v>
      </c>
      <c r="Y40" s="244" cm="1">
        <f t="array" ref="Y40">IFERROR(SUMPRODUCT((LOWER(INDEX(Attendance!$E:$ZZ,MATCH($A40,Attendance!$A:$A,0),0))="x")*(TEXT(Attendance!$E$1:$ZZ$1,"mmm")="Apr"))/SUMPRODUCT((Attendance!$E$1:$ZZ$1&lt;&gt;"")*(TEXT(Attendance!$E$1:$ZZ$1,"mmm")="Apr")),0)</f>
        <v>0</v>
      </c>
      <c r="Z40" s="245" cm="1">
        <f t="array" ref="Z40">IFERROR(SUMPRODUCT((LOWER(INDEX(Attendance!$E:$ZZ,MATCH($A40,Attendance!$A:$A,0),0))="x")*(Attendance!$E$2:$ZZ$2=_xlfn.XLOOKUP(E$1,'Point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41" spans="1:26" x14ac:dyDescent="0.25">
      <c r="A41" s="39">
        <f>Attendance!A40</f>
        <v>38</v>
      </c>
      <c r="B41" s="39" t="str">
        <f>IF($A41=0,"",IFERROR(_xlfn.LET(_xlpm.x,INDEX(Attendance!$B:$B,MATCH($A41,Attendance!$A:$A,0)),IF(_xlpm.x=0,"",_xlpm.x)),""))</f>
        <v/>
      </c>
      <c r="C41" s="39" t="str">
        <f>IF($A41=0,"",IFERROR(_xlfn.LET(_xlpm.x,INDEX(Attendance!$C:$C,MATCH($A41,Attendance!$A:$A,0)),IF(_xlpm.x=0,"",_xlpm.x)),""))</f>
        <v/>
      </c>
      <c r="D41" s="39" t="str">
        <f>IF($A41=0,"",IFERROR(_xlfn.LET(_xlpm.x,INDEX(Attendance!$D:$D,MATCH($A41,Attendance!$A:$A,0)),IF(_xlpm.x=0,"",_xlpm.x)),""))</f>
        <v/>
      </c>
      <c r="E41" s="233" cm="1">
        <f t="array" ref="E41">SUMPRODUCT((LOWER(INDEX(Attendance!$D:$ZZ,MATCH($A41,Attendance!$A:$A,0),0))="x")*(Attendance!$D$2:$ZZ$2=_xlfn.XLOOKUP(E$1,'Point System'!$A:$A,'Point System'!$B:$B,""))*(TEXT(Attendance!$D$1:$ZZ$1,"mmm")="Apr"))*_xlfn.XLOOKUP(E$1,'Point System'!$A:$A,'Point System'!$C:$C,0)</f>
        <v>0</v>
      </c>
      <c r="F41" s="233" cm="1">
        <f t="array" ref="F41">SUMPRODUCT((LOWER(INDEX(Attendance!$D:$ZZ,MATCH($A41,Attendance!$A:$A,0),0))="x")*(Attendance!$D$2:$ZZ$2=_xlfn.XLOOKUP(F$1,'Point System'!$A:$A,'Point System'!$B:$B,""))*(TEXT(Attendance!$D$1:$ZZ$1,"mmm")="Apr"))*_xlfn.XLOOKUP(F$1,'Point System'!$A:$A,'Point System'!$C:$C,0)</f>
        <v>0</v>
      </c>
      <c r="G41" s="233" cm="1">
        <f t="array" ref="G41">SUMPRODUCT((LOWER(INDEX(Attendance!$D:$ZZ,MATCH($A41,Attendance!$A:$A,0),0))="x")*(Attendance!$D$2:$ZZ$2=_xlfn.XLOOKUP(G$1,'Point System'!$A:$A,'Point System'!$B:$B,""))*(TEXT(Attendance!$D$1:$ZZ$1,"mmm")="Apr"))*_xlfn.XLOOKUP(G$1,'Point System'!$A:$A,'Point System'!$C:$C,0)</f>
        <v>0</v>
      </c>
      <c r="H41" s="233" cm="1">
        <f t="array" ref="H41">SUMPRODUCT((LOWER(INDEX(Attendance!$D:$ZZ,MATCH($A41,Attendance!$A:$A,0),0))="x")*(Attendance!$D$2:$ZZ$2=_xlfn.XLOOKUP(H$1,'Point System'!$A:$A,'Point System'!$B:$B,""))*(TEXT(Attendance!$D$1:$ZZ$1,"mmm")="Apr"))*_xlfn.XLOOKUP(H$1,'Point System'!$A:$A,'Point System'!$C:$C,0)</f>
        <v>0</v>
      </c>
      <c r="I41" s="233" cm="1">
        <f t="array" ref="I41">SUMPRODUCT((LOWER(INDEX(Attendance!$D:$ZZ,MATCH($A41,Attendance!$A:$A,0),0))="x")*(Attendance!$D$2:$ZZ$2=_xlfn.XLOOKUP(I$1,'Point System'!$A:$A,'Point System'!$B:$B,""))*(TEXT(Attendance!$D$1:$ZZ$1,"mmm")="Apr"))*_xlfn.XLOOKUP(I$1,'Point System'!$A:$A,'Point System'!$C:$C,0)</f>
        <v>0</v>
      </c>
      <c r="J41" s="233" cm="1">
        <f t="array" ref="J41">SUMPRODUCT((LOWER(INDEX(Attendance!$D:$ZZ,MATCH($A41,Attendance!$A:$A,0),0))="x")*(Attendance!$D$2:$ZZ$2=_xlfn.XLOOKUP(J$1,'Point System'!$A:$A,'Point System'!$B:$B,""))*(TEXT(Attendance!$D$1:$ZZ$1,"mmm")="Apr"))*_xlfn.XLOOKUP(J$1,'Point System'!$A:$A,'Point System'!$C:$C,0)</f>
        <v>0</v>
      </c>
      <c r="K41" s="233" cm="1">
        <f t="array" ref="K41">SUMPRODUCT((LOWER(INDEX(Attendance!$D:$ZZ,MATCH($A41,Attendance!$A:$A,0),0))="x")*(Attendance!$D$2:$ZZ$2=_xlfn.XLOOKUP(K$1,'Point System'!$A:$A,'Point System'!$B:$B,""))*(TEXT(Attendance!$D$1:$ZZ$1,"mmm")="Apr"))*_xlfn.XLOOKUP(K$1,'Point System'!$A:$A,'Point System'!$C:$C,0)</f>
        <v>0</v>
      </c>
      <c r="L41" s="188"/>
      <c r="M41" s="188"/>
      <c r="N41" s="188"/>
      <c r="O41" s="188"/>
      <c r="P41" s="241">
        <f t="shared" si="0"/>
        <v>0</v>
      </c>
      <c r="Q41" s="242">
        <f>IFERROR(INDEX(Deduction!$AC:$AC,MATCH($A41,Deduction!$A:$A,0))*_xlfn.XLOOKUP(Q$1,'Point System'!$E:$E,'Point System'!$G:$G,0),0)</f>
        <v>0</v>
      </c>
      <c r="R41" s="242">
        <f>IFERROR(INDEX(Deduction!$AD:$AD,MATCH($A41,Deduction!$A:$A,0))*_xlfn.XLOOKUP(R$1,'Point System'!$E:$E,'Point System'!$G:$G,0),0)</f>
        <v>0</v>
      </c>
      <c r="S41" s="242">
        <f>IFERROR(INDEX(Deduction!$AE:$AE,MATCH($A41,Deduction!$A:$A,0))*_xlfn.XLOOKUP(S$1,'Point System'!$E:$E,'Point System'!$G:$G,0),0)</f>
        <v>0</v>
      </c>
      <c r="T41" s="242">
        <f>IFERROR(INDEX(Deduction!$AF:$AF,MATCH($A41,Deduction!$A:$A,0))*_xlfn.XLOOKUP(T$1,'Point System'!$E:$E,'Point System'!$G:$G,0),0)</f>
        <v>0</v>
      </c>
      <c r="U41" s="242">
        <f>IFERROR(INDEX(Deduction!$AG:$AG,MATCH($A41,Deduction!$A:$A,0))*_xlfn.XLOOKUP(U$1,'Point System'!$E:$E,'Point System'!$G:$G,0),0)</f>
        <v>0</v>
      </c>
      <c r="V41" s="242">
        <f>IFERROR(INDEX(Deduction!$AH:$AH,MATCH($A41,Deduction!$A:$A,0))*_xlfn.XLOOKUP(V$1,'Point System'!$E:$E,'Point System'!$G:$G,0),0)</f>
        <v>0</v>
      </c>
      <c r="W41" s="241">
        <f t="shared" si="1"/>
        <v>0</v>
      </c>
      <c r="X41" s="241">
        <f t="shared" si="2"/>
        <v>0</v>
      </c>
      <c r="Y41" s="244" cm="1">
        <f t="array" ref="Y41">IFERROR(SUMPRODUCT((LOWER(INDEX(Attendance!$E:$ZZ,MATCH($A41,Attendance!$A:$A,0),0))="x")*(TEXT(Attendance!$E$1:$ZZ$1,"mmm")="Apr"))/SUMPRODUCT((Attendance!$E$1:$ZZ$1&lt;&gt;"")*(TEXT(Attendance!$E$1:$ZZ$1,"mmm")="Apr")),0)</f>
        <v>0</v>
      </c>
      <c r="Z41" s="245" cm="1">
        <f t="array" ref="Z41">IFERROR(SUMPRODUCT((LOWER(INDEX(Attendance!$E:$ZZ,MATCH($A41,Attendance!$A:$A,0),0))="x")*(Attendance!$E$2:$ZZ$2=_xlfn.XLOOKUP(E$1,'Point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42" spans="1:26" x14ac:dyDescent="0.25">
      <c r="A42" s="40">
        <f>Attendance!A41</f>
        <v>39</v>
      </c>
      <c r="B42" s="39" t="str">
        <f>IF($A42=0,"",IFERROR(_xlfn.LET(_xlpm.x,INDEX(Attendance!$B:$B,MATCH($A42,Attendance!$A:$A,0)),IF(_xlpm.x=0,"",_xlpm.x)),""))</f>
        <v/>
      </c>
      <c r="C42" s="39" t="str">
        <f>IF($A42=0,"",IFERROR(_xlfn.LET(_xlpm.x,INDEX(Attendance!$C:$C,MATCH($A42,Attendance!$A:$A,0)),IF(_xlpm.x=0,"",_xlpm.x)),""))</f>
        <v/>
      </c>
      <c r="D42" s="39" t="str">
        <f>IF($A42=0,"",IFERROR(_xlfn.LET(_xlpm.x,INDEX(Attendance!$D:$D,MATCH($A42,Attendance!$A:$A,0)),IF(_xlpm.x=0,"",_xlpm.x)),""))</f>
        <v/>
      </c>
      <c r="E42" s="233" cm="1">
        <f t="array" ref="E42">SUMPRODUCT((LOWER(INDEX(Attendance!$D:$ZZ,MATCH($A42,Attendance!$A:$A,0),0))="x")*(Attendance!$D$2:$ZZ$2=_xlfn.XLOOKUP(E$1,'Point System'!$A:$A,'Point System'!$B:$B,""))*(TEXT(Attendance!$D$1:$ZZ$1,"mmm")="Apr"))*_xlfn.XLOOKUP(E$1,'Point System'!$A:$A,'Point System'!$C:$C,0)</f>
        <v>0</v>
      </c>
      <c r="F42" s="233" cm="1">
        <f t="array" ref="F42">SUMPRODUCT((LOWER(INDEX(Attendance!$D:$ZZ,MATCH($A42,Attendance!$A:$A,0),0))="x")*(Attendance!$D$2:$ZZ$2=_xlfn.XLOOKUP(F$1,'Point System'!$A:$A,'Point System'!$B:$B,""))*(TEXT(Attendance!$D$1:$ZZ$1,"mmm")="Apr"))*_xlfn.XLOOKUP(F$1,'Point System'!$A:$A,'Point System'!$C:$C,0)</f>
        <v>0</v>
      </c>
      <c r="G42" s="233" cm="1">
        <f t="array" ref="G42">SUMPRODUCT((LOWER(INDEX(Attendance!$D:$ZZ,MATCH($A42,Attendance!$A:$A,0),0))="x")*(Attendance!$D$2:$ZZ$2=_xlfn.XLOOKUP(G$1,'Point System'!$A:$A,'Point System'!$B:$B,""))*(TEXT(Attendance!$D$1:$ZZ$1,"mmm")="Apr"))*_xlfn.XLOOKUP(G$1,'Point System'!$A:$A,'Point System'!$C:$C,0)</f>
        <v>0</v>
      </c>
      <c r="H42" s="233" cm="1">
        <f t="array" ref="H42">SUMPRODUCT((LOWER(INDEX(Attendance!$D:$ZZ,MATCH($A42,Attendance!$A:$A,0),0))="x")*(Attendance!$D$2:$ZZ$2=_xlfn.XLOOKUP(H$1,'Point System'!$A:$A,'Point System'!$B:$B,""))*(TEXT(Attendance!$D$1:$ZZ$1,"mmm")="Apr"))*_xlfn.XLOOKUP(H$1,'Point System'!$A:$A,'Point System'!$C:$C,0)</f>
        <v>0</v>
      </c>
      <c r="I42" s="233" cm="1">
        <f t="array" ref="I42">SUMPRODUCT((LOWER(INDEX(Attendance!$D:$ZZ,MATCH($A42,Attendance!$A:$A,0),0))="x")*(Attendance!$D$2:$ZZ$2=_xlfn.XLOOKUP(I$1,'Point System'!$A:$A,'Point System'!$B:$B,""))*(TEXT(Attendance!$D$1:$ZZ$1,"mmm")="Apr"))*_xlfn.XLOOKUP(I$1,'Point System'!$A:$A,'Point System'!$C:$C,0)</f>
        <v>0</v>
      </c>
      <c r="J42" s="233" cm="1">
        <f t="array" ref="J42">SUMPRODUCT((LOWER(INDEX(Attendance!$D:$ZZ,MATCH($A42,Attendance!$A:$A,0),0))="x")*(Attendance!$D$2:$ZZ$2=_xlfn.XLOOKUP(J$1,'Point System'!$A:$A,'Point System'!$B:$B,""))*(TEXT(Attendance!$D$1:$ZZ$1,"mmm")="Apr"))*_xlfn.XLOOKUP(J$1,'Point System'!$A:$A,'Point System'!$C:$C,0)</f>
        <v>0</v>
      </c>
      <c r="K42" s="233" cm="1">
        <f t="array" ref="K42">SUMPRODUCT((LOWER(INDEX(Attendance!$D:$ZZ,MATCH($A42,Attendance!$A:$A,0),0))="x")*(Attendance!$D$2:$ZZ$2=_xlfn.XLOOKUP(K$1,'Point System'!$A:$A,'Point System'!$B:$B,""))*(TEXT(Attendance!$D$1:$ZZ$1,"mmm")="Apr"))*_xlfn.XLOOKUP(K$1,'Point System'!$A:$A,'Point System'!$C:$C,0)</f>
        <v>0</v>
      </c>
      <c r="L42" s="188"/>
      <c r="M42" s="188"/>
      <c r="N42" s="188"/>
      <c r="O42" s="188"/>
      <c r="P42" s="241">
        <f t="shared" si="0"/>
        <v>0</v>
      </c>
      <c r="Q42" s="242">
        <f>IFERROR(INDEX(Deduction!$AC:$AC,MATCH($A42,Deduction!$A:$A,0))*_xlfn.XLOOKUP(Q$1,'Point System'!$E:$E,'Point System'!$G:$G,0),0)</f>
        <v>0</v>
      </c>
      <c r="R42" s="242">
        <f>IFERROR(INDEX(Deduction!$AD:$AD,MATCH($A42,Deduction!$A:$A,0))*_xlfn.XLOOKUP(R$1,'Point System'!$E:$E,'Point System'!$G:$G,0),0)</f>
        <v>0</v>
      </c>
      <c r="S42" s="242">
        <f>IFERROR(INDEX(Deduction!$AE:$AE,MATCH($A42,Deduction!$A:$A,0))*_xlfn.XLOOKUP(S$1,'Point System'!$E:$E,'Point System'!$G:$G,0),0)</f>
        <v>0</v>
      </c>
      <c r="T42" s="242">
        <f>IFERROR(INDEX(Deduction!$AF:$AF,MATCH($A42,Deduction!$A:$A,0))*_xlfn.XLOOKUP(T$1,'Point System'!$E:$E,'Point System'!$G:$G,0),0)</f>
        <v>0</v>
      </c>
      <c r="U42" s="242">
        <f>IFERROR(INDEX(Deduction!$AG:$AG,MATCH($A42,Deduction!$A:$A,0))*_xlfn.XLOOKUP(U$1,'Point System'!$E:$E,'Point System'!$G:$G,0),0)</f>
        <v>0</v>
      </c>
      <c r="V42" s="242">
        <f>IFERROR(INDEX(Deduction!$AH:$AH,MATCH($A42,Deduction!$A:$A,0))*_xlfn.XLOOKUP(V$1,'Point System'!$E:$E,'Point System'!$G:$G,0),0)</f>
        <v>0</v>
      </c>
      <c r="W42" s="241">
        <f t="shared" si="1"/>
        <v>0</v>
      </c>
      <c r="X42" s="241">
        <f t="shared" si="2"/>
        <v>0</v>
      </c>
      <c r="Y42" s="244" cm="1">
        <f t="array" ref="Y42">IFERROR(SUMPRODUCT((LOWER(INDEX(Attendance!$E:$ZZ,MATCH($A42,Attendance!$A:$A,0),0))="x")*(TEXT(Attendance!$E$1:$ZZ$1,"mmm")="Apr"))/SUMPRODUCT((Attendance!$E$1:$ZZ$1&lt;&gt;"")*(TEXT(Attendance!$E$1:$ZZ$1,"mmm")="Apr")),0)</f>
        <v>0</v>
      </c>
      <c r="Z42" s="245" cm="1">
        <f t="array" ref="Z42">IFERROR(SUMPRODUCT((LOWER(INDEX(Attendance!$E:$ZZ,MATCH($A42,Attendance!$A:$A,0),0))="x")*(Attendance!$E$2:$ZZ$2=_xlfn.XLOOKUP(E$1,'Point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43" spans="1:26" x14ac:dyDescent="0.25">
      <c r="A43" s="39">
        <f>Attendance!A42</f>
        <v>40</v>
      </c>
      <c r="B43" s="39" t="str">
        <f>IF($A43=0,"",IFERROR(_xlfn.LET(_xlpm.x,INDEX(Attendance!$B:$B,MATCH($A43,Attendance!$A:$A,0)),IF(_xlpm.x=0,"",_xlpm.x)),""))</f>
        <v/>
      </c>
      <c r="C43" s="39" t="str">
        <f>IF($A43=0,"",IFERROR(_xlfn.LET(_xlpm.x,INDEX(Attendance!$C:$C,MATCH($A43,Attendance!$A:$A,0)),IF(_xlpm.x=0,"",_xlpm.x)),""))</f>
        <v/>
      </c>
      <c r="D43" s="39" t="str">
        <f>IF($A43=0,"",IFERROR(_xlfn.LET(_xlpm.x,INDEX(Attendance!$D:$D,MATCH($A43,Attendance!$A:$A,0)),IF(_xlpm.x=0,"",_xlpm.x)),""))</f>
        <v/>
      </c>
      <c r="E43" s="233" cm="1">
        <f t="array" ref="E43">SUMPRODUCT((LOWER(INDEX(Attendance!$D:$ZZ,MATCH($A43,Attendance!$A:$A,0),0))="x")*(Attendance!$D$2:$ZZ$2=_xlfn.XLOOKUP(E$1,'Point System'!$A:$A,'Point System'!$B:$B,""))*(TEXT(Attendance!$D$1:$ZZ$1,"mmm")="Apr"))*_xlfn.XLOOKUP(E$1,'Point System'!$A:$A,'Point System'!$C:$C,0)</f>
        <v>0</v>
      </c>
      <c r="F43" s="233" cm="1">
        <f t="array" ref="F43">SUMPRODUCT((LOWER(INDEX(Attendance!$D:$ZZ,MATCH($A43,Attendance!$A:$A,0),0))="x")*(Attendance!$D$2:$ZZ$2=_xlfn.XLOOKUP(F$1,'Point System'!$A:$A,'Point System'!$B:$B,""))*(TEXT(Attendance!$D$1:$ZZ$1,"mmm")="Apr"))*_xlfn.XLOOKUP(F$1,'Point System'!$A:$A,'Point System'!$C:$C,0)</f>
        <v>0</v>
      </c>
      <c r="G43" s="233" cm="1">
        <f t="array" ref="G43">SUMPRODUCT((LOWER(INDEX(Attendance!$D:$ZZ,MATCH($A43,Attendance!$A:$A,0),0))="x")*(Attendance!$D$2:$ZZ$2=_xlfn.XLOOKUP(G$1,'Point System'!$A:$A,'Point System'!$B:$B,""))*(TEXT(Attendance!$D$1:$ZZ$1,"mmm")="Apr"))*_xlfn.XLOOKUP(G$1,'Point System'!$A:$A,'Point System'!$C:$C,0)</f>
        <v>0</v>
      </c>
      <c r="H43" s="233" cm="1">
        <f t="array" ref="H43">SUMPRODUCT((LOWER(INDEX(Attendance!$D:$ZZ,MATCH($A43,Attendance!$A:$A,0),0))="x")*(Attendance!$D$2:$ZZ$2=_xlfn.XLOOKUP(H$1,'Point System'!$A:$A,'Point System'!$B:$B,""))*(TEXT(Attendance!$D$1:$ZZ$1,"mmm")="Apr"))*_xlfn.XLOOKUP(H$1,'Point System'!$A:$A,'Point System'!$C:$C,0)</f>
        <v>0</v>
      </c>
      <c r="I43" s="233" cm="1">
        <f t="array" ref="I43">SUMPRODUCT((LOWER(INDEX(Attendance!$D:$ZZ,MATCH($A43,Attendance!$A:$A,0),0))="x")*(Attendance!$D$2:$ZZ$2=_xlfn.XLOOKUP(I$1,'Point System'!$A:$A,'Point System'!$B:$B,""))*(TEXT(Attendance!$D$1:$ZZ$1,"mmm")="Apr"))*_xlfn.XLOOKUP(I$1,'Point System'!$A:$A,'Point System'!$C:$C,0)</f>
        <v>0</v>
      </c>
      <c r="J43" s="233" cm="1">
        <f t="array" ref="J43">SUMPRODUCT((LOWER(INDEX(Attendance!$D:$ZZ,MATCH($A43,Attendance!$A:$A,0),0))="x")*(Attendance!$D$2:$ZZ$2=_xlfn.XLOOKUP(J$1,'Point System'!$A:$A,'Point System'!$B:$B,""))*(TEXT(Attendance!$D$1:$ZZ$1,"mmm")="Apr"))*_xlfn.XLOOKUP(J$1,'Point System'!$A:$A,'Point System'!$C:$C,0)</f>
        <v>0</v>
      </c>
      <c r="K43" s="233" cm="1">
        <f t="array" ref="K43">SUMPRODUCT((LOWER(INDEX(Attendance!$D:$ZZ,MATCH($A43,Attendance!$A:$A,0),0))="x")*(Attendance!$D$2:$ZZ$2=_xlfn.XLOOKUP(K$1,'Point System'!$A:$A,'Point System'!$B:$B,""))*(TEXT(Attendance!$D$1:$ZZ$1,"mmm")="Apr"))*_xlfn.XLOOKUP(K$1,'Point System'!$A:$A,'Point System'!$C:$C,0)</f>
        <v>0</v>
      </c>
      <c r="L43" s="188"/>
      <c r="M43" s="188"/>
      <c r="N43" s="188"/>
      <c r="O43" s="188"/>
      <c r="P43" s="241">
        <f t="shared" si="0"/>
        <v>0</v>
      </c>
      <c r="Q43" s="242">
        <f>IFERROR(INDEX(Deduction!$AC:$AC,MATCH($A43,Deduction!$A:$A,0))*_xlfn.XLOOKUP(Q$1,'Point System'!$E:$E,'Point System'!$G:$G,0),0)</f>
        <v>0</v>
      </c>
      <c r="R43" s="242">
        <f>IFERROR(INDEX(Deduction!$AD:$AD,MATCH($A43,Deduction!$A:$A,0))*_xlfn.XLOOKUP(R$1,'Point System'!$E:$E,'Point System'!$G:$G,0),0)</f>
        <v>0</v>
      </c>
      <c r="S43" s="242">
        <f>IFERROR(INDEX(Deduction!$AE:$AE,MATCH($A43,Deduction!$A:$A,0))*_xlfn.XLOOKUP(S$1,'Point System'!$E:$E,'Point System'!$G:$G,0),0)</f>
        <v>0</v>
      </c>
      <c r="T43" s="242">
        <f>IFERROR(INDEX(Deduction!$AF:$AF,MATCH($A43,Deduction!$A:$A,0))*_xlfn.XLOOKUP(T$1,'Point System'!$E:$E,'Point System'!$G:$G,0),0)</f>
        <v>0</v>
      </c>
      <c r="U43" s="242">
        <f>IFERROR(INDEX(Deduction!$AG:$AG,MATCH($A43,Deduction!$A:$A,0))*_xlfn.XLOOKUP(U$1,'Point System'!$E:$E,'Point System'!$G:$G,0),0)</f>
        <v>0</v>
      </c>
      <c r="V43" s="242">
        <f>IFERROR(INDEX(Deduction!$AH:$AH,MATCH($A43,Deduction!$A:$A,0))*_xlfn.XLOOKUP(V$1,'Point System'!$E:$E,'Point System'!$G:$G,0),0)</f>
        <v>0</v>
      </c>
      <c r="W43" s="241">
        <f t="shared" si="1"/>
        <v>0</v>
      </c>
      <c r="X43" s="241">
        <f t="shared" si="2"/>
        <v>0</v>
      </c>
      <c r="Y43" s="244" cm="1">
        <f t="array" ref="Y43">IFERROR(SUMPRODUCT((LOWER(INDEX(Attendance!$E:$ZZ,MATCH($A43,Attendance!$A:$A,0),0))="x")*(TEXT(Attendance!$E$1:$ZZ$1,"mmm")="Apr"))/SUMPRODUCT((Attendance!$E$1:$ZZ$1&lt;&gt;"")*(TEXT(Attendance!$E$1:$ZZ$1,"mmm")="Apr")),0)</f>
        <v>0</v>
      </c>
      <c r="Z43" s="245" cm="1">
        <f t="array" ref="Z43">IFERROR(SUMPRODUCT((LOWER(INDEX(Attendance!$E:$ZZ,MATCH($A43,Attendance!$A:$A,0),0))="x")*(Attendance!$E$2:$ZZ$2=_xlfn.XLOOKUP(E$1,'Point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44" spans="1:26" x14ac:dyDescent="0.25">
      <c r="A44" s="40">
        <f>Attendance!A43</f>
        <v>41</v>
      </c>
      <c r="B44" s="39" t="str">
        <f>IF($A44=0,"",IFERROR(_xlfn.LET(_xlpm.x,INDEX(Attendance!$B:$B,MATCH($A44,Attendance!$A:$A,0)),IF(_xlpm.x=0,"",_xlpm.x)),""))</f>
        <v/>
      </c>
      <c r="C44" s="39" t="str">
        <f>IF($A44=0,"",IFERROR(_xlfn.LET(_xlpm.x,INDEX(Attendance!$C:$C,MATCH($A44,Attendance!$A:$A,0)),IF(_xlpm.x=0,"",_xlpm.x)),""))</f>
        <v/>
      </c>
      <c r="D44" s="39" t="str">
        <f>IF($A44=0,"",IFERROR(_xlfn.LET(_xlpm.x,INDEX(Attendance!$D:$D,MATCH($A44,Attendance!$A:$A,0)),IF(_xlpm.x=0,"",_xlpm.x)),""))</f>
        <v/>
      </c>
      <c r="E44" s="233" cm="1">
        <f t="array" ref="E44">SUMPRODUCT((LOWER(INDEX(Attendance!$D:$ZZ,MATCH($A44,Attendance!$A:$A,0),0))="x")*(Attendance!$D$2:$ZZ$2=_xlfn.XLOOKUP(E$1,'Point System'!$A:$A,'Point System'!$B:$B,""))*(TEXT(Attendance!$D$1:$ZZ$1,"mmm")="Apr"))*_xlfn.XLOOKUP(E$1,'Point System'!$A:$A,'Point System'!$C:$C,0)</f>
        <v>0</v>
      </c>
      <c r="F44" s="233" cm="1">
        <f t="array" ref="F44">SUMPRODUCT((LOWER(INDEX(Attendance!$D:$ZZ,MATCH($A44,Attendance!$A:$A,0),0))="x")*(Attendance!$D$2:$ZZ$2=_xlfn.XLOOKUP(F$1,'Point System'!$A:$A,'Point System'!$B:$B,""))*(TEXT(Attendance!$D$1:$ZZ$1,"mmm")="Apr"))*_xlfn.XLOOKUP(F$1,'Point System'!$A:$A,'Point System'!$C:$C,0)</f>
        <v>0</v>
      </c>
      <c r="G44" s="233" cm="1">
        <f t="array" ref="G44">SUMPRODUCT((LOWER(INDEX(Attendance!$D:$ZZ,MATCH($A44,Attendance!$A:$A,0),0))="x")*(Attendance!$D$2:$ZZ$2=_xlfn.XLOOKUP(G$1,'Point System'!$A:$A,'Point System'!$B:$B,""))*(TEXT(Attendance!$D$1:$ZZ$1,"mmm")="Apr"))*_xlfn.XLOOKUP(G$1,'Point System'!$A:$A,'Point System'!$C:$C,0)</f>
        <v>0</v>
      </c>
      <c r="H44" s="233" cm="1">
        <f t="array" ref="H44">SUMPRODUCT((LOWER(INDEX(Attendance!$D:$ZZ,MATCH($A44,Attendance!$A:$A,0),0))="x")*(Attendance!$D$2:$ZZ$2=_xlfn.XLOOKUP(H$1,'Point System'!$A:$A,'Point System'!$B:$B,""))*(TEXT(Attendance!$D$1:$ZZ$1,"mmm")="Apr"))*_xlfn.XLOOKUP(H$1,'Point System'!$A:$A,'Point System'!$C:$C,0)</f>
        <v>0</v>
      </c>
      <c r="I44" s="233" cm="1">
        <f t="array" ref="I44">SUMPRODUCT((LOWER(INDEX(Attendance!$D:$ZZ,MATCH($A44,Attendance!$A:$A,0),0))="x")*(Attendance!$D$2:$ZZ$2=_xlfn.XLOOKUP(I$1,'Point System'!$A:$A,'Point System'!$B:$B,""))*(TEXT(Attendance!$D$1:$ZZ$1,"mmm")="Apr"))*_xlfn.XLOOKUP(I$1,'Point System'!$A:$A,'Point System'!$C:$C,0)</f>
        <v>0</v>
      </c>
      <c r="J44" s="233" cm="1">
        <f t="array" ref="J44">SUMPRODUCT((LOWER(INDEX(Attendance!$D:$ZZ,MATCH($A44,Attendance!$A:$A,0),0))="x")*(Attendance!$D$2:$ZZ$2=_xlfn.XLOOKUP(J$1,'Point System'!$A:$A,'Point System'!$B:$B,""))*(TEXT(Attendance!$D$1:$ZZ$1,"mmm")="Apr"))*_xlfn.XLOOKUP(J$1,'Point System'!$A:$A,'Point System'!$C:$C,0)</f>
        <v>0</v>
      </c>
      <c r="K44" s="233" cm="1">
        <f t="array" ref="K44">SUMPRODUCT((LOWER(INDEX(Attendance!$D:$ZZ,MATCH($A44,Attendance!$A:$A,0),0))="x")*(Attendance!$D$2:$ZZ$2=_xlfn.XLOOKUP(K$1,'Point System'!$A:$A,'Point System'!$B:$B,""))*(TEXT(Attendance!$D$1:$ZZ$1,"mmm")="Apr"))*_xlfn.XLOOKUP(K$1,'Point System'!$A:$A,'Point System'!$C:$C,0)</f>
        <v>0</v>
      </c>
      <c r="L44" s="188"/>
      <c r="M44" s="188"/>
      <c r="N44" s="188"/>
      <c r="O44" s="188"/>
      <c r="P44" s="241">
        <f t="shared" si="0"/>
        <v>0</v>
      </c>
      <c r="Q44" s="242">
        <f>IFERROR(INDEX(Deduction!$AC:$AC,MATCH($A44,Deduction!$A:$A,0))*_xlfn.XLOOKUP(Q$1,'Point System'!$E:$E,'Point System'!$G:$G,0),0)</f>
        <v>0</v>
      </c>
      <c r="R44" s="242">
        <f>IFERROR(INDEX(Deduction!$AD:$AD,MATCH($A44,Deduction!$A:$A,0))*_xlfn.XLOOKUP(R$1,'Point System'!$E:$E,'Point System'!$G:$G,0),0)</f>
        <v>0</v>
      </c>
      <c r="S44" s="242">
        <f>IFERROR(INDEX(Deduction!$AE:$AE,MATCH($A44,Deduction!$A:$A,0))*_xlfn.XLOOKUP(S$1,'Point System'!$E:$E,'Point System'!$G:$G,0),0)</f>
        <v>0</v>
      </c>
      <c r="T44" s="242">
        <f>IFERROR(INDEX(Deduction!$AF:$AF,MATCH($A44,Deduction!$A:$A,0))*_xlfn.XLOOKUP(T$1,'Point System'!$E:$E,'Point System'!$G:$G,0),0)</f>
        <v>0</v>
      </c>
      <c r="U44" s="242">
        <f>IFERROR(INDEX(Deduction!$AG:$AG,MATCH($A44,Deduction!$A:$A,0))*_xlfn.XLOOKUP(U$1,'Point System'!$E:$E,'Point System'!$G:$G,0),0)</f>
        <v>0</v>
      </c>
      <c r="V44" s="242">
        <f>IFERROR(INDEX(Deduction!$AH:$AH,MATCH($A44,Deduction!$A:$A,0))*_xlfn.XLOOKUP(V$1,'Point System'!$E:$E,'Point System'!$G:$G,0),0)</f>
        <v>0</v>
      </c>
      <c r="W44" s="241">
        <f t="shared" si="1"/>
        <v>0</v>
      </c>
      <c r="X44" s="241">
        <f t="shared" si="2"/>
        <v>0</v>
      </c>
      <c r="Y44" s="244" cm="1">
        <f t="array" ref="Y44">IFERROR(SUMPRODUCT((LOWER(INDEX(Attendance!$E:$ZZ,MATCH($A44,Attendance!$A:$A,0),0))="x")*(TEXT(Attendance!$E$1:$ZZ$1,"mmm")="Apr"))/SUMPRODUCT((Attendance!$E$1:$ZZ$1&lt;&gt;"")*(TEXT(Attendance!$E$1:$ZZ$1,"mmm")="Apr")),0)</f>
        <v>0</v>
      </c>
      <c r="Z44" s="245" cm="1">
        <f t="array" ref="Z44">IFERROR(SUMPRODUCT((LOWER(INDEX(Attendance!$E:$ZZ,MATCH($A44,Attendance!$A:$A,0),0))="x")*(Attendance!$E$2:$ZZ$2=_xlfn.XLOOKUP(E$1,'Point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45" spans="1:26" x14ac:dyDescent="0.25">
      <c r="A45" s="39">
        <f>Attendance!A44</f>
        <v>42</v>
      </c>
      <c r="B45" s="39" t="str">
        <f>IF($A45=0,"",IFERROR(_xlfn.LET(_xlpm.x,INDEX(Attendance!$B:$B,MATCH($A45,Attendance!$A:$A,0)),IF(_xlpm.x=0,"",_xlpm.x)),""))</f>
        <v/>
      </c>
      <c r="C45" s="39" t="str">
        <f>IF($A45=0,"",IFERROR(_xlfn.LET(_xlpm.x,INDEX(Attendance!$C:$C,MATCH($A45,Attendance!$A:$A,0)),IF(_xlpm.x=0,"",_xlpm.x)),""))</f>
        <v/>
      </c>
      <c r="D45" s="39" t="str">
        <f>IF($A45=0,"",IFERROR(_xlfn.LET(_xlpm.x,INDEX(Attendance!$D:$D,MATCH($A45,Attendance!$A:$A,0)),IF(_xlpm.x=0,"",_xlpm.x)),""))</f>
        <v/>
      </c>
      <c r="E45" s="233" cm="1">
        <f t="array" ref="E45">SUMPRODUCT((LOWER(INDEX(Attendance!$D:$ZZ,MATCH($A45,Attendance!$A:$A,0),0))="x")*(Attendance!$D$2:$ZZ$2=_xlfn.XLOOKUP(E$1,'Point System'!$A:$A,'Point System'!$B:$B,""))*(TEXT(Attendance!$D$1:$ZZ$1,"mmm")="Apr"))*_xlfn.XLOOKUP(E$1,'Point System'!$A:$A,'Point System'!$C:$C,0)</f>
        <v>0</v>
      </c>
      <c r="F45" s="233" cm="1">
        <f t="array" ref="F45">SUMPRODUCT((LOWER(INDEX(Attendance!$D:$ZZ,MATCH($A45,Attendance!$A:$A,0),0))="x")*(Attendance!$D$2:$ZZ$2=_xlfn.XLOOKUP(F$1,'Point System'!$A:$A,'Point System'!$B:$B,""))*(TEXT(Attendance!$D$1:$ZZ$1,"mmm")="Apr"))*_xlfn.XLOOKUP(F$1,'Point System'!$A:$A,'Point System'!$C:$C,0)</f>
        <v>0</v>
      </c>
      <c r="G45" s="233" cm="1">
        <f t="array" ref="G45">SUMPRODUCT((LOWER(INDEX(Attendance!$D:$ZZ,MATCH($A45,Attendance!$A:$A,0),0))="x")*(Attendance!$D$2:$ZZ$2=_xlfn.XLOOKUP(G$1,'Point System'!$A:$A,'Point System'!$B:$B,""))*(TEXT(Attendance!$D$1:$ZZ$1,"mmm")="Apr"))*_xlfn.XLOOKUP(G$1,'Point System'!$A:$A,'Point System'!$C:$C,0)</f>
        <v>0</v>
      </c>
      <c r="H45" s="233" cm="1">
        <f t="array" ref="H45">SUMPRODUCT((LOWER(INDEX(Attendance!$D:$ZZ,MATCH($A45,Attendance!$A:$A,0),0))="x")*(Attendance!$D$2:$ZZ$2=_xlfn.XLOOKUP(H$1,'Point System'!$A:$A,'Point System'!$B:$B,""))*(TEXT(Attendance!$D$1:$ZZ$1,"mmm")="Apr"))*_xlfn.XLOOKUP(H$1,'Point System'!$A:$A,'Point System'!$C:$C,0)</f>
        <v>0</v>
      </c>
      <c r="I45" s="233" cm="1">
        <f t="array" ref="I45">SUMPRODUCT((LOWER(INDEX(Attendance!$D:$ZZ,MATCH($A45,Attendance!$A:$A,0),0))="x")*(Attendance!$D$2:$ZZ$2=_xlfn.XLOOKUP(I$1,'Point System'!$A:$A,'Point System'!$B:$B,""))*(TEXT(Attendance!$D$1:$ZZ$1,"mmm")="Apr"))*_xlfn.XLOOKUP(I$1,'Point System'!$A:$A,'Point System'!$C:$C,0)</f>
        <v>0</v>
      </c>
      <c r="J45" s="233" cm="1">
        <f t="array" ref="J45">SUMPRODUCT((LOWER(INDEX(Attendance!$D:$ZZ,MATCH($A45,Attendance!$A:$A,0),0))="x")*(Attendance!$D$2:$ZZ$2=_xlfn.XLOOKUP(J$1,'Point System'!$A:$A,'Point System'!$B:$B,""))*(TEXT(Attendance!$D$1:$ZZ$1,"mmm")="Apr"))*_xlfn.XLOOKUP(J$1,'Point System'!$A:$A,'Point System'!$C:$C,0)</f>
        <v>0</v>
      </c>
      <c r="K45" s="233" cm="1">
        <f t="array" ref="K45">SUMPRODUCT((LOWER(INDEX(Attendance!$D:$ZZ,MATCH($A45,Attendance!$A:$A,0),0))="x")*(Attendance!$D$2:$ZZ$2=_xlfn.XLOOKUP(K$1,'Point System'!$A:$A,'Point System'!$B:$B,""))*(TEXT(Attendance!$D$1:$ZZ$1,"mmm")="Apr"))*_xlfn.XLOOKUP(K$1,'Point System'!$A:$A,'Point System'!$C:$C,0)</f>
        <v>0</v>
      </c>
      <c r="L45" s="188"/>
      <c r="M45" s="188"/>
      <c r="N45" s="188"/>
      <c r="O45" s="188"/>
      <c r="P45" s="241">
        <f t="shared" si="0"/>
        <v>0</v>
      </c>
      <c r="Q45" s="242">
        <f>IFERROR(INDEX(Deduction!$AC:$AC,MATCH($A45,Deduction!$A:$A,0))*_xlfn.XLOOKUP(Q$1,'Point System'!$E:$E,'Point System'!$G:$G,0),0)</f>
        <v>0</v>
      </c>
      <c r="R45" s="242">
        <f>IFERROR(INDEX(Deduction!$AD:$AD,MATCH($A45,Deduction!$A:$A,0))*_xlfn.XLOOKUP(R$1,'Point System'!$E:$E,'Point System'!$G:$G,0),0)</f>
        <v>0</v>
      </c>
      <c r="S45" s="242">
        <f>IFERROR(INDEX(Deduction!$AE:$AE,MATCH($A45,Deduction!$A:$A,0))*_xlfn.XLOOKUP(S$1,'Point System'!$E:$E,'Point System'!$G:$G,0),0)</f>
        <v>0</v>
      </c>
      <c r="T45" s="242">
        <f>IFERROR(INDEX(Deduction!$AF:$AF,MATCH($A45,Deduction!$A:$A,0))*_xlfn.XLOOKUP(T$1,'Point System'!$E:$E,'Point System'!$G:$G,0),0)</f>
        <v>0</v>
      </c>
      <c r="U45" s="242">
        <f>IFERROR(INDEX(Deduction!$AG:$AG,MATCH($A45,Deduction!$A:$A,0))*_xlfn.XLOOKUP(U$1,'Point System'!$E:$E,'Point System'!$G:$G,0),0)</f>
        <v>0</v>
      </c>
      <c r="V45" s="242">
        <f>IFERROR(INDEX(Deduction!$AH:$AH,MATCH($A45,Deduction!$A:$A,0))*_xlfn.XLOOKUP(V$1,'Point System'!$E:$E,'Point System'!$G:$G,0),0)</f>
        <v>0</v>
      </c>
      <c r="W45" s="241">
        <f t="shared" si="1"/>
        <v>0</v>
      </c>
      <c r="X45" s="241">
        <f t="shared" si="2"/>
        <v>0</v>
      </c>
      <c r="Y45" s="244" cm="1">
        <f t="array" ref="Y45">IFERROR(SUMPRODUCT((LOWER(INDEX(Attendance!$E:$ZZ,MATCH($A45,Attendance!$A:$A,0),0))="x")*(TEXT(Attendance!$E$1:$ZZ$1,"mmm")="Apr"))/SUMPRODUCT((Attendance!$E$1:$ZZ$1&lt;&gt;"")*(TEXT(Attendance!$E$1:$ZZ$1,"mmm")="Apr")),0)</f>
        <v>0</v>
      </c>
      <c r="Z45" s="245" cm="1">
        <f t="array" ref="Z45">IFERROR(SUMPRODUCT((LOWER(INDEX(Attendance!$E:$ZZ,MATCH($A45,Attendance!$A:$A,0),0))="x")*(Attendance!$E$2:$ZZ$2=_xlfn.XLOOKUP(E$1,'Point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46" spans="1:26" x14ac:dyDescent="0.25">
      <c r="A46" s="40">
        <f>Attendance!A45</f>
        <v>43</v>
      </c>
      <c r="B46" s="39" t="str">
        <f>IF($A46=0,"",IFERROR(_xlfn.LET(_xlpm.x,INDEX(Attendance!$B:$B,MATCH($A46,Attendance!$A:$A,0)),IF(_xlpm.x=0,"",_xlpm.x)),""))</f>
        <v/>
      </c>
      <c r="C46" s="39" t="str">
        <f>IF($A46=0,"",IFERROR(_xlfn.LET(_xlpm.x,INDEX(Attendance!$C:$C,MATCH($A46,Attendance!$A:$A,0)),IF(_xlpm.x=0,"",_xlpm.x)),""))</f>
        <v/>
      </c>
      <c r="D46" s="39" t="str">
        <f>IF($A46=0,"",IFERROR(_xlfn.LET(_xlpm.x,INDEX(Attendance!$D:$D,MATCH($A46,Attendance!$A:$A,0)),IF(_xlpm.x=0,"",_xlpm.x)),""))</f>
        <v/>
      </c>
      <c r="E46" s="233" cm="1">
        <f t="array" ref="E46">SUMPRODUCT((LOWER(INDEX(Attendance!$D:$ZZ,MATCH($A46,Attendance!$A:$A,0),0))="x")*(Attendance!$D$2:$ZZ$2=_xlfn.XLOOKUP(E$1,'Point System'!$A:$A,'Point System'!$B:$B,""))*(TEXT(Attendance!$D$1:$ZZ$1,"mmm")="Apr"))*_xlfn.XLOOKUP(E$1,'Point System'!$A:$A,'Point System'!$C:$C,0)</f>
        <v>0</v>
      </c>
      <c r="F46" s="233" cm="1">
        <f t="array" ref="F46">SUMPRODUCT((LOWER(INDEX(Attendance!$D:$ZZ,MATCH($A46,Attendance!$A:$A,0),0))="x")*(Attendance!$D$2:$ZZ$2=_xlfn.XLOOKUP(F$1,'Point System'!$A:$A,'Point System'!$B:$B,""))*(TEXT(Attendance!$D$1:$ZZ$1,"mmm")="Apr"))*_xlfn.XLOOKUP(F$1,'Point System'!$A:$A,'Point System'!$C:$C,0)</f>
        <v>0</v>
      </c>
      <c r="G46" s="233" cm="1">
        <f t="array" ref="G46">SUMPRODUCT((LOWER(INDEX(Attendance!$D:$ZZ,MATCH($A46,Attendance!$A:$A,0),0))="x")*(Attendance!$D$2:$ZZ$2=_xlfn.XLOOKUP(G$1,'Point System'!$A:$A,'Point System'!$B:$B,""))*(TEXT(Attendance!$D$1:$ZZ$1,"mmm")="Apr"))*_xlfn.XLOOKUP(G$1,'Point System'!$A:$A,'Point System'!$C:$C,0)</f>
        <v>0</v>
      </c>
      <c r="H46" s="233" cm="1">
        <f t="array" ref="H46">SUMPRODUCT((LOWER(INDEX(Attendance!$D:$ZZ,MATCH($A46,Attendance!$A:$A,0),0))="x")*(Attendance!$D$2:$ZZ$2=_xlfn.XLOOKUP(H$1,'Point System'!$A:$A,'Point System'!$B:$B,""))*(TEXT(Attendance!$D$1:$ZZ$1,"mmm")="Apr"))*_xlfn.XLOOKUP(H$1,'Point System'!$A:$A,'Point System'!$C:$C,0)</f>
        <v>0</v>
      </c>
      <c r="I46" s="233" cm="1">
        <f t="array" ref="I46">SUMPRODUCT((LOWER(INDEX(Attendance!$D:$ZZ,MATCH($A46,Attendance!$A:$A,0),0))="x")*(Attendance!$D$2:$ZZ$2=_xlfn.XLOOKUP(I$1,'Point System'!$A:$A,'Point System'!$B:$B,""))*(TEXT(Attendance!$D$1:$ZZ$1,"mmm")="Apr"))*_xlfn.XLOOKUP(I$1,'Point System'!$A:$A,'Point System'!$C:$C,0)</f>
        <v>0</v>
      </c>
      <c r="J46" s="233" cm="1">
        <f t="array" ref="J46">SUMPRODUCT((LOWER(INDEX(Attendance!$D:$ZZ,MATCH($A46,Attendance!$A:$A,0),0))="x")*(Attendance!$D$2:$ZZ$2=_xlfn.XLOOKUP(J$1,'Point System'!$A:$A,'Point System'!$B:$B,""))*(TEXT(Attendance!$D$1:$ZZ$1,"mmm")="Apr"))*_xlfn.XLOOKUP(J$1,'Point System'!$A:$A,'Point System'!$C:$C,0)</f>
        <v>0</v>
      </c>
      <c r="K46" s="233" cm="1">
        <f t="array" ref="K46">SUMPRODUCT((LOWER(INDEX(Attendance!$D:$ZZ,MATCH($A46,Attendance!$A:$A,0),0))="x")*(Attendance!$D$2:$ZZ$2=_xlfn.XLOOKUP(K$1,'Point System'!$A:$A,'Point System'!$B:$B,""))*(TEXT(Attendance!$D$1:$ZZ$1,"mmm")="Apr"))*_xlfn.XLOOKUP(K$1,'Point System'!$A:$A,'Point System'!$C:$C,0)</f>
        <v>0</v>
      </c>
      <c r="L46" s="188"/>
      <c r="M46" s="188"/>
      <c r="N46" s="188"/>
      <c r="O46" s="188"/>
      <c r="P46" s="241">
        <f t="shared" si="0"/>
        <v>0</v>
      </c>
      <c r="Q46" s="242">
        <f>IFERROR(INDEX(Deduction!$AC:$AC,MATCH($A46,Deduction!$A:$A,0))*_xlfn.XLOOKUP(Q$1,'Point System'!$E:$E,'Point System'!$G:$G,0),0)</f>
        <v>0</v>
      </c>
      <c r="R46" s="242">
        <f>IFERROR(INDEX(Deduction!$AD:$AD,MATCH($A46,Deduction!$A:$A,0))*_xlfn.XLOOKUP(R$1,'Point System'!$E:$E,'Point System'!$G:$G,0),0)</f>
        <v>0</v>
      </c>
      <c r="S46" s="242">
        <f>IFERROR(INDEX(Deduction!$AE:$AE,MATCH($A46,Deduction!$A:$A,0))*_xlfn.XLOOKUP(S$1,'Point System'!$E:$E,'Point System'!$G:$G,0),0)</f>
        <v>0</v>
      </c>
      <c r="T46" s="242">
        <f>IFERROR(INDEX(Deduction!$AF:$AF,MATCH($A46,Deduction!$A:$A,0))*_xlfn.XLOOKUP(T$1,'Point System'!$E:$E,'Point System'!$G:$G,0),0)</f>
        <v>0</v>
      </c>
      <c r="U46" s="242">
        <f>IFERROR(INDEX(Deduction!$AG:$AG,MATCH($A46,Deduction!$A:$A,0))*_xlfn.XLOOKUP(U$1,'Point System'!$E:$E,'Point System'!$G:$G,0),0)</f>
        <v>0</v>
      </c>
      <c r="V46" s="242">
        <f>IFERROR(INDEX(Deduction!$AH:$AH,MATCH($A46,Deduction!$A:$A,0))*_xlfn.XLOOKUP(V$1,'Point System'!$E:$E,'Point System'!$G:$G,0),0)</f>
        <v>0</v>
      </c>
      <c r="W46" s="241">
        <f t="shared" si="1"/>
        <v>0</v>
      </c>
      <c r="X46" s="241">
        <f t="shared" si="2"/>
        <v>0</v>
      </c>
      <c r="Y46" s="244" cm="1">
        <f t="array" ref="Y46">IFERROR(SUMPRODUCT((LOWER(INDEX(Attendance!$E:$ZZ,MATCH($A46,Attendance!$A:$A,0),0))="x")*(TEXT(Attendance!$E$1:$ZZ$1,"mmm")="Apr"))/SUMPRODUCT((Attendance!$E$1:$ZZ$1&lt;&gt;"")*(TEXT(Attendance!$E$1:$ZZ$1,"mmm")="Apr")),0)</f>
        <v>0</v>
      </c>
      <c r="Z46" s="245" cm="1">
        <f t="array" ref="Z46">IFERROR(SUMPRODUCT((LOWER(INDEX(Attendance!$E:$ZZ,MATCH($A46,Attendance!$A:$A,0),0))="x")*(Attendance!$E$2:$ZZ$2=_xlfn.XLOOKUP(E$1,'Point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47" spans="1:26" x14ac:dyDescent="0.25">
      <c r="A47" s="39">
        <f>Attendance!A46</f>
        <v>44</v>
      </c>
      <c r="B47" s="39" t="str">
        <f>IF($A47=0,"",IFERROR(_xlfn.LET(_xlpm.x,INDEX(Attendance!$B:$B,MATCH($A47,Attendance!$A:$A,0)),IF(_xlpm.x=0,"",_xlpm.x)),""))</f>
        <v/>
      </c>
      <c r="C47" s="39" t="str">
        <f>IF($A47=0,"",IFERROR(_xlfn.LET(_xlpm.x,INDEX(Attendance!$C:$C,MATCH($A47,Attendance!$A:$A,0)),IF(_xlpm.x=0,"",_xlpm.x)),""))</f>
        <v/>
      </c>
      <c r="D47" s="39" t="str">
        <f>IF($A47=0,"",IFERROR(_xlfn.LET(_xlpm.x,INDEX(Attendance!$D:$D,MATCH($A47,Attendance!$A:$A,0)),IF(_xlpm.x=0,"",_xlpm.x)),""))</f>
        <v/>
      </c>
      <c r="E47" s="233" cm="1">
        <f t="array" ref="E47">SUMPRODUCT((LOWER(INDEX(Attendance!$D:$ZZ,MATCH($A47,Attendance!$A:$A,0),0))="x")*(Attendance!$D$2:$ZZ$2=_xlfn.XLOOKUP(E$1,'Point System'!$A:$A,'Point System'!$B:$B,""))*(TEXT(Attendance!$D$1:$ZZ$1,"mmm")="Apr"))*_xlfn.XLOOKUP(E$1,'Point System'!$A:$A,'Point System'!$C:$C,0)</f>
        <v>0</v>
      </c>
      <c r="F47" s="233" cm="1">
        <f t="array" ref="F47">SUMPRODUCT((LOWER(INDEX(Attendance!$D:$ZZ,MATCH($A47,Attendance!$A:$A,0),0))="x")*(Attendance!$D$2:$ZZ$2=_xlfn.XLOOKUP(F$1,'Point System'!$A:$A,'Point System'!$B:$B,""))*(TEXT(Attendance!$D$1:$ZZ$1,"mmm")="Apr"))*_xlfn.XLOOKUP(F$1,'Point System'!$A:$A,'Point System'!$C:$C,0)</f>
        <v>0</v>
      </c>
      <c r="G47" s="233" cm="1">
        <f t="array" ref="G47">SUMPRODUCT((LOWER(INDEX(Attendance!$D:$ZZ,MATCH($A47,Attendance!$A:$A,0),0))="x")*(Attendance!$D$2:$ZZ$2=_xlfn.XLOOKUP(G$1,'Point System'!$A:$A,'Point System'!$B:$B,""))*(TEXT(Attendance!$D$1:$ZZ$1,"mmm")="Apr"))*_xlfn.XLOOKUP(G$1,'Point System'!$A:$A,'Point System'!$C:$C,0)</f>
        <v>0</v>
      </c>
      <c r="H47" s="233" cm="1">
        <f t="array" ref="H47">SUMPRODUCT((LOWER(INDEX(Attendance!$D:$ZZ,MATCH($A47,Attendance!$A:$A,0),0))="x")*(Attendance!$D$2:$ZZ$2=_xlfn.XLOOKUP(H$1,'Point System'!$A:$A,'Point System'!$B:$B,""))*(TEXT(Attendance!$D$1:$ZZ$1,"mmm")="Apr"))*_xlfn.XLOOKUP(H$1,'Point System'!$A:$A,'Point System'!$C:$C,0)</f>
        <v>0</v>
      </c>
      <c r="I47" s="233" cm="1">
        <f t="array" ref="I47">SUMPRODUCT((LOWER(INDEX(Attendance!$D:$ZZ,MATCH($A47,Attendance!$A:$A,0),0))="x")*(Attendance!$D$2:$ZZ$2=_xlfn.XLOOKUP(I$1,'Point System'!$A:$A,'Point System'!$B:$B,""))*(TEXT(Attendance!$D$1:$ZZ$1,"mmm")="Apr"))*_xlfn.XLOOKUP(I$1,'Point System'!$A:$A,'Point System'!$C:$C,0)</f>
        <v>0</v>
      </c>
      <c r="J47" s="233" cm="1">
        <f t="array" ref="J47">SUMPRODUCT((LOWER(INDEX(Attendance!$D:$ZZ,MATCH($A47,Attendance!$A:$A,0),0))="x")*(Attendance!$D$2:$ZZ$2=_xlfn.XLOOKUP(J$1,'Point System'!$A:$A,'Point System'!$B:$B,""))*(TEXT(Attendance!$D$1:$ZZ$1,"mmm")="Apr"))*_xlfn.XLOOKUP(J$1,'Point System'!$A:$A,'Point System'!$C:$C,0)</f>
        <v>0</v>
      </c>
      <c r="K47" s="233" cm="1">
        <f t="array" ref="K47">SUMPRODUCT((LOWER(INDEX(Attendance!$D:$ZZ,MATCH($A47,Attendance!$A:$A,0),0))="x")*(Attendance!$D$2:$ZZ$2=_xlfn.XLOOKUP(K$1,'Point System'!$A:$A,'Point System'!$B:$B,""))*(TEXT(Attendance!$D$1:$ZZ$1,"mmm")="Apr"))*_xlfn.XLOOKUP(K$1,'Point System'!$A:$A,'Point System'!$C:$C,0)</f>
        <v>0</v>
      </c>
      <c r="L47" s="188"/>
      <c r="M47" s="188"/>
      <c r="N47" s="188"/>
      <c r="O47" s="188"/>
      <c r="P47" s="241">
        <f t="shared" si="0"/>
        <v>0</v>
      </c>
      <c r="Q47" s="242">
        <f>IFERROR(INDEX(Deduction!$AC:$AC,MATCH($A47,Deduction!$A:$A,0))*_xlfn.XLOOKUP(Q$1,'Point System'!$E:$E,'Point System'!$G:$G,0),0)</f>
        <v>0</v>
      </c>
      <c r="R47" s="242">
        <f>IFERROR(INDEX(Deduction!$AD:$AD,MATCH($A47,Deduction!$A:$A,0))*_xlfn.XLOOKUP(R$1,'Point System'!$E:$E,'Point System'!$G:$G,0),0)</f>
        <v>0</v>
      </c>
      <c r="S47" s="242">
        <f>IFERROR(INDEX(Deduction!$AE:$AE,MATCH($A47,Deduction!$A:$A,0))*_xlfn.XLOOKUP(S$1,'Point System'!$E:$E,'Point System'!$G:$G,0),0)</f>
        <v>0</v>
      </c>
      <c r="T47" s="242">
        <f>IFERROR(INDEX(Deduction!$AF:$AF,MATCH($A47,Deduction!$A:$A,0))*_xlfn.XLOOKUP(T$1,'Point System'!$E:$E,'Point System'!$G:$G,0),0)</f>
        <v>0</v>
      </c>
      <c r="U47" s="242">
        <f>IFERROR(INDEX(Deduction!$AG:$AG,MATCH($A47,Deduction!$A:$A,0))*_xlfn.XLOOKUP(U$1,'Point System'!$E:$E,'Point System'!$G:$G,0),0)</f>
        <v>0</v>
      </c>
      <c r="V47" s="242">
        <f>IFERROR(INDEX(Deduction!$AH:$AH,MATCH($A47,Deduction!$A:$A,0))*_xlfn.XLOOKUP(V$1,'Point System'!$E:$E,'Point System'!$G:$G,0),0)</f>
        <v>0</v>
      </c>
      <c r="W47" s="241">
        <f t="shared" si="1"/>
        <v>0</v>
      </c>
      <c r="X47" s="241">
        <f t="shared" si="2"/>
        <v>0</v>
      </c>
      <c r="Y47" s="244" cm="1">
        <f t="array" ref="Y47">IFERROR(SUMPRODUCT((LOWER(INDEX(Attendance!$E:$ZZ,MATCH($A47,Attendance!$A:$A,0),0))="x")*(TEXT(Attendance!$E$1:$ZZ$1,"mmm")="Apr"))/SUMPRODUCT((Attendance!$E$1:$ZZ$1&lt;&gt;"")*(TEXT(Attendance!$E$1:$ZZ$1,"mmm")="Apr")),0)</f>
        <v>0</v>
      </c>
      <c r="Z47" s="245" cm="1">
        <f t="array" ref="Z47">IFERROR(SUMPRODUCT((LOWER(INDEX(Attendance!$E:$ZZ,MATCH($A47,Attendance!$A:$A,0),0))="x")*(Attendance!$E$2:$ZZ$2=_xlfn.XLOOKUP(E$1,'Point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48" spans="1:26" x14ac:dyDescent="0.25">
      <c r="A48" s="40">
        <f>Attendance!A47</f>
        <v>45</v>
      </c>
      <c r="B48" s="39" t="str">
        <f>IF($A48=0,"",IFERROR(_xlfn.LET(_xlpm.x,INDEX(Attendance!$B:$B,MATCH($A48,Attendance!$A:$A,0)),IF(_xlpm.x=0,"",_xlpm.x)),""))</f>
        <v/>
      </c>
      <c r="C48" s="39" t="str">
        <f>IF($A48=0,"",IFERROR(_xlfn.LET(_xlpm.x,INDEX(Attendance!$C:$C,MATCH($A48,Attendance!$A:$A,0)),IF(_xlpm.x=0,"",_xlpm.x)),""))</f>
        <v/>
      </c>
      <c r="D48" s="39" t="str">
        <f>IF($A48=0,"",IFERROR(_xlfn.LET(_xlpm.x,INDEX(Attendance!$D:$D,MATCH($A48,Attendance!$A:$A,0)),IF(_xlpm.x=0,"",_xlpm.x)),""))</f>
        <v/>
      </c>
      <c r="E48" s="233" cm="1">
        <f t="array" ref="E48">SUMPRODUCT((LOWER(INDEX(Attendance!$D:$ZZ,MATCH($A48,Attendance!$A:$A,0),0))="x")*(Attendance!$D$2:$ZZ$2=_xlfn.XLOOKUP(E$1,'Point System'!$A:$A,'Point System'!$B:$B,""))*(TEXT(Attendance!$D$1:$ZZ$1,"mmm")="Apr"))*_xlfn.XLOOKUP(E$1,'Point System'!$A:$A,'Point System'!$C:$C,0)</f>
        <v>0</v>
      </c>
      <c r="F48" s="233" cm="1">
        <f t="array" ref="F48">SUMPRODUCT((LOWER(INDEX(Attendance!$D:$ZZ,MATCH($A48,Attendance!$A:$A,0),0))="x")*(Attendance!$D$2:$ZZ$2=_xlfn.XLOOKUP(F$1,'Point System'!$A:$A,'Point System'!$B:$B,""))*(TEXT(Attendance!$D$1:$ZZ$1,"mmm")="Apr"))*_xlfn.XLOOKUP(F$1,'Point System'!$A:$A,'Point System'!$C:$C,0)</f>
        <v>0</v>
      </c>
      <c r="G48" s="233" cm="1">
        <f t="array" ref="G48">SUMPRODUCT((LOWER(INDEX(Attendance!$D:$ZZ,MATCH($A48,Attendance!$A:$A,0),0))="x")*(Attendance!$D$2:$ZZ$2=_xlfn.XLOOKUP(G$1,'Point System'!$A:$A,'Point System'!$B:$B,""))*(TEXT(Attendance!$D$1:$ZZ$1,"mmm")="Apr"))*_xlfn.XLOOKUP(G$1,'Point System'!$A:$A,'Point System'!$C:$C,0)</f>
        <v>0</v>
      </c>
      <c r="H48" s="233" cm="1">
        <f t="array" ref="H48">SUMPRODUCT((LOWER(INDEX(Attendance!$D:$ZZ,MATCH($A48,Attendance!$A:$A,0),0))="x")*(Attendance!$D$2:$ZZ$2=_xlfn.XLOOKUP(H$1,'Point System'!$A:$A,'Point System'!$B:$B,""))*(TEXT(Attendance!$D$1:$ZZ$1,"mmm")="Apr"))*_xlfn.XLOOKUP(H$1,'Point System'!$A:$A,'Point System'!$C:$C,0)</f>
        <v>0</v>
      </c>
      <c r="I48" s="233" cm="1">
        <f t="array" ref="I48">SUMPRODUCT((LOWER(INDEX(Attendance!$D:$ZZ,MATCH($A48,Attendance!$A:$A,0),0))="x")*(Attendance!$D$2:$ZZ$2=_xlfn.XLOOKUP(I$1,'Point System'!$A:$A,'Point System'!$B:$B,""))*(TEXT(Attendance!$D$1:$ZZ$1,"mmm")="Apr"))*_xlfn.XLOOKUP(I$1,'Point System'!$A:$A,'Point System'!$C:$C,0)</f>
        <v>0</v>
      </c>
      <c r="J48" s="233" cm="1">
        <f t="array" ref="J48">SUMPRODUCT((LOWER(INDEX(Attendance!$D:$ZZ,MATCH($A48,Attendance!$A:$A,0),0))="x")*(Attendance!$D$2:$ZZ$2=_xlfn.XLOOKUP(J$1,'Point System'!$A:$A,'Point System'!$B:$B,""))*(TEXT(Attendance!$D$1:$ZZ$1,"mmm")="Apr"))*_xlfn.XLOOKUP(J$1,'Point System'!$A:$A,'Point System'!$C:$C,0)</f>
        <v>0</v>
      </c>
      <c r="K48" s="233" cm="1">
        <f t="array" ref="K48">SUMPRODUCT((LOWER(INDEX(Attendance!$D:$ZZ,MATCH($A48,Attendance!$A:$A,0),0))="x")*(Attendance!$D$2:$ZZ$2=_xlfn.XLOOKUP(K$1,'Point System'!$A:$A,'Point System'!$B:$B,""))*(TEXT(Attendance!$D$1:$ZZ$1,"mmm")="Apr"))*_xlfn.XLOOKUP(K$1,'Point System'!$A:$A,'Point System'!$C:$C,0)</f>
        <v>0</v>
      </c>
      <c r="L48" s="188"/>
      <c r="M48" s="188"/>
      <c r="N48" s="188"/>
      <c r="O48" s="188"/>
      <c r="P48" s="241">
        <f t="shared" si="0"/>
        <v>0</v>
      </c>
      <c r="Q48" s="242">
        <f>IFERROR(INDEX(Deduction!$AC:$AC,MATCH($A48,Deduction!$A:$A,0))*_xlfn.XLOOKUP(Q$1,'Point System'!$E:$E,'Point System'!$G:$G,0),0)</f>
        <v>0</v>
      </c>
      <c r="R48" s="242">
        <f>IFERROR(INDEX(Deduction!$AD:$AD,MATCH($A48,Deduction!$A:$A,0))*_xlfn.XLOOKUP(R$1,'Point System'!$E:$E,'Point System'!$G:$G,0),0)</f>
        <v>0</v>
      </c>
      <c r="S48" s="242">
        <f>IFERROR(INDEX(Deduction!$AE:$AE,MATCH($A48,Deduction!$A:$A,0))*_xlfn.XLOOKUP(S$1,'Point System'!$E:$E,'Point System'!$G:$G,0),0)</f>
        <v>0</v>
      </c>
      <c r="T48" s="242">
        <f>IFERROR(INDEX(Deduction!$AF:$AF,MATCH($A48,Deduction!$A:$A,0))*_xlfn.XLOOKUP(T$1,'Point System'!$E:$E,'Point System'!$G:$G,0),0)</f>
        <v>0</v>
      </c>
      <c r="U48" s="242">
        <f>IFERROR(INDEX(Deduction!$AG:$AG,MATCH($A48,Deduction!$A:$A,0))*_xlfn.XLOOKUP(U$1,'Point System'!$E:$E,'Point System'!$G:$G,0),0)</f>
        <v>0</v>
      </c>
      <c r="V48" s="242">
        <f>IFERROR(INDEX(Deduction!$AH:$AH,MATCH($A48,Deduction!$A:$A,0))*_xlfn.XLOOKUP(V$1,'Point System'!$E:$E,'Point System'!$G:$G,0),0)</f>
        <v>0</v>
      </c>
      <c r="W48" s="241">
        <f t="shared" si="1"/>
        <v>0</v>
      </c>
      <c r="X48" s="241">
        <f t="shared" si="2"/>
        <v>0</v>
      </c>
      <c r="Y48" s="244" cm="1">
        <f t="array" ref="Y48">IFERROR(SUMPRODUCT((LOWER(INDEX(Attendance!$E:$ZZ,MATCH($A48,Attendance!$A:$A,0),0))="x")*(TEXT(Attendance!$E$1:$ZZ$1,"mmm")="Apr"))/SUMPRODUCT((Attendance!$E$1:$ZZ$1&lt;&gt;"")*(TEXT(Attendance!$E$1:$ZZ$1,"mmm")="Apr")),0)</f>
        <v>0</v>
      </c>
      <c r="Z48" s="245" cm="1">
        <f t="array" ref="Z48">IFERROR(SUMPRODUCT((LOWER(INDEX(Attendance!$E:$ZZ,MATCH($A48,Attendance!$A:$A,0),0))="x")*(Attendance!$E$2:$ZZ$2=_xlfn.XLOOKUP(E$1,'Point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49" spans="1:26" x14ac:dyDescent="0.25">
      <c r="A49" s="39">
        <f>Attendance!A48</f>
        <v>46</v>
      </c>
      <c r="B49" s="39" t="str">
        <f>IF($A49=0,"",IFERROR(_xlfn.LET(_xlpm.x,INDEX(Attendance!$B:$B,MATCH($A49,Attendance!$A:$A,0)),IF(_xlpm.x=0,"",_xlpm.x)),""))</f>
        <v/>
      </c>
      <c r="C49" s="39" t="str">
        <f>IF($A49=0,"",IFERROR(_xlfn.LET(_xlpm.x,INDEX(Attendance!$C:$C,MATCH($A49,Attendance!$A:$A,0)),IF(_xlpm.x=0,"",_xlpm.x)),""))</f>
        <v/>
      </c>
      <c r="D49" s="39" t="str">
        <f>IF($A49=0,"",IFERROR(_xlfn.LET(_xlpm.x,INDEX(Attendance!$D:$D,MATCH($A49,Attendance!$A:$A,0)),IF(_xlpm.x=0,"",_xlpm.x)),""))</f>
        <v/>
      </c>
      <c r="E49" s="233" cm="1">
        <f t="array" ref="E49">SUMPRODUCT((LOWER(INDEX(Attendance!$D:$ZZ,MATCH($A49,Attendance!$A:$A,0),0))="x")*(Attendance!$D$2:$ZZ$2=_xlfn.XLOOKUP(E$1,'Point System'!$A:$A,'Point System'!$B:$B,""))*(TEXT(Attendance!$D$1:$ZZ$1,"mmm")="Apr"))*_xlfn.XLOOKUP(E$1,'Point System'!$A:$A,'Point System'!$C:$C,0)</f>
        <v>0</v>
      </c>
      <c r="F49" s="233" cm="1">
        <f t="array" ref="F49">SUMPRODUCT((LOWER(INDEX(Attendance!$D:$ZZ,MATCH($A49,Attendance!$A:$A,0),0))="x")*(Attendance!$D$2:$ZZ$2=_xlfn.XLOOKUP(F$1,'Point System'!$A:$A,'Point System'!$B:$B,""))*(TEXT(Attendance!$D$1:$ZZ$1,"mmm")="Apr"))*_xlfn.XLOOKUP(F$1,'Point System'!$A:$A,'Point System'!$C:$C,0)</f>
        <v>0</v>
      </c>
      <c r="G49" s="233" cm="1">
        <f t="array" ref="G49">SUMPRODUCT((LOWER(INDEX(Attendance!$D:$ZZ,MATCH($A49,Attendance!$A:$A,0),0))="x")*(Attendance!$D$2:$ZZ$2=_xlfn.XLOOKUP(G$1,'Point System'!$A:$A,'Point System'!$B:$B,""))*(TEXT(Attendance!$D$1:$ZZ$1,"mmm")="Apr"))*_xlfn.XLOOKUP(G$1,'Point System'!$A:$A,'Point System'!$C:$C,0)</f>
        <v>0</v>
      </c>
      <c r="H49" s="233" cm="1">
        <f t="array" ref="H49">SUMPRODUCT((LOWER(INDEX(Attendance!$D:$ZZ,MATCH($A49,Attendance!$A:$A,0),0))="x")*(Attendance!$D$2:$ZZ$2=_xlfn.XLOOKUP(H$1,'Point System'!$A:$A,'Point System'!$B:$B,""))*(TEXT(Attendance!$D$1:$ZZ$1,"mmm")="Apr"))*_xlfn.XLOOKUP(H$1,'Point System'!$A:$A,'Point System'!$C:$C,0)</f>
        <v>0</v>
      </c>
      <c r="I49" s="233" cm="1">
        <f t="array" ref="I49">SUMPRODUCT((LOWER(INDEX(Attendance!$D:$ZZ,MATCH($A49,Attendance!$A:$A,0),0))="x")*(Attendance!$D$2:$ZZ$2=_xlfn.XLOOKUP(I$1,'Point System'!$A:$A,'Point System'!$B:$B,""))*(TEXT(Attendance!$D$1:$ZZ$1,"mmm")="Apr"))*_xlfn.XLOOKUP(I$1,'Point System'!$A:$A,'Point System'!$C:$C,0)</f>
        <v>0</v>
      </c>
      <c r="J49" s="233" cm="1">
        <f t="array" ref="J49">SUMPRODUCT((LOWER(INDEX(Attendance!$D:$ZZ,MATCH($A49,Attendance!$A:$A,0),0))="x")*(Attendance!$D$2:$ZZ$2=_xlfn.XLOOKUP(J$1,'Point System'!$A:$A,'Point System'!$B:$B,""))*(TEXT(Attendance!$D$1:$ZZ$1,"mmm")="Apr"))*_xlfn.XLOOKUP(J$1,'Point System'!$A:$A,'Point System'!$C:$C,0)</f>
        <v>0</v>
      </c>
      <c r="K49" s="233" cm="1">
        <f t="array" ref="K49">SUMPRODUCT((LOWER(INDEX(Attendance!$D:$ZZ,MATCH($A49,Attendance!$A:$A,0),0))="x")*(Attendance!$D$2:$ZZ$2=_xlfn.XLOOKUP(K$1,'Point System'!$A:$A,'Point System'!$B:$B,""))*(TEXT(Attendance!$D$1:$ZZ$1,"mmm")="Apr"))*_xlfn.XLOOKUP(K$1,'Point System'!$A:$A,'Point System'!$C:$C,0)</f>
        <v>0</v>
      </c>
      <c r="L49" s="188"/>
      <c r="M49" s="188"/>
      <c r="N49" s="188"/>
      <c r="O49" s="188"/>
      <c r="P49" s="241">
        <f t="shared" si="0"/>
        <v>0</v>
      </c>
      <c r="Q49" s="242">
        <f>IFERROR(INDEX(Deduction!$AC:$AC,MATCH($A49,Deduction!$A:$A,0))*_xlfn.XLOOKUP(Q$1,'Point System'!$E:$E,'Point System'!$G:$G,0),0)</f>
        <v>0</v>
      </c>
      <c r="R49" s="242">
        <f>IFERROR(INDEX(Deduction!$AD:$AD,MATCH($A49,Deduction!$A:$A,0))*_xlfn.XLOOKUP(R$1,'Point System'!$E:$E,'Point System'!$G:$G,0),0)</f>
        <v>0</v>
      </c>
      <c r="S49" s="242">
        <f>IFERROR(INDEX(Deduction!$AE:$AE,MATCH($A49,Deduction!$A:$A,0))*_xlfn.XLOOKUP(S$1,'Point System'!$E:$E,'Point System'!$G:$G,0),0)</f>
        <v>0</v>
      </c>
      <c r="T49" s="242">
        <f>IFERROR(INDEX(Deduction!$AF:$AF,MATCH($A49,Deduction!$A:$A,0))*_xlfn.XLOOKUP(T$1,'Point System'!$E:$E,'Point System'!$G:$G,0),0)</f>
        <v>0</v>
      </c>
      <c r="U49" s="242">
        <f>IFERROR(INDEX(Deduction!$AG:$AG,MATCH($A49,Deduction!$A:$A,0))*_xlfn.XLOOKUP(U$1,'Point System'!$E:$E,'Point System'!$G:$G,0),0)</f>
        <v>0</v>
      </c>
      <c r="V49" s="242">
        <f>IFERROR(INDEX(Deduction!$AH:$AH,MATCH($A49,Deduction!$A:$A,0))*_xlfn.XLOOKUP(V$1,'Point System'!$E:$E,'Point System'!$G:$G,0),0)</f>
        <v>0</v>
      </c>
      <c r="W49" s="241">
        <f t="shared" si="1"/>
        <v>0</v>
      </c>
      <c r="X49" s="241">
        <f t="shared" si="2"/>
        <v>0</v>
      </c>
      <c r="Y49" s="244" cm="1">
        <f t="array" ref="Y49">IFERROR(SUMPRODUCT((LOWER(INDEX(Attendance!$E:$ZZ,MATCH($A49,Attendance!$A:$A,0),0))="x")*(TEXT(Attendance!$E$1:$ZZ$1,"mmm")="Apr"))/SUMPRODUCT((Attendance!$E$1:$ZZ$1&lt;&gt;"")*(TEXT(Attendance!$E$1:$ZZ$1,"mmm")="Apr")),0)</f>
        <v>0</v>
      </c>
      <c r="Z49" s="245" cm="1">
        <f t="array" ref="Z49">IFERROR(SUMPRODUCT((LOWER(INDEX(Attendance!$E:$ZZ,MATCH($A49,Attendance!$A:$A,0),0))="x")*(Attendance!$E$2:$ZZ$2=_xlfn.XLOOKUP(E$1,'Point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50" spans="1:26" x14ac:dyDescent="0.25">
      <c r="A50" s="40">
        <f>Attendance!A49</f>
        <v>47</v>
      </c>
      <c r="B50" s="39" t="str">
        <f>IF($A50=0,"",IFERROR(_xlfn.LET(_xlpm.x,INDEX(Attendance!$B:$B,MATCH($A50,Attendance!$A:$A,0)),IF(_xlpm.x=0,"",_xlpm.x)),""))</f>
        <v/>
      </c>
      <c r="C50" s="39" t="str">
        <f>IF($A50=0,"",IFERROR(_xlfn.LET(_xlpm.x,INDEX(Attendance!$C:$C,MATCH($A50,Attendance!$A:$A,0)),IF(_xlpm.x=0,"",_xlpm.x)),""))</f>
        <v/>
      </c>
      <c r="D50" s="39" t="str">
        <f>IF($A50=0,"",IFERROR(_xlfn.LET(_xlpm.x,INDEX(Attendance!$D:$D,MATCH($A50,Attendance!$A:$A,0)),IF(_xlpm.x=0,"",_xlpm.x)),""))</f>
        <v/>
      </c>
      <c r="E50" s="233" cm="1">
        <f t="array" ref="E50">SUMPRODUCT((LOWER(INDEX(Attendance!$D:$ZZ,MATCH($A50,Attendance!$A:$A,0),0))="x")*(Attendance!$D$2:$ZZ$2=_xlfn.XLOOKUP(E$1,'Point System'!$A:$A,'Point System'!$B:$B,""))*(TEXT(Attendance!$D$1:$ZZ$1,"mmm")="Apr"))*_xlfn.XLOOKUP(E$1,'Point System'!$A:$A,'Point System'!$C:$C,0)</f>
        <v>0</v>
      </c>
      <c r="F50" s="233" cm="1">
        <f t="array" ref="F50">SUMPRODUCT((LOWER(INDEX(Attendance!$D:$ZZ,MATCH($A50,Attendance!$A:$A,0),0))="x")*(Attendance!$D$2:$ZZ$2=_xlfn.XLOOKUP(F$1,'Point System'!$A:$A,'Point System'!$B:$B,""))*(TEXT(Attendance!$D$1:$ZZ$1,"mmm")="Apr"))*_xlfn.XLOOKUP(F$1,'Point System'!$A:$A,'Point System'!$C:$C,0)</f>
        <v>0</v>
      </c>
      <c r="G50" s="233" cm="1">
        <f t="array" ref="G50">SUMPRODUCT((LOWER(INDEX(Attendance!$D:$ZZ,MATCH($A50,Attendance!$A:$A,0),0))="x")*(Attendance!$D$2:$ZZ$2=_xlfn.XLOOKUP(G$1,'Point System'!$A:$A,'Point System'!$B:$B,""))*(TEXT(Attendance!$D$1:$ZZ$1,"mmm")="Apr"))*_xlfn.XLOOKUP(G$1,'Point System'!$A:$A,'Point System'!$C:$C,0)</f>
        <v>0</v>
      </c>
      <c r="H50" s="233" cm="1">
        <f t="array" ref="H50">SUMPRODUCT((LOWER(INDEX(Attendance!$D:$ZZ,MATCH($A50,Attendance!$A:$A,0),0))="x")*(Attendance!$D$2:$ZZ$2=_xlfn.XLOOKUP(H$1,'Point System'!$A:$A,'Point System'!$B:$B,""))*(TEXT(Attendance!$D$1:$ZZ$1,"mmm")="Apr"))*_xlfn.XLOOKUP(H$1,'Point System'!$A:$A,'Point System'!$C:$C,0)</f>
        <v>0</v>
      </c>
      <c r="I50" s="233" cm="1">
        <f t="array" ref="I50">SUMPRODUCT((LOWER(INDEX(Attendance!$D:$ZZ,MATCH($A50,Attendance!$A:$A,0),0))="x")*(Attendance!$D$2:$ZZ$2=_xlfn.XLOOKUP(I$1,'Point System'!$A:$A,'Point System'!$B:$B,""))*(TEXT(Attendance!$D$1:$ZZ$1,"mmm")="Apr"))*_xlfn.XLOOKUP(I$1,'Point System'!$A:$A,'Point System'!$C:$C,0)</f>
        <v>0</v>
      </c>
      <c r="J50" s="233" cm="1">
        <f t="array" ref="J50">SUMPRODUCT((LOWER(INDEX(Attendance!$D:$ZZ,MATCH($A50,Attendance!$A:$A,0),0))="x")*(Attendance!$D$2:$ZZ$2=_xlfn.XLOOKUP(J$1,'Point System'!$A:$A,'Point System'!$B:$B,""))*(TEXT(Attendance!$D$1:$ZZ$1,"mmm")="Apr"))*_xlfn.XLOOKUP(J$1,'Point System'!$A:$A,'Point System'!$C:$C,0)</f>
        <v>0</v>
      </c>
      <c r="K50" s="233" cm="1">
        <f t="array" ref="K50">SUMPRODUCT((LOWER(INDEX(Attendance!$D:$ZZ,MATCH($A50,Attendance!$A:$A,0),0))="x")*(Attendance!$D$2:$ZZ$2=_xlfn.XLOOKUP(K$1,'Point System'!$A:$A,'Point System'!$B:$B,""))*(TEXT(Attendance!$D$1:$ZZ$1,"mmm")="Apr"))*_xlfn.XLOOKUP(K$1,'Point System'!$A:$A,'Point System'!$C:$C,0)</f>
        <v>0</v>
      </c>
      <c r="L50" s="188"/>
      <c r="M50" s="188"/>
      <c r="N50" s="188"/>
      <c r="O50" s="188"/>
      <c r="P50" s="241">
        <f t="shared" si="0"/>
        <v>0</v>
      </c>
      <c r="Q50" s="242">
        <f>IFERROR(INDEX(Deduction!$AC:$AC,MATCH($A50,Deduction!$A:$A,0))*_xlfn.XLOOKUP(Q$1,'Point System'!$E:$E,'Point System'!$G:$G,0),0)</f>
        <v>0</v>
      </c>
      <c r="R50" s="242">
        <f>IFERROR(INDEX(Deduction!$AD:$AD,MATCH($A50,Deduction!$A:$A,0))*_xlfn.XLOOKUP(R$1,'Point System'!$E:$E,'Point System'!$G:$G,0),0)</f>
        <v>0</v>
      </c>
      <c r="S50" s="242">
        <f>IFERROR(INDEX(Deduction!$AE:$AE,MATCH($A50,Deduction!$A:$A,0))*_xlfn.XLOOKUP(S$1,'Point System'!$E:$E,'Point System'!$G:$G,0),0)</f>
        <v>0</v>
      </c>
      <c r="T50" s="242">
        <f>IFERROR(INDEX(Deduction!$AF:$AF,MATCH($A50,Deduction!$A:$A,0))*_xlfn.XLOOKUP(T$1,'Point System'!$E:$E,'Point System'!$G:$G,0),0)</f>
        <v>0</v>
      </c>
      <c r="U50" s="242">
        <f>IFERROR(INDEX(Deduction!$AG:$AG,MATCH($A50,Deduction!$A:$A,0))*_xlfn.XLOOKUP(U$1,'Point System'!$E:$E,'Point System'!$G:$G,0),0)</f>
        <v>0</v>
      </c>
      <c r="V50" s="242">
        <f>IFERROR(INDEX(Deduction!$AH:$AH,MATCH($A50,Deduction!$A:$A,0))*_xlfn.XLOOKUP(V$1,'Point System'!$E:$E,'Point System'!$G:$G,0),0)</f>
        <v>0</v>
      </c>
      <c r="W50" s="241">
        <f t="shared" si="1"/>
        <v>0</v>
      </c>
      <c r="X50" s="241">
        <f t="shared" si="2"/>
        <v>0</v>
      </c>
      <c r="Y50" s="244" cm="1">
        <f t="array" ref="Y50">IFERROR(SUMPRODUCT((LOWER(INDEX(Attendance!$E:$ZZ,MATCH($A50,Attendance!$A:$A,0),0))="x")*(TEXT(Attendance!$E$1:$ZZ$1,"mmm")="Apr"))/SUMPRODUCT((Attendance!$E$1:$ZZ$1&lt;&gt;"")*(TEXT(Attendance!$E$1:$ZZ$1,"mmm")="Apr")),0)</f>
        <v>0</v>
      </c>
      <c r="Z50" s="245" cm="1">
        <f t="array" ref="Z50">IFERROR(SUMPRODUCT((LOWER(INDEX(Attendance!$E:$ZZ,MATCH($A50,Attendance!$A:$A,0),0))="x")*(Attendance!$E$2:$ZZ$2=_xlfn.XLOOKUP(E$1,'Point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51" spans="1:26" x14ac:dyDescent="0.25">
      <c r="A51" s="39">
        <f>Attendance!A50</f>
        <v>48</v>
      </c>
      <c r="B51" s="39" t="str">
        <f>IF($A51=0,"",IFERROR(_xlfn.LET(_xlpm.x,INDEX(Attendance!$B:$B,MATCH($A51,Attendance!$A:$A,0)),IF(_xlpm.x=0,"",_xlpm.x)),""))</f>
        <v/>
      </c>
      <c r="C51" s="39" t="str">
        <f>IF($A51=0,"",IFERROR(_xlfn.LET(_xlpm.x,INDEX(Attendance!$C:$C,MATCH($A51,Attendance!$A:$A,0)),IF(_xlpm.x=0,"",_xlpm.x)),""))</f>
        <v/>
      </c>
      <c r="D51" s="39" t="str">
        <f>IF($A51=0,"",IFERROR(_xlfn.LET(_xlpm.x,INDEX(Attendance!$D:$D,MATCH($A51,Attendance!$A:$A,0)),IF(_xlpm.x=0,"",_xlpm.x)),""))</f>
        <v/>
      </c>
      <c r="E51" s="233" cm="1">
        <f t="array" ref="E51">SUMPRODUCT((LOWER(INDEX(Attendance!$D:$ZZ,MATCH($A51,Attendance!$A:$A,0),0))="x")*(Attendance!$D$2:$ZZ$2=_xlfn.XLOOKUP(E$1,'Point System'!$A:$A,'Point System'!$B:$B,""))*(TEXT(Attendance!$D$1:$ZZ$1,"mmm")="Apr"))*_xlfn.XLOOKUP(E$1,'Point System'!$A:$A,'Point System'!$C:$C,0)</f>
        <v>0</v>
      </c>
      <c r="F51" s="233" cm="1">
        <f t="array" ref="F51">SUMPRODUCT((LOWER(INDEX(Attendance!$D:$ZZ,MATCH($A51,Attendance!$A:$A,0),0))="x")*(Attendance!$D$2:$ZZ$2=_xlfn.XLOOKUP(F$1,'Point System'!$A:$A,'Point System'!$B:$B,""))*(TEXT(Attendance!$D$1:$ZZ$1,"mmm")="Apr"))*_xlfn.XLOOKUP(F$1,'Point System'!$A:$A,'Point System'!$C:$C,0)</f>
        <v>0</v>
      </c>
      <c r="G51" s="233" cm="1">
        <f t="array" ref="G51">SUMPRODUCT((LOWER(INDEX(Attendance!$D:$ZZ,MATCH($A51,Attendance!$A:$A,0),0))="x")*(Attendance!$D$2:$ZZ$2=_xlfn.XLOOKUP(G$1,'Point System'!$A:$A,'Point System'!$B:$B,""))*(TEXT(Attendance!$D$1:$ZZ$1,"mmm")="Apr"))*_xlfn.XLOOKUP(G$1,'Point System'!$A:$A,'Point System'!$C:$C,0)</f>
        <v>0</v>
      </c>
      <c r="H51" s="233" cm="1">
        <f t="array" ref="H51">SUMPRODUCT((LOWER(INDEX(Attendance!$D:$ZZ,MATCH($A51,Attendance!$A:$A,0),0))="x")*(Attendance!$D$2:$ZZ$2=_xlfn.XLOOKUP(H$1,'Point System'!$A:$A,'Point System'!$B:$B,""))*(TEXT(Attendance!$D$1:$ZZ$1,"mmm")="Apr"))*_xlfn.XLOOKUP(H$1,'Point System'!$A:$A,'Point System'!$C:$C,0)</f>
        <v>0</v>
      </c>
      <c r="I51" s="233" cm="1">
        <f t="array" ref="I51">SUMPRODUCT((LOWER(INDEX(Attendance!$D:$ZZ,MATCH($A51,Attendance!$A:$A,0),0))="x")*(Attendance!$D$2:$ZZ$2=_xlfn.XLOOKUP(I$1,'Point System'!$A:$A,'Point System'!$B:$B,""))*(TEXT(Attendance!$D$1:$ZZ$1,"mmm")="Apr"))*_xlfn.XLOOKUP(I$1,'Point System'!$A:$A,'Point System'!$C:$C,0)</f>
        <v>0</v>
      </c>
      <c r="J51" s="233" cm="1">
        <f t="array" ref="J51">SUMPRODUCT((LOWER(INDEX(Attendance!$D:$ZZ,MATCH($A51,Attendance!$A:$A,0),0))="x")*(Attendance!$D$2:$ZZ$2=_xlfn.XLOOKUP(J$1,'Point System'!$A:$A,'Point System'!$B:$B,""))*(TEXT(Attendance!$D$1:$ZZ$1,"mmm")="Apr"))*_xlfn.XLOOKUP(J$1,'Point System'!$A:$A,'Point System'!$C:$C,0)</f>
        <v>0</v>
      </c>
      <c r="K51" s="233" cm="1">
        <f t="array" ref="K51">SUMPRODUCT((LOWER(INDEX(Attendance!$D:$ZZ,MATCH($A51,Attendance!$A:$A,0),0))="x")*(Attendance!$D$2:$ZZ$2=_xlfn.XLOOKUP(K$1,'Point System'!$A:$A,'Point System'!$B:$B,""))*(TEXT(Attendance!$D$1:$ZZ$1,"mmm")="Apr"))*_xlfn.XLOOKUP(K$1,'Point System'!$A:$A,'Point System'!$C:$C,0)</f>
        <v>0</v>
      </c>
      <c r="L51" s="188"/>
      <c r="M51" s="188"/>
      <c r="N51" s="188"/>
      <c r="O51" s="188"/>
      <c r="P51" s="241">
        <f t="shared" si="0"/>
        <v>0</v>
      </c>
      <c r="Q51" s="242">
        <f>IFERROR(INDEX(Deduction!$AC:$AC,MATCH($A51,Deduction!$A:$A,0))*_xlfn.XLOOKUP(Q$1,'Point System'!$E:$E,'Point System'!$G:$G,0),0)</f>
        <v>0</v>
      </c>
      <c r="R51" s="242">
        <f>IFERROR(INDEX(Deduction!$AD:$AD,MATCH($A51,Deduction!$A:$A,0))*_xlfn.XLOOKUP(R$1,'Point System'!$E:$E,'Point System'!$G:$G,0),0)</f>
        <v>0</v>
      </c>
      <c r="S51" s="242">
        <f>IFERROR(INDEX(Deduction!$AE:$AE,MATCH($A51,Deduction!$A:$A,0))*_xlfn.XLOOKUP(S$1,'Point System'!$E:$E,'Point System'!$G:$G,0),0)</f>
        <v>0</v>
      </c>
      <c r="T51" s="242">
        <f>IFERROR(INDEX(Deduction!$AF:$AF,MATCH($A51,Deduction!$A:$A,0))*_xlfn.XLOOKUP(T$1,'Point System'!$E:$E,'Point System'!$G:$G,0),0)</f>
        <v>0</v>
      </c>
      <c r="U51" s="242">
        <f>IFERROR(INDEX(Deduction!$AG:$AG,MATCH($A51,Deduction!$A:$A,0))*_xlfn.XLOOKUP(U$1,'Point System'!$E:$E,'Point System'!$G:$G,0),0)</f>
        <v>0</v>
      </c>
      <c r="V51" s="242">
        <f>IFERROR(INDEX(Deduction!$AH:$AH,MATCH($A51,Deduction!$A:$A,0))*_xlfn.XLOOKUP(V$1,'Point System'!$E:$E,'Point System'!$G:$G,0),0)</f>
        <v>0</v>
      </c>
      <c r="W51" s="241">
        <f t="shared" si="1"/>
        <v>0</v>
      </c>
      <c r="X51" s="241">
        <f t="shared" si="2"/>
        <v>0</v>
      </c>
      <c r="Y51" s="244" cm="1">
        <f t="array" ref="Y51">IFERROR(SUMPRODUCT((LOWER(INDEX(Attendance!$E:$ZZ,MATCH($A51,Attendance!$A:$A,0),0))="x")*(TEXT(Attendance!$E$1:$ZZ$1,"mmm")="Apr"))/SUMPRODUCT((Attendance!$E$1:$ZZ$1&lt;&gt;"")*(TEXT(Attendance!$E$1:$ZZ$1,"mmm")="Apr")),0)</f>
        <v>0</v>
      </c>
      <c r="Z51" s="245" cm="1">
        <f t="array" ref="Z51">IFERROR(SUMPRODUCT((LOWER(INDEX(Attendance!$E:$ZZ,MATCH($A51,Attendance!$A:$A,0),0))="x")*(Attendance!$E$2:$ZZ$2=_xlfn.XLOOKUP(E$1,'Point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52" spans="1:26" x14ac:dyDescent="0.25">
      <c r="A52" s="40">
        <f>Attendance!A51</f>
        <v>49</v>
      </c>
      <c r="B52" s="39" t="str">
        <f>IF($A52=0,"",IFERROR(_xlfn.LET(_xlpm.x,INDEX(Attendance!$B:$B,MATCH($A52,Attendance!$A:$A,0)),IF(_xlpm.x=0,"",_xlpm.x)),""))</f>
        <v/>
      </c>
      <c r="C52" s="39" t="str">
        <f>IF($A52=0,"",IFERROR(_xlfn.LET(_xlpm.x,INDEX(Attendance!$C:$C,MATCH($A52,Attendance!$A:$A,0)),IF(_xlpm.x=0,"",_xlpm.x)),""))</f>
        <v/>
      </c>
      <c r="D52" s="39" t="str">
        <f>IF($A52=0,"",IFERROR(_xlfn.LET(_xlpm.x,INDEX(Attendance!$D:$D,MATCH($A52,Attendance!$A:$A,0)),IF(_xlpm.x=0,"",_xlpm.x)),""))</f>
        <v/>
      </c>
      <c r="E52" s="233" cm="1">
        <f t="array" ref="E52">SUMPRODUCT((LOWER(INDEX(Attendance!$D:$ZZ,MATCH($A52,Attendance!$A:$A,0),0))="x")*(Attendance!$D$2:$ZZ$2=_xlfn.XLOOKUP(E$1,'Point System'!$A:$A,'Point System'!$B:$B,""))*(TEXT(Attendance!$D$1:$ZZ$1,"mmm")="Apr"))*_xlfn.XLOOKUP(E$1,'Point System'!$A:$A,'Point System'!$C:$C,0)</f>
        <v>0</v>
      </c>
      <c r="F52" s="233" cm="1">
        <f t="array" ref="F52">SUMPRODUCT((LOWER(INDEX(Attendance!$D:$ZZ,MATCH($A52,Attendance!$A:$A,0),0))="x")*(Attendance!$D$2:$ZZ$2=_xlfn.XLOOKUP(F$1,'Point System'!$A:$A,'Point System'!$B:$B,""))*(TEXT(Attendance!$D$1:$ZZ$1,"mmm")="Apr"))*_xlfn.XLOOKUP(F$1,'Point System'!$A:$A,'Point System'!$C:$C,0)</f>
        <v>0</v>
      </c>
      <c r="G52" s="233" cm="1">
        <f t="array" ref="G52">SUMPRODUCT((LOWER(INDEX(Attendance!$D:$ZZ,MATCH($A52,Attendance!$A:$A,0),0))="x")*(Attendance!$D$2:$ZZ$2=_xlfn.XLOOKUP(G$1,'Point System'!$A:$A,'Point System'!$B:$B,""))*(TEXT(Attendance!$D$1:$ZZ$1,"mmm")="Apr"))*_xlfn.XLOOKUP(G$1,'Point System'!$A:$A,'Point System'!$C:$C,0)</f>
        <v>0</v>
      </c>
      <c r="H52" s="233" cm="1">
        <f t="array" ref="H52">SUMPRODUCT((LOWER(INDEX(Attendance!$D:$ZZ,MATCH($A52,Attendance!$A:$A,0),0))="x")*(Attendance!$D$2:$ZZ$2=_xlfn.XLOOKUP(H$1,'Point System'!$A:$A,'Point System'!$B:$B,""))*(TEXT(Attendance!$D$1:$ZZ$1,"mmm")="Apr"))*_xlfn.XLOOKUP(H$1,'Point System'!$A:$A,'Point System'!$C:$C,0)</f>
        <v>0</v>
      </c>
      <c r="I52" s="233" cm="1">
        <f t="array" ref="I52">SUMPRODUCT((LOWER(INDEX(Attendance!$D:$ZZ,MATCH($A52,Attendance!$A:$A,0),0))="x")*(Attendance!$D$2:$ZZ$2=_xlfn.XLOOKUP(I$1,'Point System'!$A:$A,'Point System'!$B:$B,""))*(TEXT(Attendance!$D$1:$ZZ$1,"mmm")="Apr"))*_xlfn.XLOOKUP(I$1,'Point System'!$A:$A,'Point System'!$C:$C,0)</f>
        <v>0</v>
      </c>
      <c r="J52" s="233" cm="1">
        <f t="array" ref="J52">SUMPRODUCT((LOWER(INDEX(Attendance!$D:$ZZ,MATCH($A52,Attendance!$A:$A,0),0))="x")*(Attendance!$D$2:$ZZ$2=_xlfn.XLOOKUP(J$1,'Point System'!$A:$A,'Point System'!$B:$B,""))*(TEXT(Attendance!$D$1:$ZZ$1,"mmm")="Apr"))*_xlfn.XLOOKUP(J$1,'Point System'!$A:$A,'Point System'!$C:$C,0)</f>
        <v>0</v>
      </c>
      <c r="K52" s="233" cm="1">
        <f t="array" ref="K52">SUMPRODUCT((LOWER(INDEX(Attendance!$D:$ZZ,MATCH($A52,Attendance!$A:$A,0),0))="x")*(Attendance!$D$2:$ZZ$2=_xlfn.XLOOKUP(K$1,'Point System'!$A:$A,'Point System'!$B:$B,""))*(TEXT(Attendance!$D$1:$ZZ$1,"mmm")="Apr"))*_xlfn.XLOOKUP(K$1,'Point System'!$A:$A,'Point System'!$C:$C,0)</f>
        <v>0</v>
      </c>
      <c r="L52" s="188"/>
      <c r="M52" s="188"/>
      <c r="N52" s="188"/>
      <c r="O52" s="188"/>
      <c r="P52" s="241">
        <f t="shared" si="0"/>
        <v>0</v>
      </c>
      <c r="Q52" s="242">
        <f>IFERROR(INDEX(Deduction!$AC:$AC,MATCH($A52,Deduction!$A:$A,0))*_xlfn.XLOOKUP(Q$1,'Point System'!$E:$E,'Point System'!$G:$G,0),0)</f>
        <v>0</v>
      </c>
      <c r="R52" s="242">
        <f>IFERROR(INDEX(Deduction!$AD:$AD,MATCH($A52,Deduction!$A:$A,0))*_xlfn.XLOOKUP(R$1,'Point System'!$E:$E,'Point System'!$G:$G,0),0)</f>
        <v>0</v>
      </c>
      <c r="S52" s="242">
        <f>IFERROR(INDEX(Deduction!$AE:$AE,MATCH($A52,Deduction!$A:$A,0))*_xlfn.XLOOKUP(S$1,'Point System'!$E:$E,'Point System'!$G:$G,0),0)</f>
        <v>0</v>
      </c>
      <c r="T52" s="242">
        <f>IFERROR(INDEX(Deduction!$AF:$AF,MATCH($A52,Deduction!$A:$A,0))*_xlfn.XLOOKUP(T$1,'Point System'!$E:$E,'Point System'!$G:$G,0),0)</f>
        <v>0</v>
      </c>
      <c r="U52" s="242">
        <f>IFERROR(INDEX(Deduction!$AG:$AG,MATCH($A52,Deduction!$A:$A,0))*_xlfn.XLOOKUP(U$1,'Point System'!$E:$E,'Point System'!$G:$G,0),0)</f>
        <v>0</v>
      </c>
      <c r="V52" s="242">
        <f>IFERROR(INDEX(Deduction!$AH:$AH,MATCH($A52,Deduction!$A:$A,0))*_xlfn.XLOOKUP(V$1,'Point System'!$E:$E,'Point System'!$G:$G,0),0)</f>
        <v>0</v>
      </c>
      <c r="W52" s="241">
        <f t="shared" si="1"/>
        <v>0</v>
      </c>
      <c r="X52" s="241">
        <f t="shared" si="2"/>
        <v>0</v>
      </c>
      <c r="Y52" s="244" cm="1">
        <f t="array" ref="Y52">IFERROR(SUMPRODUCT((LOWER(INDEX(Attendance!$E:$ZZ,MATCH($A52,Attendance!$A:$A,0),0))="x")*(TEXT(Attendance!$E$1:$ZZ$1,"mmm")="Apr"))/SUMPRODUCT((Attendance!$E$1:$ZZ$1&lt;&gt;"")*(TEXT(Attendance!$E$1:$ZZ$1,"mmm")="Apr")),0)</f>
        <v>0</v>
      </c>
      <c r="Z52" s="245" cm="1">
        <f t="array" ref="Z52">IFERROR(SUMPRODUCT((LOWER(INDEX(Attendance!$E:$ZZ,MATCH($A52,Attendance!$A:$A,0),0))="x")*(Attendance!$E$2:$ZZ$2=_xlfn.XLOOKUP(E$1,'Point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53" spans="1:26" x14ac:dyDescent="0.25">
      <c r="A53" s="39">
        <f>Attendance!A52</f>
        <v>50</v>
      </c>
      <c r="B53" s="39" t="str">
        <f>IF($A53=0,"",IFERROR(_xlfn.LET(_xlpm.x,INDEX(Attendance!$B:$B,MATCH($A53,Attendance!$A:$A,0)),IF(_xlpm.x=0,"",_xlpm.x)),""))</f>
        <v/>
      </c>
      <c r="C53" s="39" t="str">
        <f>IF($A53=0,"",IFERROR(_xlfn.LET(_xlpm.x,INDEX(Attendance!$C:$C,MATCH($A53,Attendance!$A:$A,0)),IF(_xlpm.x=0,"",_xlpm.x)),""))</f>
        <v/>
      </c>
      <c r="D53" s="39" t="str">
        <f>IF($A53=0,"",IFERROR(_xlfn.LET(_xlpm.x,INDEX(Attendance!$D:$D,MATCH($A53,Attendance!$A:$A,0)),IF(_xlpm.x=0,"",_xlpm.x)),""))</f>
        <v/>
      </c>
      <c r="E53" s="233" cm="1">
        <f t="array" ref="E53">SUMPRODUCT((LOWER(INDEX(Attendance!$D:$ZZ,MATCH($A53,Attendance!$A:$A,0),0))="x")*(Attendance!$D$2:$ZZ$2=_xlfn.XLOOKUP(E$1,'Point System'!$A:$A,'Point System'!$B:$B,""))*(TEXT(Attendance!$D$1:$ZZ$1,"mmm")="Apr"))*_xlfn.XLOOKUP(E$1,'Point System'!$A:$A,'Point System'!$C:$C,0)</f>
        <v>0</v>
      </c>
      <c r="F53" s="233" cm="1">
        <f t="array" ref="F53">SUMPRODUCT((LOWER(INDEX(Attendance!$D:$ZZ,MATCH($A53,Attendance!$A:$A,0),0))="x")*(Attendance!$D$2:$ZZ$2=_xlfn.XLOOKUP(F$1,'Point System'!$A:$A,'Point System'!$B:$B,""))*(TEXT(Attendance!$D$1:$ZZ$1,"mmm")="Apr"))*_xlfn.XLOOKUP(F$1,'Point System'!$A:$A,'Point System'!$C:$C,0)</f>
        <v>0</v>
      </c>
      <c r="G53" s="233" cm="1">
        <f t="array" ref="G53">SUMPRODUCT((LOWER(INDEX(Attendance!$D:$ZZ,MATCH($A53,Attendance!$A:$A,0),0))="x")*(Attendance!$D$2:$ZZ$2=_xlfn.XLOOKUP(G$1,'Point System'!$A:$A,'Point System'!$B:$B,""))*(TEXT(Attendance!$D$1:$ZZ$1,"mmm")="Apr"))*_xlfn.XLOOKUP(G$1,'Point System'!$A:$A,'Point System'!$C:$C,0)</f>
        <v>0</v>
      </c>
      <c r="H53" s="233" cm="1">
        <f t="array" ref="H53">SUMPRODUCT((LOWER(INDEX(Attendance!$D:$ZZ,MATCH($A53,Attendance!$A:$A,0),0))="x")*(Attendance!$D$2:$ZZ$2=_xlfn.XLOOKUP(H$1,'Point System'!$A:$A,'Point System'!$B:$B,""))*(TEXT(Attendance!$D$1:$ZZ$1,"mmm")="Apr"))*_xlfn.XLOOKUP(H$1,'Point System'!$A:$A,'Point System'!$C:$C,0)</f>
        <v>0</v>
      </c>
      <c r="I53" s="233" cm="1">
        <f t="array" ref="I53">SUMPRODUCT((LOWER(INDEX(Attendance!$D:$ZZ,MATCH($A53,Attendance!$A:$A,0),0))="x")*(Attendance!$D$2:$ZZ$2=_xlfn.XLOOKUP(I$1,'Point System'!$A:$A,'Point System'!$B:$B,""))*(TEXT(Attendance!$D$1:$ZZ$1,"mmm")="Apr"))*_xlfn.XLOOKUP(I$1,'Point System'!$A:$A,'Point System'!$C:$C,0)</f>
        <v>0</v>
      </c>
      <c r="J53" s="233" cm="1">
        <f t="array" ref="J53">SUMPRODUCT((LOWER(INDEX(Attendance!$D:$ZZ,MATCH($A53,Attendance!$A:$A,0),0))="x")*(Attendance!$D$2:$ZZ$2=_xlfn.XLOOKUP(J$1,'Point System'!$A:$A,'Point System'!$B:$B,""))*(TEXT(Attendance!$D$1:$ZZ$1,"mmm")="Apr"))*_xlfn.XLOOKUP(J$1,'Point System'!$A:$A,'Point System'!$C:$C,0)</f>
        <v>0</v>
      </c>
      <c r="K53" s="233" cm="1">
        <f t="array" ref="K53">SUMPRODUCT((LOWER(INDEX(Attendance!$D:$ZZ,MATCH($A53,Attendance!$A:$A,0),0))="x")*(Attendance!$D$2:$ZZ$2=_xlfn.XLOOKUP(K$1,'Point System'!$A:$A,'Point System'!$B:$B,""))*(TEXT(Attendance!$D$1:$ZZ$1,"mmm")="Apr"))*_xlfn.XLOOKUP(K$1,'Point System'!$A:$A,'Point System'!$C:$C,0)</f>
        <v>0</v>
      </c>
      <c r="L53" s="188"/>
      <c r="M53" s="188"/>
      <c r="N53" s="188"/>
      <c r="O53" s="188"/>
      <c r="P53" s="241">
        <f t="shared" si="0"/>
        <v>0</v>
      </c>
      <c r="Q53" s="242">
        <f>IFERROR(INDEX(Deduction!$AC:$AC,MATCH($A53,Deduction!$A:$A,0))*_xlfn.XLOOKUP(Q$1,'Point System'!$E:$E,'Point System'!$G:$G,0),0)</f>
        <v>0</v>
      </c>
      <c r="R53" s="242">
        <f>IFERROR(INDEX(Deduction!$AD:$AD,MATCH($A53,Deduction!$A:$A,0))*_xlfn.XLOOKUP(R$1,'Point System'!$E:$E,'Point System'!$G:$G,0),0)</f>
        <v>0</v>
      </c>
      <c r="S53" s="242">
        <f>IFERROR(INDEX(Deduction!$AE:$AE,MATCH($A53,Deduction!$A:$A,0))*_xlfn.XLOOKUP(S$1,'Point System'!$E:$E,'Point System'!$G:$G,0),0)</f>
        <v>0</v>
      </c>
      <c r="T53" s="242">
        <f>IFERROR(INDEX(Deduction!$AF:$AF,MATCH($A53,Deduction!$A:$A,0))*_xlfn.XLOOKUP(T$1,'Point System'!$E:$E,'Point System'!$G:$G,0),0)</f>
        <v>0</v>
      </c>
      <c r="U53" s="242">
        <f>IFERROR(INDEX(Deduction!$AG:$AG,MATCH($A53,Deduction!$A:$A,0))*_xlfn.XLOOKUP(U$1,'Point System'!$E:$E,'Point System'!$G:$G,0),0)</f>
        <v>0</v>
      </c>
      <c r="V53" s="242">
        <f>IFERROR(INDEX(Deduction!$AH:$AH,MATCH($A53,Deduction!$A:$A,0))*_xlfn.XLOOKUP(V$1,'Point System'!$E:$E,'Point System'!$G:$G,0),0)</f>
        <v>0</v>
      </c>
      <c r="W53" s="241">
        <f t="shared" si="1"/>
        <v>0</v>
      </c>
      <c r="X53" s="241">
        <f t="shared" si="2"/>
        <v>0</v>
      </c>
      <c r="Y53" s="244" cm="1">
        <f t="array" ref="Y53">IFERROR(SUMPRODUCT((LOWER(INDEX(Attendance!$E:$ZZ,MATCH($A53,Attendance!$A:$A,0),0))="x")*(TEXT(Attendance!$E$1:$ZZ$1,"mmm")="Apr"))/SUMPRODUCT((Attendance!$E$1:$ZZ$1&lt;&gt;"")*(TEXT(Attendance!$E$1:$ZZ$1,"mmm")="Apr")),0)</f>
        <v>0</v>
      </c>
      <c r="Z53" s="245" cm="1">
        <f t="array" ref="Z53">IFERROR(SUMPRODUCT((LOWER(INDEX(Attendance!$E:$ZZ,MATCH($A53,Attendance!$A:$A,0),0))="x")*(Attendance!$E$2:$ZZ$2=_xlfn.XLOOKUP(E$1,'Point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54" spans="1:26" x14ac:dyDescent="0.25">
      <c r="A54" s="40">
        <f>Attendance!A53</f>
        <v>51</v>
      </c>
      <c r="B54" s="39" t="str">
        <f>IF($A54=0,"",IFERROR(_xlfn.LET(_xlpm.x,INDEX(Attendance!$B:$B,MATCH($A54,Attendance!$A:$A,0)),IF(_xlpm.x=0,"",_xlpm.x)),""))</f>
        <v/>
      </c>
      <c r="C54" s="39" t="str">
        <f>IF($A54=0,"",IFERROR(_xlfn.LET(_xlpm.x,INDEX(Attendance!$C:$C,MATCH($A54,Attendance!$A:$A,0)),IF(_xlpm.x=0,"",_xlpm.x)),""))</f>
        <v/>
      </c>
      <c r="D54" s="39" t="str">
        <f>IF($A54=0,"",IFERROR(_xlfn.LET(_xlpm.x,INDEX(Attendance!$D:$D,MATCH($A54,Attendance!$A:$A,0)),IF(_xlpm.x=0,"",_xlpm.x)),""))</f>
        <v/>
      </c>
      <c r="E54" s="233" cm="1">
        <f t="array" ref="E54">SUMPRODUCT((LOWER(INDEX(Attendance!$D:$ZZ,MATCH($A54,Attendance!$A:$A,0),0))="x")*(Attendance!$D$2:$ZZ$2=_xlfn.XLOOKUP(E$1,'Point System'!$A:$A,'Point System'!$B:$B,""))*(TEXT(Attendance!$D$1:$ZZ$1,"mmm")="Apr"))*_xlfn.XLOOKUP(E$1,'Point System'!$A:$A,'Point System'!$C:$C,0)</f>
        <v>0</v>
      </c>
      <c r="F54" s="233" cm="1">
        <f t="array" ref="F54">SUMPRODUCT((LOWER(INDEX(Attendance!$D:$ZZ,MATCH($A54,Attendance!$A:$A,0),0))="x")*(Attendance!$D$2:$ZZ$2=_xlfn.XLOOKUP(F$1,'Point System'!$A:$A,'Point System'!$B:$B,""))*(TEXT(Attendance!$D$1:$ZZ$1,"mmm")="Apr"))*_xlfn.XLOOKUP(F$1,'Point System'!$A:$A,'Point System'!$C:$C,0)</f>
        <v>0</v>
      </c>
      <c r="G54" s="233" cm="1">
        <f t="array" ref="G54">SUMPRODUCT((LOWER(INDEX(Attendance!$D:$ZZ,MATCH($A54,Attendance!$A:$A,0),0))="x")*(Attendance!$D$2:$ZZ$2=_xlfn.XLOOKUP(G$1,'Point System'!$A:$A,'Point System'!$B:$B,""))*(TEXT(Attendance!$D$1:$ZZ$1,"mmm")="Apr"))*_xlfn.XLOOKUP(G$1,'Point System'!$A:$A,'Point System'!$C:$C,0)</f>
        <v>0</v>
      </c>
      <c r="H54" s="233" cm="1">
        <f t="array" ref="H54">SUMPRODUCT((LOWER(INDEX(Attendance!$D:$ZZ,MATCH($A54,Attendance!$A:$A,0),0))="x")*(Attendance!$D$2:$ZZ$2=_xlfn.XLOOKUP(H$1,'Point System'!$A:$A,'Point System'!$B:$B,""))*(TEXT(Attendance!$D$1:$ZZ$1,"mmm")="Apr"))*_xlfn.XLOOKUP(H$1,'Point System'!$A:$A,'Point System'!$C:$C,0)</f>
        <v>0</v>
      </c>
      <c r="I54" s="233" cm="1">
        <f t="array" ref="I54">SUMPRODUCT((LOWER(INDEX(Attendance!$D:$ZZ,MATCH($A54,Attendance!$A:$A,0),0))="x")*(Attendance!$D$2:$ZZ$2=_xlfn.XLOOKUP(I$1,'Point System'!$A:$A,'Point System'!$B:$B,""))*(TEXT(Attendance!$D$1:$ZZ$1,"mmm")="Apr"))*_xlfn.XLOOKUP(I$1,'Point System'!$A:$A,'Point System'!$C:$C,0)</f>
        <v>0</v>
      </c>
      <c r="J54" s="233" cm="1">
        <f t="array" ref="J54">SUMPRODUCT((LOWER(INDEX(Attendance!$D:$ZZ,MATCH($A54,Attendance!$A:$A,0),0))="x")*(Attendance!$D$2:$ZZ$2=_xlfn.XLOOKUP(J$1,'Point System'!$A:$A,'Point System'!$B:$B,""))*(TEXT(Attendance!$D$1:$ZZ$1,"mmm")="Apr"))*_xlfn.XLOOKUP(J$1,'Point System'!$A:$A,'Point System'!$C:$C,0)</f>
        <v>0</v>
      </c>
      <c r="K54" s="233" cm="1">
        <f t="array" ref="K54">SUMPRODUCT((LOWER(INDEX(Attendance!$D:$ZZ,MATCH($A54,Attendance!$A:$A,0),0))="x")*(Attendance!$D$2:$ZZ$2=_xlfn.XLOOKUP(K$1,'Point System'!$A:$A,'Point System'!$B:$B,""))*(TEXT(Attendance!$D$1:$ZZ$1,"mmm")="Apr"))*_xlfn.XLOOKUP(K$1,'Point System'!$A:$A,'Point System'!$C:$C,0)</f>
        <v>0</v>
      </c>
      <c r="L54" s="188"/>
      <c r="M54" s="188"/>
      <c r="N54" s="188"/>
      <c r="O54" s="188"/>
      <c r="P54" s="241">
        <f t="shared" si="0"/>
        <v>0</v>
      </c>
      <c r="Q54" s="242">
        <f>IFERROR(INDEX(Deduction!$AC:$AC,MATCH($A54,Deduction!$A:$A,0))*_xlfn.XLOOKUP(Q$1,'Point System'!$E:$E,'Point System'!$G:$G,0),0)</f>
        <v>0</v>
      </c>
      <c r="R54" s="242">
        <f>IFERROR(INDEX(Deduction!$AD:$AD,MATCH($A54,Deduction!$A:$A,0))*_xlfn.XLOOKUP(R$1,'Point System'!$E:$E,'Point System'!$G:$G,0),0)</f>
        <v>0</v>
      </c>
      <c r="S54" s="242">
        <f>IFERROR(INDEX(Deduction!$AE:$AE,MATCH($A54,Deduction!$A:$A,0))*_xlfn.XLOOKUP(S$1,'Point System'!$E:$E,'Point System'!$G:$G,0),0)</f>
        <v>0</v>
      </c>
      <c r="T54" s="242">
        <f>IFERROR(INDEX(Deduction!$AF:$AF,MATCH($A54,Deduction!$A:$A,0))*_xlfn.XLOOKUP(T$1,'Point System'!$E:$E,'Point System'!$G:$G,0),0)</f>
        <v>0</v>
      </c>
      <c r="U54" s="242">
        <f>IFERROR(INDEX(Deduction!$AG:$AG,MATCH($A54,Deduction!$A:$A,0))*_xlfn.XLOOKUP(U$1,'Point System'!$E:$E,'Point System'!$G:$G,0),0)</f>
        <v>0</v>
      </c>
      <c r="V54" s="242">
        <f>IFERROR(INDEX(Deduction!$AH:$AH,MATCH($A54,Deduction!$A:$A,0))*_xlfn.XLOOKUP(V$1,'Point System'!$E:$E,'Point System'!$G:$G,0),0)</f>
        <v>0</v>
      </c>
      <c r="W54" s="241">
        <f t="shared" si="1"/>
        <v>0</v>
      </c>
      <c r="X54" s="241">
        <f t="shared" si="2"/>
        <v>0</v>
      </c>
      <c r="Y54" s="244" cm="1">
        <f t="array" ref="Y54">IFERROR(SUMPRODUCT((LOWER(INDEX(Attendance!$E:$ZZ,MATCH($A54,Attendance!$A:$A,0),0))="x")*(TEXT(Attendance!$E$1:$ZZ$1,"mmm")="Apr"))/SUMPRODUCT((Attendance!$E$1:$ZZ$1&lt;&gt;"")*(TEXT(Attendance!$E$1:$ZZ$1,"mmm")="Apr")),0)</f>
        <v>0</v>
      </c>
      <c r="Z54" s="245" cm="1">
        <f t="array" ref="Z54">IFERROR(SUMPRODUCT((LOWER(INDEX(Attendance!$E:$ZZ,MATCH($A54,Attendance!$A:$A,0),0))="x")*(Attendance!$E$2:$ZZ$2=_xlfn.XLOOKUP(E$1,'Point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55" spans="1:26" x14ac:dyDescent="0.25">
      <c r="A55" s="39">
        <f>Attendance!A54</f>
        <v>52</v>
      </c>
      <c r="B55" s="39" t="str">
        <f>IF($A55=0,"",IFERROR(_xlfn.LET(_xlpm.x,INDEX(Attendance!$B:$B,MATCH($A55,Attendance!$A:$A,0)),IF(_xlpm.x=0,"",_xlpm.x)),""))</f>
        <v/>
      </c>
      <c r="C55" s="39" t="str">
        <f>IF($A55=0,"",IFERROR(_xlfn.LET(_xlpm.x,INDEX(Attendance!$C:$C,MATCH($A55,Attendance!$A:$A,0)),IF(_xlpm.x=0,"",_xlpm.x)),""))</f>
        <v/>
      </c>
      <c r="D55" s="39" t="str">
        <f>IF($A55=0,"",IFERROR(_xlfn.LET(_xlpm.x,INDEX(Attendance!$D:$D,MATCH($A55,Attendance!$A:$A,0)),IF(_xlpm.x=0,"",_xlpm.x)),""))</f>
        <v/>
      </c>
      <c r="E55" s="233" cm="1">
        <f t="array" ref="E55">SUMPRODUCT((LOWER(INDEX(Attendance!$D:$ZZ,MATCH($A55,Attendance!$A:$A,0),0))="x")*(Attendance!$D$2:$ZZ$2=_xlfn.XLOOKUP(E$1,'Point System'!$A:$A,'Point System'!$B:$B,""))*(TEXT(Attendance!$D$1:$ZZ$1,"mmm")="Apr"))*_xlfn.XLOOKUP(E$1,'Point System'!$A:$A,'Point System'!$C:$C,0)</f>
        <v>0</v>
      </c>
      <c r="F55" s="233" cm="1">
        <f t="array" ref="F55">SUMPRODUCT((LOWER(INDEX(Attendance!$D:$ZZ,MATCH($A55,Attendance!$A:$A,0),0))="x")*(Attendance!$D$2:$ZZ$2=_xlfn.XLOOKUP(F$1,'Point System'!$A:$A,'Point System'!$B:$B,""))*(TEXT(Attendance!$D$1:$ZZ$1,"mmm")="Apr"))*_xlfn.XLOOKUP(F$1,'Point System'!$A:$A,'Point System'!$C:$C,0)</f>
        <v>0</v>
      </c>
      <c r="G55" s="233" cm="1">
        <f t="array" ref="G55">SUMPRODUCT((LOWER(INDEX(Attendance!$D:$ZZ,MATCH($A55,Attendance!$A:$A,0),0))="x")*(Attendance!$D$2:$ZZ$2=_xlfn.XLOOKUP(G$1,'Point System'!$A:$A,'Point System'!$B:$B,""))*(TEXT(Attendance!$D$1:$ZZ$1,"mmm")="Apr"))*_xlfn.XLOOKUP(G$1,'Point System'!$A:$A,'Point System'!$C:$C,0)</f>
        <v>0</v>
      </c>
      <c r="H55" s="233" cm="1">
        <f t="array" ref="H55">SUMPRODUCT((LOWER(INDEX(Attendance!$D:$ZZ,MATCH($A55,Attendance!$A:$A,0),0))="x")*(Attendance!$D$2:$ZZ$2=_xlfn.XLOOKUP(H$1,'Point System'!$A:$A,'Point System'!$B:$B,""))*(TEXT(Attendance!$D$1:$ZZ$1,"mmm")="Apr"))*_xlfn.XLOOKUP(H$1,'Point System'!$A:$A,'Point System'!$C:$C,0)</f>
        <v>0</v>
      </c>
      <c r="I55" s="233" cm="1">
        <f t="array" ref="I55">SUMPRODUCT((LOWER(INDEX(Attendance!$D:$ZZ,MATCH($A55,Attendance!$A:$A,0),0))="x")*(Attendance!$D$2:$ZZ$2=_xlfn.XLOOKUP(I$1,'Point System'!$A:$A,'Point System'!$B:$B,""))*(TEXT(Attendance!$D$1:$ZZ$1,"mmm")="Apr"))*_xlfn.XLOOKUP(I$1,'Point System'!$A:$A,'Point System'!$C:$C,0)</f>
        <v>0</v>
      </c>
      <c r="J55" s="233" cm="1">
        <f t="array" ref="J55">SUMPRODUCT((LOWER(INDEX(Attendance!$D:$ZZ,MATCH($A55,Attendance!$A:$A,0),0))="x")*(Attendance!$D$2:$ZZ$2=_xlfn.XLOOKUP(J$1,'Point System'!$A:$A,'Point System'!$B:$B,""))*(TEXT(Attendance!$D$1:$ZZ$1,"mmm")="Apr"))*_xlfn.XLOOKUP(J$1,'Point System'!$A:$A,'Point System'!$C:$C,0)</f>
        <v>0</v>
      </c>
      <c r="K55" s="233" cm="1">
        <f t="array" ref="K55">SUMPRODUCT((LOWER(INDEX(Attendance!$D:$ZZ,MATCH($A55,Attendance!$A:$A,0),0))="x")*(Attendance!$D$2:$ZZ$2=_xlfn.XLOOKUP(K$1,'Point System'!$A:$A,'Point System'!$B:$B,""))*(TEXT(Attendance!$D$1:$ZZ$1,"mmm")="Apr"))*_xlfn.XLOOKUP(K$1,'Point System'!$A:$A,'Point System'!$C:$C,0)</f>
        <v>0</v>
      </c>
      <c r="L55" s="188"/>
      <c r="M55" s="188"/>
      <c r="N55" s="188"/>
      <c r="O55" s="188"/>
      <c r="P55" s="241">
        <f t="shared" si="0"/>
        <v>0</v>
      </c>
      <c r="Q55" s="242">
        <f>IFERROR(INDEX(Deduction!$AC:$AC,MATCH($A55,Deduction!$A:$A,0))*_xlfn.XLOOKUP(Q$1,'Point System'!$E:$E,'Point System'!$G:$G,0),0)</f>
        <v>0</v>
      </c>
      <c r="R55" s="242">
        <f>IFERROR(INDEX(Deduction!$AD:$AD,MATCH($A55,Deduction!$A:$A,0))*_xlfn.XLOOKUP(R$1,'Point System'!$E:$E,'Point System'!$G:$G,0),0)</f>
        <v>0</v>
      </c>
      <c r="S55" s="242">
        <f>IFERROR(INDEX(Deduction!$AE:$AE,MATCH($A55,Deduction!$A:$A,0))*_xlfn.XLOOKUP(S$1,'Point System'!$E:$E,'Point System'!$G:$G,0),0)</f>
        <v>0</v>
      </c>
      <c r="T55" s="242">
        <f>IFERROR(INDEX(Deduction!$AF:$AF,MATCH($A55,Deduction!$A:$A,0))*_xlfn.XLOOKUP(T$1,'Point System'!$E:$E,'Point System'!$G:$G,0),0)</f>
        <v>0</v>
      </c>
      <c r="U55" s="242">
        <f>IFERROR(INDEX(Deduction!$AG:$AG,MATCH($A55,Deduction!$A:$A,0))*_xlfn.XLOOKUP(U$1,'Point System'!$E:$E,'Point System'!$G:$G,0),0)</f>
        <v>0</v>
      </c>
      <c r="V55" s="242">
        <f>IFERROR(INDEX(Deduction!$AH:$AH,MATCH($A55,Deduction!$A:$A,0))*_xlfn.XLOOKUP(V$1,'Point System'!$E:$E,'Point System'!$G:$G,0),0)</f>
        <v>0</v>
      </c>
      <c r="W55" s="241">
        <f t="shared" si="1"/>
        <v>0</v>
      </c>
      <c r="X55" s="241">
        <f t="shared" si="2"/>
        <v>0</v>
      </c>
      <c r="Y55" s="244" cm="1">
        <f t="array" ref="Y55">IFERROR(SUMPRODUCT((LOWER(INDEX(Attendance!$E:$ZZ,MATCH($A55,Attendance!$A:$A,0),0))="x")*(TEXT(Attendance!$E$1:$ZZ$1,"mmm")="Apr"))/SUMPRODUCT((Attendance!$E$1:$ZZ$1&lt;&gt;"")*(TEXT(Attendance!$E$1:$ZZ$1,"mmm")="Apr")),0)</f>
        <v>0</v>
      </c>
      <c r="Z55" s="245" cm="1">
        <f t="array" ref="Z55">IFERROR(SUMPRODUCT((LOWER(INDEX(Attendance!$E:$ZZ,MATCH($A55,Attendance!$A:$A,0),0))="x")*(Attendance!$E$2:$ZZ$2=_xlfn.XLOOKUP(E$1,'Point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56" spans="1:26" x14ac:dyDescent="0.25">
      <c r="A56" s="40">
        <f>Attendance!A55</f>
        <v>53</v>
      </c>
      <c r="B56" s="39" t="str">
        <f>IF($A56=0,"",IFERROR(_xlfn.LET(_xlpm.x,INDEX(Attendance!$B:$B,MATCH($A56,Attendance!$A:$A,0)),IF(_xlpm.x=0,"",_xlpm.x)),""))</f>
        <v/>
      </c>
      <c r="C56" s="39" t="str">
        <f>IF($A56=0,"",IFERROR(_xlfn.LET(_xlpm.x,INDEX(Attendance!$C:$C,MATCH($A56,Attendance!$A:$A,0)),IF(_xlpm.x=0,"",_xlpm.x)),""))</f>
        <v/>
      </c>
      <c r="D56" s="39" t="str">
        <f>IF($A56=0,"",IFERROR(_xlfn.LET(_xlpm.x,INDEX(Attendance!$D:$D,MATCH($A56,Attendance!$A:$A,0)),IF(_xlpm.x=0,"",_xlpm.x)),""))</f>
        <v/>
      </c>
      <c r="E56" s="233" cm="1">
        <f t="array" ref="E56">SUMPRODUCT((LOWER(INDEX(Attendance!$D:$ZZ,MATCH($A56,Attendance!$A:$A,0),0))="x")*(Attendance!$D$2:$ZZ$2=_xlfn.XLOOKUP(E$1,'Point System'!$A:$A,'Point System'!$B:$B,""))*(TEXT(Attendance!$D$1:$ZZ$1,"mmm")="Apr"))*_xlfn.XLOOKUP(E$1,'Point System'!$A:$A,'Point System'!$C:$C,0)</f>
        <v>0</v>
      </c>
      <c r="F56" s="233" cm="1">
        <f t="array" ref="F56">SUMPRODUCT((LOWER(INDEX(Attendance!$D:$ZZ,MATCH($A56,Attendance!$A:$A,0),0))="x")*(Attendance!$D$2:$ZZ$2=_xlfn.XLOOKUP(F$1,'Point System'!$A:$A,'Point System'!$B:$B,""))*(TEXT(Attendance!$D$1:$ZZ$1,"mmm")="Apr"))*_xlfn.XLOOKUP(F$1,'Point System'!$A:$A,'Point System'!$C:$C,0)</f>
        <v>0</v>
      </c>
      <c r="G56" s="233" cm="1">
        <f t="array" ref="G56">SUMPRODUCT((LOWER(INDEX(Attendance!$D:$ZZ,MATCH($A56,Attendance!$A:$A,0),0))="x")*(Attendance!$D$2:$ZZ$2=_xlfn.XLOOKUP(G$1,'Point System'!$A:$A,'Point System'!$B:$B,""))*(TEXT(Attendance!$D$1:$ZZ$1,"mmm")="Apr"))*_xlfn.XLOOKUP(G$1,'Point System'!$A:$A,'Point System'!$C:$C,0)</f>
        <v>0</v>
      </c>
      <c r="H56" s="233" cm="1">
        <f t="array" ref="H56">SUMPRODUCT((LOWER(INDEX(Attendance!$D:$ZZ,MATCH($A56,Attendance!$A:$A,0),0))="x")*(Attendance!$D$2:$ZZ$2=_xlfn.XLOOKUP(H$1,'Point System'!$A:$A,'Point System'!$B:$B,""))*(TEXT(Attendance!$D$1:$ZZ$1,"mmm")="Apr"))*_xlfn.XLOOKUP(H$1,'Point System'!$A:$A,'Point System'!$C:$C,0)</f>
        <v>0</v>
      </c>
      <c r="I56" s="233" cm="1">
        <f t="array" ref="I56">SUMPRODUCT((LOWER(INDEX(Attendance!$D:$ZZ,MATCH($A56,Attendance!$A:$A,0),0))="x")*(Attendance!$D$2:$ZZ$2=_xlfn.XLOOKUP(I$1,'Point System'!$A:$A,'Point System'!$B:$B,""))*(TEXT(Attendance!$D$1:$ZZ$1,"mmm")="Apr"))*_xlfn.XLOOKUP(I$1,'Point System'!$A:$A,'Point System'!$C:$C,0)</f>
        <v>0</v>
      </c>
      <c r="J56" s="233" cm="1">
        <f t="array" ref="J56">SUMPRODUCT((LOWER(INDEX(Attendance!$D:$ZZ,MATCH($A56,Attendance!$A:$A,0),0))="x")*(Attendance!$D$2:$ZZ$2=_xlfn.XLOOKUP(J$1,'Point System'!$A:$A,'Point System'!$B:$B,""))*(TEXT(Attendance!$D$1:$ZZ$1,"mmm")="Apr"))*_xlfn.XLOOKUP(J$1,'Point System'!$A:$A,'Point System'!$C:$C,0)</f>
        <v>0</v>
      </c>
      <c r="K56" s="233" cm="1">
        <f t="array" ref="K56">SUMPRODUCT((LOWER(INDEX(Attendance!$D:$ZZ,MATCH($A56,Attendance!$A:$A,0),0))="x")*(Attendance!$D$2:$ZZ$2=_xlfn.XLOOKUP(K$1,'Point System'!$A:$A,'Point System'!$B:$B,""))*(TEXT(Attendance!$D$1:$ZZ$1,"mmm")="Apr"))*_xlfn.XLOOKUP(K$1,'Point System'!$A:$A,'Point System'!$C:$C,0)</f>
        <v>0</v>
      </c>
      <c r="L56" s="188"/>
      <c r="M56" s="188"/>
      <c r="N56" s="188"/>
      <c r="O56" s="188"/>
      <c r="P56" s="241">
        <f t="shared" si="0"/>
        <v>0</v>
      </c>
      <c r="Q56" s="242">
        <f>IFERROR(INDEX(Deduction!$AC:$AC,MATCH($A56,Deduction!$A:$A,0))*_xlfn.XLOOKUP(Q$1,'Point System'!$E:$E,'Point System'!$G:$G,0),0)</f>
        <v>0</v>
      </c>
      <c r="R56" s="242">
        <f>IFERROR(INDEX(Deduction!$AD:$AD,MATCH($A56,Deduction!$A:$A,0))*_xlfn.XLOOKUP(R$1,'Point System'!$E:$E,'Point System'!$G:$G,0),0)</f>
        <v>0</v>
      </c>
      <c r="S56" s="242">
        <f>IFERROR(INDEX(Deduction!$AE:$AE,MATCH($A56,Deduction!$A:$A,0))*_xlfn.XLOOKUP(S$1,'Point System'!$E:$E,'Point System'!$G:$G,0),0)</f>
        <v>0</v>
      </c>
      <c r="T56" s="242">
        <f>IFERROR(INDEX(Deduction!$AF:$AF,MATCH($A56,Deduction!$A:$A,0))*_xlfn.XLOOKUP(T$1,'Point System'!$E:$E,'Point System'!$G:$G,0),0)</f>
        <v>0</v>
      </c>
      <c r="U56" s="242">
        <f>IFERROR(INDEX(Deduction!$AG:$AG,MATCH($A56,Deduction!$A:$A,0))*_xlfn.XLOOKUP(U$1,'Point System'!$E:$E,'Point System'!$G:$G,0),0)</f>
        <v>0</v>
      </c>
      <c r="V56" s="242">
        <f>IFERROR(INDEX(Deduction!$AH:$AH,MATCH($A56,Deduction!$A:$A,0))*_xlfn.XLOOKUP(V$1,'Point System'!$E:$E,'Point System'!$G:$G,0),0)</f>
        <v>0</v>
      </c>
      <c r="W56" s="241">
        <f t="shared" si="1"/>
        <v>0</v>
      </c>
      <c r="X56" s="241">
        <f t="shared" si="2"/>
        <v>0</v>
      </c>
      <c r="Y56" s="244" cm="1">
        <f t="array" ref="Y56">IFERROR(SUMPRODUCT((LOWER(INDEX(Attendance!$E:$ZZ,MATCH($A56,Attendance!$A:$A,0),0))="x")*(TEXT(Attendance!$E$1:$ZZ$1,"mmm")="Apr"))/SUMPRODUCT((Attendance!$E$1:$ZZ$1&lt;&gt;"")*(TEXT(Attendance!$E$1:$ZZ$1,"mmm")="Apr")),0)</f>
        <v>0</v>
      </c>
      <c r="Z56" s="245" cm="1">
        <f t="array" ref="Z56">IFERROR(SUMPRODUCT((LOWER(INDEX(Attendance!$E:$ZZ,MATCH($A56,Attendance!$A:$A,0),0))="x")*(Attendance!$E$2:$ZZ$2=_xlfn.XLOOKUP(E$1,'Point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57" spans="1:26" x14ac:dyDescent="0.25">
      <c r="A57" s="39">
        <f>Attendance!A56</f>
        <v>54</v>
      </c>
      <c r="B57" s="39" t="str">
        <f>IF($A57=0,"",IFERROR(_xlfn.LET(_xlpm.x,INDEX(Attendance!$B:$B,MATCH($A57,Attendance!$A:$A,0)),IF(_xlpm.x=0,"",_xlpm.x)),""))</f>
        <v/>
      </c>
      <c r="C57" s="39" t="str">
        <f>IF($A57=0,"",IFERROR(_xlfn.LET(_xlpm.x,INDEX(Attendance!$C:$C,MATCH($A57,Attendance!$A:$A,0)),IF(_xlpm.x=0,"",_xlpm.x)),""))</f>
        <v/>
      </c>
      <c r="D57" s="39" t="str">
        <f>IF($A57=0,"",IFERROR(_xlfn.LET(_xlpm.x,INDEX(Attendance!$D:$D,MATCH($A57,Attendance!$A:$A,0)),IF(_xlpm.x=0,"",_xlpm.x)),""))</f>
        <v/>
      </c>
      <c r="E57" s="233" cm="1">
        <f t="array" ref="E57">SUMPRODUCT((LOWER(INDEX(Attendance!$D:$ZZ,MATCH($A57,Attendance!$A:$A,0),0))="x")*(Attendance!$D$2:$ZZ$2=_xlfn.XLOOKUP(E$1,'Point System'!$A:$A,'Point System'!$B:$B,""))*(TEXT(Attendance!$D$1:$ZZ$1,"mmm")="Apr"))*_xlfn.XLOOKUP(E$1,'Point System'!$A:$A,'Point System'!$C:$C,0)</f>
        <v>0</v>
      </c>
      <c r="F57" s="233" cm="1">
        <f t="array" ref="F57">SUMPRODUCT((LOWER(INDEX(Attendance!$D:$ZZ,MATCH($A57,Attendance!$A:$A,0),0))="x")*(Attendance!$D$2:$ZZ$2=_xlfn.XLOOKUP(F$1,'Point System'!$A:$A,'Point System'!$B:$B,""))*(TEXT(Attendance!$D$1:$ZZ$1,"mmm")="Apr"))*_xlfn.XLOOKUP(F$1,'Point System'!$A:$A,'Point System'!$C:$C,0)</f>
        <v>0</v>
      </c>
      <c r="G57" s="233" cm="1">
        <f t="array" ref="G57">SUMPRODUCT((LOWER(INDEX(Attendance!$D:$ZZ,MATCH($A57,Attendance!$A:$A,0),0))="x")*(Attendance!$D$2:$ZZ$2=_xlfn.XLOOKUP(G$1,'Point System'!$A:$A,'Point System'!$B:$B,""))*(TEXT(Attendance!$D$1:$ZZ$1,"mmm")="Apr"))*_xlfn.XLOOKUP(G$1,'Point System'!$A:$A,'Point System'!$C:$C,0)</f>
        <v>0</v>
      </c>
      <c r="H57" s="233" cm="1">
        <f t="array" ref="H57">SUMPRODUCT((LOWER(INDEX(Attendance!$D:$ZZ,MATCH($A57,Attendance!$A:$A,0),0))="x")*(Attendance!$D$2:$ZZ$2=_xlfn.XLOOKUP(H$1,'Point System'!$A:$A,'Point System'!$B:$B,""))*(TEXT(Attendance!$D$1:$ZZ$1,"mmm")="Apr"))*_xlfn.XLOOKUP(H$1,'Point System'!$A:$A,'Point System'!$C:$C,0)</f>
        <v>0</v>
      </c>
      <c r="I57" s="233" cm="1">
        <f t="array" ref="I57">SUMPRODUCT((LOWER(INDEX(Attendance!$D:$ZZ,MATCH($A57,Attendance!$A:$A,0),0))="x")*(Attendance!$D$2:$ZZ$2=_xlfn.XLOOKUP(I$1,'Point System'!$A:$A,'Point System'!$B:$B,""))*(TEXT(Attendance!$D$1:$ZZ$1,"mmm")="Apr"))*_xlfn.XLOOKUP(I$1,'Point System'!$A:$A,'Point System'!$C:$C,0)</f>
        <v>0</v>
      </c>
      <c r="J57" s="233" cm="1">
        <f t="array" ref="J57">SUMPRODUCT((LOWER(INDEX(Attendance!$D:$ZZ,MATCH($A57,Attendance!$A:$A,0),0))="x")*(Attendance!$D$2:$ZZ$2=_xlfn.XLOOKUP(J$1,'Point System'!$A:$A,'Point System'!$B:$B,""))*(TEXT(Attendance!$D$1:$ZZ$1,"mmm")="Apr"))*_xlfn.XLOOKUP(J$1,'Point System'!$A:$A,'Point System'!$C:$C,0)</f>
        <v>0</v>
      </c>
      <c r="K57" s="233" cm="1">
        <f t="array" ref="K57">SUMPRODUCT((LOWER(INDEX(Attendance!$D:$ZZ,MATCH($A57,Attendance!$A:$A,0),0))="x")*(Attendance!$D$2:$ZZ$2=_xlfn.XLOOKUP(K$1,'Point System'!$A:$A,'Point System'!$B:$B,""))*(TEXT(Attendance!$D$1:$ZZ$1,"mmm")="Apr"))*_xlfn.XLOOKUP(K$1,'Point System'!$A:$A,'Point System'!$C:$C,0)</f>
        <v>0</v>
      </c>
      <c r="L57" s="188"/>
      <c r="M57" s="188"/>
      <c r="N57" s="188"/>
      <c r="O57" s="188"/>
      <c r="P57" s="241">
        <f t="shared" si="0"/>
        <v>0</v>
      </c>
      <c r="Q57" s="242">
        <f>IFERROR(INDEX(Deduction!$AC:$AC,MATCH($A57,Deduction!$A:$A,0))*_xlfn.XLOOKUP(Q$1,'Point System'!$E:$E,'Point System'!$G:$G,0),0)</f>
        <v>0</v>
      </c>
      <c r="R57" s="242">
        <f>IFERROR(INDEX(Deduction!$AD:$AD,MATCH($A57,Deduction!$A:$A,0))*_xlfn.XLOOKUP(R$1,'Point System'!$E:$E,'Point System'!$G:$G,0),0)</f>
        <v>0</v>
      </c>
      <c r="S57" s="242">
        <f>IFERROR(INDEX(Deduction!$AE:$AE,MATCH($A57,Deduction!$A:$A,0))*_xlfn.XLOOKUP(S$1,'Point System'!$E:$E,'Point System'!$G:$G,0),0)</f>
        <v>0</v>
      </c>
      <c r="T57" s="242">
        <f>IFERROR(INDEX(Deduction!$AF:$AF,MATCH($A57,Deduction!$A:$A,0))*_xlfn.XLOOKUP(T$1,'Point System'!$E:$E,'Point System'!$G:$G,0),0)</f>
        <v>0</v>
      </c>
      <c r="U57" s="242">
        <f>IFERROR(INDEX(Deduction!$AG:$AG,MATCH($A57,Deduction!$A:$A,0))*_xlfn.XLOOKUP(U$1,'Point System'!$E:$E,'Point System'!$G:$G,0),0)</f>
        <v>0</v>
      </c>
      <c r="V57" s="242">
        <f>IFERROR(INDEX(Deduction!$AH:$AH,MATCH($A57,Deduction!$A:$A,0))*_xlfn.XLOOKUP(V$1,'Point System'!$E:$E,'Point System'!$G:$G,0),0)</f>
        <v>0</v>
      </c>
      <c r="W57" s="241">
        <f t="shared" si="1"/>
        <v>0</v>
      </c>
      <c r="X57" s="241">
        <f t="shared" si="2"/>
        <v>0</v>
      </c>
      <c r="Y57" s="244" cm="1">
        <f t="array" ref="Y57">IFERROR(SUMPRODUCT((LOWER(INDEX(Attendance!$E:$ZZ,MATCH($A57,Attendance!$A:$A,0),0))="x")*(TEXT(Attendance!$E$1:$ZZ$1,"mmm")="Apr"))/SUMPRODUCT((Attendance!$E$1:$ZZ$1&lt;&gt;"")*(TEXT(Attendance!$E$1:$ZZ$1,"mmm")="Apr")),0)</f>
        <v>0</v>
      </c>
      <c r="Z57" s="245" cm="1">
        <f t="array" ref="Z57">IFERROR(SUMPRODUCT((LOWER(INDEX(Attendance!$E:$ZZ,MATCH($A57,Attendance!$A:$A,0),0))="x")*(Attendance!$E$2:$ZZ$2=_xlfn.XLOOKUP(E$1,'Point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58" spans="1:26" x14ac:dyDescent="0.25">
      <c r="A58" s="40">
        <f>Attendance!A57</f>
        <v>55</v>
      </c>
      <c r="B58" s="39" t="str">
        <f>IF($A58=0,"",IFERROR(_xlfn.LET(_xlpm.x,INDEX(Attendance!$B:$B,MATCH($A58,Attendance!$A:$A,0)),IF(_xlpm.x=0,"",_xlpm.x)),""))</f>
        <v/>
      </c>
      <c r="C58" s="39" t="str">
        <f>IF($A58=0,"",IFERROR(_xlfn.LET(_xlpm.x,INDEX(Attendance!$C:$C,MATCH($A58,Attendance!$A:$A,0)),IF(_xlpm.x=0,"",_xlpm.x)),""))</f>
        <v/>
      </c>
      <c r="D58" s="39" t="str">
        <f>IF($A58=0,"",IFERROR(_xlfn.LET(_xlpm.x,INDEX(Attendance!$D:$D,MATCH($A58,Attendance!$A:$A,0)),IF(_xlpm.x=0,"",_xlpm.x)),""))</f>
        <v/>
      </c>
      <c r="E58" s="233" cm="1">
        <f t="array" ref="E58">SUMPRODUCT((LOWER(INDEX(Attendance!$D:$ZZ,MATCH($A58,Attendance!$A:$A,0),0))="x")*(Attendance!$D$2:$ZZ$2=_xlfn.XLOOKUP(E$1,'Point System'!$A:$A,'Point System'!$B:$B,""))*(TEXT(Attendance!$D$1:$ZZ$1,"mmm")="Apr"))*_xlfn.XLOOKUP(E$1,'Point System'!$A:$A,'Point System'!$C:$C,0)</f>
        <v>0</v>
      </c>
      <c r="F58" s="233" cm="1">
        <f t="array" ref="F58">SUMPRODUCT((LOWER(INDEX(Attendance!$D:$ZZ,MATCH($A58,Attendance!$A:$A,0),0))="x")*(Attendance!$D$2:$ZZ$2=_xlfn.XLOOKUP(F$1,'Point System'!$A:$A,'Point System'!$B:$B,""))*(TEXT(Attendance!$D$1:$ZZ$1,"mmm")="Apr"))*_xlfn.XLOOKUP(F$1,'Point System'!$A:$A,'Point System'!$C:$C,0)</f>
        <v>0</v>
      </c>
      <c r="G58" s="233" cm="1">
        <f t="array" ref="G58">SUMPRODUCT((LOWER(INDEX(Attendance!$D:$ZZ,MATCH($A58,Attendance!$A:$A,0),0))="x")*(Attendance!$D$2:$ZZ$2=_xlfn.XLOOKUP(G$1,'Point System'!$A:$A,'Point System'!$B:$B,""))*(TEXT(Attendance!$D$1:$ZZ$1,"mmm")="Apr"))*_xlfn.XLOOKUP(G$1,'Point System'!$A:$A,'Point System'!$C:$C,0)</f>
        <v>0</v>
      </c>
      <c r="H58" s="233" cm="1">
        <f t="array" ref="H58">SUMPRODUCT((LOWER(INDEX(Attendance!$D:$ZZ,MATCH($A58,Attendance!$A:$A,0),0))="x")*(Attendance!$D$2:$ZZ$2=_xlfn.XLOOKUP(H$1,'Point System'!$A:$A,'Point System'!$B:$B,""))*(TEXT(Attendance!$D$1:$ZZ$1,"mmm")="Apr"))*_xlfn.XLOOKUP(H$1,'Point System'!$A:$A,'Point System'!$C:$C,0)</f>
        <v>0</v>
      </c>
      <c r="I58" s="233" cm="1">
        <f t="array" ref="I58">SUMPRODUCT((LOWER(INDEX(Attendance!$D:$ZZ,MATCH($A58,Attendance!$A:$A,0),0))="x")*(Attendance!$D$2:$ZZ$2=_xlfn.XLOOKUP(I$1,'Point System'!$A:$A,'Point System'!$B:$B,""))*(TEXT(Attendance!$D$1:$ZZ$1,"mmm")="Apr"))*_xlfn.XLOOKUP(I$1,'Point System'!$A:$A,'Point System'!$C:$C,0)</f>
        <v>0</v>
      </c>
      <c r="J58" s="233" cm="1">
        <f t="array" ref="J58">SUMPRODUCT((LOWER(INDEX(Attendance!$D:$ZZ,MATCH($A58,Attendance!$A:$A,0),0))="x")*(Attendance!$D$2:$ZZ$2=_xlfn.XLOOKUP(J$1,'Point System'!$A:$A,'Point System'!$B:$B,""))*(TEXT(Attendance!$D$1:$ZZ$1,"mmm")="Apr"))*_xlfn.XLOOKUP(J$1,'Point System'!$A:$A,'Point System'!$C:$C,0)</f>
        <v>0</v>
      </c>
      <c r="K58" s="233" cm="1">
        <f t="array" ref="K58">SUMPRODUCT((LOWER(INDEX(Attendance!$D:$ZZ,MATCH($A58,Attendance!$A:$A,0),0))="x")*(Attendance!$D$2:$ZZ$2=_xlfn.XLOOKUP(K$1,'Point System'!$A:$A,'Point System'!$B:$B,""))*(TEXT(Attendance!$D$1:$ZZ$1,"mmm")="Apr"))*_xlfn.XLOOKUP(K$1,'Point System'!$A:$A,'Point System'!$C:$C,0)</f>
        <v>0</v>
      </c>
      <c r="L58" s="188"/>
      <c r="M58" s="188"/>
      <c r="N58" s="188"/>
      <c r="O58" s="188"/>
      <c r="P58" s="241">
        <f t="shared" si="0"/>
        <v>0</v>
      </c>
      <c r="Q58" s="242">
        <f>IFERROR(INDEX(Deduction!$AC:$AC,MATCH($A58,Deduction!$A:$A,0))*_xlfn.XLOOKUP(Q$1,'Point System'!$E:$E,'Point System'!$G:$G,0),0)</f>
        <v>0</v>
      </c>
      <c r="R58" s="242">
        <f>IFERROR(INDEX(Deduction!$AD:$AD,MATCH($A58,Deduction!$A:$A,0))*_xlfn.XLOOKUP(R$1,'Point System'!$E:$E,'Point System'!$G:$G,0),0)</f>
        <v>0</v>
      </c>
      <c r="S58" s="242">
        <f>IFERROR(INDEX(Deduction!$AE:$AE,MATCH($A58,Deduction!$A:$A,0))*_xlfn.XLOOKUP(S$1,'Point System'!$E:$E,'Point System'!$G:$G,0),0)</f>
        <v>0</v>
      </c>
      <c r="T58" s="242">
        <f>IFERROR(INDEX(Deduction!$AF:$AF,MATCH($A58,Deduction!$A:$A,0))*_xlfn.XLOOKUP(T$1,'Point System'!$E:$E,'Point System'!$G:$G,0),0)</f>
        <v>0</v>
      </c>
      <c r="U58" s="242">
        <f>IFERROR(INDEX(Deduction!$AG:$AG,MATCH($A58,Deduction!$A:$A,0))*_xlfn.XLOOKUP(U$1,'Point System'!$E:$E,'Point System'!$G:$G,0),0)</f>
        <v>0</v>
      </c>
      <c r="V58" s="242">
        <f>IFERROR(INDEX(Deduction!$AH:$AH,MATCH($A58,Deduction!$A:$A,0))*_xlfn.XLOOKUP(V$1,'Point System'!$E:$E,'Point System'!$G:$G,0),0)</f>
        <v>0</v>
      </c>
      <c r="W58" s="241">
        <f t="shared" si="1"/>
        <v>0</v>
      </c>
      <c r="X58" s="241">
        <f t="shared" si="2"/>
        <v>0</v>
      </c>
      <c r="Y58" s="244" cm="1">
        <f t="array" ref="Y58">IFERROR(SUMPRODUCT((LOWER(INDEX(Attendance!$E:$ZZ,MATCH($A58,Attendance!$A:$A,0),0))="x")*(TEXT(Attendance!$E$1:$ZZ$1,"mmm")="Apr"))/SUMPRODUCT((Attendance!$E$1:$ZZ$1&lt;&gt;"")*(TEXT(Attendance!$E$1:$ZZ$1,"mmm")="Apr")),0)</f>
        <v>0</v>
      </c>
      <c r="Z58" s="245" cm="1">
        <f t="array" ref="Z58">IFERROR(SUMPRODUCT((LOWER(INDEX(Attendance!$E:$ZZ,MATCH($A58,Attendance!$A:$A,0),0))="x")*(Attendance!$E$2:$ZZ$2=_xlfn.XLOOKUP(E$1,'Point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59" spans="1:26" x14ac:dyDescent="0.25">
      <c r="A59" s="39">
        <f>Attendance!A58</f>
        <v>56</v>
      </c>
      <c r="B59" s="39" t="str">
        <f>IF($A59=0,"",IFERROR(_xlfn.LET(_xlpm.x,INDEX(Attendance!$B:$B,MATCH($A59,Attendance!$A:$A,0)),IF(_xlpm.x=0,"",_xlpm.x)),""))</f>
        <v/>
      </c>
      <c r="C59" s="39" t="str">
        <f>IF($A59=0,"",IFERROR(_xlfn.LET(_xlpm.x,INDEX(Attendance!$C:$C,MATCH($A59,Attendance!$A:$A,0)),IF(_xlpm.x=0,"",_xlpm.x)),""))</f>
        <v/>
      </c>
      <c r="D59" s="39" t="str">
        <f>IF($A59=0,"",IFERROR(_xlfn.LET(_xlpm.x,INDEX(Attendance!$D:$D,MATCH($A59,Attendance!$A:$A,0)),IF(_xlpm.x=0,"",_xlpm.x)),""))</f>
        <v/>
      </c>
      <c r="E59" s="233" cm="1">
        <f t="array" ref="E59">SUMPRODUCT((LOWER(INDEX(Attendance!$D:$ZZ,MATCH($A59,Attendance!$A:$A,0),0))="x")*(Attendance!$D$2:$ZZ$2=_xlfn.XLOOKUP(E$1,'Point System'!$A:$A,'Point System'!$B:$B,""))*(TEXT(Attendance!$D$1:$ZZ$1,"mmm")="Apr"))*_xlfn.XLOOKUP(E$1,'Point System'!$A:$A,'Point System'!$C:$C,0)</f>
        <v>0</v>
      </c>
      <c r="F59" s="233" cm="1">
        <f t="array" ref="F59">SUMPRODUCT((LOWER(INDEX(Attendance!$D:$ZZ,MATCH($A59,Attendance!$A:$A,0),0))="x")*(Attendance!$D$2:$ZZ$2=_xlfn.XLOOKUP(F$1,'Point System'!$A:$A,'Point System'!$B:$B,""))*(TEXT(Attendance!$D$1:$ZZ$1,"mmm")="Apr"))*_xlfn.XLOOKUP(F$1,'Point System'!$A:$A,'Point System'!$C:$C,0)</f>
        <v>0</v>
      </c>
      <c r="G59" s="233" cm="1">
        <f t="array" ref="G59">SUMPRODUCT((LOWER(INDEX(Attendance!$D:$ZZ,MATCH($A59,Attendance!$A:$A,0),0))="x")*(Attendance!$D$2:$ZZ$2=_xlfn.XLOOKUP(G$1,'Point System'!$A:$A,'Point System'!$B:$B,""))*(TEXT(Attendance!$D$1:$ZZ$1,"mmm")="Apr"))*_xlfn.XLOOKUP(G$1,'Point System'!$A:$A,'Point System'!$C:$C,0)</f>
        <v>0</v>
      </c>
      <c r="H59" s="233" cm="1">
        <f t="array" ref="H59">SUMPRODUCT((LOWER(INDEX(Attendance!$D:$ZZ,MATCH($A59,Attendance!$A:$A,0),0))="x")*(Attendance!$D$2:$ZZ$2=_xlfn.XLOOKUP(H$1,'Point System'!$A:$A,'Point System'!$B:$B,""))*(TEXT(Attendance!$D$1:$ZZ$1,"mmm")="Apr"))*_xlfn.XLOOKUP(H$1,'Point System'!$A:$A,'Point System'!$C:$C,0)</f>
        <v>0</v>
      </c>
      <c r="I59" s="233" cm="1">
        <f t="array" ref="I59">SUMPRODUCT((LOWER(INDEX(Attendance!$D:$ZZ,MATCH($A59,Attendance!$A:$A,0),0))="x")*(Attendance!$D$2:$ZZ$2=_xlfn.XLOOKUP(I$1,'Point System'!$A:$A,'Point System'!$B:$B,""))*(TEXT(Attendance!$D$1:$ZZ$1,"mmm")="Apr"))*_xlfn.XLOOKUP(I$1,'Point System'!$A:$A,'Point System'!$C:$C,0)</f>
        <v>0</v>
      </c>
      <c r="J59" s="233" cm="1">
        <f t="array" ref="J59">SUMPRODUCT((LOWER(INDEX(Attendance!$D:$ZZ,MATCH($A59,Attendance!$A:$A,0),0))="x")*(Attendance!$D$2:$ZZ$2=_xlfn.XLOOKUP(J$1,'Point System'!$A:$A,'Point System'!$B:$B,""))*(TEXT(Attendance!$D$1:$ZZ$1,"mmm")="Apr"))*_xlfn.XLOOKUP(J$1,'Point System'!$A:$A,'Point System'!$C:$C,0)</f>
        <v>0</v>
      </c>
      <c r="K59" s="233" cm="1">
        <f t="array" ref="K59">SUMPRODUCT((LOWER(INDEX(Attendance!$D:$ZZ,MATCH($A59,Attendance!$A:$A,0),0))="x")*(Attendance!$D$2:$ZZ$2=_xlfn.XLOOKUP(K$1,'Point System'!$A:$A,'Point System'!$B:$B,""))*(TEXT(Attendance!$D$1:$ZZ$1,"mmm")="Apr"))*_xlfn.XLOOKUP(K$1,'Point System'!$A:$A,'Point System'!$C:$C,0)</f>
        <v>0</v>
      </c>
      <c r="L59" s="188"/>
      <c r="M59" s="188"/>
      <c r="N59" s="188"/>
      <c r="O59" s="188"/>
      <c r="P59" s="241">
        <f t="shared" si="0"/>
        <v>0</v>
      </c>
      <c r="Q59" s="242">
        <f>IFERROR(INDEX(Deduction!$AC:$AC,MATCH($A59,Deduction!$A:$A,0))*_xlfn.XLOOKUP(Q$1,'Point System'!$E:$E,'Point System'!$G:$G,0),0)</f>
        <v>0</v>
      </c>
      <c r="R59" s="242">
        <f>IFERROR(INDEX(Deduction!$AD:$AD,MATCH($A59,Deduction!$A:$A,0))*_xlfn.XLOOKUP(R$1,'Point System'!$E:$E,'Point System'!$G:$G,0),0)</f>
        <v>0</v>
      </c>
      <c r="S59" s="242">
        <f>IFERROR(INDEX(Deduction!$AE:$AE,MATCH($A59,Deduction!$A:$A,0))*_xlfn.XLOOKUP(S$1,'Point System'!$E:$E,'Point System'!$G:$G,0),0)</f>
        <v>0</v>
      </c>
      <c r="T59" s="242">
        <f>IFERROR(INDEX(Deduction!$AF:$AF,MATCH($A59,Deduction!$A:$A,0))*_xlfn.XLOOKUP(T$1,'Point System'!$E:$E,'Point System'!$G:$G,0),0)</f>
        <v>0</v>
      </c>
      <c r="U59" s="242">
        <f>IFERROR(INDEX(Deduction!$AG:$AG,MATCH($A59,Deduction!$A:$A,0))*_xlfn.XLOOKUP(U$1,'Point System'!$E:$E,'Point System'!$G:$G,0),0)</f>
        <v>0</v>
      </c>
      <c r="V59" s="242">
        <f>IFERROR(INDEX(Deduction!$AH:$AH,MATCH($A59,Deduction!$A:$A,0))*_xlfn.XLOOKUP(V$1,'Point System'!$E:$E,'Point System'!$G:$G,0),0)</f>
        <v>0</v>
      </c>
      <c r="W59" s="241">
        <f t="shared" si="1"/>
        <v>0</v>
      </c>
      <c r="X59" s="241">
        <f t="shared" si="2"/>
        <v>0</v>
      </c>
      <c r="Y59" s="244" cm="1">
        <f t="array" ref="Y59">IFERROR(SUMPRODUCT((LOWER(INDEX(Attendance!$E:$ZZ,MATCH($A59,Attendance!$A:$A,0),0))="x")*(TEXT(Attendance!$E$1:$ZZ$1,"mmm")="Apr"))/SUMPRODUCT((Attendance!$E$1:$ZZ$1&lt;&gt;"")*(TEXT(Attendance!$E$1:$ZZ$1,"mmm")="Apr")),0)</f>
        <v>0</v>
      </c>
      <c r="Z59" s="245" cm="1">
        <f t="array" ref="Z59">IFERROR(SUMPRODUCT((LOWER(INDEX(Attendance!$E:$ZZ,MATCH($A59,Attendance!$A:$A,0),0))="x")*(Attendance!$E$2:$ZZ$2=_xlfn.XLOOKUP(E$1,'Point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60" spans="1:26" x14ac:dyDescent="0.25">
      <c r="A60" s="40">
        <f>Attendance!A59</f>
        <v>57</v>
      </c>
      <c r="B60" s="39" t="str">
        <f>IF($A60=0,"",IFERROR(_xlfn.LET(_xlpm.x,INDEX(Attendance!$B:$B,MATCH($A60,Attendance!$A:$A,0)),IF(_xlpm.x=0,"",_xlpm.x)),""))</f>
        <v/>
      </c>
      <c r="C60" s="39" t="str">
        <f>IF($A60=0,"",IFERROR(_xlfn.LET(_xlpm.x,INDEX(Attendance!$C:$C,MATCH($A60,Attendance!$A:$A,0)),IF(_xlpm.x=0,"",_xlpm.x)),""))</f>
        <v/>
      </c>
      <c r="D60" s="39" t="str">
        <f>IF($A60=0,"",IFERROR(_xlfn.LET(_xlpm.x,INDEX(Attendance!$D:$D,MATCH($A60,Attendance!$A:$A,0)),IF(_xlpm.x=0,"",_xlpm.x)),""))</f>
        <v/>
      </c>
      <c r="E60" s="233" cm="1">
        <f t="array" ref="E60">SUMPRODUCT((LOWER(INDEX(Attendance!$D:$ZZ,MATCH($A60,Attendance!$A:$A,0),0))="x")*(Attendance!$D$2:$ZZ$2=_xlfn.XLOOKUP(E$1,'Point System'!$A:$A,'Point System'!$B:$B,""))*(TEXT(Attendance!$D$1:$ZZ$1,"mmm")="Apr"))*_xlfn.XLOOKUP(E$1,'Point System'!$A:$A,'Point System'!$C:$C,0)</f>
        <v>0</v>
      </c>
      <c r="F60" s="233" cm="1">
        <f t="array" ref="F60">SUMPRODUCT((LOWER(INDEX(Attendance!$D:$ZZ,MATCH($A60,Attendance!$A:$A,0),0))="x")*(Attendance!$D$2:$ZZ$2=_xlfn.XLOOKUP(F$1,'Point System'!$A:$A,'Point System'!$B:$B,""))*(TEXT(Attendance!$D$1:$ZZ$1,"mmm")="Apr"))*_xlfn.XLOOKUP(F$1,'Point System'!$A:$A,'Point System'!$C:$C,0)</f>
        <v>0</v>
      </c>
      <c r="G60" s="233" cm="1">
        <f t="array" ref="G60">SUMPRODUCT((LOWER(INDEX(Attendance!$D:$ZZ,MATCH($A60,Attendance!$A:$A,0),0))="x")*(Attendance!$D$2:$ZZ$2=_xlfn.XLOOKUP(G$1,'Point System'!$A:$A,'Point System'!$B:$B,""))*(TEXT(Attendance!$D$1:$ZZ$1,"mmm")="Apr"))*_xlfn.XLOOKUP(G$1,'Point System'!$A:$A,'Point System'!$C:$C,0)</f>
        <v>0</v>
      </c>
      <c r="H60" s="233" cm="1">
        <f t="array" ref="H60">SUMPRODUCT((LOWER(INDEX(Attendance!$D:$ZZ,MATCH($A60,Attendance!$A:$A,0),0))="x")*(Attendance!$D$2:$ZZ$2=_xlfn.XLOOKUP(H$1,'Point System'!$A:$A,'Point System'!$B:$B,""))*(TEXT(Attendance!$D$1:$ZZ$1,"mmm")="Apr"))*_xlfn.XLOOKUP(H$1,'Point System'!$A:$A,'Point System'!$C:$C,0)</f>
        <v>0</v>
      </c>
      <c r="I60" s="233" cm="1">
        <f t="array" ref="I60">SUMPRODUCT((LOWER(INDEX(Attendance!$D:$ZZ,MATCH($A60,Attendance!$A:$A,0),0))="x")*(Attendance!$D$2:$ZZ$2=_xlfn.XLOOKUP(I$1,'Point System'!$A:$A,'Point System'!$B:$B,""))*(TEXT(Attendance!$D$1:$ZZ$1,"mmm")="Apr"))*_xlfn.XLOOKUP(I$1,'Point System'!$A:$A,'Point System'!$C:$C,0)</f>
        <v>0</v>
      </c>
      <c r="J60" s="233" cm="1">
        <f t="array" ref="J60">SUMPRODUCT((LOWER(INDEX(Attendance!$D:$ZZ,MATCH($A60,Attendance!$A:$A,0),0))="x")*(Attendance!$D$2:$ZZ$2=_xlfn.XLOOKUP(J$1,'Point System'!$A:$A,'Point System'!$B:$B,""))*(TEXT(Attendance!$D$1:$ZZ$1,"mmm")="Apr"))*_xlfn.XLOOKUP(J$1,'Point System'!$A:$A,'Point System'!$C:$C,0)</f>
        <v>0</v>
      </c>
      <c r="K60" s="233" cm="1">
        <f t="array" ref="K60">SUMPRODUCT((LOWER(INDEX(Attendance!$D:$ZZ,MATCH($A60,Attendance!$A:$A,0),0))="x")*(Attendance!$D$2:$ZZ$2=_xlfn.XLOOKUP(K$1,'Point System'!$A:$A,'Point System'!$B:$B,""))*(TEXT(Attendance!$D$1:$ZZ$1,"mmm")="Apr"))*_xlfn.XLOOKUP(K$1,'Point System'!$A:$A,'Point System'!$C:$C,0)</f>
        <v>0</v>
      </c>
      <c r="L60" s="188"/>
      <c r="M60" s="188"/>
      <c r="N60" s="188"/>
      <c r="O60" s="188"/>
      <c r="P60" s="241">
        <f t="shared" si="0"/>
        <v>0</v>
      </c>
      <c r="Q60" s="242">
        <f>IFERROR(INDEX(Deduction!$AC:$AC,MATCH($A60,Deduction!$A:$A,0))*_xlfn.XLOOKUP(Q$1,'Point System'!$E:$E,'Point System'!$G:$G,0),0)</f>
        <v>0</v>
      </c>
      <c r="R60" s="242">
        <f>IFERROR(INDEX(Deduction!$AD:$AD,MATCH($A60,Deduction!$A:$A,0))*_xlfn.XLOOKUP(R$1,'Point System'!$E:$E,'Point System'!$G:$G,0),0)</f>
        <v>0</v>
      </c>
      <c r="S60" s="242">
        <f>IFERROR(INDEX(Deduction!$AE:$AE,MATCH($A60,Deduction!$A:$A,0))*_xlfn.XLOOKUP(S$1,'Point System'!$E:$E,'Point System'!$G:$G,0),0)</f>
        <v>0</v>
      </c>
      <c r="T60" s="242">
        <f>IFERROR(INDEX(Deduction!$AF:$AF,MATCH($A60,Deduction!$A:$A,0))*_xlfn.XLOOKUP(T$1,'Point System'!$E:$E,'Point System'!$G:$G,0),0)</f>
        <v>0</v>
      </c>
      <c r="U60" s="242">
        <f>IFERROR(INDEX(Deduction!$AG:$AG,MATCH($A60,Deduction!$A:$A,0))*_xlfn.XLOOKUP(U$1,'Point System'!$E:$E,'Point System'!$G:$G,0),0)</f>
        <v>0</v>
      </c>
      <c r="V60" s="242">
        <f>IFERROR(INDEX(Deduction!$AH:$AH,MATCH($A60,Deduction!$A:$A,0))*_xlfn.XLOOKUP(V$1,'Point System'!$E:$E,'Point System'!$G:$G,0),0)</f>
        <v>0</v>
      </c>
      <c r="W60" s="241">
        <f t="shared" si="1"/>
        <v>0</v>
      </c>
      <c r="X60" s="241">
        <f t="shared" si="2"/>
        <v>0</v>
      </c>
      <c r="Y60" s="244" cm="1">
        <f t="array" ref="Y60">IFERROR(SUMPRODUCT((LOWER(INDEX(Attendance!$E:$ZZ,MATCH($A60,Attendance!$A:$A,0),0))="x")*(TEXT(Attendance!$E$1:$ZZ$1,"mmm")="Apr"))/SUMPRODUCT((Attendance!$E$1:$ZZ$1&lt;&gt;"")*(TEXT(Attendance!$E$1:$ZZ$1,"mmm")="Apr")),0)</f>
        <v>0</v>
      </c>
      <c r="Z60" s="245" cm="1">
        <f t="array" ref="Z60">IFERROR(SUMPRODUCT((LOWER(INDEX(Attendance!$E:$ZZ,MATCH($A60,Attendance!$A:$A,0),0))="x")*(Attendance!$E$2:$ZZ$2=_xlfn.XLOOKUP(E$1,'Point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61" spans="1:26" x14ac:dyDescent="0.25">
      <c r="A61" s="39">
        <f>Attendance!A60</f>
        <v>58</v>
      </c>
      <c r="B61" s="39" t="str">
        <f>IF($A61=0,"",IFERROR(_xlfn.LET(_xlpm.x,INDEX(Attendance!$B:$B,MATCH($A61,Attendance!$A:$A,0)),IF(_xlpm.x=0,"",_xlpm.x)),""))</f>
        <v/>
      </c>
      <c r="C61" s="39" t="str">
        <f>IF($A61=0,"",IFERROR(_xlfn.LET(_xlpm.x,INDEX(Attendance!$C:$C,MATCH($A61,Attendance!$A:$A,0)),IF(_xlpm.x=0,"",_xlpm.x)),""))</f>
        <v/>
      </c>
      <c r="D61" s="39" t="str">
        <f>IF($A61=0,"",IFERROR(_xlfn.LET(_xlpm.x,INDEX(Attendance!$D:$D,MATCH($A61,Attendance!$A:$A,0)),IF(_xlpm.x=0,"",_xlpm.x)),""))</f>
        <v/>
      </c>
      <c r="E61" s="233" cm="1">
        <f t="array" ref="E61">SUMPRODUCT((LOWER(INDEX(Attendance!$D:$ZZ,MATCH($A61,Attendance!$A:$A,0),0))="x")*(Attendance!$D$2:$ZZ$2=_xlfn.XLOOKUP(E$1,'Point System'!$A:$A,'Point System'!$B:$B,""))*(TEXT(Attendance!$D$1:$ZZ$1,"mmm")="Apr"))*_xlfn.XLOOKUP(E$1,'Point System'!$A:$A,'Point System'!$C:$C,0)</f>
        <v>0</v>
      </c>
      <c r="F61" s="233" cm="1">
        <f t="array" ref="F61">SUMPRODUCT((LOWER(INDEX(Attendance!$D:$ZZ,MATCH($A61,Attendance!$A:$A,0),0))="x")*(Attendance!$D$2:$ZZ$2=_xlfn.XLOOKUP(F$1,'Point System'!$A:$A,'Point System'!$B:$B,""))*(TEXT(Attendance!$D$1:$ZZ$1,"mmm")="Apr"))*_xlfn.XLOOKUP(F$1,'Point System'!$A:$A,'Point System'!$C:$C,0)</f>
        <v>0</v>
      </c>
      <c r="G61" s="233" cm="1">
        <f t="array" ref="G61">SUMPRODUCT((LOWER(INDEX(Attendance!$D:$ZZ,MATCH($A61,Attendance!$A:$A,0),0))="x")*(Attendance!$D$2:$ZZ$2=_xlfn.XLOOKUP(G$1,'Point System'!$A:$A,'Point System'!$B:$B,""))*(TEXT(Attendance!$D$1:$ZZ$1,"mmm")="Apr"))*_xlfn.XLOOKUP(G$1,'Point System'!$A:$A,'Point System'!$C:$C,0)</f>
        <v>0</v>
      </c>
      <c r="H61" s="233" cm="1">
        <f t="array" ref="H61">SUMPRODUCT((LOWER(INDEX(Attendance!$D:$ZZ,MATCH($A61,Attendance!$A:$A,0),0))="x")*(Attendance!$D$2:$ZZ$2=_xlfn.XLOOKUP(H$1,'Point System'!$A:$A,'Point System'!$B:$B,""))*(TEXT(Attendance!$D$1:$ZZ$1,"mmm")="Apr"))*_xlfn.XLOOKUP(H$1,'Point System'!$A:$A,'Point System'!$C:$C,0)</f>
        <v>0</v>
      </c>
      <c r="I61" s="233" cm="1">
        <f t="array" ref="I61">SUMPRODUCT((LOWER(INDEX(Attendance!$D:$ZZ,MATCH($A61,Attendance!$A:$A,0),0))="x")*(Attendance!$D$2:$ZZ$2=_xlfn.XLOOKUP(I$1,'Point System'!$A:$A,'Point System'!$B:$B,""))*(TEXT(Attendance!$D$1:$ZZ$1,"mmm")="Apr"))*_xlfn.XLOOKUP(I$1,'Point System'!$A:$A,'Point System'!$C:$C,0)</f>
        <v>0</v>
      </c>
      <c r="J61" s="233" cm="1">
        <f t="array" ref="J61">SUMPRODUCT((LOWER(INDEX(Attendance!$D:$ZZ,MATCH($A61,Attendance!$A:$A,0),0))="x")*(Attendance!$D$2:$ZZ$2=_xlfn.XLOOKUP(J$1,'Point System'!$A:$A,'Point System'!$B:$B,""))*(TEXT(Attendance!$D$1:$ZZ$1,"mmm")="Apr"))*_xlfn.XLOOKUP(J$1,'Point System'!$A:$A,'Point System'!$C:$C,0)</f>
        <v>0</v>
      </c>
      <c r="K61" s="233" cm="1">
        <f t="array" ref="K61">SUMPRODUCT((LOWER(INDEX(Attendance!$D:$ZZ,MATCH($A61,Attendance!$A:$A,0),0))="x")*(Attendance!$D$2:$ZZ$2=_xlfn.XLOOKUP(K$1,'Point System'!$A:$A,'Point System'!$B:$B,""))*(TEXT(Attendance!$D$1:$ZZ$1,"mmm")="Apr"))*_xlfn.XLOOKUP(K$1,'Point System'!$A:$A,'Point System'!$C:$C,0)</f>
        <v>0</v>
      </c>
      <c r="L61" s="188"/>
      <c r="M61" s="188"/>
      <c r="N61" s="188"/>
      <c r="O61" s="188"/>
      <c r="P61" s="241">
        <f t="shared" si="0"/>
        <v>0</v>
      </c>
      <c r="Q61" s="242">
        <f>IFERROR(INDEX(Deduction!$AC:$AC,MATCH($A61,Deduction!$A:$A,0))*_xlfn.XLOOKUP(Q$1,'Point System'!$E:$E,'Point System'!$G:$G,0),0)</f>
        <v>0</v>
      </c>
      <c r="R61" s="242">
        <f>IFERROR(INDEX(Deduction!$AD:$AD,MATCH($A61,Deduction!$A:$A,0))*_xlfn.XLOOKUP(R$1,'Point System'!$E:$E,'Point System'!$G:$G,0),0)</f>
        <v>0</v>
      </c>
      <c r="S61" s="242">
        <f>IFERROR(INDEX(Deduction!$AE:$AE,MATCH($A61,Deduction!$A:$A,0))*_xlfn.XLOOKUP(S$1,'Point System'!$E:$E,'Point System'!$G:$G,0),0)</f>
        <v>0</v>
      </c>
      <c r="T61" s="242">
        <f>IFERROR(INDEX(Deduction!$AF:$AF,MATCH($A61,Deduction!$A:$A,0))*_xlfn.XLOOKUP(T$1,'Point System'!$E:$E,'Point System'!$G:$G,0),0)</f>
        <v>0</v>
      </c>
      <c r="U61" s="242">
        <f>IFERROR(INDEX(Deduction!$AG:$AG,MATCH($A61,Deduction!$A:$A,0))*_xlfn.XLOOKUP(U$1,'Point System'!$E:$E,'Point System'!$G:$G,0),0)</f>
        <v>0</v>
      </c>
      <c r="V61" s="242">
        <f>IFERROR(INDEX(Deduction!$AH:$AH,MATCH($A61,Deduction!$A:$A,0))*_xlfn.XLOOKUP(V$1,'Point System'!$E:$E,'Point System'!$G:$G,0),0)</f>
        <v>0</v>
      </c>
      <c r="W61" s="241">
        <f t="shared" si="1"/>
        <v>0</v>
      </c>
      <c r="X61" s="241">
        <f t="shared" si="2"/>
        <v>0</v>
      </c>
      <c r="Y61" s="244" cm="1">
        <f t="array" ref="Y61">IFERROR(SUMPRODUCT((LOWER(INDEX(Attendance!$E:$ZZ,MATCH($A61,Attendance!$A:$A,0),0))="x")*(TEXT(Attendance!$E$1:$ZZ$1,"mmm")="Apr"))/SUMPRODUCT((Attendance!$E$1:$ZZ$1&lt;&gt;"")*(TEXT(Attendance!$E$1:$ZZ$1,"mmm")="Apr")),0)</f>
        <v>0</v>
      </c>
      <c r="Z61" s="245" cm="1">
        <f t="array" ref="Z61">IFERROR(SUMPRODUCT((LOWER(INDEX(Attendance!$E:$ZZ,MATCH($A61,Attendance!$A:$A,0),0))="x")*(Attendance!$E$2:$ZZ$2=_xlfn.XLOOKUP(E$1,'Point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62" spans="1:26" x14ac:dyDescent="0.25">
      <c r="A62" s="40">
        <f>Attendance!A61</f>
        <v>59</v>
      </c>
      <c r="B62" s="39" t="str">
        <f>IF($A62=0,"",IFERROR(_xlfn.LET(_xlpm.x,INDEX(Attendance!$B:$B,MATCH($A62,Attendance!$A:$A,0)),IF(_xlpm.x=0,"",_xlpm.x)),""))</f>
        <v/>
      </c>
      <c r="C62" s="39" t="str">
        <f>IF($A62=0,"",IFERROR(_xlfn.LET(_xlpm.x,INDEX(Attendance!$C:$C,MATCH($A62,Attendance!$A:$A,0)),IF(_xlpm.x=0,"",_xlpm.x)),""))</f>
        <v/>
      </c>
      <c r="D62" s="39" t="str">
        <f>IF($A62=0,"",IFERROR(_xlfn.LET(_xlpm.x,INDEX(Attendance!$D:$D,MATCH($A62,Attendance!$A:$A,0)),IF(_xlpm.x=0,"",_xlpm.x)),""))</f>
        <v/>
      </c>
      <c r="E62" s="233" cm="1">
        <f t="array" ref="E62">SUMPRODUCT((LOWER(INDEX(Attendance!$D:$ZZ,MATCH($A62,Attendance!$A:$A,0),0))="x")*(Attendance!$D$2:$ZZ$2=_xlfn.XLOOKUP(E$1,'Point System'!$A:$A,'Point System'!$B:$B,""))*(TEXT(Attendance!$D$1:$ZZ$1,"mmm")="Apr"))*_xlfn.XLOOKUP(E$1,'Point System'!$A:$A,'Point System'!$C:$C,0)</f>
        <v>0</v>
      </c>
      <c r="F62" s="233" cm="1">
        <f t="array" ref="F62">SUMPRODUCT((LOWER(INDEX(Attendance!$D:$ZZ,MATCH($A62,Attendance!$A:$A,0),0))="x")*(Attendance!$D$2:$ZZ$2=_xlfn.XLOOKUP(F$1,'Point System'!$A:$A,'Point System'!$B:$B,""))*(TEXT(Attendance!$D$1:$ZZ$1,"mmm")="Apr"))*_xlfn.XLOOKUP(F$1,'Point System'!$A:$A,'Point System'!$C:$C,0)</f>
        <v>0</v>
      </c>
      <c r="G62" s="233" cm="1">
        <f t="array" ref="G62">SUMPRODUCT((LOWER(INDEX(Attendance!$D:$ZZ,MATCH($A62,Attendance!$A:$A,0),0))="x")*(Attendance!$D$2:$ZZ$2=_xlfn.XLOOKUP(G$1,'Point System'!$A:$A,'Point System'!$B:$B,""))*(TEXT(Attendance!$D$1:$ZZ$1,"mmm")="Apr"))*_xlfn.XLOOKUP(G$1,'Point System'!$A:$A,'Point System'!$C:$C,0)</f>
        <v>0</v>
      </c>
      <c r="H62" s="233" cm="1">
        <f t="array" ref="H62">SUMPRODUCT((LOWER(INDEX(Attendance!$D:$ZZ,MATCH($A62,Attendance!$A:$A,0),0))="x")*(Attendance!$D$2:$ZZ$2=_xlfn.XLOOKUP(H$1,'Point System'!$A:$A,'Point System'!$B:$B,""))*(TEXT(Attendance!$D$1:$ZZ$1,"mmm")="Apr"))*_xlfn.XLOOKUP(H$1,'Point System'!$A:$A,'Point System'!$C:$C,0)</f>
        <v>0</v>
      </c>
      <c r="I62" s="233" cm="1">
        <f t="array" ref="I62">SUMPRODUCT((LOWER(INDEX(Attendance!$D:$ZZ,MATCH($A62,Attendance!$A:$A,0),0))="x")*(Attendance!$D$2:$ZZ$2=_xlfn.XLOOKUP(I$1,'Point System'!$A:$A,'Point System'!$B:$B,""))*(TEXT(Attendance!$D$1:$ZZ$1,"mmm")="Apr"))*_xlfn.XLOOKUP(I$1,'Point System'!$A:$A,'Point System'!$C:$C,0)</f>
        <v>0</v>
      </c>
      <c r="J62" s="233" cm="1">
        <f t="array" ref="J62">SUMPRODUCT((LOWER(INDEX(Attendance!$D:$ZZ,MATCH($A62,Attendance!$A:$A,0),0))="x")*(Attendance!$D$2:$ZZ$2=_xlfn.XLOOKUP(J$1,'Point System'!$A:$A,'Point System'!$B:$B,""))*(TEXT(Attendance!$D$1:$ZZ$1,"mmm")="Apr"))*_xlfn.XLOOKUP(J$1,'Point System'!$A:$A,'Point System'!$C:$C,0)</f>
        <v>0</v>
      </c>
      <c r="K62" s="233" cm="1">
        <f t="array" ref="K62">SUMPRODUCT((LOWER(INDEX(Attendance!$D:$ZZ,MATCH($A62,Attendance!$A:$A,0),0))="x")*(Attendance!$D$2:$ZZ$2=_xlfn.XLOOKUP(K$1,'Point System'!$A:$A,'Point System'!$B:$B,""))*(TEXT(Attendance!$D$1:$ZZ$1,"mmm")="Apr"))*_xlfn.XLOOKUP(K$1,'Point System'!$A:$A,'Point System'!$C:$C,0)</f>
        <v>0</v>
      </c>
      <c r="L62" s="188"/>
      <c r="M62" s="188"/>
      <c r="N62" s="188"/>
      <c r="O62" s="188"/>
      <c r="P62" s="241">
        <f t="shared" si="0"/>
        <v>0</v>
      </c>
      <c r="Q62" s="242">
        <f>IFERROR(INDEX(Deduction!$AC:$AC,MATCH($A62,Deduction!$A:$A,0))*_xlfn.XLOOKUP(Q$1,'Point System'!$E:$E,'Point System'!$G:$G,0),0)</f>
        <v>0</v>
      </c>
      <c r="R62" s="242">
        <f>IFERROR(INDEX(Deduction!$AD:$AD,MATCH($A62,Deduction!$A:$A,0))*_xlfn.XLOOKUP(R$1,'Point System'!$E:$E,'Point System'!$G:$G,0),0)</f>
        <v>0</v>
      </c>
      <c r="S62" s="242">
        <f>IFERROR(INDEX(Deduction!$AE:$AE,MATCH($A62,Deduction!$A:$A,0))*_xlfn.XLOOKUP(S$1,'Point System'!$E:$E,'Point System'!$G:$G,0),0)</f>
        <v>0</v>
      </c>
      <c r="T62" s="242">
        <f>IFERROR(INDEX(Deduction!$AF:$AF,MATCH($A62,Deduction!$A:$A,0))*_xlfn.XLOOKUP(T$1,'Point System'!$E:$E,'Point System'!$G:$G,0),0)</f>
        <v>0</v>
      </c>
      <c r="U62" s="242">
        <f>IFERROR(INDEX(Deduction!$AG:$AG,MATCH($A62,Deduction!$A:$A,0))*_xlfn.XLOOKUP(U$1,'Point System'!$E:$E,'Point System'!$G:$G,0),0)</f>
        <v>0</v>
      </c>
      <c r="V62" s="242">
        <f>IFERROR(INDEX(Deduction!$AH:$AH,MATCH($A62,Deduction!$A:$A,0))*_xlfn.XLOOKUP(V$1,'Point System'!$E:$E,'Point System'!$G:$G,0),0)</f>
        <v>0</v>
      </c>
      <c r="W62" s="241">
        <f t="shared" si="1"/>
        <v>0</v>
      </c>
      <c r="X62" s="241">
        <f t="shared" si="2"/>
        <v>0</v>
      </c>
      <c r="Y62" s="244" cm="1">
        <f t="array" ref="Y62">IFERROR(SUMPRODUCT((LOWER(INDEX(Attendance!$E:$ZZ,MATCH($A62,Attendance!$A:$A,0),0))="x")*(TEXT(Attendance!$E$1:$ZZ$1,"mmm")="Apr"))/SUMPRODUCT((Attendance!$E$1:$ZZ$1&lt;&gt;"")*(TEXT(Attendance!$E$1:$ZZ$1,"mmm")="Apr")),0)</f>
        <v>0</v>
      </c>
      <c r="Z62" s="245" cm="1">
        <f t="array" ref="Z62">IFERROR(SUMPRODUCT((LOWER(INDEX(Attendance!$E:$ZZ,MATCH($A62,Attendance!$A:$A,0),0))="x")*(Attendance!$E$2:$ZZ$2=_xlfn.XLOOKUP(E$1,'Point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63" spans="1:26" x14ac:dyDescent="0.25">
      <c r="A63" s="39">
        <f>Attendance!A62</f>
        <v>60</v>
      </c>
      <c r="B63" s="39" t="str">
        <f>IF($A63=0,"",IFERROR(_xlfn.LET(_xlpm.x,INDEX(Attendance!$B:$B,MATCH($A63,Attendance!$A:$A,0)),IF(_xlpm.x=0,"",_xlpm.x)),""))</f>
        <v/>
      </c>
      <c r="C63" s="39" t="str">
        <f>IF($A63=0,"",IFERROR(_xlfn.LET(_xlpm.x,INDEX(Attendance!$C:$C,MATCH($A63,Attendance!$A:$A,0)),IF(_xlpm.x=0,"",_xlpm.x)),""))</f>
        <v/>
      </c>
      <c r="D63" s="39" t="str">
        <f>IF($A63=0,"",IFERROR(_xlfn.LET(_xlpm.x,INDEX(Attendance!$D:$D,MATCH($A63,Attendance!$A:$A,0)),IF(_xlpm.x=0,"",_xlpm.x)),""))</f>
        <v/>
      </c>
      <c r="E63" s="233" cm="1">
        <f t="array" ref="E63">SUMPRODUCT((LOWER(INDEX(Attendance!$D:$ZZ,MATCH($A63,Attendance!$A:$A,0),0))="x")*(Attendance!$D$2:$ZZ$2=_xlfn.XLOOKUP(E$1,'Point System'!$A:$A,'Point System'!$B:$B,""))*(TEXT(Attendance!$D$1:$ZZ$1,"mmm")="Apr"))*_xlfn.XLOOKUP(E$1,'Point System'!$A:$A,'Point System'!$C:$C,0)</f>
        <v>0</v>
      </c>
      <c r="F63" s="233" cm="1">
        <f t="array" ref="F63">SUMPRODUCT((LOWER(INDEX(Attendance!$D:$ZZ,MATCH($A63,Attendance!$A:$A,0),0))="x")*(Attendance!$D$2:$ZZ$2=_xlfn.XLOOKUP(F$1,'Point System'!$A:$A,'Point System'!$B:$B,""))*(TEXT(Attendance!$D$1:$ZZ$1,"mmm")="Apr"))*_xlfn.XLOOKUP(F$1,'Point System'!$A:$A,'Point System'!$C:$C,0)</f>
        <v>0</v>
      </c>
      <c r="G63" s="233" cm="1">
        <f t="array" ref="G63">SUMPRODUCT((LOWER(INDEX(Attendance!$D:$ZZ,MATCH($A63,Attendance!$A:$A,0),0))="x")*(Attendance!$D$2:$ZZ$2=_xlfn.XLOOKUP(G$1,'Point System'!$A:$A,'Point System'!$B:$B,""))*(TEXT(Attendance!$D$1:$ZZ$1,"mmm")="Apr"))*_xlfn.XLOOKUP(G$1,'Point System'!$A:$A,'Point System'!$C:$C,0)</f>
        <v>0</v>
      </c>
      <c r="H63" s="233" cm="1">
        <f t="array" ref="H63">SUMPRODUCT((LOWER(INDEX(Attendance!$D:$ZZ,MATCH($A63,Attendance!$A:$A,0),0))="x")*(Attendance!$D$2:$ZZ$2=_xlfn.XLOOKUP(H$1,'Point System'!$A:$A,'Point System'!$B:$B,""))*(TEXT(Attendance!$D$1:$ZZ$1,"mmm")="Apr"))*_xlfn.XLOOKUP(H$1,'Point System'!$A:$A,'Point System'!$C:$C,0)</f>
        <v>0</v>
      </c>
      <c r="I63" s="233" cm="1">
        <f t="array" ref="I63">SUMPRODUCT((LOWER(INDEX(Attendance!$D:$ZZ,MATCH($A63,Attendance!$A:$A,0),0))="x")*(Attendance!$D$2:$ZZ$2=_xlfn.XLOOKUP(I$1,'Point System'!$A:$A,'Point System'!$B:$B,""))*(TEXT(Attendance!$D$1:$ZZ$1,"mmm")="Apr"))*_xlfn.XLOOKUP(I$1,'Point System'!$A:$A,'Point System'!$C:$C,0)</f>
        <v>0</v>
      </c>
      <c r="J63" s="233" cm="1">
        <f t="array" ref="J63">SUMPRODUCT((LOWER(INDEX(Attendance!$D:$ZZ,MATCH($A63,Attendance!$A:$A,0),0))="x")*(Attendance!$D$2:$ZZ$2=_xlfn.XLOOKUP(J$1,'Point System'!$A:$A,'Point System'!$B:$B,""))*(TEXT(Attendance!$D$1:$ZZ$1,"mmm")="Apr"))*_xlfn.XLOOKUP(J$1,'Point System'!$A:$A,'Point System'!$C:$C,0)</f>
        <v>0</v>
      </c>
      <c r="K63" s="233" cm="1">
        <f t="array" ref="K63">SUMPRODUCT((LOWER(INDEX(Attendance!$D:$ZZ,MATCH($A63,Attendance!$A:$A,0),0))="x")*(Attendance!$D$2:$ZZ$2=_xlfn.XLOOKUP(K$1,'Point System'!$A:$A,'Point System'!$B:$B,""))*(TEXT(Attendance!$D$1:$ZZ$1,"mmm")="Apr"))*_xlfn.XLOOKUP(K$1,'Point System'!$A:$A,'Point System'!$C:$C,0)</f>
        <v>0</v>
      </c>
      <c r="L63" s="188"/>
      <c r="M63" s="188"/>
      <c r="N63" s="188"/>
      <c r="O63" s="188"/>
      <c r="P63" s="241">
        <f t="shared" si="0"/>
        <v>0</v>
      </c>
      <c r="Q63" s="242">
        <f>IFERROR(INDEX(Deduction!$AC:$AC,MATCH($A63,Deduction!$A:$A,0))*_xlfn.XLOOKUP(Q$1,'Point System'!$E:$E,'Point System'!$G:$G,0),0)</f>
        <v>0</v>
      </c>
      <c r="R63" s="242">
        <f>IFERROR(INDEX(Deduction!$AD:$AD,MATCH($A63,Deduction!$A:$A,0))*_xlfn.XLOOKUP(R$1,'Point System'!$E:$E,'Point System'!$G:$G,0),0)</f>
        <v>0</v>
      </c>
      <c r="S63" s="242">
        <f>IFERROR(INDEX(Deduction!$AE:$AE,MATCH($A63,Deduction!$A:$A,0))*_xlfn.XLOOKUP(S$1,'Point System'!$E:$E,'Point System'!$G:$G,0),0)</f>
        <v>0</v>
      </c>
      <c r="T63" s="242">
        <f>IFERROR(INDEX(Deduction!$AF:$AF,MATCH($A63,Deduction!$A:$A,0))*_xlfn.XLOOKUP(T$1,'Point System'!$E:$E,'Point System'!$G:$G,0),0)</f>
        <v>0</v>
      </c>
      <c r="U63" s="242">
        <f>IFERROR(INDEX(Deduction!$AG:$AG,MATCH($A63,Deduction!$A:$A,0))*_xlfn.XLOOKUP(U$1,'Point System'!$E:$E,'Point System'!$G:$G,0),0)</f>
        <v>0</v>
      </c>
      <c r="V63" s="242">
        <f>IFERROR(INDEX(Deduction!$AH:$AH,MATCH($A63,Deduction!$A:$A,0))*_xlfn.XLOOKUP(V$1,'Point System'!$E:$E,'Point System'!$G:$G,0),0)</f>
        <v>0</v>
      </c>
      <c r="W63" s="241">
        <f t="shared" si="1"/>
        <v>0</v>
      </c>
      <c r="X63" s="241">
        <f t="shared" si="2"/>
        <v>0</v>
      </c>
      <c r="Y63" s="244" cm="1">
        <f t="array" ref="Y63">IFERROR(SUMPRODUCT((LOWER(INDEX(Attendance!$E:$ZZ,MATCH($A63,Attendance!$A:$A,0),0))="x")*(TEXT(Attendance!$E$1:$ZZ$1,"mmm")="Apr"))/SUMPRODUCT((Attendance!$E$1:$ZZ$1&lt;&gt;"")*(TEXT(Attendance!$E$1:$ZZ$1,"mmm")="Apr")),0)</f>
        <v>0</v>
      </c>
      <c r="Z63" s="245" cm="1">
        <f t="array" ref="Z63">IFERROR(SUMPRODUCT((LOWER(INDEX(Attendance!$E:$ZZ,MATCH($A63,Attendance!$A:$A,0),0))="x")*(Attendance!$E$2:$ZZ$2=_xlfn.XLOOKUP(E$1,'Point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64" spans="1:26" x14ac:dyDescent="0.25">
      <c r="A64" s="40">
        <f>Attendance!A63</f>
        <v>61</v>
      </c>
      <c r="B64" s="39" t="str">
        <f>IF($A64=0,"",IFERROR(_xlfn.LET(_xlpm.x,INDEX(Attendance!$B:$B,MATCH($A64,Attendance!$A:$A,0)),IF(_xlpm.x=0,"",_xlpm.x)),""))</f>
        <v/>
      </c>
      <c r="C64" s="39" t="str">
        <f>IF($A64=0,"",IFERROR(_xlfn.LET(_xlpm.x,INDEX(Attendance!$C:$C,MATCH($A64,Attendance!$A:$A,0)),IF(_xlpm.x=0,"",_xlpm.x)),""))</f>
        <v/>
      </c>
      <c r="D64" s="39" t="str">
        <f>IF($A64=0,"",IFERROR(_xlfn.LET(_xlpm.x,INDEX(Attendance!$D:$D,MATCH($A64,Attendance!$A:$A,0)),IF(_xlpm.x=0,"",_xlpm.x)),""))</f>
        <v/>
      </c>
      <c r="E64" s="233" cm="1">
        <f t="array" ref="E64">SUMPRODUCT((LOWER(INDEX(Attendance!$D:$ZZ,MATCH($A64,Attendance!$A:$A,0),0))="x")*(Attendance!$D$2:$ZZ$2=_xlfn.XLOOKUP(E$1,'Point System'!$A:$A,'Point System'!$B:$B,""))*(TEXT(Attendance!$D$1:$ZZ$1,"mmm")="Apr"))*_xlfn.XLOOKUP(E$1,'Point System'!$A:$A,'Point System'!$C:$C,0)</f>
        <v>0</v>
      </c>
      <c r="F64" s="233" cm="1">
        <f t="array" ref="F64">SUMPRODUCT((LOWER(INDEX(Attendance!$D:$ZZ,MATCH($A64,Attendance!$A:$A,0),0))="x")*(Attendance!$D$2:$ZZ$2=_xlfn.XLOOKUP(F$1,'Point System'!$A:$A,'Point System'!$B:$B,""))*(TEXT(Attendance!$D$1:$ZZ$1,"mmm")="Apr"))*_xlfn.XLOOKUP(F$1,'Point System'!$A:$A,'Point System'!$C:$C,0)</f>
        <v>0</v>
      </c>
      <c r="G64" s="233" cm="1">
        <f t="array" ref="G64">SUMPRODUCT((LOWER(INDEX(Attendance!$D:$ZZ,MATCH($A64,Attendance!$A:$A,0),0))="x")*(Attendance!$D$2:$ZZ$2=_xlfn.XLOOKUP(G$1,'Point System'!$A:$A,'Point System'!$B:$B,""))*(TEXT(Attendance!$D$1:$ZZ$1,"mmm")="Apr"))*_xlfn.XLOOKUP(G$1,'Point System'!$A:$A,'Point System'!$C:$C,0)</f>
        <v>0</v>
      </c>
      <c r="H64" s="233" cm="1">
        <f t="array" ref="H64">SUMPRODUCT((LOWER(INDEX(Attendance!$D:$ZZ,MATCH($A64,Attendance!$A:$A,0),0))="x")*(Attendance!$D$2:$ZZ$2=_xlfn.XLOOKUP(H$1,'Point System'!$A:$A,'Point System'!$B:$B,""))*(TEXT(Attendance!$D$1:$ZZ$1,"mmm")="Apr"))*_xlfn.XLOOKUP(H$1,'Point System'!$A:$A,'Point System'!$C:$C,0)</f>
        <v>0</v>
      </c>
      <c r="I64" s="233" cm="1">
        <f t="array" ref="I64">SUMPRODUCT((LOWER(INDEX(Attendance!$D:$ZZ,MATCH($A64,Attendance!$A:$A,0),0))="x")*(Attendance!$D$2:$ZZ$2=_xlfn.XLOOKUP(I$1,'Point System'!$A:$A,'Point System'!$B:$B,""))*(TEXT(Attendance!$D$1:$ZZ$1,"mmm")="Apr"))*_xlfn.XLOOKUP(I$1,'Point System'!$A:$A,'Point System'!$C:$C,0)</f>
        <v>0</v>
      </c>
      <c r="J64" s="233" cm="1">
        <f t="array" ref="J64">SUMPRODUCT((LOWER(INDEX(Attendance!$D:$ZZ,MATCH($A64,Attendance!$A:$A,0),0))="x")*(Attendance!$D$2:$ZZ$2=_xlfn.XLOOKUP(J$1,'Point System'!$A:$A,'Point System'!$B:$B,""))*(TEXT(Attendance!$D$1:$ZZ$1,"mmm")="Apr"))*_xlfn.XLOOKUP(J$1,'Point System'!$A:$A,'Point System'!$C:$C,0)</f>
        <v>0</v>
      </c>
      <c r="K64" s="233" cm="1">
        <f t="array" ref="K64">SUMPRODUCT((LOWER(INDEX(Attendance!$D:$ZZ,MATCH($A64,Attendance!$A:$A,0),0))="x")*(Attendance!$D$2:$ZZ$2=_xlfn.XLOOKUP(K$1,'Point System'!$A:$A,'Point System'!$B:$B,""))*(TEXT(Attendance!$D$1:$ZZ$1,"mmm")="Apr"))*_xlfn.XLOOKUP(K$1,'Point System'!$A:$A,'Point System'!$C:$C,0)</f>
        <v>0</v>
      </c>
      <c r="L64" s="188"/>
      <c r="M64" s="188"/>
      <c r="N64" s="188"/>
      <c r="O64" s="188"/>
      <c r="P64" s="241">
        <f t="shared" si="0"/>
        <v>0</v>
      </c>
      <c r="Q64" s="242">
        <f>IFERROR(INDEX(Deduction!$AC:$AC,MATCH($A64,Deduction!$A:$A,0))*_xlfn.XLOOKUP(Q$1,'Point System'!$E:$E,'Point System'!$G:$G,0),0)</f>
        <v>0</v>
      </c>
      <c r="R64" s="242">
        <f>IFERROR(INDEX(Deduction!$AD:$AD,MATCH($A64,Deduction!$A:$A,0))*_xlfn.XLOOKUP(R$1,'Point System'!$E:$E,'Point System'!$G:$G,0),0)</f>
        <v>0</v>
      </c>
      <c r="S64" s="242">
        <f>IFERROR(INDEX(Deduction!$AE:$AE,MATCH($A64,Deduction!$A:$A,0))*_xlfn.XLOOKUP(S$1,'Point System'!$E:$E,'Point System'!$G:$G,0),0)</f>
        <v>0</v>
      </c>
      <c r="T64" s="242">
        <f>IFERROR(INDEX(Deduction!$AF:$AF,MATCH($A64,Deduction!$A:$A,0))*_xlfn.XLOOKUP(T$1,'Point System'!$E:$E,'Point System'!$G:$G,0),0)</f>
        <v>0</v>
      </c>
      <c r="U64" s="242">
        <f>IFERROR(INDEX(Deduction!$AG:$AG,MATCH($A64,Deduction!$A:$A,0))*_xlfn.XLOOKUP(U$1,'Point System'!$E:$E,'Point System'!$G:$G,0),0)</f>
        <v>0</v>
      </c>
      <c r="V64" s="242">
        <f>IFERROR(INDEX(Deduction!$AH:$AH,MATCH($A64,Deduction!$A:$A,0))*_xlfn.XLOOKUP(V$1,'Point System'!$E:$E,'Point System'!$G:$G,0),0)</f>
        <v>0</v>
      </c>
      <c r="W64" s="241">
        <f t="shared" si="1"/>
        <v>0</v>
      </c>
      <c r="X64" s="241">
        <f t="shared" si="2"/>
        <v>0</v>
      </c>
      <c r="Y64" s="244" cm="1">
        <f t="array" ref="Y64">IFERROR(SUMPRODUCT((LOWER(INDEX(Attendance!$E:$ZZ,MATCH($A64,Attendance!$A:$A,0),0))="x")*(TEXT(Attendance!$E$1:$ZZ$1,"mmm")="Apr"))/SUMPRODUCT((Attendance!$E$1:$ZZ$1&lt;&gt;"")*(TEXT(Attendance!$E$1:$ZZ$1,"mmm")="Apr")),0)</f>
        <v>0</v>
      </c>
      <c r="Z64" s="245" cm="1">
        <f t="array" ref="Z64">IFERROR(SUMPRODUCT((LOWER(INDEX(Attendance!$E:$ZZ,MATCH($A64,Attendance!$A:$A,0),0))="x")*(Attendance!$E$2:$ZZ$2=_xlfn.XLOOKUP(E$1,'Point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65" spans="1:26" x14ac:dyDescent="0.25">
      <c r="A65" s="39">
        <f>Attendance!A64</f>
        <v>62</v>
      </c>
      <c r="B65" s="39" t="str">
        <f>IF($A65=0,"",IFERROR(_xlfn.LET(_xlpm.x,INDEX(Attendance!$B:$B,MATCH($A65,Attendance!$A:$A,0)),IF(_xlpm.x=0,"",_xlpm.x)),""))</f>
        <v/>
      </c>
      <c r="C65" s="39" t="str">
        <f>IF($A65=0,"",IFERROR(_xlfn.LET(_xlpm.x,INDEX(Attendance!$C:$C,MATCH($A65,Attendance!$A:$A,0)),IF(_xlpm.x=0,"",_xlpm.x)),""))</f>
        <v/>
      </c>
      <c r="D65" s="39" t="str">
        <f>IF($A65=0,"",IFERROR(_xlfn.LET(_xlpm.x,INDEX(Attendance!$D:$D,MATCH($A65,Attendance!$A:$A,0)),IF(_xlpm.x=0,"",_xlpm.x)),""))</f>
        <v/>
      </c>
      <c r="E65" s="233" cm="1">
        <f t="array" ref="E65">SUMPRODUCT((LOWER(INDEX(Attendance!$D:$ZZ,MATCH($A65,Attendance!$A:$A,0),0))="x")*(Attendance!$D$2:$ZZ$2=_xlfn.XLOOKUP(E$1,'Point System'!$A:$A,'Point System'!$B:$B,""))*(TEXT(Attendance!$D$1:$ZZ$1,"mmm")="Apr"))*_xlfn.XLOOKUP(E$1,'Point System'!$A:$A,'Point System'!$C:$C,0)</f>
        <v>0</v>
      </c>
      <c r="F65" s="233" cm="1">
        <f t="array" ref="F65">SUMPRODUCT((LOWER(INDEX(Attendance!$D:$ZZ,MATCH($A65,Attendance!$A:$A,0),0))="x")*(Attendance!$D$2:$ZZ$2=_xlfn.XLOOKUP(F$1,'Point System'!$A:$A,'Point System'!$B:$B,""))*(TEXT(Attendance!$D$1:$ZZ$1,"mmm")="Apr"))*_xlfn.XLOOKUP(F$1,'Point System'!$A:$A,'Point System'!$C:$C,0)</f>
        <v>0</v>
      </c>
      <c r="G65" s="233" cm="1">
        <f t="array" ref="G65">SUMPRODUCT((LOWER(INDEX(Attendance!$D:$ZZ,MATCH($A65,Attendance!$A:$A,0),0))="x")*(Attendance!$D$2:$ZZ$2=_xlfn.XLOOKUP(G$1,'Point System'!$A:$A,'Point System'!$B:$B,""))*(TEXT(Attendance!$D$1:$ZZ$1,"mmm")="Apr"))*_xlfn.XLOOKUP(G$1,'Point System'!$A:$A,'Point System'!$C:$C,0)</f>
        <v>0</v>
      </c>
      <c r="H65" s="233" cm="1">
        <f t="array" ref="H65">SUMPRODUCT((LOWER(INDEX(Attendance!$D:$ZZ,MATCH($A65,Attendance!$A:$A,0),0))="x")*(Attendance!$D$2:$ZZ$2=_xlfn.XLOOKUP(H$1,'Point System'!$A:$A,'Point System'!$B:$B,""))*(TEXT(Attendance!$D$1:$ZZ$1,"mmm")="Apr"))*_xlfn.XLOOKUP(H$1,'Point System'!$A:$A,'Point System'!$C:$C,0)</f>
        <v>0</v>
      </c>
      <c r="I65" s="233" cm="1">
        <f t="array" ref="I65">SUMPRODUCT((LOWER(INDEX(Attendance!$D:$ZZ,MATCH($A65,Attendance!$A:$A,0),0))="x")*(Attendance!$D$2:$ZZ$2=_xlfn.XLOOKUP(I$1,'Point System'!$A:$A,'Point System'!$B:$B,""))*(TEXT(Attendance!$D$1:$ZZ$1,"mmm")="Apr"))*_xlfn.XLOOKUP(I$1,'Point System'!$A:$A,'Point System'!$C:$C,0)</f>
        <v>0</v>
      </c>
      <c r="J65" s="233" cm="1">
        <f t="array" ref="J65">SUMPRODUCT((LOWER(INDEX(Attendance!$D:$ZZ,MATCH($A65,Attendance!$A:$A,0),0))="x")*(Attendance!$D$2:$ZZ$2=_xlfn.XLOOKUP(J$1,'Point System'!$A:$A,'Point System'!$B:$B,""))*(TEXT(Attendance!$D$1:$ZZ$1,"mmm")="Apr"))*_xlfn.XLOOKUP(J$1,'Point System'!$A:$A,'Point System'!$C:$C,0)</f>
        <v>0</v>
      </c>
      <c r="K65" s="233" cm="1">
        <f t="array" ref="K65">SUMPRODUCT((LOWER(INDEX(Attendance!$D:$ZZ,MATCH($A65,Attendance!$A:$A,0),0))="x")*(Attendance!$D$2:$ZZ$2=_xlfn.XLOOKUP(K$1,'Point System'!$A:$A,'Point System'!$B:$B,""))*(TEXT(Attendance!$D$1:$ZZ$1,"mmm")="Apr"))*_xlfn.XLOOKUP(K$1,'Point System'!$A:$A,'Point System'!$C:$C,0)</f>
        <v>0</v>
      </c>
      <c r="L65" s="188"/>
      <c r="M65" s="188"/>
      <c r="N65" s="188"/>
      <c r="O65" s="188"/>
      <c r="P65" s="241">
        <f t="shared" si="0"/>
        <v>0</v>
      </c>
      <c r="Q65" s="242">
        <f>IFERROR(INDEX(Deduction!$AC:$AC,MATCH($A65,Deduction!$A:$A,0))*_xlfn.XLOOKUP(Q$1,'Point System'!$E:$E,'Point System'!$G:$G,0),0)</f>
        <v>0</v>
      </c>
      <c r="R65" s="242">
        <f>IFERROR(INDEX(Deduction!$AD:$AD,MATCH($A65,Deduction!$A:$A,0))*_xlfn.XLOOKUP(R$1,'Point System'!$E:$E,'Point System'!$G:$G,0),0)</f>
        <v>0</v>
      </c>
      <c r="S65" s="242">
        <f>IFERROR(INDEX(Deduction!$AE:$AE,MATCH($A65,Deduction!$A:$A,0))*_xlfn.XLOOKUP(S$1,'Point System'!$E:$E,'Point System'!$G:$G,0),0)</f>
        <v>0</v>
      </c>
      <c r="T65" s="242">
        <f>IFERROR(INDEX(Deduction!$AF:$AF,MATCH($A65,Deduction!$A:$A,0))*_xlfn.XLOOKUP(T$1,'Point System'!$E:$E,'Point System'!$G:$G,0),0)</f>
        <v>0</v>
      </c>
      <c r="U65" s="242">
        <f>IFERROR(INDEX(Deduction!$AG:$AG,MATCH($A65,Deduction!$A:$A,0))*_xlfn.XLOOKUP(U$1,'Point System'!$E:$E,'Point System'!$G:$G,0),0)</f>
        <v>0</v>
      </c>
      <c r="V65" s="242">
        <f>IFERROR(INDEX(Deduction!$AH:$AH,MATCH($A65,Deduction!$A:$A,0))*_xlfn.XLOOKUP(V$1,'Point System'!$E:$E,'Point System'!$G:$G,0),0)</f>
        <v>0</v>
      </c>
      <c r="W65" s="241">
        <f t="shared" si="1"/>
        <v>0</v>
      </c>
      <c r="X65" s="241">
        <f t="shared" si="2"/>
        <v>0</v>
      </c>
      <c r="Y65" s="244" cm="1">
        <f t="array" ref="Y65">IFERROR(SUMPRODUCT((LOWER(INDEX(Attendance!$E:$ZZ,MATCH($A65,Attendance!$A:$A,0),0))="x")*(TEXT(Attendance!$E$1:$ZZ$1,"mmm")="Apr"))/SUMPRODUCT((Attendance!$E$1:$ZZ$1&lt;&gt;"")*(TEXT(Attendance!$E$1:$ZZ$1,"mmm")="Apr")),0)</f>
        <v>0</v>
      </c>
      <c r="Z65" s="245" cm="1">
        <f t="array" ref="Z65">IFERROR(SUMPRODUCT((LOWER(INDEX(Attendance!$E:$ZZ,MATCH($A65,Attendance!$A:$A,0),0))="x")*(Attendance!$E$2:$ZZ$2=_xlfn.XLOOKUP(E$1,'Point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66" spans="1:26" x14ac:dyDescent="0.25">
      <c r="A66" s="40">
        <f>Attendance!A65</f>
        <v>63</v>
      </c>
      <c r="B66" s="39" t="str">
        <f>IF($A66=0,"",IFERROR(_xlfn.LET(_xlpm.x,INDEX(Attendance!$B:$B,MATCH($A66,Attendance!$A:$A,0)),IF(_xlpm.x=0,"",_xlpm.x)),""))</f>
        <v/>
      </c>
      <c r="C66" s="39" t="str">
        <f>IF($A66=0,"",IFERROR(_xlfn.LET(_xlpm.x,INDEX(Attendance!$C:$C,MATCH($A66,Attendance!$A:$A,0)),IF(_xlpm.x=0,"",_xlpm.x)),""))</f>
        <v/>
      </c>
      <c r="D66" s="39" t="str">
        <f>IF($A66=0,"",IFERROR(_xlfn.LET(_xlpm.x,INDEX(Attendance!$D:$D,MATCH($A66,Attendance!$A:$A,0)),IF(_xlpm.x=0,"",_xlpm.x)),""))</f>
        <v/>
      </c>
      <c r="E66" s="233" cm="1">
        <f t="array" ref="E66">SUMPRODUCT((LOWER(INDEX(Attendance!$D:$ZZ,MATCH($A66,Attendance!$A:$A,0),0))="x")*(Attendance!$D$2:$ZZ$2=_xlfn.XLOOKUP(E$1,'Point System'!$A:$A,'Point System'!$B:$B,""))*(TEXT(Attendance!$D$1:$ZZ$1,"mmm")="Apr"))*_xlfn.XLOOKUP(E$1,'Point System'!$A:$A,'Point System'!$C:$C,0)</f>
        <v>0</v>
      </c>
      <c r="F66" s="233" cm="1">
        <f t="array" ref="F66">SUMPRODUCT((LOWER(INDEX(Attendance!$D:$ZZ,MATCH($A66,Attendance!$A:$A,0),0))="x")*(Attendance!$D$2:$ZZ$2=_xlfn.XLOOKUP(F$1,'Point System'!$A:$A,'Point System'!$B:$B,""))*(TEXT(Attendance!$D$1:$ZZ$1,"mmm")="Apr"))*_xlfn.XLOOKUP(F$1,'Point System'!$A:$A,'Point System'!$C:$C,0)</f>
        <v>0</v>
      </c>
      <c r="G66" s="233" cm="1">
        <f t="array" ref="G66">SUMPRODUCT((LOWER(INDEX(Attendance!$D:$ZZ,MATCH($A66,Attendance!$A:$A,0),0))="x")*(Attendance!$D$2:$ZZ$2=_xlfn.XLOOKUP(G$1,'Point System'!$A:$A,'Point System'!$B:$B,""))*(TEXT(Attendance!$D$1:$ZZ$1,"mmm")="Apr"))*_xlfn.XLOOKUP(G$1,'Point System'!$A:$A,'Point System'!$C:$C,0)</f>
        <v>0</v>
      </c>
      <c r="H66" s="233" cm="1">
        <f t="array" ref="H66">SUMPRODUCT((LOWER(INDEX(Attendance!$D:$ZZ,MATCH($A66,Attendance!$A:$A,0),0))="x")*(Attendance!$D$2:$ZZ$2=_xlfn.XLOOKUP(H$1,'Point System'!$A:$A,'Point System'!$B:$B,""))*(TEXT(Attendance!$D$1:$ZZ$1,"mmm")="Apr"))*_xlfn.XLOOKUP(H$1,'Point System'!$A:$A,'Point System'!$C:$C,0)</f>
        <v>0</v>
      </c>
      <c r="I66" s="233" cm="1">
        <f t="array" ref="I66">SUMPRODUCT((LOWER(INDEX(Attendance!$D:$ZZ,MATCH($A66,Attendance!$A:$A,0),0))="x")*(Attendance!$D$2:$ZZ$2=_xlfn.XLOOKUP(I$1,'Point System'!$A:$A,'Point System'!$B:$B,""))*(TEXT(Attendance!$D$1:$ZZ$1,"mmm")="Apr"))*_xlfn.XLOOKUP(I$1,'Point System'!$A:$A,'Point System'!$C:$C,0)</f>
        <v>0</v>
      </c>
      <c r="J66" s="233" cm="1">
        <f t="array" ref="J66">SUMPRODUCT((LOWER(INDEX(Attendance!$D:$ZZ,MATCH($A66,Attendance!$A:$A,0),0))="x")*(Attendance!$D$2:$ZZ$2=_xlfn.XLOOKUP(J$1,'Point System'!$A:$A,'Point System'!$B:$B,""))*(TEXT(Attendance!$D$1:$ZZ$1,"mmm")="Apr"))*_xlfn.XLOOKUP(J$1,'Point System'!$A:$A,'Point System'!$C:$C,0)</f>
        <v>0</v>
      </c>
      <c r="K66" s="233" cm="1">
        <f t="array" ref="K66">SUMPRODUCT((LOWER(INDEX(Attendance!$D:$ZZ,MATCH($A66,Attendance!$A:$A,0),0))="x")*(Attendance!$D$2:$ZZ$2=_xlfn.XLOOKUP(K$1,'Point System'!$A:$A,'Point System'!$B:$B,""))*(TEXT(Attendance!$D$1:$ZZ$1,"mmm")="Apr"))*_xlfn.XLOOKUP(K$1,'Point System'!$A:$A,'Point System'!$C:$C,0)</f>
        <v>0</v>
      </c>
      <c r="L66" s="188"/>
      <c r="M66" s="188"/>
      <c r="N66" s="188"/>
      <c r="O66" s="188"/>
      <c r="P66" s="241">
        <f t="shared" si="0"/>
        <v>0</v>
      </c>
      <c r="Q66" s="242">
        <f>IFERROR(INDEX(Deduction!$AC:$AC,MATCH($A66,Deduction!$A:$A,0))*_xlfn.XLOOKUP(Q$1,'Point System'!$E:$E,'Point System'!$G:$G,0),0)</f>
        <v>0</v>
      </c>
      <c r="R66" s="242">
        <f>IFERROR(INDEX(Deduction!$AD:$AD,MATCH($A66,Deduction!$A:$A,0))*_xlfn.XLOOKUP(R$1,'Point System'!$E:$E,'Point System'!$G:$G,0),0)</f>
        <v>0</v>
      </c>
      <c r="S66" s="242">
        <f>IFERROR(INDEX(Deduction!$AE:$AE,MATCH($A66,Deduction!$A:$A,0))*_xlfn.XLOOKUP(S$1,'Point System'!$E:$E,'Point System'!$G:$G,0),0)</f>
        <v>0</v>
      </c>
      <c r="T66" s="242">
        <f>IFERROR(INDEX(Deduction!$AF:$AF,MATCH($A66,Deduction!$A:$A,0))*_xlfn.XLOOKUP(T$1,'Point System'!$E:$E,'Point System'!$G:$G,0),0)</f>
        <v>0</v>
      </c>
      <c r="U66" s="242">
        <f>IFERROR(INDEX(Deduction!$AG:$AG,MATCH($A66,Deduction!$A:$A,0))*_xlfn.XLOOKUP(U$1,'Point System'!$E:$E,'Point System'!$G:$G,0),0)</f>
        <v>0</v>
      </c>
      <c r="V66" s="242">
        <f>IFERROR(INDEX(Deduction!$AH:$AH,MATCH($A66,Deduction!$A:$A,0))*_xlfn.XLOOKUP(V$1,'Point System'!$E:$E,'Point System'!$G:$G,0),0)</f>
        <v>0</v>
      </c>
      <c r="W66" s="241">
        <f t="shared" si="1"/>
        <v>0</v>
      </c>
      <c r="X66" s="241">
        <f t="shared" si="2"/>
        <v>0</v>
      </c>
      <c r="Y66" s="244" cm="1">
        <f t="array" ref="Y66">IFERROR(SUMPRODUCT((LOWER(INDEX(Attendance!$E:$ZZ,MATCH($A66,Attendance!$A:$A,0),0))="x")*(TEXT(Attendance!$E$1:$ZZ$1,"mmm")="Apr"))/SUMPRODUCT((Attendance!$E$1:$ZZ$1&lt;&gt;"")*(TEXT(Attendance!$E$1:$ZZ$1,"mmm")="Apr")),0)</f>
        <v>0</v>
      </c>
      <c r="Z66" s="245" cm="1">
        <f t="array" ref="Z66">IFERROR(SUMPRODUCT((LOWER(INDEX(Attendance!$E:$ZZ,MATCH($A66,Attendance!$A:$A,0),0))="x")*(Attendance!$E$2:$ZZ$2=_xlfn.XLOOKUP(E$1,'Point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67" spans="1:26" x14ac:dyDescent="0.25">
      <c r="A67" s="39">
        <f>Attendance!A66</f>
        <v>64</v>
      </c>
      <c r="B67" s="39" t="str">
        <f>IF($A67=0,"",IFERROR(_xlfn.LET(_xlpm.x,INDEX(Attendance!$B:$B,MATCH($A67,Attendance!$A:$A,0)),IF(_xlpm.x=0,"",_xlpm.x)),""))</f>
        <v/>
      </c>
      <c r="C67" s="39" t="str">
        <f>IF($A67=0,"",IFERROR(_xlfn.LET(_xlpm.x,INDEX(Attendance!$C:$C,MATCH($A67,Attendance!$A:$A,0)),IF(_xlpm.x=0,"",_xlpm.x)),""))</f>
        <v/>
      </c>
      <c r="D67" s="39" t="str">
        <f>IF($A67=0,"",IFERROR(_xlfn.LET(_xlpm.x,INDEX(Attendance!$D:$D,MATCH($A67,Attendance!$A:$A,0)),IF(_xlpm.x=0,"",_xlpm.x)),""))</f>
        <v/>
      </c>
      <c r="E67" s="233" cm="1">
        <f t="array" ref="E67">SUMPRODUCT((LOWER(INDEX(Attendance!$D:$ZZ,MATCH($A67,Attendance!$A:$A,0),0))="x")*(Attendance!$D$2:$ZZ$2=_xlfn.XLOOKUP(E$1,'Point System'!$A:$A,'Point System'!$B:$B,""))*(TEXT(Attendance!$D$1:$ZZ$1,"mmm")="Apr"))*_xlfn.XLOOKUP(E$1,'Point System'!$A:$A,'Point System'!$C:$C,0)</f>
        <v>0</v>
      </c>
      <c r="F67" s="233" cm="1">
        <f t="array" ref="F67">SUMPRODUCT((LOWER(INDEX(Attendance!$D:$ZZ,MATCH($A67,Attendance!$A:$A,0),0))="x")*(Attendance!$D$2:$ZZ$2=_xlfn.XLOOKUP(F$1,'Point System'!$A:$A,'Point System'!$B:$B,""))*(TEXT(Attendance!$D$1:$ZZ$1,"mmm")="Apr"))*_xlfn.XLOOKUP(F$1,'Point System'!$A:$A,'Point System'!$C:$C,0)</f>
        <v>0</v>
      </c>
      <c r="G67" s="233" cm="1">
        <f t="array" ref="G67">SUMPRODUCT((LOWER(INDEX(Attendance!$D:$ZZ,MATCH($A67,Attendance!$A:$A,0),0))="x")*(Attendance!$D$2:$ZZ$2=_xlfn.XLOOKUP(G$1,'Point System'!$A:$A,'Point System'!$B:$B,""))*(TEXT(Attendance!$D$1:$ZZ$1,"mmm")="Apr"))*_xlfn.XLOOKUP(G$1,'Point System'!$A:$A,'Point System'!$C:$C,0)</f>
        <v>0</v>
      </c>
      <c r="H67" s="233" cm="1">
        <f t="array" ref="H67">SUMPRODUCT((LOWER(INDEX(Attendance!$D:$ZZ,MATCH($A67,Attendance!$A:$A,0),0))="x")*(Attendance!$D$2:$ZZ$2=_xlfn.XLOOKUP(H$1,'Point System'!$A:$A,'Point System'!$B:$B,""))*(TEXT(Attendance!$D$1:$ZZ$1,"mmm")="Apr"))*_xlfn.XLOOKUP(H$1,'Point System'!$A:$A,'Point System'!$C:$C,0)</f>
        <v>0</v>
      </c>
      <c r="I67" s="233" cm="1">
        <f t="array" ref="I67">SUMPRODUCT((LOWER(INDEX(Attendance!$D:$ZZ,MATCH($A67,Attendance!$A:$A,0),0))="x")*(Attendance!$D$2:$ZZ$2=_xlfn.XLOOKUP(I$1,'Point System'!$A:$A,'Point System'!$B:$B,""))*(TEXT(Attendance!$D$1:$ZZ$1,"mmm")="Apr"))*_xlfn.XLOOKUP(I$1,'Point System'!$A:$A,'Point System'!$C:$C,0)</f>
        <v>0</v>
      </c>
      <c r="J67" s="233" cm="1">
        <f t="array" ref="J67">SUMPRODUCT((LOWER(INDEX(Attendance!$D:$ZZ,MATCH($A67,Attendance!$A:$A,0),0))="x")*(Attendance!$D$2:$ZZ$2=_xlfn.XLOOKUP(J$1,'Point System'!$A:$A,'Point System'!$B:$B,""))*(TEXT(Attendance!$D$1:$ZZ$1,"mmm")="Apr"))*_xlfn.XLOOKUP(J$1,'Point System'!$A:$A,'Point System'!$C:$C,0)</f>
        <v>0</v>
      </c>
      <c r="K67" s="233" cm="1">
        <f t="array" ref="K67">SUMPRODUCT((LOWER(INDEX(Attendance!$D:$ZZ,MATCH($A67,Attendance!$A:$A,0),0))="x")*(Attendance!$D$2:$ZZ$2=_xlfn.XLOOKUP(K$1,'Point System'!$A:$A,'Point System'!$B:$B,""))*(TEXT(Attendance!$D$1:$ZZ$1,"mmm")="Apr"))*_xlfn.XLOOKUP(K$1,'Point System'!$A:$A,'Point System'!$C:$C,0)</f>
        <v>0</v>
      </c>
      <c r="L67" s="188"/>
      <c r="M67" s="188"/>
      <c r="N67" s="188"/>
      <c r="O67" s="188"/>
      <c r="P67" s="241">
        <f t="shared" si="0"/>
        <v>0</v>
      </c>
      <c r="Q67" s="242">
        <f>IFERROR(INDEX(Deduction!$AC:$AC,MATCH($A67,Deduction!$A:$A,0))*_xlfn.XLOOKUP(Q$1,'Point System'!$E:$E,'Point System'!$G:$G,0),0)</f>
        <v>0</v>
      </c>
      <c r="R67" s="242">
        <f>IFERROR(INDEX(Deduction!$AD:$AD,MATCH($A67,Deduction!$A:$A,0))*_xlfn.XLOOKUP(R$1,'Point System'!$E:$E,'Point System'!$G:$G,0),0)</f>
        <v>0</v>
      </c>
      <c r="S67" s="242">
        <f>IFERROR(INDEX(Deduction!$AE:$AE,MATCH($A67,Deduction!$A:$A,0))*_xlfn.XLOOKUP(S$1,'Point System'!$E:$E,'Point System'!$G:$G,0),0)</f>
        <v>0</v>
      </c>
      <c r="T67" s="242">
        <f>IFERROR(INDEX(Deduction!$AF:$AF,MATCH($A67,Deduction!$A:$A,0))*_xlfn.XLOOKUP(T$1,'Point System'!$E:$E,'Point System'!$G:$G,0),0)</f>
        <v>0</v>
      </c>
      <c r="U67" s="242">
        <f>IFERROR(INDEX(Deduction!$AG:$AG,MATCH($A67,Deduction!$A:$A,0))*_xlfn.XLOOKUP(U$1,'Point System'!$E:$E,'Point System'!$G:$G,0),0)</f>
        <v>0</v>
      </c>
      <c r="V67" s="242">
        <f>IFERROR(INDEX(Deduction!$AH:$AH,MATCH($A67,Deduction!$A:$A,0))*_xlfn.XLOOKUP(V$1,'Point System'!$E:$E,'Point System'!$G:$G,0),0)</f>
        <v>0</v>
      </c>
      <c r="W67" s="241">
        <f t="shared" si="1"/>
        <v>0</v>
      </c>
      <c r="X67" s="241">
        <f t="shared" si="2"/>
        <v>0</v>
      </c>
      <c r="Y67" s="244" cm="1">
        <f t="array" ref="Y67">IFERROR(SUMPRODUCT((LOWER(INDEX(Attendance!$E:$ZZ,MATCH($A67,Attendance!$A:$A,0),0))="x")*(TEXT(Attendance!$E$1:$ZZ$1,"mmm")="Apr"))/SUMPRODUCT((Attendance!$E$1:$ZZ$1&lt;&gt;"")*(TEXT(Attendance!$E$1:$ZZ$1,"mmm")="Apr")),0)</f>
        <v>0</v>
      </c>
      <c r="Z67" s="245" cm="1">
        <f t="array" ref="Z67">IFERROR(SUMPRODUCT((LOWER(INDEX(Attendance!$E:$ZZ,MATCH($A67,Attendance!$A:$A,0),0))="x")*(Attendance!$E$2:$ZZ$2=_xlfn.XLOOKUP(E$1,'Point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68" spans="1:26" x14ac:dyDescent="0.25">
      <c r="A68" s="40">
        <f>Attendance!A67</f>
        <v>65</v>
      </c>
      <c r="B68" s="39" t="str">
        <f>IF($A68=0,"",IFERROR(_xlfn.LET(_xlpm.x,INDEX(Attendance!$B:$B,MATCH($A68,Attendance!$A:$A,0)),IF(_xlpm.x=0,"",_xlpm.x)),""))</f>
        <v/>
      </c>
      <c r="C68" s="39" t="str">
        <f>IF($A68=0,"",IFERROR(_xlfn.LET(_xlpm.x,INDEX(Attendance!$C:$C,MATCH($A68,Attendance!$A:$A,0)),IF(_xlpm.x=0,"",_xlpm.x)),""))</f>
        <v/>
      </c>
      <c r="D68" s="39" t="str">
        <f>IF($A68=0,"",IFERROR(_xlfn.LET(_xlpm.x,INDEX(Attendance!$D:$D,MATCH($A68,Attendance!$A:$A,0)),IF(_xlpm.x=0,"",_xlpm.x)),""))</f>
        <v/>
      </c>
      <c r="E68" s="233" cm="1">
        <f t="array" ref="E68">SUMPRODUCT((LOWER(INDEX(Attendance!$D:$ZZ,MATCH($A68,Attendance!$A:$A,0),0))="x")*(Attendance!$D$2:$ZZ$2=_xlfn.XLOOKUP(E$1,'Point System'!$A:$A,'Point System'!$B:$B,""))*(TEXT(Attendance!$D$1:$ZZ$1,"mmm")="Apr"))*_xlfn.XLOOKUP(E$1,'Point System'!$A:$A,'Point System'!$C:$C,0)</f>
        <v>0</v>
      </c>
      <c r="F68" s="233" cm="1">
        <f t="array" ref="F68">SUMPRODUCT((LOWER(INDEX(Attendance!$D:$ZZ,MATCH($A68,Attendance!$A:$A,0),0))="x")*(Attendance!$D$2:$ZZ$2=_xlfn.XLOOKUP(F$1,'Point System'!$A:$A,'Point System'!$B:$B,""))*(TEXT(Attendance!$D$1:$ZZ$1,"mmm")="Apr"))*_xlfn.XLOOKUP(F$1,'Point System'!$A:$A,'Point System'!$C:$C,0)</f>
        <v>0</v>
      </c>
      <c r="G68" s="233" cm="1">
        <f t="array" ref="G68">SUMPRODUCT((LOWER(INDEX(Attendance!$D:$ZZ,MATCH($A68,Attendance!$A:$A,0),0))="x")*(Attendance!$D$2:$ZZ$2=_xlfn.XLOOKUP(G$1,'Point System'!$A:$A,'Point System'!$B:$B,""))*(TEXT(Attendance!$D$1:$ZZ$1,"mmm")="Apr"))*_xlfn.XLOOKUP(G$1,'Point System'!$A:$A,'Point System'!$C:$C,0)</f>
        <v>0</v>
      </c>
      <c r="H68" s="233" cm="1">
        <f t="array" ref="H68">SUMPRODUCT((LOWER(INDEX(Attendance!$D:$ZZ,MATCH($A68,Attendance!$A:$A,0),0))="x")*(Attendance!$D$2:$ZZ$2=_xlfn.XLOOKUP(H$1,'Point System'!$A:$A,'Point System'!$B:$B,""))*(TEXT(Attendance!$D$1:$ZZ$1,"mmm")="Apr"))*_xlfn.XLOOKUP(H$1,'Point System'!$A:$A,'Point System'!$C:$C,0)</f>
        <v>0</v>
      </c>
      <c r="I68" s="233" cm="1">
        <f t="array" ref="I68">SUMPRODUCT((LOWER(INDEX(Attendance!$D:$ZZ,MATCH($A68,Attendance!$A:$A,0),0))="x")*(Attendance!$D$2:$ZZ$2=_xlfn.XLOOKUP(I$1,'Point System'!$A:$A,'Point System'!$B:$B,""))*(TEXT(Attendance!$D$1:$ZZ$1,"mmm")="Apr"))*_xlfn.XLOOKUP(I$1,'Point System'!$A:$A,'Point System'!$C:$C,0)</f>
        <v>0</v>
      </c>
      <c r="J68" s="233" cm="1">
        <f t="array" ref="J68">SUMPRODUCT((LOWER(INDEX(Attendance!$D:$ZZ,MATCH($A68,Attendance!$A:$A,0),0))="x")*(Attendance!$D$2:$ZZ$2=_xlfn.XLOOKUP(J$1,'Point System'!$A:$A,'Point System'!$B:$B,""))*(TEXT(Attendance!$D$1:$ZZ$1,"mmm")="Apr"))*_xlfn.XLOOKUP(J$1,'Point System'!$A:$A,'Point System'!$C:$C,0)</f>
        <v>0</v>
      </c>
      <c r="K68" s="233" cm="1">
        <f t="array" ref="K68">SUMPRODUCT((LOWER(INDEX(Attendance!$D:$ZZ,MATCH($A68,Attendance!$A:$A,0),0))="x")*(Attendance!$D$2:$ZZ$2=_xlfn.XLOOKUP(K$1,'Point System'!$A:$A,'Point System'!$B:$B,""))*(TEXT(Attendance!$D$1:$ZZ$1,"mmm")="Apr"))*_xlfn.XLOOKUP(K$1,'Point System'!$A:$A,'Point System'!$C:$C,0)</f>
        <v>0</v>
      </c>
      <c r="L68" s="188"/>
      <c r="M68" s="188"/>
      <c r="N68" s="188"/>
      <c r="O68" s="188"/>
      <c r="P68" s="241">
        <f t="shared" ref="P68:P131" si="3">SUM(E68:O68)</f>
        <v>0</v>
      </c>
      <c r="Q68" s="242">
        <f>IFERROR(INDEX(Deduction!$AC:$AC,MATCH($A68,Deduction!$A:$A,0))*_xlfn.XLOOKUP(Q$1,'Point System'!$E:$E,'Point System'!$G:$G,0),0)</f>
        <v>0</v>
      </c>
      <c r="R68" s="242">
        <f>IFERROR(INDEX(Deduction!$AD:$AD,MATCH($A68,Deduction!$A:$A,0))*_xlfn.XLOOKUP(R$1,'Point System'!$E:$E,'Point System'!$G:$G,0),0)</f>
        <v>0</v>
      </c>
      <c r="S68" s="242">
        <f>IFERROR(INDEX(Deduction!$AE:$AE,MATCH($A68,Deduction!$A:$A,0))*_xlfn.XLOOKUP(S$1,'Point System'!$E:$E,'Point System'!$G:$G,0),0)</f>
        <v>0</v>
      </c>
      <c r="T68" s="242">
        <f>IFERROR(INDEX(Deduction!$AF:$AF,MATCH($A68,Deduction!$A:$A,0))*_xlfn.XLOOKUP(T$1,'Point System'!$E:$E,'Point System'!$G:$G,0),0)</f>
        <v>0</v>
      </c>
      <c r="U68" s="242">
        <f>IFERROR(INDEX(Deduction!$AG:$AG,MATCH($A68,Deduction!$A:$A,0))*_xlfn.XLOOKUP(U$1,'Point System'!$E:$E,'Point System'!$G:$G,0),0)</f>
        <v>0</v>
      </c>
      <c r="V68" s="242">
        <f>IFERROR(INDEX(Deduction!$AH:$AH,MATCH($A68,Deduction!$A:$A,0))*_xlfn.XLOOKUP(V$1,'Point System'!$E:$E,'Point System'!$G:$G,0),0)</f>
        <v>0</v>
      </c>
      <c r="W68" s="241">
        <f t="shared" ref="W68:W131" si="4">SUM(Q68:V68)</f>
        <v>0</v>
      </c>
      <c r="X68" s="241">
        <f t="shared" ref="X68:X131" si="5">P68-W68</f>
        <v>0</v>
      </c>
      <c r="Y68" s="244" cm="1">
        <f t="array" ref="Y68">IFERROR(SUMPRODUCT((LOWER(INDEX(Attendance!$E:$ZZ,MATCH($A68,Attendance!$A:$A,0),0))="x")*(TEXT(Attendance!$E$1:$ZZ$1,"mmm")="Apr"))/SUMPRODUCT((Attendance!$E$1:$ZZ$1&lt;&gt;"")*(TEXT(Attendance!$E$1:$ZZ$1,"mmm")="Apr")),0)</f>
        <v>0</v>
      </c>
      <c r="Z68" s="245" cm="1">
        <f t="array" ref="Z68">IFERROR(SUMPRODUCT((LOWER(INDEX(Attendance!$E:$ZZ,MATCH($A68,Attendance!$A:$A,0),0))="x")*(Attendance!$E$2:$ZZ$2=_xlfn.XLOOKUP(E$1,'Point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69" spans="1:26" x14ac:dyDescent="0.25">
      <c r="A69" s="39">
        <f>Attendance!A68</f>
        <v>66</v>
      </c>
      <c r="B69" s="39" t="str">
        <f>IF($A69=0,"",IFERROR(_xlfn.LET(_xlpm.x,INDEX(Attendance!$B:$B,MATCH($A69,Attendance!$A:$A,0)),IF(_xlpm.x=0,"",_xlpm.x)),""))</f>
        <v/>
      </c>
      <c r="C69" s="39" t="str">
        <f>IF($A69=0,"",IFERROR(_xlfn.LET(_xlpm.x,INDEX(Attendance!$C:$C,MATCH($A69,Attendance!$A:$A,0)),IF(_xlpm.x=0,"",_xlpm.x)),""))</f>
        <v/>
      </c>
      <c r="D69" s="39" t="str">
        <f>IF($A69=0,"",IFERROR(_xlfn.LET(_xlpm.x,INDEX(Attendance!$D:$D,MATCH($A69,Attendance!$A:$A,0)),IF(_xlpm.x=0,"",_xlpm.x)),""))</f>
        <v/>
      </c>
      <c r="E69" s="233" cm="1">
        <f t="array" ref="E69">SUMPRODUCT((LOWER(INDEX(Attendance!$D:$ZZ,MATCH($A69,Attendance!$A:$A,0),0))="x")*(Attendance!$D$2:$ZZ$2=_xlfn.XLOOKUP(E$1,'Point System'!$A:$A,'Point System'!$B:$B,""))*(TEXT(Attendance!$D$1:$ZZ$1,"mmm")="Apr"))*_xlfn.XLOOKUP(E$1,'Point System'!$A:$A,'Point System'!$C:$C,0)</f>
        <v>0</v>
      </c>
      <c r="F69" s="233" cm="1">
        <f t="array" ref="F69">SUMPRODUCT((LOWER(INDEX(Attendance!$D:$ZZ,MATCH($A69,Attendance!$A:$A,0),0))="x")*(Attendance!$D$2:$ZZ$2=_xlfn.XLOOKUP(F$1,'Point System'!$A:$A,'Point System'!$B:$B,""))*(TEXT(Attendance!$D$1:$ZZ$1,"mmm")="Apr"))*_xlfn.XLOOKUP(F$1,'Point System'!$A:$A,'Point System'!$C:$C,0)</f>
        <v>0</v>
      </c>
      <c r="G69" s="233" cm="1">
        <f t="array" ref="G69">SUMPRODUCT((LOWER(INDEX(Attendance!$D:$ZZ,MATCH($A69,Attendance!$A:$A,0),0))="x")*(Attendance!$D$2:$ZZ$2=_xlfn.XLOOKUP(G$1,'Point System'!$A:$A,'Point System'!$B:$B,""))*(TEXT(Attendance!$D$1:$ZZ$1,"mmm")="Apr"))*_xlfn.XLOOKUP(G$1,'Point System'!$A:$A,'Point System'!$C:$C,0)</f>
        <v>0</v>
      </c>
      <c r="H69" s="233" cm="1">
        <f t="array" ref="H69">SUMPRODUCT((LOWER(INDEX(Attendance!$D:$ZZ,MATCH($A69,Attendance!$A:$A,0),0))="x")*(Attendance!$D$2:$ZZ$2=_xlfn.XLOOKUP(H$1,'Point System'!$A:$A,'Point System'!$B:$B,""))*(TEXT(Attendance!$D$1:$ZZ$1,"mmm")="Apr"))*_xlfn.XLOOKUP(H$1,'Point System'!$A:$A,'Point System'!$C:$C,0)</f>
        <v>0</v>
      </c>
      <c r="I69" s="233" cm="1">
        <f t="array" ref="I69">SUMPRODUCT((LOWER(INDEX(Attendance!$D:$ZZ,MATCH($A69,Attendance!$A:$A,0),0))="x")*(Attendance!$D$2:$ZZ$2=_xlfn.XLOOKUP(I$1,'Point System'!$A:$A,'Point System'!$B:$B,""))*(TEXT(Attendance!$D$1:$ZZ$1,"mmm")="Apr"))*_xlfn.XLOOKUP(I$1,'Point System'!$A:$A,'Point System'!$C:$C,0)</f>
        <v>0</v>
      </c>
      <c r="J69" s="233" cm="1">
        <f t="array" ref="J69">SUMPRODUCT((LOWER(INDEX(Attendance!$D:$ZZ,MATCH($A69,Attendance!$A:$A,0),0))="x")*(Attendance!$D$2:$ZZ$2=_xlfn.XLOOKUP(J$1,'Point System'!$A:$A,'Point System'!$B:$B,""))*(TEXT(Attendance!$D$1:$ZZ$1,"mmm")="Apr"))*_xlfn.XLOOKUP(J$1,'Point System'!$A:$A,'Point System'!$C:$C,0)</f>
        <v>0</v>
      </c>
      <c r="K69" s="233" cm="1">
        <f t="array" ref="K69">SUMPRODUCT((LOWER(INDEX(Attendance!$D:$ZZ,MATCH($A69,Attendance!$A:$A,0),0))="x")*(Attendance!$D$2:$ZZ$2=_xlfn.XLOOKUP(K$1,'Point System'!$A:$A,'Point System'!$B:$B,""))*(TEXT(Attendance!$D$1:$ZZ$1,"mmm")="Apr"))*_xlfn.XLOOKUP(K$1,'Point System'!$A:$A,'Point System'!$C:$C,0)</f>
        <v>0</v>
      </c>
      <c r="L69" s="188"/>
      <c r="M69" s="188"/>
      <c r="N69" s="188"/>
      <c r="O69" s="188"/>
      <c r="P69" s="241">
        <f t="shared" si="3"/>
        <v>0</v>
      </c>
      <c r="Q69" s="242">
        <f>IFERROR(INDEX(Deduction!$AC:$AC,MATCH($A69,Deduction!$A:$A,0))*_xlfn.XLOOKUP(Q$1,'Point System'!$E:$E,'Point System'!$G:$G,0),0)</f>
        <v>0</v>
      </c>
      <c r="R69" s="242">
        <f>IFERROR(INDEX(Deduction!$AD:$AD,MATCH($A69,Deduction!$A:$A,0))*_xlfn.XLOOKUP(R$1,'Point System'!$E:$E,'Point System'!$G:$G,0),0)</f>
        <v>0</v>
      </c>
      <c r="S69" s="242">
        <f>IFERROR(INDEX(Deduction!$AE:$AE,MATCH($A69,Deduction!$A:$A,0))*_xlfn.XLOOKUP(S$1,'Point System'!$E:$E,'Point System'!$G:$G,0),0)</f>
        <v>0</v>
      </c>
      <c r="T69" s="242">
        <f>IFERROR(INDEX(Deduction!$AF:$AF,MATCH($A69,Deduction!$A:$A,0))*_xlfn.XLOOKUP(T$1,'Point System'!$E:$E,'Point System'!$G:$G,0),0)</f>
        <v>0</v>
      </c>
      <c r="U69" s="242">
        <f>IFERROR(INDEX(Deduction!$AG:$AG,MATCH($A69,Deduction!$A:$A,0))*_xlfn.XLOOKUP(U$1,'Point System'!$E:$E,'Point System'!$G:$G,0),0)</f>
        <v>0</v>
      </c>
      <c r="V69" s="242">
        <f>IFERROR(INDEX(Deduction!$AH:$AH,MATCH($A69,Deduction!$A:$A,0))*_xlfn.XLOOKUP(V$1,'Point System'!$E:$E,'Point System'!$G:$G,0),0)</f>
        <v>0</v>
      </c>
      <c r="W69" s="241">
        <f t="shared" si="4"/>
        <v>0</v>
      </c>
      <c r="X69" s="241">
        <f t="shared" si="5"/>
        <v>0</v>
      </c>
      <c r="Y69" s="244" cm="1">
        <f t="array" ref="Y69">IFERROR(SUMPRODUCT((LOWER(INDEX(Attendance!$E:$ZZ,MATCH($A69,Attendance!$A:$A,0),0))="x")*(TEXT(Attendance!$E$1:$ZZ$1,"mmm")="Apr"))/SUMPRODUCT((Attendance!$E$1:$ZZ$1&lt;&gt;"")*(TEXT(Attendance!$E$1:$ZZ$1,"mmm")="Apr")),0)</f>
        <v>0</v>
      </c>
      <c r="Z69" s="245" cm="1">
        <f t="array" ref="Z69">IFERROR(SUMPRODUCT((LOWER(INDEX(Attendance!$E:$ZZ,MATCH($A69,Attendance!$A:$A,0),0))="x")*(Attendance!$E$2:$ZZ$2=_xlfn.XLOOKUP(E$1,'Point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70" spans="1:26" x14ac:dyDescent="0.25">
      <c r="A70" s="40">
        <f>Attendance!A69</f>
        <v>67</v>
      </c>
      <c r="B70" s="39" t="str">
        <f>IF($A70=0,"",IFERROR(_xlfn.LET(_xlpm.x,INDEX(Attendance!$B:$B,MATCH($A70,Attendance!$A:$A,0)),IF(_xlpm.x=0,"",_xlpm.x)),""))</f>
        <v/>
      </c>
      <c r="C70" s="39" t="str">
        <f>IF($A70=0,"",IFERROR(_xlfn.LET(_xlpm.x,INDEX(Attendance!$C:$C,MATCH($A70,Attendance!$A:$A,0)),IF(_xlpm.x=0,"",_xlpm.x)),""))</f>
        <v/>
      </c>
      <c r="D70" s="39" t="str">
        <f>IF($A70=0,"",IFERROR(_xlfn.LET(_xlpm.x,INDEX(Attendance!$D:$D,MATCH($A70,Attendance!$A:$A,0)),IF(_xlpm.x=0,"",_xlpm.x)),""))</f>
        <v/>
      </c>
      <c r="E70" s="233" cm="1">
        <f t="array" ref="E70">SUMPRODUCT((LOWER(INDEX(Attendance!$D:$ZZ,MATCH($A70,Attendance!$A:$A,0),0))="x")*(Attendance!$D$2:$ZZ$2=_xlfn.XLOOKUP(E$1,'Point System'!$A:$A,'Point System'!$B:$B,""))*(TEXT(Attendance!$D$1:$ZZ$1,"mmm")="Apr"))*_xlfn.XLOOKUP(E$1,'Point System'!$A:$A,'Point System'!$C:$C,0)</f>
        <v>0</v>
      </c>
      <c r="F70" s="233" cm="1">
        <f t="array" ref="F70">SUMPRODUCT((LOWER(INDEX(Attendance!$D:$ZZ,MATCH($A70,Attendance!$A:$A,0),0))="x")*(Attendance!$D$2:$ZZ$2=_xlfn.XLOOKUP(F$1,'Point System'!$A:$A,'Point System'!$B:$B,""))*(TEXT(Attendance!$D$1:$ZZ$1,"mmm")="Apr"))*_xlfn.XLOOKUP(F$1,'Point System'!$A:$A,'Point System'!$C:$C,0)</f>
        <v>0</v>
      </c>
      <c r="G70" s="233" cm="1">
        <f t="array" ref="G70">SUMPRODUCT((LOWER(INDEX(Attendance!$D:$ZZ,MATCH($A70,Attendance!$A:$A,0),0))="x")*(Attendance!$D$2:$ZZ$2=_xlfn.XLOOKUP(G$1,'Point System'!$A:$A,'Point System'!$B:$B,""))*(TEXT(Attendance!$D$1:$ZZ$1,"mmm")="Apr"))*_xlfn.XLOOKUP(G$1,'Point System'!$A:$A,'Point System'!$C:$C,0)</f>
        <v>0</v>
      </c>
      <c r="H70" s="233" cm="1">
        <f t="array" ref="H70">SUMPRODUCT((LOWER(INDEX(Attendance!$D:$ZZ,MATCH($A70,Attendance!$A:$A,0),0))="x")*(Attendance!$D$2:$ZZ$2=_xlfn.XLOOKUP(H$1,'Point System'!$A:$A,'Point System'!$B:$B,""))*(TEXT(Attendance!$D$1:$ZZ$1,"mmm")="Apr"))*_xlfn.XLOOKUP(H$1,'Point System'!$A:$A,'Point System'!$C:$C,0)</f>
        <v>0</v>
      </c>
      <c r="I70" s="233" cm="1">
        <f t="array" ref="I70">SUMPRODUCT((LOWER(INDEX(Attendance!$D:$ZZ,MATCH($A70,Attendance!$A:$A,0),0))="x")*(Attendance!$D$2:$ZZ$2=_xlfn.XLOOKUP(I$1,'Point System'!$A:$A,'Point System'!$B:$B,""))*(TEXT(Attendance!$D$1:$ZZ$1,"mmm")="Apr"))*_xlfn.XLOOKUP(I$1,'Point System'!$A:$A,'Point System'!$C:$C,0)</f>
        <v>0</v>
      </c>
      <c r="J70" s="233" cm="1">
        <f t="array" ref="J70">SUMPRODUCT((LOWER(INDEX(Attendance!$D:$ZZ,MATCH($A70,Attendance!$A:$A,0),0))="x")*(Attendance!$D$2:$ZZ$2=_xlfn.XLOOKUP(J$1,'Point System'!$A:$A,'Point System'!$B:$B,""))*(TEXT(Attendance!$D$1:$ZZ$1,"mmm")="Apr"))*_xlfn.XLOOKUP(J$1,'Point System'!$A:$A,'Point System'!$C:$C,0)</f>
        <v>0</v>
      </c>
      <c r="K70" s="233" cm="1">
        <f t="array" ref="K70">SUMPRODUCT((LOWER(INDEX(Attendance!$D:$ZZ,MATCH($A70,Attendance!$A:$A,0),0))="x")*(Attendance!$D$2:$ZZ$2=_xlfn.XLOOKUP(K$1,'Point System'!$A:$A,'Point System'!$B:$B,""))*(TEXT(Attendance!$D$1:$ZZ$1,"mmm")="Apr"))*_xlfn.XLOOKUP(K$1,'Point System'!$A:$A,'Point System'!$C:$C,0)</f>
        <v>0</v>
      </c>
      <c r="L70" s="188"/>
      <c r="M70" s="188"/>
      <c r="N70" s="188"/>
      <c r="O70" s="188"/>
      <c r="P70" s="241">
        <f t="shared" si="3"/>
        <v>0</v>
      </c>
      <c r="Q70" s="242">
        <f>IFERROR(INDEX(Deduction!$AC:$AC,MATCH($A70,Deduction!$A:$A,0))*_xlfn.XLOOKUP(Q$1,'Point System'!$E:$E,'Point System'!$G:$G,0),0)</f>
        <v>0</v>
      </c>
      <c r="R70" s="242">
        <f>IFERROR(INDEX(Deduction!$AD:$AD,MATCH($A70,Deduction!$A:$A,0))*_xlfn.XLOOKUP(R$1,'Point System'!$E:$E,'Point System'!$G:$G,0),0)</f>
        <v>0</v>
      </c>
      <c r="S70" s="242">
        <f>IFERROR(INDEX(Deduction!$AE:$AE,MATCH($A70,Deduction!$A:$A,0))*_xlfn.XLOOKUP(S$1,'Point System'!$E:$E,'Point System'!$G:$G,0),0)</f>
        <v>0</v>
      </c>
      <c r="T70" s="242">
        <f>IFERROR(INDEX(Deduction!$AF:$AF,MATCH($A70,Deduction!$A:$A,0))*_xlfn.XLOOKUP(T$1,'Point System'!$E:$E,'Point System'!$G:$G,0),0)</f>
        <v>0</v>
      </c>
      <c r="U70" s="242">
        <f>IFERROR(INDEX(Deduction!$AG:$AG,MATCH($A70,Deduction!$A:$A,0))*_xlfn.XLOOKUP(U$1,'Point System'!$E:$E,'Point System'!$G:$G,0),0)</f>
        <v>0</v>
      </c>
      <c r="V70" s="242">
        <f>IFERROR(INDEX(Deduction!$AH:$AH,MATCH($A70,Deduction!$A:$A,0))*_xlfn.XLOOKUP(V$1,'Point System'!$E:$E,'Point System'!$G:$G,0),0)</f>
        <v>0</v>
      </c>
      <c r="W70" s="241">
        <f t="shared" si="4"/>
        <v>0</v>
      </c>
      <c r="X70" s="241">
        <f t="shared" si="5"/>
        <v>0</v>
      </c>
      <c r="Y70" s="244" cm="1">
        <f t="array" ref="Y70">IFERROR(SUMPRODUCT((LOWER(INDEX(Attendance!$E:$ZZ,MATCH($A70,Attendance!$A:$A,0),0))="x")*(TEXT(Attendance!$E$1:$ZZ$1,"mmm")="Apr"))/SUMPRODUCT((Attendance!$E$1:$ZZ$1&lt;&gt;"")*(TEXT(Attendance!$E$1:$ZZ$1,"mmm")="Apr")),0)</f>
        <v>0</v>
      </c>
      <c r="Z70" s="245" cm="1">
        <f t="array" ref="Z70">IFERROR(SUMPRODUCT((LOWER(INDEX(Attendance!$E:$ZZ,MATCH($A70,Attendance!$A:$A,0),0))="x")*(Attendance!$E$2:$ZZ$2=_xlfn.XLOOKUP(E$1,'Point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71" spans="1:26" x14ac:dyDescent="0.25">
      <c r="A71" s="39">
        <f>Attendance!A70</f>
        <v>68</v>
      </c>
      <c r="B71" s="39" t="str">
        <f>IF($A71=0,"",IFERROR(_xlfn.LET(_xlpm.x,INDEX(Attendance!$B:$B,MATCH($A71,Attendance!$A:$A,0)),IF(_xlpm.x=0,"",_xlpm.x)),""))</f>
        <v/>
      </c>
      <c r="C71" s="39" t="str">
        <f>IF($A71=0,"",IFERROR(_xlfn.LET(_xlpm.x,INDEX(Attendance!$C:$C,MATCH($A71,Attendance!$A:$A,0)),IF(_xlpm.x=0,"",_xlpm.x)),""))</f>
        <v/>
      </c>
      <c r="D71" s="39" t="str">
        <f>IF($A71=0,"",IFERROR(_xlfn.LET(_xlpm.x,INDEX(Attendance!$D:$D,MATCH($A71,Attendance!$A:$A,0)),IF(_xlpm.x=0,"",_xlpm.x)),""))</f>
        <v/>
      </c>
      <c r="E71" s="233" cm="1">
        <f t="array" ref="E71">SUMPRODUCT((LOWER(INDEX(Attendance!$D:$ZZ,MATCH($A71,Attendance!$A:$A,0),0))="x")*(Attendance!$D$2:$ZZ$2=_xlfn.XLOOKUP(E$1,'Point System'!$A:$A,'Point System'!$B:$B,""))*(TEXT(Attendance!$D$1:$ZZ$1,"mmm")="Apr"))*_xlfn.XLOOKUP(E$1,'Point System'!$A:$A,'Point System'!$C:$C,0)</f>
        <v>0</v>
      </c>
      <c r="F71" s="233" cm="1">
        <f t="array" ref="F71">SUMPRODUCT((LOWER(INDEX(Attendance!$D:$ZZ,MATCH($A71,Attendance!$A:$A,0),0))="x")*(Attendance!$D$2:$ZZ$2=_xlfn.XLOOKUP(F$1,'Point System'!$A:$A,'Point System'!$B:$B,""))*(TEXT(Attendance!$D$1:$ZZ$1,"mmm")="Apr"))*_xlfn.XLOOKUP(F$1,'Point System'!$A:$A,'Point System'!$C:$C,0)</f>
        <v>0</v>
      </c>
      <c r="G71" s="233" cm="1">
        <f t="array" ref="G71">SUMPRODUCT((LOWER(INDEX(Attendance!$D:$ZZ,MATCH($A71,Attendance!$A:$A,0),0))="x")*(Attendance!$D$2:$ZZ$2=_xlfn.XLOOKUP(G$1,'Point System'!$A:$A,'Point System'!$B:$B,""))*(TEXT(Attendance!$D$1:$ZZ$1,"mmm")="Apr"))*_xlfn.XLOOKUP(G$1,'Point System'!$A:$A,'Point System'!$C:$C,0)</f>
        <v>0</v>
      </c>
      <c r="H71" s="233" cm="1">
        <f t="array" ref="H71">SUMPRODUCT((LOWER(INDEX(Attendance!$D:$ZZ,MATCH($A71,Attendance!$A:$A,0),0))="x")*(Attendance!$D$2:$ZZ$2=_xlfn.XLOOKUP(H$1,'Point System'!$A:$A,'Point System'!$B:$B,""))*(TEXT(Attendance!$D$1:$ZZ$1,"mmm")="Apr"))*_xlfn.XLOOKUP(H$1,'Point System'!$A:$A,'Point System'!$C:$C,0)</f>
        <v>0</v>
      </c>
      <c r="I71" s="233" cm="1">
        <f t="array" ref="I71">SUMPRODUCT((LOWER(INDEX(Attendance!$D:$ZZ,MATCH($A71,Attendance!$A:$A,0),0))="x")*(Attendance!$D$2:$ZZ$2=_xlfn.XLOOKUP(I$1,'Point System'!$A:$A,'Point System'!$B:$B,""))*(TEXT(Attendance!$D$1:$ZZ$1,"mmm")="Apr"))*_xlfn.XLOOKUP(I$1,'Point System'!$A:$A,'Point System'!$C:$C,0)</f>
        <v>0</v>
      </c>
      <c r="J71" s="233" cm="1">
        <f t="array" ref="J71">SUMPRODUCT((LOWER(INDEX(Attendance!$D:$ZZ,MATCH($A71,Attendance!$A:$A,0),0))="x")*(Attendance!$D$2:$ZZ$2=_xlfn.XLOOKUP(J$1,'Point System'!$A:$A,'Point System'!$B:$B,""))*(TEXT(Attendance!$D$1:$ZZ$1,"mmm")="Apr"))*_xlfn.XLOOKUP(J$1,'Point System'!$A:$A,'Point System'!$C:$C,0)</f>
        <v>0</v>
      </c>
      <c r="K71" s="233" cm="1">
        <f t="array" ref="K71">SUMPRODUCT((LOWER(INDEX(Attendance!$D:$ZZ,MATCH($A71,Attendance!$A:$A,0),0))="x")*(Attendance!$D$2:$ZZ$2=_xlfn.XLOOKUP(K$1,'Point System'!$A:$A,'Point System'!$B:$B,""))*(TEXT(Attendance!$D$1:$ZZ$1,"mmm")="Apr"))*_xlfn.XLOOKUP(K$1,'Point System'!$A:$A,'Point System'!$C:$C,0)</f>
        <v>0</v>
      </c>
      <c r="L71" s="188"/>
      <c r="M71" s="188"/>
      <c r="N71" s="188"/>
      <c r="O71" s="188"/>
      <c r="P71" s="241">
        <f t="shared" si="3"/>
        <v>0</v>
      </c>
      <c r="Q71" s="242">
        <f>IFERROR(INDEX(Deduction!$AC:$AC,MATCH($A71,Deduction!$A:$A,0))*_xlfn.XLOOKUP(Q$1,'Point System'!$E:$E,'Point System'!$G:$G,0),0)</f>
        <v>0</v>
      </c>
      <c r="R71" s="242">
        <f>IFERROR(INDEX(Deduction!$AD:$AD,MATCH($A71,Deduction!$A:$A,0))*_xlfn.XLOOKUP(R$1,'Point System'!$E:$E,'Point System'!$G:$G,0),0)</f>
        <v>0</v>
      </c>
      <c r="S71" s="242">
        <f>IFERROR(INDEX(Deduction!$AE:$AE,MATCH($A71,Deduction!$A:$A,0))*_xlfn.XLOOKUP(S$1,'Point System'!$E:$E,'Point System'!$G:$G,0),0)</f>
        <v>0</v>
      </c>
      <c r="T71" s="242">
        <f>IFERROR(INDEX(Deduction!$AF:$AF,MATCH($A71,Deduction!$A:$A,0))*_xlfn.XLOOKUP(T$1,'Point System'!$E:$E,'Point System'!$G:$G,0),0)</f>
        <v>0</v>
      </c>
      <c r="U71" s="242">
        <f>IFERROR(INDEX(Deduction!$AG:$AG,MATCH($A71,Deduction!$A:$A,0))*_xlfn.XLOOKUP(U$1,'Point System'!$E:$E,'Point System'!$G:$G,0),0)</f>
        <v>0</v>
      </c>
      <c r="V71" s="242">
        <f>IFERROR(INDEX(Deduction!$AH:$AH,MATCH($A71,Deduction!$A:$A,0))*_xlfn.XLOOKUP(V$1,'Point System'!$E:$E,'Point System'!$G:$G,0),0)</f>
        <v>0</v>
      </c>
      <c r="W71" s="241">
        <f t="shared" si="4"/>
        <v>0</v>
      </c>
      <c r="X71" s="241">
        <f t="shared" si="5"/>
        <v>0</v>
      </c>
      <c r="Y71" s="244" cm="1">
        <f t="array" ref="Y71">IFERROR(SUMPRODUCT((LOWER(INDEX(Attendance!$E:$ZZ,MATCH($A71,Attendance!$A:$A,0),0))="x")*(TEXT(Attendance!$E$1:$ZZ$1,"mmm")="Apr"))/SUMPRODUCT((Attendance!$E$1:$ZZ$1&lt;&gt;"")*(TEXT(Attendance!$E$1:$ZZ$1,"mmm")="Apr")),0)</f>
        <v>0</v>
      </c>
      <c r="Z71" s="245" cm="1">
        <f t="array" ref="Z71">IFERROR(SUMPRODUCT((LOWER(INDEX(Attendance!$E:$ZZ,MATCH($A71,Attendance!$A:$A,0),0))="x")*(Attendance!$E$2:$ZZ$2=_xlfn.XLOOKUP(E$1,'Point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72" spans="1:26" x14ac:dyDescent="0.25">
      <c r="A72" s="40">
        <f>Attendance!A71</f>
        <v>69</v>
      </c>
      <c r="B72" s="39" t="str">
        <f>IF($A72=0,"",IFERROR(_xlfn.LET(_xlpm.x,INDEX(Attendance!$B:$B,MATCH($A72,Attendance!$A:$A,0)),IF(_xlpm.x=0,"",_xlpm.x)),""))</f>
        <v/>
      </c>
      <c r="C72" s="39" t="str">
        <f>IF($A72=0,"",IFERROR(_xlfn.LET(_xlpm.x,INDEX(Attendance!$C:$C,MATCH($A72,Attendance!$A:$A,0)),IF(_xlpm.x=0,"",_xlpm.x)),""))</f>
        <v/>
      </c>
      <c r="D72" s="39" t="str">
        <f>IF($A72=0,"",IFERROR(_xlfn.LET(_xlpm.x,INDEX(Attendance!$D:$D,MATCH($A72,Attendance!$A:$A,0)),IF(_xlpm.x=0,"",_xlpm.x)),""))</f>
        <v/>
      </c>
      <c r="E72" s="233" cm="1">
        <f t="array" ref="E72">SUMPRODUCT((LOWER(INDEX(Attendance!$D:$ZZ,MATCH($A72,Attendance!$A:$A,0),0))="x")*(Attendance!$D$2:$ZZ$2=_xlfn.XLOOKUP(E$1,'Point System'!$A:$A,'Point System'!$B:$B,""))*(TEXT(Attendance!$D$1:$ZZ$1,"mmm")="Apr"))*_xlfn.XLOOKUP(E$1,'Point System'!$A:$A,'Point System'!$C:$C,0)</f>
        <v>0</v>
      </c>
      <c r="F72" s="233" cm="1">
        <f t="array" ref="F72">SUMPRODUCT((LOWER(INDEX(Attendance!$D:$ZZ,MATCH($A72,Attendance!$A:$A,0),0))="x")*(Attendance!$D$2:$ZZ$2=_xlfn.XLOOKUP(F$1,'Point System'!$A:$A,'Point System'!$B:$B,""))*(TEXT(Attendance!$D$1:$ZZ$1,"mmm")="Apr"))*_xlfn.XLOOKUP(F$1,'Point System'!$A:$A,'Point System'!$C:$C,0)</f>
        <v>0</v>
      </c>
      <c r="G72" s="233" cm="1">
        <f t="array" ref="G72">SUMPRODUCT((LOWER(INDEX(Attendance!$D:$ZZ,MATCH($A72,Attendance!$A:$A,0),0))="x")*(Attendance!$D$2:$ZZ$2=_xlfn.XLOOKUP(G$1,'Point System'!$A:$A,'Point System'!$B:$B,""))*(TEXT(Attendance!$D$1:$ZZ$1,"mmm")="Apr"))*_xlfn.XLOOKUP(G$1,'Point System'!$A:$A,'Point System'!$C:$C,0)</f>
        <v>0</v>
      </c>
      <c r="H72" s="233" cm="1">
        <f t="array" ref="H72">SUMPRODUCT((LOWER(INDEX(Attendance!$D:$ZZ,MATCH($A72,Attendance!$A:$A,0),0))="x")*(Attendance!$D$2:$ZZ$2=_xlfn.XLOOKUP(H$1,'Point System'!$A:$A,'Point System'!$B:$B,""))*(TEXT(Attendance!$D$1:$ZZ$1,"mmm")="Apr"))*_xlfn.XLOOKUP(H$1,'Point System'!$A:$A,'Point System'!$C:$C,0)</f>
        <v>0</v>
      </c>
      <c r="I72" s="233" cm="1">
        <f t="array" ref="I72">SUMPRODUCT((LOWER(INDEX(Attendance!$D:$ZZ,MATCH($A72,Attendance!$A:$A,0),0))="x")*(Attendance!$D$2:$ZZ$2=_xlfn.XLOOKUP(I$1,'Point System'!$A:$A,'Point System'!$B:$B,""))*(TEXT(Attendance!$D$1:$ZZ$1,"mmm")="Apr"))*_xlfn.XLOOKUP(I$1,'Point System'!$A:$A,'Point System'!$C:$C,0)</f>
        <v>0</v>
      </c>
      <c r="J72" s="233" cm="1">
        <f t="array" ref="J72">SUMPRODUCT((LOWER(INDEX(Attendance!$D:$ZZ,MATCH($A72,Attendance!$A:$A,0),0))="x")*(Attendance!$D$2:$ZZ$2=_xlfn.XLOOKUP(J$1,'Point System'!$A:$A,'Point System'!$B:$B,""))*(TEXT(Attendance!$D$1:$ZZ$1,"mmm")="Apr"))*_xlfn.XLOOKUP(J$1,'Point System'!$A:$A,'Point System'!$C:$C,0)</f>
        <v>0</v>
      </c>
      <c r="K72" s="233" cm="1">
        <f t="array" ref="K72">SUMPRODUCT((LOWER(INDEX(Attendance!$D:$ZZ,MATCH($A72,Attendance!$A:$A,0),0))="x")*(Attendance!$D$2:$ZZ$2=_xlfn.XLOOKUP(K$1,'Point System'!$A:$A,'Point System'!$B:$B,""))*(TEXT(Attendance!$D$1:$ZZ$1,"mmm")="Apr"))*_xlfn.XLOOKUP(K$1,'Point System'!$A:$A,'Point System'!$C:$C,0)</f>
        <v>0</v>
      </c>
      <c r="L72" s="188"/>
      <c r="M72" s="188"/>
      <c r="N72" s="188"/>
      <c r="O72" s="188"/>
      <c r="P72" s="241">
        <f t="shared" si="3"/>
        <v>0</v>
      </c>
      <c r="Q72" s="242">
        <f>IFERROR(INDEX(Deduction!$AC:$AC,MATCH($A72,Deduction!$A:$A,0))*_xlfn.XLOOKUP(Q$1,'Point System'!$E:$E,'Point System'!$G:$G,0),0)</f>
        <v>0</v>
      </c>
      <c r="R72" s="242">
        <f>IFERROR(INDEX(Deduction!$AD:$AD,MATCH($A72,Deduction!$A:$A,0))*_xlfn.XLOOKUP(R$1,'Point System'!$E:$E,'Point System'!$G:$G,0),0)</f>
        <v>0</v>
      </c>
      <c r="S72" s="242">
        <f>IFERROR(INDEX(Deduction!$AE:$AE,MATCH($A72,Deduction!$A:$A,0))*_xlfn.XLOOKUP(S$1,'Point System'!$E:$E,'Point System'!$G:$G,0),0)</f>
        <v>0</v>
      </c>
      <c r="T72" s="242">
        <f>IFERROR(INDEX(Deduction!$AF:$AF,MATCH($A72,Deduction!$A:$A,0))*_xlfn.XLOOKUP(T$1,'Point System'!$E:$E,'Point System'!$G:$G,0),0)</f>
        <v>0</v>
      </c>
      <c r="U72" s="242">
        <f>IFERROR(INDEX(Deduction!$AG:$AG,MATCH($A72,Deduction!$A:$A,0))*_xlfn.XLOOKUP(U$1,'Point System'!$E:$E,'Point System'!$G:$G,0),0)</f>
        <v>0</v>
      </c>
      <c r="V72" s="242">
        <f>IFERROR(INDEX(Deduction!$AH:$AH,MATCH($A72,Deduction!$A:$A,0))*_xlfn.XLOOKUP(V$1,'Point System'!$E:$E,'Point System'!$G:$G,0),0)</f>
        <v>0</v>
      </c>
      <c r="W72" s="241">
        <f t="shared" si="4"/>
        <v>0</v>
      </c>
      <c r="X72" s="241">
        <f t="shared" si="5"/>
        <v>0</v>
      </c>
      <c r="Y72" s="244" cm="1">
        <f t="array" ref="Y72">IFERROR(SUMPRODUCT((LOWER(INDEX(Attendance!$E:$ZZ,MATCH($A72,Attendance!$A:$A,0),0))="x")*(TEXT(Attendance!$E$1:$ZZ$1,"mmm")="Apr"))/SUMPRODUCT((Attendance!$E$1:$ZZ$1&lt;&gt;"")*(TEXT(Attendance!$E$1:$ZZ$1,"mmm")="Apr")),0)</f>
        <v>0</v>
      </c>
      <c r="Z72" s="245" cm="1">
        <f t="array" ref="Z72">IFERROR(SUMPRODUCT((LOWER(INDEX(Attendance!$E:$ZZ,MATCH($A72,Attendance!$A:$A,0),0))="x")*(Attendance!$E$2:$ZZ$2=_xlfn.XLOOKUP(E$1,'Point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73" spans="1:26" x14ac:dyDescent="0.25">
      <c r="A73" s="39">
        <f>Attendance!A72</f>
        <v>70</v>
      </c>
      <c r="B73" s="39" t="str">
        <f>IF($A73=0,"",IFERROR(_xlfn.LET(_xlpm.x,INDEX(Attendance!$B:$B,MATCH($A73,Attendance!$A:$A,0)),IF(_xlpm.x=0,"",_xlpm.x)),""))</f>
        <v/>
      </c>
      <c r="C73" s="39" t="str">
        <f>IF($A73=0,"",IFERROR(_xlfn.LET(_xlpm.x,INDEX(Attendance!$C:$C,MATCH($A73,Attendance!$A:$A,0)),IF(_xlpm.x=0,"",_xlpm.x)),""))</f>
        <v/>
      </c>
      <c r="D73" s="39" t="str">
        <f>IF($A73=0,"",IFERROR(_xlfn.LET(_xlpm.x,INDEX(Attendance!$D:$D,MATCH($A73,Attendance!$A:$A,0)),IF(_xlpm.x=0,"",_xlpm.x)),""))</f>
        <v/>
      </c>
      <c r="E73" s="233" cm="1">
        <f t="array" ref="E73">SUMPRODUCT((LOWER(INDEX(Attendance!$D:$ZZ,MATCH($A73,Attendance!$A:$A,0),0))="x")*(Attendance!$D$2:$ZZ$2=_xlfn.XLOOKUP(E$1,'Point System'!$A:$A,'Point System'!$B:$B,""))*(TEXT(Attendance!$D$1:$ZZ$1,"mmm")="Apr"))*_xlfn.XLOOKUP(E$1,'Point System'!$A:$A,'Point System'!$C:$C,0)</f>
        <v>0</v>
      </c>
      <c r="F73" s="233" cm="1">
        <f t="array" ref="F73">SUMPRODUCT((LOWER(INDEX(Attendance!$D:$ZZ,MATCH($A73,Attendance!$A:$A,0),0))="x")*(Attendance!$D$2:$ZZ$2=_xlfn.XLOOKUP(F$1,'Point System'!$A:$A,'Point System'!$B:$B,""))*(TEXT(Attendance!$D$1:$ZZ$1,"mmm")="Apr"))*_xlfn.XLOOKUP(F$1,'Point System'!$A:$A,'Point System'!$C:$C,0)</f>
        <v>0</v>
      </c>
      <c r="G73" s="233" cm="1">
        <f t="array" ref="G73">SUMPRODUCT((LOWER(INDEX(Attendance!$D:$ZZ,MATCH($A73,Attendance!$A:$A,0),0))="x")*(Attendance!$D$2:$ZZ$2=_xlfn.XLOOKUP(G$1,'Point System'!$A:$A,'Point System'!$B:$B,""))*(TEXT(Attendance!$D$1:$ZZ$1,"mmm")="Apr"))*_xlfn.XLOOKUP(G$1,'Point System'!$A:$A,'Point System'!$C:$C,0)</f>
        <v>0</v>
      </c>
      <c r="H73" s="233" cm="1">
        <f t="array" ref="H73">SUMPRODUCT((LOWER(INDEX(Attendance!$D:$ZZ,MATCH($A73,Attendance!$A:$A,0),0))="x")*(Attendance!$D$2:$ZZ$2=_xlfn.XLOOKUP(H$1,'Point System'!$A:$A,'Point System'!$B:$B,""))*(TEXT(Attendance!$D$1:$ZZ$1,"mmm")="Apr"))*_xlfn.XLOOKUP(H$1,'Point System'!$A:$A,'Point System'!$C:$C,0)</f>
        <v>0</v>
      </c>
      <c r="I73" s="233" cm="1">
        <f t="array" ref="I73">SUMPRODUCT((LOWER(INDEX(Attendance!$D:$ZZ,MATCH($A73,Attendance!$A:$A,0),0))="x")*(Attendance!$D$2:$ZZ$2=_xlfn.XLOOKUP(I$1,'Point System'!$A:$A,'Point System'!$B:$B,""))*(TEXT(Attendance!$D$1:$ZZ$1,"mmm")="Apr"))*_xlfn.XLOOKUP(I$1,'Point System'!$A:$A,'Point System'!$C:$C,0)</f>
        <v>0</v>
      </c>
      <c r="J73" s="233" cm="1">
        <f t="array" ref="J73">SUMPRODUCT((LOWER(INDEX(Attendance!$D:$ZZ,MATCH($A73,Attendance!$A:$A,0),0))="x")*(Attendance!$D$2:$ZZ$2=_xlfn.XLOOKUP(J$1,'Point System'!$A:$A,'Point System'!$B:$B,""))*(TEXT(Attendance!$D$1:$ZZ$1,"mmm")="Apr"))*_xlfn.XLOOKUP(J$1,'Point System'!$A:$A,'Point System'!$C:$C,0)</f>
        <v>0</v>
      </c>
      <c r="K73" s="233" cm="1">
        <f t="array" ref="K73">SUMPRODUCT((LOWER(INDEX(Attendance!$D:$ZZ,MATCH($A73,Attendance!$A:$A,0),0))="x")*(Attendance!$D$2:$ZZ$2=_xlfn.XLOOKUP(K$1,'Point System'!$A:$A,'Point System'!$B:$B,""))*(TEXT(Attendance!$D$1:$ZZ$1,"mmm")="Apr"))*_xlfn.XLOOKUP(K$1,'Point System'!$A:$A,'Point System'!$C:$C,0)</f>
        <v>0</v>
      </c>
      <c r="L73" s="188"/>
      <c r="M73" s="188"/>
      <c r="N73" s="188"/>
      <c r="O73" s="188"/>
      <c r="P73" s="241">
        <f t="shared" si="3"/>
        <v>0</v>
      </c>
      <c r="Q73" s="242">
        <f>IFERROR(INDEX(Deduction!$AC:$AC,MATCH($A73,Deduction!$A:$A,0))*_xlfn.XLOOKUP(Q$1,'Point System'!$E:$E,'Point System'!$G:$G,0),0)</f>
        <v>0</v>
      </c>
      <c r="R73" s="242">
        <f>IFERROR(INDEX(Deduction!$AD:$AD,MATCH($A73,Deduction!$A:$A,0))*_xlfn.XLOOKUP(R$1,'Point System'!$E:$E,'Point System'!$G:$G,0),0)</f>
        <v>0</v>
      </c>
      <c r="S73" s="242">
        <f>IFERROR(INDEX(Deduction!$AE:$AE,MATCH($A73,Deduction!$A:$A,0))*_xlfn.XLOOKUP(S$1,'Point System'!$E:$E,'Point System'!$G:$G,0),0)</f>
        <v>0</v>
      </c>
      <c r="T73" s="242">
        <f>IFERROR(INDEX(Deduction!$AF:$AF,MATCH($A73,Deduction!$A:$A,0))*_xlfn.XLOOKUP(T$1,'Point System'!$E:$E,'Point System'!$G:$G,0),0)</f>
        <v>0</v>
      </c>
      <c r="U73" s="242">
        <f>IFERROR(INDEX(Deduction!$AG:$AG,MATCH($A73,Deduction!$A:$A,0))*_xlfn.XLOOKUP(U$1,'Point System'!$E:$E,'Point System'!$G:$G,0),0)</f>
        <v>0</v>
      </c>
      <c r="V73" s="242">
        <f>IFERROR(INDEX(Deduction!$AH:$AH,MATCH($A73,Deduction!$A:$A,0))*_xlfn.XLOOKUP(V$1,'Point System'!$E:$E,'Point System'!$G:$G,0),0)</f>
        <v>0</v>
      </c>
      <c r="W73" s="241">
        <f t="shared" si="4"/>
        <v>0</v>
      </c>
      <c r="X73" s="241">
        <f t="shared" si="5"/>
        <v>0</v>
      </c>
      <c r="Y73" s="244" cm="1">
        <f t="array" ref="Y73">IFERROR(SUMPRODUCT((LOWER(INDEX(Attendance!$E:$ZZ,MATCH($A73,Attendance!$A:$A,0),0))="x")*(TEXT(Attendance!$E$1:$ZZ$1,"mmm")="Apr"))/SUMPRODUCT((Attendance!$E$1:$ZZ$1&lt;&gt;"")*(TEXT(Attendance!$E$1:$ZZ$1,"mmm")="Apr")),0)</f>
        <v>0</v>
      </c>
      <c r="Z73" s="245" cm="1">
        <f t="array" ref="Z73">IFERROR(SUMPRODUCT((LOWER(INDEX(Attendance!$E:$ZZ,MATCH($A73,Attendance!$A:$A,0),0))="x")*(Attendance!$E$2:$ZZ$2=_xlfn.XLOOKUP(E$1,'Point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74" spans="1:26" x14ac:dyDescent="0.25">
      <c r="A74" s="40">
        <f>Attendance!A73</f>
        <v>71</v>
      </c>
      <c r="B74" s="39" t="str">
        <f>IF($A74=0,"",IFERROR(_xlfn.LET(_xlpm.x,INDEX(Attendance!$B:$B,MATCH($A74,Attendance!$A:$A,0)),IF(_xlpm.x=0,"",_xlpm.x)),""))</f>
        <v/>
      </c>
      <c r="C74" s="39" t="str">
        <f>IF($A74=0,"",IFERROR(_xlfn.LET(_xlpm.x,INDEX(Attendance!$C:$C,MATCH($A74,Attendance!$A:$A,0)),IF(_xlpm.x=0,"",_xlpm.x)),""))</f>
        <v/>
      </c>
      <c r="D74" s="39" t="str">
        <f>IF($A74=0,"",IFERROR(_xlfn.LET(_xlpm.x,INDEX(Attendance!$D:$D,MATCH($A74,Attendance!$A:$A,0)),IF(_xlpm.x=0,"",_xlpm.x)),""))</f>
        <v/>
      </c>
      <c r="E74" s="233" cm="1">
        <f t="array" ref="E74">SUMPRODUCT((LOWER(INDEX(Attendance!$D:$ZZ,MATCH($A74,Attendance!$A:$A,0),0))="x")*(Attendance!$D$2:$ZZ$2=_xlfn.XLOOKUP(E$1,'Point System'!$A:$A,'Point System'!$B:$B,""))*(TEXT(Attendance!$D$1:$ZZ$1,"mmm")="Apr"))*_xlfn.XLOOKUP(E$1,'Point System'!$A:$A,'Point System'!$C:$C,0)</f>
        <v>0</v>
      </c>
      <c r="F74" s="233" cm="1">
        <f t="array" ref="F74">SUMPRODUCT((LOWER(INDEX(Attendance!$D:$ZZ,MATCH($A74,Attendance!$A:$A,0),0))="x")*(Attendance!$D$2:$ZZ$2=_xlfn.XLOOKUP(F$1,'Point System'!$A:$A,'Point System'!$B:$B,""))*(TEXT(Attendance!$D$1:$ZZ$1,"mmm")="Apr"))*_xlfn.XLOOKUP(F$1,'Point System'!$A:$A,'Point System'!$C:$C,0)</f>
        <v>0</v>
      </c>
      <c r="G74" s="233" cm="1">
        <f t="array" ref="G74">SUMPRODUCT((LOWER(INDEX(Attendance!$D:$ZZ,MATCH($A74,Attendance!$A:$A,0),0))="x")*(Attendance!$D$2:$ZZ$2=_xlfn.XLOOKUP(G$1,'Point System'!$A:$A,'Point System'!$B:$B,""))*(TEXT(Attendance!$D$1:$ZZ$1,"mmm")="Apr"))*_xlfn.XLOOKUP(G$1,'Point System'!$A:$A,'Point System'!$C:$C,0)</f>
        <v>0</v>
      </c>
      <c r="H74" s="233" cm="1">
        <f t="array" ref="H74">SUMPRODUCT((LOWER(INDEX(Attendance!$D:$ZZ,MATCH($A74,Attendance!$A:$A,0),0))="x")*(Attendance!$D$2:$ZZ$2=_xlfn.XLOOKUP(H$1,'Point System'!$A:$A,'Point System'!$B:$B,""))*(TEXT(Attendance!$D$1:$ZZ$1,"mmm")="Apr"))*_xlfn.XLOOKUP(H$1,'Point System'!$A:$A,'Point System'!$C:$C,0)</f>
        <v>0</v>
      </c>
      <c r="I74" s="233" cm="1">
        <f t="array" ref="I74">SUMPRODUCT((LOWER(INDEX(Attendance!$D:$ZZ,MATCH($A74,Attendance!$A:$A,0),0))="x")*(Attendance!$D$2:$ZZ$2=_xlfn.XLOOKUP(I$1,'Point System'!$A:$A,'Point System'!$B:$B,""))*(TEXT(Attendance!$D$1:$ZZ$1,"mmm")="Apr"))*_xlfn.XLOOKUP(I$1,'Point System'!$A:$A,'Point System'!$C:$C,0)</f>
        <v>0</v>
      </c>
      <c r="J74" s="233" cm="1">
        <f t="array" ref="J74">SUMPRODUCT((LOWER(INDEX(Attendance!$D:$ZZ,MATCH($A74,Attendance!$A:$A,0),0))="x")*(Attendance!$D$2:$ZZ$2=_xlfn.XLOOKUP(J$1,'Point System'!$A:$A,'Point System'!$B:$B,""))*(TEXT(Attendance!$D$1:$ZZ$1,"mmm")="Apr"))*_xlfn.XLOOKUP(J$1,'Point System'!$A:$A,'Point System'!$C:$C,0)</f>
        <v>0</v>
      </c>
      <c r="K74" s="233" cm="1">
        <f t="array" ref="K74">SUMPRODUCT((LOWER(INDEX(Attendance!$D:$ZZ,MATCH($A74,Attendance!$A:$A,0),0))="x")*(Attendance!$D$2:$ZZ$2=_xlfn.XLOOKUP(K$1,'Point System'!$A:$A,'Point System'!$B:$B,""))*(TEXT(Attendance!$D$1:$ZZ$1,"mmm")="Apr"))*_xlfn.XLOOKUP(K$1,'Point System'!$A:$A,'Point System'!$C:$C,0)</f>
        <v>0</v>
      </c>
      <c r="L74" s="188"/>
      <c r="M74" s="188"/>
      <c r="N74" s="188"/>
      <c r="O74" s="188"/>
      <c r="P74" s="241">
        <f t="shared" si="3"/>
        <v>0</v>
      </c>
      <c r="Q74" s="242">
        <f>IFERROR(INDEX(Deduction!$AC:$AC,MATCH($A74,Deduction!$A:$A,0))*_xlfn.XLOOKUP(Q$1,'Point System'!$E:$E,'Point System'!$G:$G,0),0)</f>
        <v>0</v>
      </c>
      <c r="R74" s="242">
        <f>IFERROR(INDEX(Deduction!$AD:$AD,MATCH($A74,Deduction!$A:$A,0))*_xlfn.XLOOKUP(R$1,'Point System'!$E:$E,'Point System'!$G:$G,0),0)</f>
        <v>0</v>
      </c>
      <c r="S74" s="242">
        <f>IFERROR(INDEX(Deduction!$AE:$AE,MATCH($A74,Deduction!$A:$A,0))*_xlfn.XLOOKUP(S$1,'Point System'!$E:$E,'Point System'!$G:$G,0),0)</f>
        <v>0</v>
      </c>
      <c r="T74" s="242">
        <f>IFERROR(INDEX(Deduction!$AF:$AF,MATCH($A74,Deduction!$A:$A,0))*_xlfn.XLOOKUP(T$1,'Point System'!$E:$E,'Point System'!$G:$G,0),0)</f>
        <v>0</v>
      </c>
      <c r="U74" s="242">
        <f>IFERROR(INDEX(Deduction!$AG:$AG,MATCH($A74,Deduction!$A:$A,0))*_xlfn.XLOOKUP(U$1,'Point System'!$E:$E,'Point System'!$G:$G,0),0)</f>
        <v>0</v>
      </c>
      <c r="V74" s="242">
        <f>IFERROR(INDEX(Deduction!$AH:$AH,MATCH($A74,Deduction!$A:$A,0))*_xlfn.XLOOKUP(V$1,'Point System'!$E:$E,'Point System'!$G:$G,0),0)</f>
        <v>0</v>
      </c>
      <c r="W74" s="241">
        <f t="shared" si="4"/>
        <v>0</v>
      </c>
      <c r="X74" s="241">
        <f t="shared" si="5"/>
        <v>0</v>
      </c>
      <c r="Y74" s="244" cm="1">
        <f t="array" ref="Y74">IFERROR(SUMPRODUCT((LOWER(INDEX(Attendance!$E:$ZZ,MATCH($A74,Attendance!$A:$A,0),0))="x")*(TEXT(Attendance!$E$1:$ZZ$1,"mmm")="Apr"))/SUMPRODUCT((Attendance!$E$1:$ZZ$1&lt;&gt;"")*(TEXT(Attendance!$E$1:$ZZ$1,"mmm")="Apr")),0)</f>
        <v>0</v>
      </c>
      <c r="Z74" s="245" cm="1">
        <f t="array" ref="Z74">IFERROR(SUMPRODUCT((LOWER(INDEX(Attendance!$E:$ZZ,MATCH($A74,Attendance!$A:$A,0),0))="x")*(Attendance!$E$2:$ZZ$2=_xlfn.XLOOKUP(E$1,'Point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75" spans="1:26" x14ac:dyDescent="0.25">
      <c r="A75" s="39">
        <f>Attendance!A74</f>
        <v>72</v>
      </c>
      <c r="B75" s="39" t="str">
        <f>IF($A75=0,"",IFERROR(_xlfn.LET(_xlpm.x,INDEX(Attendance!$B:$B,MATCH($A75,Attendance!$A:$A,0)),IF(_xlpm.x=0,"",_xlpm.x)),""))</f>
        <v/>
      </c>
      <c r="C75" s="39" t="str">
        <f>IF($A75=0,"",IFERROR(_xlfn.LET(_xlpm.x,INDEX(Attendance!$C:$C,MATCH($A75,Attendance!$A:$A,0)),IF(_xlpm.x=0,"",_xlpm.x)),""))</f>
        <v/>
      </c>
      <c r="D75" s="39" t="str">
        <f>IF($A75=0,"",IFERROR(_xlfn.LET(_xlpm.x,INDEX(Attendance!$D:$D,MATCH($A75,Attendance!$A:$A,0)),IF(_xlpm.x=0,"",_xlpm.x)),""))</f>
        <v/>
      </c>
      <c r="E75" s="233" cm="1">
        <f t="array" ref="E75">SUMPRODUCT((LOWER(INDEX(Attendance!$D:$ZZ,MATCH($A75,Attendance!$A:$A,0),0))="x")*(Attendance!$D$2:$ZZ$2=_xlfn.XLOOKUP(E$1,'Point System'!$A:$A,'Point System'!$B:$B,""))*(TEXT(Attendance!$D$1:$ZZ$1,"mmm")="Apr"))*_xlfn.XLOOKUP(E$1,'Point System'!$A:$A,'Point System'!$C:$C,0)</f>
        <v>0</v>
      </c>
      <c r="F75" s="233" cm="1">
        <f t="array" ref="F75">SUMPRODUCT((LOWER(INDEX(Attendance!$D:$ZZ,MATCH($A75,Attendance!$A:$A,0),0))="x")*(Attendance!$D$2:$ZZ$2=_xlfn.XLOOKUP(F$1,'Point System'!$A:$A,'Point System'!$B:$B,""))*(TEXT(Attendance!$D$1:$ZZ$1,"mmm")="Apr"))*_xlfn.XLOOKUP(F$1,'Point System'!$A:$A,'Point System'!$C:$C,0)</f>
        <v>0</v>
      </c>
      <c r="G75" s="233" cm="1">
        <f t="array" ref="G75">SUMPRODUCT((LOWER(INDEX(Attendance!$D:$ZZ,MATCH($A75,Attendance!$A:$A,0),0))="x")*(Attendance!$D$2:$ZZ$2=_xlfn.XLOOKUP(G$1,'Point System'!$A:$A,'Point System'!$B:$B,""))*(TEXT(Attendance!$D$1:$ZZ$1,"mmm")="Apr"))*_xlfn.XLOOKUP(G$1,'Point System'!$A:$A,'Point System'!$C:$C,0)</f>
        <v>0</v>
      </c>
      <c r="H75" s="233" cm="1">
        <f t="array" ref="H75">SUMPRODUCT((LOWER(INDEX(Attendance!$D:$ZZ,MATCH($A75,Attendance!$A:$A,0),0))="x")*(Attendance!$D$2:$ZZ$2=_xlfn.XLOOKUP(H$1,'Point System'!$A:$A,'Point System'!$B:$B,""))*(TEXT(Attendance!$D$1:$ZZ$1,"mmm")="Apr"))*_xlfn.XLOOKUP(H$1,'Point System'!$A:$A,'Point System'!$C:$C,0)</f>
        <v>0</v>
      </c>
      <c r="I75" s="233" cm="1">
        <f t="array" ref="I75">SUMPRODUCT((LOWER(INDEX(Attendance!$D:$ZZ,MATCH($A75,Attendance!$A:$A,0),0))="x")*(Attendance!$D$2:$ZZ$2=_xlfn.XLOOKUP(I$1,'Point System'!$A:$A,'Point System'!$B:$B,""))*(TEXT(Attendance!$D$1:$ZZ$1,"mmm")="Apr"))*_xlfn.XLOOKUP(I$1,'Point System'!$A:$A,'Point System'!$C:$C,0)</f>
        <v>0</v>
      </c>
      <c r="J75" s="233" cm="1">
        <f t="array" ref="J75">SUMPRODUCT((LOWER(INDEX(Attendance!$D:$ZZ,MATCH($A75,Attendance!$A:$A,0),0))="x")*(Attendance!$D$2:$ZZ$2=_xlfn.XLOOKUP(J$1,'Point System'!$A:$A,'Point System'!$B:$B,""))*(TEXT(Attendance!$D$1:$ZZ$1,"mmm")="Apr"))*_xlfn.XLOOKUP(J$1,'Point System'!$A:$A,'Point System'!$C:$C,0)</f>
        <v>0</v>
      </c>
      <c r="K75" s="233" cm="1">
        <f t="array" ref="K75">SUMPRODUCT((LOWER(INDEX(Attendance!$D:$ZZ,MATCH($A75,Attendance!$A:$A,0),0))="x")*(Attendance!$D$2:$ZZ$2=_xlfn.XLOOKUP(K$1,'Point System'!$A:$A,'Point System'!$B:$B,""))*(TEXT(Attendance!$D$1:$ZZ$1,"mmm")="Apr"))*_xlfn.XLOOKUP(K$1,'Point System'!$A:$A,'Point System'!$C:$C,0)</f>
        <v>0</v>
      </c>
      <c r="L75" s="188"/>
      <c r="M75" s="188"/>
      <c r="N75" s="188"/>
      <c r="O75" s="188"/>
      <c r="P75" s="241">
        <f t="shared" si="3"/>
        <v>0</v>
      </c>
      <c r="Q75" s="242">
        <f>IFERROR(INDEX(Deduction!$AC:$AC,MATCH($A75,Deduction!$A:$A,0))*_xlfn.XLOOKUP(Q$1,'Point System'!$E:$E,'Point System'!$G:$G,0),0)</f>
        <v>0</v>
      </c>
      <c r="R75" s="242">
        <f>IFERROR(INDEX(Deduction!$AD:$AD,MATCH($A75,Deduction!$A:$A,0))*_xlfn.XLOOKUP(R$1,'Point System'!$E:$E,'Point System'!$G:$G,0),0)</f>
        <v>0</v>
      </c>
      <c r="S75" s="242">
        <f>IFERROR(INDEX(Deduction!$AE:$AE,MATCH($A75,Deduction!$A:$A,0))*_xlfn.XLOOKUP(S$1,'Point System'!$E:$E,'Point System'!$G:$G,0),0)</f>
        <v>0</v>
      </c>
      <c r="T75" s="242">
        <f>IFERROR(INDEX(Deduction!$AF:$AF,MATCH($A75,Deduction!$A:$A,0))*_xlfn.XLOOKUP(T$1,'Point System'!$E:$E,'Point System'!$G:$G,0),0)</f>
        <v>0</v>
      </c>
      <c r="U75" s="242">
        <f>IFERROR(INDEX(Deduction!$AG:$AG,MATCH($A75,Deduction!$A:$A,0))*_xlfn.XLOOKUP(U$1,'Point System'!$E:$E,'Point System'!$G:$G,0),0)</f>
        <v>0</v>
      </c>
      <c r="V75" s="242">
        <f>IFERROR(INDEX(Deduction!$AH:$AH,MATCH($A75,Deduction!$A:$A,0))*_xlfn.XLOOKUP(V$1,'Point System'!$E:$E,'Point System'!$G:$G,0),0)</f>
        <v>0</v>
      </c>
      <c r="W75" s="241">
        <f t="shared" si="4"/>
        <v>0</v>
      </c>
      <c r="X75" s="241">
        <f t="shared" si="5"/>
        <v>0</v>
      </c>
      <c r="Y75" s="244" cm="1">
        <f t="array" ref="Y75">IFERROR(SUMPRODUCT((LOWER(INDEX(Attendance!$E:$ZZ,MATCH($A75,Attendance!$A:$A,0),0))="x")*(TEXT(Attendance!$E$1:$ZZ$1,"mmm")="Apr"))/SUMPRODUCT((Attendance!$E$1:$ZZ$1&lt;&gt;"")*(TEXT(Attendance!$E$1:$ZZ$1,"mmm")="Apr")),0)</f>
        <v>0</v>
      </c>
      <c r="Z75" s="245" cm="1">
        <f t="array" ref="Z75">IFERROR(SUMPRODUCT((LOWER(INDEX(Attendance!$E:$ZZ,MATCH($A75,Attendance!$A:$A,0),0))="x")*(Attendance!$E$2:$ZZ$2=_xlfn.XLOOKUP(E$1,'Point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76" spans="1:26" x14ac:dyDescent="0.25">
      <c r="A76" s="40">
        <f>Attendance!A75</f>
        <v>73</v>
      </c>
      <c r="B76" s="39" t="str">
        <f>IF($A76=0,"",IFERROR(_xlfn.LET(_xlpm.x,INDEX(Attendance!$B:$B,MATCH($A76,Attendance!$A:$A,0)),IF(_xlpm.x=0,"",_xlpm.x)),""))</f>
        <v/>
      </c>
      <c r="C76" s="39" t="str">
        <f>IF($A76=0,"",IFERROR(_xlfn.LET(_xlpm.x,INDEX(Attendance!$C:$C,MATCH($A76,Attendance!$A:$A,0)),IF(_xlpm.x=0,"",_xlpm.x)),""))</f>
        <v/>
      </c>
      <c r="D76" s="39" t="str">
        <f>IF($A76=0,"",IFERROR(_xlfn.LET(_xlpm.x,INDEX(Attendance!$D:$D,MATCH($A76,Attendance!$A:$A,0)),IF(_xlpm.x=0,"",_xlpm.x)),""))</f>
        <v/>
      </c>
      <c r="E76" s="233" cm="1">
        <f t="array" ref="E76">SUMPRODUCT((LOWER(INDEX(Attendance!$D:$ZZ,MATCH($A76,Attendance!$A:$A,0),0))="x")*(Attendance!$D$2:$ZZ$2=_xlfn.XLOOKUP(E$1,'Point System'!$A:$A,'Point System'!$B:$B,""))*(TEXT(Attendance!$D$1:$ZZ$1,"mmm")="Apr"))*_xlfn.XLOOKUP(E$1,'Point System'!$A:$A,'Point System'!$C:$C,0)</f>
        <v>0</v>
      </c>
      <c r="F76" s="233" cm="1">
        <f t="array" ref="F76">SUMPRODUCT((LOWER(INDEX(Attendance!$D:$ZZ,MATCH($A76,Attendance!$A:$A,0),0))="x")*(Attendance!$D$2:$ZZ$2=_xlfn.XLOOKUP(F$1,'Point System'!$A:$A,'Point System'!$B:$B,""))*(TEXT(Attendance!$D$1:$ZZ$1,"mmm")="Apr"))*_xlfn.XLOOKUP(F$1,'Point System'!$A:$A,'Point System'!$C:$C,0)</f>
        <v>0</v>
      </c>
      <c r="G76" s="233" cm="1">
        <f t="array" ref="G76">SUMPRODUCT((LOWER(INDEX(Attendance!$D:$ZZ,MATCH($A76,Attendance!$A:$A,0),0))="x")*(Attendance!$D$2:$ZZ$2=_xlfn.XLOOKUP(G$1,'Point System'!$A:$A,'Point System'!$B:$B,""))*(TEXT(Attendance!$D$1:$ZZ$1,"mmm")="Apr"))*_xlfn.XLOOKUP(G$1,'Point System'!$A:$A,'Point System'!$C:$C,0)</f>
        <v>0</v>
      </c>
      <c r="H76" s="233" cm="1">
        <f t="array" ref="H76">SUMPRODUCT((LOWER(INDEX(Attendance!$D:$ZZ,MATCH($A76,Attendance!$A:$A,0),0))="x")*(Attendance!$D$2:$ZZ$2=_xlfn.XLOOKUP(H$1,'Point System'!$A:$A,'Point System'!$B:$B,""))*(TEXT(Attendance!$D$1:$ZZ$1,"mmm")="Apr"))*_xlfn.XLOOKUP(H$1,'Point System'!$A:$A,'Point System'!$C:$C,0)</f>
        <v>0</v>
      </c>
      <c r="I76" s="233" cm="1">
        <f t="array" ref="I76">SUMPRODUCT((LOWER(INDEX(Attendance!$D:$ZZ,MATCH($A76,Attendance!$A:$A,0),0))="x")*(Attendance!$D$2:$ZZ$2=_xlfn.XLOOKUP(I$1,'Point System'!$A:$A,'Point System'!$B:$B,""))*(TEXT(Attendance!$D$1:$ZZ$1,"mmm")="Apr"))*_xlfn.XLOOKUP(I$1,'Point System'!$A:$A,'Point System'!$C:$C,0)</f>
        <v>0</v>
      </c>
      <c r="J76" s="233" cm="1">
        <f t="array" ref="J76">SUMPRODUCT((LOWER(INDEX(Attendance!$D:$ZZ,MATCH($A76,Attendance!$A:$A,0),0))="x")*(Attendance!$D$2:$ZZ$2=_xlfn.XLOOKUP(J$1,'Point System'!$A:$A,'Point System'!$B:$B,""))*(TEXT(Attendance!$D$1:$ZZ$1,"mmm")="Apr"))*_xlfn.XLOOKUP(J$1,'Point System'!$A:$A,'Point System'!$C:$C,0)</f>
        <v>0</v>
      </c>
      <c r="K76" s="233" cm="1">
        <f t="array" ref="K76">SUMPRODUCT((LOWER(INDEX(Attendance!$D:$ZZ,MATCH($A76,Attendance!$A:$A,0),0))="x")*(Attendance!$D$2:$ZZ$2=_xlfn.XLOOKUP(K$1,'Point System'!$A:$A,'Point System'!$B:$B,""))*(TEXT(Attendance!$D$1:$ZZ$1,"mmm")="Apr"))*_xlfn.XLOOKUP(K$1,'Point System'!$A:$A,'Point System'!$C:$C,0)</f>
        <v>0</v>
      </c>
      <c r="L76" s="188"/>
      <c r="M76" s="188"/>
      <c r="N76" s="188"/>
      <c r="O76" s="188"/>
      <c r="P76" s="241">
        <f t="shared" si="3"/>
        <v>0</v>
      </c>
      <c r="Q76" s="242">
        <f>IFERROR(INDEX(Deduction!$AC:$AC,MATCH($A76,Deduction!$A:$A,0))*_xlfn.XLOOKUP(Q$1,'Point System'!$E:$E,'Point System'!$G:$G,0),0)</f>
        <v>0</v>
      </c>
      <c r="R76" s="242">
        <f>IFERROR(INDEX(Deduction!$AD:$AD,MATCH($A76,Deduction!$A:$A,0))*_xlfn.XLOOKUP(R$1,'Point System'!$E:$E,'Point System'!$G:$G,0),0)</f>
        <v>0</v>
      </c>
      <c r="S76" s="242">
        <f>IFERROR(INDEX(Deduction!$AE:$AE,MATCH($A76,Deduction!$A:$A,0))*_xlfn.XLOOKUP(S$1,'Point System'!$E:$E,'Point System'!$G:$G,0),0)</f>
        <v>0</v>
      </c>
      <c r="T76" s="242">
        <f>IFERROR(INDEX(Deduction!$AF:$AF,MATCH($A76,Deduction!$A:$A,0))*_xlfn.XLOOKUP(T$1,'Point System'!$E:$E,'Point System'!$G:$G,0),0)</f>
        <v>0</v>
      </c>
      <c r="U76" s="242">
        <f>IFERROR(INDEX(Deduction!$AG:$AG,MATCH($A76,Deduction!$A:$A,0))*_xlfn.XLOOKUP(U$1,'Point System'!$E:$E,'Point System'!$G:$G,0),0)</f>
        <v>0</v>
      </c>
      <c r="V76" s="242">
        <f>IFERROR(INDEX(Deduction!$AH:$AH,MATCH($A76,Deduction!$A:$A,0))*_xlfn.XLOOKUP(V$1,'Point System'!$E:$E,'Point System'!$G:$G,0),0)</f>
        <v>0</v>
      </c>
      <c r="W76" s="241">
        <f t="shared" si="4"/>
        <v>0</v>
      </c>
      <c r="X76" s="241">
        <f t="shared" si="5"/>
        <v>0</v>
      </c>
      <c r="Y76" s="244" cm="1">
        <f t="array" ref="Y76">IFERROR(SUMPRODUCT((LOWER(INDEX(Attendance!$E:$ZZ,MATCH($A76,Attendance!$A:$A,0),0))="x")*(TEXT(Attendance!$E$1:$ZZ$1,"mmm")="Apr"))/SUMPRODUCT((Attendance!$E$1:$ZZ$1&lt;&gt;"")*(TEXT(Attendance!$E$1:$ZZ$1,"mmm")="Apr")),0)</f>
        <v>0</v>
      </c>
      <c r="Z76" s="245" cm="1">
        <f t="array" ref="Z76">IFERROR(SUMPRODUCT((LOWER(INDEX(Attendance!$E:$ZZ,MATCH($A76,Attendance!$A:$A,0),0))="x")*(Attendance!$E$2:$ZZ$2=_xlfn.XLOOKUP(E$1,'Point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77" spans="1:26" x14ac:dyDescent="0.25">
      <c r="A77" s="39">
        <f>Attendance!A76</f>
        <v>74</v>
      </c>
      <c r="B77" s="39" t="str">
        <f>IF($A77=0,"",IFERROR(_xlfn.LET(_xlpm.x,INDEX(Attendance!$B:$B,MATCH($A77,Attendance!$A:$A,0)),IF(_xlpm.x=0,"",_xlpm.x)),""))</f>
        <v/>
      </c>
      <c r="C77" s="39" t="str">
        <f>IF($A77=0,"",IFERROR(_xlfn.LET(_xlpm.x,INDEX(Attendance!$C:$C,MATCH($A77,Attendance!$A:$A,0)),IF(_xlpm.x=0,"",_xlpm.x)),""))</f>
        <v/>
      </c>
      <c r="D77" s="39" t="str">
        <f>IF($A77=0,"",IFERROR(_xlfn.LET(_xlpm.x,INDEX(Attendance!$D:$D,MATCH($A77,Attendance!$A:$A,0)),IF(_xlpm.x=0,"",_xlpm.x)),""))</f>
        <v/>
      </c>
      <c r="E77" s="233" cm="1">
        <f t="array" ref="E77">SUMPRODUCT((LOWER(INDEX(Attendance!$D:$ZZ,MATCH($A77,Attendance!$A:$A,0),0))="x")*(Attendance!$D$2:$ZZ$2=_xlfn.XLOOKUP(E$1,'Point System'!$A:$A,'Point System'!$B:$B,""))*(TEXT(Attendance!$D$1:$ZZ$1,"mmm")="Apr"))*_xlfn.XLOOKUP(E$1,'Point System'!$A:$A,'Point System'!$C:$C,0)</f>
        <v>0</v>
      </c>
      <c r="F77" s="233" cm="1">
        <f t="array" ref="F77">SUMPRODUCT((LOWER(INDEX(Attendance!$D:$ZZ,MATCH($A77,Attendance!$A:$A,0),0))="x")*(Attendance!$D$2:$ZZ$2=_xlfn.XLOOKUP(F$1,'Point System'!$A:$A,'Point System'!$B:$B,""))*(TEXT(Attendance!$D$1:$ZZ$1,"mmm")="Apr"))*_xlfn.XLOOKUP(F$1,'Point System'!$A:$A,'Point System'!$C:$C,0)</f>
        <v>0</v>
      </c>
      <c r="G77" s="233" cm="1">
        <f t="array" ref="G77">SUMPRODUCT((LOWER(INDEX(Attendance!$D:$ZZ,MATCH($A77,Attendance!$A:$A,0),0))="x")*(Attendance!$D$2:$ZZ$2=_xlfn.XLOOKUP(G$1,'Point System'!$A:$A,'Point System'!$B:$B,""))*(TEXT(Attendance!$D$1:$ZZ$1,"mmm")="Apr"))*_xlfn.XLOOKUP(G$1,'Point System'!$A:$A,'Point System'!$C:$C,0)</f>
        <v>0</v>
      </c>
      <c r="H77" s="233" cm="1">
        <f t="array" ref="H77">SUMPRODUCT((LOWER(INDEX(Attendance!$D:$ZZ,MATCH($A77,Attendance!$A:$A,0),0))="x")*(Attendance!$D$2:$ZZ$2=_xlfn.XLOOKUP(H$1,'Point System'!$A:$A,'Point System'!$B:$B,""))*(TEXT(Attendance!$D$1:$ZZ$1,"mmm")="Apr"))*_xlfn.XLOOKUP(H$1,'Point System'!$A:$A,'Point System'!$C:$C,0)</f>
        <v>0</v>
      </c>
      <c r="I77" s="233" cm="1">
        <f t="array" ref="I77">SUMPRODUCT((LOWER(INDEX(Attendance!$D:$ZZ,MATCH($A77,Attendance!$A:$A,0),0))="x")*(Attendance!$D$2:$ZZ$2=_xlfn.XLOOKUP(I$1,'Point System'!$A:$A,'Point System'!$B:$B,""))*(TEXT(Attendance!$D$1:$ZZ$1,"mmm")="Apr"))*_xlfn.XLOOKUP(I$1,'Point System'!$A:$A,'Point System'!$C:$C,0)</f>
        <v>0</v>
      </c>
      <c r="J77" s="233" cm="1">
        <f t="array" ref="J77">SUMPRODUCT((LOWER(INDEX(Attendance!$D:$ZZ,MATCH($A77,Attendance!$A:$A,0),0))="x")*(Attendance!$D$2:$ZZ$2=_xlfn.XLOOKUP(J$1,'Point System'!$A:$A,'Point System'!$B:$B,""))*(TEXT(Attendance!$D$1:$ZZ$1,"mmm")="Apr"))*_xlfn.XLOOKUP(J$1,'Point System'!$A:$A,'Point System'!$C:$C,0)</f>
        <v>0</v>
      </c>
      <c r="K77" s="233" cm="1">
        <f t="array" ref="K77">SUMPRODUCT((LOWER(INDEX(Attendance!$D:$ZZ,MATCH($A77,Attendance!$A:$A,0),0))="x")*(Attendance!$D$2:$ZZ$2=_xlfn.XLOOKUP(K$1,'Point System'!$A:$A,'Point System'!$B:$B,""))*(TEXT(Attendance!$D$1:$ZZ$1,"mmm")="Apr"))*_xlfn.XLOOKUP(K$1,'Point System'!$A:$A,'Point System'!$C:$C,0)</f>
        <v>0</v>
      </c>
      <c r="L77" s="188"/>
      <c r="M77" s="188"/>
      <c r="N77" s="188"/>
      <c r="O77" s="188"/>
      <c r="P77" s="241">
        <f t="shared" si="3"/>
        <v>0</v>
      </c>
      <c r="Q77" s="242">
        <f>IFERROR(INDEX(Deduction!$AC:$AC,MATCH($A77,Deduction!$A:$A,0))*_xlfn.XLOOKUP(Q$1,'Point System'!$E:$E,'Point System'!$G:$G,0),0)</f>
        <v>0</v>
      </c>
      <c r="R77" s="242">
        <f>IFERROR(INDEX(Deduction!$AD:$AD,MATCH($A77,Deduction!$A:$A,0))*_xlfn.XLOOKUP(R$1,'Point System'!$E:$E,'Point System'!$G:$G,0),0)</f>
        <v>0</v>
      </c>
      <c r="S77" s="242">
        <f>IFERROR(INDEX(Deduction!$AE:$AE,MATCH($A77,Deduction!$A:$A,0))*_xlfn.XLOOKUP(S$1,'Point System'!$E:$E,'Point System'!$G:$G,0),0)</f>
        <v>0</v>
      </c>
      <c r="T77" s="242">
        <f>IFERROR(INDEX(Deduction!$AF:$AF,MATCH($A77,Deduction!$A:$A,0))*_xlfn.XLOOKUP(T$1,'Point System'!$E:$E,'Point System'!$G:$G,0),0)</f>
        <v>0</v>
      </c>
      <c r="U77" s="242">
        <f>IFERROR(INDEX(Deduction!$AG:$AG,MATCH($A77,Deduction!$A:$A,0))*_xlfn.XLOOKUP(U$1,'Point System'!$E:$E,'Point System'!$G:$G,0),0)</f>
        <v>0</v>
      </c>
      <c r="V77" s="242">
        <f>IFERROR(INDEX(Deduction!$AH:$AH,MATCH($A77,Deduction!$A:$A,0))*_xlfn.XLOOKUP(V$1,'Point System'!$E:$E,'Point System'!$G:$G,0),0)</f>
        <v>0</v>
      </c>
      <c r="W77" s="241">
        <f t="shared" si="4"/>
        <v>0</v>
      </c>
      <c r="X77" s="241">
        <f t="shared" si="5"/>
        <v>0</v>
      </c>
      <c r="Y77" s="244" cm="1">
        <f t="array" ref="Y77">IFERROR(SUMPRODUCT((LOWER(INDEX(Attendance!$E:$ZZ,MATCH($A77,Attendance!$A:$A,0),0))="x")*(TEXT(Attendance!$E$1:$ZZ$1,"mmm")="Apr"))/SUMPRODUCT((Attendance!$E$1:$ZZ$1&lt;&gt;"")*(TEXT(Attendance!$E$1:$ZZ$1,"mmm")="Apr")),0)</f>
        <v>0</v>
      </c>
      <c r="Z77" s="245" cm="1">
        <f t="array" ref="Z77">IFERROR(SUMPRODUCT((LOWER(INDEX(Attendance!$E:$ZZ,MATCH($A77,Attendance!$A:$A,0),0))="x")*(Attendance!$E$2:$ZZ$2=_xlfn.XLOOKUP(E$1,'Point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78" spans="1:26" x14ac:dyDescent="0.25">
      <c r="A78" s="40">
        <f>Attendance!A77</f>
        <v>75</v>
      </c>
      <c r="B78" s="39" t="str">
        <f>IF($A78=0,"",IFERROR(_xlfn.LET(_xlpm.x,INDEX(Attendance!$B:$B,MATCH($A78,Attendance!$A:$A,0)),IF(_xlpm.x=0,"",_xlpm.x)),""))</f>
        <v/>
      </c>
      <c r="C78" s="39" t="str">
        <f>IF($A78=0,"",IFERROR(_xlfn.LET(_xlpm.x,INDEX(Attendance!$C:$C,MATCH($A78,Attendance!$A:$A,0)),IF(_xlpm.x=0,"",_xlpm.x)),""))</f>
        <v/>
      </c>
      <c r="D78" s="39" t="str">
        <f>IF($A78=0,"",IFERROR(_xlfn.LET(_xlpm.x,INDEX(Attendance!$D:$D,MATCH($A78,Attendance!$A:$A,0)),IF(_xlpm.x=0,"",_xlpm.x)),""))</f>
        <v/>
      </c>
      <c r="E78" s="233" cm="1">
        <f t="array" ref="E78">SUMPRODUCT((LOWER(INDEX(Attendance!$D:$ZZ,MATCH($A78,Attendance!$A:$A,0),0))="x")*(Attendance!$D$2:$ZZ$2=_xlfn.XLOOKUP(E$1,'Point System'!$A:$A,'Point System'!$B:$B,""))*(TEXT(Attendance!$D$1:$ZZ$1,"mmm")="Apr"))*_xlfn.XLOOKUP(E$1,'Point System'!$A:$A,'Point System'!$C:$C,0)</f>
        <v>0</v>
      </c>
      <c r="F78" s="233" cm="1">
        <f t="array" ref="F78">SUMPRODUCT((LOWER(INDEX(Attendance!$D:$ZZ,MATCH($A78,Attendance!$A:$A,0),0))="x")*(Attendance!$D$2:$ZZ$2=_xlfn.XLOOKUP(F$1,'Point System'!$A:$A,'Point System'!$B:$B,""))*(TEXT(Attendance!$D$1:$ZZ$1,"mmm")="Apr"))*_xlfn.XLOOKUP(F$1,'Point System'!$A:$A,'Point System'!$C:$C,0)</f>
        <v>0</v>
      </c>
      <c r="G78" s="233" cm="1">
        <f t="array" ref="G78">SUMPRODUCT((LOWER(INDEX(Attendance!$D:$ZZ,MATCH($A78,Attendance!$A:$A,0),0))="x")*(Attendance!$D$2:$ZZ$2=_xlfn.XLOOKUP(G$1,'Point System'!$A:$A,'Point System'!$B:$B,""))*(TEXT(Attendance!$D$1:$ZZ$1,"mmm")="Apr"))*_xlfn.XLOOKUP(G$1,'Point System'!$A:$A,'Point System'!$C:$C,0)</f>
        <v>0</v>
      </c>
      <c r="H78" s="233" cm="1">
        <f t="array" ref="H78">SUMPRODUCT((LOWER(INDEX(Attendance!$D:$ZZ,MATCH($A78,Attendance!$A:$A,0),0))="x")*(Attendance!$D$2:$ZZ$2=_xlfn.XLOOKUP(H$1,'Point System'!$A:$A,'Point System'!$B:$B,""))*(TEXT(Attendance!$D$1:$ZZ$1,"mmm")="Apr"))*_xlfn.XLOOKUP(H$1,'Point System'!$A:$A,'Point System'!$C:$C,0)</f>
        <v>0</v>
      </c>
      <c r="I78" s="233" cm="1">
        <f t="array" ref="I78">SUMPRODUCT((LOWER(INDEX(Attendance!$D:$ZZ,MATCH($A78,Attendance!$A:$A,0),0))="x")*(Attendance!$D$2:$ZZ$2=_xlfn.XLOOKUP(I$1,'Point System'!$A:$A,'Point System'!$B:$B,""))*(TEXT(Attendance!$D$1:$ZZ$1,"mmm")="Apr"))*_xlfn.XLOOKUP(I$1,'Point System'!$A:$A,'Point System'!$C:$C,0)</f>
        <v>0</v>
      </c>
      <c r="J78" s="233" cm="1">
        <f t="array" ref="J78">SUMPRODUCT((LOWER(INDEX(Attendance!$D:$ZZ,MATCH($A78,Attendance!$A:$A,0),0))="x")*(Attendance!$D$2:$ZZ$2=_xlfn.XLOOKUP(J$1,'Point System'!$A:$A,'Point System'!$B:$B,""))*(TEXT(Attendance!$D$1:$ZZ$1,"mmm")="Apr"))*_xlfn.XLOOKUP(J$1,'Point System'!$A:$A,'Point System'!$C:$C,0)</f>
        <v>0</v>
      </c>
      <c r="K78" s="233" cm="1">
        <f t="array" ref="K78">SUMPRODUCT((LOWER(INDEX(Attendance!$D:$ZZ,MATCH($A78,Attendance!$A:$A,0),0))="x")*(Attendance!$D$2:$ZZ$2=_xlfn.XLOOKUP(K$1,'Point System'!$A:$A,'Point System'!$B:$B,""))*(TEXT(Attendance!$D$1:$ZZ$1,"mmm")="Apr"))*_xlfn.XLOOKUP(K$1,'Point System'!$A:$A,'Point System'!$C:$C,0)</f>
        <v>0</v>
      </c>
      <c r="L78" s="188"/>
      <c r="M78" s="188"/>
      <c r="N78" s="188"/>
      <c r="O78" s="188"/>
      <c r="P78" s="241">
        <f t="shared" si="3"/>
        <v>0</v>
      </c>
      <c r="Q78" s="242">
        <f>IFERROR(INDEX(Deduction!$AC:$AC,MATCH($A78,Deduction!$A:$A,0))*_xlfn.XLOOKUP(Q$1,'Point System'!$E:$E,'Point System'!$G:$G,0),0)</f>
        <v>0</v>
      </c>
      <c r="R78" s="242">
        <f>IFERROR(INDEX(Deduction!$AD:$AD,MATCH($A78,Deduction!$A:$A,0))*_xlfn.XLOOKUP(R$1,'Point System'!$E:$E,'Point System'!$G:$G,0),0)</f>
        <v>0</v>
      </c>
      <c r="S78" s="242">
        <f>IFERROR(INDEX(Deduction!$AE:$AE,MATCH($A78,Deduction!$A:$A,0))*_xlfn.XLOOKUP(S$1,'Point System'!$E:$E,'Point System'!$G:$G,0),0)</f>
        <v>0</v>
      </c>
      <c r="T78" s="242">
        <f>IFERROR(INDEX(Deduction!$AF:$AF,MATCH($A78,Deduction!$A:$A,0))*_xlfn.XLOOKUP(T$1,'Point System'!$E:$E,'Point System'!$G:$G,0),0)</f>
        <v>0</v>
      </c>
      <c r="U78" s="242">
        <f>IFERROR(INDEX(Deduction!$AG:$AG,MATCH($A78,Deduction!$A:$A,0))*_xlfn.XLOOKUP(U$1,'Point System'!$E:$E,'Point System'!$G:$G,0),0)</f>
        <v>0</v>
      </c>
      <c r="V78" s="242">
        <f>IFERROR(INDEX(Deduction!$AH:$AH,MATCH($A78,Deduction!$A:$A,0))*_xlfn.XLOOKUP(V$1,'Point System'!$E:$E,'Point System'!$G:$G,0),0)</f>
        <v>0</v>
      </c>
      <c r="W78" s="241">
        <f t="shared" si="4"/>
        <v>0</v>
      </c>
      <c r="X78" s="241">
        <f t="shared" si="5"/>
        <v>0</v>
      </c>
      <c r="Y78" s="244" cm="1">
        <f t="array" ref="Y78">IFERROR(SUMPRODUCT((LOWER(INDEX(Attendance!$E:$ZZ,MATCH($A78,Attendance!$A:$A,0),0))="x")*(TEXT(Attendance!$E$1:$ZZ$1,"mmm")="Apr"))/SUMPRODUCT((Attendance!$E$1:$ZZ$1&lt;&gt;"")*(TEXT(Attendance!$E$1:$ZZ$1,"mmm")="Apr")),0)</f>
        <v>0</v>
      </c>
      <c r="Z78" s="245" cm="1">
        <f t="array" ref="Z78">IFERROR(SUMPRODUCT((LOWER(INDEX(Attendance!$E:$ZZ,MATCH($A78,Attendance!$A:$A,0),0))="x")*(Attendance!$E$2:$ZZ$2=_xlfn.XLOOKUP(E$1,'Point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79" spans="1:26" x14ac:dyDescent="0.25">
      <c r="A79" s="39">
        <f>Attendance!A78</f>
        <v>76</v>
      </c>
      <c r="B79" s="39" t="str">
        <f>IF($A79=0,"",IFERROR(_xlfn.LET(_xlpm.x,INDEX(Attendance!$B:$B,MATCH($A79,Attendance!$A:$A,0)),IF(_xlpm.x=0,"",_xlpm.x)),""))</f>
        <v/>
      </c>
      <c r="C79" s="39" t="str">
        <f>IF($A79=0,"",IFERROR(_xlfn.LET(_xlpm.x,INDEX(Attendance!$C:$C,MATCH($A79,Attendance!$A:$A,0)),IF(_xlpm.x=0,"",_xlpm.x)),""))</f>
        <v/>
      </c>
      <c r="D79" s="39" t="str">
        <f>IF($A79=0,"",IFERROR(_xlfn.LET(_xlpm.x,INDEX(Attendance!$D:$D,MATCH($A79,Attendance!$A:$A,0)),IF(_xlpm.x=0,"",_xlpm.x)),""))</f>
        <v/>
      </c>
      <c r="E79" s="233" cm="1">
        <f t="array" ref="E79">SUMPRODUCT((LOWER(INDEX(Attendance!$D:$ZZ,MATCH($A79,Attendance!$A:$A,0),0))="x")*(Attendance!$D$2:$ZZ$2=_xlfn.XLOOKUP(E$1,'Point System'!$A:$A,'Point System'!$B:$B,""))*(TEXT(Attendance!$D$1:$ZZ$1,"mmm")="Apr"))*_xlfn.XLOOKUP(E$1,'Point System'!$A:$A,'Point System'!$C:$C,0)</f>
        <v>0</v>
      </c>
      <c r="F79" s="233" cm="1">
        <f t="array" ref="F79">SUMPRODUCT((LOWER(INDEX(Attendance!$D:$ZZ,MATCH($A79,Attendance!$A:$A,0),0))="x")*(Attendance!$D$2:$ZZ$2=_xlfn.XLOOKUP(F$1,'Point System'!$A:$A,'Point System'!$B:$B,""))*(TEXT(Attendance!$D$1:$ZZ$1,"mmm")="Apr"))*_xlfn.XLOOKUP(F$1,'Point System'!$A:$A,'Point System'!$C:$C,0)</f>
        <v>0</v>
      </c>
      <c r="G79" s="233" cm="1">
        <f t="array" ref="G79">SUMPRODUCT((LOWER(INDEX(Attendance!$D:$ZZ,MATCH($A79,Attendance!$A:$A,0),0))="x")*(Attendance!$D$2:$ZZ$2=_xlfn.XLOOKUP(G$1,'Point System'!$A:$A,'Point System'!$B:$B,""))*(TEXT(Attendance!$D$1:$ZZ$1,"mmm")="Apr"))*_xlfn.XLOOKUP(G$1,'Point System'!$A:$A,'Point System'!$C:$C,0)</f>
        <v>0</v>
      </c>
      <c r="H79" s="233" cm="1">
        <f t="array" ref="H79">SUMPRODUCT((LOWER(INDEX(Attendance!$D:$ZZ,MATCH($A79,Attendance!$A:$A,0),0))="x")*(Attendance!$D$2:$ZZ$2=_xlfn.XLOOKUP(H$1,'Point System'!$A:$A,'Point System'!$B:$B,""))*(TEXT(Attendance!$D$1:$ZZ$1,"mmm")="Apr"))*_xlfn.XLOOKUP(H$1,'Point System'!$A:$A,'Point System'!$C:$C,0)</f>
        <v>0</v>
      </c>
      <c r="I79" s="233" cm="1">
        <f t="array" ref="I79">SUMPRODUCT((LOWER(INDEX(Attendance!$D:$ZZ,MATCH($A79,Attendance!$A:$A,0),0))="x")*(Attendance!$D$2:$ZZ$2=_xlfn.XLOOKUP(I$1,'Point System'!$A:$A,'Point System'!$B:$B,""))*(TEXT(Attendance!$D$1:$ZZ$1,"mmm")="Apr"))*_xlfn.XLOOKUP(I$1,'Point System'!$A:$A,'Point System'!$C:$C,0)</f>
        <v>0</v>
      </c>
      <c r="J79" s="233" cm="1">
        <f t="array" ref="J79">SUMPRODUCT((LOWER(INDEX(Attendance!$D:$ZZ,MATCH($A79,Attendance!$A:$A,0),0))="x")*(Attendance!$D$2:$ZZ$2=_xlfn.XLOOKUP(J$1,'Point System'!$A:$A,'Point System'!$B:$B,""))*(TEXT(Attendance!$D$1:$ZZ$1,"mmm")="Apr"))*_xlfn.XLOOKUP(J$1,'Point System'!$A:$A,'Point System'!$C:$C,0)</f>
        <v>0</v>
      </c>
      <c r="K79" s="233" cm="1">
        <f t="array" ref="K79">SUMPRODUCT((LOWER(INDEX(Attendance!$D:$ZZ,MATCH($A79,Attendance!$A:$A,0),0))="x")*(Attendance!$D$2:$ZZ$2=_xlfn.XLOOKUP(K$1,'Point System'!$A:$A,'Point System'!$B:$B,""))*(TEXT(Attendance!$D$1:$ZZ$1,"mmm")="Apr"))*_xlfn.XLOOKUP(K$1,'Point System'!$A:$A,'Point System'!$C:$C,0)</f>
        <v>0</v>
      </c>
      <c r="L79" s="188"/>
      <c r="M79" s="188"/>
      <c r="N79" s="188"/>
      <c r="O79" s="188"/>
      <c r="P79" s="241">
        <f t="shared" si="3"/>
        <v>0</v>
      </c>
      <c r="Q79" s="242">
        <f>IFERROR(INDEX(Deduction!$AC:$AC,MATCH($A79,Deduction!$A:$A,0))*_xlfn.XLOOKUP(Q$1,'Point System'!$E:$E,'Point System'!$G:$G,0),0)</f>
        <v>0</v>
      </c>
      <c r="R79" s="242">
        <f>IFERROR(INDEX(Deduction!$AD:$AD,MATCH($A79,Deduction!$A:$A,0))*_xlfn.XLOOKUP(R$1,'Point System'!$E:$E,'Point System'!$G:$G,0),0)</f>
        <v>0</v>
      </c>
      <c r="S79" s="242">
        <f>IFERROR(INDEX(Deduction!$AE:$AE,MATCH($A79,Deduction!$A:$A,0))*_xlfn.XLOOKUP(S$1,'Point System'!$E:$E,'Point System'!$G:$G,0),0)</f>
        <v>0</v>
      </c>
      <c r="T79" s="242">
        <f>IFERROR(INDEX(Deduction!$AF:$AF,MATCH($A79,Deduction!$A:$A,0))*_xlfn.XLOOKUP(T$1,'Point System'!$E:$E,'Point System'!$G:$G,0),0)</f>
        <v>0</v>
      </c>
      <c r="U79" s="242">
        <f>IFERROR(INDEX(Deduction!$AG:$AG,MATCH($A79,Deduction!$A:$A,0))*_xlfn.XLOOKUP(U$1,'Point System'!$E:$E,'Point System'!$G:$G,0),0)</f>
        <v>0</v>
      </c>
      <c r="V79" s="242">
        <f>IFERROR(INDEX(Deduction!$AH:$AH,MATCH($A79,Deduction!$A:$A,0))*_xlfn.XLOOKUP(V$1,'Point System'!$E:$E,'Point System'!$G:$G,0),0)</f>
        <v>0</v>
      </c>
      <c r="W79" s="241">
        <f t="shared" si="4"/>
        <v>0</v>
      </c>
      <c r="X79" s="241">
        <f t="shared" si="5"/>
        <v>0</v>
      </c>
      <c r="Y79" s="244" cm="1">
        <f t="array" ref="Y79">IFERROR(SUMPRODUCT((LOWER(INDEX(Attendance!$E:$ZZ,MATCH($A79,Attendance!$A:$A,0),0))="x")*(TEXT(Attendance!$E$1:$ZZ$1,"mmm")="Apr"))/SUMPRODUCT((Attendance!$E$1:$ZZ$1&lt;&gt;"")*(TEXT(Attendance!$E$1:$ZZ$1,"mmm")="Apr")),0)</f>
        <v>0</v>
      </c>
      <c r="Z79" s="245" cm="1">
        <f t="array" ref="Z79">IFERROR(SUMPRODUCT((LOWER(INDEX(Attendance!$E:$ZZ,MATCH($A79,Attendance!$A:$A,0),0))="x")*(Attendance!$E$2:$ZZ$2=_xlfn.XLOOKUP(E$1,'Point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80" spans="1:26" x14ac:dyDescent="0.25">
      <c r="A80" s="40">
        <f>Attendance!A79</f>
        <v>77</v>
      </c>
      <c r="B80" s="39" t="str">
        <f>IF($A80=0,"",IFERROR(_xlfn.LET(_xlpm.x,INDEX(Attendance!$B:$B,MATCH($A80,Attendance!$A:$A,0)),IF(_xlpm.x=0,"",_xlpm.x)),""))</f>
        <v/>
      </c>
      <c r="C80" s="39" t="str">
        <f>IF($A80=0,"",IFERROR(_xlfn.LET(_xlpm.x,INDEX(Attendance!$C:$C,MATCH($A80,Attendance!$A:$A,0)),IF(_xlpm.x=0,"",_xlpm.x)),""))</f>
        <v/>
      </c>
      <c r="D80" s="39" t="str">
        <f>IF($A80=0,"",IFERROR(_xlfn.LET(_xlpm.x,INDEX(Attendance!$D:$D,MATCH($A80,Attendance!$A:$A,0)),IF(_xlpm.x=0,"",_xlpm.x)),""))</f>
        <v/>
      </c>
      <c r="E80" s="233" cm="1">
        <f t="array" ref="E80">SUMPRODUCT((LOWER(INDEX(Attendance!$D:$ZZ,MATCH($A80,Attendance!$A:$A,0),0))="x")*(Attendance!$D$2:$ZZ$2=_xlfn.XLOOKUP(E$1,'Point System'!$A:$A,'Point System'!$B:$B,""))*(TEXT(Attendance!$D$1:$ZZ$1,"mmm")="Apr"))*_xlfn.XLOOKUP(E$1,'Point System'!$A:$A,'Point System'!$C:$C,0)</f>
        <v>0</v>
      </c>
      <c r="F80" s="233" cm="1">
        <f t="array" ref="F80">SUMPRODUCT((LOWER(INDEX(Attendance!$D:$ZZ,MATCH($A80,Attendance!$A:$A,0),0))="x")*(Attendance!$D$2:$ZZ$2=_xlfn.XLOOKUP(F$1,'Point System'!$A:$A,'Point System'!$B:$B,""))*(TEXT(Attendance!$D$1:$ZZ$1,"mmm")="Apr"))*_xlfn.XLOOKUP(F$1,'Point System'!$A:$A,'Point System'!$C:$C,0)</f>
        <v>0</v>
      </c>
      <c r="G80" s="233" cm="1">
        <f t="array" ref="G80">SUMPRODUCT((LOWER(INDEX(Attendance!$D:$ZZ,MATCH($A80,Attendance!$A:$A,0),0))="x")*(Attendance!$D$2:$ZZ$2=_xlfn.XLOOKUP(G$1,'Point System'!$A:$A,'Point System'!$B:$B,""))*(TEXT(Attendance!$D$1:$ZZ$1,"mmm")="Apr"))*_xlfn.XLOOKUP(G$1,'Point System'!$A:$A,'Point System'!$C:$C,0)</f>
        <v>0</v>
      </c>
      <c r="H80" s="233" cm="1">
        <f t="array" ref="H80">SUMPRODUCT((LOWER(INDEX(Attendance!$D:$ZZ,MATCH($A80,Attendance!$A:$A,0),0))="x")*(Attendance!$D$2:$ZZ$2=_xlfn.XLOOKUP(H$1,'Point System'!$A:$A,'Point System'!$B:$B,""))*(TEXT(Attendance!$D$1:$ZZ$1,"mmm")="Apr"))*_xlfn.XLOOKUP(H$1,'Point System'!$A:$A,'Point System'!$C:$C,0)</f>
        <v>0</v>
      </c>
      <c r="I80" s="233" cm="1">
        <f t="array" ref="I80">SUMPRODUCT((LOWER(INDEX(Attendance!$D:$ZZ,MATCH($A80,Attendance!$A:$A,0),0))="x")*(Attendance!$D$2:$ZZ$2=_xlfn.XLOOKUP(I$1,'Point System'!$A:$A,'Point System'!$B:$B,""))*(TEXT(Attendance!$D$1:$ZZ$1,"mmm")="Apr"))*_xlfn.XLOOKUP(I$1,'Point System'!$A:$A,'Point System'!$C:$C,0)</f>
        <v>0</v>
      </c>
      <c r="J80" s="233" cm="1">
        <f t="array" ref="J80">SUMPRODUCT((LOWER(INDEX(Attendance!$D:$ZZ,MATCH($A80,Attendance!$A:$A,0),0))="x")*(Attendance!$D$2:$ZZ$2=_xlfn.XLOOKUP(J$1,'Point System'!$A:$A,'Point System'!$B:$B,""))*(TEXT(Attendance!$D$1:$ZZ$1,"mmm")="Apr"))*_xlfn.XLOOKUP(J$1,'Point System'!$A:$A,'Point System'!$C:$C,0)</f>
        <v>0</v>
      </c>
      <c r="K80" s="233" cm="1">
        <f t="array" ref="K80">SUMPRODUCT((LOWER(INDEX(Attendance!$D:$ZZ,MATCH($A80,Attendance!$A:$A,0),0))="x")*(Attendance!$D$2:$ZZ$2=_xlfn.XLOOKUP(K$1,'Point System'!$A:$A,'Point System'!$B:$B,""))*(TEXT(Attendance!$D$1:$ZZ$1,"mmm")="Apr"))*_xlfn.XLOOKUP(K$1,'Point System'!$A:$A,'Point System'!$C:$C,0)</f>
        <v>0</v>
      </c>
      <c r="L80" s="188"/>
      <c r="M80" s="188"/>
      <c r="N80" s="188"/>
      <c r="O80" s="188"/>
      <c r="P80" s="241">
        <f t="shared" si="3"/>
        <v>0</v>
      </c>
      <c r="Q80" s="242">
        <f>IFERROR(INDEX(Deduction!$AC:$AC,MATCH($A80,Deduction!$A:$A,0))*_xlfn.XLOOKUP(Q$1,'Point System'!$E:$E,'Point System'!$G:$G,0),0)</f>
        <v>0</v>
      </c>
      <c r="R80" s="242">
        <f>IFERROR(INDEX(Deduction!$AD:$AD,MATCH($A80,Deduction!$A:$A,0))*_xlfn.XLOOKUP(R$1,'Point System'!$E:$E,'Point System'!$G:$G,0),0)</f>
        <v>0</v>
      </c>
      <c r="S80" s="242">
        <f>IFERROR(INDEX(Deduction!$AE:$AE,MATCH($A80,Deduction!$A:$A,0))*_xlfn.XLOOKUP(S$1,'Point System'!$E:$E,'Point System'!$G:$G,0),0)</f>
        <v>0</v>
      </c>
      <c r="T80" s="242">
        <f>IFERROR(INDEX(Deduction!$AF:$AF,MATCH($A80,Deduction!$A:$A,0))*_xlfn.XLOOKUP(T$1,'Point System'!$E:$E,'Point System'!$G:$G,0),0)</f>
        <v>0</v>
      </c>
      <c r="U80" s="242">
        <f>IFERROR(INDEX(Deduction!$AG:$AG,MATCH($A80,Deduction!$A:$A,0))*_xlfn.XLOOKUP(U$1,'Point System'!$E:$E,'Point System'!$G:$G,0),0)</f>
        <v>0</v>
      </c>
      <c r="V80" s="242">
        <f>IFERROR(INDEX(Deduction!$AH:$AH,MATCH($A80,Deduction!$A:$A,0))*_xlfn.XLOOKUP(V$1,'Point System'!$E:$E,'Point System'!$G:$G,0),0)</f>
        <v>0</v>
      </c>
      <c r="W80" s="241">
        <f t="shared" si="4"/>
        <v>0</v>
      </c>
      <c r="X80" s="241">
        <f t="shared" si="5"/>
        <v>0</v>
      </c>
      <c r="Y80" s="244" cm="1">
        <f t="array" ref="Y80">IFERROR(SUMPRODUCT((LOWER(INDEX(Attendance!$E:$ZZ,MATCH($A80,Attendance!$A:$A,0),0))="x")*(TEXT(Attendance!$E$1:$ZZ$1,"mmm")="Apr"))/SUMPRODUCT((Attendance!$E$1:$ZZ$1&lt;&gt;"")*(TEXT(Attendance!$E$1:$ZZ$1,"mmm")="Apr")),0)</f>
        <v>0</v>
      </c>
      <c r="Z80" s="245" cm="1">
        <f t="array" ref="Z80">IFERROR(SUMPRODUCT((LOWER(INDEX(Attendance!$E:$ZZ,MATCH($A80,Attendance!$A:$A,0),0))="x")*(Attendance!$E$2:$ZZ$2=_xlfn.XLOOKUP(E$1,'Point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81" spans="1:26" x14ac:dyDescent="0.25">
      <c r="A81" s="39">
        <f>Attendance!A80</f>
        <v>78</v>
      </c>
      <c r="B81" s="39" t="str">
        <f>IF($A81=0,"",IFERROR(_xlfn.LET(_xlpm.x,INDEX(Attendance!$B:$B,MATCH($A81,Attendance!$A:$A,0)),IF(_xlpm.x=0,"",_xlpm.x)),""))</f>
        <v/>
      </c>
      <c r="C81" s="39" t="str">
        <f>IF($A81=0,"",IFERROR(_xlfn.LET(_xlpm.x,INDEX(Attendance!$C:$C,MATCH($A81,Attendance!$A:$A,0)),IF(_xlpm.x=0,"",_xlpm.x)),""))</f>
        <v/>
      </c>
      <c r="D81" s="39" t="str">
        <f>IF($A81=0,"",IFERROR(_xlfn.LET(_xlpm.x,INDEX(Attendance!$D:$D,MATCH($A81,Attendance!$A:$A,0)),IF(_xlpm.x=0,"",_xlpm.x)),""))</f>
        <v/>
      </c>
      <c r="E81" s="233" cm="1">
        <f t="array" ref="E81">SUMPRODUCT((LOWER(INDEX(Attendance!$D:$ZZ,MATCH($A81,Attendance!$A:$A,0),0))="x")*(Attendance!$D$2:$ZZ$2=_xlfn.XLOOKUP(E$1,'Point System'!$A:$A,'Point System'!$B:$B,""))*(TEXT(Attendance!$D$1:$ZZ$1,"mmm")="Apr"))*_xlfn.XLOOKUP(E$1,'Point System'!$A:$A,'Point System'!$C:$C,0)</f>
        <v>0</v>
      </c>
      <c r="F81" s="233" cm="1">
        <f t="array" ref="F81">SUMPRODUCT((LOWER(INDEX(Attendance!$D:$ZZ,MATCH($A81,Attendance!$A:$A,0),0))="x")*(Attendance!$D$2:$ZZ$2=_xlfn.XLOOKUP(F$1,'Point System'!$A:$A,'Point System'!$B:$B,""))*(TEXT(Attendance!$D$1:$ZZ$1,"mmm")="Apr"))*_xlfn.XLOOKUP(F$1,'Point System'!$A:$A,'Point System'!$C:$C,0)</f>
        <v>0</v>
      </c>
      <c r="G81" s="233" cm="1">
        <f t="array" ref="G81">SUMPRODUCT((LOWER(INDEX(Attendance!$D:$ZZ,MATCH($A81,Attendance!$A:$A,0),0))="x")*(Attendance!$D$2:$ZZ$2=_xlfn.XLOOKUP(G$1,'Point System'!$A:$A,'Point System'!$B:$B,""))*(TEXT(Attendance!$D$1:$ZZ$1,"mmm")="Apr"))*_xlfn.XLOOKUP(G$1,'Point System'!$A:$A,'Point System'!$C:$C,0)</f>
        <v>0</v>
      </c>
      <c r="H81" s="233" cm="1">
        <f t="array" ref="H81">SUMPRODUCT((LOWER(INDEX(Attendance!$D:$ZZ,MATCH($A81,Attendance!$A:$A,0),0))="x")*(Attendance!$D$2:$ZZ$2=_xlfn.XLOOKUP(H$1,'Point System'!$A:$A,'Point System'!$B:$B,""))*(TEXT(Attendance!$D$1:$ZZ$1,"mmm")="Apr"))*_xlfn.XLOOKUP(H$1,'Point System'!$A:$A,'Point System'!$C:$C,0)</f>
        <v>0</v>
      </c>
      <c r="I81" s="233" cm="1">
        <f t="array" ref="I81">SUMPRODUCT((LOWER(INDEX(Attendance!$D:$ZZ,MATCH($A81,Attendance!$A:$A,0),0))="x")*(Attendance!$D$2:$ZZ$2=_xlfn.XLOOKUP(I$1,'Point System'!$A:$A,'Point System'!$B:$B,""))*(TEXT(Attendance!$D$1:$ZZ$1,"mmm")="Apr"))*_xlfn.XLOOKUP(I$1,'Point System'!$A:$A,'Point System'!$C:$C,0)</f>
        <v>0</v>
      </c>
      <c r="J81" s="233" cm="1">
        <f t="array" ref="J81">SUMPRODUCT((LOWER(INDEX(Attendance!$D:$ZZ,MATCH($A81,Attendance!$A:$A,0),0))="x")*(Attendance!$D$2:$ZZ$2=_xlfn.XLOOKUP(J$1,'Point System'!$A:$A,'Point System'!$B:$B,""))*(TEXT(Attendance!$D$1:$ZZ$1,"mmm")="Apr"))*_xlfn.XLOOKUP(J$1,'Point System'!$A:$A,'Point System'!$C:$C,0)</f>
        <v>0</v>
      </c>
      <c r="K81" s="233" cm="1">
        <f t="array" ref="K81">SUMPRODUCT((LOWER(INDEX(Attendance!$D:$ZZ,MATCH($A81,Attendance!$A:$A,0),0))="x")*(Attendance!$D$2:$ZZ$2=_xlfn.XLOOKUP(K$1,'Point System'!$A:$A,'Point System'!$B:$B,""))*(TEXT(Attendance!$D$1:$ZZ$1,"mmm")="Apr"))*_xlfn.XLOOKUP(K$1,'Point System'!$A:$A,'Point System'!$C:$C,0)</f>
        <v>0</v>
      </c>
      <c r="L81" s="188"/>
      <c r="M81" s="188"/>
      <c r="N81" s="188"/>
      <c r="O81" s="188"/>
      <c r="P81" s="241">
        <f t="shared" si="3"/>
        <v>0</v>
      </c>
      <c r="Q81" s="242">
        <f>IFERROR(INDEX(Deduction!$AC:$AC,MATCH($A81,Deduction!$A:$A,0))*_xlfn.XLOOKUP(Q$1,'Point System'!$E:$E,'Point System'!$G:$G,0),0)</f>
        <v>0</v>
      </c>
      <c r="R81" s="242">
        <f>IFERROR(INDEX(Deduction!$AD:$AD,MATCH($A81,Deduction!$A:$A,0))*_xlfn.XLOOKUP(R$1,'Point System'!$E:$E,'Point System'!$G:$G,0),0)</f>
        <v>0</v>
      </c>
      <c r="S81" s="242">
        <f>IFERROR(INDEX(Deduction!$AE:$AE,MATCH($A81,Deduction!$A:$A,0))*_xlfn.XLOOKUP(S$1,'Point System'!$E:$E,'Point System'!$G:$G,0),0)</f>
        <v>0</v>
      </c>
      <c r="T81" s="242">
        <f>IFERROR(INDEX(Deduction!$AF:$AF,MATCH($A81,Deduction!$A:$A,0))*_xlfn.XLOOKUP(T$1,'Point System'!$E:$E,'Point System'!$G:$G,0),0)</f>
        <v>0</v>
      </c>
      <c r="U81" s="242">
        <f>IFERROR(INDEX(Deduction!$AG:$AG,MATCH($A81,Deduction!$A:$A,0))*_xlfn.XLOOKUP(U$1,'Point System'!$E:$E,'Point System'!$G:$G,0),0)</f>
        <v>0</v>
      </c>
      <c r="V81" s="242">
        <f>IFERROR(INDEX(Deduction!$AH:$AH,MATCH($A81,Deduction!$A:$A,0))*_xlfn.XLOOKUP(V$1,'Point System'!$E:$E,'Point System'!$G:$G,0),0)</f>
        <v>0</v>
      </c>
      <c r="W81" s="241">
        <f t="shared" si="4"/>
        <v>0</v>
      </c>
      <c r="X81" s="241">
        <f t="shared" si="5"/>
        <v>0</v>
      </c>
      <c r="Y81" s="244" cm="1">
        <f t="array" ref="Y81">IFERROR(SUMPRODUCT((LOWER(INDEX(Attendance!$E:$ZZ,MATCH($A81,Attendance!$A:$A,0),0))="x")*(TEXT(Attendance!$E$1:$ZZ$1,"mmm")="Apr"))/SUMPRODUCT((Attendance!$E$1:$ZZ$1&lt;&gt;"")*(TEXT(Attendance!$E$1:$ZZ$1,"mmm")="Apr")),0)</f>
        <v>0</v>
      </c>
      <c r="Z81" s="245" cm="1">
        <f t="array" ref="Z81">IFERROR(SUMPRODUCT((LOWER(INDEX(Attendance!$E:$ZZ,MATCH($A81,Attendance!$A:$A,0),0))="x")*(Attendance!$E$2:$ZZ$2=_xlfn.XLOOKUP(E$1,'Point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82" spans="1:26" x14ac:dyDescent="0.25">
      <c r="A82" s="40">
        <f>Attendance!A81</f>
        <v>79</v>
      </c>
      <c r="B82" s="39" t="str">
        <f>IF($A82=0,"",IFERROR(_xlfn.LET(_xlpm.x,INDEX(Attendance!$B:$B,MATCH($A82,Attendance!$A:$A,0)),IF(_xlpm.x=0,"",_xlpm.x)),""))</f>
        <v/>
      </c>
      <c r="C82" s="39" t="str">
        <f>IF($A82=0,"",IFERROR(_xlfn.LET(_xlpm.x,INDEX(Attendance!$C:$C,MATCH($A82,Attendance!$A:$A,0)),IF(_xlpm.x=0,"",_xlpm.x)),""))</f>
        <v/>
      </c>
      <c r="D82" s="39" t="str">
        <f>IF($A82=0,"",IFERROR(_xlfn.LET(_xlpm.x,INDEX(Attendance!$D:$D,MATCH($A82,Attendance!$A:$A,0)),IF(_xlpm.x=0,"",_xlpm.x)),""))</f>
        <v/>
      </c>
      <c r="E82" s="233" cm="1">
        <f t="array" ref="E82">SUMPRODUCT((LOWER(INDEX(Attendance!$D:$ZZ,MATCH($A82,Attendance!$A:$A,0),0))="x")*(Attendance!$D$2:$ZZ$2=_xlfn.XLOOKUP(E$1,'Point System'!$A:$A,'Point System'!$B:$B,""))*(TEXT(Attendance!$D$1:$ZZ$1,"mmm")="Apr"))*_xlfn.XLOOKUP(E$1,'Point System'!$A:$A,'Point System'!$C:$C,0)</f>
        <v>0</v>
      </c>
      <c r="F82" s="233" cm="1">
        <f t="array" ref="F82">SUMPRODUCT((LOWER(INDEX(Attendance!$D:$ZZ,MATCH($A82,Attendance!$A:$A,0),0))="x")*(Attendance!$D$2:$ZZ$2=_xlfn.XLOOKUP(F$1,'Point System'!$A:$A,'Point System'!$B:$B,""))*(TEXT(Attendance!$D$1:$ZZ$1,"mmm")="Apr"))*_xlfn.XLOOKUP(F$1,'Point System'!$A:$A,'Point System'!$C:$C,0)</f>
        <v>0</v>
      </c>
      <c r="G82" s="233" cm="1">
        <f t="array" ref="G82">SUMPRODUCT((LOWER(INDEX(Attendance!$D:$ZZ,MATCH($A82,Attendance!$A:$A,0),0))="x")*(Attendance!$D$2:$ZZ$2=_xlfn.XLOOKUP(G$1,'Point System'!$A:$A,'Point System'!$B:$B,""))*(TEXT(Attendance!$D$1:$ZZ$1,"mmm")="Apr"))*_xlfn.XLOOKUP(G$1,'Point System'!$A:$A,'Point System'!$C:$C,0)</f>
        <v>0</v>
      </c>
      <c r="H82" s="233" cm="1">
        <f t="array" ref="H82">SUMPRODUCT((LOWER(INDEX(Attendance!$D:$ZZ,MATCH($A82,Attendance!$A:$A,0),0))="x")*(Attendance!$D$2:$ZZ$2=_xlfn.XLOOKUP(H$1,'Point System'!$A:$A,'Point System'!$B:$B,""))*(TEXT(Attendance!$D$1:$ZZ$1,"mmm")="Apr"))*_xlfn.XLOOKUP(H$1,'Point System'!$A:$A,'Point System'!$C:$C,0)</f>
        <v>0</v>
      </c>
      <c r="I82" s="233" cm="1">
        <f t="array" ref="I82">SUMPRODUCT((LOWER(INDEX(Attendance!$D:$ZZ,MATCH($A82,Attendance!$A:$A,0),0))="x")*(Attendance!$D$2:$ZZ$2=_xlfn.XLOOKUP(I$1,'Point System'!$A:$A,'Point System'!$B:$B,""))*(TEXT(Attendance!$D$1:$ZZ$1,"mmm")="Apr"))*_xlfn.XLOOKUP(I$1,'Point System'!$A:$A,'Point System'!$C:$C,0)</f>
        <v>0</v>
      </c>
      <c r="J82" s="233" cm="1">
        <f t="array" ref="J82">SUMPRODUCT((LOWER(INDEX(Attendance!$D:$ZZ,MATCH($A82,Attendance!$A:$A,0),0))="x")*(Attendance!$D$2:$ZZ$2=_xlfn.XLOOKUP(J$1,'Point System'!$A:$A,'Point System'!$B:$B,""))*(TEXT(Attendance!$D$1:$ZZ$1,"mmm")="Apr"))*_xlfn.XLOOKUP(J$1,'Point System'!$A:$A,'Point System'!$C:$C,0)</f>
        <v>0</v>
      </c>
      <c r="K82" s="233" cm="1">
        <f t="array" ref="K82">SUMPRODUCT((LOWER(INDEX(Attendance!$D:$ZZ,MATCH($A82,Attendance!$A:$A,0),0))="x")*(Attendance!$D$2:$ZZ$2=_xlfn.XLOOKUP(K$1,'Point System'!$A:$A,'Point System'!$B:$B,""))*(TEXT(Attendance!$D$1:$ZZ$1,"mmm")="Apr"))*_xlfn.XLOOKUP(K$1,'Point System'!$A:$A,'Point System'!$C:$C,0)</f>
        <v>0</v>
      </c>
      <c r="L82" s="188"/>
      <c r="M82" s="188"/>
      <c r="N82" s="188"/>
      <c r="O82" s="188"/>
      <c r="P82" s="241">
        <f t="shared" si="3"/>
        <v>0</v>
      </c>
      <c r="Q82" s="242">
        <f>IFERROR(INDEX(Deduction!$AC:$AC,MATCH($A82,Deduction!$A:$A,0))*_xlfn.XLOOKUP(Q$1,'Point System'!$E:$E,'Point System'!$G:$G,0),0)</f>
        <v>0</v>
      </c>
      <c r="R82" s="242">
        <f>IFERROR(INDEX(Deduction!$AD:$AD,MATCH($A82,Deduction!$A:$A,0))*_xlfn.XLOOKUP(R$1,'Point System'!$E:$E,'Point System'!$G:$G,0),0)</f>
        <v>0</v>
      </c>
      <c r="S82" s="242">
        <f>IFERROR(INDEX(Deduction!$AE:$AE,MATCH($A82,Deduction!$A:$A,0))*_xlfn.XLOOKUP(S$1,'Point System'!$E:$E,'Point System'!$G:$G,0),0)</f>
        <v>0</v>
      </c>
      <c r="T82" s="242">
        <f>IFERROR(INDEX(Deduction!$AF:$AF,MATCH($A82,Deduction!$A:$A,0))*_xlfn.XLOOKUP(T$1,'Point System'!$E:$E,'Point System'!$G:$G,0),0)</f>
        <v>0</v>
      </c>
      <c r="U82" s="242">
        <f>IFERROR(INDEX(Deduction!$AG:$AG,MATCH($A82,Deduction!$A:$A,0))*_xlfn.XLOOKUP(U$1,'Point System'!$E:$E,'Point System'!$G:$G,0),0)</f>
        <v>0</v>
      </c>
      <c r="V82" s="242">
        <f>IFERROR(INDEX(Deduction!$AH:$AH,MATCH($A82,Deduction!$A:$A,0))*_xlfn.XLOOKUP(V$1,'Point System'!$E:$E,'Point System'!$G:$G,0),0)</f>
        <v>0</v>
      </c>
      <c r="W82" s="241">
        <f t="shared" si="4"/>
        <v>0</v>
      </c>
      <c r="X82" s="241">
        <f t="shared" si="5"/>
        <v>0</v>
      </c>
      <c r="Y82" s="244" cm="1">
        <f t="array" ref="Y82">IFERROR(SUMPRODUCT((LOWER(INDEX(Attendance!$E:$ZZ,MATCH($A82,Attendance!$A:$A,0),0))="x")*(TEXT(Attendance!$E$1:$ZZ$1,"mmm")="Apr"))/SUMPRODUCT((Attendance!$E$1:$ZZ$1&lt;&gt;"")*(TEXT(Attendance!$E$1:$ZZ$1,"mmm")="Apr")),0)</f>
        <v>0</v>
      </c>
      <c r="Z82" s="245" cm="1">
        <f t="array" ref="Z82">IFERROR(SUMPRODUCT((LOWER(INDEX(Attendance!$E:$ZZ,MATCH($A82,Attendance!$A:$A,0),0))="x")*(Attendance!$E$2:$ZZ$2=_xlfn.XLOOKUP(E$1,'Point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83" spans="1:26" x14ac:dyDescent="0.25">
      <c r="A83" s="39">
        <f>Attendance!A82</f>
        <v>80</v>
      </c>
      <c r="B83" s="39" t="str">
        <f>IF($A83=0,"",IFERROR(_xlfn.LET(_xlpm.x,INDEX(Attendance!$B:$B,MATCH($A83,Attendance!$A:$A,0)),IF(_xlpm.x=0,"",_xlpm.x)),""))</f>
        <v/>
      </c>
      <c r="C83" s="39" t="str">
        <f>IF($A83=0,"",IFERROR(_xlfn.LET(_xlpm.x,INDEX(Attendance!$C:$C,MATCH($A83,Attendance!$A:$A,0)),IF(_xlpm.x=0,"",_xlpm.x)),""))</f>
        <v/>
      </c>
      <c r="D83" s="39" t="str">
        <f>IF($A83=0,"",IFERROR(_xlfn.LET(_xlpm.x,INDEX(Attendance!$D:$D,MATCH($A83,Attendance!$A:$A,0)),IF(_xlpm.x=0,"",_xlpm.x)),""))</f>
        <v/>
      </c>
      <c r="E83" s="233" cm="1">
        <f t="array" ref="E83">SUMPRODUCT((LOWER(INDEX(Attendance!$D:$ZZ,MATCH($A83,Attendance!$A:$A,0),0))="x")*(Attendance!$D$2:$ZZ$2=_xlfn.XLOOKUP(E$1,'Point System'!$A:$A,'Point System'!$B:$B,""))*(TEXT(Attendance!$D$1:$ZZ$1,"mmm")="Apr"))*_xlfn.XLOOKUP(E$1,'Point System'!$A:$A,'Point System'!$C:$C,0)</f>
        <v>0</v>
      </c>
      <c r="F83" s="233" cm="1">
        <f t="array" ref="F83">SUMPRODUCT((LOWER(INDEX(Attendance!$D:$ZZ,MATCH($A83,Attendance!$A:$A,0),0))="x")*(Attendance!$D$2:$ZZ$2=_xlfn.XLOOKUP(F$1,'Point System'!$A:$A,'Point System'!$B:$B,""))*(TEXT(Attendance!$D$1:$ZZ$1,"mmm")="Apr"))*_xlfn.XLOOKUP(F$1,'Point System'!$A:$A,'Point System'!$C:$C,0)</f>
        <v>0</v>
      </c>
      <c r="G83" s="233" cm="1">
        <f t="array" ref="G83">SUMPRODUCT((LOWER(INDEX(Attendance!$D:$ZZ,MATCH($A83,Attendance!$A:$A,0),0))="x")*(Attendance!$D$2:$ZZ$2=_xlfn.XLOOKUP(G$1,'Point System'!$A:$A,'Point System'!$B:$B,""))*(TEXT(Attendance!$D$1:$ZZ$1,"mmm")="Apr"))*_xlfn.XLOOKUP(G$1,'Point System'!$A:$A,'Point System'!$C:$C,0)</f>
        <v>0</v>
      </c>
      <c r="H83" s="233" cm="1">
        <f t="array" ref="H83">SUMPRODUCT((LOWER(INDEX(Attendance!$D:$ZZ,MATCH($A83,Attendance!$A:$A,0),0))="x")*(Attendance!$D$2:$ZZ$2=_xlfn.XLOOKUP(H$1,'Point System'!$A:$A,'Point System'!$B:$B,""))*(TEXT(Attendance!$D$1:$ZZ$1,"mmm")="Apr"))*_xlfn.XLOOKUP(H$1,'Point System'!$A:$A,'Point System'!$C:$C,0)</f>
        <v>0</v>
      </c>
      <c r="I83" s="233" cm="1">
        <f t="array" ref="I83">SUMPRODUCT((LOWER(INDEX(Attendance!$D:$ZZ,MATCH($A83,Attendance!$A:$A,0),0))="x")*(Attendance!$D$2:$ZZ$2=_xlfn.XLOOKUP(I$1,'Point System'!$A:$A,'Point System'!$B:$B,""))*(TEXT(Attendance!$D$1:$ZZ$1,"mmm")="Apr"))*_xlfn.XLOOKUP(I$1,'Point System'!$A:$A,'Point System'!$C:$C,0)</f>
        <v>0</v>
      </c>
      <c r="J83" s="233" cm="1">
        <f t="array" ref="J83">SUMPRODUCT((LOWER(INDEX(Attendance!$D:$ZZ,MATCH($A83,Attendance!$A:$A,0),0))="x")*(Attendance!$D$2:$ZZ$2=_xlfn.XLOOKUP(J$1,'Point System'!$A:$A,'Point System'!$B:$B,""))*(TEXT(Attendance!$D$1:$ZZ$1,"mmm")="Apr"))*_xlfn.XLOOKUP(J$1,'Point System'!$A:$A,'Point System'!$C:$C,0)</f>
        <v>0</v>
      </c>
      <c r="K83" s="233" cm="1">
        <f t="array" ref="K83">SUMPRODUCT((LOWER(INDEX(Attendance!$D:$ZZ,MATCH($A83,Attendance!$A:$A,0),0))="x")*(Attendance!$D$2:$ZZ$2=_xlfn.XLOOKUP(K$1,'Point System'!$A:$A,'Point System'!$B:$B,""))*(TEXT(Attendance!$D$1:$ZZ$1,"mmm")="Apr"))*_xlfn.XLOOKUP(K$1,'Point System'!$A:$A,'Point System'!$C:$C,0)</f>
        <v>0</v>
      </c>
      <c r="L83" s="188"/>
      <c r="M83" s="188"/>
      <c r="N83" s="188"/>
      <c r="O83" s="188"/>
      <c r="P83" s="241">
        <f t="shared" si="3"/>
        <v>0</v>
      </c>
      <c r="Q83" s="242">
        <f>IFERROR(INDEX(Deduction!$AC:$AC,MATCH($A83,Deduction!$A:$A,0))*_xlfn.XLOOKUP(Q$1,'Point System'!$E:$E,'Point System'!$G:$G,0),0)</f>
        <v>0</v>
      </c>
      <c r="R83" s="242">
        <f>IFERROR(INDEX(Deduction!$AD:$AD,MATCH($A83,Deduction!$A:$A,0))*_xlfn.XLOOKUP(R$1,'Point System'!$E:$E,'Point System'!$G:$G,0),0)</f>
        <v>0</v>
      </c>
      <c r="S83" s="242">
        <f>IFERROR(INDEX(Deduction!$AE:$AE,MATCH($A83,Deduction!$A:$A,0))*_xlfn.XLOOKUP(S$1,'Point System'!$E:$E,'Point System'!$G:$G,0),0)</f>
        <v>0</v>
      </c>
      <c r="T83" s="242">
        <f>IFERROR(INDEX(Deduction!$AF:$AF,MATCH($A83,Deduction!$A:$A,0))*_xlfn.XLOOKUP(T$1,'Point System'!$E:$E,'Point System'!$G:$G,0),0)</f>
        <v>0</v>
      </c>
      <c r="U83" s="242">
        <f>IFERROR(INDEX(Deduction!$AG:$AG,MATCH($A83,Deduction!$A:$A,0))*_xlfn.XLOOKUP(U$1,'Point System'!$E:$E,'Point System'!$G:$G,0),0)</f>
        <v>0</v>
      </c>
      <c r="V83" s="242">
        <f>IFERROR(INDEX(Deduction!$AH:$AH,MATCH($A83,Deduction!$A:$A,0))*_xlfn.XLOOKUP(V$1,'Point System'!$E:$E,'Point System'!$G:$G,0),0)</f>
        <v>0</v>
      </c>
      <c r="W83" s="241">
        <f t="shared" si="4"/>
        <v>0</v>
      </c>
      <c r="X83" s="241">
        <f t="shared" si="5"/>
        <v>0</v>
      </c>
      <c r="Y83" s="244" cm="1">
        <f t="array" ref="Y83">IFERROR(SUMPRODUCT((LOWER(INDEX(Attendance!$E:$ZZ,MATCH($A83,Attendance!$A:$A,0),0))="x")*(TEXT(Attendance!$E$1:$ZZ$1,"mmm")="Apr"))/SUMPRODUCT((Attendance!$E$1:$ZZ$1&lt;&gt;"")*(TEXT(Attendance!$E$1:$ZZ$1,"mmm")="Apr")),0)</f>
        <v>0</v>
      </c>
      <c r="Z83" s="245" cm="1">
        <f t="array" ref="Z83">IFERROR(SUMPRODUCT((LOWER(INDEX(Attendance!$E:$ZZ,MATCH($A83,Attendance!$A:$A,0),0))="x")*(Attendance!$E$2:$ZZ$2=_xlfn.XLOOKUP(E$1,'Point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84" spans="1:26" x14ac:dyDescent="0.25">
      <c r="A84" s="40">
        <f>Attendance!A83</f>
        <v>81</v>
      </c>
      <c r="B84" s="39" t="str">
        <f>IF($A84=0,"",IFERROR(_xlfn.LET(_xlpm.x,INDEX(Attendance!$B:$B,MATCH($A84,Attendance!$A:$A,0)),IF(_xlpm.x=0,"",_xlpm.x)),""))</f>
        <v/>
      </c>
      <c r="C84" s="39" t="str">
        <f>IF($A84=0,"",IFERROR(_xlfn.LET(_xlpm.x,INDEX(Attendance!$C:$C,MATCH($A84,Attendance!$A:$A,0)),IF(_xlpm.x=0,"",_xlpm.x)),""))</f>
        <v/>
      </c>
      <c r="D84" s="39" t="str">
        <f>IF($A84=0,"",IFERROR(_xlfn.LET(_xlpm.x,INDEX(Attendance!$D:$D,MATCH($A84,Attendance!$A:$A,0)),IF(_xlpm.x=0,"",_xlpm.x)),""))</f>
        <v/>
      </c>
      <c r="E84" s="233" cm="1">
        <f t="array" ref="E84">SUMPRODUCT((LOWER(INDEX(Attendance!$D:$ZZ,MATCH($A84,Attendance!$A:$A,0),0))="x")*(Attendance!$D$2:$ZZ$2=_xlfn.XLOOKUP(E$1,'Point System'!$A:$A,'Point System'!$B:$B,""))*(TEXT(Attendance!$D$1:$ZZ$1,"mmm")="Apr"))*_xlfn.XLOOKUP(E$1,'Point System'!$A:$A,'Point System'!$C:$C,0)</f>
        <v>0</v>
      </c>
      <c r="F84" s="233" cm="1">
        <f t="array" ref="F84">SUMPRODUCT((LOWER(INDEX(Attendance!$D:$ZZ,MATCH($A84,Attendance!$A:$A,0),0))="x")*(Attendance!$D$2:$ZZ$2=_xlfn.XLOOKUP(F$1,'Point System'!$A:$A,'Point System'!$B:$B,""))*(TEXT(Attendance!$D$1:$ZZ$1,"mmm")="Apr"))*_xlfn.XLOOKUP(F$1,'Point System'!$A:$A,'Point System'!$C:$C,0)</f>
        <v>0</v>
      </c>
      <c r="G84" s="233" cm="1">
        <f t="array" ref="G84">SUMPRODUCT((LOWER(INDEX(Attendance!$D:$ZZ,MATCH($A84,Attendance!$A:$A,0),0))="x")*(Attendance!$D$2:$ZZ$2=_xlfn.XLOOKUP(G$1,'Point System'!$A:$A,'Point System'!$B:$B,""))*(TEXT(Attendance!$D$1:$ZZ$1,"mmm")="Apr"))*_xlfn.XLOOKUP(G$1,'Point System'!$A:$A,'Point System'!$C:$C,0)</f>
        <v>0</v>
      </c>
      <c r="H84" s="233" cm="1">
        <f t="array" ref="H84">SUMPRODUCT((LOWER(INDEX(Attendance!$D:$ZZ,MATCH($A84,Attendance!$A:$A,0),0))="x")*(Attendance!$D$2:$ZZ$2=_xlfn.XLOOKUP(H$1,'Point System'!$A:$A,'Point System'!$B:$B,""))*(TEXT(Attendance!$D$1:$ZZ$1,"mmm")="Apr"))*_xlfn.XLOOKUP(H$1,'Point System'!$A:$A,'Point System'!$C:$C,0)</f>
        <v>0</v>
      </c>
      <c r="I84" s="233" cm="1">
        <f t="array" ref="I84">SUMPRODUCT((LOWER(INDEX(Attendance!$D:$ZZ,MATCH($A84,Attendance!$A:$A,0),0))="x")*(Attendance!$D$2:$ZZ$2=_xlfn.XLOOKUP(I$1,'Point System'!$A:$A,'Point System'!$B:$B,""))*(TEXT(Attendance!$D$1:$ZZ$1,"mmm")="Apr"))*_xlfn.XLOOKUP(I$1,'Point System'!$A:$A,'Point System'!$C:$C,0)</f>
        <v>0</v>
      </c>
      <c r="J84" s="233" cm="1">
        <f t="array" ref="J84">SUMPRODUCT((LOWER(INDEX(Attendance!$D:$ZZ,MATCH($A84,Attendance!$A:$A,0),0))="x")*(Attendance!$D$2:$ZZ$2=_xlfn.XLOOKUP(J$1,'Point System'!$A:$A,'Point System'!$B:$B,""))*(TEXT(Attendance!$D$1:$ZZ$1,"mmm")="Apr"))*_xlfn.XLOOKUP(J$1,'Point System'!$A:$A,'Point System'!$C:$C,0)</f>
        <v>0</v>
      </c>
      <c r="K84" s="233" cm="1">
        <f t="array" ref="K84">SUMPRODUCT((LOWER(INDEX(Attendance!$D:$ZZ,MATCH($A84,Attendance!$A:$A,0),0))="x")*(Attendance!$D$2:$ZZ$2=_xlfn.XLOOKUP(K$1,'Point System'!$A:$A,'Point System'!$B:$B,""))*(TEXT(Attendance!$D$1:$ZZ$1,"mmm")="Apr"))*_xlfn.XLOOKUP(K$1,'Point System'!$A:$A,'Point System'!$C:$C,0)</f>
        <v>0</v>
      </c>
      <c r="L84" s="188"/>
      <c r="M84" s="188"/>
      <c r="N84" s="188"/>
      <c r="O84" s="188"/>
      <c r="P84" s="241">
        <f t="shared" si="3"/>
        <v>0</v>
      </c>
      <c r="Q84" s="242">
        <f>IFERROR(INDEX(Deduction!$AC:$AC,MATCH($A84,Deduction!$A:$A,0))*_xlfn.XLOOKUP(Q$1,'Point System'!$E:$E,'Point System'!$G:$G,0),0)</f>
        <v>0</v>
      </c>
      <c r="R84" s="242">
        <f>IFERROR(INDEX(Deduction!$AD:$AD,MATCH($A84,Deduction!$A:$A,0))*_xlfn.XLOOKUP(R$1,'Point System'!$E:$E,'Point System'!$G:$G,0),0)</f>
        <v>0</v>
      </c>
      <c r="S84" s="242">
        <f>IFERROR(INDEX(Deduction!$AE:$AE,MATCH($A84,Deduction!$A:$A,0))*_xlfn.XLOOKUP(S$1,'Point System'!$E:$E,'Point System'!$G:$G,0),0)</f>
        <v>0</v>
      </c>
      <c r="T84" s="242">
        <f>IFERROR(INDEX(Deduction!$AF:$AF,MATCH($A84,Deduction!$A:$A,0))*_xlfn.XLOOKUP(T$1,'Point System'!$E:$E,'Point System'!$G:$G,0),0)</f>
        <v>0</v>
      </c>
      <c r="U84" s="242">
        <f>IFERROR(INDEX(Deduction!$AG:$AG,MATCH($A84,Deduction!$A:$A,0))*_xlfn.XLOOKUP(U$1,'Point System'!$E:$E,'Point System'!$G:$G,0),0)</f>
        <v>0</v>
      </c>
      <c r="V84" s="242">
        <f>IFERROR(INDEX(Deduction!$AH:$AH,MATCH($A84,Deduction!$A:$A,0))*_xlfn.XLOOKUP(V$1,'Point System'!$E:$E,'Point System'!$G:$G,0),0)</f>
        <v>0</v>
      </c>
      <c r="W84" s="241">
        <f t="shared" si="4"/>
        <v>0</v>
      </c>
      <c r="X84" s="241">
        <f t="shared" si="5"/>
        <v>0</v>
      </c>
      <c r="Y84" s="244" cm="1">
        <f t="array" ref="Y84">IFERROR(SUMPRODUCT((LOWER(INDEX(Attendance!$E:$ZZ,MATCH($A84,Attendance!$A:$A,0),0))="x")*(TEXT(Attendance!$E$1:$ZZ$1,"mmm")="Apr"))/SUMPRODUCT((Attendance!$E$1:$ZZ$1&lt;&gt;"")*(TEXT(Attendance!$E$1:$ZZ$1,"mmm")="Apr")),0)</f>
        <v>0</v>
      </c>
      <c r="Z84" s="245" cm="1">
        <f t="array" ref="Z84">IFERROR(SUMPRODUCT((LOWER(INDEX(Attendance!$E:$ZZ,MATCH($A84,Attendance!$A:$A,0),0))="x")*(Attendance!$E$2:$ZZ$2=_xlfn.XLOOKUP(E$1,'Point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85" spans="1:26" x14ac:dyDescent="0.25">
      <c r="A85" s="39">
        <f>Attendance!A84</f>
        <v>82</v>
      </c>
      <c r="B85" s="39" t="str">
        <f>IF($A85=0,"",IFERROR(_xlfn.LET(_xlpm.x,INDEX(Attendance!$B:$B,MATCH($A85,Attendance!$A:$A,0)),IF(_xlpm.x=0,"",_xlpm.x)),""))</f>
        <v/>
      </c>
      <c r="C85" s="39" t="str">
        <f>IF($A85=0,"",IFERROR(_xlfn.LET(_xlpm.x,INDEX(Attendance!$C:$C,MATCH($A85,Attendance!$A:$A,0)),IF(_xlpm.x=0,"",_xlpm.x)),""))</f>
        <v/>
      </c>
      <c r="D85" s="39" t="str">
        <f>IF($A85=0,"",IFERROR(_xlfn.LET(_xlpm.x,INDEX(Attendance!$D:$D,MATCH($A85,Attendance!$A:$A,0)),IF(_xlpm.x=0,"",_xlpm.x)),""))</f>
        <v/>
      </c>
      <c r="E85" s="233" cm="1">
        <f t="array" ref="E85">SUMPRODUCT((LOWER(INDEX(Attendance!$D:$ZZ,MATCH($A85,Attendance!$A:$A,0),0))="x")*(Attendance!$D$2:$ZZ$2=_xlfn.XLOOKUP(E$1,'Point System'!$A:$A,'Point System'!$B:$B,""))*(TEXT(Attendance!$D$1:$ZZ$1,"mmm")="Apr"))*_xlfn.XLOOKUP(E$1,'Point System'!$A:$A,'Point System'!$C:$C,0)</f>
        <v>0</v>
      </c>
      <c r="F85" s="233" cm="1">
        <f t="array" ref="F85">SUMPRODUCT((LOWER(INDEX(Attendance!$D:$ZZ,MATCH($A85,Attendance!$A:$A,0),0))="x")*(Attendance!$D$2:$ZZ$2=_xlfn.XLOOKUP(F$1,'Point System'!$A:$A,'Point System'!$B:$B,""))*(TEXT(Attendance!$D$1:$ZZ$1,"mmm")="Apr"))*_xlfn.XLOOKUP(F$1,'Point System'!$A:$A,'Point System'!$C:$C,0)</f>
        <v>0</v>
      </c>
      <c r="G85" s="233" cm="1">
        <f t="array" ref="G85">SUMPRODUCT((LOWER(INDEX(Attendance!$D:$ZZ,MATCH($A85,Attendance!$A:$A,0),0))="x")*(Attendance!$D$2:$ZZ$2=_xlfn.XLOOKUP(G$1,'Point System'!$A:$A,'Point System'!$B:$B,""))*(TEXT(Attendance!$D$1:$ZZ$1,"mmm")="Apr"))*_xlfn.XLOOKUP(G$1,'Point System'!$A:$A,'Point System'!$C:$C,0)</f>
        <v>0</v>
      </c>
      <c r="H85" s="233" cm="1">
        <f t="array" ref="H85">SUMPRODUCT((LOWER(INDEX(Attendance!$D:$ZZ,MATCH($A85,Attendance!$A:$A,0),0))="x")*(Attendance!$D$2:$ZZ$2=_xlfn.XLOOKUP(H$1,'Point System'!$A:$A,'Point System'!$B:$B,""))*(TEXT(Attendance!$D$1:$ZZ$1,"mmm")="Apr"))*_xlfn.XLOOKUP(H$1,'Point System'!$A:$A,'Point System'!$C:$C,0)</f>
        <v>0</v>
      </c>
      <c r="I85" s="233" cm="1">
        <f t="array" ref="I85">SUMPRODUCT((LOWER(INDEX(Attendance!$D:$ZZ,MATCH($A85,Attendance!$A:$A,0),0))="x")*(Attendance!$D$2:$ZZ$2=_xlfn.XLOOKUP(I$1,'Point System'!$A:$A,'Point System'!$B:$B,""))*(TEXT(Attendance!$D$1:$ZZ$1,"mmm")="Apr"))*_xlfn.XLOOKUP(I$1,'Point System'!$A:$A,'Point System'!$C:$C,0)</f>
        <v>0</v>
      </c>
      <c r="J85" s="233" cm="1">
        <f t="array" ref="J85">SUMPRODUCT((LOWER(INDEX(Attendance!$D:$ZZ,MATCH($A85,Attendance!$A:$A,0),0))="x")*(Attendance!$D$2:$ZZ$2=_xlfn.XLOOKUP(J$1,'Point System'!$A:$A,'Point System'!$B:$B,""))*(TEXT(Attendance!$D$1:$ZZ$1,"mmm")="Apr"))*_xlfn.XLOOKUP(J$1,'Point System'!$A:$A,'Point System'!$C:$C,0)</f>
        <v>0</v>
      </c>
      <c r="K85" s="233" cm="1">
        <f t="array" ref="K85">SUMPRODUCT((LOWER(INDEX(Attendance!$D:$ZZ,MATCH($A85,Attendance!$A:$A,0),0))="x")*(Attendance!$D$2:$ZZ$2=_xlfn.XLOOKUP(K$1,'Point System'!$A:$A,'Point System'!$B:$B,""))*(TEXT(Attendance!$D$1:$ZZ$1,"mmm")="Apr"))*_xlfn.XLOOKUP(K$1,'Point System'!$A:$A,'Point System'!$C:$C,0)</f>
        <v>0</v>
      </c>
      <c r="L85" s="188"/>
      <c r="M85" s="188"/>
      <c r="N85" s="188"/>
      <c r="O85" s="188"/>
      <c r="P85" s="241">
        <f t="shared" si="3"/>
        <v>0</v>
      </c>
      <c r="Q85" s="242">
        <f>IFERROR(INDEX(Deduction!$AC:$AC,MATCH($A85,Deduction!$A:$A,0))*_xlfn.XLOOKUP(Q$1,'Point System'!$E:$E,'Point System'!$G:$G,0),0)</f>
        <v>0</v>
      </c>
      <c r="R85" s="242">
        <f>IFERROR(INDEX(Deduction!$AD:$AD,MATCH($A85,Deduction!$A:$A,0))*_xlfn.XLOOKUP(R$1,'Point System'!$E:$E,'Point System'!$G:$G,0),0)</f>
        <v>0</v>
      </c>
      <c r="S85" s="242">
        <f>IFERROR(INDEX(Deduction!$AE:$AE,MATCH($A85,Deduction!$A:$A,0))*_xlfn.XLOOKUP(S$1,'Point System'!$E:$E,'Point System'!$G:$G,0),0)</f>
        <v>0</v>
      </c>
      <c r="T85" s="242">
        <f>IFERROR(INDEX(Deduction!$AF:$AF,MATCH($A85,Deduction!$A:$A,0))*_xlfn.XLOOKUP(T$1,'Point System'!$E:$E,'Point System'!$G:$G,0),0)</f>
        <v>0</v>
      </c>
      <c r="U85" s="242">
        <f>IFERROR(INDEX(Deduction!$AG:$AG,MATCH($A85,Deduction!$A:$A,0))*_xlfn.XLOOKUP(U$1,'Point System'!$E:$E,'Point System'!$G:$G,0),0)</f>
        <v>0</v>
      </c>
      <c r="V85" s="242">
        <f>IFERROR(INDEX(Deduction!$AH:$AH,MATCH($A85,Deduction!$A:$A,0))*_xlfn.XLOOKUP(V$1,'Point System'!$E:$E,'Point System'!$G:$G,0),0)</f>
        <v>0</v>
      </c>
      <c r="W85" s="241">
        <f t="shared" si="4"/>
        <v>0</v>
      </c>
      <c r="X85" s="241">
        <f t="shared" si="5"/>
        <v>0</v>
      </c>
      <c r="Y85" s="244" cm="1">
        <f t="array" ref="Y85">IFERROR(SUMPRODUCT((LOWER(INDEX(Attendance!$E:$ZZ,MATCH($A85,Attendance!$A:$A,0),0))="x")*(TEXT(Attendance!$E$1:$ZZ$1,"mmm")="Apr"))/SUMPRODUCT((Attendance!$E$1:$ZZ$1&lt;&gt;"")*(TEXT(Attendance!$E$1:$ZZ$1,"mmm")="Apr")),0)</f>
        <v>0</v>
      </c>
      <c r="Z85" s="245" cm="1">
        <f t="array" ref="Z85">IFERROR(SUMPRODUCT((LOWER(INDEX(Attendance!$E:$ZZ,MATCH($A85,Attendance!$A:$A,0),0))="x")*(Attendance!$E$2:$ZZ$2=_xlfn.XLOOKUP(E$1,'Point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86" spans="1:26" x14ac:dyDescent="0.25">
      <c r="A86" s="40">
        <f>Attendance!A85</f>
        <v>83</v>
      </c>
      <c r="B86" s="39" t="str">
        <f>IF($A86=0,"",IFERROR(_xlfn.LET(_xlpm.x,INDEX(Attendance!$B:$B,MATCH($A86,Attendance!$A:$A,0)),IF(_xlpm.x=0,"",_xlpm.x)),""))</f>
        <v/>
      </c>
      <c r="C86" s="39" t="str">
        <f>IF($A86=0,"",IFERROR(_xlfn.LET(_xlpm.x,INDEX(Attendance!$C:$C,MATCH($A86,Attendance!$A:$A,0)),IF(_xlpm.x=0,"",_xlpm.x)),""))</f>
        <v/>
      </c>
      <c r="D86" s="39" t="str">
        <f>IF($A86=0,"",IFERROR(_xlfn.LET(_xlpm.x,INDEX(Attendance!$D:$D,MATCH($A86,Attendance!$A:$A,0)),IF(_xlpm.x=0,"",_xlpm.x)),""))</f>
        <v/>
      </c>
      <c r="E86" s="233" cm="1">
        <f t="array" ref="E86">SUMPRODUCT((LOWER(INDEX(Attendance!$D:$ZZ,MATCH($A86,Attendance!$A:$A,0),0))="x")*(Attendance!$D$2:$ZZ$2=_xlfn.XLOOKUP(E$1,'Point System'!$A:$A,'Point System'!$B:$B,""))*(TEXT(Attendance!$D$1:$ZZ$1,"mmm")="Apr"))*_xlfn.XLOOKUP(E$1,'Point System'!$A:$A,'Point System'!$C:$C,0)</f>
        <v>0</v>
      </c>
      <c r="F86" s="233" cm="1">
        <f t="array" ref="F86">SUMPRODUCT((LOWER(INDEX(Attendance!$D:$ZZ,MATCH($A86,Attendance!$A:$A,0),0))="x")*(Attendance!$D$2:$ZZ$2=_xlfn.XLOOKUP(F$1,'Point System'!$A:$A,'Point System'!$B:$B,""))*(TEXT(Attendance!$D$1:$ZZ$1,"mmm")="Apr"))*_xlfn.XLOOKUP(F$1,'Point System'!$A:$A,'Point System'!$C:$C,0)</f>
        <v>0</v>
      </c>
      <c r="G86" s="233" cm="1">
        <f t="array" ref="G86">SUMPRODUCT((LOWER(INDEX(Attendance!$D:$ZZ,MATCH($A86,Attendance!$A:$A,0),0))="x")*(Attendance!$D$2:$ZZ$2=_xlfn.XLOOKUP(G$1,'Point System'!$A:$A,'Point System'!$B:$B,""))*(TEXT(Attendance!$D$1:$ZZ$1,"mmm")="Apr"))*_xlfn.XLOOKUP(G$1,'Point System'!$A:$A,'Point System'!$C:$C,0)</f>
        <v>0</v>
      </c>
      <c r="H86" s="233" cm="1">
        <f t="array" ref="H86">SUMPRODUCT((LOWER(INDEX(Attendance!$D:$ZZ,MATCH($A86,Attendance!$A:$A,0),0))="x")*(Attendance!$D$2:$ZZ$2=_xlfn.XLOOKUP(H$1,'Point System'!$A:$A,'Point System'!$B:$B,""))*(TEXT(Attendance!$D$1:$ZZ$1,"mmm")="Apr"))*_xlfn.XLOOKUP(H$1,'Point System'!$A:$A,'Point System'!$C:$C,0)</f>
        <v>0</v>
      </c>
      <c r="I86" s="233" cm="1">
        <f t="array" ref="I86">SUMPRODUCT((LOWER(INDEX(Attendance!$D:$ZZ,MATCH($A86,Attendance!$A:$A,0),0))="x")*(Attendance!$D$2:$ZZ$2=_xlfn.XLOOKUP(I$1,'Point System'!$A:$A,'Point System'!$B:$B,""))*(TEXT(Attendance!$D$1:$ZZ$1,"mmm")="Apr"))*_xlfn.XLOOKUP(I$1,'Point System'!$A:$A,'Point System'!$C:$C,0)</f>
        <v>0</v>
      </c>
      <c r="J86" s="233" cm="1">
        <f t="array" ref="J86">SUMPRODUCT((LOWER(INDEX(Attendance!$D:$ZZ,MATCH($A86,Attendance!$A:$A,0),0))="x")*(Attendance!$D$2:$ZZ$2=_xlfn.XLOOKUP(J$1,'Point System'!$A:$A,'Point System'!$B:$B,""))*(TEXT(Attendance!$D$1:$ZZ$1,"mmm")="Apr"))*_xlfn.XLOOKUP(J$1,'Point System'!$A:$A,'Point System'!$C:$C,0)</f>
        <v>0</v>
      </c>
      <c r="K86" s="233" cm="1">
        <f t="array" ref="K86">SUMPRODUCT((LOWER(INDEX(Attendance!$D:$ZZ,MATCH($A86,Attendance!$A:$A,0),0))="x")*(Attendance!$D$2:$ZZ$2=_xlfn.XLOOKUP(K$1,'Point System'!$A:$A,'Point System'!$B:$B,""))*(TEXT(Attendance!$D$1:$ZZ$1,"mmm")="Apr"))*_xlfn.XLOOKUP(K$1,'Point System'!$A:$A,'Point System'!$C:$C,0)</f>
        <v>0</v>
      </c>
      <c r="L86" s="188"/>
      <c r="M86" s="188"/>
      <c r="N86" s="188"/>
      <c r="O86" s="188"/>
      <c r="P86" s="241">
        <f t="shared" si="3"/>
        <v>0</v>
      </c>
      <c r="Q86" s="242">
        <f>IFERROR(INDEX(Deduction!$AC:$AC,MATCH($A86,Deduction!$A:$A,0))*_xlfn.XLOOKUP(Q$1,'Point System'!$E:$E,'Point System'!$G:$G,0),0)</f>
        <v>0</v>
      </c>
      <c r="R86" s="242">
        <f>IFERROR(INDEX(Deduction!$AD:$AD,MATCH($A86,Deduction!$A:$A,0))*_xlfn.XLOOKUP(R$1,'Point System'!$E:$E,'Point System'!$G:$G,0),0)</f>
        <v>0</v>
      </c>
      <c r="S86" s="242">
        <f>IFERROR(INDEX(Deduction!$AE:$AE,MATCH($A86,Deduction!$A:$A,0))*_xlfn.XLOOKUP(S$1,'Point System'!$E:$E,'Point System'!$G:$G,0),0)</f>
        <v>0</v>
      </c>
      <c r="T86" s="242">
        <f>IFERROR(INDEX(Deduction!$AF:$AF,MATCH($A86,Deduction!$A:$A,0))*_xlfn.XLOOKUP(T$1,'Point System'!$E:$E,'Point System'!$G:$G,0),0)</f>
        <v>0</v>
      </c>
      <c r="U86" s="242">
        <f>IFERROR(INDEX(Deduction!$AG:$AG,MATCH($A86,Deduction!$A:$A,0))*_xlfn.XLOOKUP(U$1,'Point System'!$E:$E,'Point System'!$G:$G,0),0)</f>
        <v>0</v>
      </c>
      <c r="V86" s="242">
        <f>IFERROR(INDEX(Deduction!$AH:$AH,MATCH($A86,Deduction!$A:$A,0))*_xlfn.XLOOKUP(V$1,'Point System'!$E:$E,'Point System'!$G:$G,0),0)</f>
        <v>0</v>
      </c>
      <c r="W86" s="241">
        <f t="shared" si="4"/>
        <v>0</v>
      </c>
      <c r="X86" s="241">
        <f t="shared" si="5"/>
        <v>0</v>
      </c>
      <c r="Y86" s="244" cm="1">
        <f t="array" ref="Y86">IFERROR(SUMPRODUCT((LOWER(INDEX(Attendance!$E:$ZZ,MATCH($A86,Attendance!$A:$A,0),0))="x")*(TEXT(Attendance!$E$1:$ZZ$1,"mmm")="Apr"))/SUMPRODUCT((Attendance!$E$1:$ZZ$1&lt;&gt;"")*(TEXT(Attendance!$E$1:$ZZ$1,"mmm")="Apr")),0)</f>
        <v>0</v>
      </c>
      <c r="Z86" s="245" cm="1">
        <f t="array" ref="Z86">IFERROR(SUMPRODUCT((LOWER(INDEX(Attendance!$E:$ZZ,MATCH($A86,Attendance!$A:$A,0),0))="x")*(Attendance!$E$2:$ZZ$2=_xlfn.XLOOKUP(E$1,'Point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87" spans="1:26" x14ac:dyDescent="0.25">
      <c r="A87" s="39">
        <f>Attendance!A86</f>
        <v>84</v>
      </c>
      <c r="B87" s="39" t="str">
        <f>IF($A87=0,"",IFERROR(_xlfn.LET(_xlpm.x,INDEX(Attendance!$B:$B,MATCH($A87,Attendance!$A:$A,0)),IF(_xlpm.x=0,"",_xlpm.x)),""))</f>
        <v/>
      </c>
      <c r="C87" s="39" t="str">
        <f>IF($A87=0,"",IFERROR(_xlfn.LET(_xlpm.x,INDEX(Attendance!$C:$C,MATCH($A87,Attendance!$A:$A,0)),IF(_xlpm.x=0,"",_xlpm.x)),""))</f>
        <v/>
      </c>
      <c r="D87" s="39" t="str">
        <f>IF($A87=0,"",IFERROR(_xlfn.LET(_xlpm.x,INDEX(Attendance!$D:$D,MATCH($A87,Attendance!$A:$A,0)),IF(_xlpm.x=0,"",_xlpm.x)),""))</f>
        <v/>
      </c>
      <c r="E87" s="233" cm="1">
        <f t="array" ref="E87">SUMPRODUCT((LOWER(INDEX(Attendance!$D:$ZZ,MATCH($A87,Attendance!$A:$A,0),0))="x")*(Attendance!$D$2:$ZZ$2=_xlfn.XLOOKUP(E$1,'Point System'!$A:$A,'Point System'!$B:$B,""))*(TEXT(Attendance!$D$1:$ZZ$1,"mmm")="Apr"))*_xlfn.XLOOKUP(E$1,'Point System'!$A:$A,'Point System'!$C:$C,0)</f>
        <v>0</v>
      </c>
      <c r="F87" s="233" cm="1">
        <f t="array" ref="F87">SUMPRODUCT((LOWER(INDEX(Attendance!$D:$ZZ,MATCH($A87,Attendance!$A:$A,0),0))="x")*(Attendance!$D$2:$ZZ$2=_xlfn.XLOOKUP(F$1,'Point System'!$A:$A,'Point System'!$B:$B,""))*(TEXT(Attendance!$D$1:$ZZ$1,"mmm")="Apr"))*_xlfn.XLOOKUP(F$1,'Point System'!$A:$A,'Point System'!$C:$C,0)</f>
        <v>0</v>
      </c>
      <c r="G87" s="233" cm="1">
        <f t="array" ref="G87">SUMPRODUCT((LOWER(INDEX(Attendance!$D:$ZZ,MATCH($A87,Attendance!$A:$A,0),0))="x")*(Attendance!$D$2:$ZZ$2=_xlfn.XLOOKUP(G$1,'Point System'!$A:$A,'Point System'!$B:$B,""))*(TEXT(Attendance!$D$1:$ZZ$1,"mmm")="Apr"))*_xlfn.XLOOKUP(G$1,'Point System'!$A:$A,'Point System'!$C:$C,0)</f>
        <v>0</v>
      </c>
      <c r="H87" s="233" cm="1">
        <f t="array" ref="H87">SUMPRODUCT((LOWER(INDEX(Attendance!$D:$ZZ,MATCH($A87,Attendance!$A:$A,0),0))="x")*(Attendance!$D$2:$ZZ$2=_xlfn.XLOOKUP(H$1,'Point System'!$A:$A,'Point System'!$B:$B,""))*(TEXT(Attendance!$D$1:$ZZ$1,"mmm")="Apr"))*_xlfn.XLOOKUP(H$1,'Point System'!$A:$A,'Point System'!$C:$C,0)</f>
        <v>0</v>
      </c>
      <c r="I87" s="233" cm="1">
        <f t="array" ref="I87">SUMPRODUCT((LOWER(INDEX(Attendance!$D:$ZZ,MATCH($A87,Attendance!$A:$A,0),0))="x")*(Attendance!$D$2:$ZZ$2=_xlfn.XLOOKUP(I$1,'Point System'!$A:$A,'Point System'!$B:$B,""))*(TEXT(Attendance!$D$1:$ZZ$1,"mmm")="Apr"))*_xlfn.XLOOKUP(I$1,'Point System'!$A:$A,'Point System'!$C:$C,0)</f>
        <v>0</v>
      </c>
      <c r="J87" s="233" cm="1">
        <f t="array" ref="J87">SUMPRODUCT((LOWER(INDEX(Attendance!$D:$ZZ,MATCH($A87,Attendance!$A:$A,0),0))="x")*(Attendance!$D$2:$ZZ$2=_xlfn.XLOOKUP(J$1,'Point System'!$A:$A,'Point System'!$B:$B,""))*(TEXT(Attendance!$D$1:$ZZ$1,"mmm")="Apr"))*_xlfn.XLOOKUP(J$1,'Point System'!$A:$A,'Point System'!$C:$C,0)</f>
        <v>0</v>
      </c>
      <c r="K87" s="233" cm="1">
        <f t="array" ref="K87">SUMPRODUCT((LOWER(INDEX(Attendance!$D:$ZZ,MATCH($A87,Attendance!$A:$A,0),0))="x")*(Attendance!$D$2:$ZZ$2=_xlfn.XLOOKUP(K$1,'Point System'!$A:$A,'Point System'!$B:$B,""))*(TEXT(Attendance!$D$1:$ZZ$1,"mmm")="Apr"))*_xlfn.XLOOKUP(K$1,'Point System'!$A:$A,'Point System'!$C:$C,0)</f>
        <v>0</v>
      </c>
      <c r="L87" s="188"/>
      <c r="M87" s="188"/>
      <c r="N87" s="188"/>
      <c r="O87" s="188"/>
      <c r="P87" s="241">
        <f t="shared" si="3"/>
        <v>0</v>
      </c>
      <c r="Q87" s="242">
        <f>IFERROR(INDEX(Deduction!$AC:$AC,MATCH($A87,Deduction!$A:$A,0))*_xlfn.XLOOKUP(Q$1,'Point System'!$E:$E,'Point System'!$G:$G,0),0)</f>
        <v>0</v>
      </c>
      <c r="R87" s="242">
        <f>IFERROR(INDEX(Deduction!$AD:$AD,MATCH($A87,Deduction!$A:$A,0))*_xlfn.XLOOKUP(R$1,'Point System'!$E:$E,'Point System'!$G:$G,0),0)</f>
        <v>0</v>
      </c>
      <c r="S87" s="242">
        <f>IFERROR(INDEX(Deduction!$AE:$AE,MATCH($A87,Deduction!$A:$A,0))*_xlfn.XLOOKUP(S$1,'Point System'!$E:$E,'Point System'!$G:$G,0),0)</f>
        <v>0</v>
      </c>
      <c r="T87" s="242">
        <f>IFERROR(INDEX(Deduction!$AF:$AF,MATCH($A87,Deduction!$A:$A,0))*_xlfn.XLOOKUP(T$1,'Point System'!$E:$E,'Point System'!$G:$G,0),0)</f>
        <v>0</v>
      </c>
      <c r="U87" s="242">
        <f>IFERROR(INDEX(Deduction!$AG:$AG,MATCH($A87,Deduction!$A:$A,0))*_xlfn.XLOOKUP(U$1,'Point System'!$E:$E,'Point System'!$G:$G,0),0)</f>
        <v>0</v>
      </c>
      <c r="V87" s="242">
        <f>IFERROR(INDEX(Deduction!$AH:$AH,MATCH($A87,Deduction!$A:$A,0))*_xlfn.XLOOKUP(V$1,'Point System'!$E:$E,'Point System'!$G:$G,0),0)</f>
        <v>0</v>
      </c>
      <c r="W87" s="241">
        <f t="shared" si="4"/>
        <v>0</v>
      </c>
      <c r="X87" s="241">
        <f t="shared" si="5"/>
        <v>0</v>
      </c>
      <c r="Y87" s="244" cm="1">
        <f t="array" ref="Y87">IFERROR(SUMPRODUCT((LOWER(INDEX(Attendance!$E:$ZZ,MATCH($A87,Attendance!$A:$A,0),0))="x")*(TEXT(Attendance!$E$1:$ZZ$1,"mmm")="Apr"))/SUMPRODUCT((Attendance!$E$1:$ZZ$1&lt;&gt;"")*(TEXT(Attendance!$E$1:$ZZ$1,"mmm")="Apr")),0)</f>
        <v>0</v>
      </c>
      <c r="Z87" s="245" cm="1">
        <f t="array" ref="Z87">IFERROR(SUMPRODUCT((LOWER(INDEX(Attendance!$E:$ZZ,MATCH($A87,Attendance!$A:$A,0),0))="x")*(Attendance!$E$2:$ZZ$2=_xlfn.XLOOKUP(E$1,'Point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88" spans="1:26" x14ac:dyDescent="0.25">
      <c r="A88" s="40">
        <f>Attendance!A87</f>
        <v>85</v>
      </c>
      <c r="B88" s="39" t="str">
        <f>IF($A88=0,"",IFERROR(_xlfn.LET(_xlpm.x,INDEX(Attendance!$B:$B,MATCH($A88,Attendance!$A:$A,0)),IF(_xlpm.x=0,"",_xlpm.x)),""))</f>
        <v/>
      </c>
      <c r="C88" s="39" t="str">
        <f>IF($A88=0,"",IFERROR(_xlfn.LET(_xlpm.x,INDEX(Attendance!$C:$C,MATCH($A88,Attendance!$A:$A,0)),IF(_xlpm.x=0,"",_xlpm.x)),""))</f>
        <v/>
      </c>
      <c r="D88" s="39" t="str">
        <f>IF($A88=0,"",IFERROR(_xlfn.LET(_xlpm.x,INDEX(Attendance!$D:$D,MATCH($A88,Attendance!$A:$A,0)),IF(_xlpm.x=0,"",_xlpm.x)),""))</f>
        <v/>
      </c>
      <c r="E88" s="233" cm="1">
        <f t="array" ref="E88">SUMPRODUCT((LOWER(INDEX(Attendance!$D:$ZZ,MATCH($A88,Attendance!$A:$A,0),0))="x")*(Attendance!$D$2:$ZZ$2=_xlfn.XLOOKUP(E$1,'Point System'!$A:$A,'Point System'!$B:$B,""))*(TEXT(Attendance!$D$1:$ZZ$1,"mmm")="Apr"))*_xlfn.XLOOKUP(E$1,'Point System'!$A:$A,'Point System'!$C:$C,0)</f>
        <v>0</v>
      </c>
      <c r="F88" s="233" cm="1">
        <f t="array" ref="F88">SUMPRODUCT((LOWER(INDEX(Attendance!$D:$ZZ,MATCH($A88,Attendance!$A:$A,0),0))="x")*(Attendance!$D$2:$ZZ$2=_xlfn.XLOOKUP(F$1,'Point System'!$A:$A,'Point System'!$B:$B,""))*(TEXT(Attendance!$D$1:$ZZ$1,"mmm")="Apr"))*_xlfn.XLOOKUP(F$1,'Point System'!$A:$A,'Point System'!$C:$C,0)</f>
        <v>0</v>
      </c>
      <c r="G88" s="233" cm="1">
        <f t="array" ref="G88">SUMPRODUCT((LOWER(INDEX(Attendance!$D:$ZZ,MATCH($A88,Attendance!$A:$A,0),0))="x")*(Attendance!$D$2:$ZZ$2=_xlfn.XLOOKUP(G$1,'Point System'!$A:$A,'Point System'!$B:$B,""))*(TEXT(Attendance!$D$1:$ZZ$1,"mmm")="Apr"))*_xlfn.XLOOKUP(G$1,'Point System'!$A:$A,'Point System'!$C:$C,0)</f>
        <v>0</v>
      </c>
      <c r="H88" s="233" cm="1">
        <f t="array" ref="H88">SUMPRODUCT((LOWER(INDEX(Attendance!$D:$ZZ,MATCH($A88,Attendance!$A:$A,0),0))="x")*(Attendance!$D$2:$ZZ$2=_xlfn.XLOOKUP(H$1,'Point System'!$A:$A,'Point System'!$B:$B,""))*(TEXT(Attendance!$D$1:$ZZ$1,"mmm")="Apr"))*_xlfn.XLOOKUP(H$1,'Point System'!$A:$A,'Point System'!$C:$C,0)</f>
        <v>0</v>
      </c>
      <c r="I88" s="233" cm="1">
        <f t="array" ref="I88">SUMPRODUCT((LOWER(INDEX(Attendance!$D:$ZZ,MATCH($A88,Attendance!$A:$A,0),0))="x")*(Attendance!$D$2:$ZZ$2=_xlfn.XLOOKUP(I$1,'Point System'!$A:$A,'Point System'!$B:$B,""))*(TEXT(Attendance!$D$1:$ZZ$1,"mmm")="Apr"))*_xlfn.XLOOKUP(I$1,'Point System'!$A:$A,'Point System'!$C:$C,0)</f>
        <v>0</v>
      </c>
      <c r="J88" s="233" cm="1">
        <f t="array" ref="J88">SUMPRODUCT((LOWER(INDEX(Attendance!$D:$ZZ,MATCH($A88,Attendance!$A:$A,0),0))="x")*(Attendance!$D$2:$ZZ$2=_xlfn.XLOOKUP(J$1,'Point System'!$A:$A,'Point System'!$B:$B,""))*(TEXT(Attendance!$D$1:$ZZ$1,"mmm")="Apr"))*_xlfn.XLOOKUP(J$1,'Point System'!$A:$A,'Point System'!$C:$C,0)</f>
        <v>0</v>
      </c>
      <c r="K88" s="233" cm="1">
        <f t="array" ref="K88">SUMPRODUCT((LOWER(INDEX(Attendance!$D:$ZZ,MATCH($A88,Attendance!$A:$A,0),0))="x")*(Attendance!$D$2:$ZZ$2=_xlfn.XLOOKUP(K$1,'Point System'!$A:$A,'Point System'!$B:$B,""))*(TEXT(Attendance!$D$1:$ZZ$1,"mmm")="Apr"))*_xlfn.XLOOKUP(K$1,'Point System'!$A:$A,'Point System'!$C:$C,0)</f>
        <v>0</v>
      </c>
      <c r="L88" s="188"/>
      <c r="M88" s="188"/>
      <c r="N88" s="188"/>
      <c r="O88" s="188"/>
      <c r="P88" s="241">
        <f t="shared" si="3"/>
        <v>0</v>
      </c>
      <c r="Q88" s="242">
        <f>IFERROR(INDEX(Deduction!$AC:$AC,MATCH($A88,Deduction!$A:$A,0))*_xlfn.XLOOKUP(Q$1,'Point System'!$E:$E,'Point System'!$G:$G,0),0)</f>
        <v>0</v>
      </c>
      <c r="R88" s="242">
        <f>IFERROR(INDEX(Deduction!$AD:$AD,MATCH($A88,Deduction!$A:$A,0))*_xlfn.XLOOKUP(R$1,'Point System'!$E:$E,'Point System'!$G:$G,0),0)</f>
        <v>0</v>
      </c>
      <c r="S88" s="242">
        <f>IFERROR(INDEX(Deduction!$AE:$AE,MATCH($A88,Deduction!$A:$A,0))*_xlfn.XLOOKUP(S$1,'Point System'!$E:$E,'Point System'!$G:$G,0),0)</f>
        <v>0</v>
      </c>
      <c r="T88" s="242">
        <f>IFERROR(INDEX(Deduction!$AF:$AF,MATCH($A88,Deduction!$A:$A,0))*_xlfn.XLOOKUP(T$1,'Point System'!$E:$E,'Point System'!$G:$G,0),0)</f>
        <v>0</v>
      </c>
      <c r="U88" s="242">
        <f>IFERROR(INDEX(Deduction!$AG:$AG,MATCH($A88,Deduction!$A:$A,0))*_xlfn.XLOOKUP(U$1,'Point System'!$E:$E,'Point System'!$G:$G,0),0)</f>
        <v>0</v>
      </c>
      <c r="V88" s="242">
        <f>IFERROR(INDEX(Deduction!$AH:$AH,MATCH($A88,Deduction!$A:$A,0))*_xlfn.XLOOKUP(V$1,'Point System'!$E:$E,'Point System'!$G:$G,0),0)</f>
        <v>0</v>
      </c>
      <c r="W88" s="241">
        <f t="shared" si="4"/>
        <v>0</v>
      </c>
      <c r="X88" s="241">
        <f t="shared" si="5"/>
        <v>0</v>
      </c>
      <c r="Y88" s="244" cm="1">
        <f t="array" ref="Y88">IFERROR(SUMPRODUCT((LOWER(INDEX(Attendance!$E:$ZZ,MATCH($A88,Attendance!$A:$A,0),0))="x")*(TEXT(Attendance!$E$1:$ZZ$1,"mmm")="Apr"))/SUMPRODUCT((Attendance!$E$1:$ZZ$1&lt;&gt;"")*(TEXT(Attendance!$E$1:$ZZ$1,"mmm")="Apr")),0)</f>
        <v>0</v>
      </c>
      <c r="Z88" s="245" cm="1">
        <f t="array" ref="Z88">IFERROR(SUMPRODUCT((LOWER(INDEX(Attendance!$E:$ZZ,MATCH($A88,Attendance!$A:$A,0),0))="x")*(Attendance!$E$2:$ZZ$2=_xlfn.XLOOKUP(E$1,'Point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89" spans="1:26" x14ac:dyDescent="0.25">
      <c r="A89" s="39">
        <f>Attendance!A88</f>
        <v>86</v>
      </c>
      <c r="B89" s="39" t="str">
        <f>IF($A89=0,"",IFERROR(_xlfn.LET(_xlpm.x,INDEX(Attendance!$B:$B,MATCH($A89,Attendance!$A:$A,0)),IF(_xlpm.x=0,"",_xlpm.x)),""))</f>
        <v/>
      </c>
      <c r="C89" s="39" t="str">
        <f>IF($A89=0,"",IFERROR(_xlfn.LET(_xlpm.x,INDEX(Attendance!$C:$C,MATCH($A89,Attendance!$A:$A,0)),IF(_xlpm.x=0,"",_xlpm.x)),""))</f>
        <v/>
      </c>
      <c r="D89" s="39" t="str">
        <f>IF($A89=0,"",IFERROR(_xlfn.LET(_xlpm.x,INDEX(Attendance!$D:$D,MATCH($A89,Attendance!$A:$A,0)),IF(_xlpm.x=0,"",_xlpm.x)),""))</f>
        <v/>
      </c>
      <c r="E89" s="233" cm="1">
        <f t="array" ref="E89">SUMPRODUCT((LOWER(INDEX(Attendance!$D:$ZZ,MATCH($A89,Attendance!$A:$A,0),0))="x")*(Attendance!$D$2:$ZZ$2=_xlfn.XLOOKUP(E$1,'Point System'!$A:$A,'Point System'!$B:$B,""))*(TEXT(Attendance!$D$1:$ZZ$1,"mmm")="Apr"))*_xlfn.XLOOKUP(E$1,'Point System'!$A:$A,'Point System'!$C:$C,0)</f>
        <v>0</v>
      </c>
      <c r="F89" s="233" cm="1">
        <f t="array" ref="F89">SUMPRODUCT((LOWER(INDEX(Attendance!$D:$ZZ,MATCH($A89,Attendance!$A:$A,0),0))="x")*(Attendance!$D$2:$ZZ$2=_xlfn.XLOOKUP(F$1,'Point System'!$A:$A,'Point System'!$B:$B,""))*(TEXT(Attendance!$D$1:$ZZ$1,"mmm")="Apr"))*_xlfn.XLOOKUP(F$1,'Point System'!$A:$A,'Point System'!$C:$C,0)</f>
        <v>0</v>
      </c>
      <c r="G89" s="233" cm="1">
        <f t="array" ref="G89">SUMPRODUCT((LOWER(INDEX(Attendance!$D:$ZZ,MATCH($A89,Attendance!$A:$A,0),0))="x")*(Attendance!$D$2:$ZZ$2=_xlfn.XLOOKUP(G$1,'Point System'!$A:$A,'Point System'!$B:$B,""))*(TEXT(Attendance!$D$1:$ZZ$1,"mmm")="Apr"))*_xlfn.XLOOKUP(G$1,'Point System'!$A:$A,'Point System'!$C:$C,0)</f>
        <v>0</v>
      </c>
      <c r="H89" s="233" cm="1">
        <f t="array" ref="H89">SUMPRODUCT((LOWER(INDEX(Attendance!$D:$ZZ,MATCH($A89,Attendance!$A:$A,0),0))="x")*(Attendance!$D$2:$ZZ$2=_xlfn.XLOOKUP(H$1,'Point System'!$A:$A,'Point System'!$B:$B,""))*(TEXT(Attendance!$D$1:$ZZ$1,"mmm")="Apr"))*_xlfn.XLOOKUP(H$1,'Point System'!$A:$A,'Point System'!$C:$C,0)</f>
        <v>0</v>
      </c>
      <c r="I89" s="233" cm="1">
        <f t="array" ref="I89">SUMPRODUCT((LOWER(INDEX(Attendance!$D:$ZZ,MATCH($A89,Attendance!$A:$A,0),0))="x")*(Attendance!$D$2:$ZZ$2=_xlfn.XLOOKUP(I$1,'Point System'!$A:$A,'Point System'!$B:$B,""))*(TEXT(Attendance!$D$1:$ZZ$1,"mmm")="Apr"))*_xlfn.XLOOKUP(I$1,'Point System'!$A:$A,'Point System'!$C:$C,0)</f>
        <v>0</v>
      </c>
      <c r="J89" s="233" cm="1">
        <f t="array" ref="J89">SUMPRODUCT((LOWER(INDEX(Attendance!$D:$ZZ,MATCH($A89,Attendance!$A:$A,0),0))="x")*(Attendance!$D$2:$ZZ$2=_xlfn.XLOOKUP(J$1,'Point System'!$A:$A,'Point System'!$B:$B,""))*(TEXT(Attendance!$D$1:$ZZ$1,"mmm")="Apr"))*_xlfn.XLOOKUP(J$1,'Point System'!$A:$A,'Point System'!$C:$C,0)</f>
        <v>0</v>
      </c>
      <c r="K89" s="233" cm="1">
        <f t="array" ref="K89">SUMPRODUCT((LOWER(INDEX(Attendance!$D:$ZZ,MATCH($A89,Attendance!$A:$A,0),0))="x")*(Attendance!$D$2:$ZZ$2=_xlfn.XLOOKUP(K$1,'Point System'!$A:$A,'Point System'!$B:$B,""))*(TEXT(Attendance!$D$1:$ZZ$1,"mmm")="Apr"))*_xlfn.XLOOKUP(K$1,'Point System'!$A:$A,'Point System'!$C:$C,0)</f>
        <v>0</v>
      </c>
      <c r="L89" s="188"/>
      <c r="M89" s="188"/>
      <c r="N89" s="188"/>
      <c r="O89" s="188"/>
      <c r="P89" s="241">
        <f t="shared" si="3"/>
        <v>0</v>
      </c>
      <c r="Q89" s="242">
        <f>IFERROR(INDEX(Deduction!$AC:$AC,MATCH($A89,Deduction!$A:$A,0))*_xlfn.XLOOKUP(Q$1,'Point System'!$E:$E,'Point System'!$G:$G,0),0)</f>
        <v>0</v>
      </c>
      <c r="R89" s="242">
        <f>IFERROR(INDEX(Deduction!$AD:$AD,MATCH($A89,Deduction!$A:$A,0))*_xlfn.XLOOKUP(R$1,'Point System'!$E:$E,'Point System'!$G:$G,0),0)</f>
        <v>0</v>
      </c>
      <c r="S89" s="242">
        <f>IFERROR(INDEX(Deduction!$AE:$AE,MATCH($A89,Deduction!$A:$A,0))*_xlfn.XLOOKUP(S$1,'Point System'!$E:$E,'Point System'!$G:$G,0),0)</f>
        <v>0</v>
      </c>
      <c r="T89" s="242">
        <f>IFERROR(INDEX(Deduction!$AF:$AF,MATCH($A89,Deduction!$A:$A,0))*_xlfn.XLOOKUP(T$1,'Point System'!$E:$E,'Point System'!$G:$G,0),0)</f>
        <v>0</v>
      </c>
      <c r="U89" s="242">
        <f>IFERROR(INDEX(Deduction!$AG:$AG,MATCH($A89,Deduction!$A:$A,0))*_xlfn.XLOOKUP(U$1,'Point System'!$E:$E,'Point System'!$G:$G,0),0)</f>
        <v>0</v>
      </c>
      <c r="V89" s="242">
        <f>IFERROR(INDEX(Deduction!$AH:$AH,MATCH($A89,Deduction!$A:$A,0))*_xlfn.XLOOKUP(V$1,'Point System'!$E:$E,'Point System'!$G:$G,0),0)</f>
        <v>0</v>
      </c>
      <c r="W89" s="241">
        <f t="shared" si="4"/>
        <v>0</v>
      </c>
      <c r="X89" s="241">
        <f t="shared" si="5"/>
        <v>0</v>
      </c>
      <c r="Y89" s="244" cm="1">
        <f t="array" ref="Y89">IFERROR(SUMPRODUCT((LOWER(INDEX(Attendance!$E:$ZZ,MATCH($A89,Attendance!$A:$A,0),0))="x")*(TEXT(Attendance!$E$1:$ZZ$1,"mmm")="Apr"))/SUMPRODUCT((Attendance!$E$1:$ZZ$1&lt;&gt;"")*(TEXT(Attendance!$E$1:$ZZ$1,"mmm")="Apr")),0)</f>
        <v>0</v>
      </c>
      <c r="Z89" s="245" cm="1">
        <f t="array" ref="Z89">IFERROR(SUMPRODUCT((LOWER(INDEX(Attendance!$E:$ZZ,MATCH($A89,Attendance!$A:$A,0),0))="x")*(Attendance!$E$2:$ZZ$2=_xlfn.XLOOKUP(E$1,'Point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90" spans="1:26" x14ac:dyDescent="0.25">
      <c r="A90" s="40">
        <f>Attendance!A89</f>
        <v>87</v>
      </c>
      <c r="B90" s="39" t="str">
        <f>IF($A90=0,"",IFERROR(_xlfn.LET(_xlpm.x,INDEX(Attendance!$B:$B,MATCH($A90,Attendance!$A:$A,0)),IF(_xlpm.x=0,"",_xlpm.x)),""))</f>
        <v/>
      </c>
      <c r="C90" s="39" t="str">
        <f>IF($A90=0,"",IFERROR(_xlfn.LET(_xlpm.x,INDEX(Attendance!$C:$C,MATCH($A90,Attendance!$A:$A,0)),IF(_xlpm.x=0,"",_xlpm.x)),""))</f>
        <v/>
      </c>
      <c r="D90" s="39" t="str">
        <f>IF($A90=0,"",IFERROR(_xlfn.LET(_xlpm.x,INDEX(Attendance!$D:$D,MATCH($A90,Attendance!$A:$A,0)),IF(_xlpm.x=0,"",_xlpm.x)),""))</f>
        <v/>
      </c>
      <c r="E90" s="233" cm="1">
        <f t="array" ref="E90">SUMPRODUCT((LOWER(INDEX(Attendance!$D:$ZZ,MATCH($A90,Attendance!$A:$A,0),0))="x")*(Attendance!$D$2:$ZZ$2=_xlfn.XLOOKUP(E$1,'Point System'!$A:$A,'Point System'!$B:$B,""))*(TEXT(Attendance!$D$1:$ZZ$1,"mmm")="Apr"))*_xlfn.XLOOKUP(E$1,'Point System'!$A:$A,'Point System'!$C:$C,0)</f>
        <v>0</v>
      </c>
      <c r="F90" s="233" cm="1">
        <f t="array" ref="F90">SUMPRODUCT((LOWER(INDEX(Attendance!$D:$ZZ,MATCH($A90,Attendance!$A:$A,0),0))="x")*(Attendance!$D$2:$ZZ$2=_xlfn.XLOOKUP(F$1,'Point System'!$A:$A,'Point System'!$B:$B,""))*(TEXT(Attendance!$D$1:$ZZ$1,"mmm")="Apr"))*_xlfn.XLOOKUP(F$1,'Point System'!$A:$A,'Point System'!$C:$C,0)</f>
        <v>0</v>
      </c>
      <c r="G90" s="233" cm="1">
        <f t="array" ref="G90">SUMPRODUCT((LOWER(INDEX(Attendance!$D:$ZZ,MATCH($A90,Attendance!$A:$A,0),0))="x")*(Attendance!$D$2:$ZZ$2=_xlfn.XLOOKUP(G$1,'Point System'!$A:$A,'Point System'!$B:$B,""))*(TEXT(Attendance!$D$1:$ZZ$1,"mmm")="Apr"))*_xlfn.XLOOKUP(G$1,'Point System'!$A:$A,'Point System'!$C:$C,0)</f>
        <v>0</v>
      </c>
      <c r="H90" s="233" cm="1">
        <f t="array" ref="H90">SUMPRODUCT((LOWER(INDEX(Attendance!$D:$ZZ,MATCH($A90,Attendance!$A:$A,0),0))="x")*(Attendance!$D$2:$ZZ$2=_xlfn.XLOOKUP(H$1,'Point System'!$A:$A,'Point System'!$B:$B,""))*(TEXT(Attendance!$D$1:$ZZ$1,"mmm")="Apr"))*_xlfn.XLOOKUP(H$1,'Point System'!$A:$A,'Point System'!$C:$C,0)</f>
        <v>0</v>
      </c>
      <c r="I90" s="233" cm="1">
        <f t="array" ref="I90">SUMPRODUCT((LOWER(INDEX(Attendance!$D:$ZZ,MATCH($A90,Attendance!$A:$A,0),0))="x")*(Attendance!$D$2:$ZZ$2=_xlfn.XLOOKUP(I$1,'Point System'!$A:$A,'Point System'!$B:$B,""))*(TEXT(Attendance!$D$1:$ZZ$1,"mmm")="Apr"))*_xlfn.XLOOKUP(I$1,'Point System'!$A:$A,'Point System'!$C:$C,0)</f>
        <v>0</v>
      </c>
      <c r="J90" s="233" cm="1">
        <f t="array" ref="J90">SUMPRODUCT((LOWER(INDEX(Attendance!$D:$ZZ,MATCH($A90,Attendance!$A:$A,0),0))="x")*(Attendance!$D$2:$ZZ$2=_xlfn.XLOOKUP(J$1,'Point System'!$A:$A,'Point System'!$B:$B,""))*(TEXT(Attendance!$D$1:$ZZ$1,"mmm")="Apr"))*_xlfn.XLOOKUP(J$1,'Point System'!$A:$A,'Point System'!$C:$C,0)</f>
        <v>0</v>
      </c>
      <c r="K90" s="233" cm="1">
        <f t="array" ref="K90">SUMPRODUCT((LOWER(INDEX(Attendance!$D:$ZZ,MATCH($A90,Attendance!$A:$A,0),0))="x")*(Attendance!$D$2:$ZZ$2=_xlfn.XLOOKUP(K$1,'Point System'!$A:$A,'Point System'!$B:$B,""))*(TEXT(Attendance!$D$1:$ZZ$1,"mmm")="Apr"))*_xlfn.XLOOKUP(K$1,'Point System'!$A:$A,'Point System'!$C:$C,0)</f>
        <v>0</v>
      </c>
      <c r="L90" s="188"/>
      <c r="M90" s="188"/>
      <c r="N90" s="188"/>
      <c r="O90" s="188"/>
      <c r="P90" s="241">
        <f t="shared" si="3"/>
        <v>0</v>
      </c>
      <c r="Q90" s="242">
        <f>IFERROR(INDEX(Deduction!$AC:$AC,MATCH($A90,Deduction!$A:$A,0))*_xlfn.XLOOKUP(Q$1,'Point System'!$E:$E,'Point System'!$G:$G,0),0)</f>
        <v>0</v>
      </c>
      <c r="R90" s="242">
        <f>IFERROR(INDEX(Deduction!$AD:$AD,MATCH($A90,Deduction!$A:$A,0))*_xlfn.XLOOKUP(R$1,'Point System'!$E:$E,'Point System'!$G:$G,0),0)</f>
        <v>0</v>
      </c>
      <c r="S90" s="242">
        <f>IFERROR(INDEX(Deduction!$AE:$AE,MATCH($A90,Deduction!$A:$A,0))*_xlfn.XLOOKUP(S$1,'Point System'!$E:$E,'Point System'!$G:$G,0),0)</f>
        <v>0</v>
      </c>
      <c r="T90" s="242">
        <f>IFERROR(INDEX(Deduction!$AF:$AF,MATCH($A90,Deduction!$A:$A,0))*_xlfn.XLOOKUP(T$1,'Point System'!$E:$E,'Point System'!$G:$G,0),0)</f>
        <v>0</v>
      </c>
      <c r="U90" s="242">
        <f>IFERROR(INDEX(Deduction!$AG:$AG,MATCH($A90,Deduction!$A:$A,0))*_xlfn.XLOOKUP(U$1,'Point System'!$E:$E,'Point System'!$G:$G,0),0)</f>
        <v>0</v>
      </c>
      <c r="V90" s="242">
        <f>IFERROR(INDEX(Deduction!$AH:$AH,MATCH($A90,Deduction!$A:$A,0))*_xlfn.XLOOKUP(V$1,'Point System'!$E:$E,'Point System'!$G:$G,0),0)</f>
        <v>0</v>
      </c>
      <c r="W90" s="241">
        <f t="shared" si="4"/>
        <v>0</v>
      </c>
      <c r="X90" s="241">
        <f t="shared" si="5"/>
        <v>0</v>
      </c>
      <c r="Y90" s="244" cm="1">
        <f t="array" ref="Y90">IFERROR(SUMPRODUCT((LOWER(INDEX(Attendance!$E:$ZZ,MATCH($A90,Attendance!$A:$A,0),0))="x")*(TEXT(Attendance!$E$1:$ZZ$1,"mmm")="Apr"))/SUMPRODUCT((Attendance!$E$1:$ZZ$1&lt;&gt;"")*(TEXT(Attendance!$E$1:$ZZ$1,"mmm")="Apr")),0)</f>
        <v>0</v>
      </c>
      <c r="Z90" s="245" cm="1">
        <f t="array" ref="Z90">IFERROR(SUMPRODUCT((LOWER(INDEX(Attendance!$E:$ZZ,MATCH($A90,Attendance!$A:$A,0),0))="x")*(Attendance!$E$2:$ZZ$2=_xlfn.XLOOKUP(E$1,'Point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91" spans="1:26" x14ac:dyDescent="0.25">
      <c r="A91" s="39">
        <f>Attendance!A90</f>
        <v>88</v>
      </c>
      <c r="B91" s="39" t="str">
        <f>IF($A91=0,"",IFERROR(_xlfn.LET(_xlpm.x,INDEX(Attendance!$B:$B,MATCH($A91,Attendance!$A:$A,0)),IF(_xlpm.x=0,"",_xlpm.x)),""))</f>
        <v/>
      </c>
      <c r="C91" s="39" t="str">
        <f>IF($A91=0,"",IFERROR(_xlfn.LET(_xlpm.x,INDEX(Attendance!$C:$C,MATCH($A91,Attendance!$A:$A,0)),IF(_xlpm.x=0,"",_xlpm.x)),""))</f>
        <v/>
      </c>
      <c r="D91" s="39" t="str">
        <f>IF($A91=0,"",IFERROR(_xlfn.LET(_xlpm.x,INDEX(Attendance!$D:$D,MATCH($A91,Attendance!$A:$A,0)),IF(_xlpm.x=0,"",_xlpm.x)),""))</f>
        <v/>
      </c>
      <c r="E91" s="233" cm="1">
        <f t="array" ref="E91">SUMPRODUCT((LOWER(INDEX(Attendance!$D:$ZZ,MATCH($A91,Attendance!$A:$A,0),0))="x")*(Attendance!$D$2:$ZZ$2=_xlfn.XLOOKUP(E$1,'Point System'!$A:$A,'Point System'!$B:$B,""))*(TEXT(Attendance!$D$1:$ZZ$1,"mmm")="Apr"))*_xlfn.XLOOKUP(E$1,'Point System'!$A:$A,'Point System'!$C:$C,0)</f>
        <v>0</v>
      </c>
      <c r="F91" s="233" cm="1">
        <f t="array" ref="F91">SUMPRODUCT((LOWER(INDEX(Attendance!$D:$ZZ,MATCH($A91,Attendance!$A:$A,0),0))="x")*(Attendance!$D$2:$ZZ$2=_xlfn.XLOOKUP(F$1,'Point System'!$A:$A,'Point System'!$B:$B,""))*(TEXT(Attendance!$D$1:$ZZ$1,"mmm")="Apr"))*_xlfn.XLOOKUP(F$1,'Point System'!$A:$A,'Point System'!$C:$C,0)</f>
        <v>0</v>
      </c>
      <c r="G91" s="233" cm="1">
        <f t="array" ref="G91">SUMPRODUCT((LOWER(INDEX(Attendance!$D:$ZZ,MATCH($A91,Attendance!$A:$A,0),0))="x")*(Attendance!$D$2:$ZZ$2=_xlfn.XLOOKUP(G$1,'Point System'!$A:$A,'Point System'!$B:$B,""))*(TEXT(Attendance!$D$1:$ZZ$1,"mmm")="Apr"))*_xlfn.XLOOKUP(G$1,'Point System'!$A:$A,'Point System'!$C:$C,0)</f>
        <v>0</v>
      </c>
      <c r="H91" s="233" cm="1">
        <f t="array" ref="H91">SUMPRODUCT((LOWER(INDEX(Attendance!$D:$ZZ,MATCH($A91,Attendance!$A:$A,0),0))="x")*(Attendance!$D$2:$ZZ$2=_xlfn.XLOOKUP(H$1,'Point System'!$A:$A,'Point System'!$B:$B,""))*(TEXT(Attendance!$D$1:$ZZ$1,"mmm")="Apr"))*_xlfn.XLOOKUP(H$1,'Point System'!$A:$A,'Point System'!$C:$C,0)</f>
        <v>0</v>
      </c>
      <c r="I91" s="233" cm="1">
        <f t="array" ref="I91">SUMPRODUCT((LOWER(INDEX(Attendance!$D:$ZZ,MATCH($A91,Attendance!$A:$A,0),0))="x")*(Attendance!$D$2:$ZZ$2=_xlfn.XLOOKUP(I$1,'Point System'!$A:$A,'Point System'!$B:$B,""))*(TEXT(Attendance!$D$1:$ZZ$1,"mmm")="Apr"))*_xlfn.XLOOKUP(I$1,'Point System'!$A:$A,'Point System'!$C:$C,0)</f>
        <v>0</v>
      </c>
      <c r="J91" s="233" cm="1">
        <f t="array" ref="J91">SUMPRODUCT((LOWER(INDEX(Attendance!$D:$ZZ,MATCH($A91,Attendance!$A:$A,0),0))="x")*(Attendance!$D$2:$ZZ$2=_xlfn.XLOOKUP(J$1,'Point System'!$A:$A,'Point System'!$B:$B,""))*(TEXT(Attendance!$D$1:$ZZ$1,"mmm")="Apr"))*_xlfn.XLOOKUP(J$1,'Point System'!$A:$A,'Point System'!$C:$C,0)</f>
        <v>0</v>
      </c>
      <c r="K91" s="233" cm="1">
        <f t="array" ref="K91">SUMPRODUCT((LOWER(INDEX(Attendance!$D:$ZZ,MATCH($A91,Attendance!$A:$A,0),0))="x")*(Attendance!$D$2:$ZZ$2=_xlfn.XLOOKUP(K$1,'Point System'!$A:$A,'Point System'!$B:$B,""))*(TEXT(Attendance!$D$1:$ZZ$1,"mmm")="Apr"))*_xlfn.XLOOKUP(K$1,'Point System'!$A:$A,'Point System'!$C:$C,0)</f>
        <v>0</v>
      </c>
      <c r="L91" s="188"/>
      <c r="M91" s="188"/>
      <c r="N91" s="188"/>
      <c r="O91" s="188"/>
      <c r="P91" s="241">
        <f t="shared" si="3"/>
        <v>0</v>
      </c>
      <c r="Q91" s="242">
        <f>IFERROR(INDEX(Deduction!$AC:$AC,MATCH($A91,Deduction!$A:$A,0))*_xlfn.XLOOKUP(Q$1,'Point System'!$E:$E,'Point System'!$G:$G,0),0)</f>
        <v>0</v>
      </c>
      <c r="R91" s="242">
        <f>IFERROR(INDEX(Deduction!$AD:$AD,MATCH($A91,Deduction!$A:$A,0))*_xlfn.XLOOKUP(R$1,'Point System'!$E:$E,'Point System'!$G:$G,0),0)</f>
        <v>0</v>
      </c>
      <c r="S91" s="242">
        <f>IFERROR(INDEX(Deduction!$AE:$AE,MATCH($A91,Deduction!$A:$A,0))*_xlfn.XLOOKUP(S$1,'Point System'!$E:$E,'Point System'!$G:$G,0),0)</f>
        <v>0</v>
      </c>
      <c r="T91" s="242">
        <f>IFERROR(INDEX(Deduction!$AF:$AF,MATCH($A91,Deduction!$A:$A,0))*_xlfn.XLOOKUP(T$1,'Point System'!$E:$E,'Point System'!$G:$G,0),0)</f>
        <v>0</v>
      </c>
      <c r="U91" s="242">
        <f>IFERROR(INDEX(Deduction!$AG:$AG,MATCH($A91,Deduction!$A:$A,0))*_xlfn.XLOOKUP(U$1,'Point System'!$E:$E,'Point System'!$G:$G,0),0)</f>
        <v>0</v>
      </c>
      <c r="V91" s="242">
        <f>IFERROR(INDEX(Deduction!$AH:$AH,MATCH($A91,Deduction!$A:$A,0))*_xlfn.XLOOKUP(V$1,'Point System'!$E:$E,'Point System'!$G:$G,0),0)</f>
        <v>0</v>
      </c>
      <c r="W91" s="241">
        <f t="shared" si="4"/>
        <v>0</v>
      </c>
      <c r="X91" s="241">
        <f t="shared" si="5"/>
        <v>0</v>
      </c>
      <c r="Y91" s="244" cm="1">
        <f t="array" ref="Y91">IFERROR(SUMPRODUCT((LOWER(INDEX(Attendance!$E:$ZZ,MATCH($A91,Attendance!$A:$A,0),0))="x")*(TEXT(Attendance!$E$1:$ZZ$1,"mmm")="Apr"))/SUMPRODUCT((Attendance!$E$1:$ZZ$1&lt;&gt;"")*(TEXT(Attendance!$E$1:$ZZ$1,"mmm")="Apr")),0)</f>
        <v>0</v>
      </c>
      <c r="Z91" s="245" cm="1">
        <f t="array" ref="Z91">IFERROR(SUMPRODUCT((LOWER(INDEX(Attendance!$E:$ZZ,MATCH($A91,Attendance!$A:$A,0),0))="x")*(Attendance!$E$2:$ZZ$2=_xlfn.XLOOKUP(E$1,'Point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92" spans="1:26" x14ac:dyDescent="0.25">
      <c r="A92" s="40">
        <f>Attendance!A91</f>
        <v>89</v>
      </c>
      <c r="B92" s="39" t="str">
        <f>IF($A92=0,"",IFERROR(_xlfn.LET(_xlpm.x,INDEX(Attendance!$B:$B,MATCH($A92,Attendance!$A:$A,0)),IF(_xlpm.x=0,"",_xlpm.x)),""))</f>
        <v/>
      </c>
      <c r="C92" s="39" t="str">
        <f>IF($A92=0,"",IFERROR(_xlfn.LET(_xlpm.x,INDEX(Attendance!$C:$C,MATCH($A92,Attendance!$A:$A,0)),IF(_xlpm.x=0,"",_xlpm.x)),""))</f>
        <v/>
      </c>
      <c r="D92" s="39" t="str">
        <f>IF($A92=0,"",IFERROR(_xlfn.LET(_xlpm.x,INDEX(Attendance!$D:$D,MATCH($A92,Attendance!$A:$A,0)),IF(_xlpm.x=0,"",_xlpm.x)),""))</f>
        <v/>
      </c>
      <c r="E92" s="233" cm="1">
        <f t="array" ref="E92">SUMPRODUCT((LOWER(INDEX(Attendance!$D:$ZZ,MATCH($A92,Attendance!$A:$A,0),0))="x")*(Attendance!$D$2:$ZZ$2=_xlfn.XLOOKUP(E$1,'Point System'!$A:$A,'Point System'!$B:$B,""))*(TEXT(Attendance!$D$1:$ZZ$1,"mmm")="Apr"))*_xlfn.XLOOKUP(E$1,'Point System'!$A:$A,'Point System'!$C:$C,0)</f>
        <v>0</v>
      </c>
      <c r="F92" s="233" cm="1">
        <f t="array" ref="F92">SUMPRODUCT((LOWER(INDEX(Attendance!$D:$ZZ,MATCH($A92,Attendance!$A:$A,0),0))="x")*(Attendance!$D$2:$ZZ$2=_xlfn.XLOOKUP(F$1,'Point System'!$A:$A,'Point System'!$B:$B,""))*(TEXT(Attendance!$D$1:$ZZ$1,"mmm")="Apr"))*_xlfn.XLOOKUP(F$1,'Point System'!$A:$A,'Point System'!$C:$C,0)</f>
        <v>0</v>
      </c>
      <c r="G92" s="233" cm="1">
        <f t="array" ref="G92">SUMPRODUCT((LOWER(INDEX(Attendance!$D:$ZZ,MATCH($A92,Attendance!$A:$A,0),0))="x")*(Attendance!$D$2:$ZZ$2=_xlfn.XLOOKUP(G$1,'Point System'!$A:$A,'Point System'!$B:$B,""))*(TEXT(Attendance!$D$1:$ZZ$1,"mmm")="Apr"))*_xlfn.XLOOKUP(G$1,'Point System'!$A:$A,'Point System'!$C:$C,0)</f>
        <v>0</v>
      </c>
      <c r="H92" s="233" cm="1">
        <f t="array" ref="H92">SUMPRODUCT((LOWER(INDEX(Attendance!$D:$ZZ,MATCH($A92,Attendance!$A:$A,0),0))="x")*(Attendance!$D$2:$ZZ$2=_xlfn.XLOOKUP(H$1,'Point System'!$A:$A,'Point System'!$B:$B,""))*(TEXT(Attendance!$D$1:$ZZ$1,"mmm")="Apr"))*_xlfn.XLOOKUP(H$1,'Point System'!$A:$A,'Point System'!$C:$C,0)</f>
        <v>0</v>
      </c>
      <c r="I92" s="233" cm="1">
        <f t="array" ref="I92">SUMPRODUCT((LOWER(INDEX(Attendance!$D:$ZZ,MATCH($A92,Attendance!$A:$A,0),0))="x")*(Attendance!$D$2:$ZZ$2=_xlfn.XLOOKUP(I$1,'Point System'!$A:$A,'Point System'!$B:$B,""))*(TEXT(Attendance!$D$1:$ZZ$1,"mmm")="Apr"))*_xlfn.XLOOKUP(I$1,'Point System'!$A:$A,'Point System'!$C:$C,0)</f>
        <v>0</v>
      </c>
      <c r="J92" s="233" cm="1">
        <f t="array" ref="J92">SUMPRODUCT((LOWER(INDEX(Attendance!$D:$ZZ,MATCH($A92,Attendance!$A:$A,0),0))="x")*(Attendance!$D$2:$ZZ$2=_xlfn.XLOOKUP(J$1,'Point System'!$A:$A,'Point System'!$B:$B,""))*(TEXT(Attendance!$D$1:$ZZ$1,"mmm")="Apr"))*_xlfn.XLOOKUP(J$1,'Point System'!$A:$A,'Point System'!$C:$C,0)</f>
        <v>0</v>
      </c>
      <c r="K92" s="233" cm="1">
        <f t="array" ref="K92">SUMPRODUCT((LOWER(INDEX(Attendance!$D:$ZZ,MATCH($A92,Attendance!$A:$A,0),0))="x")*(Attendance!$D$2:$ZZ$2=_xlfn.XLOOKUP(K$1,'Point System'!$A:$A,'Point System'!$B:$B,""))*(TEXT(Attendance!$D$1:$ZZ$1,"mmm")="Apr"))*_xlfn.XLOOKUP(K$1,'Point System'!$A:$A,'Point System'!$C:$C,0)</f>
        <v>0</v>
      </c>
      <c r="L92" s="188"/>
      <c r="M92" s="188"/>
      <c r="N92" s="188"/>
      <c r="O92" s="188"/>
      <c r="P92" s="241">
        <f t="shared" si="3"/>
        <v>0</v>
      </c>
      <c r="Q92" s="242">
        <f>IFERROR(INDEX(Deduction!$AC:$AC,MATCH($A92,Deduction!$A:$A,0))*_xlfn.XLOOKUP(Q$1,'Point System'!$E:$E,'Point System'!$G:$G,0),0)</f>
        <v>0</v>
      </c>
      <c r="R92" s="242">
        <f>IFERROR(INDEX(Deduction!$AD:$AD,MATCH($A92,Deduction!$A:$A,0))*_xlfn.XLOOKUP(R$1,'Point System'!$E:$E,'Point System'!$G:$G,0),0)</f>
        <v>0</v>
      </c>
      <c r="S92" s="242">
        <f>IFERROR(INDEX(Deduction!$AE:$AE,MATCH($A92,Deduction!$A:$A,0))*_xlfn.XLOOKUP(S$1,'Point System'!$E:$E,'Point System'!$G:$G,0),0)</f>
        <v>0</v>
      </c>
      <c r="T92" s="242">
        <f>IFERROR(INDEX(Deduction!$AF:$AF,MATCH($A92,Deduction!$A:$A,0))*_xlfn.XLOOKUP(T$1,'Point System'!$E:$E,'Point System'!$G:$G,0),0)</f>
        <v>0</v>
      </c>
      <c r="U92" s="242">
        <f>IFERROR(INDEX(Deduction!$AG:$AG,MATCH($A92,Deduction!$A:$A,0))*_xlfn.XLOOKUP(U$1,'Point System'!$E:$E,'Point System'!$G:$G,0),0)</f>
        <v>0</v>
      </c>
      <c r="V92" s="242">
        <f>IFERROR(INDEX(Deduction!$AH:$AH,MATCH($A92,Deduction!$A:$A,0))*_xlfn.XLOOKUP(V$1,'Point System'!$E:$E,'Point System'!$G:$G,0),0)</f>
        <v>0</v>
      </c>
      <c r="W92" s="241">
        <f t="shared" si="4"/>
        <v>0</v>
      </c>
      <c r="X92" s="241">
        <f t="shared" si="5"/>
        <v>0</v>
      </c>
      <c r="Y92" s="244" cm="1">
        <f t="array" ref="Y92">IFERROR(SUMPRODUCT((LOWER(INDEX(Attendance!$E:$ZZ,MATCH($A92,Attendance!$A:$A,0),0))="x")*(TEXT(Attendance!$E$1:$ZZ$1,"mmm")="Apr"))/SUMPRODUCT((Attendance!$E$1:$ZZ$1&lt;&gt;"")*(TEXT(Attendance!$E$1:$ZZ$1,"mmm")="Apr")),0)</f>
        <v>0</v>
      </c>
      <c r="Z92" s="245" cm="1">
        <f t="array" ref="Z92">IFERROR(SUMPRODUCT((LOWER(INDEX(Attendance!$E:$ZZ,MATCH($A92,Attendance!$A:$A,0),0))="x")*(Attendance!$E$2:$ZZ$2=_xlfn.XLOOKUP(E$1,'Point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93" spans="1:26" x14ac:dyDescent="0.25">
      <c r="A93" s="39">
        <f>Attendance!A92</f>
        <v>90</v>
      </c>
      <c r="B93" s="39" t="str">
        <f>IF($A93=0,"",IFERROR(_xlfn.LET(_xlpm.x,INDEX(Attendance!$B:$B,MATCH($A93,Attendance!$A:$A,0)),IF(_xlpm.x=0,"",_xlpm.x)),""))</f>
        <v/>
      </c>
      <c r="C93" s="39" t="str">
        <f>IF($A93=0,"",IFERROR(_xlfn.LET(_xlpm.x,INDEX(Attendance!$C:$C,MATCH($A93,Attendance!$A:$A,0)),IF(_xlpm.x=0,"",_xlpm.x)),""))</f>
        <v/>
      </c>
      <c r="D93" s="39" t="str">
        <f>IF($A93=0,"",IFERROR(_xlfn.LET(_xlpm.x,INDEX(Attendance!$D:$D,MATCH($A93,Attendance!$A:$A,0)),IF(_xlpm.x=0,"",_xlpm.x)),""))</f>
        <v/>
      </c>
      <c r="E93" s="233" cm="1">
        <f t="array" ref="E93">SUMPRODUCT((LOWER(INDEX(Attendance!$D:$ZZ,MATCH($A93,Attendance!$A:$A,0),0))="x")*(Attendance!$D$2:$ZZ$2=_xlfn.XLOOKUP(E$1,'Point System'!$A:$A,'Point System'!$B:$B,""))*(TEXT(Attendance!$D$1:$ZZ$1,"mmm")="Apr"))*_xlfn.XLOOKUP(E$1,'Point System'!$A:$A,'Point System'!$C:$C,0)</f>
        <v>0</v>
      </c>
      <c r="F93" s="233" cm="1">
        <f t="array" ref="F93">SUMPRODUCT((LOWER(INDEX(Attendance!$D:$ZZ,MATCH($A93,Attendance!$A:$A,0),0))="x")*(Attendance!$D$2:$ZZ$2=_xlfn.XLOOKUP(F$1,'Point System'!$A:$A,'Point System'!$B:$B,""))*(TEXT(Attendance!$D$1:$ZZ$1,"mmm")="Apr"))*_xlfn.XLOOKUP(F$1,'Point System'!$A:$A,'Point System'!$C:$C,0)</f>
        <v>0</v>
      </c>
      <c r="G93" s="233" cm="1">
        <f t="array" ref="G93">SUMPRODUCT((LOWER(INDEX(Attendance!$D:$ZZ,MATCH($A93,Attendance!$A:$A,0),0))="x")*(Attendance!$D$2:$ZZ$2=_xlfn.XLOOKUP(G$1,'Point System'!$A:$A,'Point System'!$B:$B,""))*(TEXT(Attendance!$D$1:$ZZ$1,"mmm")="Apr"))*_xlfn.XLOOKUP(G$1,'Point System'!$A:$A,'Point System'!$C:$C,0)</f>
        <v>0</v>
      </c>
      <c r="H93" s="233" cm="1">
        <f t="array" ref="H93">SUMPRODUCT((LOWER(INDEX(Attendance!$D:$ZZ,MATCH($A93,Attendance!$A:$A,0),0))="x")*(Attendance!$D$2:$ZZ$2=_xlfn.XLOOKUP(H$1,'Point System'!$A:$A,'Point System'!$B:$B,""))*(TEXT(Attendance!$D$1:$ZZ$1,"mmm")="Apr"))*_xlfn.XLOOKUP(H$1,'Point System'!$A:$A,'Point System'!$C:$C,0)</f>
        <v>0</v>
      </c>
      <c r="I93" s="233" cm="1">
        <f t="array" ref="I93">SUMPRODUCT((LOWER(INDEX(Attendance!$D:$ZZ,MATCH($A93,Attendance!$A:$A,0),0))="x")*(Attendance!$D$2:$ZZ$2=_xlfn.XLOOKUP(I$1,'Point System'!$A:$A,'Point System'!$B:$B,""))*(TEXT(Attendance!$D$1:$ZZ$1,"mmm")="Apr"))*_xlfn.XLOOKUP(I$1,'Point System'!$A:$A,'Point System'!$C:$C,0)</f>
        <v>0</v>
      </c>
      <c r="J93" s="233" cm="1">
        <f t="array" ref="J93">SUMPRODUCT((LOWER(INDEX(Attendance!$D:$ZZ,MATCH($A93,Attendance!$A:$A,0),0))="x")*(Attendance!$D$2:$ZZ$2=_xlfn.XLOOKUP(J$1,'Point System'!$A:$A,'Point System'!$B:$B,""))*(TEXT(Attendance!$D$1:$ZZ$1,"mmm")="Apr"))*_xlfn.XLOOKUP(J$1,'Point System'!$A:$A,'Point System'!$C:$C,0)</f>
        <v>0</v>
      </c>
      <c r="K93" s="233" cm="1">
        <f t="array" ref="K93">SUMPRODUCT((LOWER(INDEX(Attendance!$D:$ZZ,MATCH($A93,Attendance!$A:$A,0),0))="x")*(Attendance!$D$2:$ZZ$2=_xlfn.XLOOKUP(K$1,'Point System'!$A:$A,'Point System'!$B:$B,""))*(TEXT(Attendance!$D$1:$ZZ$1,"mmm")="Apr"))*_xlfn.XLOOKUP(K$1,'Point System'!$A:$A,'Point System'!$C:$C,0)</f>
        <v>0</v>
      </c>
      <c r="L93" s="188"/>
      <c r="M93" s="188"/>
      <c r="N93" s="188"/>
      <c r="O93" s="188"/>
      <c r="P93" s="241">
        <f t="shared" si="3"/>
        <v>0</v>
      </c>
      <c r="Q93" s="242">
        <f>IFERROR(INDEX(Deduction!$AC:$AC,MATCH($A93,Deduction!$A:$A,0))*_xlfn.XLOOKUP(Q$1,'Point System'!$E:$E,'Point System'!$G:$G,0),0)</f>
        <v>0</v>
      </c>
      <c r="R93" s="242">
        <f>IFERROR(INDEX(Deduction!$AD:$AD,MATCH($A93,Deduction!$A:$A,0))*_xlfn.XLOOKUP(R$1,'Point System'!$E:$E,'Point System'!$G:$G,0),0)</f>
        <v>0</v>
      </c>
      <c r="S93" s="242">
        <f>IFERROR(INDEX(Deduction!$AE:$AE,MATCH($A93,Deduction!$A:$A,0))*_xlfn.XLOOKUP(S$1,'Point System'!$E:$E,'Point System'!$G:$G,0),0)</f>
        <v>0</v>
      </c>
      <c r="T93" s="242">
        <f>IFERROR(INDEX(Deduction!$AF:$AF,MATCH($A93,Deduction!$A:$A,0))*_xlfn.XLOOKUP(T$1,'Point System'!$E:$E,'Point System'!$G:$G,0),0)</f>
        <v>0</v>
      </c>
      <c r="U93" s="242">
        <f>IFERROR(INDEX(Deduction!$AG:$AG,MATCH($A93,Deduction!$A:$A,0))*_xlfn.XLOOKUP(U$1,'Point System'!$E:$E,'Point System'!$G:$G,0),0)</f>
        <v>0</v>
      </c>
      <c r="V93" s="242">
        <f>IFERROR(INDEX(Deduction!$AH:$AH,MATCH($A93,Deduction!$A:$A,0))*_xlfn.XLOOKUP(V$1,'Point System'!$E:$E,'Point System'!$G:$G,0),0)</f>
        <v>0</v>
      </c>
      <c r="W93" s="241">
        <f t="shared" si="4"/>
        <v>0</v>
      </c>
      <c r="X93" s="241">
        <f t="shared" si="5"/>
        <v>0</v>
      </c>
      <c r="Y93" s="244" cm="1">
        <f t="array" ref="Y93">IFERROR(SUMPRODUCT((LOWER(INDEX(Attendance!$E:$ZZ,MATCH($A93,Attendance!$A:$A,0),0))="x")*(TEXT(Attendance!$E$1:$ZZ$1,"mmm")="Apr"))/SUMPRODUCT((Attendance!$E$1:$ZZ$1&lt;&gt;"")*(TEXT(Attendance!$E$1:$ZZ$1,"mmm")="Apr")),0)</f>
        <v>0</v>
      </c>
      <c r="Z93" s="245" cm="1">
        <f t="array" ref="Z93">IFERROR(SUMPRODUCT((LOWER(INDEX(Attendance!$E:$ZZ,MATCH($A93,Attendance!$A:$A,0),0))="x")*(Attendance!$E$2:$ZZ$2=_xlfn.XLOOKUP(E$1,'Point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94" spans="1:26" x14ac:dyDescent="0.25">
      <c r="A94" s="40">
        <f>Attendance!A93</f>
        <v>91</v>
      </c>
      <c r="B94" s="39" t="str">
        <f>IF($A94=0,"",IFERROR(_xlfn.LET(_xlpm.x,INDEX(Attendance!$B:$B,MATCH($A94,Attendance!$A:$A,0)),IF(_xlpm.x=0,"",_xlpm.x)),""))</f>
        <v/>
      </c>
      <c r="C94" s="39" t="str">
        <f>IF($A94=0,"",IFERROR(_xlfn.LET(_xlpm.x,INDEX(Attendance!$C:$C,MATCH($A94,Attendance!$A:$A,0)),IF(_xlpm.x=0,"",_xlpm.x)),""))</f>
        <v/>
      </c>
      <c r="D94" s="39" t="str">
        <f>IF($A94=0,"",IFERROR(_xlfn.LET(_xlpm.x,INDEX(Attendance!$D:$D,MATCH($A94,Attendance!$A:$A,0)),IF(_xlpm.x=0,"",_xlpm.x)),""))</f>
        <v/>
      </c>
      <c r="E94" s="233" cm="1">
        <f t="array" ref="E94">SUMPRODUCT((LOWER(INDEX(Attendance!$D:$ZZ,MATCH($A94,Attendance!$A:$A,0),0))="x")*(Attendance!$D$2:$ZZ$2=_xlfn.XLOOKUP(E$1,'Point System'!$A:$A,'Point System'!$B:$B,""))*(TEXT(Attendance!$D$1:$ZZ$1,"mmm")="Apr"))*_xlfn.XLOOKUP(E$1,'Point System'!$A:$A,'Point System'!$C:$C,0)</f>
        <v>0</v>
      </c>
      <c r="F94" s="233" cm="1">
        <f t="array" ref="F94">SUMPRODUCT((LOWER(INDEX(Attendance!$D:$ZZ,MATCH($A94,Attendance!$A:$A,0),0))="x")*(Attendance!$D$2:$ZZ$2=_xlfn.XLOOKUP(F$1,'Point System'!$A:$A,'Point System'!$B:$B,""))*(TEXT(Attendance!$D$1:$ZZ$1,"mmm")="Apr"))*_xlfn.XLOOKUP(F$1,'Point System'!$A:$A,'Point System'!$C:$C,0)</f>
        <v>0</v>
      </c>
      <c r="G94" s="233" cm="1">
        <f t="array" ref="G94">SUMPRODUCT((LOWER(INDEX(Attendance!$D:$ZZ,MATCH($A94,Attendance!$A:$A,0),0))="x")*(Attendance!$D$2:$ZZ$2=_xlfn.XLOOKUP(G$1,'Point System'!$A:$A,'Point System'!$B:$B,""))*(TEXT(Attendance!$D$1:$ZZ$1,"mmm")="Apr"))*_xlfn.XLOOKUP(G$1,'Point System'!$A:$A,'Point System'!$C:$C,0)</f>
        <v>0</v>
      </c>
      <c r="H94" s="233" cm="1">
        <f t="array" ref="H94">SUMPRODUCT((LOWER(INDEX(Attendance!$D:$ZZ,MATCH($A94,Attendance!$A:$A,0),0))="x")*(Attendance!$D$2:$ZZ$2=_xlfn.XLOOKUP(H$1,'Point System'!$A:$A,'Point System'!$B:$B,""))*(TEXT(Attendance!$D$1:$ZZ$1,"mmm")="Apr"))*_xlfn.XLOOKUP(H$1,'Point System'!$A:$A,'Point System'!$C:$C,0)</f>
        <v>0</v>
      </c>
      <c r="I94" s="233" cm="1">
        <f t="array" ref="I94">SUMPRODUCT((LOWER(INDEX(Attendance!$D:$ZZ,MATCH($A94,Attendance!$A:$A,0),0))="x")*(Attendance!$D$2:$ZZ$2=_xlfn.XLOOKUP(I$1,'Point System'!$A:$A,'Point System'!$B:$B,""))*(TEXT(Attendance!$D$1:$ZZ$1,"mmm")="Apr"))*_xlfn.XLOOKUP(I$1,'Point System'!$A:$A,'Point System'!$C:$C,0)</f>
        <v>0</v>
      </c>
      <c r="J94" s="233" cm="1">
        <f t="array" ref="J94">SUMPRODUCT((LOWER(INDEX(Attendance!$D:$ZZ,MATCH($A94,Attendance!$A:$A,0),0))="x")*(Attendance!$D$2:$ZZ$2=_xlfn.XLOOKUP(J$1,'Point System'!$A:$A,'Point System'!$B:$B,""))*(TEXT(Attendance!$D$1:$ZZ$1,"mmm")="Apr"))*_xlfn.XLOOKUP(J$1,'Point System'!$A:$A,'Point System'!$C:$C,0)</f>
        <v>0</v>
      </c>
      <c r="K94" s="233" cm="1">
        <f t="array" ref="K94">SUMPRODUCT((LOWER(INDEX(Attendance!$D:$ZZ,MATCH($A94,Attendance!$A:$A,0),0))="x")*(Attendance!$D$2:$ZZ$2=_xlfn.XLOOKUP(K$1,'Point System'!$A:$A,'Point System'!$B:$B,""))*(TEXT(Attendance!$D$1:$ZZ$1,"mmm")="Apr"))*_xlfn.XLOOKUP(K$1,'Point System'!$A:$A,'Point System'!$C:$C,0)</f>
        <v>0</v>
      </c>
      <c r="L94" s="188"/>
      <c r="M94" s="188"/>
      <c r="N94" s="188"/>
      <c r="O94" s="188"/>
      <c r="P94" s="241">
        <f t="shared" si="3"/>
        <v>0</v>
      </c>
      <c r="Q94" s="242">
        <f>IFERROR(INDEX(Deduction!$AC:$AC,MATCH($A94,Deduction!$A:$A,0))*_xlfn.XLOOKUP(Q$1,'Point System'!$E:$E,'Point System'!$G:$G,0),0)</f>
        <v>0</v>
      </c>
      <c r="R94" s="242">
        <f>IFERROR(INDEX(Deduction!$AD:$AD,MATCH($A94,Deduction!$A:$A,0))*_xlfn.XLOOKUP(R$1,'Point System'!$E:$E,'Point System'!$G:$G,0),0)</f>
        <v>0</v>
      </c>
      <c r="S94" s="242">
        <f>IFERROR(INDEX(Deduction!$AE:$AE,MATCH($A94,Deduction!$A:$A,0))*_xlfn.XLOOKUP(S$1,'Point System'!$E:$E,'Point System'!$G:$G,0),0)</f>
        <v>0</v>
      </c>
      <c r="T94" s="242">
        <f>IFERROR(INDEX(Deduction!$AF:$AF,MATCH($A94,Deduction!$A:$A,0))*_xlfn.XLOOKUP(T$1,'Point System'!$E:$E,'Point System'!$G:$G,0),0)</f>
        <v>0</v>
      </c>
      <c r="U94" s="242">
        <f>IFERROR(INDEX(Deduction!$AG:$AG,MATCH($A94,Deduction!$A:$A,0))*_xlfn.XLOOKUP(U$1,'Point System'!$E:$E,'Point System'!$G:$G,0),0)</f>
        <v>0</v>
      </c>
      <c r="V94" s="242">
        <f>IFERROR(INDEX(Deduction!$AH:$AH,MATCH($A94,Deduction!$A:$A,0))*_xlfn.XLOOKUP(V$1,'Point System'!$E:$E,'Point System'!$G:$G,0),0)</f>
        <v>0</v>
      </c>
      <c r="W94" s="241">
        <f t="shared" si="4"/>
        <v>0</v>
      </c>
      <c r="X94" s="241">
        <f t="shared" si="5"/>
        <v>0</v>
      </c>
      <c r="Y94" s="244" cm="1">
        <f t="array" ref="Y94">IFERROR(SUMPRODUCT((LOWER(INDEX(Attendance!$E:$ZZ,MATCH($A94,Attendance!$A:$A,0),0))="x")*(TEXT(Attendance!$E$1:$ZZ$1,"mmm")="Apr"))/SUMPRODUCT((Attendance!$E$1:$ZZ$1&lt;&gt;"")*(TEXT(Attendance!$E$1:$ZZ$1,"mmm")="Apr")),0)</f>
        <v>0</v>
      </c>
      <c r="Z94" s="245" cm="1">
        <f t="array" ref="Z94">IFERROR(SUMPRODUCT((LOWER(INDEX(Attendance!$E:$ZZ,MATCH($A94,Attendance!$A:$A,0),0))="x")*(Attendance!$E$2:$ZZ$2=_xlfn.XLOOKUP(E$1,'Point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95" spans="1:26" x14ac:dyDescent="0.25">
      <c r="A95" s="39">
        <f>Attendance!A94</f>
        <v>92</v>
      </c>
      <c r="B95" s="39" t="str">
        <f>IF($A95=0,"",IFERROR(_xlfn.LET(_xlpm.x,INDEX(Attendance!$B:$B,MATCH($A95,Attendance!$A:$A,0)),IF(_xlpm.x=0,"",_xlpm.x)),""))</f>
        <v/>
      </c>
      <c r="C95" s="39" t="str">
        <f>IF($A95=0,"",IFERROR(_xlfn.LET(_xlpm.x,INDEX(Attendance!$C:$C,MATCH($A95,Attendance!$A:$A,0)),IF(_xlpm.x=0,"",_xlpm.x)),""))</f>
        <v/>
      </c>
      <c r="D95" s="39" t="str">
        <f>IF($A95=0,"",IFERROR(_xlfn.LET(_xlpm.x,INDEX(Attendance!$D:$D,MATCH($A95,Attendance!$A:$A,0)),IF(_xlpm.x=0,"",_xlpm.x)),""))</f>
        <v/>
      </c>
      <c r="E95" s="233" cm="1">
        <f t="array" ref="E95">SUMPRODUCT((LOWER(INDEX(Attendance!$D:$ZZ,MATCH($A95,Attendance!$A:$A,0),0))="x")*(Attendance!$D$2:$ZZ$2=_xlfn.XLOOKUP(E$1,'Point System'!$A:$A,'Point System'!$B:$B,""))*(TEXT(Attendance!$D$1:$ZZ$1,"mmm")="Apr"))*_xlfn.XLOOKUP(E$1,'Point System'!$A:$A,'Point System'!$C:$C,0)</f>
        <v>0</v>
      </c>
      <c r="F95" s="233" cm="1">
        <f t="array" ref="F95">SUMPRODUCT((LOWER(INDEX(Attendance!$D:$ZZ,MATCH($A95,Attendance!$A:$A,0),0))="x")*(Attendance!$D$2:$ZZ$2=_xlfn.XLOOKUP(F$1,'Point System'!$A:$A,'Point System'!$B:$B,""))*(TEXT(Attendance!$D$1:$ZZ$1,"mmm")="Apr"))*_xlfn.XLOOKUP(F$1,'Point System'!$A:$A,'Point System'!$C:$C,0)</f>
        <v>0</v>
      </c>
      <c r="G95" s="233" cm="1">
        <f t="array" ref="G95">SUMPRODUCT((LOWER(INDEX(Attendance!$D:$ZZ,MATCH($A95,Attendance!$A:$A,0),0))="x")*(Attendance!$D$2:$ZZ$2=_xlfn.XLOOKUP(G$1,'Point System'!$A:$A,'Point System'!$B:$B,""))*(TEXT(Attendance!$D$1:$ZZ$1,"mmm")="Apr"))*_xlfn.XLOOKUP(G$1,'Point System'!$A:$A,'Point System'!$C:$C,0)</f>
        <v>0</v>
      </c>
      <c r="H95" s="233" cm="1">
        <f t="array" ref="H95">SUMPRODUCT((LOWER(INDEX(Attendance!$D:$ZZ,MATCH($A95,Attendance!$A:$A,0),0))="x")*(Attendance!$D$2:$ZZ$2=_xlfn.XLOOKUP(H$1,'Point System'!$A:$A,'Point System'!$B:$B,""))*(TEXT(Attendance!$D$1:$ZZ$1,"mmm")="Apr"))*_xlfn.XLOOKUP(H$1,'Point System'!$A:$A,'Point System'!$C:$C,0)</f>
        <v>0</v>
      </c>
      <c r="I95" s="233" cm="1">
        <f t="array" ref="I95">SUMPRODUCT((LOWER(INDEX(Attendance!$D:$ZZ,MATCH($A95,Attendance!$A:$A,0),0))="x")*(Attendance!$D$2:$ZZ$2=_xlfn.XLOOKUP(I$1,'Point System'!$A:$A,'Point System'!$B:$B,""))*(TEXT(Attendance!$D$1:$ZZ$1,"mmm")="Apr"))*_xlfn.XLOOKUP(I$1,'Point System'!$A:$A,'Point System'!$C:$C,0)</f>
        <v>0</v>
      </c>
      <c r="J95" s="233" cm="1">
        <f t="array" ref="J95">SUMPRODUCT((LOWER(INDEX(Attendance!$D:$ZZ,MATCH($A95,Attendance!$A:$A,0),0))="x")*(Attendance!$D$2:$ZZ$2=_xlfn.XLOOKUP(J$1,'Point System'!$A:$A,'Point System'!$B:$B,""))*(TEXT(Attendance!$D$1:$ZZ$1,"mmm")="Apr"))*_xlfn.XLOOKUP(J$1,'Point System'!$A:$A,'Point System'!$C:$C,0)</f>
        <v>0</v>
      </c>
      <c r="K95" s="233" cm="1">
        <f t="array" ref="K95">SUMPRODUCT((LOWER(INDEX(Attendance!$D:$ZZ,MATCH($A95,Attendance!$A:$A,0),0))="x")*(Attendance!$D$2:$ZZ$2=_xlfn.XLOOKUP(K$1,'Point System'!$A:$A,'Point System'!$B:$B,""))*(TEXT(Attendance!$D$1:$ZZ$1,"mmm")="Apr"))*_xlfn.XLOOKUP(K$1,'Point System'!$A:$A,'Point System'!$C:$C,0)</f>
        <v>0</v>
      </c>
      <c r="L95" s="188"/>
      <c r="M95" s="188"/>
      <c r="N95" s="188"/>
      <c r="O95" s="188"/>
      <c r="P95" s="241">
        <f t="shared" si="3"/>
        <v>0</v>
      </c>
      <c r="Q95" s="242">
        <f>IFERROR(INDEX(Deduction!$AC:$AC,MATCH($A95,Deduction!$A:$A,0))*_xlfn.XLOOKUP(Q$1,'Point System'!$E:$E,'Point System'!$G:$G,0),0)</f>
        <v>0</v>
      </c>
      <c r="R95" s="242">
        <f>IFERROR(INDEX(Deduction!$AD:$AD,MATCH($A95,Deduction!$A:$A,0))*_xlfn.XLOOKUP(R$1,'Point System'!$E:$E,'Point System'!$G:$G,0),0)</f>
        <v>0</v>
      </c>
      <c r="S95" s="242">
        <f>IFERROR(INDEX(Deduction!$AE:$AE,MATCH($A95,Deduction!$A:$A,0))*_xlfn.XLOOKUP(S$1,'Point System'!$E:$E,'Point System'!$G:$G,0),0)</f>
        <v>0</v>
      </c>
      <c r="T95" s="242">
        <f>IFERROR(INDEX(Deduction!$AF:$AF,MATCH($A95,Deduction!$A:$A,0))*_xlfn.XLOOKUP(T$1,'Point System'!$E:$E,'Point System'!$G:$G,0),0)</f>
        <v>0</v>
      </c>
      <c r="U95" s="242">
        <f>IFERROR(INDEX(Deduction!$AG:$AG,MATCH($A95,Deduction!$A:$A,0))*_xlfn.XLOOKUP(U$1,'Point System'!$E:$E,'Point System'!$G:$G,0),0)</f>
        <v>0</v>
      </c>
      <c r="V95" s="242">
        <f>IFERROR(INDEX(Deduction!$AH:$AH,MATCH($A95,Deduction!$A:$A,0))*_xlfn.XLOOKUP(V$1,'Point System'!$E:$E,'Point System'!$G:$G,0),0)</f>
        <v>0</v>
      </c>
      <c r="W95" s="241">
        <f t="shared" si="4"/>
        <v>0</v>
      </c>
      <c r="X95" s="241">
        <f t="shared" si="5"/>
        <v>0</v>
      </c>
      <c r="Y95" s="244" cm="1">
        <f t="array" ref="Y95">IFERROR(SUMPRODUCT((LOWER(INDEX(Attendance!$E:$ZZ,MATCH($A95,Attendance!$A:$A,0),0))="x")*(TEXT(Attendance!$E$1:$ZZ$1,"mmm")="Apr"))/SUMPRODUCT((Attendance!$E$1:$ZZ$1&lt;&gt;"")*(TEXT(Attendance!$E$1:$ZZ$1,"mmm")="Apr")),0)</f>
        <v>0</v>
      </c>
      <c r="Z95" s="245" cm="1">
        <f t="array" ref="Z95">IFERROR(SUMPRODUCT((LOWER(INDEX(Attendance!$E:$ZZ,MATCH($A95,Attendance!$A:$A,0),0))="x")*(Attendance!$E$2:$ZZ$2=_xlfn.XLOOKUP(E$1,'Point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96" spans="1:26" x14ac:dyDescent="0.25">
      <c r="A96" s="40">
        <f>Attendance!A95</f>
        <v>93</v>
      </c>
      <c r="B96" s="39" t="str">
        <f>IF($A96=0,"",IFERROR(_xlfn.LET(_xlpm.x,INDEX(Attendance!$B:$B,MATCH($A96,Attendance!$A:$A,0)),IF(_xlpm.x=0,"",_xlpm.x)),""))</f>
        <v/>
      </c>
      <c r="C96" s="39" t="str">
        <f>IF($A96=0,"",IFERROR(_xlfn.LET(_xlpm.x,INDEX(Attendance!$C:$C,MATCH($A96,Attendance!$A:$A,0)),IF(_xlpm.x=0,"",_xlpm.x)),""))</f>
        <v/>
      </c>
      <c r="D96" s="39" t="str">
        <f>IF($A96=0,"",IFERROR(_xlfn.LET(_xlpm.x,INDEX(Attendance!$D:$D,MATCH($A96,Attendance!$A:$A,0)),IF(_xlpm.x=0,"",_xlpm.x)),""))</f>
        <v/>
      </c>
      <c r="E96" s="233" cm="1">
        <f t="array" ref="E96">SUMPRODUCT((LOWER(INDEX(Attendance!$D:$ZZ,MATCH($A96,Attendance!$A:$A,0),0))="x")*(Attendance!$D$2:$ZZ$2=_xlfn.XLOOKUP(E$1,'Point System'!$A:$A,'Point System'!$B:$B,""))*(TEXT(Attendance!$D$1:$ZZ$1,"mmm")="Apr"))*_xlfn.XLOOKUP(E$1,'Point System'!$A:$A,'Point System'!$C:$C,0)</f>
        <v>0</v>
      </c>
      <c r="F96" s="233" cm="1">
        <f t="array" ref="F96">SUMPRODUCT((LOWER(INDEX(Attendance!$D:$ZZ,MATCH($A96,Attendance!$A:$A,0),0))="x")*(Attendance!$D$2:$ZZ$2=_xlfn.XLOOKUP(F$1,'Point System'!$A:$A,'Point System'!$B:$B,""))*(TEXT(Attendance!$D$1:$ZZ$1,"mmm")="Apr"))*_xlfn.XLOOKUP(F$1,'Point System'!$A:$A,'Point System'!$C:$C,0)</f>
        <v>0</v>
      </c>
      <c r="G96" s="233" cm="1">
        <f t="array" ref="G96">SUMPRODUCT((LOWER(INDEX(Attendance!$D:$ZZ,MATCH($A96,Attendance!$A:$A,0),0))="x")*(Attendance!$D$2:$ZZ$2=_xlfn.XLOOKUP(G$1,'Point System'!$A:$A,'Point System'!$B:$B,""))*(TEXT(Attendance!$D$1:$ZZ$1,"mmm")="Apr"))*_xlfn.XLOOKUP(G$1,'Point System'!$A:$A,'Point System'!$C:$C,0)</f>
        <v>0</v>
      </c>
      <c r="H96" s="233" cm="1">
        <f t="array" ref="H96">SUMPRODUCT((LOWER(INDEX(Attendance!$D:$ZZ,MATCH($A96,Attendance!$A:$A,0),0))="x")*(Attendance!$D$2:$ZZ$2=_xlfn.XLOOKUP(H$1,'Point System'!$A:$A,'Point System'!$B:$B,""))*(TEXT(Attendance!$D$1:$ZZ$1,"mmm")="Apr"))*_xlfn.XLOOKUP(H$1,'Point System'!$A:$A,'Point System'!$C:$C,0)</f>
        <v>0</v>
      </c>
      <c r="I96" s="233" cm="1">
        <f t="array" ref="I96">SUMPRODUCT((LOWER(INDEX(Attendance!$D:$ZZ,MATCH($A96,Attendance!$A:$A,0),0))="x")*(Attendance!$D$2:$ZZ$2=_xlfn.XLOOKUP(I$1,'Point System'!$A:$A,'Point System'!$B:$B,""))*(TEXT(Attendance!$D$1:$ZZ$1,"mmm")="Apr"))*_xlfn.XLOOKUP(I$1,'Point System'!$A:$A,'Point System'!$C:$C,0)</f>
        <v>0</v>
      </c>
      <c r="J96" s="233" cm="1">
        <f t="array" ref="J96">SUMPRODUCT((LOWER(INDEX(Attendance!$D:$ZZ,MATCH($A96,Attendance!$A:$A,0),0))="x")*(Attendance!$D$2:$ZZ$2=_xlfn.XLOOKUP(J$1,'Point System'!$A:$A,'Point System'!$B:$B,""))*(TEXT(Attendance!$D$1:$ZZ$1,"mmm")="Apr"))*_xlfn.XLOOKUP(J$1,'Point System'!$A:$A,'Point System'!$C:$C,0)</f>
        <v>0</v>
      </c>
      <c r="K96" s="233" cm="1">
        <f t="array" ref="K96">SUMPRODUCT((LOWER(INDEX(Attendance!$D:$ZZ,MATCH($A96,Attendance!$A:$A,0),0))="x")*(Attendance!$D$2:$ZZ$2=_xlfn.XLOOKUP(K$1,'Point System'!$A:$A,'Point System'!$B:$B,""))*(TEXT(Attendance!$D$1:$ZZ$1,"mmm")="Apr"))*_xlfn.XLOOKUP(K$1,'Point System'!$A:$A,'Point System'!$C:$C,0)</f>
        <v>0</v>
      </c>
      <c r="L96" s="188"/>
      <c r="M96" s="188"/>
      <c r="N96" s="188"/>
      <c r="O96" s="188"/>
      <c r="P96" s="241">
        <f t="shared" si="3"/>
        <v>0</v>
      </c>
      <c r="Q96" s="242">
        <f>IFERROR(INDEX(Deduction!$AC:$AC,MATCH($A96,Deduction!$A:$A,0))*_xlfn.XLOOKUP(Q$1,'Point System'!$E:$E,'Point System'!$G:$G,0),0)</f>
        <v>0</v>
      </c>
      <c r="R96" s="242">
        <f>IFERROR(INDEX(Deduction!$AD:$AD,MATCH($A96,Deduction!$A:$A,0))*_xlfn.XLOOKUP(R$1,'Point System'!$E:$E,'Point System'!$G:$G,0),0)</f>
        <v>0</v>
      </c>
      <c r="S96" s="242">
        <f>IFERROR(INDEX(Deduction!$AE:$AE,MATCH($A96,Deduction!$A:$A,0))*_xlfn.XLOOKUP(S$1,'Point System'!$E:$E,'Point System'!$G:$G,0),0)</f>
        <v>0</v>
      </c>
      <c r="T96" s="242">
        <f>IFERROR(INDEX(Deduction!$AF:$AF,MATCH($A96,Deduction!$A:$A,0))*_xlfn.XLOOKUP(T$1,'Point System'!$E:$E,'Point System'!$G:$G,0),0)</f>
        <v>0</v>
      </c>
      <c r="U96" s="242">
        <f>IFERROR(INDEX(Deduction!$AG:$AG,MATCH($A96,Deduction!$A:$A,0))*_xlfn.XLOOKUP(U$1,'Point System'!$E:$E,'Point System'!$G:$G,0),0)</f>
        <v>0</v>
      </c>
      <c r="V96" s="242">
        <f>IFERROR(INDEX(Deduction!$AH:$AH,MATCH($A96,Deduction!$A:$A,0))*_xlfn.XLOOKUP(V$1,'Point System'!$E:$E,'Point System'!$G:$G,0),0)</f>
        <v>0</v>
      </c>
      <c r="W96" s="241">
        <f t="shared" si="4"/>
        <v>0</v>
      </c>
      <c r="X96" s="241">
        <f t="shared" si="5"/>
        <v>0</v>
      </c>
      <c r="Y96" s="244" cm="1">
        <f t="array" ref="Y96">IFERROR(SUMPRODUCT((LOWER(INDEX(Attendance!$E:$ZZ,MATCH($A96,Attendance!$A:$A,0),0))="x")*(TEXT(Attendance!$E$1:$ZZ$1,"mmm")="Apr"))/SUMPRODUCT((Attendance!$E$1:$ZZ$1&lt;&gt;"")*(TEXT(Attendance!$E$1:$ZZ$1,"mmm")="Apr")),0)</f>
        <v>0</v>
      </c>
      <c r="Z96" s="245" cm="1">
        <f t="array" ref="Z96">IFERROR(SUMPRODUCT((LOWER(INDEX(Attendance!$E:$ZZ,MATCH($A96,Attendance!$A:$A,0),0))="x")*(Attendance!$E$2:$ZZ$2=_xlfn.XLOOKUP(E$1,'Point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97" spans="1:26" x14ac:dyDescent="0.25">
      <c r="A97" s="39">
        <f>Attendance!A96</f>
        <v>94</v>
      </c>
      <c r="B97" s="39" t="str">
        <f>IF($A97=0,"",IFERROR(_xlfn.LET(_xlpm.x,INDEX(Attendance!$B:$B,MATCH($A97,Attendance!$A:$A,0)),IF(_xlpm.x=0,"",_xlpm.x)),""))</f>
        <v/>
      </c>
      <c r="C97" s="39" t="str">
        <f>IF($A97=0,"",IFERROR(_xlfn.LET(_xlpm.x,INDEX(Attendance!$C:$C,MATCH($A97,Attendance!$A:$A,0)),IF(_xlpm.x=0,"",_xlpm.x)),""))</f>
        <v/>
      </c>
      <c r="D97" s="39" t="str">
        <f>IF($A97=0,"",IFERROR(_xlfn.LET(_xlpm.x,INDEX(Attendance!$D:$D,MATCH($A97,Attendance!$A:$A,0)),IF(_xlpm.x=0,"",_xlpm.x)),""))</f>
        <v/>
      </c>
      <c r="E97" s="233" cm="1">
        <f t="array" ref="E97">SUMPRODUCT((LOWER(INDEX(Attendance!$D:$ZZ,MATCH($A97,Attendance!$A:$A,0),0))="x")*(Attendance!$D$2:$ZZ$2=_xlfn.XLOOKUP(E$1,'Point System'!$A:$A,'Point System'!$B:$B,""))*(TEXT(Attendance!$D$1:$ZZ$1,"mmm")="Apr"))*_xlfn.XLOOKUP(E$1,'Point System'!$A:$A,'Point System'!$C:$C,0)</f>
        <v>0</v>
      </c>
      <c r="F97" s="233" cm="1">
        <f t="array" ref="F97">SUMPRODUCT((LOWER(INDEX(Attendance!$D:$ZZ,MATCH($A97,Attendance!$A:$A,0),0))="x")*(Attendance!$D$2:$ZZ$2=_xlfn.XLOOKUP(F$1,'Point System'!$A:$A,'Point System'!$B:$B,""))*(TEXT(Attendance!$D$1:$ZZ$1,"mmm")="Apr"))*_xlfn.XLOOKUP(F$1,'Point System'!$A:$A,'Point System'!$C:$C,0)</f>
        <v>0</v>
      </c>
      <c r="G97" s="233" cm="1">
        <f t="array" ref="G97">SUMPRODUCT((LOWER(INDEX(Attendance!$D:$ZZ,MATCH($A97,Attendance!$A:$A,0),0))="x")*(Attendance!$D$2:$ZZ$2=_xlfn.XLOOKUP(G$1,'Point System'!$A:$A,'Point System'!$B:$B,""))*(TEXT(Attendance!$D$1:$ZZ$1,"mmm")="Apr"))*_xlfn.XLOOKUP(G$1,'Point System'!$A:$A,'Point System'!$C:$C,0)</f>
        <v>0</v>
      </c>
      <c r="H97" s="233" cm="1">
        <f t="array" ref="H97">SUMPRODUCT((LOWER(INDEX(Attendance!$D:$ZZ,MATCH($A97,Attendance!$A:$A,0),0))="x")*(Attendance!$D$2:$ZZ$2=_xlfn.XLOOKUP(H$1,'Point System'!$A:$A,'Point System'!$B:$B,""))*(TEXT(Attendance!$D$1:$ZZ$1,"mmm")="Apr"))*_xlfn.XLOOKUP(H$1,'Point System'!$A:$A,'Point System'!$C:$C,0)</f>
        <v>0</v>
      </c>
      <c r="I97" s="233" cm="1">
        <f t="array" ref="I97">SUMPRODUCT((LOWER(INDEX(Attendance!$D:$ZZ,MATCH($A97,Attendance!$A:$A,0),0))="x")*(Attendance!$D$2:$ZZ$2=_xlfn.XLOOKUP(I$1,'Point System'!$A:$A,'Point System'!$B:$B,""))*(TEXT(Attendance!$D$1:$ZZ$1,"mmm")="Apr"))*_xlfn.XLOOKUP(I$1,'Point System'!$A:$A,'Point System'!$C:$C,0)</f>
        <v>0</v>
      </c>
      <c r="J97" s="233" cm="1">
        <f t="array" ref="J97">SUMPRODUCT((LOWER(INDEX(Attendance!$D:$ZZ,MATCH($A97,Attendance!$A:$A,0),0))="x")*(Attendance!$D$2:$ZZ$2=_xlfn.XLOOKUP(J$1,'Point System'!$A:$A,'Point System'!$B:$B,""))*(TEXT(Attendance!$D$1:$ZZ$1,"mmm")="Apr"))*_xlfn.XLOOKUP(J$1,'Point System'!$A:$A,'Point System'!$C:$C,0)</f>
        <v>0</v>
      </c>
      <c r="K97" s="233" cm="1">
        <f t="array" ref="K97">SUMPRODUCT((LOWER(INDEX(Attendance!$D:$ZZ,MATCH($A97,Attendance!$A:$A,0),0))="x")*(Attendance!$D$2:$ZZ$2=_xlfn.XLOOKUP(K$1,'Point System'!$A:$A,'Point System'!$B:$B,""))*(TEXT(Attendance!$D$1:$ZZ$1,"mmm")="Apr"))*_xlfn.XLOOKUP(K$1,'Point System'!$A:$A,'Point System'!$C:$C,0)</f>
        <v>0</v>
      </c>
      <c r="L97" s="188"/>
      <c r="M97" s="188"/>
      <c r="N97" s="188"/>
      <c r="O97" s="188"/>
      <c r="P97" s="241">
        <f t="shared" si="3"/>
        <v>0</v>
      </c>
      <c r="Q97" s="242">
        <f>IFERROR(INDEX(Deduction!$AC:$AC,MATCH($A97,Deduction!$A:$A,0))*_xlfn.XLOOKUP(Q$1,'Point System'!$E:$E,'Point System'!$G:$G,0),0)</f>
        <v>0</v>
      </c>
      <c r="R97" s="242">
        <f>IFERROR(INDEX(Deduction!$AD:$AD,MATCH($A97,Deduction!$A:$A,0))*_xlfn.XLOOKUP(R$1,'Point System'!$E:$E,'Point System'!$G:$G,0),0)</f>
        <v>0</v>
      </c>
      <c r="S97" s="242">
        <f>IFERROR(INDEX(Deduction!$AE:$AE,MATCH($A97,Deduction!$A:$A,0))*_xlfn.XLOOKUP(S$1,'Point System'!$E:$E,'Point System'!$G:$G,0),0)</f>
        <v>0</v>
      </c>
      <c r="T97" s="242">
        <f>IFERROR(INDEX(Deduction!$AF:$AF,MATCH($A97,Deduction!$A:$A,0))*_xlfn.XLOOKUP(T$1,'Point System'!$E:$E,'Point System'!$G:$G,0),0)</f>
        <v>0</v>
      </c>
      <c r="U97" s="242">
        <f>IFERROR(INDEX(Deduction!$AG:$AG,MATCH($A97,Deduction!$A:$A,0))*_xlfn.XLOOKUP(U$1,'Point System'!$E:$E,'Point System'!$G:$G,0),0)</f>
        <v>0</v>
      </c>
      <c r="V97" s="242">
        <f>IFERROR(INDEX(Deduction!$AH:$AH,MATCH($A97,Deduction!$A:$A,0))*_xlfn.XLOOKUP(V$1,'Point System'!$E:$E,'Point System'!$G:$G,0),0)</f>
        <v>0</v>
      </c>
      <c r="W97" s="241">
        <f t="shared" si="4"/>
        <v>0</v>
      </c>
      <c r="X97" s="241">
        <f t="shared" si="5"/>
        <v>0</v>
      </c>
      <c r="Y97" s="244" cm="1">
        <f t="array" ref="Y97">IFERROR(SUMPRODUCT((LOWER(INDEX(Attendance!$E:$ZZ,MATCH($A97,Attendance!$A:$A,0),0))="x")*(TEXT(Attendance!$E$1:$ZZ$1,"mmm")="Apr"))/SUMPRODUCT((Attendance!$E$1:$ZZ$1&lt;&gt;"")*(TEXT(Attendance!$E$1:$ZZ$1,"mmm")="Apr")),0)</f>
        <v>0</v>
      </c>
      <c r="Z97" s="245" cm="1">
        <f t="array" ref="Z97">IFERROR(SUMPRODUCT((LOWER(INDEX(Attendance!$E:$ZZ,MATCH($A97,Attendance!$A:$A,0),0))="x")*(Attendance!$E$2:$ZZ$2=_xlfn.XLOOKUP(E$1,'Point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98" spans="1:26" x14ac:dyDescent="0.25">
      <c r="A98" s="40">
        <f>Attendance!A97</f>
        <v>95</v>
      </c>
      <c r="B98" s="39" t="str">
        <f>IF($A98=0,"",IFERROR(_xlfn.LET(_xlpm.x,INDEX(Attendance!$B:$B,MATCH($A98,Attendance!$A:$A,0)),IF(_xlpm.x=0,"",_xlpm.x)),""))</f>
        <v/>
      </c>
      <c r="C98" s="39" t="str">
        <f>IF($A98=0,"",IFERROR(_xlfn.LET(_xlpm.x,INDEX(Attendance!$C:$C,MATCH($A98,Attendance!$A:$A,0)),IF(_xlpm.x=0,"",_xlpm.x)),""))</f>
        <v/>
      </c>
      <c r="D98" s="39" t="str">
        <f>IF($A98=0,"",IFERROR(_xlfn.LET(_xlpm.x,INDEX(Attendance!$D:$D,MATCH($A98,Attendance!$A:$A,0)),IF(_xlpm.x=0,"",_xlpm.x)),""))</f>
        <v/>
      </c>
      <c r="E98" s="233" cm="1">
        <f t="array" ref="E98">SUMPRODUCT((LOWER(INDEX(Attendance!$D:$ZZ,MATCH($A98,Attendance!$A:$A,0),0))="x")*(Attendance!$D$2:$ZZ$2=_xlfn.XLOOKUP(E$1,'Point System'!$A:$A,'Point System'!$B:$B,""))*(TEXT(Attendance!$D$1:$ZZ$1,"mmm")="Apr"))*_xlfn.XLOOKUP(E$1,'Point System'!$A:$A,'Point System'!$C:$C,0)</f>
        <v>0</v>
      </c>
      <c r="F98" s="233" cm="1">
        <f t="array" ref="F98">SUMPRODUCT((LOWER(INDEX(Attendance!$D:$ZZ,MATCH($A98,Attendance!$A:$A,0),0))="x")*(Attendance!$D$2:$ZZ$2=_xlfn.XLOOKUP(F$1,'Point System'!$A:$A,'Point System'!$B:$B,""))*(TEXT(Attendance!$D$1:$ZZ$1,"mmm")="Apr"))*_xlfn.XLOOKUP(F$1,'Point System'!$A:$A,'Point System'!$C:$C,0)</f>
        <v>0</v>
      </c>
      <c r="G98" s="233" cm="1">
        <f t="array" ref="G98">SUMPRODUCT((LOWER(INDEX(Attendance!$D:$ZZ,MATCH($A98,Attendance!$A:$A,0),0))="x")*(Attendance!$D$2:$ZZ$2=_xlfn.XLOOKUP(G$1,'Point System'!$A:$A,'Point System'!$B:$B,""))*(TEXT(Attendance!$D$1:$ZZ$1,"mmm")="Apr"))*_xlfn.XLOOKUP(G$1,'Point System'!$A:$A,'Point System'!$C:$C,0)</f>
        <v>0</v>
      </c>
      <c r="H98" s="233" cm="1">
        <f t="array" ref="H98">SUMPRODUCT((LOWER(INDEX(Attendance!$D:$ZZ,MATCH($A98,Attendance!$A:$A,0),0))="x")*(Attendance!$D$2:$ZZ$2=_xlfn.XLOOKUP(H$1,'Point System'!$A:$A,'Point System'!$B:$B,""))*(TEXT(Attendance!$D$1:$ZZ$1,"mmm")="Apr"))*_xlfn.XLOOKUP(H$1,'Point System'!$A:$A,'Point System'!$C:$C,0)</f>
        <v>0</v>
      </c>
      <c r="I98" s="233" cm="1">
        <f t="array" ref="I98">SUMPRODUCT((LOWER(INDEX(Attendance!$D:$ZZ,MATCH($A98,Attendance!$A:$A,0),0))="x")*(Attendance!$D$2:$ZZ$2=_xlfn.XLOOKUP(I$1,'Point System'!$A:$A,'Point System'!$B:$B,""))*(TEXT(Attendance!$D$1:$ZZ$1,"mmm")="Apr"))*_xlfn.XLOOKUP(I$1,'Point System'!$A:$A,'Point System'!$C:$C,0)</f>
        <v>0</v>
      </c>
      <c r="J98" s="233" cm="1">
        <f t="array" ref="J98">SUMPRODUCT((LOWER(INDEX(Attendance!$D:$ZZ,MATCH($A98,Attendance!$A:$A,0),0))="x")*(Attendance!$D$2:$ZZ$2=_xlfn.XLOOKUP(J$1,'Point System'!$A:$A,'Point System'!$B:$B,""))*(TEXT(Attendance!$D$1:$ZZ$1,"mmm")="Apr"))*_xlfn.XLOOKUP(J$1,'Point System'!$A:$A,'Point System'!$C:$C,0)</f>
        <v>0</v>
      </c>
      <c r="K98" s="233" cm="1">
        <f t="array" ref="K98">SUMPRODUCT((LOWER(INDEX(Attendance!$D:$ZZ,MATCH($A98,Attendance!$A:$A,0),0))="x")*(Attendance!$D$2:$ZZ$2=_xlfn.XLOOKUP(K$1,'Point System'!$A:$A,'Point System'!$B:$B,""))*(TEXT(Attendance!$D$1:$ZZ$1,"mmm")="Apr"))*_xlfn.XLOOKUP(K$1,'Point System'!$A:$A,'Point System'!$C:$C,0)</f>
        <v>0</v>
      </c>
      <c r="L98" s="188"/>
      <c r="M98" s="188"/>
      <c r="N98" s="188"/>
      <c r="O98" s="188"/>
      <c r="P98" s="241">
        <f t="shared" si="3"/>
        <v>0</v>
      </c>
      <c r="Q98" s="242">
        <f>IFERROR(INDEX(Deduction!$AC:$AC,MATCH($A98,Deduction!$A:$A,0))*_xlfn.XLOOKUP(Q$1,'Point System'!$E:$E,'Point System'!$G:$G,0),0)</f>
        <v>0</v>
      </c>
      <c r="R98" s="242">
        <f>IFERROR(INDEX(Deduction!$AD:$AD,MATCH($A98,Deduction!$A:$A,0))*_xlfn.XLOOKUP(R$1,'Point System'!$E:$E,'Point System'!$G:$G,0),0)</f>
        <v>0</v>
      </c>
      <c r="S98" s="242">
        <f>IFERROR(INDEX(Deduction!$AE:$AE,MATCH($A98,Deduction!$A:$A,0))*_xlfn.XLOOKUP(S$1,'Point System'!$E:$E,'Point System'!$G:$G,0),0)</f>
        <v>0</v>
      </c>
      <c r="T98" s="242">
        <f>IFERROR(INDEX(Deduction!$AF:$AF,MATCH($A98,Deduction!$A:$A,0))*_xlfn.XLOOKUP(T$1,'Point System'!$E:$E,'Point System'!$G:$G,0),0)</f>
        <v>0</v>
      </c>
      <c r="U98" s="242">
        <f>IFERROR(INDEX(Deduction!$AG:$AG,MATCH($A98,Deduction!$A:$A,0))*_xlfn.XLOOKUP(U$1,'Point System'!$E:$E,'Point System'!$G:$G,0),0)</f>
        <v>0</v>
      </c>
      <c r="V98" s="242">
        <f>IFERROR(INDEX(Deduction!$AH:$AH,MATCH($A98,Deduction!$A:$A,0))*_xlfn.XLOOKUP(V$1,'Point System'!$E:$E,'Point System'!$G:$G,0),0)</f>
        <v>0</v>
      </c>
      <c r="W98" s="241">
        <f t="shared" si="4"/>
        <v>0</v>
      </c>
      <c r="X98" s="241">
        <f t="shared" si="5"/>
        <v>0</v>
      </c>
      <c r="Y98" s="244" cm="1">
        <f t="array" ref="Y98">IFERROR(SUMPRODUCT((LOWER(INDEX(Attendance!$E:$ZZ,MATCH($A98,Attendance!$A:$A,0),0))="x")*(TEXT(Attendance!$E$1:$ZZ$1,"mmm")="Apr"))/SUMPRODUCT((Attendance!$E$1:$ZZ$1&lt;&gt;"")*(TEXT(Attendance!$E$1:$ZZ$1,"mmm")="Apr")),0)</f>
        <v>0</v>
      </c>
      <c r="Z98" s="245" cm="1">
        <f t="array" ref="Z98">IFERROR(SUMPRODUCT((LOWER(INDEX(Attendance!$E:$ZZ,MATCH($A98,Attendance!$A:$A,0),0))="x")*(Attendance!$E$2:$ZZ$2=_xlfn.XLOOKUP(E$1,'Point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99" spans="1:26" x14ac:dyDescent="0.25">
      <c r="A99" s="39">
        <f>Attendance!A98</f>
        <v>96</v>
      </c>
      <c r="B99" s="39" t="str">
        <f>IF($A99=0,"",IFERROR(_xlfn.LET(_xlpm.x,INDEX(Attendance!$B:$B,MATCH($A99,Attendance!$A:$A,0)),IF(_xlpm.x=0,"",_xlpm.x)),""))</f>
        <v/>
      </c>
      <c r="C99" s="39" t="str">
        <f>IF($A99=0,"",IFERROR(_xlfn.LET(_xlpm.x,INDEX(Attendance!$C:$C,MATCH($A99,Attendance!$A:$A,0)),IF(_xlpm.x=0,"",_xlpm.x)),""))</f>
        <v/>
      </c>
      <c r="D99" s="39" t="str">
        <f>IF($A99=0,"",IFERROR(_xlfn.LET(_xlpm.x,INDEX(Attendance!$D:$D,MATCH($A99,Attendance!$A:$A,0)),IF(_xlpm.x=0,"",_xlpm.x)),""))</f>
        <v/>
      </c>
      <c r="E99" s="233" cm="1">
        <f t="array" ref="E99">SUMPRODUCT((LOWER(INDEX(Attendance!$D:$ZZ,MATCH($A99,Attendance!$A:$A,0),0))="x")*(Attendance!$D$2:$ZZ$2=_xlfn.XLOOKUP(E$1,'Point System'!$A:$A,'Point System'!$B:$B,""))*(TEXT(Attendance!$D$1:$ZZ$1,"mmm")="Apr"))*_xlfn.XLOOKUP(E$1,'Point System'!$A:$A,'Point System'!$C:$C,0)</f>
        <v>0</v>
      </c>
      <c r="F99" s="233" cm="1">
        <f t="array" ref="F99">SUMPRODUCT((LOWER(INDEX(Attendance!$D:$ZZ,MATCH($A99,Attendance!$A:$A,0),0))="x")*(Attendance!$D$2:$ZZ$2=_xlfn.XLOOKUP(F$1,'Point System'!$A:$A,'Point System'!$B:$B,""))*(TEXT(Attendance!$D$1:$ZZ$1,"mmm")="Apr"))*_xlfn.XLOOKUP(F$1,'Point System'!$A:$A,'Point System'!$C:$C,0)</f>
        <v>0</v>
      </c>
      <c r="G99" s="233" cm="1">
        <f t="array" ref="G99">SUMPRODUCT((LOWER(INDEX(Attendance!$D:$ZZ,MATCH($A99,Attendance!$A:$A,0),0))="x")*(Attendance!$D$2:$ZZ$2=_xlfn.XLOOKUP(G$1,'Point System'!$A:$A,'Point System'!$B:$B,""))*(TEXT(Attendance!$D$1:$ZZ$1,"mmm")="Apr"))*_xlfn.XLOOKUP(G$1,'Point System'!$A:$A,'Point System'!$C:$C,0)</f>
        <v>0</v>
      </c>
      <c r="H99" s="233" cm="1">
        <f t="array" ref="H99">SUMPRODUCT((LOWER(INDEX(Attendance!$D:$ZZ,MATCH($A99,Attendance!$A:$A,0),0))="x")*(Attendance!$D$2:$ZZ$2=_xlfn.XLOOKUP(H$1,'Point System'!$A:$A,'Point System'!$B:$B,""))*(TEXT(Attendance!$D$1:$ZZ$1,"mmm")="Apr"))*_xlfn.XLOOKUP(H$1,'Point System'!$A:$A,'Point System'!$C:$C,0)</f>
        <v>0</v>
      </c>
      <c r="I99" s="233" cm="1">
        <f t="array" ref="I99">SUMPRODUCT((LOWER(INDEX(Attendance!$D:$ZZ,MATCH($A99,Attendance!$A:$A,0),0))="x")*(Attendance!$D$2:$ZZ$2=_xlfn.XLOOKUP(I$1,'Point System'!$A:$A,'Point System'!$B:$B,""))*(TEXT(Attendance!$D$1:$ZZ$1,"mmm")="Apr"))*_xlfn.XLOOKUP(I$1,'Point System'!$A:$A,'Point System'!$C:$C,0)</f>
        <v>0</v>
      </c>
      <c r="J99" s="233" cm="1">
        <f t="array" ref="J99">SUMPRODUCT((LOWER(INDEX(Attendance!$D:$ZZ,MATCH($A99,Attendance!$A:$A,0),0))="x")*(Attendance!$D$2:$ZZ$2=_xlfn.XLOOKUP(J$1,'Point System'!$A:$A,'Point System'!$B:$B,""))*(TEXT(Attendance!$D$1:$ZZ$1,"mmm")="Apr"))*_xlfn.XLOOKUP(J$1,'Point System'!$A:$A,'Point System'!$C:$C,0)</f>
        <v>0</v>
      </c>
      <c r="K99" s="233" cm="1">
        <f t="array" ref="K99">SUMPRODUCT((LOWER(INDEX(Attendance!$D:$ZZ,MATCH($A99,Attendance!$A:$A,0),0))="x")*(Attendance!$D$2:$ZZ$2=_xlfn.XLOOKUP(K$1,'Point System'!$A:$A,'Point System'!$B:$B,""))*(TEXT(Attendance!$D$1:$ZZ$1,"mmm")="Apr"))*_xlfn.XLOOKUP(K$1,'Point System'!$A:$A,'Point System'!$C:$C,0)</f>
        <v>0</v>
      </c>
      <c r="L99" s="188"/>
      <c r="M99" s="188"/>
      <c r="N99" s="188"/>
      <c r="O99" s="188"/>
      <c r="P99" s="241">
        <f t="shared" si="3"/>
        <v>0</v>
      </c>
      <c r="Q99" s="242">
        <f>IFERROR(INDEX(Deduction!$AC:$AC,MATCH($A99,Deduction!$A:$A,0))*_xlfn.XLOOKUP(Q$1,'Point System'!$E:$E,'Point System'!$G:$G,0),0)</f>
        <v>0</v>
      </c>
      <c r="R99" s="242">
        <f>IFERROR(INDEX(Deduction!$AD:$AD,MATCH($A99,Deduction!$A:$A,0))*_xlfn.XLOOKUP(R$1,'Point System'!$E:$E,'Point System'!$G:$G,0),0)</f>
        <v>0</v>
      </c>
      <c r="S99" s="242">
        <f>IFERROR(INDEX(Deduction!$AE:$AE,MATCH($A99,Deduction!$A:$A,0))*_xlfn.XLOOKUP(S$1,'Point System'!$E:$E,'Point System'!$G:$G,0),0)</f>
        <v>0</v>
      </c>
      <c r="T99" s="242">
        <f>IFERROR(INDEX(Deduction!$AF:$AF,MATCH($A99,Deduction!$A:$A,0))*_xlfn.XLOOKUP(T$1,'Point System'!$E:$E,'Point System'!$G:$G,0),0)</f>
        <v>0</v>
      </c>
      <c r="U99" s="242">
        <f>IFERROR(INDEX(Deduction!$AG:$AG,MATCH($A99,Deduction!$A:$A,0))*_xlfn.XLOOKUP(U$1,'Point System'!$E:$E,'Point System'!$G:$G,0),0)</f>
        <v>0</v>
      </c>
      <c r="V99" s="242">
        <f>IFERROR(INDEX(Deduction!$AH:$AH,MATCH($A99,Deduction!$A:$A,0))*_xlfn.XLOOKUP(V$1,'Point System'!$E:$E,'Point System'!$G:$G,0),0)</f>
        <v>0</v>
      </c>
      <c r="W99" s="241">
        <f t="shared" si="4"/>
        <v>0</v>
      </c>
      <c r="X99" s="241">
        <f t="shared" si="5"/>
        <v>0</v>
      </c>
      <c r="Y99" s="244" cm="1">
        <f t="array" ref="Y99">IFERROR(SUMPRODUCT((LOWER(INDEX(Attendance!$E:$ZZ,MATCH($A99,Attendance!$A:$A,0),0))="x")*(TEXT(Attendance!$E$1:$ZZ$1,"mmm")="Apr"))/SUMPRODUCT((Attendance!$E$1:$ZZ$1&lt;&gt;"")*(TEXT(Attendance!$E$1:$ZZ$1,"mmm")="Apr")),0)</f>
        <v>0</v>
      </c>
      <c r="Z99" s="245" cm="1">
        <f t="array" ref="Z99">IFERROR(SUMPRODUCT((LOWER(INDEX(Attendance!$E:$ZZ,MATCH($A99,Attendance!$A:$A,0),0))="x")*(Attendance!$E$2:$ZZ$2=_xlfn.XLOOKUP(E$1,'Point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00" spans="1:26" x14ac:dyDescent="0.25">
      <c r="A100" s="40">
        <f>Attendance!A99</f>
        <v>97</v>
      </c>
      <c r="B100" s="39" t="str">
        <f>IF($A100=0,"",IFERROR(_xlfn.LET(_xlpm.x,INDEX(Attendance!$B:$B,MATCH($A100,Attendance!$A:$A,0)),IF(_xlpm.x=0,"",_xlpm.x)),""))</f>
        <v/>
      </c>
      <c r="C100" s="39" t="str">
        <f>IF($A100=0,"",IFERROR(_xlfn.LET(_xlpm.x,INDEX(Attendance!$C:$C,MATCH($A100,Attendance!$A:$A,0)),IF(_xlpm.x=0,"",_xlpm.x)),""))</f>
        <v/>
      </c>
      <c r="D100" s="39" t="str">
        <f>IF($A100=0,"",IFERROR(_xlfn.LET(_xlpm.x,INDEX(Attendance!$D:$D,MATCH($A100,Attendance!$A:$A,0)),IF(_xlpm.x=0,"",_xlpm.x)),""))</f>
        <v/>
      </c>
      <c r="E100" s="233" cm="1">
        <f t="array" ref="E100">SUMPRODUCT((LOWER(INDEX(Attendance!$D:$ZZ,MATCH($A100,Attendance!$A:$A,0),0))="x")*(Attendance!$D$2:$ZZ$2=_xlfn.XLOOKUP(E$1,'Point System'!$A:$A,'Point System'!$B:$B,""))*(TEXT(Attendance!$D$1:$ZZ$1,"mmm")="Apr"))*_xlfn.XLOOKUP(E$1,'Point System'!$A:$A,'Point System'!$C:$C,0)</f>
        <v>0</v>
      </c>
      <c r="F100" s="233" cm="1">
        <f t="array" ref="F100">SUMPRODUCT((LOWER(INDEX(Attendance!$D:$ZZ,MATCH($A100,Attendance!$A:$A,0),0))="x")*(Attendance!$D$2:$ZZ$2=_xlfn.XLOOKUP(F$1,'Point System'!$A:$A,'Point System'!$B:$B,""))*(TEXT(Attendance!$D$1:$ZZ$1,"mmm")="Apr"))*_xlfn.XLOOKUP(F$1,'Point System'!$A:$A,'Point System'!$C:$C,0)</f>
        <v>0</v>
      </c>
      <c r="G100" s="233" cm="1">
        <f t="array" ref="G100">SUMPRODUCT((LOWER(INDEX(Attendance!$D:$ZZ,MATCH($A100,Attendance!$A:$A,0),0))="x")*(Attendance!$D$2:$ZZ$2=_xlfn.XLOOKUP(G$1,'Point System'!$A:$A,'Point System'!$B:$B,""))*(TEXT(Attendance!$D$1:$ZZ$1,"mmm")="Apr"))*_xlfn.XLOOKUP(G$1,'Point System'!$A:$A,'Point System'!$C:$C,0)</f>
        <v>0</v>
      </c>
      <c r="H100" s="233" cm="1">
        <f t="array" ref="H100">SUMPRODUCT((LOWER(INDEX(Attendance!$D:$ZZ,MATCH($A100,Attendance!$A:$A,0),0))="x")*(Attendance!$D$2:$ZZ$2=_xlfn.XLOOKUP(H$1,'Point System'!$A:$A,'Point System'!$B:$B,""))*(TEXT(Attendance!$D$1:$ZZ$1,"mmm")="Apr"))*_xlfn.XLOOKUP(H$1,'Point System'!$A:$A,'Point System'!$C:$C,0)</f>
        <v>0</v>
      </c>
      <c r="I100" s="233" cm="1">
        <f t="array" ref="I100">SUMPRODUCT((LOWER(INDEX(Attendance!$D:$ZZ,MATCH($A100,Attendance!$A:$A,0),0))="x")*(Attendance!$D$2:$ZZ$2=_xlfn.XLOOKUP(I$1,'Point System'!$A:$A,'Point System'!$B:$B,""))*(TEXT(Attendance!$D$1:$ZZ$1,"mmm")="Apr"))*_xlfn.XLOOKUP(I$1,'Point System'!$A:$A,'Point System'!$C:$C,0)</f>
        <v>0</v>
      </c>
      <c r="J100" s="233" cm="1">
        <f t="array" ref="J100">SUMPRODUCT((LOWER(INDEX(Attendance!$D:$ZZ,MATCH($A100,Attendance!$A:$A,0),0))="x")*(Attendance!$D$2:$ZZ$2=_xlfn.XLOOKUP(J$1,'Point System'!$A:$A,'Point System'!$B:$B,""))*(TEXT(Attendance!$D$1:$ZZ$1,"mmm")="Apr"))*_xlfn.XLOOKUP(J$1,'Point System'!$A:$A,'Point System'!$C:$C,0)</f>
        <v>0</v>
      </c>
      <c r="K100" s="233" cm="1">
        <f t="array" ref="K100">SUMPRODUCT((LOWER(INDEX(Attendance!$D:$ZZ,MATCH($A100,Attendance!$A:$A,0),0))="x")*(Attendance!$D$2:$ZZ$2=_xlfn.XLOOKUP(K$1,'Point System'!$A:$A,'Point System'!$B:$B,""))*(TEXT(Attendance!$D$1:$ZZ$1,"mmm")="Apr"))*_xlfn.XLOOKUP(K$1,'Point System'!$A:$A,'Point System'!$C:$C,0)</f>
        <v>0</v>
      </c>
      <c r="L100" s="188"/>
      <c r="M100" s="188"/>
      <c r="N100" s="188"/>
      <c r="O100" s="188"/>
      <c r="P100" s="241">
        <f t="shared" si="3"/>
        <v>0</v>
      </c>
      <c r="Q100" s="242">
        <f>IFERROR(INDEX(Deduction!$AC:$AC,MATCH($A100,Deduction!$A:$A,0))*_xlfn.XLOOKUP(Q$1,'Point System'!$E:$E,'Point System'!$G:$G,0),0)</f>
        <v>0</v>
      </c>
      <c r="R100" s="242">
        <f>IFERROR(INDEX(Deduction!$AD:$AD,MATCH($A100,Deduction!$A:$A,0))*_xlfn.XLOOKUP(R$1,'Point System'!$E:$E,'Point System'!$G:$G,0),0)</f>
        <v>0</v>
      </c>
      <c r="S100" s="242">
        <f>IFERROR(INDEX(Deduction!$AE:$AE,MATCH($A100,Deduction!$A:$A,0))*_xlfn.XLOOKUP(S$1,'Point System'!$E:$E,'Point System'!$G:$G,0),0)</f>
        <v>0</v>
      </c>
      <c r="T100" s="242">
        <f>IFERROR(INDEX(Deduction!$AF:$AF,MATCH($A100,Deduction!$A:$A,0))*_xlfn.XLOOKUP(T$1,'Point System'!$E:$E,'Point System'!$G:$G,0),0)</f>
        <v>0</v>
      </c>
      <c r="U100" s="242">
        <f>IFERROR(INDEX(Deduction!$AG:$AG,MATCH($A100,Deduction!$A:$A,0))*_xlfn.XLOOKUP(U$1,'Point System'!$E:$E,'Point System'!$G:$G,0),0)</f>
        <v>0</v>
      </c>
      <c r="V100" s="242">
        <f>IFERROR(INDEX(Deduction!$AH:$AH,MATCH($A100,Deduction!$A:$A,0))*_xlfn.XLOOKUP(V$1,'Point System'!$E:$E,'Point System'!$G:$G,0),0)</f>
        <v>0</v>
      </c>
      <c r="W100" s="241">
        <f t="shared" si="4"/>
        <v>0</v>
      </c>
      <c r="X100" s="241">
        <f t="shared" si="5"/>
        <v>0</v>
      </c>
      <c r="Y100" s="244" cm="1">
        <f t="array" ref="Y100">IFERROR(SUMPRODUCT((LOWER(INDEX(Attendance!$E:$ZZ,MATCH($A100,Attendance!$A:$A,0),0))="x")*(TEXT(Attendance!$E$1:$ZZ$1,"mmm")="Apr"))/SUMPRODUCT((Attendance!$E$1:$ZZ$1&lt;&gt;"")*(TEXT(Attendance!$E$1:$ZZ$1,"mmm")="Apr")),0)</f>
        <v>0</v>
      </c>
      <c r="Z100" s="245" cm="1">
        <f t="array" ref="Z100">IFERROR(SUMPRODUCT((LOWER(INDEX(Attendance!$E:$ZZ,MATCH($A100,Attendance!$A:$A,0),0))="x")*(Attendance!$E$2:$ZZ$2=_xlfn.XLOOKUP(E$1,'Point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01" spans="1:26" x14ac:dyDescent="0.25">
      <c r="A101" s="39">
        <f>Attendance!A100</f>
        <v>98</v>
      </c>
      <c r="B101" s="39" t="str">
        <f>IF($A101=0,"",IFERROR(_xlfn.LET(_xlpm.x,INDEX(Attendance!$B:$B,MATCH($A101,Attendance!$A:$A,0)),IF(_xlpm.x=0,"",_xlpm.x)),""))</f>
        <v/>
      </c>
      <c r="C101" s="39" t="str">
        <f>IF($A101=0,"",IFERROR(_xlfn.LET(_xlpm.x,INDEX(Attendance!$C:$C,MATCH($A101,Attendance!$A:$A,0)),IF(_xlpm.x=0,"",_xlpm.x)),""))</f>
        <v/>
      </c>
      <c r="D101" s="39" t="str">
        <f>IF($A101=0,"",IFERROR(_xlfn.LET(_xlpm.x,INDEX(Attendance!$D:$D,MATCH($A101,Attendance!$A:$A,0)),IF(_xlpm.x=0,"",_xlpm.x)),""))</f>
        <v/>
      </c>
      <c r="E101" s="233" cm="1">
        <f t="array" ref="E101">SUMPRODUCT((LOWER(INDEX(Attendance!$D:$ZZ,MATCH($A101,Attendance!$A:$A,0),0))="x")*(Attendance!$D$2:$ZZ$2=_xlfn.XLOOKUP(E$1,'Point System'!$A:$A,'Point System'!$B:$B,""))*(TEXT(Attendance!$D$1:$ZZ$1,"mmm")="Apr"))*_xlfn.XLOOKUP(E$1,'Point System'!$A:$A,'Point System'!$C:$C,0)</f>
        <v>0</v>
      </c>
      <c r="F101" s="233" cm="1">
        <f t="array" ref="F101">SUMPRODUCT((LOWER(INDEX(Attendance!$D:$ZZ,MATCH($A101,Attendance!$A:$A,0),0))="x")*(Attendance!$D$2:$ZZ$2=_xlfn.XLOOKUP(F$1,'Point System'!$A:$A,'Point System'!$B:$B,""))*(TEXT(Attendance!$D$1:$ZZ$1,"mmm")="Apr"))*_xlfn.XLOOKUP(F$1,'Point System'!$A:$A,'Point System'!$C:$C,0)</f>
        <v>0</v>
      </c>
      <c r="G101" s="233" cm="1">
        <f t="array" ref="G101">SUMPRODUCT((LOWER(INDEX(Attendance!$D:$ZZ,MATCH($A101,Attendance!$A:$A,0),0))="x")*(Attendance!$D$2:$ZZ$2=_xlfn.XLOOKUP(G$1,'Point System'!$A:$A,'Point System'!$B:$B,""))*(TEXT(Attendance!$D$1:$ZZ$1,"mmm")="Apr"))*_xlfn.XLOOKUP(G$1,'Point System'!$A:$A,'Point System'!$C:$C,0)</f>
        <v>0</v>
      </c>
      <c r="H101" s="233" cm="1">
        <f t="array" ref="H101">SUMPRODUCT((LOWER(INDEX(Attendance!$D:$ZZ,MATCH($A101,Attendance!$A:$A,0),0))="x")*(Attendance!$D$2:$ZZ$2=_xlfn.XLOOKUP(H$1,'Point System'!$A:$A,'Point System'!$B:$B,""))*(TEXT(Attendance!$D$1:$ZZ$1,"mmm")="Apr"))*_xlfn.XLOOKUP(H$1,'Point System'!$A:$A,'Point System'!$C:$C,0)</f>
        <v>0</v>
      </c>
      <c r="I101" s="233" cm="1">
        <f t="array" ref="I101">SUMPRODUCT((LOWER(INDEX(Attendance!$D:$ZZ,MATCH($A101,Attendance!$A:$A,0),0))="x")*(Attendance!$D$2:$ZZ$2=_xlfn.XLOOKUP(I$1,'Point System'!$A:$A,'Point System'!$B:$B,""))*(TEXT(Attendance!$D$1:$ZZ$1,"mmm")="Apr"))*_xlfn.XLOOKUP(I$1,'Point System'!$A:$A,'Point System'!$C:$C,0)</f>
        <v>0</v>
      </c>
      <c r="J101" s="233" cm="1">
        <f t="array" ref="J101">SUMPRODUCT((LOWER(INDEX(Attendance!$D:$ZZ,MATCH($A101,Attendance!$A:$A,0),0))="x")*(Attendance!$D$2:$ZZ$2=_xlfn.XLOOKUP(J$1,'Point System'!$A:$A,'Point System'!$B:$B,""))*(TEXT(Attendance!$D$1:$ZZ$1,"mmm")="Apr"))*_xlfn.XLOOKUP(J$1,'Point System'!$A:$A,'Point System'!$C:$C,0)</f>
        <v>0</v>
      </c>
      <c r="K101" s="233" cm="1">
        <f t="array" ref="K101">SUMPRODUCT((LOWER(INDEX(Attendance!$D:$ZZ,MATCH($A101,Attendance!$A:$A,0),0))="x")*(Attendance!$D$2:$ZZ$2=_xlfn.XLOOKUP(K$1,'Point System'!$A:$A,'Point System'!$B:$B,""))*(TEXT(Attendance!$D$1:$ZZ$1,"mmm")="Apr"))*_xlfn.XLOOKUP(K$1,'Point System'!$A:$A,'Point System'!$C:$C,0)</f>
        <v>0</v>
      </c>
      <c r="L101" s="188"/>
      <c r="M101" s="188"/>
      <c r="N101" s="188"/>
      <c r="O101" s="188"/>
      <c r="P101" s="241">
        <f t="shared" si="3"/>
        <v>0</v>
      </c>
      <c r="Q101" s="242">
        <f>IFERROR(INDEX(Deduction!$AC:$AC,MATCH($A101,Deduction!$A:$A,0))*_xlfn.XLOOKUP(Q$1,'Point System'!$E:$E,'Point System'!$G:$G,0),0)</f>
        <v>0</v>
      </c>
      <c r="R101" s="242">
        <f>IFERROR(INDEX(Deduction!$AD:$AD,MATCH($A101,Deduction!$A:$A,0))*_xlfn.XLOOKUP(R$1,'Point System'!$E:$E,'Point System'!$G:$G,0),0)</f>
        <v>0</v>
      </c>
      <c r="S101" s="242">
        <f>IFERROR(INDEX(Deduction!$AE:$AE,MATCH($A101,Deduction!$A:$A,0))*_xlfn.XLOOKUP(S$1,'Point System'!$E:$E,'Point System'!$G:$G,0),0)</f>
        <v>0</v>
      </c>
      <c r="T101" s="242">
        <f>IFERROR(INDEX(Deduction!$AF:$AF,MATCH($A101,Deduction!$A:$A,0))*_xlfn.XLOOKUP(T$1,'Point System'!$E:$E,'Point System'!$G:$G,0),0)</f>
        <v>0</v>
      </c>
      <c r="U101" s="242">
        <f>IFERROR(INDEX(Deduction!$AG:$AG,MATCH($A101,Deduction!$A:$A,0))*_xlfn.XLOOKUP(U$1,'Point System'!$E:$E,'Point System'!$G:$G,0),0)</f>
        <v>0</v>
      </c>
      <c r="V101" s="242">
        <f>IFERROR(INDEX(Deduction!$AH:$AH,MATCH($A101,Deduction!$A:$A,0))*_xlfn.XLOOKUP(V$1,'Point System'!$E:$E,'Point System'!$G:$G,0),0)</f>
        <v>0</v>
      </c>
      <c r="W101" s="241">
        <f t="shared" si="4"/>
        <v>0</v>
      </c>
      <c r="X101" s="241">
        <f t="shared" si="5"/>
        <v>0</v>
      </c>
      <c r="Y101" s="244" cm="1">
        <f t="array" ref="Y101">IFERROR(SUMPRODUCT((LOWER(INDEX(Attendance!$E:$ZZ,MATCH($A101,Attendance!$A:$A,0),0))="x")*(TEXT(Attendance!$E$1:$ZZ$1,"mmm")="Apr"))/SUMPRODUCT((Attendance!$E$1:$ZZ$1&lt;&gt;"")*(TEXT(Attendance!$E$1:$ZZ$1,"mmm")="Apr")),0)</f>
        <v>0</v>
      </c>
      <c r="Z101" s="245" cm="1">
        <f t="array" ref="Z101">IFERROR(SUMPRODUCT((LOWER(INDEX(Attendance!$E:$ZZ,MATCH($A101,Attendance!$A:$A,0),0))="x")*(Attendance!$E$2:$ZZ$2=_xlfn.XLOOKUP(E$1,'Point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02" spans="1:26" x14ac:dyDescent="0.25">
      <c r="A102" s="40">
        <f>Attendance!A101</f>
        <v>99</v>
      </c>
      <c r="B102" s="39" t="str">
        <f>IF($A102=0,"",IFERROR(_xlfn.LET(_xlpm.x,INDEX(Attendance!$B:$B,MATCH($A102,Attendance!$A:$A,0)),IF(_xlpm.x=0,"",_xlpm.x)),""))</f>
        <v/>
      </c>
      <c r="C102" s="39" t="str">
        <f>IF($A102=0,"",IFERROR(_xlfn.LET(_xlpm.x,INDEX(Attendance!$C:$C,MATCH($A102,Attendance!$A:$A,0)),IF(_xlpm.x=0,"",_xlpm.x)),""))</f>
        <v/>
      </c>
      <c r="D102" s="39" t="str">
        <f>IF($A102=0,"",IFERROR(_xlfn.LET(_xlpm.x,INDEX(Attendance!$D:$D,MATCH($A102,Attendance!$A:$A,0)),IF(_xlpm.x=0,"",_xlpm.x)),""))</f>
        <v/>
      </c>
      <c r="E102" s="233" cm="1">
        <f t="array" ref="E102">SUMPRODUCT((LOWER(INDEX(Attendance!$D:$ZZ,MATCH($A102,Attendance!$A:$A,0),0))="x")*(Attendance!$D$2:$ZZ$2=_xlfn.XLOOKUP(E$1,'Point System'!$A:$A,'Point System'!$B:$B,""))*(TEXT(Attendance!$D$1:$ZZ$1,"mmm")="Apr"))*_xlfn.XLOOKUP(E$1,'Point System'!$A:$A,'Point System'!$C:$C,0)</f>
        <v>0</v>
      </c>
      <c r="F102" s="233" cm="1">
        <f t="array" ref="F102">SUMPRODUCT((LOWER(INDEX(Attendance!$D:$ZZ,MATCH($A102,Attendance!$A:$A,0),0))="x")*(Attendance!$D$2:$ZZ$2=_xlfn.XLOOKUP(F$1,'Point System'!$A:$A,'Point System'!$B:$B,""))*(TEXT(Attendance!$D$1:$ZZ$1,"mmm")="Apr"))*_xlfn.XLOOKUP(F$1,'Point System'!$A:$A,'Point System'!$C:$C,0)</f>
        <v>0</v>
      </c>
      <c r="G102" s="233" cm="1">
        <f t="array" ref="G102">SUMPRODUCT((LOWER(INDEX(Attendance!$D:$ZZ,MATCH($A102,Attendance!$A:$A,0),0))="x")*(Attendance!$D$2:$ZZ$2=_xlfn.XLOOKUP(G$1,'Point System'!$A:$A,'Point System'!$B:$B,""))*(TEXT(Attendance!$D$1:$ZZ$1,"mmm")="Apr"))*_xlfn.XLOOKUP(G$1,'Point System'!$A:$A,'Point System'!$C:$C,0)</f>
        <v>0</v>
      </c>
      <c r="H102" s="233" cm="1">
        <f t="array" ref="H102">SUMPRODUCT((LOWER(INDEX(Attendance!$D:$ZZ,MATCH($A102,Attendance!$A:$A,0),0))="x")*(Attendance!$D$2:$ZZ$2=_xlfn.XLOOKUP(H$1,'Point System'!$A:$A,'Point System'!$B:$B,""))*(TEXT(Attendance!$D$1:$ZZ$1,"mmm")="Apr"))*_xlfn.XLOOKUP(H$1,'Point System'!$A:$A,'Point System'!$C:$C,0)</f>
        <v>0</v>
      </c>
      <c r="I102" s="233" cm="1">
        <f t="array" ref="I102">SUMPRODUCT((LOWER(INDEX(Attendance!$D:$ZZ,MATCH($A102,Attendance!$A:$A,0),0))="x")*(Attendance!$D$2:$ZZ$2=_xlfn.XLOOKUP(I$1,'Point System'!$A:$A,'Point System'!$B:$B,""))*(TEXT(Attendance!$D$1:$ZZ$1,"mmm")="Apr"))*_xlfn.XLOOKUP(I$1,'Point System'!$A:$A,'Point System'!$C:$C,0)</f>
        <v>0</v>
      </c>
      <c r="J102" s="233" cm="1">
        <f t="array" ref="J102">SUMPRODUCT((LOWER(INDEX(Attendance!$D:$ZZ,MATCH($A102,Attendance!$A:$A,0),0))="x")*(Attendance!$D$2:$ZZ$2=_xlfn.XLOOKUP(J$1,'Point System'!$A:$A,'Point System'!$B:$B,""))*(TEXT(Attendance!$D$1:$ZZ$1,"mmm")="Apr"))*_xlfn.XLOOKUP(J$1,'Point System'!$A:$A,'Point System'!$C:$C,0)</f>
        <v>0</v>
      </c>
      <c r="K102" s="233" cm="1">
        <f t="array" ref="K102">SUMPRODUCT((LOWER(INDEX(Attendance!$D:$ZZ,MATCH($A102,Attendance!$A:$A,0),0))="x")*(Attendance!$D$2:$ZZ$2=_xlfn.XLOOKUP(K$1,'Point System'!$A:$A,'Point System'!$B:$B,""))*(TEXT(Attendance!$D$1:$ZZ$1,"mmm")="Apr"))*_xlfn.XLOOKUP(K$1,'Point System'!$A:$A,'Point System'!$C:$C,0)</f>
        <v>0</v>
      </c>
      <c r="L102" s="188"/>
      <c r="M102" s="188"/>
      <c r="N102" s="188"/>
      <c r="O102" s="188"/>
      <c r="P102" s="241">
        <f t="shared" si="3"/>
        <v>0</v>
      </c>
      <c r="Q102" s="242">
        <f>IFERROR(INDEX(Deduction!$AC:$AC,MATCH($A102,Deduction!$A:$A,0))*_xlfn.XLOOKUP(Q$1,'Point System'!$E:$E,'Point System'!$G:$G,0),0)</f>
        <v>0</v>
      </c>
      <c r="R102" s="242">
        <f>IFERROR(INDEX(Deduction!$AD:$AD,MATCH($A102,Deduction!$A:$A,0))*_xlfn.XLOOKUP(R$1,'Point System'!$E:$E,'Point System'!$G:$G,0),0)</f>
        <v>0</v>
      </c>
      <c r="S102" s="242">
        <f>IFERROR(INDEX(Deduction!$AE:$AE,MATCH($A102,Deduction!$A:$A,0))*_xlfn.XLOOKUP(S$1,'Point System'!$E:$E,'Point System'!$G:$G,0),0)</f>
        <v>0</v>
      </c>
      <c r="T102" s="242">
        <f>IFERROR(INDEX(Deduction!$AF:$AF,MATCH($A102,Deduction!$A:$A,0))*_xlfn.XLOOKUP(T$1,'Point System'!$E:$E,'Point System'!$G:$G,0),0)</f>
        <v>0</v>
      </c>
      <c r="U102" s="242">
        <f>IFERROR(INDEX(Deduction!$AG:$AG,MATCH($A102,Deduction!$A:$A,0))*_xlfn.XLOOKUP(U$1,'Point System'!$E:$E,'Point System'!$G:$G,0),0)</f>
        <v>0</v>
      </c>
      <c r="V102" s="242">
        <f>IFERROR(INDEX(Deduction!$AH:$AH,MATCH($A102,Deduction!$A:$A,0))*_xlfn.XLOOKUP(V$1,'Point System'!$E:$E,'Point System'!$G:$G,0),0)</f>
        <v>0</v>
      </c>
      <c r="W102" s="241">
        <f t="shared" si="4"/>
        <v>0</v>
      </c>
      <c r="X102" s="241">
        <f t="shared" si="5"/>
        <v>0</v>
      </c>
      <c r="Y102" s="244" cm="1">
        <f t="array" ref="Y102">IFERROR(SUMPRODUCT((LOWER(INDEX(Attendance!$E:$ZZ,MATCH($A102,Attendance!$A:$A,0),0))="x")*(TEXT(Attendance!$E$1:$ZZ$1,"mmm")="Apr"))/SUMPRODUCT((Attendance!$E$1:$ZZ$1&lt;&gt;"")*(TEXT(Attendance!$E$1:$ZZ$1,"mmm")="Apr")),0)</f>
        <v>0</v>
      </c>
      <c r="Z102" s="245" cm="1">
        <f t="array" ref="Z102">IFERROR(SUMPRODUCT((LOWER(INDEX(Attendance!$E:$ZZ,MATCH($A102,Attendance!$A:$A,0),0))="x")*(Attendance!$E$2:$ZZ$2=_xlfn.XLOOKUP(E$1,'Point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03" spans="1:26" x14ac:dyDescent="0.25">
      <c r="A103" s="39">
        <f>Attendance!A102</f>
        <v>100</v>
      </c>
      <c r="B103" s="39" t="str">
        <f>IF($A103=0,"",IFERROR(_xlfn.LET(_xlpm.x,INDEX(Attendance!$B:$B,MATCH($A103,Attendance!$A:$A,0)),IF(_xlpm.x=0,"",_xlpm.x)),""))</f>
        <v/>
      </c>
      <c r="C103" s="39" t="str">
        <f>IF($A103=0,"",IFERROR(_xlfn.LET(_xlpm.x,INDEX(Attendance!$C:$C,MATCH($A103,Attendance!$A:$A,0)),IF(_xlpm.x=0,"",_xlpm.x)),""))</f>
        <v/>
      </c>
      <c r="D103" s="39" t="str">
        <f>IF($A103=0,"",IFERROR(_xlfn.LET(_xlpm.x,INDEX(Attendance!$D:$D,MATCH($A103,Attendance!$A:$A,0)),IF(_xlpm.x=0,"",_xlpm.x)),""))</f>
        <v/>
      </c>
      <c r="E103" s="233" cm="1">
        <f t="array" ref="E103">SUMPRODUCT((LOWER(INDEX(Attendance!$D:$ZZ,MATCH($A103,Attendance!$A:$A,0),0))="x")*(Attendance!$D$2:$ZZ$2=_xlfn.XLOOKUP(E$1,'Point System'!$A:$A,'Point System'!$B:$B,""))*(TEXT(Attendance!$D$1:$ZZ$1,"mmm")="Apr"))*_xlfn.XLOOKUP(E$1,'Point System'!$A:$A,'Point System'!$C:$C,0)</f>
        <v>0</v>
      </c>
      <c r="F103" s="233" cm="1">
        <f t="array" ref="F103">SUMPRODUCT((LOWER(INDEX(Attendance!$D:$ZZ,MATCH($A103,Attendance!$A:$A,0),0))="x")*(Attendance!$D$2:$ZZ$2=_xlfn.XLOOKUP(F$1,'Point System'!$A:$A,'Point System'!$B:$B,""))*(TEXT(Attendance!$D$1:$ZZ$1,"mmm")="Apr"))*_xlfn.XLOOKUP(F$1,'Point System'!$A:$A,'Point System'!$C:$C,0)</f>
        <v>0</v>
      </c>
      <c r="G103" s="233" cm="1">
        <f t="array" ref="G103">SUMPRODUCT((LOWER(INDEX(Attendance!$D:$ZZ,MATCH($A103,Attendance!$A:$A,0),0))="x")*(Attendance!$D$2:$ZZ$2=_xlfn.XLOOKUP(G$1,'Point System'!$A:$A,'Point System'!$B:$B,""))*(TEXT(Attendance!$D$1:$ZZ$1,"mmm")="Apr"))*_xlfn.XLOOKUP(G$1,'Point System'!$A:$A,'Point System'!$C:$C,0)</f>
        <v>0</v>
      </c>
      <c r="H103" s="233" cm="1">
        <f t="array" ref="H103">SUMPRODUCT((LOWER(INDEX(Attendance!$D:$ZZ,MATCH($A103,Attendance!$A:$A,0),0))="x")*(Attendance!$D$2:$ZZ$2=_xlfn.XLOOKUP(H$1,'Point System'!$A:$A,'Point System'!$B:$B,""))*(TEXT(Attendance!$D$1:$ZZ$1,"mmm")="Apr"))*_xlfn.XLOOKUP(H$1,'Point System'!$A:$A,'Point System'!$C:$C,0)</f>
        <v>0</v>
      </c>
      <c r="I103" s="233" cm="1">
        <f t="array" ref="I103">SUMPRODUCT((LOWER(INDEX(Attendance!$D:$ZZ,MATCH($A103,Attendance!$A:$A,0),0))="x")*(Attendance!$D$2:$ZZ$2=_xlfn.XLOOKUP(I$1,'Point System'!$A:$A,'Point System'!$B:$B,""))*(TEXT(Attendance!$D$1:$ZZ$1,"mmm")="Apr"))*_xlfn.XLOOKUP(I$1,'Point System'!$A:$A,'Point System'!$C:$C,0)</f>
        <v>0</v>
      </c>
      <c r="J103" s="233" cm="1">
        <f t="array" ref="J103">SUMPRODUCT((LOWER(INDEX(Attendance!$D:$ZZ,MATCH($A103,Attendance!$A:$A,0),0))="x")*(Attendance!$D$2:$ZZ$2=_xlfn.XLOOKUP(J$1,'Point System'!$A:$A,'Point System'!$B:$B,""))*(TEXT(Attendance!$D$1:$ZZ$1,"mmm")="Apr"))*_xlfn.XLOOKUP(J$1,'Point System'!$A:$A,'Point System'!$C:$C,0)</f>
        <v>0</v>
      </c>
      <c r="K103" s="233" cm="1">
        <f t="array" ref="K103">SUMPRODUCT((LOWER(INDEX(Attendance!$D:$ZZ,MATCH($A103,Attendance!$A:$A,0),0))="x")*(Attendance!$D$2:$ZZ$2=_xlfn.XLOOKUP(K$1,'Point System'!$A:$A,'Point System'!$B:$B,""))*(TEXT(Attendance!$D$1:$ZZ$1,"mmm")="Apr"))*_xlfn.XLOOKUP(K$1,'Point System'!$A:$A,'Point System'!$C:$C,0)</f>
        <v>0</v>
      </c>
      <c r="L103" s="188"/>
      <c r="M103" s="188"/>
      <c r="N103" s="188"/>
      <c r="O103" s="188"/>
      <c r="P103" s="241">
        <f t="shared" si="3"/>
        <v>0</v>
      </c>
      <c r="Q103" s="242">
        <f>IFERROR(INDEX(Deduction!$AC:$AC,MATCH($A103,Deduction!$A:$A,0))*_xlfn.XLOOKUP(Q$1,'Point System'!$E:$E,'Point System'!$G:$G,0),0)</f>
        <v>0</v>
      </c>
      <c r="R103" s="242">
        <f>IFERROR(INDEX(Deduction!$AD:$AD,MATCH($A103,Deduction!$A:$A,0))*_xlfn.XLOOKUP(R$1,'Point System'!$E:$E,'Point System'!$G:$G,0),0)</f>
        <v>0</v>
      </c>
      <c r="S103" s="242">
        <f>IFERROR(INDEX(Deduction!$AE:$AE,MATCH($A103,Deduction!$A:$A,0))*_xlfn.XLOOKUP(S$1,'Point System'!$E:$E,'Point System'!$G:$G,0),0)</f>
        <v>0</v>
      </c>
      <c r="T103" s="242">
        <f>IFERROR(INDEX(Deduction!$AF:$AF,MATCH($A103,Deduction!$A:$A,0))*_xlfn.XLOOKUP(T$1,'Point System'!$E:$E,'Point System'!$G:$G,0),0)</f>
        <v>0</v>
      </c>
      <c r="U103" s="242">
        <f>IFERROR(INDEX(Deduction!$AG:$AG,MATCH($A103,Deduction!$A:$A,0))*_xlfn.XLOOKUP(U$1,'Point System'!$E:$E,'Point System'!$G:$G,0),0)</f>
        <v>0</v>
      </c>
      <c r="V103" s="242">
        <f>IFERROR(INDEX(Deduction!$AH:$AH,MATCH($A103,Deduction!$A:$A,0))*_xlfn.XLOOKUP(V$1,'Point System'!$E:$E,'Point System'!$G:$G,0),0)</f>
        <v>0</v>
      </c>
      <c r="W103" s="241">
        <f t="shared" si="4"/>
        <v>0</v>
      </c>
      <c r="X103" s="241">
        <f t="shared" si="5"/>
        <v>0</v>
      </c>
      <c r="Y103" s="244" cm="1">
        <f t="array" ref="Y103">IFERROR(SUMPRODUCT((LOWER(INDEX(Attendance!$E:$ZZ,MATCH($A103,Attendance!$A:$A,0),0))="x")*(TEXT(Attendance!$E$1:$ZZ$1,"mmm")="Apr"))/SUMPRODUCT((Attendance!$E$1:$ZZ$1&lt;&gt;"")*(TEXT(Attendance!$E$1:$ZZ$1,"mmm")="Apr")),0)</f>
        <v>0</v>
      </c>
      <c r="Z103" s="245" cm="1">
        <f t="array" ref="Z103">IFERROR(SUMPRODUCT((LOWER(INDEX(Attendance!$E:$ZZ,MATCH($A103,Attendance!$A:$A,0),0))="x")*(Attendance!$E$2:$ZZ$2=_xlfn.XLOOKUP(E$1,'Point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04" spans="1:26" x14ac:dyDescent="0.25">
      <c r="A104" s="40">
        <f>Attendance!A103</f>
        <v>101</v>
      </c>
      <c r="B104" s="39" t="str">
        <f>IF($A104=0,"",IFERROR(_xlfn.LET(_xlpm.x,INDEX(Attendance!$B:$B,MATCH($A104,Attendance!$A:$A,0)),IF(_xlpm.x=0,"",_xlpm.x)),""))</f>
        <v/>
      </c>
      <c r="C104" s="39" t="str">
        <f>IF($A104=0,"",IFERROR(_xlfn.LET(_xlpm.x,INDEX(Attendance!$C:$C,MATCH($A104,Attendance!$A:$A,0)),IF(_xlpm.x=0,"",_xlpm.x)),""))</f>
        <v/>
      </c>
      <c r="D104" s="39" t="str">
        <f>IF($A104=0,"",IFERROR(_xlfn.LET(_xlpm.x,INDEX(Attendance!$D:$D,MATCH($A104,Attendance!$A:$A,0)),IF(_xlpm.x=0,"",_xlpm.x)),""))</f>
        <v/>
      </c>
      <c r="E104" s="233" cm="1">
        <f t="array" ref="E104">SUMPRODUCT((LOWER(INDEX(Attendance!$D:$ZZ,MATCH($A104,Attendance!$A:$A,0),0))="x")*(Attendance!$D$2:$ZZ$2=_xlfn.XLOOKUP(E$1,'Point System'!$A:$A,'Point System'!$B:$B,""))*(TEXT(Attendance!$D$1:$ZZ$1,"mmm")="Apr"))*_xlfn.XLOOKUP(E$1,'Point System'!$A:$A,'Point System'!$C:$C,0)</f>
        <v>0</v>
      </c>
      <c r="F104" s="233" cm="1">
        <f t="array" ref="F104">SUMPRODUCT((LOWER(INDEX(Attendance!$D:$ZZ,MATCH($A104,Attendance!$A:$A,0),0))="x")*(Attendance!$D$2:$ZZ$2=_xlfn.XLOOKUP(F$1,'Point System'!$A:$A,'Point System'!$B:$B,""))*(TEXT(Attendance!$D$1:$ZZ$1,"mmm")="Apr"))*_xlfn.XLOOKUP(F$1,'Point System'!$A:$A,'Point System'!$C:$C,0)</f>
        <v>0</v>
      </c>
      <c r="G104" s="233" cm="1">
        <f t="array" ref="G104">SUMPRODUCT((LOWER(INDEX(Attendance!$D:$ZZ,MATCH($A104,Attendance!$A:$A,0),0))="x")*(Attendance!$D$2:$ZZ$2=_xlfn.XLOOKUP(G$1,'Point System'!$A:$A,'Point System'!$B:$B,""))*(TEXT(Attendance!$D$1:$ZZ$1,"mmm")="Apr"))*_xlfn.XLOOKUP(G$1,'Point System'!$A:$A,'Point System'!$C:$C,0)</f>
        <v>0</v>
      </c>
      <c r="H104" s="233" cm="1">
        <f t="array" ref="H104">SUMPRODUCT((LOWER(INDEX(Attendance!$D:$ZZ,MATCH($A104,Attendance!$A:$A,0),0))="x")*(Attendance!$D$2:$ZZ$2=_xlfn.XLOOKUP(H$1,'Point System'!$A:$A,'Point System'!$B:$B,""))*(TEXT(Attendance!$D$1:$ZZ$1,"mmm")="Apr"))*_xlfn.XLOOKUP(H$1,'Point System'!$A:$A,'Point System'!$C:$C,0)</f>
        <v>0</v>
      </c>
      <c r="I104" s="233" cm="1">
        <f t="array" ref="I104">SUMPRODUCT((LOWER(INDEX(Attendance!$D:$ZZ,MATCH($A104,Attendance!$A:$A,0),0))="x")*(Attendance!$D$2:$ZZ$2=_xlfn.XLOOKUP(I$1,'Point System'!$A:$A,'Point System'!$B:$B,""))*(TEXT(Attendance!$D$1:$ZZ$1,"mmm")="Apr"))*_xlfn.XLOOKUP(I$1,'Point System'!$A:$A,'Point System'!$C:$C,0)</f>
        <v>0</v>
      </c>
      <c r="J104" s="233" cm="1">
        <f t="array" ref="J104">SUMPRODUCT((LOWER(INDEX(Attendance!$D:$ZZ,MATCH($A104,Attendance!$A:$A,0),0))="x")*(Attendance!$D$2:$ZZ$2=_xlfn.XLOOKUP(J$1,'Point System'!$A:$A,'Point System'!$B:$B,""))*(TEXT(Attendance!$D$1:$ZZ$1,"mmm")="Apr"))*_xlfn.XLOOKUP(J$1,'Point System'!$A:$A,'Point System'!$C:$C,0)</f>
        <v>0</v>
      </c>
      <c r="K104" s="233" cm="1">
        <f t="array" ref="K104">SUMPRODUCT((LOWER(INDEX(Attendance!$D:$ZZ,MATCH($A104,Attendance!$A:$A,0),0))="x")*(Attendance!$D$2:$ZZ$2=_xlfn.XLOOKUP(K$1,'Point System'!$A:$A,'Point System'!$B:$B,""))*(TEXT(Attendance!$D$1:$ZZ$1,"mmm")="Apr"))*_xlfn.XLOOKUP(K$1,'Point System'!$A:$A,'Point System'!$C:$C,0)</f>
        <v>0</v>
      </c>
      <c r="L104" s="188"/>
      <c r="M104" s="188"/>
      <c r="N104" s="188"/>
      <c r="O104" s="188"/>
      <c r="P104" s="241">
        <f t="shared" si="3"/>
        <v>0</v>
      </c>
      <c r="Q104" s="242">
        <f>IFERROR(INDEX(Deduction!$AC:$AC,MATCH($A104,Deduction!$A:$A,0))*_xlfn.XLOOKUP(Q$1,'Point System'!$E:$E,'Point System'!$G:$G,0),0)</f>
        <v>0</v>
      </c>
      <c r="R104" s="242">
        <f>IFERROR(INDEX(Deduction!$AD:$AD,MATCH($A104,Deduction!$A:$A,0))*_xlfn.XLOOKUP(R$1,'Point System'!$E:$E,'Point System'!$G:$G,0),0)</f>
        <v>0</v>
      </c>
      <c r="S104" s="242">
        <f>IFERROR(INDEX(Deduction!$AE:$AE,MATCH($A104,Deduction!$A:$A,0))*_xlfn.XLOOKUP(S$1,'Point System'!$E:$E,'Point System'!$G:$G,0),0)</f>
        <v>0</v>
      </c>
      <c r="T104" s="242">
        <f>IFERROR(INDEX(Deduction!$AF:$AF,MATCH($A104,Deduction!$A:$A,0))*_xlfn.XLOOKUP(T$1,'Point System'!$E:$E,'Point System'!$G:$G,0),0)</f>
        <v>0</v>
      </c>
      <c r="U104" s="242">
        <f>IFERROR(INDEX(Deduction!$AG:$AG,MATCH($A104,Deduction!$A:$A,0))*_xlfn.XLOOKUP(U$1,'Point System'!$E:$E,'Point System'!$G:$G,0),0)</f>
        <v>0</v>
      </c>
      <c r="V104" s="242">
        <f>IFERROR(INDEX(Deduction!$AH:$AH,MATCH($A104,Deduction!$A:$A,0))*_xlfn.XLOOKUP(V$1,'Point System'!$E:$E,'Point System'!$G:$G,0),0)</f>
        <v>0</v>
      </c>
      <c r="W104" s="241">
        <f t="shared" si="4"/>
        <v>0</v>
      </c>
      <c r="X104" s="241">
        <f t="shared" si="5"/>
        <v>0</v>
      </c>
      <c r="Y104" s="244" cm="1">
        <f t="array" ref="Y104">IFERROR(SUMPRODUCT((LOWER(INDEX(Attendance!$E:$ZZ,MATCH($A104,Attendance!$A:$A,0),0))="x")*(TEXT(Attendance!$E$1:$ZZ$1,"mmm")="Apr"))/SUMPRODUCT((Attendance!$E$1:$ZZ$1&lt;&gt;"")*(TEXT(Attendance!$E$1:$ZZ$1,"mmm")="Apr")),0)</f>
        <v>0</v>
      </c>
      <c r="Z104" s="245" cm="1">
        <f t="array" ref="Z104">IFERROR(SUMPRODUCT((LOWER(INDEX(Attendance!$E:$ZZ,MATCH($A104,Attendance!$A:$A,0),0))="x")*(Attendance!$E$2:$ZZ$2=_xlfn.XLOOKUP(E$1,'Point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05" spans="1:26" x14ac:dyDescent="0.25">
      <c r="A105" s="39">
        <f>Attendance!A104</f>
        <v>102</v>
      </c>
      <c r="B105" s="39" t="str">
        <f>IF($A105=0,"",IFERROR(_xlfn.LET(_xlpm.x,INDEX(Attendance!$B:$B,MATCH($A105,Attendance!$A:$A,0)),IF(_xlpm.x=0,"",_xlpm.x)),""))</f>
        <v/>
      </c>
      <c r="C105" s="39" t="str">
        <f>IF($A105=0,"",IFERROR(_xlfn.LET(_xlpm.x,INDEX(Attendance!$C:$C,MATCH($A105,Attendance!$A:$A,0)),IF(_xlpm.x=0,"",_xlpm.x)),""))</f>
        <v/>
      </c>
      <c r="D105" s="39" t="str">
        <f>IF($A105=0,"",IFERROR(_xlfn.LET(_xlpm.x,INDEX(Attendance!$D:$D,MATCH($A105,Attendance!$A:$A,0)),IF(_xlpm.x=0,"",_xlpm.x)),""))</f>
        <v/>
      </c>
      <c r="E105" s="233" cm="1">
        <f t="array" ref="E105">SUMPRODUCT((LOWER(INDEX(Attendance!$D:$ZZ,MATCH($A105,Attendance!$A:$A,0),0))="x")*(Attendance!$D$2:$ZZ$2=_xlfn.XLOOKUP(E$1,'Point System'!$A:$A,'Point System'!$B:$B,""))*(TEXT(Attendance!$D$1:$ZZ$1,"mmm")="Apr"))*_xlfn.XLOOKUP(E$1,'Point System'!$A:$A,'Point System'!$C:$C,0)</f>
        <v>0</v>
      </c>
      <c r="F105" s="233" cm="1">
        <f t="array" ref="F105">SUMPRODUCT((LOWER(INDEX(Attendance!$D:$ZZ,MATCH($A105,Attendance!$A:$A,0),0))="x")*(Attendance!$D$2:$ZZ$2=_xlfn.XLOOKUP(F$1,'Point System'!$A:$A,'Point System'!$B:$B,""))*(TEXT(Attendance!$D$1:$ZZ$1,"mmm")="Apr"))*_xlfn.XLOOKUP(F$1,'Point System'!$A:$A,'Point System'!$C:$C,0)</f>
        <v>0</v>
      </c>
      <c r="G105" s="233" cm="1">
        <f t="array" ref="G105">SUMPRODUCT((LOWER(INDEX(Attendance!$D:$ZZ,MATCH($A105,Attendance!$A:$A,0),0))="x")*(Attendance!$D$2:$ZZ$2=_xlfn.XLOOKUP(G$1,'Point System'!$A:$A,'Point System'!$B:$B,""))*(TEXT(Attendance!$D$1:$ZZ$1,"mmm")="Apr"))*_xlfn.XLOOKUP(G$1,'Point System'!$A:$A,'Point System'!$C:$C,0)</f>
        <v>0</v>
      </c>
      <c r="H105" s="233" cm="1">
        <f t="array" ref="H105">SUMPRODUCT((LOWER(INDEX(Attendance!$D:$ZZ,MATCH($A105,Attendance!$A:$A,0),0))="x")*(Attendance!$D$2:$ZZ$2=_xlfn.XLOOKUP(H$1,'Point System'!$A:$A,'Point System'!$B:$B,""))*(TEXT(Attendance!$D$1:$ZZ$1,"mmm")="Apr"))*_xlfn.XLOOKUP(H$1,'Point System'!$A:$A,'Point System'!$C:$C,0)</f>
        <v>0</v>
      </c>
      <c r="I105" s="233" cm="1">
        <f t="array" ref="I105">SUMPRODUCT((LOWER(INDEX(Attendance!$D:$ZZ,MATCH($A105,Attendance!$A:$A,0),0))="x")*(Attendance!$D$2:$ZZ$2=_xlfn.XLOOKUP(I$1,'Point System'!$A:$A,'Point System'!$B:$B,""))*(TEXT(Attendance!$D$1:$ZZ$1,"mmm")="Apr"))*_xlfn.XLOOKUP(I$1,'Point System'!$A:$A,'Point System'!$C:$C,0)</f>
        <v>0</v>
      </c>
      <c r="J105" s="233" cm="1">
        <f t="array" ref="J105">SUMPRODUCT((LOWER(INDEX(Attendance!$D:$ZZ,MATCH($A105,Attendance!$A:$A,0),0))="x")*(Attendance!$D$2:$ZZ$2=_xlfn.XLOOKUP(J$1,'Point System'!$A:$A,'Point System'!$B:$B,""))*(TEXT(Attendance!$D$1:$ZZ$1,"mmm")="Apr"))*_xlfn.XLOOKUP(J$1,'Point System'!$A:$A,'Point System'!$C:$C,0)</f>
        <v>0</v>
      </c>
      <c r="K105" s="233" cm="1">
        <f t="array" ref="K105">SUMPRODUCT((LOWER(INDEX(Attendance!$D:$ZZ,MATCH($A105,Attendance!$A:$A,0),0))="x")*(Attendance!$D$2:$ZZ$2=_xlfn.XLOOKUP(K$1,'Point System'!$A:$A,'Point System'!$B:$B,""))*(TEXT(Attendance!$D$1:$ZZ$1,"mmm")="Apr"))*_xlfn.XLOOKUP(K$1,'Point System'!$A:$A,'Point System'!$C:$C,0)</f>
        <v>0</v>
      </c>
      <c r="L105" s="188"/>
      <c r="M105" s="188"/>
      <c r="N105" s="188"/>
      <c r="O105" s="188"/>
      <c r="P105" s="241">
        <f t="shared" si="3"/>
        <v>0</v>
      </c>
      <c r="Q105" s="242">
        <f>IFERROR(INDEX(Deduction!$AC:$AC,MATCH($A105,Deduction!$A:$A,0))*_xlfn.XLOOKUP(Q$1,'Point System'!$E:$E,'Point System'!$G:$G,0),0)</f>
        <v>0</v>
      </c>
      <c r="R105" s="242">
        <f>IFERROR(INDEX(Deduction!$AD:$AD,MATCH($A105,Deduction!$A:$A,0))*_xlfn.XLOOKUP(R$1,'Point System'!$E:$E,'Point System'!$G:$G,0),0)</f>
        <v>0</v>
      </c>
      <c r="S105" s="242">
        <f>IFERROR(INDEX(Deduction!$AE:$AE,MATCH($A105,Deduction!$A:$A,0))*_xlfn.XLOOKUP(S$1,'Point System'!$E:$E,'Point System'!$G:$G,0),0)</f>
        <v>0</v>
      </c>
      <c r="T105" s="242">
        <f>IFERROR(INDEX(Deduction!$AF:$AF,MATCH($A105,Deduction!$A:$A,0))*_xlfn.XLOOKUP(T$1,'Point System'!$E:$E,'Point System'!$G:$G,0),0)</f>
        <v>0</v>
      </c>
      <c r="U105" s="242">
        <f>IFERROR(INDEX(Deduction!$AG:$AG,MATCH($A105,Deduction!$A:$A,0))*_xlfn.XLOOKUP(U$1,'Point System'!$E:$E,'Point System'!$G:$G,0),0)</f>
        <v>0</v>
      </c>
      <c r="V105" s="242">
        <f>IFERROR(INDEX(Deduction!$AH:$AH,MATCH($A105,Deduction!$A:$A,0))*_xlfn.XLOOKUP(V$1,'Point System'!$E:$E,'Point System'!$G:$G,0),0)</f>
        <v>0</v>
      </c>
      <c r="W105" s="241">
        <f t="shared" si="4"/>
        <v>0</v>
      </c>
      <c r="X105" s="241">
        <f t="shared" si="5"/>
        <v>0</v>
      </c>
      <c r="Y105" s="244" cm="1">
        <f t="array" ref="Y105">IFERROR(SUMPRODUCT((LOWER(INDEX(Attendance!$E:$ZZ,MATCH($A105,Attendance!$A:$A,0),0))="x")*(TEXT(Attendance!$E$1:$ZZ$1,"mmm")="Apr"))/SUMPRODUCT((Attendance!$E$1:$ZZ$1&lt;&gt;"")*(TEXT(Attendance!$E$1:$ZZ$1,"mmm")="Apr")),0)</f>
        <v>0</v>
      </c>
      <c r="Z105" s="245" cm="1">
        <f t="array" ref="Z105">IFERROR(SUMPRODUCT((LOWER(INDEX(Attendance!$E:$ZZ,MATCH($A105,Attendance!$A:$A,0),0))="x")*(Attendance!$E$2:$ZZ$2=_xlfn.XLOOKUP(E$1,'Point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06" spans="1:26" x14ac:dyDescent="0.25">
      <c r="A106" s="40">
        <f>Attendance!A105</f>
        <v>103</v>
      </c>
      <c r="B106" s="39" t="str">
        <f>IF($A106=0,"",IFERROR(_xlfn.LET(_xlpm.x,INDEX(Attendance!$B:$B,MATCH($A106,Attendance!$A:$A,0)),IF(_xlpm.x=0,"",_xlpm.x)),""))</f>
        <v/>
      </c>
      <c r="C106" s="39" t="str">
        <f>IF($A106=0,"",IFERROR(_xlfn.LET(_xlpm.x,INDEX(Attendance!$C:$C,MATCH($A106,Attendance!$A:$A,0)),IF(_xlpm.x=0,"",_xlpm.x)),""))</f>
        <v/>
      </c>
      <c r="D106" s="39" t="str">
        <f>IF($A106=0,"",IFERROR(_xlfn.LET(_xlpm.x,INDEX(Attendance!$D:$D,MATCH($A106,Attendance!$A:$A,0)),IF(_xlpm.x=0,"",_xlpm.x)),""))</f>
        <v/>
      </c>
      <c r="E106" s="233" cm="1">
        <f t="array" ref="E106">SUMPRODUCT((LOWER(INDEX(Attendance!$D:$ZZ,MATCH($A106,Attendance!$A:$A,0),0))="x")*(Attendance!$D$2:$ZZ$2=_xlfn.XLOOKUP(E$1,'Point System'!$A:$A,'Point System'!$B:$B,""))*(TEXT(Attendance!$D$1:$ZZ$1,"mmm")="Apr"))*_xlfn.XLOOKUP(E$1,'Point System'!$A:$A,'Point System'!$C:$C,0)</f>
        <v>0</v>
      </c>
      <c r="F106" s="233" cm="1">
        <f t="array" ref="F106">SUMPRODUCT((LOWER(INDEX(Attendance!$D:$ZZ,MATCH($A106,Attendance!$A:$A,0),0))="x")*(Attendance!$D$2:$ZZ$2=_xlfn.XLOOKUP(F$1,'Point System'!$A:$A,'Point System'!$B:$B,""))*(TEXT(Attendance!$D$1:$ZZ$1,"mmm")="Apr"))*_xlfn.XLOOKUP(F$1,'Point System'!$A:$A,'Point System'!$C:$C,0)</f>
        <v>0</v>
      </c>
      <c r="G106" s="233" cm="1">
        <f t="array" ref="G106">SUMPRODUCT((LOWER(INDEX(Attendance!$D:$ZZ,MATCH($A106,Attendance!$A:$A,0),0))="x")*(Attendance!$D$2:$ZZ$2=_xlfn.XLOOKUP(G$1,'Point System'!$A:$A,'Point System'!$B:$B,""))*(TEXT(Attendance!$D$1:$ZZ$1,"mmm")="Apr"))*_xlfn.XLOOKUP(G$1,'Point System'!$A:$A,'Point System'!$C:$C,0)</f>
        <v>0</v>
      </c>
      <c r="H106" s="233" cm="1">
        <f t="array" ref="H106">SUMPRODUCT((LOWER(INDEX(Attendance!$D:$ZZ,MATCH($A106,Attendance!$A:$A,0),0))="x")*(Attendance!$D$2:$ZZ$2=_xlfn.XLOOKUP(H$1,'Point System'!$A:$A,'Point System'!$B:$B,""))*(TEXT(Attendance!$D$1:$ZZ$1,"mmm")="Apr"))*_xlfn.XLOOKUP(H$1,'Point System'!$A:$A,'Point System'!$C:$C,0)</f>
        <v>0</v>
      </c>
      <c r="I106" s="233" cm="1">
        <f t="array" ref="I106">SUMPRODUCT((LOWER(INDEX(Attendance!$D:$ZZ,MATCH($A106,Attendance!$A:$A,0),0))="x")*(Attendance!$D$2:$ZZ$2=_xlfn.XLOOKUP(I$1,'Point System'!$A:$A,'Point System'!$B:$B,""))*(TEXT(Attendance!$D$1:$ZZ$1,"mmm")="Apr"))*_xlfn.XLOOKUP(I$1,'Point System'!$A:$A,'Point System'!$C:$C,0)</f>
        <v>0</v>
      </c>
      <c r="J106" s="233" cm="1">
        <f t="array" ref="J106">SUMPRODUCT((LOWER(INDEX(Attendance!$D:$ZZ,MATCH($A106,Attendance!$A:$A,0),0))="x")*(Attendance!$D$2:$ZZ$2=_xlfn.XLOOKUP(J$1,'Point System'!$A:$A,'Point System'!$B:$B,""))*(TEXT(Attendance!$D$1:$ZZ$1,"mmm")="Apr"))*_xlfn.XLOOKUP(J$1,'Point System'!$A:$A,'Point System'!$C:$C,0)</f>
        <v>0</v>
      </c>
      <c r="K106" s="233" cm="1">
        <f t="array" ref="K106">SUMPRODUCT((LOWER(INDEX(Attendance!$D:$ZZ,MATCH($A106,Attendance!$A:$A,0),0))="x")*(Attendance!$D$2:$ZZ$2=_xlfn.XLOOKUP(K$1,'Point System'!$A:$A,'Point System'!$B:$B,""))*(TEXT(Attendance!$D$1:$ZZ$1,"mmm")="Apr"))*_xlfn.XLOOKUP(K$1,'Point System'!$A:$A,'Point System'!$C:$C,0)</f>
        <v>0</v>
      </c>
      <c r="L106" s="188"/>
      <c r="M106" s="188"/>
      <c r="N106" s="188"/>
      <c r="O106" s="188"/>
      <c r="P106" s="241">
        <f t="shared" si="3"/>
        <v>0</v>
      </c>
      <c r="Q106" s="242">
        <f>IFERROR(INDEX(Deduction!$AC:$AC,MATCH($A106,Deduction!$A:$A,0))*_xlfn.XLOOKUP(Q$1,'Point System'!$E:$E,'Point System'!$G:$G,0),0)</f>
        <v>0</v>
      </c>
      <c r="R106" s="242">
        <f>IFERROR(INDEX(Deduction!$AD:$AD,MATCH($A106,Deduction!$A:$A,0))*_xlfn.XLOOKUP(R$1,'Point System'!$E:$E,'Point System'!$G:$G,0),0)</f>
        <v>0</v>
      </c>
      <c r="S106" s="242">
        <f>IFERROR(INDEX(Deduction!$AE:$AE,MATCH($A106,Deduction!$A:$A,0))*_xlfn.XLOOKUP(S$1,'Point System'!$E:$E,'Point System'!$G:$G,0),0)</f>
        <v>0</v>
      </c>
      <c r="T106" s="242">
        <f>IFERROR(INDEX(Deduction!$AF:$AF,MATCH($A106,Deduction!$A:$A,0))*_xlfn.XLOOKUP(T$1,'Point System'!$E:$E,'Point System'!$G:$G,0),0)</f>
        <v>0</v>
      </c>
      <c r="U106" s="242">
        <f>IFERROR(INDEX(Deduction!$AG:$AG,MATCH($A106,Deduction!$A:$A,0))*_xlfn.XLOOKUP(U$1,'Point System'!$E:$E,'Point System'!$G:$G,0),0)</f>
        <v>0</v>
      </c>
      <c r="V106" s="242">
        <f>IFERROR(INDEX(Deduction!$AH:$AH,MATCH($A106,Deduction!$A:$A,0))*_xlfn.XLOOKUP(V$1,'Point System'!$E:$E,'Point System'!$G:$G,0),0)</f>
        <v>0</v>
      </c>
      <c r="W106" s="241">
        <f t="shared" si="4"/>
        <v>0</v>
      </c>
      <c r="X106" s="241">
        <f t="shared" si="5"/>
        <v>0</v>
      </c>
      <c r="Y106" s="244" cm="1">
        <f t="array" ref="Y106">IFERROR(SUMPRODUCT((LOWER(INDEX(Attendance!$E:$ZZ,MATCH($A106,Attendance!$A:$A,0),0))="x")*(TEXT(Attendance!$E$1:$ZZ$1,"mmm")="Apr"))/SUMPRODUCT((Attendance!$E$1:$ZZ$1&lt;&gt;"")*(TEXT(Attendance!$E$1:$ZZ$1,"mmm")="Apr")),0)</f>
        <v>0</v>
      </c>
      <c r="Z106" s="245" cm="1">
        <f t="array" ref="Z106">IFERROR(SUMPRODUCT((LOWER(INDEX(Attendance!$E:$ZZ,MATCH($A106,Attendance!$A:$A,0),0))="x")*(Attendance!$E$2:$ZZ$2=_xlfn.XLOOKUP(E$1,'Point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07" spans="1:26" x14ac:dyDescent="0.25">
      <c r="A107" s="39">
        <f>Attendance!A106</f>
        <v>104</v>
      </c>
      <c r="B107" s="39" t="str">
        <f>IF($A107=0,"",IFERROR(_xlfn.LET(_xlpm.x,INDEX(Attendance!$B:$B,MATCH($A107,Attendance!$A:$A,0)),IF(_xlpm.x=0,"",_xlpm.x)),""))</f>
        <v/>
      </c>
      <c r="C107" s="39" t="str">
        <f>IF($A107=0,"",IFERROR(_xlfn.LET(_xlpm.x,INDEX(Attendance!$C:$C,MATCH($A107,Attendance!$A:$A,0)),IF(_xlpm.x=0,"",_xlpm.x)),""))</f>
        <v/>
      </c>
      <c r="D107" s="39" t="str">
        <f>IF($A107=0,"",IFERROR(_xlfn.LET(_xlpm.x,INDEX(Attendance!$D:$D,MATCH($A107,Attendance!$A:$A,0)),IF(_xlpm.x=0,"",_xlpm.x)),""))</f>
        <v/>
      </c>
      <c r="E107" s="233" cm="1">
        <f t="array" ref="E107">SUMPRODUCT((LOWER(INDEX(Attendance!$D:$ZZ,MATCH($A107,Attendance!$A:$A,0),0))="x")*(Attendance!$D$2:$ZZ$2=_xlfn.XLOOKUP(E$1,'Point System'!$A:$A,'Point System'!$B:$B,""))*(TEXT(Attendance!$D$1:$ZZ$1,"mmm")="Apr"))*_xlfn.XLOOKUP(E$1,'Point System'!$A:$A,'Point System'!$C:$C,0)</f>
        <v>0</v>
      </c>
      <c r="F107" s="233" cm="1">
        <f t="array" ref="F107">SUMPRODUCT((LOWER(INDEX(Attendance!$D:$ZZ,MATCH($A107,Attendance!$A:$A,0),0))="x")*(Attendance!$D$2:$ZZ$2=_xlfn.XLOOKUP(F$1,'Point System'!$A:$A,'Point System'!$B:$B,""))*(TEXT(Attendance!$D$1:$ZZ$1,"mmm")="Apr"))*_xlfn.XLOOKUP(F$1,'Point System'!$A:$A,'Point System'!$C:$C,0)</f>
        <v>0</v>
      </c>
      <c r="G107" s="233" cm="1">
        <f t="array" ref="G107">SUMPRODUCT((LOWER(INDEX(Attendance!$D:$ZZ,MATCH($A107,Attendance!$A:$A,0),0))="x")*(Attendance!$D$2:$ZZ$2=_xlfn.XLOOKUP(G$1,'Point System'!$A:$A,'Point System'!$B:$B,""))*(TEXT(Attendance!$D$1:$ZZ$1,"mmm")="Apr"))*_xlfn.XLOOKUP(G$1,'Point System'!$A:$A,'Point System'!$C:$C,0)</f>
        <v>0</v>
      </c>
      <c r="H107" s="233" cm="1">
        <f t="array" ref="H107">SUMPRODUCT((LOWER(INDEX(Attendance!$D:$ZZ,MATCH($A107,Attendance!$A:$A,0),0))="x")*(Attendance!$D$2:$ZZ$2=_xlfn.XLOOKUP(H$1,'Point System'!$A:$A,'Point System'!$B:$B,""))*(TEXT(Attendance!$D$1:$ZZ$1,"mmm")="Apr"))*_xlfn.XLOOKUP(H$1,'Point System'!$A:$A,'Point System'!$C:$C,0)</f>
        <v>0</v>
      </c>
      <c r="I107" s="233" cm="1">
        <f t="array" ref="I107">SUMPRODUCT((LOWER(INDEX(Attendance!$D:$ZZ,MATCH($A107,Attendance!$A:$A,0),0))="x")*(Attendance!$D$2:$ZZ$2=_xlfn.XLOOKUP(I$1,'Point System'!$A:$A,'Point System'!$B:$B,""))*(TEXT(Attendance!$D$1:$ZZ$1,"mmm")="Apr"))*_xlfn.XLOOKUP(I$1,'Point System'!$A:$A,'Point System'!$C:$C,0)</f>
        <v>0</v>
      </c>
      <c r="J107" s="233" cm="1">
        <f t="array" ref="J107">SUMPRODUCT((LOWER(INDEX(Attendance!$D:$ZZ,MATCH($A107,Attendance!$A:$A,0),0))="x")*(Attendance!$D$2:$ZZ$2=_xlfn.XLOOKUP(J$1,'Point System'!$A:$A,'Point System'!$B:$B,""))*(TEXT(Attendance!$D$1:$ZZ$1,"mmm")="Apr"))*_xlfn.XLOOKUP(J$1,'Point System'!$A:$A,'Point System'!$C:$C,0)</f>
        <v>0</v>
      </c>
      <c r="K107" s="233" cm="1">
        <f t="array" ref="K107">SUMPRODUCT((LOWER(INDEX(Attendance!$D:$ZZ,MATCH($A107,Attendance!$A:$A,0),0))="x")*(Attendance!$D$2:$ZZ$2=_xlfn.XLOOKUP(K$1,'Point System'!$A:$A,'Point System'!$B:$B,""))*(TEXT(Attendance!$D$1:$ZZ$1,"mmm")="Apr"))*_xlfn.XLOOKUP(K$1,'Point System'!$A:$A,'Point System'!$C:$C,0)</f>
        <v>0</v>
      </c>
      <c r="L107" s="188"/>
      <c r="M107" s="188"/>
      <c r="N107" s="188"/>
      <c r="O107" s="188"/>
      <c r="P107" s="241">
        <f t="shared" si="3"/>
        <v>0</v>
      </c>
      <c r="Q107" s="242">
        <f>IFERROR(INDEX(Deduction!$AC:$AC,MATCH($A107,Deduction!$A:$A,0))*_xlfn.XLOOKUP(Q$1,'Point System'!$E:$E,'Point System'!$G:$G,0),0)</f>
        <v>0</v>
      </c>
      <c r="R107" s="242">
        <f>IFERROR(INDEX(Deduction!$AD:$AD,MATCH($A107,Deduction!$A:$A,0))*_xlfn.XLOOKUP(R$1,'Point System'!$E:$E,'Point System'!$G:$G,0),0)</f>
        <v>0</v>
      </c>
      <c r="S107" s="242">
        <f>IFERROR(INDEX(Deduction!$AE:$AE,MATCH($A107,Deduction!$A:$A,0))*_xlfn.XLOOKUP(S$1,'Point System'!$E:$E,'Point System'!$G:$G,0),0)</f>
        <v>0</v>
      </c>
      <c r="T107" s="242">
        <f>IFERROR(INDEX(Deduction!$AF:$AF,MATCH($A107,Deduction!$A:$A,0))*_xlfn.XLOOKUP(T$1,'Point System'!$E:$E,'Point System'!$G:$G,0),0)</f>
        <v>0</v>
      </c>
      <c r="U107" s="242">
        <f>IFERROR(INDEX(Deduction!$AG:$AG,MATCH($A107,Deduction!$A:$A,0))*_xlfn.XLOOKUP(U$1,'Point System'!$E:$E,'Point System'!$G:$G,0),0)</f>
        <v>0</v>
      </c>
      <c r="V107" s="242">
        <f>IFERROR(INDEX(Deduction!$AH:$AH,MATCH($A107,Deduction!$A:$A,0))*_xlfn.XLOOKUP(V$1,'Point System'!$E:$E,'Point System'!$G:$G,0),0)</f>
        <v>0</v>
      </c>
      <c r="W107" s="241">
        <f t="shared" si="4"/>
        <v>0</v>
      </c>
      <c r="X107" s="241">
        <f t="shared" si="5"/>
        <v>0</v>
      </c>
      <c r="Y107" s="244" cm="1">
        <f t="array" ref="Y107">IFERROR(SUMPRODUCT((LOWER(INDEX(Attendance!$E:$ZZ,MATCH($A107,Attendance!$A:$A,0),0))="x")*(TEXT(Attendance!$E$1:$ZZ$1,"mmm")="Apr"))/SUMPRODUCT((Attendance!$E$1:$ZZ$1&lt;&gt;"")*(TEXT(Attendance!$E$1:$ZZ$1,"mmm")="Apr")),0)</f>
        <v>0</v>
      </c>
      <c r="Z107" s="245" cm="1">
        <f t="array" ref="Z107">IFERROR(SUMPRODUCT((LOWER(INDEX(Attendance!$E:$ZZ,MATCH($A107,Attendance!$A:$A,0),0))="x")*(Attendance!$E$2:$ZZ$2=_xlfn.XLOOKUP(E$1,'Point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08" spans="1:26" x14ac:dyDescent="0.25">
      <c r="A108" s="40">
        <f>Attendance!A107</f>
        <v>105</v>
      </c>
      <c r="B108" s="39" t="str">
        <f>IF($A108=0,"",IFERROR(_xlfn.LET(_xlpm.x,INDEX(Attendance!$B:$B,MATCH($A108,Attendance!$A:$A,0)),IF(_xlpm.x=0,"",_xlpm.x)),""))</f>
        <v/>
      </c>
      <c r="C108" s="39" t="str">
        <f>IF($A108=0,"",IFERROR(_xlfn.LET(_xlpm.x,INDEX(Attendance!$C:$C,MATCH($A108,Attendance!$A:$A,0)),IF(_xlpm.x=0,"",_xlpm.x)),""))</f>
        <v/>
      </c>
      <c r="D108" s="39" t="str">
        <f>IF($A108=0,"",IFERROR(_xlfn.LET(_xlpm.x,INDEX(Attendance!$D:$D,MATCH($A108,Attendance!$A:$A,0)),IF(_xlpm.x=0,"",_xlpm.x)),""))</f>
        <v/>
      </c>
      <c r="E108" s="233" cm="1">
        <f t="array" ref="E108">SUMPRODUCT((LOWER(INDEX(Attendance!$D:$ZZ,MATCH($A108,Attendance!$A:$A,0),0))="x")*(Attendance!$D$2:$ZZ$2=_xlfn.XLOOKUP(E$1,'Point System'!$A:$A,'Point System'!$B:$B,""))*(TEXT(Attendance!$D$1:$ZZ$1,"mmm")="Apr"))*_xlfn.XLOOKUP(E$1,'Point System'!$A:$A,'Point System'!$C:$C,0)</f>
        <v>0</v>
      </c>
      <c r="F108" s="233" cm="1">
        <f t="array" ref="F108">SUMPRODUCT((LOWER(INDEX(Attendance!$D:$ZZ,MATCH($A108,Attendance!$A:$A,0),0))="x")*(Attendance!$D$2:$ZZ$2=_xlfn.XLOOKUP(F$1,'Point System'!$A:$A,'Point System'!$B:$B,""))*(TEXT(Attendance!$D$1:$ZZ$1,"mmm")="Apr"))*_xlfn.XLOOKUP(F$1,'Point System'!$A:$A,'Point System'!$C:$C,0)</f>
        <v>0</v>
      </c>
      <c r="G108" s="233" cm="1">
        <f t="array" ref="G108">SUMPRODUCT((LOWER(INDEX(Attendance!$D:$ZZ,MATCH($A108,Attendance!$A:$A,0),0))="x")*(Attendance!$D$2:$ZZ$2=_xlfn.XLOOKUP(G$1,'Point System'!$A:$A,'Point System'!$B:$B,""))*(TEXT(Attendance!$D$1:$ZZ$1,"mmm")="Apr"))*_xlfn.XLOOKUP(G$1,'Point System'!$A:$A,'Point System'!$C:$C,0)</f>
        <v>0</v>
      </c>
      <c r="H108" s="233" cm="1">
        <f t="array" ref="H108">SUMPRODUCT((LOWER(INDEX(Attendance!$D:$ZZ,MATCH($A108,Attendance!$A:$A,0),0))="x")*(Attendance!$D$2:$ZZ$2=_xlfn.XLOOKUP(H$1,'Point System'!$A:$A,'Point System'!$B:$B,""))*(TEXT(Attendance!$D$1:$ZZ$1,"mmm")="Apr"))*_xlfn.XLOOKUP(H$1,'Point System'!$A:$A,'Point System'!$C:$C,0)</f>
        <v>0</v>
      </c>
      <c r="I108" s="233" cm="1">
        <f t="array" ref="I108">SUMPRODUCT((LOWER(INDEX(Attendance!$D:$ZZ,MATCH($A108,Attendance!$A:$A,0),0))="x")*(Attendance!$D$2:$ZZ$2=_xlfn.XLOOKUP(I$1,'Point System'!$A:$A,'Point System'!$B:$B,""))*(TEXT(Attendance!$D$1:$ZZ$1,"mmm")="Apr"))*_xlfn.XLOOKUP(I$1,'Point System'!$A:$A,'Point System'!$C:$C,0)</f>
        <v>0</v>
      </c>
      <c r="J108" s="233" cm="1">
        <f t="array" ref="J108">SUMPRODUCT((LOWER(INDEX(Attendance!$D:$ZZ,MATCH($A108,Attendance!$A:$A,0),0))="x")*(Attendance!$D$2:$ZZ$2=_xlfn.XLOOKUP(J$1,'Point System'!$A:$A,'Point System'!$B:$B,""))*(TEXT(Attendance!$D$1:$ZZ$1,"mmm")="Apr"))*_xlfn.XLOOKUP(J$1,'Point System'!$A:$A,'Point System'!$C:$C,0)</f>
        <v>0</v>
      </c>
      <c r="K108" s="233" cm="1">
        <f t="array" ref="K108">SUMPRODUCT((LOWER(INDEX(Attendance!$D:$ZZ,MATCH($A108,Attendance!$A:$A,0),0))="x")*(Attendance!$D$2:$ZZ$2=_xlfn.XLOOKUP(K$1,'Point System'!$A:$A,'Point System'!$B:$B,""))*(TEXT(Attendance!$D$1:$ZZ$1,"mmm")="Apr"))*_xlfn.XLOOKUP(K$1,'Point System'!$A:$A,'Point System'!$C:$C,0)</f>
        <v>0</v>
      </c>
      <c r="L108" s="188"/>
      <c r="M108" s="188"/>
      <c r="N108" s="188"/>
      <c r="O108" s="188"/>
      <c r="P108" s="241">
        <f t="shared" si="3"/>
        <v>0</v>
      </c>
      <c r="Q108" s="242">
        <f>IFERROR(INDEX(Deduction!$AC:$AC,MATCH($A108,Deduction!$A:$A,0))*_xlfn.XLOOKUP(Q$1,'Point System'!$E:$E,'Point System'!$G:$G,0),0)</f>
        <v>0</v>
      </c>
      <c r="R108" s="242">
        <f>IFERROR(INDEX(Deduction!$AD:$AD,MATCH($A108,Deduction!$A:$A,0))*_xlfn.XLOOKUP(R$1,'Point System'!$E:$E,'Point System'!$G:$G,0),0)</f>
        <v>0</v>
      </c>
      <c r="S108" s="242">
        <f>IFERROR(INDEX(Deduction!$AE:$AE,MATCH($A108,Deduction!$A:$A,0))*_xlfn.XLOOKUP(S$1,'Point System'!$E:$E,'Point System'!$G:$G,0),0)</f>
        <v>0</v>
      </c>
      <c r="T108" s="242">
        <f>IFERROR(INDEX(Deduction!$AF:$AF,MATCH($A108,Deduction!$A:$A,0))*_xlfn.XLOOKUP(T$1,'Point System'!$E:$E,'Point System'!$G:$G,0),0)</f>
        <v>0</v>
      </c>
      <c r="U108" s="242">
        <f>IFERROR(INDEX(Deduction!$AG:$AG,MATCH($A108,Deduction!$A:$A,0))*_xlfn.XLOOKUP(U$1,'Point System'!$E:$E,'Point System'!$G:$G,0),0)</f>
        <v>0</v>
      </c>
      <c r="V108" s="242">
        <f>IFERROR(INDEX(Deduction!$AH:$AH,MATCH($A108,Deduction!$A:$A,0))*_xlfn.XLOOKUP(V$1,'Point System'!$E:$E,'Point System'!$G:$G,0),0)</f>
        <v>0</v>
      </c>
      <c r="W108" s="241">
        <f t="shared" si="4"/>
        <v>0</v>
      </c>
      <c r="X108" s="241">
        <f t="shared" si="5"/>
        <v>0</v>
      </c>
      <c r="Y108" s="244" cm="1">
        <f t="array" ref="Y108">IFERROR(SUMPRODUCT((LOWER(INDEX(Attendance!$E:$ZZ,MATCH($A108,Attendance!$A:$A,0),0))="x")*(TEXT(Attendance!$E$1:$ZZ$1,"mmm")="Apr"))/SUMPRODUCT((Attendance!$E$1:$ZZ$1&lt;&gt;"")*(TEXT(Attendance!$E$1:$ZZ$1,"mmm")="Apr")),0)</f>
        <v>0</v>
      </c>
      <c r="Z108" s="245" cm="1">
        <f t="array" ref="Z108">IFERROR(SUMPRODUCT((LOWER(INDEX(Attendance!$E:$ZZ,MATCH($A108,Attendance!$A:$A,0),0))="x")*(Attendance!$E$2:$ZZ$2=_xlfn.XLOOKUP(E$1,'Point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09" spans="1:26" x14ac:dyDescent="0.25">
      <c r="A109" s="39">
        <f>Attendance!A108</f>
        <v>106</v>
      </c>
      <c r="B109" s="39" t="str">
        <f>IF($A109=0,"",IFERROR(_xlfn.LET(_xlpm.x,INDEX(Attendance!$B:$B,MATCH($A109,Attendance!$A:$A,0)),IF(_xlpm.x=0,"",_xlpm.x)),""))</f>
        <v/>
      </c>
      <c r="C109" s="39" t="str">
        <f>IF($A109=0,"",IFERROR(_xlfn.LET(_xlpm.x,INDEX(Attendance!$C:$C,MATCH($A109,Attendance!$A:$A,0)),IF(_xlpm.x=0,"",_xlpm.x)),""))</f>
        <v/>
      </c>
      <c r="D109" s="39" t="str">
        <f>IF($A109=0,"",IFERROR(_xlfn.LET(_xlpm.x,INDEX(Attendance!$D:$D,MATCH($A109,Attendance!$A:$A,0)),IF(_xlpm.x=0,"",_xlpm.x)),""))</f>
        <v/>
      </c>
      <c r="E109" s="233" cm="1">
        <f t="array" ref="E109">SUMPRODUCT((LOWER(INDEX(Attendance!$D:$ZZ,MATCH($A109,Attendance!$A:$A,0),0))="x")*(Attendance!$D$2:$ZZ$2=_xlfn.XLOOKUP(E$1,'Point System'!$A:$A,'Point System'!$B:$B,""))*(TEXT(Attendance!$D$1:$ZZ$1,"mmm")="Apr"))*_xlfn.XLOOKUP(E$1,'Point System'!$A:$A,'Point System'!$C:$C,0)</f>
        <v>0</v>
      </c>
      <c r="F109" s="233" cm="1">
        <f t="array" ref="F109">SUMPRODUCT((LOWER(INDEX(Attendance!$D:$ZZ,MATCH($A109,Attendance!$A:$A,0),0))="x")*(Attendance!$D$2:$ZZ$2=_xlfn.XLOOKUP(F$1,'Point System'!$A:$A,'Point System'!$B:$B,""))*(TEXT(Attendance!$D$1:$ZZ$1,"mmm")="Apr"))*_xlfn.XLOOKUP(F$1,'Point System'!$A:$A,'Point System'!$C:$C,0)</f>
        <v>0</v>
      </c>
      <c r="G109" s="233" cm="1">
        <f t="array" ref="G109">SUMPRODUCT((LOWER(INDEX(Attendance!$D:$ZZ,MATCH($A109,Attendance!$A:$A,0),0))="x")*(Attendance!$D$2:$ZZ$2=_xlfn.XLOOKUP(G$1,'Point System'!$A:$A,'Point System'!$B:$B,""))*(TEXT(Attendance!$D$1:$ZZ$1,"mmm")="Apr"))*_xlfn.XLOOKUP(G$1,'Point System'!$A:$A,'Point System'!$C:$C,0)</f>
        <v>0</v>
      </c>
      <c r="H109" s="233" cm="1">
        <f t="array" ref="H109">SUMPRODUCT((LOWER(INDEX(Attendance!$D:$ZZ,MATCH($A109,Attendance!$A:$A,0),0))="x")*(Attendance!$D$2:$ZZ$2=_xlfn.XLOOKUP(H$1,'Point System'!$A:$A,'Point System'!$B:$B,""))*(TEXT(Attendance!$D$1:$ZZ$1,"mmm")="Apr"))*_xlfn.XLOOKUP(H$1,'Point System'!$A:$A,'Point System'!$C:$C,0)</f>
        <v>0</v>
      </c>
      <c r="I109" s="233" cm="1">
        <f t="array" ref="I109">SUMPRODUCT((LOWER(INDEX(Attendance!$D:$ZZ,MATCH($A109,Attendance!$A:$A,0),0))="x")*(Attendance!$D$2:$ZZ$2=_xlfn.XLOOKUP(I$1,'Point System'!$A:$A,'Point System'!$B:$B,""))*(TEXT(Attendance!$D$1:$ZZ$1,"mmm")="Apr"))*_xlfn.XLOOKUP(I$1,'Point System'!$A:$A,'Point System'!$C:$C,0)</f>
        <v>0</v>
      </c>
      <c r="J109" s="233" cm="1">
        <f t="array" ref="J109">SUMPRODUCT((LOWER(INDEX(Attendance!$D:$ZZ,MATCH($A109,Attendance!$A:$A,0),0))="x")*(Attendance!$D$2:$ZZ$2=_xlfn.XLOOKUP(J$1,'Point System'!$A:$A,'Point System'!$B:$B,""))*(TEXT(Attendance!$D$1:$ZZ$1,"mmm")="Apr"))*_xlfn.XLOOKUP(J$1,'Point System'!$A:$A,'Point System'!$C:$C,0)</f>
        <v>0</v>
      </c>
      <c r="K109" s="233" cm="1">
        <f t="array" ref="K109">SUMPRODUCT((LOWER(INDEX(Attendance!$D:$ZZ,MATCH($A109,Attendance!$A:$A,0),0))="x")*(Attendance!$D$2:$ZZ$2=_xlfn.XLOOKUP(K$1,'Point System'!$A:$A,'Point System'!$B:$B,""))*(TEXT(Attendance!$D$1:$ZZ$1,"mmm")="Apr"))*_xlfn.XLOOKUP(K$1,'Point System'!$A:$A,'Point System'!$C:$C,0)</f>
        <v>0</v>
      </c>
      <c r="L109" s="188"/>
      <c r="M109" s="188"/>
      <c r="N109" s="188"/>
      <c r="O109" s="188"/>
      <c r="P109" s="241">
        <f t="shared" si="3"/>
        <v>0</v>
      </c>
      <c r="Q109" s="242">
        <f>IFERROR(INDEX(Deduction!$AC:$AC,MATCH($A109,Deduction!$A:$A,0))*_xlfn.XLOOKUP(Q$1,'Point System'!$E:$E,'Point System'!$G:$G,0),0)</f>
        <v>0</v>
      </c>
      <c r="R109" s="242">
        <f>IFERROR(INDEX(Deduction!$AD:$AD,MATCH($A109,Deduction!$A:$A,0))*_xlfn.XLOOKUP(R$1,'Point System'!$E:$E,'Point System'!$G:$G,0),0)</f>
        <v>0</v>
      </c>
      <c r="S109" s="242">
        <f>IFERROR(INDEX(Deduction!$AE:$AE,MATCH($A109,Deduction!$A:$A,0))*_xlfn.XLOOKUP(S$1,'Point System'!$E:$E,'Point System'!$G:$G,0),0)</f>
        <v>0</v>
      </c>
      <c r="T109" s="242">
        <f>IFERROR(INDEX(Deduction!$AF:$AF,MATCH($A109,Deduction!$A:$A,0))*_xlfn.XLOOKUP(T$1,'Point System'!$E:$E,'Point System'!$G:$G,0),0)</f>
        <v>0</v>
      </c>
      <c r="U109" s="242">
        <f>IFERROR(INDEX(Deduction!$AG:$AG,MATCH($A109,Deduction!$A:$A,0))*_xlfn.XLOOKUP(U$1,'Point System'!$E:$E,'Point System'!$G:$G,0),0)</f>
        <v>0</v>
      </c>
      <c r="V109" s="242">
        <f>IFERROR(INDEX(Deduction!$AH:$AH,MATCH($A109,Deduction!$A:$A,0))*_xlfn.XLOOKUP(V$1,'Point System'!$E:$E,'Point System'!$G:$G,0),0)</f>
        <v>0</v>
      </c>
      <c r="W109" s="241">
        <f t="shared" si="4"/>
        <v>0</v>
      </c>
      <c r="X109" s="241">
        <f t="shared" si="5"/>
        <v>0</v>
      </c>
      <c r="Y109" s="244" cm="1">
        <f t="array" ref="Y109">IFERROR(SUMPRODUCT((LOWER(INDEX(Attendance!$E:$ZZ,MATCH($A109,Attendance!$A:$A,0),0))="x")*(TEXT(Attendance!$E$1:$ZZ$1,"mmm")="Apr"))/SUMPRODUCT((Attendance!$E$1:$ZZ$1&lt;&gt;"")*(TEXT(Attendance!$E$1:$ZZ$1,"mmm")="Apr")),0)</f>
        <v>0</v>
      </c>
      <c r="Z109" s="245" cm="1">
        <f t="array" ref="Z109">IFERROR(SUMPRODUCT((LOWER(INDEX(Attendance!$E:$ZZ,MATCH($A109,Attendance!$A:$A,0),0))="x")*(Attendance!$E$2:$ZZ$2=_xlfn.XLOOKUP(E$1,'Point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10" spans="1:26" x14ac:dyDescent="0.25">
      <c r="A110" s="40">
        <f>Attendance!A109</f>
        <v>107</v>
      </c>
      <c r="B110" s="39" t="str">
        <f>IF($A110=0,"",IFERROR(_xlfn.LET(_xlpm.x,INDEX(Attendance!$B:$B,MATCH($A110,Attendance!$A:$A,0)),IF(_xlpm.x=0,"",_xlpm.x)),""))</f>
        <v/>
      </c>
      <c r="C110" s="39" t="str">
        <f>IF($A110=0,"",IFERROR(_xlfn.LET(_xlpm.x,INDEX(Attendance!$C:$C,MATCH($A110,Attendance!$A:$A,0)),IF(_xlpm.x=0,"",_xlpm.x)),""))</f>
        <v/>
      </c>
      <c r="D110" s="39" t="str">
        <f>IF($A110=0,"",IFERROR(_xlfn.LET(_xlpm.x,INDEX(Attendance!$D:$D,MATCH($A110,Attendance!$A:$A,0)),IF(_xlpm.x=0,"",_xlpm.x)),""))</f>
        <v/>
      </c>
      <c r="E110" s="233" cm="1">
        <f t="array" ref="E110">SUMPRODUCT((LOWER(INDEX(Attendance!$D:$ZZ,MATCH($A110,Attendance!$A:$A,0),0))="x")*(Attendance!$D$2:$ZZ$2=_xlfn.XLOOKUP(E$1,'Point System'!$A:$A,'Point System'!$B:$B,""))*(TEXT(Attendance!$D$1:$ZZ$1,"mmm")="Apr"))*_xlfn.XLOOKUP(E$1,'Point System'!$A:$A,'Point System'!$C:$C,0)</f>
        <v>0</v>
      </c>
      <c r="F110" s="233" cm="1">
        <f t="array" ref="F110">SUMPRODUCT((LOWER(INDEX(Attendance!$D:$ZZ,MATCH($A110,Attendance!$A:$A,0),0))="x")*(Attendance!$D$2:$ZZ$2=_xlfn.XLOOKUP(F$1,'Point System'!$A:$A,'Point System'!$B:$B,""))*(TEXT(Attendance!$D$1:$ZZ$1,"mmm")="Apr"))*_xlfn.XLOOKUP(F$1,'Point System'!$A:$A,'Point System'!$C:$C,0)</f>
        <v>0</v>
      </c>
      <c r="G110" s="233" cm="1">
        <f t="array" ref="G110">SUMPRODUCT((LOWER(INDEX(Attendance!$D:$ZZ,MATCH($A110,Attendance!$A:$A,0),0))="x")*(Attendance!$D$2:$ZZ$2=_xlfn.XLOOKUP(G$1,'Point System'!$A:$A,'Point System'!$B:$B,""))*(TEXT(Attendance!$D$1:$ZZ$1,"mmm")="Apr"))*_xlfn.XLOOKUP(G$1,'Point System'!$A:$A,'Point System'!$C:$C,0)</f>
        <v>0</v>
      </c>
      <c r="H110" s="233" cm="1">
        <f t="array" ref="H110">SUMPRODUCT((LOWER(INDEX(Attendance!$D:$ZZ,MATCH($A110,Attendance!$A:$A,0),0))="x")*(Attendance!$D$2:$ZZ$2=_xlfn.XLOOKUP(H$1,'Point System'!$A:$A,'Point System'!$B:$B,""))*(TEXT(Attendance!$D$1:$ZZ$1,"mmm")="Apr"))*_xlfn.XLOOKUP(H$1,'Point System'!$A:$A,'Point System'!$C:$C,0)</f>
        <v>0</v>
      </c>
      <c r="I110" s="233" cm="1">
        <f t="array" ref="I110">SUMPRODUCT((LOWER(INDEX(Attendance!$D:$ZZ,MATCH($A110,Attendance!$A:$A,0),0))="x")*(Attendance!$D$2:$ZZ$2=_xlfn.XLOOKUP(I$1,'Point System'!$A:$A,'Point System'!$B:$B,""))*(TEXT(Attendance!$D$1:$ZZ$1,"mmm")="Apr"))*_xlfn.XLOOKUP(I$1,'Point System'!$A:$A,'Point System'!$C:$C,0)</f>
        <v>0</v>
      </c>
      <c r="J110" s="233" cm="1">
        <f t="array" ref="J110">SUMPRODUCT((LOWER(INDEX(Attendance!$D:$ZZ,MATCH($A110,Attendance!$A:$A,0),0))="x")*(Attendance!$D$2:$ZZ$2=_xlfn.XLOOKUP(J$1,'Point System'!$A:$A,'Point System'!$B:$B,""))*(TEXT(Attendance!$D$1:$ZZ$1,"mmm")="Apr"))*_xlfn.XLOOKUP(J$1,'Point System'!$A:$A,'Point System'!$C:$C,0)</f>
        <v>0</v>
      </c>
      <c r="K110" s="233" cm="1">
        <f t="array" ref="K110">SUMPRODUCT((LOWER(INDEX(Attendance!$D:$ZZ,MATCH($A110,Attendance!$A:$A,0),0))="x")*(Attendance!$D$2:$ZZ$2=_xlfn.XLOOKUP(K$1,'Point System'!$A:$A,'Point System'!$B:$B,""))*(TEXT(Attendance!$D$1:$ZZ$1,"mmm")="Apr"))*_xlfn.XLOOKUP(K$1,'Point System'!$A:$A,'Point System'!$C:$C,0)</f>
        <v>0</v>
      </c>
      <c r="L110" s="188"/>
      <c r="M110" s="188"/>
      <c r="N110" s="188"/>
      <c r="O110" s="188"/>
      <c r="P110" s="241">
        <f t="shared" si="3"/>
        <v>0</v>
      </c>
      <c r="Q110" s="242">
        <f>IFERROR(INDEX(Deduction!$AC:$AC,MATCH($A110,Deduction!$A:$A,0))*_xlfn.XLOOKUP(Q$1,'Point System'!$E:$E,'Point System'!$G:$G,0),0)</f>
        <v>0</v>
      </c>
      <c r="R110" s="242">
        <f>IFERROR(INDEX(Deduction!$AD:$AD,MATCH($A110,Deduction!$A:$A,0))*_xlfn.XLOOKUP(R$1,'Point System'!$E:$E,'Point System'!$G:$G,0),0)</f>
        <v>0</v>
      </c>
      <c r="S110" s="242">
        <f>IFERROR(INDEX(Deduction!$AE:$AE,MATCH($A110,Deduction!$A:$A,0))*_xlfn.XLOOKUP(S$1,'Point System'!$E:$E,'Point System'!$G:$G,0),0)</f>
        <v>0</v>
      </c>
      <c r="T110" s="242">
        <f>IFERROR(INDEX(Deduction!$AF:$AF,MATCH($A110,Deduction!$A:$A,0))*_xlfn.XLOOKUP(T$1,'Point System'!$E:$E,'Point System'!$G:$G,0),0)</f>
        <v>0</v>
      </c>
      <c r="U110" s="242">
        <f>IFERROR(INDEX(Deduction!$AG:$AG,MATCH($A110,Deduction!$A:$A,0))*_xlfn.XLOOKUP(U$1,'Point System'!$E:$E,'Point System'!$G:$G,0),0)</f>
        <v>0</v>
      </c>
      <c r="V110" s="242">
        <f>IFERROR(INDEX(Deduction!$AH:$AH,MATCH($A110,Deduction!$A:$A,0))*_xlfn.XLOOKUP(V$1,'Point System'!$E:$E,'Point System'!$G:$G,0),0)</f>
        <v>0</v>
      </c>
      <c r="W110" s="241">
        <f t="shared" si="4"/>
        <v>0</v>
      </c>
      <c r="X110" s="241">
        <f t="shared" si="5"/>
        <v>0</v>
      </c>
      <c r="Y110" s="244" cm="1">
        <f t="array" ref="Y110">IFERROR(SUMPRODUCT((LOWER(INDEX(Attendance!$E:$ZZ,MATCH($A110,Attendance!$A:$A,0),0))="x")*(TEXT(Attendance!$E$1:$ZZ$1,"mmm")="Apr"))/SUMPRODUCT((Attendance!$E$1:$ZZ$1&lt;&gt;"")*(TEXT(Attendance!$E$1:$ZZ$1,"mmm")="Apr")),0)</f>
        <v>0</v>
      </c>
      <c r="Z110" s="245" cm="1">
        <f t="array" ref="Z110">IFERROR(SUMPRODUCT((LOWER(INDEX(Attendance!$E:$ZZ,MATCH($A110,Attendance!$A:$A,0),0))="x")*(Attendance!$E$2:$ZZ$2=_xlfn.XLOOKUP(E$1,'Point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11" spans="1:26" x14ac:dyDescent="0.25">
      <c r="A111" s="39">
        <f>Attendance!A110</f>
        <v>108</v>
      </c>
      <c r="B111" s="39" t="str">
        <f>IF($A111=0,"",IFERROR(_xlfn.LET(_xlpm.x,INDEX(Attendance!$B:$B,MATCH($A111,Attendance!$A:$A,0)),IF(_xlpm.x=0,"",_xlpm.x)),""))</f>
        <v/>
      </c>
      <c r="C111" s="39" t="str">
        <f>IF($A111=0,"",IFERROR(_xlfn.LET(_xlpm.x,INDEX(Attendance!$C:$C,MATCH($A111,Attendance!$A:$A,0)),IF(_xlpm.x=0,"",_xlpm.x)),""))</f>
        <v/>
      </c>
      <c r="D111" s="39" t="str">
        <f>IF($A111=0,"",IFERROR(_xlfn.LET(_xlpm.x,INDEX(Attendance!$D:$D,MATCH($A111,Attendance!$A:$A,0)),IF(_xlpm.x=0,"",_xlpm.x)),""))</f>
        <v/>
      </c>
      <c r="E111" s="233" cm="1">
        <f t="array" ref="E111">SUMPRODUCT((LOWER(INDEX(Attendance!$D:$ZZ,MATCH($A111,Attendance!$A:$A,0),0))="x")*(Attendance!$D$2:$ZZ$2=_xlfn.XLOOKUP(E$1,'Point System'!$A:$A,'Point System'!$B:$B,""))*(TEXT(Attendance!$D$1:$ZZ$1,"mmm")="Apr"))*_xlfn.XLOOKUP(E$1,'Point System'!$A:$A,'Point System'!$C:$C,0)</f>
        <v>0</v>
      </c>
      <c r="F111" s="233" cm="1">
        <f t="array" ref="F111">SUMPRODUCT((LOWER(INDEX(Attendance!$D:$ZZ,MATCH($A111,Attendance!$A:$A,0),0))="x")*(Attendance!$D$2:$ZZ$2=_xlfn.XLOOKUP(F$1,'Point System'!$A:$A,'Point System'!$B:$B,""))*(TEXT(Attendance!$D$1:$ZZ$1,"mmm")="Apr"))*_xlfn.XLOOKUP(F$1,'Point System'!$A:$A,'Point System'!$C:$C,0)</f>
        <v>0</v>
      </c>
      <c r="G111" s="233" cm="1">
        <f t="array" ref="G111">SUMPRODUCT((LOWER(INDEX(Attendance!$D:$ZZ,MATCH($A111,Attendance!$A:$A,0),0))="x")*(Attendance!$D$2:$ZZ$2=_xlfn.XLOOKUP(G$1,'Point System'!$A:$A,'Point System'!$B:$B,""))*(TEXT(Attendance!$D$1:$ZZ$1,"mmm")="Apr"))*_xlfn.XLOOKUP(G$1,'Point System'!$A:$A,'Point System'!$C:$C,0)</f>
        <v>0</v>
      </c>
      <c r="H111" s="233" cm="1">
        <f t="array" ref="H111">SUMPRODUCT((LOWER(INDEX(Attendance!$D:$ZZ,MATCH($A111,Attendance!$A:$A,0),0))="x")*(Attendance!$D$2:$ZZ$2=_xlfn.XLOOKUP(H$1,'Point System'!$A:$A,'Point System'!$B:$B,""))*(TEXT(Attendance!$D$1:$ZZ$1,"mmm")="Apr"))*_xlfn.XLOOKUP(H$1,'Point System'!$A:$A,'Point System'!$C:$C,0)</f>
        <v>0</v>
      </c>
      <c r="I111" s="233" cm="1">
        <f t="array" ref="I111">SUMPRODUCT((LOWER(INDEX(Attendance!$D:$ZZ,MATCH($A111,Attendance!$A:$A,0),0))="x")*(Attendance!$D$2:$ZZ$2=_xlfn.XLOOKUP(I$1,'Point System'!$A:$A,'Point System'!$B:$B,""))*(TEXT(Attendance!$D$1:$ZZ$1,"mmm")="Apr"))*_xlfn.XLOOKUP(I$1,'Point System'!$A:$A,'Point System'!$C:$C,0)</f>
        <v>0</v>
      </c>
      <c r="J111" s="233" cm="1">
        <f t="array" ref="J111">SUMPRODUCT((LOWER(INDEX(Attendance!$D:$ZZ,MATCH($A111,Attendance!$A:$A,0),0))="x")*(Attendance!$D$2:$ZZ$2=_xlfn.XLOOKUP(J$1,'Point System'!$A:$A,'Point System'!$B:$B,""))*(TEXT(Attendance!$D$1:$ZZ$1,"mmm")="Apr"))*_xlfn.XLOOKUP(J$1,'Point System'!$A:$A,'Point System'!$C:$C,0)</f>
        <v>0</v>
      </c>
      <c r="K111" s="233" cm="1">
        <f t="array" ref="K111">SUMPRODUCT((LOWER(INDEX(Attendance!$D:$ZZ,MATCH($A111,Attendance!$A:$A,0),0))="x")*(Attendance!$D$2:$ZZ$2=_xlfn.XLOOKUP(K$1,'Point System'!$A:$A,'Point System'!$B:$B,""))*(TEXT(Attendance!$D$1:$ZZ$1,"mmm")="Apr"))*_xlfn.XLOOKUP(K$1,'Point System'!$A:$A,'Point System'!$C:$C,0)</f>
        <v>0</v>
      </c>
      <c r="L111" s="188"/>
      <c r="M111" s="188"/>
      <c r="N111" s="188"/>
      <c r="O111" s="188"/>
      <c r="P111" s="241">
        <f t="shared" si="3"/>
        <v>0</v>
      </c>
      <c r="Q111" s="242">
        <f>IFERROR(INDEX(Deduction!$AC:$AC,MATCH($A111,Deduction!$A:$A,0))*_xlfn.XLOOKUP(Q$1,'Point System'!$E:$E,'Point System'!$G:$G,0),0)</f>
        <v>0</v>
      </c>
      <c r="R111" s="242">
        <f>IFERROR(INDEX(Deduction!$AD:$AD,MATCH($A111,Deduction!$A:$A,0))*_xlfn.XLOOKUP(R$1,'Point System'!$E:$E,'Point System'!$G:$G,0),0)</f>
        <v>0</v>
      </c>
      <c r="S111" s="242">
        <f>IFERROR(INDEX(Deduction!$AE:$AE,MATCH($A111,Deduction!$A:$A,0))*_xlfn.XLOOKUP(S$1,'Point System'!$E:$E,'Point System'!$G:$G,0),0)</f>
        <v>0</v>
      </c>
      <c r="T111" s="242">
        <f>IFERROR(INDEX(Deduction!$AF:$AF,MATCH($A111,Deduction!$A:$A,0))*_xlfn.XLOOKUP(T$1,'Point System'!$E:$E,'Point System'!$G:$G,0),0)</f>
        <v>0</v>
      </c>
      <c r="U111" s="242">
        <f>IFERROR(INDEX(Deduction!$AG:$AG,MATCH($A111,Deduction!$A:$A,0))*_xlfn.XLOOKUP(U$1,'Point System'!$E:$E,'Point System'!$G:$G,0),0)</f>
        <v>0</v>
      </c>
      <c r="V111" s="242">
        <f>IFERROR(INDEX(Deduction!$AH:$AH,MATCH($A111,Deduction!$A:$A,0))*_xlfn.XLOOKUP(V$1,'Point System'!$E:$E,'Point System'!$G:$G,0),0)</f>
        <v>0</v>
      </c>
      <c r="W111" s="241">
        <f t="shared" si="4"/>
        <v>0</v>
      </c>
      <c r="X111" s="241">
        <f t="shared" si="5"/>
        <v>0</v>
      </c>
      <c r="Y111" s="244" cm="1">
        <f t="array" ref="Y111">IFERROR(SUMPRODUCT((LOWER(INDEX(Attendance!$E:$ZZ,MATCH($A111,Attendance!$A:$A,0),0))="x")*(TEXT(Attendance!$E$1:$ZZ$1,"mmm")="Apr"))/SUMPRODUCT((Attendance!$E$1:$ZZ$1&lt;&gt;"")*(TEXT(Attendance!$E$1:$ZZ$1,"mmm")="Apr")),0)</f>
        <v>0</v>
      </c>
      <c r="Z111" s="245" cm="1">
        <f t="array" ref="Z111">IFERROR(SUMPRODUCT((LOWER(INDEX(Attendance!$E:$ZZ,MATCH($A111,Attendance!$A:$A,0),0))="x")*(Attendance!$E$2:$ZZ$2=_xlfn.XLOOKUP(E$1,'Point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12" spans="1:26" x14ac:dyDescent="0.25">
      <c r="A112" s="40">
        <f>Attendance!A111</f>
        <v>109</v>
      </c>
      <c r="B112" s="39" t="str">
        <f>IF($A112=0,"",IFERROR(_xlfn.LET(_xlpm.x,INDEX(Attendance!$B:$B,MATCH($A112,Attendance!$A:$A,0)),IF(_xlpm.x=0,"",_xlpm.x)),""))</f>
        <v/>
      </c>
      <c r="C112" s="39" t="str">
        <f>IF($A112=0,"",IFERROR(_xlfn.LET(_xlpm.x,INDEX(Attendance!$C:$C,MATCH($A112,Attendance!$A:$A,0)),IF(_xlpm.x=0,"",_xlpm.x)),""))</f>
        <v/>
      </c>
      <c r="D112" s="39" t="str">
        <f>IF($A112=0,"",IFERROR(_xlfn.LET(_xlpm.x,INDEX(Attendance!$D:$D,MATCH($A112,Attendance!$A:$A,0)),IF(_xlpm.x=0,"",_xlpm.x)),""))</f>
        <v/>
      </c>
      <c r="E112" s="233" cm="1">
        <f t="array" ref="E112">SUMPRODUCT((LOWER(INDEX(Attendance!$D:$ZZ,MATCH($A112,Attendance!$A:$A,0),0))="x")*(Attendance!$D$2:$ZZ$2=_xlfn.XLOOKUP(E$1,'Point System'!$A:$A,'Point System'!$B:$B,""))*(TEXT(Attendance!$D$1:$ZZ$1,"mmm")="Apr"))*_xlfn.XLOOKUP(E$1,'Point System'!$A:$A,'Point System'!$C:$C,0)</f>
        <v>0</v>
      </c>
      <c r="F112" s="233" cm="1">
        <f t="array" ref="F112">SUMPRODUCT((LOWER(INDEX(Attendance!$D:$ZZ,MATCH($A112,Attendance!$A:$A,0),0))="x")*(Attendance!$D$2:$ZZ$2=_xlfn.XLOOKUP(F$1,'Point System'!$A:$A,'Point System'!$B:$B,""))*(TEXT(Attendance!$D$1:$ZZ$1,"mmm")="Apr"))*_xlfn.XLOOKUP(F$1,'Point System'!$A:$A,'Point System'!$C:$C,0)</f>
        <v>0</v>
      </c>
      <c r="G112" s="233" cm="1">
        <f t="array" ref="G112">SUMPRODUCT((LOWER(INDEX(Attendance!$D:$ZZ,MATCH($A112,Attendance!$A:$A,0),0))="x")*(Attendance!$D$2:$ZZ$2=_xlfn.XLOOKUP(G$1,'Point System'!$A:$A,'Point System'!$B:$B,""))*(TEXT(Attendance!$D$1:$ZZ$1,"mmm")="Apr"))*_xlfn.XLOOKUP(G$1,'Point System'!$A:$A,'Point System'!$C:$C,0)</f>
        <v>0</v>
      </c>
      <c r="H112" s="233" cm="1">
        <f t="array" ref="H112">SUMPRODUCT((LOWER(INDEX(Attendance!$D:$ZZ,MATCH($A112,Attendance!$A:$A,0),0))="x")*(Attendance!$D$2:$ZZ$2=_xlfn.XLOOKUP(H$1,'Point System'!$A:$A,'Point System'!$B:$B,""))*(TEXT(Attendance!$D$1:$ZZ$1,"mmm")="Apr"))*_xlfn.XLOOKUP(H$1,'Point System'!$A:$A,'Point System'!$C:$C,0)</f>
        <v>0</v>
      </c>
      <c r="I112" s="233" cm="1">
        <f t="array" ref="I112">SUMPRODUCT((LOWER(INDEX(Attendance!$D:$ZZ,MATCH($A112,Attendance!$A:$A,0),0))="x")*(Attendance!$D$2:$ZZ$2=_xlfn.XLOOKUP(I$1,'Point System'!$A:$A,'Point System'!$B:$B,""))*(TEXT(Attendance!$D$1:$ZZ$1,"mmm")="Apr"))*_xlfn.XLOOKUP(I$1,'Point System'!$A:$A,'Point System'!$C:$C,0)</f>
        <v>0</v>
      </c>
      <c r="J112" s="233" cm="1">
        <f t="array" ref="J112">SUMPRODUCT((LOWER(INDEX(Attendance!$D:$ZZ,MATCH($A112,Attendance!$A:$A,0),0))="x")*(Attendance!$D$2:$ZZ$2=_xlfn.XLOOKUP(J$1,'Point System'!$A:$A,'Point System'!$B:$B,""))*(TEXT(Attendance!$D$1:$ZZ$1,"mmm")="Apr"))*_xlfn.XLOOKUP(J$1,'Point System'!$A:$A,'Point System'!$C:$C,0)</f>
        <v>0</v>
      </c>
      <c r="K112" s="233" cm="1">
        <f t="array" ref="K112">SUMPRODUCT((LOWER(INDEX(Attendance!$D:$ZZ,MATCH($A112,Attendance!$A:$A,0),0))="x")*(Attendance!$D$2:$ZZ$2=_xlfn.XLOOKUP(K$1,'Point System'!$A:$A,'Point System'!$B:$B,""))*(TEXT(Attendance!$D$1:$ZZ$1,"mmm")="Apr"))*_xlfn.XLOOKUP(K$1,'Point System'!$A:$A,'Point System'!$C:$C,0)</f>
        <v>0</v>
      </c>
      <c r="L112" s="188"/>
      <c r="M112" s="188"/>
      <c r="N112" s="188"/>
      <c r="O112" s="188"/>
      <c r="P112" s="241">
        <f t="shared" si="3"/>
        <v>0</v>
      </c>
      <c r="Q112" s="242">
        <f>IFERROR(INDEX(Deduction!$AC:$AC,MATCH($A112,Deduction!$A:$A,0))*_xlfn.XLOOKUP(Q$1,'Point System'!$E:$E,'Point System'!$G:$G,0),0)</f>
        <v>0</v>
      </c>
      <c r="R112" s="242">
        <f>IFERROR(INDEX(Deduction!$AD:$AD,MATCH($A112,Deduction!$A:$A,0))*_xlfn.XLOOKUP(R$1,'Point System'!$E:$E,'Point System'!$G:$G,0),0)</f>
        <v>0</v>
      </c>
      <c r="S112" s="242">
        <f>IFERROR(INDEX(Deduction!$AE:$AE,MATCH($A112,Deduction!$A:$A,0))*_xlfn.XLOOKUP(S$1,'Point System'!$E:$E,'Point System'!$G:$G,0),0)</f>
        <v>0</v>
      </c>
      <c r="T112" s="242">
        <f>IFERROR(INDEX(Deduction!$AF:$AF,MATCH($A112,Deduction!$A:$A,0))*_xlfn.XLOOKUP(T$1,'Point System'!$E:$E,'Point System'!$G:$G,0),0)</f>
        <v>0</v>
      </c>
      <c r="U112" s="242">
        <f>IFERROR(INDEX(Deduction!$AG:$AG,MATCH($A112,Deduction!$A:$A,0))*_xlfn.XLOOKUP(U$1,'Point System'!$E:$E,'Point System'!$G:$G,0),0)</f>
        <v>0</v>
      </c>
      <c r="V112" s="242">
        <f>IFERROR(INDEX(Deduction!$AH:$AH,MATCH($A112,Deduction!$A:$A,0))*_xlfn.XLOOKUP(V$1,'Point System'!$E:$E,'Point System'!$G:$G,0),0)</f>
        <v>0</v>
      </c>
      <c r="W112" s="241">
        <f t="shared" si="4"/>
        <v>0</v>
      </c>
      <c r="X112" s="241">
        <f t="shared" si="5"/>
        <v>0</v>
      </c>
      <c r="Y112" s="244" cm="1">
        <f t="array" ref="Y112">IFERROR(SUMPRODUCT((LOWER(INDEX(Attendance!$E:$ZZ,MATCH($A112,Attendance!$A:$A,0),0))="x")*(TEXT(Attendance!$E$1:$ZZ$1,"mmm")="Apr"))/SUMPRODUCT((Attendance!$E$1:$ZZ$1&lt;&gt;"")*(TEXT(Attendance!$E$1:$ZZ$1,"mmm")="Apr")),0)</f>
        <v>0</v>
      </c>
      <c r="Z112" s="245" cm="1">
        <f t="array" ref="Z112">IFERROR(SUMPRODUCT((LOWER(INDEX(Attendance!$E:$ZZ,MATCH($A112,Attendance!$A:$A,0),0))="x")*(Attendance!$E$2:$ZZ$2=_xlfn.XLOOKUP(E$1,'Point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13" spans="1:26" x14ac:dyDescent="0.25">
      <c r="A113" s="39">
        <f>Attendance!A112</f>
        <v>110</v>
      </c>
      <c r="B113" s="39" t="str">
        <f>IF($A113=0,"",IFERROR(_xlfn.LET(_xlpm.x,INDEX(Attendance!$B:$B,MATCH($A113,Attendance!$A:$A,0)),IF(_xlpm.x=0,"",_xlpm.x)),""))</f>
        <v/>
      </c>
      <c r="C113" s="39" t="str">
        <f>IF($A113=0,"",IFERROR(_xlfn.LET(_xlpm.x,INDEX(Attendance!$C:$C,MATCH($A113,Attendance!$A:$A,0)),IF(_xlpm.x=0,"",_xlpm.x)),""))</f>
        <v/>
      </c>
      <c r="D113" s="39" t="str">
        <f>IF($A113=0,"",IFERROR(_xlfn.LET(_xlpm.x,INDEX(Attendance!$D:$D,MATCH($A113,Attendance!$A:$A,0)),IF(_xlpm.x=0,"",_xlpm.x)),""))</f>
        <v/>
      </c>
      <c r="E113" s="233" cm="1">
        <f t="array" ref="E113">SUMPRODUCT((LOWER(INDEX(Attendance!$D:$ZZ,MATCH($A113,Attendance!$A:$A,0),0))="x")*(Attendance!$D$2:$ZZ$2=_xlfn.XLOOKUP(E$1,'Point System'!$A:$A,'Point System'!$B:$B,""))*(TEXT(Attendance!$D$1:$ZZ$1,"mmm")="Apr"))*_xlfn.XLOOKUP(E$1,'Point System'!$A:$A,'Point System'!$C:$C,0)</f>
        <v>0</v>
      </c>
      <c r="F113" s="233" cm="1">
        <f t="array" ref="F113">SUMPRODUCT((LOWER(INDEX(Attendance!$D:$ZZ,MATCH($A113,Attendance!$A:$A,0),0))="x")*(Attendance!$D$2:$ZZ$2=_xlfn.XLOOKUP(F$1,'Point System'!$A:$A,'Point System'!$B:$B,""))*(TEXT(Attendance!$D$1:$ZZ$1,"mmm")="Apr"))*_xlfn.XLOOKUP(F$1,'Point System'!$A:$A,'Point System'!$C:$C,0)</f>
        <v>0</v>
      </c>
      <c r="G113" s="233" cm="1">
        <f t="array" ref="G113">SUMPRODUCT((LOWER(INDEX(Attendance!$D:$ZZ,MATCH($A113,Attendance!$A:$A,0),0))="x")*(Attendance!$D$2:$ZZ$2=_xlfn.XLOOKUP(G$1,'Point System'!$A:$A,'Point System'!$B:$B,""))*(TEXT(Attendance!$D$1:$ZZ$1,"mmm")="Apr"))*_xlfn.XLOOKUP(G$1,'Point System'!$A:$A,'Point System'!$C:$C,0)</f>
        <v>0</v>
      </c>
      <c r="H113" s="233" cm="1">
        <f t="array" ref="H113">SUMPRODUCT((LOWER(INDEX(Attendance!$D:$ZZ,MATCH($A113,Attendance!$A:$A,0),0))="x")*(Attendance!$D$2:$ZZ$2=_xlfn.XLOOKUP(H$1,'Point System'!$A:$A,'Point System'!$B:$B,""))*(TEXT(Attendance!$D$1:$ZZ$1,"mmm")="Apr"))*_xlfn.XLOOKUP(H$1,'Point System'!$A:$A,'Point System'!$C:$C,0)</f>
        <v>0</v>
      </c>
      <c r="I113" s="233" cm="1">
        <f t="array" ref="I113">SUMPRODUCT((LOWER(INDEX(Attendance!$D:$ZZ,MATCH($A113,Attendance!$A:$A,0),0))="x")*(Attendance!$D$2:$ZZ$2=_xlfn.XLOOKUP(I$1,'Point System'!$A:$A,'Point System'!$B:$B,""))*(TEXT(Attendance!$D$1:$ZZ$1,"mmm")="Apr"))*_xlfn.XLOOKUP(I$1,'Point System'!$A:$A,'Point System'!$C:$C,0)</f>
        <v>0</v>
      </c>
      <c r="J113" s="233" cm="1">
        <f t="array" ref="J113">SUMPRODUCT((LOWER(INDEX(Attendance!$D:$ZZ,MATCH($A113,Attendance!$A:$A,0),0))="x")*(Attendance!$D$2:$ZZ$2=_xlfn.XLOOKUP(J$1,'Point System'!$A:$A,'Point System'!$B:$B,""))*(TEXT(Attendance!$D$1:$ZZ$1,"mmm")="Apr"))*_xlfn.XLOOKUP(J$1,'Point System'!$A:$A,'Point System'!$C:$C,0)</f>
        <v>0</v>
      </c>
      <c r="K113" s="233" cm="1">
        <f t="array" ref="K113">SUMPRODUCT((LOWER(INDEX(Attendance!$D:$ZZ,MATCH($A113,Attendance!$A:$A,0),0))="x")*(Attendance!$D$2:$ZZ$2=_xlfn.XLOOKUP(K$1,'Point System'!$A:$A,'Point System'!$B:$B,""))*(TEXT(Attendance!$D$1:$ZZ$1,"mmm")="Apr"))*_xlfn.XLOOKUP(K$1,'Point System'!$A:$A,'Point System'!$C:$C,0)</f>
        <v>0</v>
      </c>
      <c r="L113" s="188"/>
      <c r="M113" s="188"/>
      <c r="N113" s="188"/>
      <c r="O113" s="188"/>
      <c r="P113" s="241">
        <f t="shared" si="3"/>
        <v>0</v>
      </c>
      <c r="Q113" s="242">
        <f>IFERROR(INDEX(Deduction!$AC:$AC,MATCH($A113,Deduction!$A:$A,0))*_xlfn.XLOOKUP(Q$1,'Point System'!$E:$E,'Point System'!$G:$G,0),0)</f>
        <v>0</v>
      </c>
      <c r="R113" s="242">
        <f>IFERROR(INDEX(Deduction!$AD:$AD,MATCH($A113,Deduction!$A:$A,0))*_xlfn.XLOOKUP(R$1,'Point System'!$E:$E,'Point System'!$G:$G,0),0)</f>
        <v>0</v>
      </c>
      <c r="S113" s="242">
        <f>IFERROR(INDEX(Deduction!$AE:$AE,MATCH($A113,Deduction!$A:$A,0))*_xlfn.XLOOKUP(S$1,'Point System'!$E:$E,'Point System'!$G:$G,0),0)</f>
        <v>0</v>
      </c>
      <c r="T113" s="242">
        <f>IFERROR(INDEX(Deduction!$AF:$AF,MATCH($A113,Deduction!$A:$A,0))*_xlfn.XLOOKUP(T$1,'Point System'!$E:$E,'Point System'!$G:$G,0),0)</f>
        <v>0</v>
      </c>
      <c r="U113" s="242">
        <f>IFERROR(INDEX(Deduction!$AG:$AG,MATCH($A113,Deduction!$A:$A,0))*_xlfn.XLOOKUP(U$1,'Point System'!$E:$E,'Point System'!$G:$G,0),0)</f>
        <v>0</v>
      </c>
      <c r="V113" s="242">
        <f>IFERROR(INDEX(Deduction!$AH:$AH,MATCH($A113,Deduction!$A:$A,0))*_xlfn.XLOOKUP(V$1,'Point System'!$E:$E,'Point System'!$G:$G,0),0)</f>
        <v>0</v>
      </c>
      <c r="W113" s="241">
        <f t="shared" si="4"/>
        <v>0</v>
      </c>
      <c r="X113" s="241">
        <f t="shared" si="5"/>
        <v>0</v>
      </c>
      <c r="Y113" s="244" cm="1">
        <f t="array" ref="Y113">IFERROR(SUMPRODUCT((LOWER(INDEX(Attendance!$E:$ZZ,MATCH($A113,Attendance!$A:$A,0),0))="x")*(TEXT(Attendance!$E$1:$ZZ$1,"mmm")="Apr"))/SUMPRODUCT((Attendance!$E$1:$ZZ$1&lt;&gt;"")*(TEXT(Attendance!$E$1:$ZZ$1,"mmm")="Apr")),0)</f>
        <v>0</v>
      </c>
      <c r="Z113" s="245" cm="1">
        <f t="array" ref="Z113">IFERROR(SUMPRODUCT((LOWER(INDEX(Attendance!$E:$ZZ,MATCH($A113,Attendance!$A:$A,0),0))="x")*(Attendance!$E$2:$ZZ$2=_xlfn.XLOOKUP(E$1,'Point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14" spans="1:26" x14ac:dyDescent="0.25">
      <c r="A114" s="40">
        <f>Attendance!A113</f>
        <v>111</v>
      </c>
      <c r="B114" s="39" t="str">
        <f>IF($A114=0,"",IFERROR(_xlfn.LET(_xlpm.x,INDEX(Attendance!$B:$B,MATCH($A114,Attendance!$A:$A,0)),IF(_xlpm.x=0,"",_xlpm.x)),""))</f>
        <v/>
      </c>
      <c r="C114" s="39" t="str">
        <f>IF($A114=0,"",IFERROR(_xlfn.LET(_xlpm.x,INDEX(Attendance!$C:$C,MATCH($A114,Attendance!$A:$A,0)),IF(_xlpm.x=0,"",_xlpm.x)),""))</f>
        <v/>
      </c>
      <c r="D114" s="39" t="str">
        <f>IF($A114=0,"",IFERROR(_xlfn.LET(_xlpm.x,INDEX(Attendance!$D:$D,MATCH($A114,Attendance!$A:$A,0)),IF(_xlpm.x=0,"",_xlpm.x)),""))</f>
        <v/>
      </c>
      <c r="E114" s="233" cm="1">
        <f t="array" ref="E114">SUMPRODUCT((LOWER(INDEX(Attendance!$D:$ZZ,MATCH($A114,Attendance!$A:$A,0),0))="x")*(Attendance!$D$2:$ZZ$2=_xlfn.XLOOKUP(E$1,'Point System'!$A:$A,'Point System'!$B:$B,""))*(TEXT(Attendance!$D$1:$ZZ$1,"mmm")="Apr"))*_xlfn.XLOOKUP(E$1,'Point System'!$A:$A,'Point System'!$C:$C,0)</f>
        <v>0</v>
      </c>
      <c r="F114" s="233" cm="1">
        <f t="array" ref="F114">SUMPRODUCT((LOWER(INDEX(Attendance!$D:$ZZ,MATCH($A114,Attendance!$A:$A,0),0))="x")*(Attendance!$D$2:$ZZ$2=_xlfn.XLOOKUP(F$1,'Point System'!$A:$A,'Point System'!$B:$B,""))*(TEXT(Attendance!$D$1:$ZZ$1,"mmm")="Apr"))*_xlfn.XLOOKUP(F$1,'Point System'!$A:$A,'Point System'!$C:$C,0)</f>
        <v>0</v>
      </c>
      <c r="G114" s="233" cm="1">
        <f t="array" ref="G114">SUMPRODUCT((LOWER(INDEX(Attendance!$D:$ZZ,MATCH($A114,Attendance!$A:$A,0),0))="x")*(Attendance!$D$2:$ZZ$2=_xlfn.XLOOKUP(G$1,'Point System'!$A:$A,'Point System'!$B:$B,""))*(TEXT(Attendance!$D$1:$ZZ$1,"mmm")="Apr"))*_xlfn.XLOOKUP(G$1,'Point System'!$A:$A,'Point System'!$C:$C,0)</f>
        <v>0</v>
      </c>
      <c r="H114" s="233" cm="1">
        <f t="array" ref="H114">SUMPRODUCT((LOWER(INDEX(Attendance!$D:$ZZ,MATCH($A114,Attendance!$A:$A,0),0))="x")*(Attendance!$D$2:$ZZ$2=_xlfn.XLOOKUP(H$1,'Point System'!$A:$A,'Point System'!$B:$B,""))*(TEXT(Attendance!$D$1:$ZZ$1,"mmm")="Apr"))*_xlfn.XLOOKUP(H$1,'Point System'!$A:$A,'Point System'!$C:$C,0)</f>
        <v>0</v>
      </c>
      <c r="I114" s="233" cm="1">
        <f t="array" ref="I114">SUMPRODUCT((LOWER(INDEX(Attendance!$D:$ZZ,MATCH($A114,Attendance!$A:$A,0),0))="x")*(Attendance!$D$2:$ZZ$2=_xlfn.XLOOKUP(I$1,'Point System'!$A:$A,'Point System'!$B:$B,""))*(TEXT(Attendance!$D$1:$ZZ$1,"mmm")="Apr"))*_xlfn.XLOOKUP(I$1,'Point System'!$A:$A,'Point System'!$C:$C,0)</f>
        <v>0</v>
      </c>
      <c r="J114" s="233" cm="1">
        <f t="array" ref="J114">SUMPRODUCT((LOWER(INDEX(Attendance!$D:$ZZ,MATCH($A114,Attendance!$A:$A,0),0))="x")*(Attendance!$D$2:$ZZ$2=_xlfn.XLOOKUP(J$1,'Point System'!$A:$A,'Point System'!$B:$B,""))*(TEXT(Attendance!$D$1:$ZZ$1,"mmm")="Apr"))*_xlfn.XLOOKUP(J$1,'Point System'!$A:$A,'Point System'!$C:$C,0)</f>
        <v>0</v>
      </c>
      <c r="K114" s="233" cm="1">
        <f t="array" ref="K114">SUMPRODUCT((LOWER(INDEX(Attendance!$D:$ZZ,MATCH($A114,Attendance!$A:$A,0),0))="x")*(Attendance!$D$2:$ZZ$2=_xlfn.XLOOKUP(K$1,'Point System'!$A:$A,'Point System'!$B:$B,""))*(TEXT(Attendance!$D$1:$ZZ$1,"mmm")="Apr"))*_xlfn.XLOOKUP(K$1,'Point System'!$A:$A,'Point System'!$C:$C,0)</f>
        <v>0</v>
      </c>
      <c r="L114" s="188"/>
      <c r="M114" s="188"/>
      <c r="N114" s="188"/>
      <c r="O114" s="188"/>
      <c r="P114" s="241">
        <f t="shared" si="3"/>
        <v>0</v>
      </c>
      <c r="Q114" s="242">
        <f>IFERROR(INDEX(Deduction!$AC:$AC,MATCH($A114,Deduction!$A:$A,0))*_xlfn.XLOOKUP(Q$1,'Point System'!$E:$E,'Point System'!$G:$G,0),0)</f>
        <v>0</v>
      </c>
      <c r="R114" s="242">
        <f>IFERROR(INDEX(Deduction!$AD:$AD,MATCH($A114,Deduction!$A:$A,0))*_xlfn.XLOOKUP(R$1,'Point System'!$E:$E,'Point System'!$G:$G,0),0)</f>
        <v>0</v>
      </c>
      <c r="S114" s="242">
        <f>IFERROR(INDEX(Deduction!$AE:$AE,MATCH($A114,Deduction!$A:$A,0))*_xlfn.XLOOKUP(S$1,'Point System'!$E:$E,'Point System'!$G:$G,0),0)</f>
        <v>0</v>
      </c>
      <c r="T114" s="242">
        <f>IFERROR(INDEX(Deduction!$AF:$AF,MATCH($A114,Deduction!$A:$A,0))*_xlfn.XLOOKUP(T$1,'Point System'!$E:$E,'Point System'!$G:$G,0),0)</f>
        <v>0</v>
      </c>
      <c r="U114" s="242">
        <f>IFERROR(INDEX(Deduction!$AG:$AG,MATCH($A114,Deduction!$A:$A,0))*_xlfn.XLOOKUP(U$1,'Point System'!$E:$E,'Point System'!$G:$G,0),0)</f>
        <v>0</v>
      </c>
      <c r="V114" s="242">
        <f>IFERROR(INDEX(Deduction!$AH:$AH,MATCH($A114,Deduction!$A:$A,0))*_xlfn.XLOOKUP(V$1,'Point System'!$E:$E,'Point System'!$G:$G,0),0)</f>
        <v>0</v>
      </c>
      <c r="W114" s="241">
        <f t="shared" si="4"/>
        <v>0</v>
      </c>
      <c r="X114" s="241">
        <f t="shared" si="5"/>
        <v>0</v>
      </c>
      <c r="Y114" s="244" cm="1">
        <f t="array" ref="Y114">IFERROR(SUMPRODUCT((LOWER(INDEX(Attendance!$E:$ZZ,MATCH($A114,Attendance!$A:$A,0),0))="x")*(TEXT(Attendance!$E$1:$ZZ$1,"mmm")="Apr"))/SUMPRODUCT((Attendance!$E$1:$ZZ$1&lt;&gt;"")*(TEXT(Attendance!$E$1:$ZZ$1,"mmm")="Apr")),0)</f>
        <v>0</v>
      </c>
      <c r="Z114" s="245" cm="1">
        <f t="array" ref="Z114">IFERROR(SUMPRODUCT((LOWER(INDEX(Attendance!$E:$ZZ,MATCH($A114,Attendance!$A:$A,0),0))="x")*(Attendance!$E$2:$ZZ$2=_xlfn.XLOOKUP(E$1,'Point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15" spans="1:26" x14ac:dyDescent="0.25">
      <c r="A115" s="39">
        <f>Attendance!A114</f>
        <v>112</v>
      </c>
      <c r="B115" s="39" t="str">
        <f>IF($A115=0,"",IFERROR(_xlfn.LET(_xlpm.x,INDEX(Attendance!$B:$B,MATCH($A115,Attendance!$A:$A,0)),IF(_xlpm.x=0,"",_xlpm.x)),""))</f>
        <v/>
      </c>
      <c r="C115" s="39" t="str">
        <f>IF($A115=0,"",IFERROR(_xlfn.LET(_xlpm.x,INDEX(Attendance!$C:$C,MATCH($A115,Attendance!$A:$A,0)),IF(_xlpm.x=0,"",_xlpm.x)),""))</f>
        <v/>
      </c>
      <c r="D115" s="39" t="str">
        <f>IF($A115=0,"",IFERROR(_xlfn.LET(_xlpm.x,INDEX(Attendance!$D:$D,MATCH($A115,Attendance!$A:$A,0)),IF(_xlpm.x=0,"",_xlpm.x)),""))</f>
        <v/>
      </c>
      <c r="E115" s="233" cm="1">
        <f t="array" ref="E115">SUMPRODUCT((LOWER(INDEX(Attendance!$D:$ZZ,MATCH($A115,Attendance!$A:$A,0),0))="x")*(Attendance!$D$2:$ZZ$2=_xlfn.XLOOKUP(E$1,'Point System'!$A:$A,'Point System'!$B:$B,""))*(TEXT(Attendance!$D$1:$ZZ$1,"mmm")="Apr"))*_xlfn.XLOOKUP(E$1,'Point System'!$A:$A,'Point System'!$C:$C,0)</f>
        <v>0</v>
      </c>
      <c r="F115" s="233" cm="1">
        <f t="array" ref="F115">SUMPRODUCT((LOWER(INDEX(Attendance!$D:$ZZ,MATCH($A115,Attendance!$A:$A,0),0))="x")*(Attendance!$D$2:$ZZ$2=_xlfn.XLOOKUP(F$1,'Point System'!$A:$A,'Point System'!$B:$B,""))*(TEXT(Attendance!$D$1:$ZZ$1,"mmm")="Apr"))*_xlfn.XLOOKUP(F$1,'Point System'!$A:$A,'Point System'!$C:$C,0)</f>
        <v>0</v>
      </c>
      <c r="G115" s="233" cm="1">
        <f t="array" ref="G115">SUMPRODUCT((LOWER(INDEX(Attendance!$D:$ZZ,MATCH($A115,Attendance!$A:$A,0),0))="x")*(Attendance!$D$2:$ZZ$2=_xlfn.XLOOKUP(G$1,'Point System'!$A:$A,'Point System'!$B:$B,""))*(TEXT(Attendance!$D$1:$ZZ$1,"mmm")="Apr"))*_xlfn.XLOOKUP(G$1,'Point System'!$A:$A,'Point System'!$C:$C,0)</f>
        <v>0</v>
      </c>
      <c r="H115" s="233" cm="1">
        <f t="array" ref="H115">SUMPRODUCT((LOWER(INDEX(Attendance!$D:$ZZ,MATCH($A115,Attendance!$A:$A,0),0))="x")*(Attendance!$D$2:$ZZ$2=_xlfn.XLOOKUP(H$1,'Point System'!$A:$A,'Point System'!$B:$B,""))*(TEXT(Attendance!$D$1:$ZZ$1,"mmm")="Apr"))*_xlfn.XLOOKUP(H$1,'Point System'!$A:$A,'Point System'!$C:$C,0)</f>
        <v>0</v>
      </c>
      <c r="I115" s="233" cm="1">
        <f t="array" ref="I115">SUMPRODUCT((LOWER(INDEX(Attendance!$D:$ZZ,MATCH($A115,Attendance!$A:$A,0),0))="x")*(Attendance!$D$2:$ZZ$2=_xlfn.XLOOKUP(I$1,'Point System'!$A:$A,'Point System'!$B:$B,""))*(TEXT(Attendance!$D$1:$ZZ$1,"mmm")="Apr"))*_xlfn.XLOOKUP(I$1,'Point System'!$A:$A,'Point System'!$C:$C,0)</f>
        <v>0</v>
      </c>
      <c r="J115" s="233" cm="1">
        <f t="array" ref="J115">SUMPRODUCT((LOWER(INDEX(Attendance!$D:$ZZ,MATCH($A115,Attendance!$A:$A,0),0))="x")*(Attendance!$D$2:$ZZ$2=_xlfn.XLOOKUP(J$1,'Point System'!$A:$A,'Point System'!$B:$B,""))*(TEXT(Attendance!$D$1:$ZZ$1,"mmm")="Apr"))*_xlfn.XLOOKUP(J$1,'Point System'!$A:$A,'Point System'!$C:$C,0)</f>
        <v>0</v>
      </c>
      <c r="K115" s="233" cm="1">
        <f t="array" ref="K115">SUMPRODUCT((LOWER(INDEX(Attendance!$D:$ZZ,MATCH($A115,Attendance!$A:$A,0),0))="x")*(Attendance!$D$2:$ZZ$2=_xlfn.XLOOKUP(K$1,'Point System'!$A:$A,'Point System'!$B:$B,""))*(TEXT(Attendance!$D$1:$ZZ$1,"mmm")="Apr"))*_xlfn.XLOOKUP(K$1,'Point System'!$A:$A,'Point System'!$C:$C,0)</f>
        <v>0</v>
      </c>
      <c r="L115" s="188"/>
      <c r="M115" s="188"/>
      <c r="N115" s="188"/>
      <c r="O115" s="188"/>
      <c r="P115" s="241">
        <f t="shared" si="3"/>
        <v>0</v>
      </c>
      <c r="Q115" s="242">
        <f>IFERROR(INDEX(Deduction!$AC:$AC,MATCH($A115,Deduction!$A:$A,0))*_xlfn.XLOOKUP(Q$1,'Point System'!$E:$E,'Point System'!$G:$G,0),0)</f>
        <v>0</v>
      </c>
      <c r="R115" s="242">
        <f>IFERROR(INDEX(Deduction!$AD:$AD,MATCH($A115,Deduction!$A:$A,0))*_xlfn.XLOOKUP(R$1,'Point System'!$E:$E,'Point System'!$G:$G,0),0)</f>
        <v>0</v>
      </c>
      <c r="S115" s="242">
        <f>IFERROR(INDEX(Deduction!$AE:$AE,MATCH($A115,Deduction!$A:$A,0))*_xlfn.XLOOKUP(S$1,'Point System'!$E:$E,'Point System'!$G:$G,0),0)</f>
        <v>0</v>
      </c>
      <c r="T115" s="242">
        <f>IFERROR(INDEX(Deduction!$AF:$AF,MATCH($A115,Deduction!$A:$A,0))*_xlfn.XLOOKUP(T$1,'Point System'!$E:$E,'Point System'!$G:$G,0),0)</f>
        <v>0</v>
      </c>
      <c r="U115" s="242">
        <f>IFERROR(INDEX(Deduction!$AG:$AG,MATCH($A115,Deduction!$A:$A,0))*_xlfn.XLOOKUP(U$1,'Point System'!$E:$E,'Point System'!$G:$G,0),0)</f>
        <v>0</v>
      </c>
      <c r="V115" s="242">
        <f>IFERROR(INDEX(Deduction!$AH:$AH,MATCH($A115,Deduction!$A:$A,0))*_xlfn.XLOOKUP(V$1,'Point System'!$E:$E,'Point System'!$G:$G,0),0)</f>
        <v>0</v>
      </c>
      <c r="W115" s="241">
        <f t="shared" si="4"/>
        <v>0</v>
      </c>
      <c r="X115" s="241">
        <f t="shared" si="5"/>
        <v>0</v>
      </c>
      <c r="Y115" s="244" cm="1">
        <f t="array" ref="Y115">IFERROR(SUMPRODUCT((LOWER(INDEX(Attendance!$E:$ZZ,MATCH($A115,Attendance!$A:$A,0),0))="x")*(TEXT(Attendance!$E$1:$ZZ$1,"mmm")="Apr"))/SUMPRODUCT((Attendance!$E$1:$ZZ$1&lt;&gt;"")*(TEXT(Attendance!$E$1:$ZZ$1,"mmm")="Apr")),0)</f>
        <v>0</v>
      </c>
      <c r="Z115" s="245" cm="1">
        <f t="array" ref="Z115">IFERROR(SUMPRODUCT((LOWER(INDEX(Attendance!$E:$ZZ,MATCH($A115,Attendance!$A:$A,0),0))="x")*(Attendance!$E$2:$ZZ$2=_xlfn.XLOOKUP(E$1,'Point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16" spans="1:26" x14ac:dyDescent="0.25">
      <c r="A116" s="40">
        <f>Attendance!A115</f>
        <v>113</v>
      </c>
      <c r="B116" s="39" t="str">
        <f>IF($A116=0,"",IFERROR(_xlfn.LET(_xlpm.x,INDEX(Attendance!$B:$B,MATCH($A116,Attendance!$A:$A,0)),IF(_xlpm.x=0,"",_xlpm.x)),""))</f>
        <v/>
      </c>
      <c r="C116" s="39" t="str">
        <f>IF($A116=0,"",IFERROR(_xlfn.LET(_xlpm.x,INDEX(Attendance!$C:$C,MATCH($A116,Attendance!$A:$A,0)),IF(_xlpm.x=0,"",_xlpm.x)),""))</f>
        <v/>
      </c>
      <c r="D116" s="39" t="str">
        <f>IF($A116=0,"",IFERROR(_xlfn.LET(_xlpm.x,INDEX(Attendance!$D:$D,MATCH($A116,Attendance!$A:$A,0)),IF(_xlpm.x=0,"",_xlpm.x)),""))</f>
        <v/>
      </c>
      <c r="E116" s="233" cm="1">
        <f t="array" ref="E116">SUMPRODUCT((LOWER(INDEX(Attendance!$D:$ZZ,MATCH($A116,Attendance!$A:$A,0),0))="x")*(Attendance!$D$2:$ZZ$2=_xlfn.XLOOKUP(E$1,'Point System'!$A:$A,'Point System'!$B:$B,""))*(TEXT(Attendance!$D$1:$ZZ$1,"mmm")="Apr"))*_xlfn.XLOOKUP(E$1,'Point System'!$A:$A,'Point System'!$C:$C,0)</f>
        <v>0</v>
      </c>
      <c r="F116" s="233" cm="1">
        <f t="array" ref="F116">SUMPRODUCT((LOWER(INDEX(Attendance!$D:$ZZ,MATCH($A116,Attendance!$A:$A,0),0))="x")*(Attendance!$D$2:$ZZ$2=_xlfn.XLOOKUP(F$1,'Point System'!$A:$A,'Point System'!$B:$B,""))*(TEXT(Attendance!$D$1:$ZZ$1,"mmm")="Apr"))*_xlfn.XLOOKUP(F$1,'Point System'!$A:$A,'Point System'!$C:$C,0)</f>
        <v>0</v>
      </c>
      <c r="G116" s="233" cm="1">
        <f t="array" ref="G116">SUMPRODUCT((LOWER(INDEX(Attendance!$D:$ZZ,MATCH($A116,Attendance!$A:$A,0),0))="x")*(Attendance!$D$2:$ZZ$2=_xlfn.XLOOKUP(G$1,'Point System'!$A:$A,'Point System'!$B:$B,""))*(TEXT(Attendance!$D$1:$ZZ$1,"mmm")="Apr"))*_xlfn.XLOOKUP(G$1,'Point System'!$A:$A,'Point System'!$C:$C,0)</f>
        <v>0</v>
      </c>
      <c r="H116" s="233" cm="1">
        <f t="array" ref="H116">SUMPRODUCT((LOWER(INDEX(Attendance!$D:$ZZ,MATCH($A116,Attendance!$A:$A,0),0))="x")*(Attendance!$D$2:$ZZ$2=_xlfn.XLOOKUP(H$1,'Point System'!$A:$A,'Point System'!$B:$B,""))*(TEXT(Attendance!$D$1:$ZZ$1,"mmm")="Apr"))*_xlfn.XLOOKUP(H$1,'Point System'!$A:$A,'Point System'!$C:$C,0)</f>
        <v>0</v>
      </c>
      <c r="I116" s="233" cm="1">
        <f t="array" ref="I116">SUMPRODUCT((LOWER(INDEX(Attendance!$D:$ZZ,MATCH($A116,Attendance!$A:$A,0),0))="x")*(Attendance!$D$2:$ZZ$2=_xlfn.XLOOKUP(I$1,'Point System'!$A:$A,'Point System'!$B:$B,""))*(TEXT(Attendance!$D$1:$ZZ$1,"mmm")="Apr"))*_xlfn.XLOOKUP(I$1,'Point System'!$A:$A,'Point System'!$C:$C,0)</f>
        <v>0</v>
      </c>
      <c r="J116" s="233" cm="1">
        <f t="array" ref="J116">SUMPRODUCT((LOWER(INDEX(Attendance!$D:$ZZ,MATCH($A116,Attendance!$A:$A,0),0))="x")*(Attendance!$D$2:$ZZ$2=_xlfn.XLOOKUP(J$1,'Point System'!$A:$A,'Point System'!$B:$B,""))*(TEXT(Attendance!$D$1:$ZZ$1,"mmm")="Apr"))*_xlfn.XLOOKUP(J$1,'Point System'!$A:$A,'Point System'!$C:$C,0)</f>
        <v>0</v>
      </c>
      <c r="K116" s="233" cm="1">
        <f t="array" ref="K116">SUMPRODUCT((LOWER(INDEX(Attendance!$D:$ZZ,MATCH($A116,Attendance!$A:$A,0),0))="x")*(Attendance!$D$2:$ZZ$2=_xlfn.XLOOKUP(K$1,'Point System'!$A:$A,'Point System'!$B:$B,""))*(TEXT(Attendance!$D$1:$ZZ$1,"mmm")="Apr"))*_xlfn.XLOOKUP(K$1,'Point System'!$A:$A,'Point System'!$C:$C,0)</f>
        <v>0</v>
      </c>
      <c r="L116" s="188"/>
      <c r="M116" s="188"/>
      <c r="N116" s="188"/>
      <c r="O116" s="188"/>
      <c r="P116" s="241">
        <f t="shared" si="3"/>
        <v>0</v>
      </c>
      <c r="Q116" s="242">
        <f>IFERROR(INDEX(Deduction!$AC:$AC,MATCH($A116,Deduction!$A:$A,0))*_xlfn.XLOOKUP(Q$1,'Point System'!$E:$E,'Point System'!$G:$G,0),0)</f>
        <v>0</v>
      </c>
      <c r="R116" s="242">
        <f>IFERROR(INDEX(Deduction!$AD:$AD,MATCH($A116,Deduction!$A:$A,0))*_xlfn.XLOOKUP(R$1,'Point System'!$E:$E,'Point System'!$G:$G,0),0)</f>
        <v>0</v>
      </c>
      <c r="S116" s="242">
        <f>IFERROR(INDEX(Deduction!$AE:$AE,MATCH($A116,Deduction!$A:$A,0))*_xlfn.XLOOKUP(S$1,'Point System'!$E:$E,'Point System'!$G:$G,0),0)</f>
        <v>0</v>
      </c>
      <c r="T116" s="242">
        <f>IFERROR(INDEX(Deduction!$AF:$AF,MATCH($A116,Deduction!$A:$A,0))*_xlfn.XLOOKUP(T$1,'Point System'!$E:$E,'Point System'!$G:$G,0),0)</f>
        <v>0</v>
      </c>
      <c r="U116" s="242">
        <f>IFERROR(INDEX(Deduction!$AG:$AG,MATCH($A116,Deduction!$A:$A,0))*_xlfn.XLOOKUP(U$1,'Point System'!$E:$E,'Point System'!$G:$G,0),0)</f>
        <v>0</v>
      </c>
      <c r="V116" s="242">
        <f>IFERROR(INDEX(Deduction!$AH:$AH,MATCH($A116,Deduction!$A:$A,0))*_xlfn.XLOOKUP(V$1,'Point System'!$E:$E,'Point System'!$G:$G,0),0)</f>
        <v>0</v>
      </c>
      <c r="W116" s="241">
        <f t="shared" si="4"/>
        <v>0</v>
      </c>
      <c r="X116" s="241">
        <f t="shared" si="5"/>
        <v>0</v>
      </c>
      <c r="Y116" s="244" cm="1">
        <f t="array" ref="Y116">IFERROR(SUMPRODUCT((LOWER(INDEX(Attendance!$E:$ZZ,MATCH($A116,Attendance!$A:$A,0),0))="x")*(TEXT(Attendance!$E$1:$ZZ$1,"mmm")="Apr"))/SUMPRODUCT((Attendance!$E$1:$ZZ$1&lt;&gt;"")*(TEXT(Attendance!$E$1:$ZZ$1,"mmm")="Apr")),0)</f>
        <v>0</v>
      </c>
      <c r="Z116" s="245" cm="1">
        <f t="array" ref="Z116">IFERROR(SUMPRODUCT((LOWER(INDEX(Attendance!$E:$ZZ,MATCH($A116,Attendance!$A:$A,0),0))="x")*(Attendance!$E$2:$ZZ$2=_xlfn.XLOOKUP(E$1,'Point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17" spans="1:26" x14ac:dyDescent="0.25">
      <c r="A117" s="39">
        <f>Attendance!A116</f>
        <v>114</v>
      </c>
      <c r="B117" s="39" t="str">
        <f>IF($A117=0,"",IFERROR(_xlfn.LET(_xlpm.x,INDEX(Attendance!$B:$B,MATCH($A117,Attendance!$A:$A,0)),IF(_xlpm.x=0,"",_xlpm.x)),""))</f>
        <v/>
      </c>
      <c r="C117" s="39" t="str">
        <f>IF($A117=0,"",IFERROR(_xlfn.LET(_xlpm.x,INDEX(Attendance!$C:$C,MATCH($A117,Attendance!$A:$A,0)),IF(_xlpm.x=0,"",_xlpm.x)),""))</f>
        <v/>
      </c>
      <c r="D117" s="39" t="str">
        <f>IF($A117=0,"",IFERROR(_xlfn.LET(_xlpm.x,INDEX(Attendance!$D:$D,MATCH($A117,Attendance!$A:$A,0)),IF(_xlpm.x=0,"",_xlpm.x)),""))</f>
        <v/>
      </c>
      <c r="E117" s="233" cm="1">
        <f t="array" ref="E117">SUMPRODUCT((LOWER(INDEX(Attendance!$D:$ZZ,MATCH($A117,Attendance!$A:$A,0),0))="x")*(Attendance!$D$2:$ZZ$2=_xlfn.XLOOKUP(E$1,'Point System'!$A:$A,'Point System'!$B:$B,""))*(TEXT(Attendance!$D$1:$ZZ$1,"mmm")="Apr"))*_xlfn.XLOOKUP(E$1,'Point System'!$A:$A,'Point System'!$C:$C,0)</f>
        <v>0</v>
      </c>
      <c r="F117" s="233" cm="1">
        <f t="array" ref="F117">SUMPRODUCT((LOWER(INDEX(Attendance!$D:$ZZ,MATCH($A117,Attendance!$A:$A,0),0))="x")*(Attendance!$D$2:$ZZ$2=_xlfn.XLOOKUP(F$1,'Point System'!$A:$A,'Point System'!$B:$B,""))*(TEXT(Attendance!$D$1:$ZZ$1,"mmm")="Apr"))*_xlfn.XLOOKUP(F$1,'Point System'!$A:$A,'Point System'!$C:$C,0)</f>
        <v>0</v>
      </c>
      <c r="G117" s="233" cm="1">
        <f t="array" ref="G117">SUMPRODUCT((LOWER(INDEX(Attendance!$D:$ZZ,MATCH($A117,Attendance!$A:$A,0),0))="x")*(Attendance!$D$2:$ZZ$2=_xlfn.XLOOKUP(G$1,'Point System'!$A:$A,'Point System'!$B:$B,""))*(TEXT(Attendance!$D$1:$ZZ$1,"mmm")="Apr"))*_xlfn.XLOOKUP(G$1,'Point System'!$A:$A,'Point System'!$C:$C,0)</f>
        <v>0</v>
      </c>
      <c r="H117" s="233" cm="1">
        <f t="array" ref="H117">SUMPRODUCT((LOWER(INDEX(Attendance!$D:$ZZ,MATCH($A117,Attendance!$A:$A,0),0))="x")*(Attendance!$D$2:$ZZ$2=_xlfn.XLOOKUP(H$1,'Point System'!$A:$A,'Point System'!$B:$B,""))*(TEXT(Attendance!$D$1:$ZZ$1,"mmm")="Apr"))*_xlfn.XLOOKUP(H$1,'Point System'!$A:$A,'Point System'!$C:$C,0)</f>
        <v>0</v>
      </c>
      <c r="I117" s="233" cm="1">
        <f t="array" ref="I117">SUMPRODUCT((LOWER(INDEX(Attendance!$D:$ZZ,MATCH($A117,Attendance!$A:$A,0),0))="x")*(Attendance!$D$2:$ZZ$2=_xlfn.XLOOKUP(I$1,'Point System'!$A:$A,'Point System'!$B:$B,""))*(TEXT(Attendance!$D$1:$ZZ$1,"mmm")="Apr"))*_xlfn.XLOOKUP(I$1,'Point System'!$A:$A,'Point System'!$C:$C,0)</f>
        <v>0</v>
      </c>
      <c r="J117" s="233" cm="1">
        <f t="array" ref="J117">SUMPRODUCT((LOWER(INDEX(Attendance!$D:$ZZ,MATCH($A117,Attendance!$A:$A,0),0))="x")*(Attendance!$D$2:$ZZ$2=_xlfn.XLOOKUP(J$1,'Point System'!$A:$A,'Point System'!$B:$B,""))*(TEXT(Attendance!$D$1:$ZZ$1,"mmm")="Apr"))*_xlfn.XLOOKUP(J$1,'Point System'!$A:$A,'Point System'!$C:$C,0)</f>
        <v>0</v>
      </c>
      <c r="K117" s="233" cm="1">
        <f t="array" ref="K117">SUMPRODUCT((LOWER(INDEX(Attendance!$D:$ZZ,MATCH($A117,Attendance!$A:$A,0),0))="x")*(Attendance!$D$2:$ZZ$2=_xlfn.XLOOKUP(K$1,'Point System'!$A:$A,'Point System'!$B:$B,""))*(TEXT(Attendance!$D$1:$ZZ$1,"mmm")="Apr"))*_xlfn.XLOOKUP(K$1,'Point System'!$A:$A,'Point System'!$C:$C,0)</f>
        <v>0</v>
      </c>
      <c r="L117" s="188"/>
      <c r="M117" s="188"/>
      <c r="N117" s="188"/>
      <c r="O117" s="188"/>
      <c r="P117" s="241">
        <f t="shared" si="3"/>
        <v>0</v>
      </c>
      <c r="Q117" s="242">
        <f>IFERROR(INDEX(Deduction!$AC:$AC,MATCH($A117,Deduction!$A:$A,0))*_xlfn.XLOOKUP(Q$1,'Point System'!$E:$E,'Point System'!$G:$G,0),0)</f>
        <v>0</v>
      </c>
      <c r="R117" s="242">
        <f>IFERROR(INDEX(Deduction!$AD:$AD,MATCH($A117,Deduction!$A:$A,0))*_xlfn.XLOOKUP(R$1,'Point System'!$E:$E,'Point System'!$G:$G,0),0)</f>
        <v>0</v>
      </c>
      <c r="S117" s="242">
        <f>IFERROR(INDEX(Deduction!$AE:$AE,MATCH($A117,Deduction!$A:$A,0))*_xlfn.XLOOKUP(S$1,'Point System'!$E:$E,'Point System'!$G:$G,0),0)</f>
        <v>0</v>
      </c>
      <c r="T117" s="242">
        <f>IFERROR(INDEX(Deduction!$AF:$AF,MATCH($A117,Deduction!$A:$A,0))*_xlfn.XLOOKUP(T$1,'Point System'!$E:$E,'Point System'!$G:$G,0),0)</f>
        <v>0</v>
      </c>
      <c r="U117" s="242">
        <f>IFERROR(INDEX(Deduction!$AG:$AG,MATCH($A117,Deduction!$A:$A,0))*_xlfn.XLOOKUP(U$1,'Point System'!$E:$E,'Point System'!$G:$G,0),0)</f>
        <v>0</v>
      </c>
      <c r="V117" s="242">
        <f>IFERROR(INDEX(Deduction!$AH:$AH,MATCH($A117,Deduction!$A:$A,0))*_xlfn.XLOOKUP(V$1,'Point System'!$E:$E,'Point System'!$G:$G,0),0)</f>
        <v>0</v>
      </c>
      <c r="W117" s="241">
        <f t="shared" si="4"/>
        <v>0</v>
      </c>
      <c r="X117" s="241">
        <f t="shared" si="5"/>
        <v>0</v>
      </c>
      <c r="Y117" s="244" cm="1">
        <f t="array" ref="Y117">IFERROR(SUMPRODUCT((LOWER(INDEX(Attendance!$E:$ZZ,MATCH($A117,Attendance!$A:$A,0),0))="x")*(TEXT(Attendance!$E$1:$ZZ$1,"mmm")="Apr"))/SUMPRODUCT((Attendance!$E$1:$ZZ$1&lt;&gt;"")*(TEXT(Attendance!$E$1:$ZZ$1,"mmm")="Apr")),0)</f>
        <v>0</v>
      </c>
      <c r="Z117" s="245" cm="1">
        <f t="array" ref="Z117">IFERROR(SUMPRODUCT((LOWER(INDEX(Attendance!$E:$ZZ,MATCH($A117,Attendance!$A:$A,0),0))="x")*(Attendance!$E$2:$ZZ$2=_xlfn.XLOOKUP(E$1,'Point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18" spans="1:26" x14ac:dyDescent="0.25">
      <c r="A118" s="40">
        <f>Attendance!A117</f>
        <v>115</v>
      </c>
      <c r="B118" s="39" t="str">
        <f>IF($A118=0,"",IFERROR(_xlfn.LET(_xlpm.x,INDEX(Attendance!$B:$B,MATCH($A118,Attendance!$A:$A,0)),IF(_xlpm.x=0,"",_xlpm.x)),""))</f>
        <v/>
      </c>
      <c r="C118" s="39" t="str">
        <f>IF($A118=0,"",IFERROR(_xlfn.LET(_xlpm.x,INDEX(Attendance!$C:$C,MATCH($A118,Attendance!$A:$A,0)),IF(_xlpm.x=0,"",_xlpm.x)),""))</f>
        <v/>
      </c>
      <c r="D118" s="39" t="str">
        <f>IF($A118=0,"",IFERROR(_xlfn.LET(_xlpm.x,INDEX(Attendance!$D:$D,MATCH($A118,Attendance!$A:$A,0)),IF(_xlpm.x=0,"",_xlpm.x)),""))</f>
        <v/>
      </c>
      <c r="E118" s="233" cm="1">
        <f t="array" ref="E118">SUMPRODUCT((LOWER(INDEX(Attendance!$D:$ZZ,MATCH($A118,Attendance!$A:$A,0),0))="x")*(Attendance!$D$2:$ZZ$2=_xlfn.XLOOKUP(E$1,'Point System'!$A:$A,'Point System'!$B:$B,""))*(TEXT(Attendance!$D$1:$ZZ$1,"mmm")="Apr"))*_xlfn.XLOOKUP(E$1,'Point System'!$A:$A,'Point System'!$C:$C,0)</f>
        <v>0</v>
      </c>
      <c r="F118" s="233" cm="1">
        <f t="array" ref="F118">SUMPRODUCT((LOWER(INDEX(Attendance!$D:$ZZ,MATCH($A118,Attendance!$A:$A,0),0))="x")*(Attendance!$D$2:$ZZ$2=_xlfn.XLOOKUP(F$1,'Point System'!$A:$A,'Point System'!$B:$B,""))*(TEXT(Attendance!$D$1:$ZZ$1,"mmm")="Apr"))*_xlfn.XLOOKUP(F$1,'Point System'!$A:$A,'Point System'!$C:$C,0)</f>
        <v>0</v>
      </c>
      <c r="G118" s="233" cm="1">
        <f t="array" ref="G118">SUMPRODUCT((LOWER(INDEX(Attendance!$D:$ZZ,MATCH($A118,Attendance!$A:$A,0),0))="x")*(Attendance!$D$2:$ZZ$2=_xlfn.XLOOKUP(G$1,'Point System'!$A:$A,'Point System'!$B:$B,""))*(TEXT(Attendance!$D$1:$ZZ$1,"mmm")="Apr"))*_xlfn.XLOOKUP(G$1,'Point System'!$A:$A,'Point System'!$C:$C,0)</f>
        <v>0</v>
      </c>
      <c r="H118" s="233" cm="1">
        <f t="array" ref="H118">SUMPRODUCT((LOWER(INDEX(Attendance!$D:$ZZ,MATCH($A118,Attendance!$A:$A,0),0))="x")*(Attendance!$D$2:$ZZ$2=_xlfn.XLOOKUP(H$1,'Point System'!$A:$A,'Point System'!$B:$B,""))*(TEXT(Attendance!$D$1:$ZZ$1,"mmm")="Apr"))*_xlfn.XLOOKUP(H$1,'Point System'!$A:$A,'Point System'!$C:$C,0)</f>
        <v>0</v>
      </c>
      <c r="I118" s="233" cm="1">
        <f t="array" ref="I118">SUMPRODUCT((LOWER(INDEX(Attendance!$D:$ZZ,MATCH($A118,Attendance!$A:$A,0),0))="x")*(Attendance!$D$2:$ZZ$2=_xlfn.XLOOKUP(I$1,'Point System'!$A:$A,'Point System'!$B:$B,""))*(TEXT(Attendance!$D$1:$ZZ$1,"mmm")="Apr"))*_xlfn.XLOOKUP(I$1,'Point System'!$A:$A,'Point System'!$C:$C,0)</f>
        <v>0</v>
      </c>
      <c r="J118" s="233" cm="1">
        <f t="array" ref="J118">SUMPRODUCT((LOWER(INDEX(Attendance!$D:$ZZ,MATCH($A118,Attendance!$A:$A,0),0))="x")*(Attendance!$D$2:$ZZ$2=_xlfn.XLOOKUP(J$1,'Point System'!$A:$A,'Point System'!$B:$B,""))*(TEXT(Attendance!$D$1:$ZZ$1,"mmm")="Apr"))*_xlfn.XLOOKUP(J$1,'Point System'!$A:$A,'Point System'!$C:$C,0)</f>
        <v>0</v>
      </c>
      <c r="K118" s="233" cm="1">
        <f t="array" ref="K118">SUMPRODUCT((LOWER(INDEX(Attendance!$D:$ZZ,MATCH($A118,Attendance!$A:$A,0),0))="x")*(Attendance!$D$2:$ZZ$2=_xlfn.XLOOKUP(K$1,'Point System'!$A:$A,'Point System'!$B:$B,""))*(TEXT(Attendance!$D$1:$ZZ$1,"mmm")="Apr"))*_xlfn.XLOOKUP(K$1,'Point System'!$A:$A,'Point System'!$C:$C,0)</f>
        <v>0</v>
      </c>
      <c r="L118" s="188"/>
      <c r="M118" s="188"/>
      <c r="N118" s="188"/>
      <c r="O118" s="188"/>
      <c r="P118" s="241">
        <f t="shared" si="3"/>
        <v>0</v>
      </c>
      <c r="Q118" s="242">
        <f>IFERROR(INDEX(Deduction!$AC:$AC,MATCH($A118,Deduction!$A:$A,0))*_xlfn.XLOOKUP(Q$1,'Point System'!$E:$E,'Point System'!$G:$G,0),0)</f>
        <v>0</v>
      </c>
      <c r="R118" s="242">
        <f>IFERROR(INDEX(Deduction!$AD:$AD,MATCH($A118,Deduction!$A:$A,0))*_xlfn.XLOOKUP(R$1,'Point System'!$E:$E,'Point System'!$G:$G,0),0)</f>
        <v>0</v>
      </c>
      <c r="S118" s="242">
        <f>IFERROR(INDEX(Deduction!$AE:$AE,MATCH($A118,Deduction!$A:$A,0))*_xlfn.XLOOKUP(S$1,'Point System'!$E:$E,'Point System'!$G:$G,0),0)</f>
        <v>0</v>
      </c>
      <c r="T118" s="242">
        <f>IFERROR(INDEX(Deduction!$AF:$AF,MATCH($A118,Deduction!$A:$A,0))*_xlfn.XLOOKUP(T$1,'Point System'!$E:$E,'Point System'!$G:$G,0),0)</f>
        <v>0</v>
      </c>
      <c r="U118" s="242">
        <f>IFERROR(INDEX(Deduction!$AG:$AG,MATCH($A118,Deduction!$A:$A,0))*_xlfn.XLOOKUP(U$1,'Point System'!$E:$E,'Point System'!$G:$G,0),0)</f>
        <v>0</v>
      </c>
      <c r="V118" s="242">
        <f>IFERROR(INDEX(Deduction!$AH:$AH,MATCH($A118,Deduction!$A:$A,0))*_xlfn.XLOOKUP(V$1,'Point System'!$E:$E,'Point System'!$G:$G,0),0)</f>
        <v>0</v>
      </c>
      <c r="W118" s="241">
        <f t="shared" si="4"/>
        <v>0</v>
      </c>
      <c r="X118" s="241">
        <f t="shared" si="5"/>
        <v>0</v>
      </c>
      <c r="Y118" s="244" cm="1">
        <f t="array" ref="Y118">IFERROR(SUMPRODUCT((LOWER(INDEX(Attendance!$E:$ZZ,MATCH($A118,Attendance!$A:$A,0),0))="x")*(TEXT(Attendance!$E$1:$ZZ$1,"mmm")="Apr"))/SUMPRODUCT((Attendance!$E$1:$ZZ$1&lt;&gt;"")*(TEXT(Attendance!$E$1:$ZZ$1,"mmm")="Apr")),0)</f>
        <v>0</v>
      </c>
      <c r="Z118" s="245" cm="1">
        <f t="array" ref="Z118">IFERROR(SUMPRODUCT((LOWER(INDEX(Attendance!$E:$ZZ,MATCH($A118,Attendance!$A:$A,0),0))="x")*(Attendance!$E$2:$ZZ$2=_xlfn.XLOOKUP(E$1,'Point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19" spans="1:26" x14ac:dyDescent="0.25">
      <c r="A119" s="39">
        <f>Attendance!A118</f>
        <v>116</v>
      </c>
      <c r="B119" s="39" t="str">
        <f>IF($A119=0,"",IFERROR(_xlfn.LET(_xlpm.x,INDEX(Attendance!$B:$B,MATCH($A119,Attendance!$A:$A,0)),IF(_xlpm.x=0,"",_xlpm.x)),""))</f>
        <v/>
      </c>
      <c r="C119" s="39" t="str">
        <f>IF($A119=0,"",IFERROR(_xlfn.LET(_xlpm.x,INDEX(Attendance!$C:$C,MATCH($A119,Attendance!$A:$A,0)),IF(_xlpm.x=0,"",_xlpm.x)),""))</f>
        <v/>
      </c>
      <c r="D119" s="39" t="str">
        <f>IF($A119=0,"",IFERROR(_xlfn.LET(_xlpm.x,INDEX(Attendance!$D:$D,MATCH($A119,Attendance!$A:$A,0)),IF(_xlpm.x=0,"",_xlpm.x)),""))</f>
        <v/>
      </c>
      <c r="E119" s="233" cm="1">
        <f t="array" ref="E119">SUMPRODUCT((LOWER(INDEX(Attendance!$D:$ZZ,MATCH($A119,Attendance!$A:$A,0),0))="x")*(Attendance!$D$2:$ZZ$2=_xlfn.XLOOKUP(E$1,'Point System'!$A:$A,'Point System'!$B:$B,""))*(TEXT(Attendance!$D$1:$ZZ$1,"mmm")="Apr"))*_xlfn.XLOOKUP(E$1,'Point System'!$A:$A,'Point System'!$C:$C,0)</f>
        <v>0</v>
      </c>
      <c r="F119" s="233" cm="1">
        <f t="array" ref="F119">SUMPRODUCT((LOWER(INDEX(Attendance!$D:$ZZ,MATCH($A119,Attendance!$A:$A,0),0))="x")*(Attendance!$D$2:$ZZ$2=_xlfn.XLOOKUP(F$1,'Point System'!$A:$A,'Point System'!$B:$B,""))*(TEXT(Attendance!$D$1:$ZZ$1,"mmm")="Apr"))*_xlfn.XLOOKUP(F$1,'Point System'!$A:$A,'Point System'!$C:$C,0)</f>
        <v>0</v>
      </c>
      <c r="G119" s="233" cm="1">
        <f t="array" ref="G119">SUMPRODUCT((LOWER(INDEX(Attendance!$D:$ZZ,MATCH($A119,Attendance!$A:$A,0),0))="x")*(Attendance!$D$2:$ZZ$2=_xlfn.XLOOKUP(G$1,'Point System'!$A:$A,'Point System'!$B:$B,""))*(TEXT(Attendance!$D$1:$ZZ$1,"mmm")="Apr"))*_xlfn.XLOOKUP(G$1,'Point System'!$A:$A,'Point System'!$C:$C,0)</f>
        <v>0</v>
      </c>
      <c r="H119" s="233" cm="1">
        <f t="array" ref="H119">SUMPRODUCT((LOWER(INDEX(Attendance!$D:$ZZ,MATCH($A119,Attendance!$A:$A,0),0))="x")*(Attendance!$D$2:$ZZ$2=_xlfn.XLOOKUP(H$1,'Point System'!$A:$A,'Point System'!$B:$B,""))*(TEXT(Attendance!$D$1:$ZZ$1,"mmm")="Apr"))*_xlfn.XLOOKUP(H$1,'Point System'!$A:$A,'Point System'!$C:$C,0)</f>
        <v>0</v>
      </c>
      <c r="I119" s="233" cm="1">
        <f t="array" ref="I119">SUMPRODUCT((LOWER(INDEX(Attendance!$D:$ZZ,MATCH($A119,Attendance!$A:$A,0),0))="x")*(Attendance!$D$2:$ZZ$2=_xlfn.XLOOKUP(I$1,'Point System'!$A:$A,'Point System'!$B:$B,""))*(TEXT(Attendance!$D$1:$ZZ$1,"mmm")="Apr"))*_xlfn.XLOOKUP(I$1,'Point System'!$A:$A,'Point System'!$C:$C,0)</f>
        <v>0</v>
      </c>
      <c r="J119" s="233" cm="1">
        <f t="array" ref="J119">SUMPRODUCT((LOWER(INDEX(Attendance!$D:$ZZ,MATCH($A119,Attendance!$A:$A,0),0))="x")*(Attendance!$D$2:$ZZ$2=_xlfn.XLOOKUP(J$1,'Point System'!$A:$A,'Point System'!$B:$B,""))*(TEXT(Attendance!$D$1:$ZZ$1,"mmm")="Apr"))*_xlfn.XLOOKUP(J$1,'Point System'!$A:$A,'Point System'!$C:$C,0)</f>
        <v>0</v>
      </c>
      <c r="K119" s="233" cm="1">
        <f t="array" ref="K119">SUMPRODUCT((LOWER(INDEX(Attendance!$D:$ZZ,MATCH($A119,Attendance!$A:$A,0),0))="x")*(Attendance!$D$2:$ZZ$2=_xlfn.XLOOKUP(K$1,'Point System'!$A:$A,'Point System'!$B:$B,""))*(TEXT(Attendance!$D$1:$ZZ$1,"mmm")="Apr"))*_xlfn.XLOOKUP(K$1,'Point System'!$A:$A,'Point System'!$C:$C,0)</f>
        <v>0</v>
      </c>
      <c r="L119" s="188"/>
      <c r="M119" s="188"/>
      <c r="N119" s="188"/>
      <c r="O119" s="188"/>
      <c r="P119" s="241">
        <f t="shared" si="3"/>
        <v>0</v>
      </c>
      <c r="Q119" s="242">
        <f>IFERROR(INDEX(Deduction!$AC:$AC,MATCH($A119,Deduction!$A:$A,0))*_xlfn.XLOOKUP(Q$1,'Point System'!$E:$E,'Point System'!$G:$G,0),0)</f>
        <v>0</v>
      </c>
      <c r="R119" s="242">
        <f>IFERROR(INDEX(Deduction!$AD:$AD,MATCH($A119,Deduction!$A:$A,0))*_xlfn.XLOOKUP(R$1,'Point System'!$E:$E,'Point System'!$G:$G,0),0)</f>
        <v>0</v>
      </c>
      <c r="S119" s="242">
        <f>IFERROR(INDEX(Deduction!$AE:$AE,MATCH($A119,Deduction!$A:$A,0))*_xlfn.XLOOKUP(S$1,'Point System'!$E:$E,'Point System'!$G:$G,0),0)</f>
        <v>0</v>
      </c>
      <c r="T119" s="242">
        <f>IFERROR(INDEX(Deduction!$AF:$AF,MATCH($A119,Deduction!$A:$A,0))*_xlfn.XLOOKUP(T$1,'Point System'!$E:$E,'Point System'!$G:$G,0),0)</f>
        <v>0</v>
      </c>
      <c r="U119" s="242">
        <f>IFERROR(INDEX(Deduction!$AG:$AG,MATCH($A119,Deduction!$A:$A,0))*_xlfn.XLOOKUP(U$1,'Point System'!$E:$E,'Point System'!$G:$G,0),0)</f>
        <v>0</v>
      </c>
      <c r="V119" s="242">
        <f>IFERROR(INDEX(Deduction!$AH:$AH,MATCH($A119,Deduction!$A:$A,0))*_xlfn.XLOOKUP(V$1,'Point System'!$E:$E,'Point System'!$G:$G,0),0)</f>
        <v>0</v>
      </c>
      <c r="W119" s="241">
        <f t="shared" si="4"/>
        <v>0</v>
      </c>
      <c r="X119" s="241">
        <f t="shared" si="5"/>
        <v>0</v>
      </c>
      <c r="Y119" s="244" cm="1">
        <f t="array" ref="Y119">IFERROR(SUMPRODUCT((LOWER(INDEX(Attendance!$E:$ZZ,MATCH($A119,Attendance!$A:$A,0),0))="x")*(TEXT(Attendance!$E$1:$ZZ$1,"mmm")="Apr"))/SUMPRODUCT((Attendance!$E$1:$ZZ$1&lt;&gt;"")*(TEXT(Attendance!$E$1:$ZZ$1,"mmm")="Apr")),0)</f>
        <v>0</v>
      </c>
      <c r="Z119" s="245" cm="1">
        <f t="array" ref="Z119">IFERROR(SUMPRODUCT((LOWER(INDEX(Attendance!$E:$ZZ,MATCH($A119,Attendance!$A:$A,0),0))="x")*(Attendance!$E$2:$ZZ$2=_xlfn.XLOOKUP(E$1,'Point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20" spans="1:26" x14ac:dyDescent="0.25">
      <c r="A120" s="40">
        <f>Attendance!A119</f>
        <v>117</v>
      </c>
      <c r="B120" s="39" t="str">
        <f>IF($A120=0,"",IFERROR(_xlfn.LET(_xlpm.x,INDEX(Attendance!$B:$B,MATCH($A120,Attendance!$A:$A,0)),IF(_xlpm.x=0,"",_xlpm.x)),""))</f>
        <v/>
      </c>
      <c r="C120" s="39" t="str">
        <f>IF($A120=0,"",IFERROR(_xlfn.LET(_xlpm.x,INDEX(Attendance!$C:$C,MATCH($A120,Attendance!$A:$A,0)),IF(_xlpm.x=0,"",_xlpm.x)),""))</f>
        <v/>
      </c>
      <c r="D120" s="39" t="str">
        <f>IF($A120=0,"",IFERROR(_xlfn.LET(_xlpm.x,INDEX(Attendance!$D:$D,MATCH($A120,Attendance!$A:$A,0)),IF(_xlpm.x=0,"",_xlpm.x)),""))</f>
        <v/>
      </c>
      <c r="E120" s="233" cm="1">
        <f t="array" ref="E120">SUMPRODUCT((LOWER(INDEX(Attendance!$D:$ZZ,MATCH($A120,Attendance!$A:$A,0),0))="x")*(Attendance!$D$2:$ZZ$2=_xlfn.XLOOKUP(E$1,'Point System'!$A:$A,'Point System'!$B:$B,""))*(TEXT(Attendance!$D$1:$ZZ$1,"mmm")="Apr"))*_xlfn.XLOOKUP(E$1,'Point System'!$A:$A,'Point System'!$C:$C,0)</f>
        <v>0</v>
      </c>
      <c r="F120" s="233" cm="1">
        <f t="array" ref="F120">SUMPRODUCT((LOWER(INDEX(Attendance!$D:$ZZ,MATCH($A120,Attendance!$A:$A,0),0))="x")*(Attendance!$D$2:$ZZ$2=_xlfn.XLOOKUP(F$1,'Point System'!$A:$A,'Point System'!$B:$B,""))*(TEXT(Attendance!$D$1:$ZZ$1,"mmm")="Apr"))*_xlfn.XLOOKUP(F$1,'Point System'!$A:$A,'Point System'!$C:$C,0)</f>
        <v>0</v>
      </c>
      <c r="G120" s="233" cm="1">
        <f t="array" ref="G120">SUMPRODUCT((LOWER(INDEX(Attendance!$D:$ZZ,MATCH($A120,Attendance!$A:$A,0),0))="x")*(Attendance!$D$2:$ZZ$2=_xlfn.XLOOKUP(G$1,'Point System'!$A:$A,'Point System'!$B:$B,""))*(TEXT(Attendance!$D$1:$ZZ$1,"mmm")="Apr"))*_xlfn.XLOOKUP(G$1,'Point System'!$A:$A,'Point System'!$C:$C,0)</f>
        <v>0</v>
      </c>
      <c r="H120" s="233" cm="1">
        <f t="array" ref="H120">SUMPRODUCT((LOWER(INDEX(Attendance!$D:$ZZ,MATCH($A120,Attendance!$A:$A,0),0))="x")*(Attendance!$D$2:$ZZ$2=_xlfn.XLOOKUP(H$1,'Point System'!$A:$A,'Point System'!$B:$B,""))*(TEXT(Attendance!$D$1:$ZZ$1,"mmm")="Apr"))*_xlfn.XLOOKUP(H$1,'Point System'!$A:$A,'Point System'!$C:$C,0)</f>
        <v>0</v>
      </c>
      <c r="I120" s="233" cm="1">
        <f t="array" ref="I120">SUMPRODUCT((LOWER(INDEX(Attendance!$D:$ZZ,MATCH($A120,Attendance!$A:$A,0),0))="x")*(Attendance!$D$2:$ZZ$2=_xlfn.XLOOKUP(I$1,'Point System'!$A:$A,'Point System'!$B:$B,""))*(TEXT(Attendance!$D$1:$ZZ$1,"mmm")="Apr"))*_xlfn.XLOOKUP(I$1,'Point System'!$A:$A,'Point System'!$C:$C,0)</f>
        <v>0</v>
      </c>
      <c r="J120" s="233" cm="1">
        <f t="array" ref="J120">SUMPRODUCT((LOWER(INDEX(Attendance!$D:$ZZ,MATCH($A120,Attendance!$A:$A,0),0))="x")*(Attendance!$D$2:$ZZ$2=_xlfn.XLOOKUP(J$1,'Point System'!$A:$A,'Point System'!$B:$B,""))*(TEXT(Attendance!$D$1:$ZZ$1,"mmm")="Apr"))*_xlfn.XLOOKUP(J$1,'Point System'!$A:$A,'Point System'!$C:$C,0)</f>
        <v>0</v>
      </c>
      <c r="K120" s="233" cm="1">
        <f t="array" ref="K120">SUMPRODUCT((LOWER(INDEX(Attendance!$D:$ZZ,MATCH($A120,Attendance!$A:$A,0),0))="x")*(Attendance!$D$2:$ZZ$2=_xlfn.XLOOKUP(K$1,'Point System'!$A:$A,'Point System'!$B:$B,""))*(TEXT(Attendance!$D$1:$ZZ$1,"mmm")="Apr"))*_xlfn.XLOOKUP(K$1,'Point System'!$A:$A,'Point System'!$C:$C,0)</f>
        <v>0</v>
      </c>
      <c r="L120" s="188"/>
      <c r="M120" s="188"/>
      <c r="N120" s="188"/>
      <c r="O120" s="188"/>
      <c r="P120" s="241">
        <f t="shared" si="3"/>
        <v>0</v>
      </c>
      <c r="Q120" s="242">
        <f>IFERROR(INDEX(Deduction!$AC:$AC,MATCH($A120,Deduction!$A:$A,0))*_xlfn.XLOOKUP(Q$1,'Point System'!$E:$E,'Point System'!$G:$G,0),0)</f>
        <v>0</v>
      </c>
      <c r="R120" s="242">
        <f>IFERROR(INDEX(Deduction!$AD:$AD,MATCH($A120,Deduction!$A:$A,0))*_xlfn.XLOOKUP(R$1,'Point System'!$E:$E,'Point System'!$G:$G,0),0)</f>
        <v>0</v>
      </c>
      <c r="S120" s="242">
        <f>IFERROR(INDEX(Deduction!$AE:$AE,MATCH($A120,Deduction!$A:$A,0))*_xlfn.XLOOKUP(S$1,'Point System'!$E:$E,'Point System'!$G:$G,0),0)</f>
        <v>0</v>
      </c>
      <c r="T120" s="242">
        <f>IFERROR(INDEX(Deduction!$AF:$AF,MATCH($A120,Deduction!$A:$A,0))*_xlfn.XLOOKUP(T$1,'Point System'!$E:$E,'Point System'!$G:$G,0),0)</f>
        <v>0</v>
      </c>
      <c r="U120" s="242">
        <f>IFERROR(INDEX(Deduction!$AG:$AG,MATCH($A120,Deduction!$A:$A,0))*_xlfn.XLOOKUP(U$1,'Point System'!$E:$E,'Point System'!$G:$G,0),0)</f>
        <v>0</v>
      </c>
      <c r="V120" s="242">
        <f>IFERROR(INDEX(Deduction!$AH:$AH,MATCH($A120,Deduction!$A:$A,0))*_xlfn.XLOOKUP(V$1,'Point System'!$E:$E,'Point System'!$G:$G,0),0)</f>
        <v>0</v>
      </c>
      <c r="W120" s="241">
        <f t="shared" si="4"/>
        <v>0</v>
      </c>
      <c r="X120" s="241">
        <f t="shared" si="5"/>
        <v>0</v>
      </c>
      <c r="Y120" s="244" cm="1">
        <f t="array" ref="Y120">IFERROR(SUMPRODUCT((LOWER(INDEX(Attendance!$E:$ZZ,MATCH($A120,Attendance!$A:$A,0),0))="x")*(TEXT(Attendance!$E$1:$ZZ$1,"mmm")="Apr"))/SUMPRODUCT((Attendance!$E$1:$ZZ$1&lt;&gt;"")*(TEXT(Attendance!$E$1:$ZZ$1,"mmm")="Apr")),0)</f>
        <v>0</v>
      </c>
      <c r="Z120" s="245" cm="1">
        <f t="array" ref="Z120">IFERROR(SUMPRODUCT((LOWER(INDEX(Attendance!$E:$ZZ,MATCH($A120,Attendance!$A:$A,0),0))="x")*(Attendance!$E$2:$ZZ$2=_xlfn.XLOOKUP(E$1,'Point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21" spans="1:26" x14ac:dyDescent="0.25">
      <c r="A121" s="39">
        <f>Attendance!A120</f>
        <v>118</v>
      </c>
      <c r="B121" s="39" t="str">
        <f>IF($A121=0,"",IFERROR(_xlfn.LET(_xlpm.x,INDEX(Attendance!$B:$B,MATCH($A121,Attendance!$A:$A,0)),IF(_xlpm.x=0,"",_xlpm.x)),""))</f>
        <v/>
      </c>
      <c r="C121" s="39" t="str">
        <f>IF($A121=0,"",IFERROR(_xlfn.LET(_xlpm.x,INDEX(Attendance!$C:$C,MATCH($A121,Attendance!$A:$A,0)),IF(_xlpm.x=0,"",_xlpm.x)),""))</f>
        <v/>
      </c>
      <c r="D121" s="39" t="str">
        <f>IF($A121=0,"",IFERROR(_xlfn.LET(_xlpm.x,INDEX(Attendance!$D:$D,MATCH($A121,Attendance!$A:$A,0)),IF(_xlpm.x=0,"",_xlpm.x)),""))</f>
        <v/>
      </c>
      <c r="E121" s="233" cm="1">
        <f t="array" ref="E121">SUMPRODUCT((LOWER(INDEX(Attendance!$D:$ZZ,MATCH($A121,Attendance!$A:$A,0),0))="x")*(Attendance!$D$2:$ZZ$2=_xlfn.XLOOKUP(E$1,'Point System'!$A:$A,'Point System'!$B:$B,""))*(TEXT(Attendance!$D$1:$ZZ$1,"mmm")="Apr"))*_xlfn.XLOOKUP(E$1,'Point System'!$A:$A,'Point System'!$C:$C,0)</f>
        <v>0</v>
      </c>
      <c r="F121" s="233" cm="1">
        <f t="array" ref="F121">SUMPRODUCT((LOWER(INDEX(Attendance!$D:$ZZ,MATCH($A121,Attendance!$A:$A,0),0))="x")*(Attendance!$D$2:$ZZ$2=_xlfn.XLOOKUP(F$1,'Point System'!$A:$A,'Point System'!$B:$B,""))*(TEXT(Attendance!$D$1:$ZZ$1,"mmm")="Apr"))*_xlfn.XLOOKUP(F$1,'Point System'!$A:$A,'Point System'!$C:$C,0)</f>
        <v>0</v>
      </c>
      <c r="G121" s="233" cm="1">
        <f t="array" ref="G121">SUMPRODUCT((LOWER(INDEX(Attendance!$D:$ZZ,MATCH($A121,Attendance!$A:$A,0),0))="x")*(Attendance!$D$2:$ZZ$2=_xlfn.XLOOKUP(G$1,'Point System'!$A:$A,'Point System'!$B:$B,""))*(TEXT(Attendance!$D$1:$ZZ$1,"mmm")="Apr"))*_xlfn.XLOOKUP(G$1,'Point System'!$A:$A,'Point System'!$C:$C,0)</f>
        <v>0</v>
      </c>
      <c r="H121" s="233" cm="1">
        <f t="array" ref="H121">SUMPRODUCT((LOWER(INDEX(Attendance!$D:$ZZ,MATCH($A121,Attendance!$A:$A,0),0))="x")*(Attendance!$D$2:$ZZ$2=_xlfn.XLOOKUP(H$1,'Point System'!$A:$A,'Point System'!$B:$B,""))*(TEXT(Attendance!$D$1:$ZZ$1,"mmm")="Apr"))*_xlfn.XLOOKUP(H$1,'Point System'!$A:$A,'Point System'!$C:$C,0)</f>
        <v>0</v>
      </c>
      <c r="I121" s="233" cm="1">
        <f t="array" ref="I121">SUMPRODUCT((LOWER(INDEX(Attendance!$D:$ZZ,MATCH($A121,Attendance!$A:$A,0),0))="x")*(Attendance!$D$2:$ZZ$2=_xlfn.XLOOKUP(I$1,'Point System'!$A:$A,'Point System'!$B:$B,""))*(TEXT(Attendance!$D$1:$ZZ$1,"mmm")="Apr"))*_xlfn.XLOOKUP(I$1,'Point System'!$A:$A,'Point System'!$C:$C,0)</f>
        <v>0</v>
      </c>
      <c r="J121" s="233" cm="1">
        <f t="array" ref="J121">SUMPRODUCT((LOWER(INDEX(Attendance!$D:$ZZ,MATCH($A121,Attendance!$A:$A,0),0))="x")*(Attendance!$D$2:$ZZ$2=_xlfn.XLOOKUP(J$1,'Point System'!$A:$A,'Point System'!$B:$B,""))*(TEXT(Attendance!$D$1:$ZZ$1,"mmm")="Apr"))*_xlfn.XLOOKUP(J$1,'Point System'!$A:$A,'Point System'!$C:$C,0)</f>
        <v>0</v>
      </c>
      <c r="K121" s="233" cm="1">
        <f t="array" ref="K121">SUMPRODUCT((LOWER(INDEX(Attendance!$D:$ZZ,MATCH($A121,Attendance!$A:$A,0),0))="x")*(Attendance!$D$2:$ZZ$2=_xlfn.XLOOKUP(K$1,'Point System'!$A:$A,'Point System'!$B:$B,""))*(TEXT(Attendance!$D$1:$ZZ$1,"mmm")="Apr"))*_xlfn.XLOOKUP(K$1,'Point System'!$A:$A,'Point System'!$C:$C,0)</f>
        <v>0</v>
      </c>
      <c r="L121" s="188"/>
      <c r="M121" s="188"/>
      <c r="N121" s="188"/>
      <c r="O121" s="188"/>
      <c r="P121" s="241">
        <f t="shared" si="3"/>
        <v>0</v>
      </c>
      <c r="Q121" s="242">
        <f>IFERROR(INDEX(Deduction!$AC:$AC,MATCH($A121,Deduction!$A:$A,0))*_xlfn.XLOOKUP(Q$1,'Point System'!$E:$E,'Point System'!$G:$G,0),0)</f>
        <v>0</v>
      </c>
      <c r="R121" s="242">
        <f>IFERROR(INDEX(Deduction!$AD:$AD,MATCH($A121,Deduction!$A:$A,0))*_xlfn.XLOOKUP(R$1,'Point System'!$E:$E,'Point System'!$G:$G,0),0)</f>
        <v>0</v>
      </c>
      <c r="S121" s="242">
        <f>IFERROR(INDEX(Deduction!$AE:$AE,MATCH($A121,Deduction!$A:$A,0))*_xlfn.XLOOKUP(S$1,'Point System'!$E:$E,'Point System'!$G:$G,0),0)</f>
        <v>0</v>
      </c>
      <c r="T121" s="242">
        <f>IFERROR(INDEX(Deduction!$AF:$AF,MATCH($A121,Deduction!$A:$A,0))*_xlfn.XLOOKUP(T$1,'Point System'!$E:$E,'Point System'!$G:$G,0),0)</f>
        <v>0</v>
      </c>
      <c r="U121" s="242">
        <f>IFERROR(INDEX(Deduction!$AG:$AG,MATCH($A121,Deduction!$A:$A,0))*_xlfn.XLOOKUP(U$1,'Point System'!$E:$E,'Point System'!$G:$G,0),0)</f>
        <v>0</v>
      </c>
      <c r="V121" s="242">
        <f>IFERROR(INDEX(Deduction!$AH:$AH,MATCH($A121,Deduction!$A:$A,0))*_xlfn.XLOOKUP(V$1,'Point System'!$E:$E,'Point System'!$G:$G,0),0)</f>
        <v>0</v>
      </c>
      <c r="W121" s="241">
        <f t="shared" si="4"/>
        <v>0</v>
      </c>
      <c r="X121" s="241">
        <f t="shared" si="5"/>
        <v>0</v>
      </c>
      <c r="Y121" s="244" cm="1">
        <f t="array" ref="Y121">IFERROR(SUMPRODUCT((LOWER(INDEX(Attendance!$E:$ZZ,MATCH($A121,Attendance!$A:$A,0),0))="x")*(TEXT(Attendance!$E$1:$ZZ$1,"mmm")="Apr"))/SUMPRODUCT((Attendance!$E$1:$ZZ$1&lt;&gt;"")*(TEXT(Attendance!$E$1:$ZZ$1,"mmm")="Apr")),0)</f>
        <v>0</v>
      </c>
      <c r="Z121" s="245" cm="1">
        <f t="array" ref="Z121">IFERROR(SUMPRODUCT((LOWER(INDEX(Attendance!$E:$ZZ,MATCH($A121,Attendance!$A:$A,0),0))="x")*(Attendance!$E$2:$ZZ$2=_xlfn.XLOOKUP(E$1,'Point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22" spans="1:26" x14ac:dyDescent="0.25">
      <c r="A122" s="40">
        <f>Attendance!A121</f>
        <v>119</v>
      </c>
      <c r="B122" s="39" t="str">
        <f>IF($A122=0,"",IFERROR(_xlfn.LET(_xlpm.x,INDEX(Attendance!$B:$B,MATCH($A122,Attendance!$A:$A,0)),IF(_xlpm.x=0,"",_xlpm.x)),""))</f>
        <v/>
      </c>
      <c r="C122" s="39" t="str">
        <f>IF($A122=0,"",IFERROR(_xlfn.LET(_xlpm.x,INDEX(Attendance!$C:$C,MATCH($A122,Attendance!$A:$A,0)),IF(_xlpm.x=0,"",_xlpm.x)),""))</f>
        <v/>
      </c>
      <c r="D122" s="39" t="str">
        <f>IF($A122=0,"",IFERROR(_xlfn.LET(_xlpm.x,INDEX(Attendance!$D:$D,MATCH($A122,Attendance!$A:$A,0)),IF(_xlpm.x=0,"",_xlpm.x)),""))</f>
        <v/>
      </c>
      <c r="E122" s="233" cm="1">
        <f t="array" ref="E122">SUMPRODUCT((LOWER(INDEX(Attendance!$D:$ZZ,MATCH($A122,Attendance!$A:$A,0),0))="x")*(Attendance!$D$2:$ZZ$2=_xlfn.XLOOKUP(E$1,'Point System'!$A:$A,'Point System'!$B:$B,""))*(TEXT(Attendance!$D$1:$ZZ$1,"mmm")="Apr"))*_xlfn.XLOOKUP(E$1,'Point System'!$A:$A,'Point System'!$C:$C,0)</f>
        <v>0</v>
      </c>
      <c r="F122" s="233" cm="1">
        <f t="array" ref="F122">SUMPRODUCT((LOWER(INDEX(Attendance!$D:$ZZ,MATCH($A122,Attendance!$A:$A,0),0))="x")*(Attendance!$D$2:$ZZ$2=_xlfn.XLOOKUP(F$1,'Point System'!$A:$A,'Point System'!$B:$B,""))*(TEXT(Attendance!$D$1:$ZZ$1,"mmm")="Apr"))*_xlfn.XLOOKUP(F$1,'Point System'!$A:$A,'Point System'!$C:$C,0)</f>
        <v>0</v>
      </c>
      <c r="G122" s="233" cm="1">
        <f t="array" ref="G122">SUMPRODUCT((LOWER(INDEX(Attendance!$D:$ZZ,MATCH($A122,Attendance!$A:$A,0),0))="x")*(Attendance!$D$2:$ZZ$2=_xlfn.XLOOKUP(G$1,'Point System'!$A:$A,'Point System'!$B:$B,""))*(TEXT(Attendance!$D$1:$ZZ$1,"mmm")="Apr"))*_xlfn.XLOOKUP(G$1,'Point System'!$A:$A,'Point System'!$C:$C,0)</f>
        <v>0</v>
      </c>
      <c r="H122" s="233" cm="1">
        <f t="array" ref="H122">SUMPRODUCT((LOWER(INDEX(Attendance!$D:$ZZ,MATCH($A122,Attendance!$A:$A,0),0))="x")*(Attendance!$D$2:$ZZ$2=_xlfn.XLOOKUP(H$1,'Point System'!$A:$A,'Point System'!$B:$B,""))*(TEXT(Attendance!$D$1:$ZZ$1,"mmm")="Apr"))*_xlfn.XLOOKUP(H$1,'Point System'!$A:$A,'Point System'!$C:$C,0)</f>
        <v>0</v>
      </c>
      <c r="I122" s="233" cm="1">
        <f t="array" ref="I122">SUMPRODUCT((LOWER(INDEX(Attendance!$D:$ZZ,MATCH($A122,Attendance!$A:$A,0),0))="x")*(Attendance!$D$2:$ZZ$2=_xlfn.XLOOKUP(I$1,'Point System'!$A:$A,'Point System'!$B:$B,""))*(TEXT(Attendance!$D$1:$ZZ$1,"mmm")="Apr"))*_xlfn.XLOOKUP(I$1,'Point System'!$A:$A,'Point System'!$C:$C,0)</f>
        <v>0</v>
      </c>
      <c r="J122" s="233" cm="1">
        <f t="array" ref="J122">SUMPRODUCT((LOWER(INDEX(Attendance!$D:$ZZ,MATCH($A122,Attendance!$A:$A,0),0))="x")*(Attendance!$D$2:$ZZ$2=_xlfn.XLOOKUP(J$1,'Point System'!$A:$A,'Point System'!$B:$B,""))*(TEXT(Attendance!$D$1:$ZZ$1,"mmm")="Apr"))*_xlfn.XLOOKUP(J$1,'Point System'!$A:$A,'Point System'!$C:$C,0)</f>
        <v>0</v>
      </c>
      <c r="K122" s="233" cm="1">
        <f t="array" ref="K122">SUMPRODUCT((LOWER(INDEX(Attendance!$D:$ZZ,MATCH($A122,Attendance!$A:$A,0),0))="x")*(Attendance!$D$2:$ZZ$2=_xlfn.XLOOKUP(K$1,'Point System'!$A:$A,'Point System'!$B:$B,""))*(TEXT(Attendance!$D$1:$ZZ$1,"mmm")="Apr"))*_xlfn.XLOOKUP(K$1,'Point System'!$A:$A,'Point System'!$C:$C,0)</f>
        <v>0</v>
      </c>
      <c r="L122" s="188"/>
      <c r="M122" s="188"/>
      <c r="N122" s="188"/>
      <c r="O122" s="188"/>
      <c r="P122" s="241">
        <f t="shared" si="3"/>
        <v>0</v>
      </c>
      <c r="Q122" s="242">
        <f>IFERROR(INDEX(Deduction!$AC:$AC,MATCH($A122,Deduction!$A:$A,0))*_xlfn.XLOOKUP(Q$1,'Point System'!$E:$E,'Point System'!$G:$G,0),0)</f>
        <v>0</v>
      </c>
      <c r="R122" s="242">
        <f>IFERROR(INDEX(Deduction!$AD:$AD,MATCH($A122,Deduction!$A:$A,0))*_xlfn.XLOOKUP(R$1,'Point System'!$E:$E,'Point System'!$G:$G,0),0)</f>
        <v>0</v>
      </c>
      <c r="S122" s="242">
        <f>IFERROR(INDEX(Deduction!$AE:$AE,MATCH($A122,Deduction!$A:$A,0))*_xlfn.XLOOKUP(S$1,'Point System'!$E:$E,'Point System'!$G:$G,0),0)</f>
        <v>0</v>
      </c>
      <c r="T122" s="242">
        <f>IFERROR(INDEX(Deduction!$AF:$AF,MATCH($A122,Deduction!$A:$A,0))*_xlfn.XLOOKUP(T$1,'Point System'!$E:$E,'Point System'!$G:$G,0),0)</f>
        <v>0</v>
      </c>
      <c r="U122" s="242">
        <f>IFERROR(INDEX(Deduction!$AG:$AG,MATCH($A122,Deduction!$A:$A,0))*_xlfn.XLOOKUP(U$1,'Point System'!$E:$E,'Point System'!$G:$G,0),0)</f>
        <v>0</v>
      </c>
      <c r="V122" s="242">
        <f>IFERROR(INDEX(Deduction!$AH:$AH,MATCH($A122,Deduction!$A:$A,0))*_xlfn.XLOOKUP(V$1,'Point System'!$E:$E,'Point System'!$G:$G,0),0)</f>
        <v>0</v>
      </c>
      <c r="W122" s="241">
        <f t="shared" si="4"/>
        <v>0</v>
      </c>
      <c r="X122" s="241">
        <f t="shared" si="5"/>
        <v>0</v>
      </c>
      <c r="Y122" s="244" cm="1">
        <f t="array" ref="Y122">IFERROR(SUMPRODUCT((LOWER(INDEX(Attendance!$E:$ZZ,MATCH($A122,Attendance!$A:$A,0),0))="x")*(TEXT(Attendance!$E$1:$ZZ$1,"mmm")="Apr"))/SUMPRODUCT((Attendance!$E$1:$ZZ$1&lt;&gt;"")*(TEXT(Attendance!$E$1:$ZZ$1,"mmm")="Apr")),0)</f>
        <v>0</v>
      </c>
      <c r="Z122" s="245" cm="1">
        <f t="array" ref="Z122">IFERROR(SUMPRODUCT((LOWER(INDEX(Attendance!$E:$ZZ,MATCH($A122,Attendance!$A:$A,0),0))="x")*(Attendance!$E$2:$ZZ$2=_xlfn.XLOOKUP(E$1,'Point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23" spans="1:26" x14ac:dyDescent="0.25">
      <c r="A123" s="39">
        <f>Attendance!A122</f>
        <v>120</v>
      </c>
      <c r="B123" s="39" t="str">
        <f>IF($A123=0,"",IFERROR(_xlfn.LET(_xlpm.x,INDEX(Attendance!$B:$B,MATCH($A123,Attendance!$A:$A,0)),IF(_xlpm.x=0,"",_xlpm.x)),""))</f>
        <v/>
      </c>
      <c r="C123" s="39" t="str">
        <f>IF($A123=0,"",IFERROR(_xlfn.LET(_xlpm.x,INDEX(Attendance!$C:$C,MATCH($A123,Attendance!$A:$A,0)),IF(_xlpm.x=0,"",_xlpm.x)),""))</f>
        <v/>
      </c>
      <c r="D123" s="39" t="str">
        <f>IF($A123=0,"",IFERROR(_xlfn.LET(_xlpm.x,INDEX(Attendance!$D:$D,MATCH($A123,Attendance!$A:$A,0)),IF(_xlpm.x=0,"",_xlpm.x)),""))</f>
        <v/>
      </c>
      <c r="E123" s="233" cm="1">
        <f t="array" ref="E123">SUMPRODUCT((LOWER(INDEX(Attendance!$D:$ZZ,MATCH($A123,Attendance!$A:$A,0),0))="x")*(Attendance!$D$2:$ZZ$2=_xlfn.XLOOKUP(E$1,'Point System'!$A:$A,'Point System'!$B:$B,""))*(TEXT(Attendance!$D$1:$ZZ$1,"mmm")="Apr"))*_xlfn.XLOOKUP(E$1,'Point System'!$A:$A,'Point System'!$C:$C,0)</f>
        <v>0</v>
      </c>
      <c r="F123" s="233" cm="1">
        <f t="array" ref="F123">SUMPRODUCT((LOWER(INDEX(Attendance!$D:$ZZ,MATCH($A123,Attendance!$A:$A,0),0))="x")*(Attendance!$D$2:$ZZ$2=_xlfn.XLOOKUP(F$1,'Point System'!$A:$A,'Point System'!$B:$B,""))*(TEXT(Attendance!$D$1:$ZZ$1,"mmm")="Apr"))*_xlfn.XLOOKUP(F$1,'Point System'!$A:$A,'Point System'!$C:$C,0)</f>
        <v>0</v>
      </c>
      <c r="G123" s="233" cm="1">
        <f t="array" ref="G123">SUMPRODUCT((LOWER(INDEX(Attendance!$D:$ZZ,MATCH($A123,Attendance!$A:$A,0),0))="x")*(Attendance!$D$2:$ZZ$2=_xlfn.XLOOKUP(G$1,'Point System'!$A:$A,'Point System'!$B:$B,""))*(TEXT(Attendance!$D$1:$ZZ$1,"mmm")="Apr"))*_xlfn.XLOOKUP(G$1,'Point System'!$A:$A,'Point System'!$C:$C,0)</f>
        <v>0</v>
      </c>
      <c r="H123" s="233" cm="1">
        <f t="array" ref="H123">SUMPRODUCT((LOWER(INDEX(Attendance!$D:$ZZ,MATCH($A123,Attendance!$A:$A,0),0))="x")*(Attendance!$D$2:$ZZ$2=_xlfn.XLOOKUP(H$1,'Point System'!$A:$A,'Point System'!$B:$B,""))*(TEXT(Attendance!$D$1:$ZZ$1,"mmm")="Apr"))*_xlfn.XLOOKUP(H$1,'Point System'!$A:$A,'Point System'!$C:$C,0)</f>
        <v>0</v>
      </c>
      <c r="I123" s="233" cm="1">
        <f t="array" ref="I123">SUMPRODUCT((LOWER(INDEX(Attendance!$D:$ZZ,MATCH($A123,Attendance!$A:$A,0),0))="x")*(Attendance!$D$2:$ZZ$2=_xlfn.XLOOKUP(I$1,'Point System'!$A:$A,'Point System'!$B:$B,""))*(TEXT(Attendance!$D$1:$ZZ$1,"mmm")="Apr"))*_xlfn.XLOOKUP(I$1,'Point System'!$A:$A,'Point System'!$C:$C,0)</f>
        <v>0</v>
      </c>
      <c r="J123" s="233" cm="1">
        <f t="array" ref="J123">SUMPRODUCT((LOWER(INDEX(Attendance!$D:$ZZ,MATCH($A123,Attendance!$A:$A,0),0))="x")*(Attendance!$D$2:$ZZ$2=_xlfn.XLOOKUP(J$1,'Point System'!$A:$A,'Point System'!$B:$B,""))*(TEXT(Attendance!$D$1:$ZZ$1,"mmm")="Apr"))*_xlfn.XLOOKUP(J$1,'Point System'!$A:$A,'Point System'!$C:$C,0)</f>
        <v>0</v>
      </c>
      <c r="K123" s="233" cm="1">
        <f t="array" ref="K123">SUMPRODUCT((LOWER(INDEX(Attendance!$D:$ZZ,MATCH($A123,Attendance!$A:$A,0),0))="x")*(Attendance!$D$2:$ZZ$2=_xlfn.XLOOKUP(K$1,'Point System'!$A:$A,'Point System'!$B:$B,""))*(TEXT(Attendance!$D$1:$ZZ$1,"mmm")="Apr"))*_xlfn.XLOOKUP(K$1,'Point System'!$A:$A,'Point System'!$C:$C,0)</f>
        <v>0</v>
      </c>
      <c r="L123" s="188"/>
      <c r="M123" s="188"/>
      <c r="N123" s="188"/>
      <c r="O123" s="188"/>
      <c r="P123" s="241">
        <f t="shared" si="3"/>
        <v>0</v>
      </c>
      <c r="Q123" s="242">
        <f>IFERROR(INDEX(Deduction!$AC:$AC,MATCH($A123,Deduction!$A:$A,0))*_xlfn.XLOOKUP(Q$1,'Point System'!$E:$E,'Point System'!$G:$G,0),0)</f>
        <v>0</v>
      </c>
      <c r="R123" s="242">
        <f>IFERROR(INDEX(Deduction!$AD:$AD,MATCH($A123,Deduction!$A:$A,0))*_xlfn.XLOOKUP(R$1,'Point System'!$E:$E,'Point System'!$G:$G,0),0)</f>
        <v>0</v>
      </c>
      <c r="S123" s="242">
        <f>IFERROR(INDEX(Deduction!$AE:$AE,MATCH($A123,Deduction!$A:$A,0))*_xlfn.XLOOKUP(S$1,'Point System'!$E:$E,'Point System'!$G:$G,0),0)</f>
        <v>0</v>
      </c>
      <c r="T123" s="242">
        <f>IFERROR(INDEX(Deduction!$AF:$AF,MATCH($A123,Deduction!$A:$A,0))*_xlfn.XLOOKUP(T$1,'Point System'!$E:$E,'Point System'!$G:$G,0),0)</f>
        <v>0</v>
      </c>
      <c r="U123" s="242">
        <f>IFERROR(INDEX(Deduction!$AG:$AG,MATCH($A123,Deduction!$A:$A,0))*_xlfn.XLOOKUP(U$1,'Point System'!$E:$E,'Point System'!$G:$G,0),0)</f>
        <v>0</v>
      </c>
      <c r="V123" s="242">
        <f>IFERROR(INDEX(Deduction!$AH:$AH,MATCH($A123,Deduction!$A:$A,0))*_xlfn.XLOOKUP(V$1,'Point System'!$E:$E,'Point System'!$G:$G,0),0)</f>
        <v>0</v>
      </c>
      <c r="W123" s="241">
        <f t="shared" si="4"/>
        <v>0</v>
      </c>
      <c r="X123" s="241">
        <f t="shared" si="5"/>
        <v>0</v>
      </c>
      <c r="Y123" s="244" cm="1">
        <f t="array" ref="Y123">IFERROR(SUMPRODUCT((LOWER(INDEX(Attendance!$E:$ZZ,MATCH($A123,Attendance!$A:$A,0),0))="x")*(TEXT(Attendance!$E$1:$ZZ$1,"mmm")="Apr"))/SUMPRODUCT((Attendance!$E$1:$ZZ$1&lt;&gt;"")*(TEXT(Attendance!$E$1:$ZZ$1,"mmm")="Apr")),0)</f>
        <v>0</v>
      </c>
      <c r="Z123" s="245" cm="1">
        <f t="array" ref="Z123">IFERROR(SUMPRODUCT((LOWER(INDEX(Attendance!$E:$ZZ,MATCH($A123,Attendance!$A:$A,0),0))="x")*(Attendance!$E$2:$ZZ$2=_xlfn.XLOOKUP(E$1,'Point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24" spans="1:26" x14ac:dyDescent="0.25">
      <c r="A124" s="40">
        <f>Attendance!A123</f>
        <v>121</v>
      </c>
      <c r="B124" s="39" t="str">
        <f>IF($A124=0,"",IFERROR(_xlfn.LET(_xlpm.x,INDEX(Attendance!$B:$B,MATCH($A124,Attendance!$A:$A,0)),IF(_xlpm.x=0,"",_xlpm.x)),""))</f>
        <v/>
      </c>
      <c r="C124" s="39" t="str">
        <f>IF($A124=0,"",IFERROR(_xlfn.LET(_xlpm.x,INDEX(Attendance!$C:$C,MATCH($A124,Attendance!$A:$A,0)),IF(_xlpm.x=0,"",_xlpm.x)),""))</f>
        <v/>
      </c>
      <c r="D124" s="39" t="str">
        <f>IF($A124=0,"",IFERROR(_xlfn.LET(_xlpm.x,INDEX(Attendance!$D:$D,MATCH($A124,Attendance!$A:$A,0)),IF(_xlpm.x=0,"",_xlpm.x)),""))</f>
        <v/>
      </c>
      <c r="E124" s="233" cm="1">
        <f t="array" ref="E124">SUMPRODUCT((LOWER(INDEX(Attendance!$D:$ZZ,MATCH($A124,Attendance!$A:$A,0),0))="x")*(Attendance!$D$2:$ZZ$2=_xlfn.XLOOKUP(E$1,'Point System'!$A:$A,'Point System'!$B:$B,""))*(TEXT(Attendance!$D$1:$ZZ$1,"mmm")="Apr"))*_xlfn.XLOOKUP(E$1,'Point System'!$A:$A,'Point System'!$C:$C,0)</f>
        <v>0</v>
      </c>
      <c r="F124" s="233" cm="1">
        <f t="array" ref="F124">SUMPRODUCT((LOWER(INDEX(Attendance!$D:$ZZ,MATCH($A124,Attendance!$A:$A,0),0))="x")*(Attendance!$D$2:$ZZ$2=_xlfn.XLOOKUP(F$1,'Point System'!$A:$A,'Point System'!$B:$B,""))*(TEXT(Attendance!$D$1:$ZZ$1,"mmm")="Apr"))*_xlfn.XLOOKUP(F$1,'Point System'!$A:$A,'Point System'!$C:$C,0)</f>
        <v>0</v>
      </c>
      <c r="G124" s="233" cm="1">
        <f t="array" ref="G124">SUMPRODUCT((LOWER(INDEX(Attendance!$D:$ZZ,MATCH($A124,Attendance!$A:$A,0),0))="x")*(Attendance!$D$2:$ZZ$2=_xlfn.XLOOKUP(G$1,'Point System'!$A:$A,'Point System'!$B:$B,""))*(TEXT(Attendance!$D$1:$ZZ$1,"mmm")="Apr"))*_xlfn.XLOOKUP(G$1,'Point System'!$A:$A,'Point System'!$C:$C,0)</f>
        <v>0</v>
      </c>
      <c r="H124" s="233" cm="1">
        <f t="array" ref="H124">SUMPRODUCT((LOWER(INDEX(Attendance!$D:$ZZ,MATCH($A124,Attendance!$A:$A,0),0))="x")*(Attendance!$D$2:$ZZ$2=_xlfn.XLOOKUP(H$1,'Point System'!$A:$A,'Point System'!$B:$B,""))*(TEXT(Attendance!$D$1:$ZZ$1,"mmm")="Apr"))*_xlfn.XLOOKUP(H$1,'Point System'!$A:$A,'Point System'!$C:$C,0)</f>
        <v>0</v>
      </c>
      <c r="I124" s="233" cm="1">
        <f t="array" ref="I124">SUMPRODUCT((LOWER(INDEX(Attendance!$D:$ZZ,MATCH($A124,Attendance!$A:$A,0),0))="x")*(Attendance!$D$2:$ZZ$2=_xlfn.XLOOKUP(I$1,'Point System'!$A:$A,'Point System'!$B:$B,""))*(TEXT(Attendance!$D$1:$ZZ$1,"mmm")="Apr"))*_xlfn.XLOOKUP(I$1,'Point System'!$A:$A,'Point System'!$C:$C,0)</f>
        <v>0</v>
      </c>
      <c r="J124" s="233" cm="1">
        <f t="array" ref="J124">SUMPRODUCT((LOWER(INDEX(Attendance!$D:$ZZ,MATCH($A124,Attendance!$A:$A,0),0))="x")*(Attendance!$D$2:$ZZ$2=_xlfn.XLOOKUP(J$1,'Point System'!$A:$A,'Point System'!$B:$B,""))*(TEXT(Attendance!$D$1:$ZZ$1,"mmm")="Apr"))*_xlfn.XLOOKUP(J$1,'Point System'!$A:$A,'Point System'!$C:$C,0)</f>
        <v>0</v>
      </c>
      <c r="K124" s="233" cm="1">
        <f t="array" ref="K124">SUMPRODUCT((LOWER(INDEX(Attendance!$D:$ZZ,MATCH($A124,Attendance!$A:$A,0),0))="x")*(Attendance!$D$2:$ZZ$2=_xlfn.XLOOKUP(K$1,'Point System'!$A:$A,'Point System'!$B:$B,""))*(TEXT(Attendance!$D$1:$ZZ$1,"mmm")="Apr"))*_xlfn.XLOOKUP(K$1,'Point System'!$A:$A,'Point System'!$C:$C,0)</f>
        <v>0</v>
      </c>
      <c r="L124" s="188"/>
      <c r="M124" s="188"/>
      <c r="N124" s="188"/>
      <c r="O124" s="188"/>
      <c r="P124" s="241">
        <f t="shared" si="3"/>
        <v>0</v>
      </c>
      <c r="Q124" s="242">
        <f>IFERROR(INDEX(Deduction!$AC:$AC,MATCH($A124,Deduction!$A:$A,0))*_xlfn.XLOOKUP(Q$1,'Point System'!$E:$E,'Point System'!$G:$G,0),0)</f>
        <v>0</v>
      </c>
      <c r="R124" s="242">
        <f>IFERROR(INDEX(Deduction!$AD:$AD,MATCH($A124,Deduction!$A:$A,0))*_xlfn.XLOOKUP(R$1,'Point System'!$E:$E,'Point System'!$G:$G,0),0)</f>
        <v>0</v>
      </c>
      <c r="S124" s="242">
        <f>IFERROR(INDEX(Deduction!$AE:$AE,MATCH($A124,Deduction!$A:$A,0))*_xlfn.XLOOKUP(S$1,'Point System'!$E:$E,'Point System'!$G:$G,0),0)</f>
        <v>0</v>
      </c>
      <c r="T124" s="242">
        <f>IFERROR(INDEX(Deduction!$AF:$AF,MATCH($A124,Deduction!$A:$A,0))*_xlfn.XLOOKUP(T$1,'Point System'!$E:$E,'Point System'!$G:$G,0),0)</f>
        <v>0</v>
      </c>
      <c r="U124" s="242">
        <f>IFERROR(INDEX(Deduction!$AG:$AG,MATCH($A124,Deduction!$A:$A,0))*_xlfn.XLOOKUP(U$1,'Point System'!$E:$E,'Point System'!$G:$G,0),0)</f>
        <v>0</v>
      </c>
      <c r="V124" s="242">
        <f>IFERROR(INDEX(Deduction!$AH:$AH,MATCH($A124,Deduction!$A:$A,0))*_xlfn.XLOOKUP(V$1,'Point System'!$E:$E,'Point System'!$G:$G,0),0)</f>
        <v>0</v>
      </c>
      <c r="W124" s="241">
        <f t="shared" si="4"/>
        <v>0</v>
      </c>
      <c r="X124" s="241">
        <f t="shared" si="5"/>
        <v>0</v>
      </c>
      <c r="Y124" s="244" cm="1">
        <f t="array" ref="Y124">IFERROR(SUMPRODUCT((LOWER(INDEX(Attendance!$E:$ZZ,MATCH($A124,Attendance!$A:$A,0),0))="x")*(TEXT(Attendance!$E$1:$ZZ$1,"mmm")="Apr"))/SUMPRODUCT((Attendance!$E$1:$ZZ$1&lt;&gt;"")*(TEXT(Attendance!$E$1:$ZZ$1,"mmm")="Apr")),0)</f>
        <v>0</v>
      </c>
      <c r="Z124" s="245" cm="1">
        <f t="array" ref="Z124">IFERROR(SUMPRODUCT((LOWER(INDEX(Attendance!$E:$ZZ,MATCH($A124,Attendance!$A:$A,0),0))="x")*(Attendance!$E$2:$ZZ$2=_xlfn.XLOOKUP(E$1,'Point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25" spans="1:26" x14ac:dyDescent="0.25">
      <c r="A125" s="39">
        <f>Attendance!A124</f>
        <v>122</v>
      </c>
      <c r="B125" s="39" t="str">
        <f>IF($A125=0,"",IFERROR(_xlfn.LET(_xlpm.x,INDEX(Attendance!$B:$B,MATCH($A125,Attendance!$A:$A,0)),IF(_xlpm.x=0,"",_xlpm.x)),""))</f>
        <v/>
      </c>
      <c r="C125" s="39" t="str">
        <f>IF($A125=0,"",IFERROR(_xlfn.LET(_xlpm.x,INDEX(Attendance!$C:$C,MATCH($A125,Attendance!$A:$A,0)),IF(_xlpm.x=0,"",_xlpm.x)),""))</f>
        <v/>
      </c>
      <c r="D125" s="39" t="str">
        <f>IF($A125=0,"",IFERROR(_xlfn.LET(_xlpm.x,INDEX(Attendance!$D:$D,MATCH($A125,Attendance!$A:$A,0)),IF(_xlpm.x=0,"",_xlpm.x)),""))</f>
        <v/>
      </c>
      <c r="E125" s="233" cm="1">
        <f t="array" ref="E125">SUMPRODUCT((LOWER(INDEX(Attendance!$D:$ZZ,MATCH($A125,Attendance!$A:$A,0),0))="x")*(Attendance!$D$2:$ZZ$2=_xlfn.XLOOKUP(E$1,'Point System'!$A:$A,'Point System'!$B:$B,""))*(TEXT(Attendance!$D$1:$ZZ$1,"mmm")="Apr"))*_xlfn.XLOOKUP(E$1,'Point System'!$A:$A,'Point System'!$C:$C,0)</f>
        <v>0</v>
      </c>
      <c r="F125" s="233" cm="1">
        <f t="array" ref="F125">SUMPRODUCT((LOWER(INDEX(Attendance!$D:$ZZ,MATCH($A125,Attendance!$A:$A,0),0))="x")*(Attendance!$D$2:$ZZ$2=_xlfn.XLOOKUP(F$1,'Point System'!$A:$A,'Point System'!$B:$B,""))*(TEXT(Attendance!$D$1:$ZZ$1,"mmm")="Apr"))*_xlfn.XLOOKUP(F$1,'Point System'!$A:$A,'Point System'!$C:$C,0)</f>
        <v>0</v>
      </c>
      <c r="G125" s="233" cm="1">
        <f t="array" ref="G125">SUMPRODUCT((LOWER(INDEX(Attendance!$D:$ZZ,MATCH($A125,Attendance!$A:$A,0),0))="x")*(Attendance!$D$2:$ZZ$2=_xlfn.XLOOKUP(G$1,'Point System'!$A:$A,'Point System'!$B:$B,""))*(TEXT(Attendance!$D$1:$ZZ$1,"mmm")="Apr"))*_xlfn.XLOOKUP(G$1,'Point System'!$A:$A,'Point System'!$C:$C,0)</f>
        <v>0</v>
      </c>
      <c r="H125" s="233" cm="1">
        <f t="array" ref="H125">SUMPRODUCT((LOWER(INDEX(Attendance!$D:$ZZ,MATCH($A125,Attendance!$A:$A,0),0))="x")*(Attendance!$D$2:$ZZ$2=_xlfn.XLOOKUP(H$1,'Point System'!$A:$A,'Point System'!$B:$B,""))*(TEXT(Attendance!$D$1:$ZZ$1,"mmm")="Apr"))*_xlfn.XLOOKUP(H$1,'Point System'!$A:$A,'Point System'!$C:$C,0)</f>
        <v>0</v>
      </c>
      <c r="I125" s="233" cm="1">
        <f t="array" ref="I125">SUMPRODUCT((LOWER(INDEX(Attendance!$D:$ZZ,MATCH($A125,Attendance!$A:$A,0),0))="x")*(Attendance!$D$2:$ZZ$2=_xlfn.XLOOKUP(I$1,'Point System'!$A:$A,'Point System'!$B:$B,""))*(TEXT(Attendance!$D$1:$ZZ$1,"mmm")="Apr"))*_xlfn.XLOOKUP(I$1,'Point System'!$A:$A,'Point System'!$C:$C,0)</f>
        <v>0</v>
      </c>
      <c r="J125" s="233" cm="1">
        <f t="array" ref="J125">SUMPRODUCT((LOWER(INDEX(Attendance!$D:$ZZ,MATCH($A125,Attendance!$A:$A,0),0))="x")*(Attendance!$D$2:$ZZ$2=_xlfn.XLOOKUP(J$1,'Point System'!$A:$A,'Point System'!$B:$B,""))*(TEXT(Attendance!$D$1:$ZZ$1,"mmm")="Apr"))*_xlfn.XLOOKUP(J$1,'Point System'!$A:$A,'Point System'!$C:$C,0)</f>
        <v>0</v>
      </c>
      <c r="K125" s="233" cm="1">
        <f t="array" ref="K125">SUMPRODUCT((LOWER(INDEX(Attendance!$D:$ZZ,MATCH($A125,Attendance!$A:$A,0),0))="x")*(Attendance!$D$2:$ZZ$2=_xlfn.XLOOKUP(K$1,'Point System'!$A:$A,'Point System'!$B:$B,""))*(TEXT(Attendance!$D$1:$ZZ$1,"mmm")="Apr"))*_xlfn.XLOOKUP(K$1,'Point System'!$A:$A,'Point System'!$C:$C,0)</f>
        <v>0</v>
      </c>
      <c r="L125" s="188"/>
      <c r="M125" s="188"/>
      <c r="N125" s="188"/>
      <c r="O125" s="188"/>
      <c r="P125" s="241">
        <f t="shared" si="3"/>
        <v>0</v>
      </c>
      <c r="Q125" s="242">
        <f>IFERROR(INDEX(Deduction!$AC:$AC,MATCH($A125,Deduction!$A:$A,0))*_xlfn.XLOOKUP(Q$1,'Point System'!$E:$E,'Point System'!$G:$G,0),0)</f>
        <v>0</v>
      </c>
      <c r="R125" s="242">
        <f>IFERROR(INDEX(Deduction!$AD:$AD,MATCH($A125,Deduction!$A:$A,0))*_xlfn.XLOOKUP(R$1,'Point System'!$E:$E,'Point System'!$G:$G,0),0)</f>
        <v>0</v>
      </c>
      <c r="S125" s="242">
        <f>IFERROR(INDEX(Deduction!$AE:$AE,MATCH($A125,Deduction!$A:$A,0))*_xlfn.XLOOKUP(S$1,'Point System'!$E:$E,'Point System'!$G:$G,0),0)</f>
        <v>0</v>
      </c>
      <c r="T125" s="242">
        <f>IFERROR(INDEX(Deduction!$AF:$AF,MATCH($A125,Deduction!$A:$A,0))*_xlfn.XLOOKUP(T$1,'Point System'!$E:$E,'Point System'!$G:$G,0),0)</f>
        <v>0</v>
      </c>
      <c r="U125" s="242">
        <f>IFERROR(INDEX(Deduction!$AG:$AG,MATCH($A125,Deduction!$A:$A,0))*_xlfn.XLOOKUP(U$1,'Point System'!$E:$E,'Point System'!$G:$G,0),0)</f>
        <v>0</v>
      </c>
      <c r="V125" s="242">
        <f>IFERROR(INDEX(Deduction!$AH:$AH,MATCH($A125,Deduction!$A:$A,0))*_xlfn.XLOOKUP(V$1,'Point System'!$E:$E,'Point System'!$G:$G,0),0)</f>
        <v>0</v>
      </c>
      <c r="W125" s="241">
        <f t="shared" si="4"/>
        <v>0</v>
      </c>
      <c r="X125" s="241">
        <f t="shared" si="5"/>
        <v>0</v>
      </c>
      <c r="Y125" s="244" cm="1">
        <f t="array" ref="Y125">IFERROR(SUMPRODUCT((LOWER(INDEX(Attendance!$E:$ZZ,MATCH($A125,Attendance!$A:$A,0),0))="x")*(TEXT(Attendance!$E$1:$ZZ$1,"mmm")="Apr"))/SUMPRODUCT((Attendance!$E$1:$ZZ$1&lt;&gt;"")*(TEXT(Attendance!$E$1:$ZZ$1,"mmm")="Apr")),0)</f>
        <v>0</v>
      </c>
      <c r="Z125" s="245" cm="1">
        <f t="array" ref="Z125">IFERROR(SUMPRODUCT((LOWER(INDEX(Attendance!$E:$ZZ,MATCH($A125,Attendance!$A:$A,0),0))="x")*(Attendance!$E$2:$ZZ$2=_xlfn.XLOOKUP(E$1,'Point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26" spans="1:26" x14ac:dyDescent="0.25">
      <c r="A126" s="40">
        <f>Attendance!A125</f>
        <v>123</v>
      </c>
      <c r="B126" s="39" t="str">
        <f>IF($A126=0,"",IFERROR(_xlfn.LET(_xlpm.x,INDEX(Attendance!$B:$B,MATCH($A126,Attendance!$A:$A,0)),IF(_xlpm.x=0,"",_xlpm.x)),""))</f>
        <v/>
      </c>
      <c r="C126" s="39" t="str">
        <f>IF($A126=0,"",IFERROR(_xlfn.LET(_xlpm.x,INDEX(Attendance!$C:$C,MATCH($A126,Attendance!$A:$A,0)),IF(_xlpm.x=0,"",_xlpm.x)),""))</f>
        <v/>
      </c>
      <c r="D126" s="39" t="str">
        <f>IF($A126=0,"",IFERROR(_xlfn.LET(_xlpm.x,INDEX(Attendance!$D:$D,MATCH($A126,Attendance!$A:$A,0)),IF(_xlpm.x=0,"",_xlpm.x)),""))</f>
        <v/>
      </c>
      <c r="E126" s="233" cm="1">
        <f t="array" ref="E126">SUMPRODUCT((LOWER(INDEX(Attendance!$D:$ZZ,MATCH($A126,Attendance!$A:$A,0),0))="x")*(Attendance!$D$2:$ZZ$2=_xlfn.XLOOKUP(E$1,'Point System'!$A:$A,'Point System'!$B:$B,""))*(TEXT(Attendance!$D$1:$ZZ$1,"mmm")="Apr"))*_xlfn.XLOOKUP(E$1,'Point System'!$A:$A,'Point System'!$C:$C,0)</f>
        <v>0</v>
      </c>
      <c r="F126" s="233" cm="1">
        <f t="array" ref="F126">SUMPRODUCT((LOWER(INDEX(Attendance!$D:$ZZ,MATCH($A126,Attendance!$A:$A,0),0))="x")*(Attendance!$D$2:$ZZ$2=_xlfn.XLOOKUP(F$1,'Point System'!$A:$A,'Point System'!$B:$B,""))*(TEXT(Attendance!$D$1:$ZZ$1,"mmm")="Apr"))*_xlfn.XLOOKUP(F$1,'Point System'!$A:$A,'Point System'!$C:$C,0)</f>
        <v>0</v>
      </c>
      <c r="G126" s="233" cm="1">
        <f t="array" ref="G126">SUMPRODUCT((LOWER(INDEX(Attendance!$D:$ZZ,MATCH($A126,Attendance!$A:$A,0),0))="x")*(Attendance!$D$2:$ZZ$2=_xlfn.XLOOKUP(G$1,'Point System'!$A:$A,'Point System'!$B:$B,""))*(TEXT(Attendance!$D$1:$ZZ$1,"mmm")="Apr"))*_xlfn.XLOOKUP(G$1,'Point System'!$A:$A,'Point System'!$C:$C,0)</f>
        <v>0</v>
      </c>
      <c r="H126" s="233" cm="1">
        <f t="array" ref="H126">SUMPRODUCT((LOWER(INDEX(Attendance!$D:$ZZ,MATCH($A126,Attendance!$A:$A,0),0))="x")*(Attendance!$D$2:$ZZ$2=_xlfn.XLOOKUP(H$1,'Point System'!$A:$A,'Point System'!$B:$B,""))*(TEXT(Attendance!$D$1:$ZZ$1,"mmm")="Apr"))*_xlfn.XLOOKUP(H$1,'Point System'!$A:$A,'Point System'!$C:$C,0)</f>
        <v>0</v>
      </c>
      <c r="I126" s="233" cm="1">
        <f t="array" ref="I126">SUMPRODUCT((LOWER(INDEX(Attendance!$D:$ZZ,MATCH($A126,Attendance!$A:$A,0),0))="x")*(Attendance!$D$2:$ZZ$2=_xlfn.XLOOKUP(I$1,'Point System'!$A:$A,'Point System'!$B:$B,""))*(TEXT(Attendance!$D$1:$ZZ$1,"mmm")="Apr"))*_xlfn.XLOOKUP(I$1,'Point System'!$A:$A,'Point System'!$C:$C,0)</f>
        <v>0</v>
      </c>
      <c r="J126" s="233" cm="1">
        <f t="array" ref="J126">SUMPRODUCT((LOWER(INDEX(Attendance!$D:$ZZ,MATCH($A126,Attendance!$A:$A,0),0))="x")*(Attendance!$D$2:$ZZ$2=_xlfn.XLOOKUP(J$1,'Point System'!$A:$A,'Point System'!$B:$B,""))*(TEXT(Attendance!$D$1:$ZZ$1,"mmm")="Apr"))*_xlfn.XLOOKUP(J$1,'Point System'!$A:$A,'Point System'!$C:$C,0)</f>
        <v>0</v>
      </c>
      <c r="K126" s="233" cm="1">
        <f t="array" ref="K126">SUMPRODUCT((LOWER(INDEX(Attendance!$D:$ZZ,MATCH($A126,Attendance!$A:$A,0),0))="x")*(Attendance!$D$2:$ZZ$2=_xlfn.XLOOKUP(K$1,'Point System'!$A:$A,'Point System'!$B:$B,""))*(TEXT(Attendance!$D$1:$ZZ$1,"mmm")="Apr"))*_xlfn.XLOOKUP(K$1,'Point System'!$A:$A,'Point System'!$C:$C,0)</f>
        <v>0</v>
      </c>
      <c r="L126" s="188"/>
      <c r="M126" s="188"/>
      <c r="N126" s="188"/>
      <c r="O126" s="188"/>
      <c r="P126" s="241">
        <f t="shared" si="3"/>
        <v>0</v>
      </c>
      <c r="Q126" s="242">
        <f>IFERROR(INDEX(Deduction!$AC:$AC,MATCH($A126,Deduction!$A:$A,0))*_xlfn.XLOOKUP(Q$1,'Point System'!$E:$E,'Point System'!$G:$G,0),0)</f>
        <v>0</v>
      </c>
      <c r="R126" s="242">
        <f>IFERROR(INDEX(Deduction!$AD:$AD,MATCH($A126,Deduction!$A:$A,0))*_xlfn.XLOOKUP(R$1,'Point System'!$E:$E,'Point System'!$G:$G,0),0)</f>
        <v>0</v>
      </c>
      <c r="S126" s="242">
        <f>IFERROR(INDEX(Deduction!$AE:$AE,MATCH($A126,Deduction!$A:$A,0))*_xlfn.XLOOKUP(S$1,'Point System'!$E:$E,'Point System'!$G:$G,0),0)</f>
        <v>0</v>
      </c>
      <c r="T126" s="242">
        <f>IFERROR(INDEX(Deduction!$AF:$AF,MATCH($A126,Deduction!$A:$A,0))*_xlfn.XLOOKUP(T$1,'Point System'!$E:$E,'Point System'!$G:$G,0),0)</f>
        <v>0</v>
      </c>
      <c r="U126" s="242">
        <f>IFERROR(INDEX(Deduction!$AG:$AG,MATCH($A126,Deduction!$A:$A,0))*_xlfn.XLOOKUP(U$1,'Point System'!$E:$E,'Point System'!$G:$G,0),0)</f>
        <v>0</v>
      </c>
      <c r="V126" s="242">
        <f>IFERROR(INDEX(Deduction!$AH:$AH,MATCH($A126,Deduction!$A:$A,0))*_xlfn.XLOOKUP(V$1,'Point System'!$E:$E,'Point System'!$G:$G,0),0)</f>
        <v>0</v>
      </c>
      <c r="W126" s="241">
        <f t="shared" si="4"/>
        <v>0</v>
      </c>
      <c r="X126" s="241">
        <f t="shared" si="5"/>
        <v>0</v>
      </c>
      <c r="Y126" s="244" cm="1">
        <f t="array" ref="Y126">IFERROR(SUMPRODUCT((LOWER(INDEX(Attendance!$E:$ZZ,MATCH($A126,Attendance!$A:$A,0),0))="x")*(TEXT(Attendance!$E$1:$ZZ$1,"mmm")="Apr"))/SUMPRODUCT((Attendance!$E$1:$ZZ$1&lt;&gt;"")*(TEXT(Attendance!$E$1:$ZZ$1,"mmm")="Apr")),0)</f>
        <v>0</v>
      </c>
      <c r="Z126" s="245" cm="1">
        <f t="array" ref="Z126">IFERROR(SUMPRODUCT((LOWER(INDEX(Attendance!$E:$ZZ,MATCH($A126,Attendance!$A:$A,0),0))="x")*(Attendance!$E$2:$ZZ$2=_xlfn.XLOOKUP(E$1,'Point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27" spans="1:26" x14ac:dyDescent="0.25">
      <c r="A127" s="39">
        <f>Attendance!A126</f>
        <v>124</v>
      </c>
      <c r="B127" s="39" t="str">
        <f>IF($A127=0,"",IFERROR(_xlfn.LET(_xlpm.x,INDEX(Attendance!$B:$B,MATCH($A127,Attendance!$A:$A,0)),IF(_xlpm.x=0,"",_xlpm.x)),""))</f>
        <v/>
      </c>
      <c r="C127" s="39" t="str">
        <f>IF($A127=0,"",IFERROR(_xlfn.LET(_xlpm.x,INDEX(Attendance!$C:$C,MATCH($A127,Attendance!$A:$A,0)),IF(_xlpm.x=0,"",_xlpm.x)),""))</f>
        <v/>
      </c>
      <c r="D127" s="39" t="str">
        <f>IF($A127=0,"",IFERROR(_xlfn.LET(_xlpm.x,INDEX(Attendance!$D:$D,MATCH($A127,Attendance!$A:$A,0)),IF(_xlpm.x=0,"",_xlpm.x)),""))</f>
        <v/>
      </c>
      <c r="E127" s="233" cm="1">
        <f t="array" ref="E127">SUMPRODUCT((LOWER(INDEX(Attendance!$D:$ZZ,MATCH($A127,Attendance!$A:$A,0),0))="x")*(Attendance!$D$2:$ZZ$2=_xlfn.XLOOKUP(E$1,'Point System'!$A:$A,'Point System'!$B:$B,""))*(TEXT(Attendance!$D$1:$ZZ$1,"mmm")="Apr"))*_xlfn.XLOOKUP(E$1,'Point System'!$A:$A,'Point System'!$C:$C,0)</f>
        <v>0</v>
      </c>
      <c r="F127" s="233" cm="1">
        <f t="array" ref="F127">SUMPRODUCT((LOWER(INDEX(Attendance!$D:$ZZ,MATCH($A127,Attendance!$A:$A,0),0))="x")*(Attendance!$D$2:$ZZ$2=_xlfn.XLOOKUP(F$1,'Point System'!$A:$A,'Point System'!$B:$B,""))*(TEXT(Attendance!$D$1:$ZZ$1,"mmm")="Apr"))*_xlfn.XLOOKUP(F$1,'Point System'!$A:$A,'Point System'!$C:$C,0)</f>
        <v>0</v>
      </c>
      <c r="G127" s="233" cm="1">
        <f t="array" ref="G127">SUMPRODUCT((LOWER(INDEX(Attendance!$D:$ZZ,MATCH($A127,Attendance!$A:$A,0),0))="x")*(Attendance!$D$2:$ZZ$2=_xlfn.XLOOKUP(G$1,'Point System'!$A:$A,'Point System'!$B:$B,""))*(TEXT(Attendance!$D$1:$ZZ$1,"mmm")="Apr"))*_xlfn.XLOOKUP(G$1,'Point System'!$A:$A,'Point System'!$C:$C,0)</f>
        <v>0</v>
      </c>
      <c r="H127" s="233" cm="1">
        <f t="array" ref="H127">SUMPRODUCT((LOWER(INDEX(Attendance!$D:$ZZ,MATCH($A127,Attendance!$A:$A,0),0))="x")*(Attendance!$D$2:$ZZ$2=_xlfn.XLOOKUP(H$1,'Point System'!$A:$A,'Point System'!$B:$B,""))*(TEXT(Attendance!$D$1:$ZZ$1,"mmm")="Apr"))*_xlfn.XLOOKUP(H$1,'Point System'!$A:$A,'Point System'!$C:$C,0)</f>
        <v>0</v>
      </c>
      <c r="I127" s="233" cm="1">
        <f t="array" ref="I127">SUMPRODUCT((LOWER(INDEX(Attendance!$D:$ZZ,MATCH($A127,Attendance!$A:$A,0),0))="x")*(Attendance!$D$2:$ZZ$2=_xlfn.XLOOKUP(I$1,'Point System'!$A:$A,'Point System'!$B:$B,""))*(TEXT(Attendance!$D$1:$ZZ$1,"mmm")="Apr"))*_xlfn.XLOOKUP(I$1,'Point System'!$A:$A,'Point System'!$C:$C,0)</f>
        <v>0</v>
      </c>
      <c r="J127" s="233" cm="1">
        <f t="array" ref="J127">SUMPRODUCT((LOWER(INDEX(Attendance!$D:$ZZ,MATCH($A127,Attendance!$A:$A,0),0))="x")*(Attendance!$D$2:$ZZ$2=_xlfn.XLOOKUP(J$1,'Point System'!$A:$A,'Point System'!$B:$B,""))*(TEXT(Attendance!$D$1:$ZZ$1,"mmm")="Apr"))*_xlfn.XLOOKUP(J$1,'Point System'!$A:$A,'Point System'!$C:$C,0)</f>
        <v>0</v>
      </c>
      <c r="K127" s="233" cm="1">
        <f t="array" ref="K127">SUMPRODUCT((LOWER(INDEX(Attendance!$D:$ZZ,MATCH($A127,Attendance!$A:$A,0),0))="x")*(Attendance!$D$2:$ZZ$2=_xlfn.XLOOKUP(K$1,'Point System'!$A:$A,'Point System'!$B:$B,""))*(TEXT(Attendance!$D$1:$ZZ$1,"mmm")="Apr"))*_xlfn.XLOOKUP(K$1,'Point System'!$A:$A,'Point System'!$C:$C,0)</f>
        <v>0</v>
      </c>
      <c r="L127" s="188"/>
      <c r="M127" s="188"/>
      <c r="N127" s="188"/>
      <c r="O127" s="188"/>
      <c r="P127" s="241">
        <f t="shared" si="3"/>
        <v>0</v>
      </c>
      <c r="Q127" s="242">
        <f>IFERROR(INDEX(Deduction!$AC:$AC,MATCH($A127,Deduction!$A:$A,0))*_xlfn.XLOOKUP(Q$1,'Point System'!$E:$E,'Point System'!$G:$G,0),0)</f>
        <v>0</v>
      </c>
      <c r="R127" s="242">
        <f>IFERROR(INDEX(Deduction!$AD:$AD,MATCH($A127,Deduction!$A:$A,0))*_xlfn.XLOOKUP(R$1,'Point System'!$E:$E,'Point System'!$G:$G,0),0)</f>
        <v>0</v>
      </c>
      <c r="S127" s="242">
        <f>IFERROR(INDEX(Deduction!$AE:$AE,MATCH($A127,Deduction!$A:$A,0))*_xlfn.XLOOKUP(S$1,'Point System'!$E:$E,'Point System'!$G:$G,0),0)</f>
        <v>0</v>
      </c>
      <c r="T127" s="242">
        <f>IFERROR(INDEX(Deduction!$AF:$AF,MATCH($A127,Deduction!$A:$A,0))*_xlfn.XLOOKUP(T$1,'Point System'!$E:$E,'Point System'!$G:$G,0),0)</f>
        <v>0</v>
      </c>
      <c r="U127" s="242">
        <f>IFERROR(INDEX(Deduction!$AG:$AG,MATCH($A127,Deduction!$A:$A,0))*_xlfn.XLOOKUP(U$1,'Point System'!$E:$E,'Point System'!$G:$G,0),0)</f>
        <v>0</v>
      </c>
      <c r="V127" s="242">
        <f>IFERROR(INDEX(Deduction!$AH:$AH,MATCH($A127,Deduction!$A:$A,0))*_xlfn.XLOOKUP(V$1,'Point System'!$E:$E,'Point System'!$G:$G,0),0)</f>
        <v>0</v>
      </c>
      <c r="W127" s="241">
        <f t="shared" si="4"/>
        <v>0</v>
      </c>
      <c r="X127" s="241">
        <f t="shared" si="5"/>
        <v>0</v>
      </c>
      <c r="Y127" s="244" cm="1">
        <f t="array" ref="Y127">IFERROR(SUMPRODUCT((LOWER(INDEX(Attendance!$E:$ZZ,MATCH($A127,Attendance!$A:$A,0),0))="x")*(TEXT(Attendance!$E$1:$ZZ$1,"mmm")="Apr"))/SUMPRODUCT((Attendance!$E$1:$ZZ$1&lt;&gt;"")*(TEXT(Attendance!$E$1:$ZZ$1,"mmm")="Apr")),0)</f>
        <v>0</v>
      </c>
      <c r="Z127" s="245" cm="1">
        <f t="array" ref="Z127">IFERROR(SUMPRODUCT((LOWER(INDEX(Attendance!$E:$ZZ,MATCH($A127,Attendance!$A:$A,0),0))="x")*(Attendance!$E$2:$ZZ$2=_xlfn.XLOOKUP(E$1,'Point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28" spans="1:26" x14ac:dyDescent="0.25">
      <c r="A128" s="40">
        <f>Attendance!A127</f>
        <v>125</v>
      </c>
      <c r="B128" s="39" t="str">
        <f>IF($A128=0,"",IFERROR(_xlfn.LET(_xlpm.x,INDEX(Attendance!$B:$B,MATCH($A128,Attendance!$A:$A,0)),IF(_xlpm.x=0,"",_xlpm.x)),""))</f>
        <v/>
      </c>
      <c r="C128" s="39" t="str">
        <f>IF($A128=0,"",IFERROR(_xlfn.LET(_xlpm.x,INDEX(Attendance!$C:$C,MATCH($A128,Attendance!$A:$A,0)),IF(_xlpm.x=0,"",_xlpm.x)),""))</f>
        <v/>
      </c>
      <c r="D128" s="39" t="str">
        <f>IF($A128=0,"",IFERROR(_xlfn.LET(_xlpm.x,INDEX(Attendance!$D:$D,MATCH($A128,Attendance!$A:$A,0)),IF(_xlpm.x=0,"",_xlpm.x)),""))</f>
        <v/>
      </c>
      <c r="E128" s="233" cm="1">
        <f t="array" ref="E128">SUMPRODUCT((LOWER(INDEX(Attendance!$D:$ZZ,MATCH($A128,Attendance!$A:$A,0),0))="x")*(Attendance!$D$2:$ZZ$2=_xlfn.XLOOKUP(E$1,'Point System'!$A:$A,'Point System'!$B:$B,""))*(TEXT(Attendance!$D$1:$ZZ$1,"mmm")="Apr"))*_xlfn.XLOOKUP(E$1,'Point System'!$A:$A,'Point System'!$C:$C,0)</f>
        <v>0</v>
      </c>
      <c r="F128" s="233" cm="1">
        <f t="array" ref="F128">SUMPRODUCT((LOWER(INDEX(Attendance!$D:$ZZ,MATCH($A128,Attendance!$A:$A,0),0))="x")*(Attendance!$D$2:$ZZ$2=_xlfn.XLOOKUP(F$1,'Point System'!$A:$A,'Point System'!$B:$B,""))*(TEXT(Attendance!$D$1:$ZZ$1,"mmm")="Apr"))*_xlfn.XLOOKUP(F$1,'Point System'!$A:$A,'Point System'!$C:$C,0)</f>
        <v>0</v>
      </c>
      <c r="G128" s="233" cm="1">
        <f t="array" ref="G128">SUMPRODUCT((LOWER(INDEX(Attendance!$D:$ZZ,MATCH($A128,Attendance!$A:$A,0),0))="x")*(Attendance!$D$2:$ZZ$2=_xlfn.XLOOKUP(G$1,'Point System'!$A:$A,'Point System'!$B:$B,""))*(TEXT(Attendance!$D$1:$ZZ$1,"mmm")="Apr"))*_xlfn.XLOOKUP(G$1,'Point System'!$A:$A,'Point System'!$C:$C,0)</f>
        <v>0</v>
      </c>
      <c r="H128" s="233" cm="1">
        <f t="array" ref="H128">SUMPRODUCT((LOWER(INDEX(Attendance!$D:$ZZ,MATCH($A128,Attendance!$A:$A,0),0))="x")*(Attendance!$D$2:$ZZ$2=_xlfn.XLOOKUP(H$1,'Point System'!$A:$A,'Point System'!$B:$B,""))*(TEXT(Attendance!$D$1:$ZZ$1,"mmm")="Apr"))*_xlfn.XLOOKUP(H$1,'Point System'!$A:$A,'Point System'!$C:$C,0)</f>
        <v>0</v>
      </c>
      <c r="I128" s="233" cm="1">
        <f t="array" ref="I128">SUMPRODUCT((LOWER(INDEX(Attendance!$D:$ZZ,MATCH($A128,Attendance!$A:$A,0),0))="x")*(Attendance!$D$2:$ZZ$2=_xlfn.XLOOKUP(I$1,'Point System'!$A:$A,'Point System'!$B:$B,""))*(TEXT(Attendance!$D$1:$ZZ$1,"mmm")="Apr"))*_xlfn.XLOOKUP(I$1,'Point System'!$A:$A,'Point System'!$C:$C,0)</f>
        <v>0</v>
      </c>
      <c r="J128" s="233" cm="1">
        <f t="array" ref="J128">SUMPRODUCT((LOWER(INDEX(Attendance!$D:$ZZ,MATCH($A128,Attendance!$A:$A,0),0))="x")*(Attendance!$D$2:$ZZ$2=_xlfn.XLOOKUP(J$1,'Point System'!$A:$A,'Point System'!$B:$B,""))*(TEXT(Attendance!$D$1:$ZZ$1,"mmm")="Apr"))*_xlfn.XLOOKUP(J$1,'Point System'!$A:$A,'Point System'!$C:$C,0)</f>
        <v>0</v>
      </c>
      <c r="K128" s="233" cm="1">
        <f t="array" ref="K128">SUMPRODUCT((LOWER(INDEX(Attendance!$D:$ZZ,MATCH($A128,Attendance!$A:$A,0),0))="x")*(Attendance!$D$2:$ZZ$2=_xlfn.XLOOKUP(K$1,'Point System'!$A:$A,'Point System'!$B:$B,""))*(TEXT(Attendance!$D$1:$ZZ$1,"mmm")="Apr"))*_xlfn.XLOOKUP(K$1,'Point System'!$A:$A,'Point System'!$C:$C,0)</f>
        <v>0</v>
      </c>
      <c r="L128" s="188"/>
      <c r="M128" s="188"/>
      <c r="N128" s="188"/>
      <c r="O128" s="188"/>
      <c r="P128" s="241">
        <f t="shared" si="3"/>
        <v>0</v>
      </c>
      <c r="Q128" s="242">
        <f>IFERROR(INDEX(Deduction!$AC:$AC,MATCH($A128,Deduction!$A:$A,0))*_xlfn.XLOOKUP(Q$1,'Point System'!$E:$E,'Point System'!$G:$G,0),0)</f>
        <v>0</v>
      </c>
      <c r="R128" s="242">
        <f>IFERROR(INDEX(Deduction!$AD:$AD,MATCH($A128,Deduction!$A:$A,0))*_xlfn.XLOOKUP(R$1,'Point System'!$E:$E,'Point System'!$G:$G,0),0)</f>
        <v>0</v>
      </c>
      <c r="S128" s="242">
        <f>IFERROR(INDEX(Deduction!$AE:$AE,MATCH($A128,Deduction!$A:$A,0))*_xlfn.XLOOKUP(S$1,'Point System'!$E:$E,'Point System'!$G:$G,0),0)</f>
        <v>0</v>
      </c>
      <c r="T128" s="242">
        <f>IFERROR(INDEX(Deduction!$AF:$AF,MATCH($A128,Deduction!$A:$A,0))*_xlfn.XLOOKUP(T$1,'Point System'!$E:$E,'Point System'!$G:$G,0),0)</f>
        <v>0</v>
      </c>
      <c r="U128" s="242">
        <f>IFERROR(INDEX(Deduction!$AG:$AG,MATCH($A128,Deduction!$A:$A,0))*_xlfn.XLOOKUP(U$1,'Point System'!$E:$E,'Point System'!$G:$G,0),0)</f>
        <v>0</v>
      </c>
      <c r="V128" s="242">
        <f>IFERROR(INDEX(Deduction!$AH:$AH,MATCH($A128,Deduction!$A:$A,0))*_xlfn.XLOOKUP(V$1,'Point System'!$E:$E,'Point System'!$G:$G,0),0)</f>
        <v>0</v>
      </c>
      <c r="W128" s="241">
        <f t="shared" si="4"/>
        <v>0</v>
      </c>
      <c r="X128" s="241">
        <f t="shared" si="5"/>
        <v>0</v>
      </c>
      <c r="Y128" s="244" cm="1">
        <f t="array" ref="Y128">IFERROR(SUMPRODUCT((LOWER(INDEX(Attendance!$E:$ZZ,MATCH($A128,Attendance!$A:$A,0),0))="x")*(TEXT(Attendance!$E$1:$ZZ$1,"mmm")="Apr"))/SUMPRODUCT((Attendance!$E$1:$ZZ$1&lt;&gt;"")*(TEXT(Attendance!$E$1:$ZZ$1,"mmm")="Apr")),0)</f>
        <v>0</v>
      </c>
      <c r="Z128" s="245" cm="1">
        <f t="array" ref="Z128">IFERROR(SUMPRODUCT((LOWER(INDEX(Attendance!$E:$ZZ,MATCH($A128,Attendance!$A:$A,0),0))="x")*(Attendance!$E$2:$ZZ$2=_xlfn.XLOOKUP(E$1,'Point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29" spans="1:26" x14ac:dyDescent="0.25">
      <c r="A129" s="39">
        <f>Attendance!A128</f>
        <v>126</v>
      </c>
      <c r="B129" s="39" t="str">
        <f>IF($A129=0,"",IFERROR(_xlfn.LET(_xlpm.x,INDEX(Attendance!$B:$B,MATCH($A129,Attendance!$A:$A,0)),IF(_xlpm.x=0,"",_xlpm.x)),""))</f>
        <v/>
      </c>
      <c r="C129" s="39" t="str">
        <f>IF($A129=0,"",IFERROR(_xlfn.LET(_xlpm.x,INDEX(Attendance!$C:$C,MATCH($A129,Attendance!$A:$A,0)),IF(_xlpm.x=0,"",_xlpm.x)),""))</f>
        <v/>
      </c>
      <c r="D129" s="39" t="str">
        <f>IF($A129=0,"",IFERROR(_xlfn.LET(_xlpm.x,INDEX(Attendance!$D:$D,MATCH($A129,Attendance!$A:$A,0)),IF(_xlpm.x=0,"",_xlpm.x)),""))</f>
        <v/>
      </c>
      <c r="E129" s="233" cm="1">
        <f t="array" ref="E129">SUMPRODUCT((LOWER(INDEX(Attendance!$D:$ZZ,MATCH($A129,Attendance!$A:$A,0),0))="x")*(Attendance!$D$2:$ZZ$2=_xlfn.XLOOKUP(E$1,'Point System'!$A:$A,'Point System'!$B:$B,""))*(TEXT(Attendance!$D$1:$ZZ$1,"mmm")="Apr"))*_xlfn.XLOOKUP(E$1,'Point System'!$A:$A,'Point System'!$C:$C,0)</f>
        <v>0</v>
      </c>
      <c r="F129" s="233" cm="1">
        <f t="array" ref="F129">SUMPRODUCT((LOWER(INDEX(Attendance!$D:$ZZ,MATCH($A129,Attendance!$A:$A,0),0))="x")*(Attendance!$D$2:$ZZ$2=_xlfn.XLOOKUP(F$1,'Point System'!$A:$A,'Point System'!$B:$B,""))*(TEXT(Attendance!$D$1:$ZZ$1,"mmm")="Apr"))*_xlfn.XLOOKUP(F$1,'Point System'!$A:$A,'Point System'!$C:$C,0)</f>
        <v>0</v>
      </c>
      <c r="G129" s="233" cm="1">
        <f t="array" ref="G129">SUMPRODUCT((LOWER(INDEX(Attendance!$D:$ZZ,MATCH($A129,Attendance!$A:$A,0),0))="x")*(Attendance!$D$2:$ZZ$2=_xlfn.XLOOKUP(G$1,'Point System'!$A:$A,'Point System'!$B:$B,""))*(TEXT(Attendance!$D$1:$ZZ$1,"mmm")="Apr"))*_xlfn.XLOOKUP(G$1,'Point System'!$A:$A,'Point System'!$C:$C,0)</f>
        <v>0</v>
      </c>
      <c r="H129" s="233" cm="1">
        <f t="array" ref="H129">SUMPRODUCT((LOWER(INDEX(Attendance!$D:$ZZ,MATCH($A129,Attendance!$A:$A,0),0))="x")*(Attendance!$D$2:$ZZ$2=_xlfn.XLOOKUP(H$1,'Point System'!$A:$A,'Point System'!$B:$B,""))*(TEXT(Attendance!$D$1:$ZZ$1,"mmm")="Apr"))*_xlfn.XLOOKUP(H$1,'Point System'!$A:$A,'Point System'!$C:$C,0)</f>
        <v>0</v>
      </c>
      <c r="I129" s="233" cm="1">
        <f t="array" ref="I129">SUMPRODUCT((LOWER(INDEX(Attendance!$D:$ZZ,MATCH($A129,Attendance!$A:$A,0),0))="x")*(Attendance!$D$2:$ZZ$2=_xlfn.XLOOKUP(I$1,'Point System'!$A:$A,'Point System'!$B:$B,""))*(TEXT(Attendance!$D$1:$ZZ$1,"mmm")="Apr"))*_xlfn.XLOOKUP(I$1,'Point System'!$A:$A,'Point System'!$C:$C,0)</f>
        <v>0</v>
      </c>
      <c r="J129" s="233" cm="1">
        <f t="array" ref="J129">SUMPRODUCT((LOWER(INDEX(Attendance!$D:$ZZ,MATCH($A129,Attendance!$A:$A,0),0))="x")*(Attendance!$D$2:$ZZ$2=_xlfn.XLOOKUP(J$1,'Point System'!$A:$A,'Point System'!$B:$B,""))*(TEXT(Attendance!$D$1:$ZZ$1,"mmm")="Apr"))*_xlfn.XLOOKUP(J$1,'Point System'!$A:$A,'Point System'!$C:$C,0)</f>
        <v>0</v>
      </c>
      <c r="K129" s="233" cm="1">
        <f t="array" ref="K129">SUMPRODUCT((LOWER(INDEX(Attendance!$D:$ZZ,MATCH($A129,Attendance!$A:$A,0),0))="x")*(Attendance!$D$2:$ZZ$2=_xlfn.XLOOKUP(K$1,'Point System'!$A:$A,'Point System'!$B:$B,""))*(TEXT(Attendance!$D$1:$ZZ$1,"mmm")="Apr"))*_xlfn.XLOOKUP(K$1,'Point System'!$A:$A,'Point System'!$C:$C,0)</f>
        <v>0</v>
      </c>
      <c r="L129" s="188"/>
      <c r="M129" s="188"/>
      <c r="N129" s="188"/>
      <c r="O129" s="188"/>
      <c r="P129" s="241">
        <f t="shared" si="3"/>
        <v>0</v>
      </c>
      <c r="Q129" s="242">
        <f>IFERROR(INDEX(Deduction!$AC:$AC,MATCH($A129,Deduction!$A:$A,0))*_xlfn.XLOOKUP(Q$1,'Point System'!$E:$E,'Point System'!$G:$G,0),0)</f>
        <v>0</v>
      </c>
      <c r="R129" s="242">
        <f>IFERROR(INDEX(Deduction!$AD:$AD,MATCH($A129,Deduction!$A:$A,0))*_xlfn.XLOOKUP(R$1,'Point System'!$E:$E,'Point System'!$G:$G,0),0)</f>
        <v>0</v>
      </c>
      <c r="S129" s="242">
        <f>IFERROR(INDEX(Deduction!$AE:$AE,MATCH($A129,Deduction!$A:$A,0))*_xlfn.XLOOKUP(S$1,'Point System'!$E:$E,'Point System'!$G:$G,0),0)</f>
        <v>0</v>
      </c>
      <c r="T129" s="242">
        <f>IFERROR(INDEX(Deduction!$AF:$AF,MATCH($A129,Deduction!$A:$A,0))*_xlfn.XLOOKUP(T$1,'Point System'!$E:$E,'Point System'!$G:$G,0),0)</f>
        <v>0</v>
      </c>
      <c r="U129" s="242">
        <f>IFERROR(INDEX(Deduction!$AG:$AG,MATCH($A129,Deduction!$A:$A,0))*_xlfn.XLOOKUP(U$1,'Point System'!$E:$E,'Point System'!$G:$G,0),0)</f>
        <v>0</v>
      </c>
      <c r="V129" s="242">
        <f>IFERROR(INDEX(Deduction!$AH:$AH,MATCH($A129,Deduction!$A:$A,0))*_xlfn.XLOOKUP(V$1,'Point System'!$E:$E,'Point System'!$G:$G,0),0)</f>
        <v>0</v>
      </c>
      <c r="W129" s="241">
        <f t="shared" si="4"/>
        <v>0</v>
      </c>
      <c r="X129" s="241">
        <f t="shared" si="5"/>
        <v>0</v>
      </c>
      <c r="Y129" s="244" cm="1">
        <f t="array" ref="Y129">IFERROR(SUMPRODUCT((LOWER(INDEX(Attendance!$E:$ZZ,MATCH($A129,Attendance!$A:$A,0),0))="x")*(TEXT(Attendance!$E$1:$ZZ$1,"mmm")="Apr"))/SUMPRODUCT((Attendance!$E$1:$ZZ$1&lt;&gt;"")*(TEXT(Attendance!$E$1:$ZZ$1,"mmm")="Apr")),0)</f>
        <v>0</v>
      </c>
      <c r="Z129" s="245" cm="1">
        <f t="array" ref="Z129">IFERROR(SUMPRODUCT((LOWER(INDEX(Attendance!$E:$ZZ,MATCH($A129,Attendance!$A:$A,0),0))="x")*(Attendance!$E$2:$ZZ$2=_xlfn.XLOOKUP(E$1,'Point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30" spans="1:26" x14ac:dyDescent="0.25">
      <c r="A130" s="40">
        <f>Attendance!A129</f>
        <v>127</v>
      </c>
      <c r="B130" s="39" t="str">
        <f>IF($A130=0,"",IFERROR(_xlfn.LET(_xlpm.x,INDEX(Attendance!$B:$B,MATCH($A130,Attendance!$A:$A,0)),IF(_xlpm.x=0,"",_xlpm.x)),""))</f>
        <v/>
      </c>
      <c r="C130" s="39" t="str">
        <f>IF($A130=0,"",IFERROR(_xlfn.LET(_xlpm.x,INDEX(Attendance!$C:$C,MATCH($A130,Attendance!$A:$A,0)),IF(_xlpm.x=0,"",_xlpm.x)),""))</f>
        <v/>
      </c>
      <c r="D130" s="39" t="str">
        <f>IF($A130=0,"",IFERROR(_xlfn.LET(_xlpm.x,INDEX(Attendance!$D:$D,MATCH($A130,Attendance!$A:$A,0)),IF(_xlpm.x=0,"",_xlpm.x)),""))</f>
        <v/>
      </c>
      <c r="E130" s="233" cm="1">
        <f t="array" ref="E130">SUMPRODUCT((LOWER(INDEX(Attendance!$D:$ZZ,MATCH($A130,Attendance!$A:$A,0),0))="x")*(Attendance!$D$2:$ZZ$2=_xlfn.XLOOKUP(E$1,'Point System'!$A:$A,'Point System'!$B:$B,""))*(TEXT(Attendance!$D$1:$ZZ$1,"mmm")="Apr"))*_xlfn.XLOOKUP(E$1,'Point System'!$A:$A,'Point System'!$C:$C,0)</f>
        <v>0</v>
      </c>
      <c r="F130" s="233" cm="1">
        <f t="array" ref="F130">SUMPRODUCT((LOWER(INDEX(Attendance!$D:$ZZ,MATCH($A130,Attendance!$A:$A,0),0))="x")*(Attendance!$D$2:$ZZ$2=_xlfn.XLOOKUP(F$1,'Point System'!$A:$A,'Point System'!$B:$B,""))*(TEXT(Attendance!$D$1:$ZZ$1,"mmm")="Apr"))*_xlfn.XLOOKUP(F$1,'Point System'!$A:$A,'Point System'!$C:$C,0)</f>
        <v>0</v>
      </c>
      <c r="G130" s="233" cm="1">
        <f t="array" ref="G130">SUMPRODUCT((LOWER(INDEX(Attendance!$D:$ZZ,MATCH($A130,Attendance!$A:$A,0),0))="x")*(Attendance!$D$2:$ZZ$2=_xlfn.XLOOKUP(G$1,'Point System'!$A:$A,'Point System'!$B:$B,""))*(TEXT(Attendance!$D$1:$ZZ$1,"mmm")="Apr"))*_xlfn.XLOOKUP(G$1,'Point System'!$A:$A,'Point System'!$C:$C,0)</f>
        <v>0</v>
      </c>
      <c r="H130" s="233" cm="1">
        <f t="array" ref="H130">SUMPRODUCT((LOWER(INDEX(Attendance!$D:$ZZ,MATCH($A130,Attendance!$A:$A,0),0))="x")*(Attendance!$D$2:$ZZ$2=_xlfn.XLOOKUP(H$1,'Point System'!$A:$A,'Point System'!$B:$B,""))*(TEXT(Attendance!$D$1:$ZZ$1,"mmm")="Apr"))*_xlfn.XLOOKUP(H$1,'Point System'!$A:$A,'Point System'!$C:$C,0)</f>
        <v>0</v>
      </c>
      <c r="I130" s="233" cm="1">
        <f t="array" ref="I130">SUMPRODUCT((LOWER(INDEX(Attendance!$D:$ZZ,MATCH($A130,Attendance!$A:$A,0),0))="x")*(Attendance!$D$2:$ZZ$2=_xlfn.XLOOKUP(I$1,'Point System'!$A:$A,'Point System'!$B:$B,""))*(TEXT(Attendance!$D$1:$ZZ$1,"mmm")="Apr"))*_xlfn.XLOOKUP(I$1,'Point System'!$A:$A,'Point System'!$C:$C,0)</f>
        <v>0</v>
      </c>
      <c r="J130" s="233" cm="1">
        <f t="array" ref="J130">SUMPRODUCT((LOWER(INDEX(Attendance!$D:$ZZ,MATCH($A130,Attendance!$A:$A,0),0))="x")*(Attendance!$D$2:$ZZ$2=_xlfn.XLOOKUP(J$1,'Point System'!$A:$A,'Point System'!$B:$B,""))*(TEXT(Attendance!$D$1:$ZZ$1,"mmm")="Apr"))*_xlfn.XLOOKUP(J$1,'Point System'!$A:$A,'Point System'!$C:$C,0)</f>
        <v>0</v>
      </c>
      <c r="K130" s="233" cm="1">
        <f t="array" ref="K130">SUMPRODUCT((LOWER(INDEX(Attendance!$D:$ZZ,MATCH($A130,Attendance!$A:$A,0),0))="x")*(Attendance!$D$2:$ZZ$2=_xlfn.XLOOKUP(K$1,'Point System'!$A:$A,'Point System'!$B:$B,""))*(TEXT(Attendance!$D$1:$ZZ$1,"mmm")="Apr"))*_xlfn.XLOOKUP(K$1,'Point System'!$A:$A,'Point System'!$C:$C,0)</f>
        <v>0</v>
      </c>
      <c r="L130" s="188"/>
      <c r="M130" s="188"/>
      <c r="N130" s="188"/>
      <c r="O130" s="188"/>
      <c r="P130" s="241">
        <f t="shared" si="3"/>
        <v>0</v>
      </c>
      <c r="Q130" s="242">
        <f>IFERROR(INDEX(Deduction!$AC:$AC,MATCH($A130,Deduction!$A:$A,0))*_xlfn.XLOOKUP(Q$1,'Point System'!$E:$E,'Point System'!$G:$G,0),0)</f>
        <v>0</v>
      </c>
      <c r="R130" s="242">
        <f>IFERROR(INDEX(Deduction!$AD:$AD,MATCH($A130,Deduction!$A:$A,0))*_xlfn.XLOOKUP(R$1,'Point System'!$E:$E,'Point System'!$G:$G,0),0)</f>
        <v>0</v>
      </c>
      <c r="S130" s="242">
        <f>IFERROR(INDEX(Deduction!$AE:$AE,MATCH($A130,Deduction!$A:$A,0))*_xlfn.XLOOKUP(S$1,'Point System'!$E:$E,'Point System'!$G:$G,0),0)</f>
        <v>0</v>
      </c>
      <c r="T130" s="242">
        <f>IFERROR(INDEX(Deduction!$AF:$AF,MATCH($A130,Deduction!$A:$A,0))*_xlfn.XLOOKUP(T$1,'Point System'!$E:$E,'Point System'!$G:$G,0),0)</f>
        <v>0</v>
      </c>
      <c r="U130" s="242">
        <f>IFERROR(INDEX(Deduction!$AG:$AG,MATCH($A130,Deduction!$A:$A,0))*_xlfn.XLOOKUP(U$1,'Point System'!$E:$E,'Point System'!$G:$G,0),0)</f>
        <v>0</v>
      </c>
      <c r="V130" s="242">
        <f>IFERROR(INDEX(Deduction!$AH:$AH,MATCH($A130,Deduction!$A:$A,0))*_xlfn.XLOOKUP(V$1,'Point System'!$E:$E,'Point System'!$G:$G,0),0)</f>
        <v>0</v>
      </c>
      <c r="W130" s="241">
        <f t="shared" si="4"/>
        <v>0</v>
      </c>
      <c r="X130" s="241">
        <f t="shared" si="5"/>
        <v>0</v>
      </c>
      <c r="Y130" s="244" cm="1">
        <f t="array" ref="Y130">IFERROR(SUMPRODUCT((LOWER(INDEX(Attendance!$E:$ZZ,MATCH($A130,Attendance!$A:$A,0),0))="x")*(TEXT(Attendance!$E$1:$ZZ$1,"mmm")="Apr"))/SUMPRODUCT((Attendance!$E$1:$ZZ$1&lt;&gt;"")*(TEXT(Attendance!$E$1:$ZZ$1,"mmm")="Apr")),0)</f>
        <v>0</v>
      </c>
      <c r="Z130" s="245" cm="1">
        <f t="array" ref="Z130">IFERROR(SUMPRODUCT((LOWER(INDEX(Attendance!$E:$ZZ,MATCH($A130,Attendance!$A:$A,0),0))="x")*(Attendance!$E$2:$ZZ$2=_xlfn.XLOOKUP(E$1,'Point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31" spans="1:26" x14ac:dyDescent="0.25">
      <c r="A131" s="39">
        <f>Attendance!A130</f>
        <v>128</v>
      </c>
      <c r="B131" s="39" t="str">
        <f>IF($A131=0,"",IFERROR(_xlfn.LET(_xlpm.x,INDEX(Attendance!$B:$B,MATCH($A131,Attendance!$A:$A,0)),IF(_xlpm.x=0,"",_xlpm.x)),""))</f>
        <v/>
      </c>
      <c r="C131" s="39" t="str">
        <f>IF($A131=0,"",IFERROR(_xlfn.LET(_xlpm.x,INDEX(Attendance!$C:$C,MATCH($A131,Attendance!$A:$A,0)),IF(_xlpm.x=0,"",_xlpm.x)),""))</f>
        <v/>
      </c>
      <c r="D131" s="39" t="str">
        <f>IF($A131=0,"",IFERROR(_xlfn.LET(_xlpm.x,INDEX(Attendance!$D:$D,MATCH($A131,Attendance!$A:$A,0)),IF(_xlpm.x=0,"",_xlpm.x)),""))</f>
        <v/>
      </c>
      <c r="E131" s="233" cm="1">
        <f t="array" ref="E131">SUMPRODUCT((LOWER(INDEX(Attendance!$D:$ZZ,MATCH($A131,Attendance!$A:$A,0),0))="x")*(Attendance!$D$2:$ZZ$2=_xlfn.XLOOKUP(E$1,'Point System'!$A:$A,'Point System'!$B:$B,""))*(TEXT(Attendance!$D$1:$ZZ$1,"mmm")="Apr"))*_xlfn.XLOOKUP(E$1,'Point System'!$A:$A,'Point System'!$C:$C,0)</f>
        <v>0</v>
      </c>
      <c r="F131" s="233" cm="1">
        <f t="array" ref="F131">SUMPRODUCT((LOWER(INDEX(Attendance!$D:$ZZ,MATCH($A131,Attendance!$A:$A,0),0))="x")*(Attendance!$D$2:$ZZ$2=_xlfn.XLOOKUP(F$1,'Point System'!$A:$A,'Point System'!$B:$B,""))*(TEXT(Attendance!$D$1:$ZZ$1,"mmm")="Apr"))*_xlfn.XLOOKUP(F$1,'Point System'!$A:$A,'Point System'!$C:$C,0)</f>
        <v>0</v>
      </c>
      <c r="G131" s="233" cm="1">
        <f t="array" ref="G131">SUMPRODUCT((LOWER(INDEX(Attendance!$D:$ZZ,MATCH($A131,Attendance!$A:$A,0),0))="x")*(Attendance!$D$2:$ZZ$2=_xlfn.XLOOKUP(G$1,'Point System'!$A:$A,'Point System'!$B:$B,""))*(TEXT(Attendance!$D$1:$ZZ$1,"mmm")="Apr"))*_xlfn.XLOOKUP(G$1,'Point System'!$A:$A,'Point System'!$C:$C,0)</f>
        <v>0</v>
      </c>
      <c r="H131" s="233" cm="1">
        <f t="array" ref="H131">SUMPRODUCT((LOWER(INDEX(Attendance!$D:$ZZ,MATCH($A131,Attendance!$A:$A,0),0))="x")*(Attendance!$D$2:$ZZ$2=_xlfn.XLOOKUP(H$1,'Point System'!$A:$A,'Point System'!$B:$B,""))*(TEXT(Attendance!$D$1:$ZZ$1,"mmm")="Apr"))*_xlfn.XLOOKUP(H$1,'Point System'!$A:$A,'Point System'!$C:$C,0)</f>
        <v>0</v>
      </c>
      <c r="I131" s="233" cm="1">
        <f t="array" ref="I131">SUMPRODUCT((LOWER(INDEX(Attendance!$D:$ZZ,MATCH($A131,Attendance!$A:$A,0),0))="x")*(Attendance!$D$2:$ZZ$2=_xlfn.XLOOKUP(I$1,'Point System'!$A:$A,'Point System'!$B:$B,""))*(TEXT(Attendance!$D$1:$ZZ$1,"mmm")="Apr"))*_xlfn.XLOOKUP(I$1,'Point System'!$A:$A,'Point System'!$C:$C,0)</f>
        <v>0</v>
      </c>
      <c r="J131" s="233" cm="1">
        <f t="array" ref="J131">SUMPRODUCT((LOWER(INDEX(Attendance!$D:$ZZ,MATCH($A131,Attendance!$A:$A,0),0))="x")*(Attendance!$D$2:$ZZ$2=_xlfn.XLOOKUP(J$1,'Point System'!$A:$A,'Point System'!$B:$B,""))*(TEXT(Attendance!$D$1:$ZZ$1,"mmm")="Apr"))*_xlfn.XLOOKUP(J$1,'Point System'!$A:$A,'Point System'!$C:$C,0)</f>
        <v>0</v>
      </c>
      <c r="K131" s="233" cm="1">
        <f t="array" ref="K131">SUMPRODUCT((LOWER(INDEX(Attendance!$D:$ZZ,MATCH($A131,Attendance!$A:$A,0),0))="x")*(Attendance!$D$2:$ZZ$2=_xlfn.XLOOKUP(K$1,'Point System'!$A:$A,'Point System'!$B:$B,""))*(TEXT(Attendance!$D$1:$ZZ$1,"mmm")="Apr"))*_xlfn.XLOOKUP(K$1,'Point System'!$A:$A,'Point System'!$C:$C,0)</f>
        <v>0</v>
      </c>
      <c r="L131" s="188"/>
      <c r="M131" s="188"/>
      <c r="N131" s="188"/>
      <c r="O131" s="188"/>
      <c r="P131" s="241">
        <f t="shared" si="3"/>
        <v>0</v>
      </c>
      <c r="Q131" s="242">
        <f>IFERROR(INDEX(Deduction!$AC:$AC,MATCH($A131,Deduction!$A:$A,0))*_xlfn.XLOOKUP(Q$1,'Point System'!$E:$E,'Point System'!$G:$G,0),0)</f>
        <v>0</v>
      </c>
      <c r="R131" s="242">
        <f>IFERROR(INDEX(Deduction!$AD:$AD,MATCH($A131,Deduction!$A:$A,0))*_xlfn.XLOOKUP(R$1,'Point System'!$E:$E,'Point System'!$G:$G,0),0)</f>
        <v>0</v>
      </c>
      <c r="S131" s="242">
        <f>IFERROR(INDEX(Deduction!$AE:$AE,MATCH($A131,Deduction!$A:$A,0))*_xlfn.XLOOKUP(S$1,'Point System'!$E:$E,'Point System'!$G:$G,0),0)</f>
        <v>0</v>
      </c>
      <c r="T131" s="242">
        <f>IFERROR(INDEX(Deduction!$AF:$AF,MATCH($A131,Deduction!$A:$A,0))*_xlfn.XLOOKUP(T$1,'Point System'!$E:$E,'Point System'!$G:$G,0),0)</f>
        <v>0</v>
      </c>
      <c r="U131" s="242">
        <f>IFERROR(INDEX(Deduction!$AG:$AG,MATCH($A131,Deduction!$A:$A,0))*_xlfn.XLOOKUP(U$1,'Point System'!$E:$E,'Point System'!$G:$G,0),0)</f>
        <v>0</v>
      </c>
      <c r="V131" s="242">
        <f>IFERROR(INDEX(Deduction!$AH:$AH,MATCH($A131,Deduction!$A:$A,0))*_xlfn.XLOOKUP(V$1,'Point System'!$E:$E,'Point System'!$G:$G,0),0)</f>
        <v>0</v>
      </c>
      <c r="W131" s="241">
        <f t="shared" si="4"/>
        <v>0</v>
      </c>
      <c r="X131" s="241">
        <f t="shared" si="5"/>
        <v>0</v>
      </c>
      <c r="Y131" s="244" cm="1">
        <f t="array" ref="Y131">IFERROR(SUMPRODUCT((LOWER(INDEX(Attendance!$E:$ZZ,MATCH($A131,Attendance!$A:$A,0),0))="x")*(TEXT(Attendance!$E$1:$ZZ$1,"mmm")="Apr"))/SUMPRODUCT((Attendance!$E$1:$ZZ$1&lt;&gt;"")*(TEXT(Attendance!$E$1:$ZZ$1,"mmm")="Apr")),0)</f>
        <v>0</v>
      </c>
      <c r="Z131" s="245" cm="1">
        <f t="array" ref="Z131">IFERROR(SUMPRODUCT((LOWER(INDEX(Attendance!$E:$ZZ,MATCH($A131,Attendance!$A:$A,0),0))="x")*(Attendance!$E$2:$ZZ$2=_xlfn.XLOOKUP(E$1,'Point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32" spans="1:26" x14ac:dyDescent="0.25">
      <c r="A132" s="40">
        <f>Attendance!A131</f>
        <v>129</v>
      </c>
      <c r="B132" s="39" t="str">
        <f>IF($A132=0,"",IFERROR(_xlfn.LET(_xlpm.x,INDEX(Attendance!$B:$B,MATCH($A132,Attendance!$A:$A,0)),IF(_xlpm.x=0,"",_xlpm.x)),""))</f>
        <v/>
      </c>
      <c r="C132" s="39" t="str">
        <f>IF($A132=0,"",IFERROR(_xlfn.LET(_xlpm.x,INDEX(Attendance!$C:$C,MATCH($A132,Attendance!$A:$A,0)),IF(_xlpm.x=0,"",_xlpm.x)),""))</f>
        <v/>
      </c>
      <c r="D132" s="39" t="str">
        <f>IF($A132=0,"",IFERROR(_xlfn.LET(_xlpm.x,INDEX(Attendance!$D:$D,MATCH($A132,Attendance!$A:$A,0)),IF(_xlpm.x=0,"",_xlpm.x)),""))</f>
        <v/>
      </c>
      <c r="E132" s="233" cm="1">
        <f t="array" ref="E132">SUMPRODUCT((LOWER(INDEX(Attendance!$D:$ZZ,MATCH($A132,Attendance!$A:$A,0),0))="x")*(Attendance!$D$2:$ZZ$2=_xlfn.XLOOKUP(E$1,'Point System'!$A:$A,'Point System'!$B:$B,""))*(TEXT(Attendance!$D$1:$ZZ$1,"mmm")="Apr"))*_xlfn.XLOOKUP(E$1,'Point System'!$A:$A,'Point System'!$C:$C,0)</f>
        <v>0</v>
      </c>
      <c r="F132" s="233" cm="1">
        <f t="array" ref="F132">SUMPRODUCT((LOWER(INDEX(Attendance!$D:$ZZ,MATCH($A132,Attendance!$A:$A,0),0))="x")*(Attendance!$D$2:$ZZ$2=_xlfn.XLOOKUP(F$1,'Point System'!$A:$A,'Point System'!$B:$B,""))*(TEXT(Attendance!$D$1:$ZZ$1,"mmm")="Apr"))*_xlfn.XLOOKUP(F$1,'Point System'!$A:$A,'Point System'!$C:$C,0)</f>
        <v>0</v>
      </c>
      <c r="G132" s="233" cm="1">
        <f t="array" ref="G132">SUMPRODUCT((LOWER(INDEX(Attendance!$D:$ZZ,MATCH($A132,Attendance!$A:$A,0),0))="x")*(Attendance!$D$2:$ZZ$2=_xlfn.XLOOKUP(G$1,'Point System'!$A:$A,'Point System'!$B:$B,""))*(TEXT(Attendance!$D$1:$ZZ$1,"mmm")="Apr"))*_xlfn.XLOOKUP(G$1,'Point System'!$A:$A,'Point System'!$C:$C,0)</f>
        <v>0</v>
      </c>
      <c r="H132" s="233" cm="1">
        <f t="array" ref="H132">SUMPRODUCT((LOWER(INDEX(Attendance!$D:$ZZ,MATCH($A132,Attendance!$A:$A,0),0))="x")*(Attendance!$D$2:$ZZ$2=_xlfn.XLOOKUP(H$1,'Point System'!$A:$A,'Point System'!$B:$B,""))*(TEXT(Attendance!$D$1:$ZZ$1,"mmm")="Apr"))*_xlfn.XLOOKUP(H$1,'Point System'!$A:$A,'Point System'!$C:$C,0)</f>
        <v>0</v>
      </c>
      <c r="I132" s="233" cm="1">
        <f t="array" ref="I132">SUMPRODUCT((LOWER(INDEX(Attendance!$D:$ZZ,MATCH($A132,Attendance!$A:$A,0),0))="x")*(Attendance!$D$2:$ZZ$2=_xlfn.XLOOKUP(I$1,'Point System'!$A:$A,'Point System'!$B:$B,""))*(TEXT(Attendance!$D$1:$ZZ$1,"mmm")="Apr"))*_xlfn.XLOOKUP(I$1,'Point System'!$A:$A,'Point System'!$C:$C,0)</f>
        <v>0</v>
      </c>
      <c r="J132" s="233" cm="1">
        <f t="array" ref="J132">SUMPRODUCT((LOWER(INDEX(Attendance!$D:$ZZ,MATCH($A132,Attendance!$A:$A,0),0))="x")*(Attendance!$D$2:$ZZ$2=_xlfn.XLOOKUP(J$1,'Point System'!$A:$A,'Point System'!$B:$B,""))*(TEXT(Attendance!$D$1:$ZZ$1,"mmm")="Apr"))*_xlfn.XLOOKUP(J$1,'Point System'!$A:$A,'Point System'!$C:$C,0)</f>
        <v>0</v>
      </c>
      <c r="K132" s="233" cm="1">
        <f t="array" ref="K132">SUMPRODUCT((LOWER(INDEX(Attendance!$D:$ZZ,MATCH($A132,Attendance!$A:$A,0),0))="x")*(Attendance!$D$2:$ZZ$2=_xlfn.XLOOKUP(K$1,'Point System'!$A:$A,'Point System'!$B:$B,""))*(TEXT(Attendance!$D$1:$ZZ$1,"mmm")="Apr"))*_xlfn.XLOOKUP(K$1,'Point System'!$A:$A,'Point System'!$C:$C,0)</f>
        <v>0</v>
      </c>
      <c r="L132" s="188"/>
      <c r="M132" s="188"/>
      <c r="N132" s="188"/>
      <c r="O132" s="188"/>
      <c r="P132" s="241">
        <f t="shared" ref="P132:P153" si="6">SUM(E132:O132)</f>
        <v>0</v>
      </c>
      <c r="Q132" s="242">
        <f>IFERROR(INDEX(Deduction!$AC:$AC,MATCH($A132,Deduction!$A:$A,0))*_xlfn.XLOOKUP(Q$1,'Point System'!$E:$E,'Point System'!$G:$G,0),0)</f>
        <v>0</v>
      </c>
      <c r="R132" s="242">
        <f>IFERROR(INDEX(Deduction!$AD:$AD,MATCH($A132,Deduction!$A:$A,0))*_xlfn.XLOOKUP(R$1,'Point System'!$E:$E,'Point System'!$G:$G,0),0)</f>
        <v>0</v>
      </c>
      <c r="S132" s="242">
        <f>IFERROR(INDEX(Deduction!$AE:$AE,MATCH($A132,Deduction!$A:$A,0))*_xlfn.XLOOKUP(S$1,'Point System'!$E:$E,'Point System'!$G:$G,0),0)</f>
        <v>0</v>
      </c>
      <c r="T132" s="242">
        <f>IFERROR(INDEX(Deduction!$AF:$AF,MATCH($A132,Deduction!$A:$A,0))*_xlfn.XLOOKUP(T$1,'Point System'!$E:$E,'Point System'!$G:$G,0),0)</f>
        <v>0</v>
      </c>
      <c r="U132" s="242">
        <f>IFERROR(INDEX(Deduction!$AG:$AG,MATCH($A132,Deduction!$A:$A,0))*_xlfn.XLOOKUP(U$1,'Point System'!$E:$E,'Point System'!$G:$G,0),0)</f>
        <v>0</v>
      </c>
      <c r="V132" s="242">
        <f>IFERROR(INDEX(Deduction!$AH:$AH,MATCH($A132,Deduction!$A:$A,0))*_xlfn.XLOOKUP(V$1,'Point System'!$E:$E,'Point System'!$G:$G,0),0)</f>
        <v>0</v>
      </c>
      <c r="W132" s="241">
        <f t="shared" ref="W132:W153" si="7">SUM(Q132:V132)</f>
        <v>0</v>
      </c>
      <c r="X132" s="241">
        <f t="shared" ref="X132:X153" si="8">P132-W132</f>
        <v>0</v>
      </c>
      <c r="Y132" s="244" cm="1">
        <f t="array" ref="Y132">IFERROR(SUMPRODUCT((LOWER(INDEX(Attendance!$E:$ZZ,MATCH($A132,Attendance!$A:$A,0),0))="x")*(TEXT(Attendance!$E$1:$ZZ$1,"mmm")="Apr"))/SUMPRODUCT((Attendance!$E$1:$ZZ$1&lt;&gt;"")*(TEXT(Attendance!$E$1:$ZZ$1,"mmm")="Apr")),0)</f>
        <v>0</v>
      </c>
      <c r="Z132" s="245" cm="1">
        <f t="array" ref="Z132">IFERROR(SUMPRODUCT((LOWER(INDEX(Attendance!$E:$ZZ,MATCH($A132,Attendance!$A:$A,0),0))="x")*(Attendance!$E$2:$ZZ$2=_xlfn.XLOOKUP(E$1,'Point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33" spans="1:26" x14ac:dyDescent="0.25">
      <c r="A133" s="39">
        <f>Attendance!A132</f>
        <v>130</v>
      </c>
      <c r="B133" s="39" t="str">
        <f>IF($A133=0,"",IFERROR(_xlfn.LET(_xlpm.x,INDEX(Attendance!$B:$B,MATCH($A133,Attendance!$A:$A,0)),IF(_xlpm.x=0,"",_xlpm.x)),""))</f>
        <v/>
      </c>
      <c r="C133" s="39" t="str">
        <f>IF($A133=0,"",IFERROR(_xlfn.LET(_xlpm.x,INDEX(Attendance!$C:$C,MATCH($A133,Attendance!$A:$A,0)),IF(_xlpm.x=0,"",_xlpm.x)),""))</f>
        <v/>
      </c>
      <c r="D133" s="39" t="str">
        <f>IF($A133=0,"",IFERROR(_xlfn.LET(_xlpm.x,INDEX(Attendance!$D:$D,MATCH($A133,Attendance!$A:$A,0)),IF(_xlpm.x=0,"",_xlpm.x)),""))</f>
        <v/>
      </c>
      <c r="E133" s="233" cm="1">
        <f t="array" ref="E133">SUMPRODUCT((LOWER(INDEX(Attendance!$D:$ZZ,MATCH($A133,Attendance!$A:$A,0),0))="x")*(Attendance!$D$2:$ZZ$2=_xlfn.XLOOKUP(E$1,'Point System'!$A:$A,'Point System'!$B:$B,""))*(TEXT(Attendance!$D$1:$ZZ$1,"mmm")="Apr"))*_xlfn.XLOOKUP(E$1,'Point System'!$A:$A,'Point System'!$C:$C,0)</f>
        <v>0</v>
      </c>
      <c r="F133" s="233" cm="1">
        <f t="array" ref="F133">SUMPRODUCT((LOWER(INDEX(Attendance!$D:$ZZ,MATCH($A133,Attendance!$A:$A,0),0))="x")*(Attendance!$D$2:$ZZ$2=_xlfn.XLOOKUP(F$1,'Point System'!$A:$A,'Point System'!$B:$B,""))*(TEXT(Attendance!$D$1:$ZZ$1,"mmm")="Apr"))*_xlfn.XLOOKUP(F$1,'Point System'!$A:$A,'Point System'!$C:$C,0)</f>
        <v>0</v>
      </c>
      <c r="G133" s="233" cm="1">
        <f t="array" ref="G133">SUMPRODUCT((LOWER(INDEX(Attendance!$D:$ZZ,MATCH($A133,Attendance!$A:$A,0),0))="x")*(Attendance!$D$2:$ZZ$2=_xlfn.XLOOKUP(G$1,'Point System'!$A:$A,'Point System'!$B:$B,""))*(TEXT(Attendance!$D$1:$ZZ$1,"mmm")="Apr"))*_xlfn.XLOOKUP(G$1,'Point System'!$A:$A,'Point System'!$C:$C,0)</f>
        <v>0</v>
      </c>
      <c r="H133" s="233" cm="1">
        <f t="array" ref="H133">SUMPRODUCT((LOWER(INDEX(Attendance!$D:$ZZ,MATCH($A133,Attendance!$A:$A,0),0))="x")*(Attendance!$D$2:$ZZ$2=_xlfn.XLOOKUP(H$1,'Point System'!$A:$A,'Point System'!$B:$B,""))*(TEXT(Attendance!$D$1:$ZZ$1,"mmm")="Apr"))*_xlfn.XLOOKUP(H$1,'Point System'!$A:$A,'Point System'!$C:$C,0)</f>
        <v>0</v>
      </c>
      <c r="I133" s="233" cm="1">
        <f t="array" ref="I133">SUMPRODUCT((LOWER(INDEX(Attendance!$D:$ZZ,MATCH($A133,Attendance!$A:$A,0),0))="x")*(Attendance!$D$2:$ZZ$2=_xlfn.XLOOKUP(I$1,'Point System'!$A:$A,'Point System'!$B:$B,""))*(TEXT(Attendance!$D$1:$ZZ$1,"mmm")="Apr"))*_xlfn.XLOOKUP(I$1,'Point System'!$A:$A,'Point System'!$C:$C,0)</f>
        <v>0</v>
      </c>
      <c r="J133" s="233" cm="1">
        <f t="array" ref="J133">SUMPRODUCT((LOWER(INDEX(Attendance!$D:$ZZ,MATCH($A133,Attendance!$A:$A,0),0))="x")*(Attendance!$D$2:$ZZ$2=_xlfn.XLOOKUP(J$1,'Point System'!$A:$A,'Point System'!$B:$B,""))*(TEXT(Attendance!$D$1:$ZZ$1,"mmm")="Apr"))*_xlfn.XLOOKUP(J$1,'Point System'!$A:$A,'Point System'!$C:$C,0)</f>
        <v>0</v>
      </c>
      <c r="K133" s="233" cm="1">
        <f t="array" ref="K133">SUMPRODUCT((LOWER(INDEX(Attendance!$D:$ZZ,MATCH($A133,Attendance!$A:$A,0),0))="x")*(Attendance!$D$2:$ZZ$2=_xlfn.XLOOKUP(K$1,'Point System'!$A:$A,'Point System'!$B:$B,""))*(TEXT(Attendance!$D$1:$ZZ$1,"mmm")="Apr"))*_xlfn.XLOOKUP(K$1,'Point System'!$A:$A,'Point System'!$C:$C,0)</f>
        <v>0</v>
      </c>
      <c r="L133" s="188"/>
      <c r="M133" s="188"/>
      <c r="N133" s="188"/>
      <c r="O133" s="188"/>
      <c r="P133" s="241">
        <f t="shared" si="6"/>
        <v>0</v>
      </c>
      <c r="Q133" s="242">
        <f>IFERROR(INDEX(Deduction!$AC:$AC,MATCH($A133,Deduction!$A:$A,0))*_xlfn.XLOOKUP(Q$1,'Point System'!$E:$E,'Point System'!$G:$G,0),0)</f>
        <v>0</v>
      </c>
      <c r="R133" s="242">
        <f>IFERROR(INDEX(Deduction!$AD:$AD,MATCH($A133,Deduction!$A:$A,0))*_xlfn.XLOOKUP(R$1,'Point System'!$E:$E,'Point System'!$G:$G,0),0)</f>
        <v>0</v>
      </c>
      <c r="S133" s="242">
        <f>IFERROR(INDEX(Deduction!$AE:$AE,MATCH($A133,Deduction!$A:$A,0))*_xlfn.XLOOKUP(S$1,'Point System'!$E:$E,'Point System'!$G:$G,0),0)</f>
        <v>0</v>
      </c>
      <c r="T133" s="242">
        <f>IFERROR(INDEX(Deduction!$AF:$AF,MATCH($A133,Deduction!$A:$A,0))*_xlfn.XLOOKUP(T$1,'Point System'!$E:$E,'Point System'!$G:$G,0),0)</f>
        <v>0</v>
      </c>
      <c r="U133" s="242">
        <f>IFERROR(INDEX(Deduction!$AG:$AG,MATCH($A133,Deduction!$A:$A,0))*_xlfn.XLOOKUP(U$1,'Point System'!$E:$E,'Point System'!$G:$G,0),0)</f>
        <v>0</v>
      </c>
      <c r="V133" s="242">
        <f>IFERROR(INDEX(Deduction!$AH:$AH,MATCH($A133,Deduction!$A:$A,0))*_xlfn.XLOOKUP(V$1,'Point System'!$E:$E,'Point System'!$G:$G,0),0)</f>
        <v>0</v>
      </c>
      <c r="W133" s="241">
        <f t="shared" si="7"/>
        <v>0</v>
      </c>
      <c r="X133" s="241">
        <f t="shared" si="8"/>
        <v>0</v>
      </c>
      <c r="Y133" s="244" cm="1">
        <f t="array" ref="Y133">IFERROR(SUMPRODUCT((LOWER(INDEX(Attendance!$E:$ZZ,MATCH($A133,Attendance!$A:$A,0),0))="x")*(TEXT(Attendance!$E$1:$ZZ$1,"mmm")="Apr"))/SUMPRODUCT((Attendance!$E$1:$ZZ$1&lt;&gt;"")*(TEXT(Attendance!$E$1:$ZZ$1,"mmm")="Apr")),0)</f>
        <v>0</v>
      </c>
      <c r="Z133" s="245" cm="1">
        <f t="array" ref="Z133">IFERROR(SUMPRODUCT((LOWER(INDEX(Attendance!$E:$ZZ,MATCH($A133,Attendance!$A:$A,0),0))="x")*(Attendance!$E$2:$ZZ$2=_xlfn.XLOOKUP(E$1,'Point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34" spans="1:26" x14ac:dyDescent="0.25">
      <c r="A134" s="40">
        <f>Attendance!A133</f>
        <v>131</v>
      </c>
      <c r="B134" s="39" t="str">
        <f>IF($A134=0,"",IFERROR(_xlfn.LET(_xlpm.x,INDEX(Attendance!$B:$B,MATCH($A134,Attendance!$A:$A,0)),IF(_xlpm.x=0,"",_xlpm.x)),""))</f>
        <v/>
      </c>
      <c r="C134" s="39" t="str">
        <f>IF($A134=0,"",IFERROR(_xlfn.LET(_xlpm.x,INDEX(Attendance!$C:$C,MATCH($A134,Attendance!$A:$A,0)),IF(_xlpm.x=0,"",_xlpm.x)),""))</f>
        <v/>
      </c>
      <c r="D134" s="39" t="str">
        <f>IF($A134=0,"",IFERROR(_xlfn.LET(_xlpm.x,INDEX(Attendance!$D:$D,MATCH($A134,Attendance!$A:$A,0)),IF(_xlpm.x=0,"",_xlpm.x)),""))</f>
        <v/>
      </c>
      <c r="E134" s="233" cm="1">
        <f t="array" ref="E134">SUMPRODUCT((LOWER(INDEX(Attendance!$D:$ZZ,MATCH($A134,Attendance!$A:$A,0),0))="x")*(Attendance!$D$2:$ZZ$2=_xlfn.XLOOKUP(E$1,'Point System'!$A:$A,'Point System'!$B:$B,""))*(TEXT(Attendance!$D$1:$ZZ$1,"mmm")="Apr"))*_xlfn.XLOOKUP(E$1,'Point System'!$A:$A,'Point System'!$C:$C,0)</f>
        <v>0</v>
      </c>
      <c r="F134" s="233" cm="1">
        <f t="array" ref="F134">SUMPRODUCT((LOWER(INDEX(Attendance!$D:$ZZ,MATCH($A134,Attendance!$A:$A,0),0))="x")*(Attendance!$D$2:$ZZ$2=_xlfn.XLOOKUP(F$1,'Point System'!$A:$A,'Point System'!$B:$B,""))*(TEXT(Attendance!$D$1:$ZZ$1,"mmm")="Apr"))*_xlfn.XLOOKUP(F$1,'Point System'!$A:$A,'Point System'!$C:$C,0)</f>
        <v>0</v>
      </c>
      <c r="G134" s="233" cm="1">
        <f t="array" ref="G134">SUMPRODUCT((LOWER(INDEX(Attendance!$D:$ZZ,MATCH($A134,Attendance!$A:$A,0),0))="x")*(Attendance!$D$2:$ZZ$2=_xlfn.XLOOKUP(G$1,'Point System'!$A:$A,'Point System'!$B:$B,""))*(TEXT(Attendance!$D$1:$ZZ$1,"mmm")="Apr"))*_xlfn.XLOOKUP(G$1,'Point System'!$A:$A,'Point System'!$C:$C,0)</f>
        <v>0</v>
      </c>
      <c r="H134" s="233" cm="1">
        <f t="array" ref="H134">SUMPRODUCT((LOWER(INDEX(Attendance!$D:$ZZ,MATCH($A134,Attendance!$A:$A,0),0))="x")*(Attendance!$D$2:$ZZ$2=_xlfn.XLOOKUP(H$1,'Point System'!$A:$A,'Point System'!$B:$B,""))*(TEXT(Attendance!$D$1:$ZZ$1,"mmm")="Apr"))*_xlfn.XLOOKUP(H$1,'Point System'!$A:$A,'Point System'!$C:$C,0)</f>
        <v>0</v>
      </c>
      <c r="I134" s="233" cm="1">
        <f t="array" ref="I134">SUMPRODUCT((LOWER(INDEX(Attendance!$D:$ZZ,MATCH($A134,Attendance!$A:$A,0),0))="x")*(Attendance!$D$2:$ZZ$2=_xlfn.XLOOKUP(I$1,'Point System'!$A:$A,'Point System'!$B:$B,""))*(TEXT(Attendance!$D$1:$ZZ$1,"mmm")="Apr"))*_xlfn.XLOOKUP(I$1,'Point System'!$A:$A,'Point System'!$C:$C,0)</f>
        <v>0</v>
      </c>
      <c r="J134" s="233" cm="1">
        <f t="array" ref="J134">SUMPRODUCT((LOWER(INDEX(Attendance!$D:$ZZ,MATCH($A134,Attendance!$A:$A,0),0))="x")*(Attendance!$D$2:$ZZ$2=_xlfn.XLOOKUP(J$1,'Point System'!$A:$A,'Point System'!$B:$B,""))*(TEXT(Attendance!$D$1:$ZZ$1,"mmm")="Apr"))*_xlfn.XLOOKUP(J$1,'Point System'!$A:$A,'Point System'!$C:$C,0)</f>
        <v>0</v>
      </c>
      <c r="K134" s="233" cm="1">
        <f t="array" ref="K134">SUMPRODUCT((LOWER(INDEX(Attendance!$D:$ZZ,MATCH($A134,Attendance!$A:$A,0),0))="x")*(Attendance!$D$2:$ZZ$2=_xlfn.XLOOKUP(K$1,'Point System'!$A:$A,'Point System'!$B:$B,""))*(TEXT(Attendance!$D$1:$ZZ$1,"mmm")="Apr"))*_xlfn.XLOOKUP(K$1,'Point System'!$A:$A,'Point System'!$C:$C,0)</f>
        <v>0</v>
      </c>
      <c r="L134" s="188"/>
      <c r="M134" s="188"/>
      <c r="N134" s="188"/>
      <c r="O134" s="188"/>
      <c r="P134" s="241">
        <f t="shared" si="6"/>
        <v>0</v>
      </c>
      <c r="Q134" s="242">
        <f>IFERROR(INDEX(Deduction!$AC:$AC,MATCH($A134,Deduction!$A:$A,0))*_xlfn.XLOOKUP(Q$1,'Point System'!$E:$E,'Point System'!$G:$G,0),0)</f>
        <v>0</v>
      </c>
      <c r="R134" s="242">
        <f>IFERROR(INDEX(Deduction!$AD:$AD,MATCH($A134,Deduction!$A:$A,0))*_xlfn.XLOOKUP(R$1,'Point System'!$E:$E,'Point System'!$G:$G,0),0)</f>
        <v>0</v>
      </c>
      <c r="S134" s="242">
        <f>IFERROR(INDEX(Deduction!$AE:$AE,MATCH($A134,Deduction!$A:$A,0))*_xlfn.XLOOKUP(S$1,'Point System'!$E:$E,'Point System'!$G:$G,0),0)</f>
        <v>0</v>
      </c>
      <c r="T134" s="242">
        <f>IFERROR(INDEX(Deduction!$AF:$AF,MATCH($A134,Deduction!$A:$A,0))*_xlfn.XLOOKUP(T$1,'Point System'!$E:$E,'Point System'!$G:$G,0),0)</f>
        <v>0</v>
      </c>
      <c r="U134" s="242">
        <f>IFERROR(INDEX(Deduction!$AG:$AG,MATCH($A134,Deduction!$A:$A,0))*_xlfn.XLOOKUP(U$1,'Point System'!$E:$E,'Point System'!$G:$G,0),0)</f>
        <v>0</v>
      </c>
      <c r="V134" s="242">
        <f>IFERROR(INDEX(Deduction!$AH:$AH,MATCH($A134,Deduction!$A:$A,0))*_xlfn.XLOOKUP(V$1,'Point System'!$E:$E,'Point System'!$G:$G,0),0)</f>
        <v>0</v>
      </c>
      <c r="W134" s="241">
        <f t="shared" si="7"/>
        <v>0</v>
      </c>
      <c r="X134" s="241">
        <f t="shared" si="8"/>
        <v>0</v>
      </c>
      <c r="Y134" s="244" cm="1">
        <f t="array" ref="Y134">IFERROR(SUMPRODUCT((LOWER(INDEX(Attendance!$E:$ZZ,MATCH($A134,Attendance!$A:$A,0),0))="x")*(TEXT(Attendance!$E$1:$ZZ$1,"mmm")="Apr"))/SUMPRODUCT((Attendance!$E$1:$ZZ$1&lt;&gt;"")*(TEXT(Attendance!$E$1:$ZZ$1,"mmm")="Apr")),0)</f>
        <v>0</v>
      </c>
      <c r="Z134" s="245" cm="1">
        <f t="array" ref="Z134">IFERROR(SUMPRODUCT((LOWER(INDEX(Attendance!$E:$ZZ,MATCH($A134,Attendance!$A:$A,0),0))="x")*(Attendance!$E$2:$ZZ$2=_xlfn.XLOOKUP(E$1,'Point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35" spans="1:26" x14ac:dyDescent="0.25">
      <c r="A135" s="39">
        <f>Attendance!A134</f>
        <v>132</v>
      </c>
      <c r="B135" s="39" t="str">
        <f>IF($A135=0,"",IFERROR(_xlfn.LET(_xlpm.x,INDEX(Attendance!$B:$B,MATCH($A135,Attendance!$A:$A,0)),IF(_xlpm.x=0,"",_xlpm.x)),""))</f>
        <v/>
      </c>
      <c r="C135" s="39" t="str">
        <f>IF($A135=0,"",IFERROR(_xlfn.LET(_xlpm.x,INDEX(Attendance!$C:$C,MATCH($A135,Attendance!$A:$A,0)),IF(_xlpm.x=0,"",_xlpm.x)),""))</f>
        <v/>
      </c>
      <c r="D135" s="39" t="str">
        <f>IF($A135=0,"",IFERROR(_xlfn.LET(_xlpm.x,INDEX(Attendance!$D:$D,MATCH($A135,Attendance!$A:$A,0)),IF(_xlpm.x=0,"",_xlpm.x)),""))</f>
        <v/>
      </c>
      <c r="E135" s="233" cm="1">
        <f t="array" ref="E135">SUMPRODUCT((LOWER(INDEX(Attendance!$D:$ZZ,MATCH($A135,Attendance!$A:$A,0),0))="x")*(Attendance!$D$2:$ZZ$2=_xlfn.XLOOKUP(E$1,'Point System'!$A:$A,'Point System'!$B:$B,""))*(TEXT(Attendance!$D$1:$ZZ$1,"mmm")="Apr"))*_xlfn.XLOOKUP(E$1,'Point System'!$A:$A,'Point System'!$C:$C,0)</f>
        <v>0</v>
      </c>
      <c r="F135" s="233" cm="1">
        <f t="array" ref="F135">SUMPRODUCT((LOWER(INDEX(Attendance!$D:$ZZ,MATCH($A135,Attendance!$A:$A,0),0))="x")*(Attendance!$D$2:$ZZ$2=_xlfn.XLOOKUP(F$1,'Point System'!$A:$A,'Point System'!$B:$B,""))*(TEXT(Attendance!$D$1:$ZZ$1,"mmm")="Apr"))*_xlfn.XLOOKUP(F$1,'Point System'!$A:$A,'Point System'!$C:$C,0)</f>
        <v>0</v>
      </c>
      <c r="G135" s="233" cm="1">
        <f t="array" ref="G135">SUMPRODUCT((LOWER(INDEX(Attendance!$D:$ZZ,MATCH($A135,Attendance!$A:$A,0),0))="x")*(Attendance!$D$2:$ZZ$2=_xlfn.XLOOKUP(G$1,'Point System'!$A:$A,'Point System'!$B:$B,""))*(TEXT(Attendance!$D$1:$ZZ$1,"mmm")="Apr"))*_xlfn.XLOOKUP(G$1,'Point System'!$A:$A,'Point System'!$C:$C,0)</f>
        <v>0</v>
      </c>
      <c r="H135" s="233" cm="1">
        <f t="array" ref="H135">SUMPRODUCT((LOWER(INDEX(Attendance!$D:$ZZ,MATCH($A135,Attendance!$A:$A,0),0))="x")*(Attendance!$D$2:$ZZ$2=_xlfn.XLOOKUP(H$1,'Point System'!$A:$A,'Point System'!$B:$B,""))*(TEXT(Attendance!$D$1:$ZZ$1,"mmm")="Apr"))*_xlfn.XLOOKUP(H$1,'Point System'!$A:$A,'Point System'!$C:$C,0)</f>
        <v>0</v>
      </c>
      <c r="I135" s="233" cm="1">
        <f t="array" ref="I135">SUMPRODUCT((LOWER(INDEX(Attendance!$D:$ZZ,MATCH($A135,Attendance!$A:$A,0),0))="x")*(Attendance!$D$2:$ZZ$2=_xlfn.XLOOKUP(I$1,'Point System'!$A:$A,'Point System'!$B:$B,""))*(TEXT(Attendance!$D$1:$ZZ$1,"mmm")="Apr"))*_xlfn.XLOOKUP(I$1,'Point System'!$A:$A,'Point System'!$C:$C,0)</f>
        <v>0</v>
      </c>
      <c r="J135" s="233" cm="1">
        <f t="array" ref="J135">SUMPRODUCT((LOWER(INDEX(Attendance!$D:$ZZ,MATCH($A135,Attendance!$A:$A,0),0))="x")*(Attendance!$D$2:$ZZ$2=_xlfn.XLOOKUP(J$1,'Point System'!$A:$A,'Point System'!$B:$B,""))*(TEXT(Attendance!$D$1:$ZZ$1,"mmm")="Apr"))*_xlfn.XLOOKUP(J$1,'Point System'!$A:$A,'Point System'!$C:$C,0)</f>
        <v>0</v>
      </c>
      <c r="K135" s="233" cm="1">
        <f t="array" ref="K135">SUMPRODUCT((LOWER(INDEX(Attendance!$D:$ZZ,MATCH($A135,Attendance!$A:$A,0),0))="x")*(Attendance!$D$2:$ZZ$2=_xlfn.XLOOKUP(K$1,'Point System'!$A:$A,'Point System'!$B:$B,""))*(TEXT(Attendance!$D$1:$ZZ$1,"mmm")="Apr"))*_xlfn.XLOOKUP(K$1,'Point System'!$A:$A,'Point System'!$C:$C,0)</f>
        <v>0</v>
      </c>
      <c r="L135" s="188"/>
      <c r="M135" s="188"/>
      <c r="N135" s="188"/>
      <c r="O135" s="188"/>
      <c r="P135" s="241">
        <f t="shared" si="6"/>
        <v>0</v>
      </c>
      <c r="Q135" s="242">
        <f>IFERROR(INDEX(Deduction!$AC:$AC,MATCH($A135,Deduction!$A:$A,0))*_xlfn.XLOOKUP(Q$1,'Point System'!$E:$E,'Point System'!$G:$G,0),0)</f>
        <v>0</v>
      </c>
      <c r="R135" s="242">
        <f>IFERROR(INDEX(Deduction!$AD:$AD,MATCH($A135,Deduction!$A:$A,0))*_xlfn.XLOOKUP(R$1,'Point System'!$E:$E,'Point System'!$G:$G,0),0)</f>
        <v>0</v>
      </c>
      <c r="S135" s="242">
        <f>IFERROR(INDEX(Deduction!$AE:$AE,MATCH($A135,Deduction!$A:$A,0))*_xlfn.XLOOKUP(S$1,'Point System'!$E:$E,'Point System'!$G:$G,0),0)</f>
        <v>0</v>
      </c>
      <c r="T135" s="242">
        <f>IFERROR(INDEX(Deduction!$AF:$AF,MATCH($A135,Deduction!$A:$A,0))*_xlfn.XLOOKUP(T$1,'Point System'!$E:$E,'Point System'!$G:$G,0),0)</f>
        <v>0</v>
      </c>
      <c r="U135" s="242">
        <f>IFERROR(INDEX(Deduction!$AG:$AG,MATCH($A135,Deduction!$A:$A,0))*_xlfn.XLOOKUP(U$1,'Point System'!$E:$E,'Point System'!$G:$G,0),0)</f>
        <v>0</v>
      </c>
      <c r="V135" s="242">
        <f>IFERROR(INDEX(Deduction!$AH:$AH,MATCH($A135,Deduction!$A:$A,0))*_xlfn.XLOOKUP(V$1,'Point System'!$E:$E,'Point System'!$G:$G,0),0)</f>
        <v>0</v>
      </c>
      <c r="W135" s="241">
        <f t="shared" si="7"/>
        <v>0</v>
      </c>
      <c r="X135" s="241">
        <f t="shared" si="8"/>
        <v>0</v>
      </c>
      <c r="Y135" s="244" cm="1">
        <f t="array" ref="Y135">IFERROR(SUMPRODUCT((LOWER(INDEX(Attendance!$E:$ZZ,MATCH($A135,Attendance!$A:$A,0),0))="x")*(TEXT(Attendance!$E$1:$ZZ$1,"mmm")="Apr"))/SUMPRODUCT((Attendance!$E$1:$ZZ$1&lt;&gt;"")*(TEXT(Attendance!$E$1:$ZZ$1,"mmm")="Apr")),0)</f>
        <v>0</v>
      </c>
      <c r="Z135" s="245" cm="1">
        <f t="array" ref="Z135">IFERROR(SUMPRODUCT((LOWER(INDEX(Attendance!$E:$ZZ,MATCH($A135,Attendance!$A:$A,0),0))="x")*(Attendance!$E$2:$ZZ$2=_xlfn.XLOOKUP(E$1,'Point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36" spans="1:26" x14ac:dyDescent="0.25">
      <c r="A136" s="40">
        <f>Attendance!A135</f>
        <v>133</v>
      </c>
      <c r="B136" s="39" t="str">
        <f>IF($A136=0,"",IFERROR(_xlfn.LET(_xlpm.x,INDEX(Attendance!$B:$B,MATCH($A136,Attendance!$A:$A,0)),IF(_xlpm.x=0,"",_xlpm.x)),""))</f>
        <v/>
      </c>
      <c r="C136" s="39" t="str">
        <f>IF($A136=0,"",IFERROR(_xlfn.LET(_xlpm.x,INDEX(Attendance!$C:$C,MATCH($A136,Attendance!$A:$A,0)),IF(_xlpm.x=0,"",_xlpm.x)),""))</f>
        <v/>
      </c>
      <c r="D136" s="39" t="str">
        <f>IF($A136=0,"",IFERROR(_xlfn.LET(_xlpm.x,INDEX(Attendance!$D:$D,MATCH($A136,Attendance!$A:$A,0)),IF(_xlpm.x=0,"",_xlpm.x)),""))</f>
        <v/>
      </c>
      <c r="E136" s="233" cm="1">
        <f t="array" ref="E136">SUMPRODUCT((LOWER(INDEX(Attendance!$D:$ZZ,MATCH($A136,Attendance!$A:$A,0),0))="x")*(Attendance!$D$2:$ZZ$2=_xlfn.XLOOKUP(E$1,'Point System'!$A:$A,'Point System'!$B:$B,""))*(TEXT(Attendance!$D$1:$ZZ$1,"mmm")="Apr"))*_xlfn.XLOOKUP(E$1,'Point System'!$A:$A,'Point System'!$C:$C,0)</f>
        <v>0</v>
      </c>
      <c r="F136" s="233" cm="1">
        <f t="array" ref="F136">SUMPRODUCT((LOWER(INDEX(Attendance!$D:$ZZ,MATCH($A136,Attendance!$A:$A,0),0))="x")*(Attendance!$D$2:$ZZ$2=_xlfn.XLOOKUP(F$1,'Point System'!$A:$A,'Point System'!$B:$B,""))*(TEXT(Attendance!$D$1:$ZZ$1,"mmm")="Apr"))*_xlfn.XLOOKUP(F$1,'Point System'!$A:$A,'Point System'!$C:$C,0)</f>
        <v>0</v>
      </c>
      <c r="G136" s="233" cm="1">
        <f t="array" ref="G136">SUMPRODUCT((LOWER(INDEX(Attendance!$D:$ZZ,MATCH($A136,Attendance!$A:$A,0),0))="x")*(Attendance!$D$2:$ZZ$2=_xlfn.XLOOKUP(G$1,'Point System'!$A:$A,'Point System'!$B:$B,""))*(TEXT(Attendance!$D$1:$ZZ$1,"mmm")="Apr"))*_xlfn.XLOOKUP(G$1,'Point System'!$A:$A,'Point System'!$C:$C,0)</f>
        <v>0</v>
      </c>
      <c r="H136" s="233" cm="1">
        <f t="array" ref="H136">SUMPRODUCT((LOWER(INDEX(Attendance!$D:$ZZ,MATCH($A136,Attendance!$A:$A,0),0))="x")*(Attendance!$D$2:$ZZ$2=_xlfn.XLOOKUP(H$1,'Point System'!$A:$A,'Point System'!$B:$B,""))*(TEXT(Attendance!$D$1:$ZZ$1,"mmm")="Apr"))*_xlfn.XLOOKUP(H$1,'Point System'!$A:$A,'Point System'!$C:$C,0)</f>
        <v>0</v>
      </c>
      <c r="I136" s="233" cm="1">
        <f t="array" ref="I136">SUMPRODUCT((LOWER(INDEX(Attendance!$D:$ZZ,MATCH($A136,Attendance!$A:$A,0),0))="x")*(Attendance!$D$2:$ZZ$2=_xlfn.XLOOKUP(I$1,'Point System'!$A:$A,'Point System'!$B:$B,""))*(TEXT(Attendance!$D$1:$ZZ$1,"mmm")="Apr"))*_xlfn.XLOOKUP(I$1,'Point System'!$A:$A,'Point System'!$C:$C,0)</f>
        <v>0</v>
      </c>
      <c r="J136" s="233" cm="1">
        <f t="array" ref="J136">SUMPRODUCT((LOWER(INDEX(Attendance!$D:$ZZ,MATCH($A136,Attendance!$A:$A,0),0))="x")*(Attendance!$D$2:$ZZ$2=_xlfn.XLOOKUP(J$1,'Point System'!$A:$A,'Point System'!$B:$B,""))*(TEXT(Attendance!$D$1:$ZZ$1,"mmm")="Apr"))*_xlfn.XLOOKUP(J$1,'Point System'!$A:$A,'Point System'!$C:$C,0)</f>
        <v>0</v>
      </c>
      <c r="K136" s="233" cm="1">
        <f t="array" ref="K136">SUMPRODUCT((LOWER(INDEX(Attendance!$D:$ZZ,MATCH($A136,Attendance!$A:$A,0),0))="x")*(Attendance!$D$2:$ZZ$2=_xlfn.XLOOKUP(K$1,'Point System'!$A:$A,'Point System'!$B:$B,""))*(TEXT(Attendance!$D$1:$ZZ$1,"mmm")="Apr"))*_xlfn.XLOOKUP(K$1,'Point System'!$A:$A,'Point System'!$C:$C,0)</f>
        <v>0</v>
      </c>
      <c r="L136" s="188"/>
      <c r="M136" s="188"/>
      <c r="N136" s="188"/>
      <c r="O136" s="188"/>
      <c r="P136" s="241">
        <f t="shared" si="6"/>
        <v>0</v>
      </c>
      <c r="Q136" s="242">
        <f>IFERROR(INDEX(Deduction!$AC:$AC,MATCH($A136,Deduction!$A:$A,0))*_xlfn.XLOOKUP(Q$1,'Point System'!$E:$E,'Point System'!$G:$G,0),0)</f>
        <v>0</v>
      </c>
      <c r="R136" s="242">
        <f>IFERROR(INDEX(Deduction!$AD:$AD,MATCH($A136,Deduction!$A:$A,0))*_xlfn.XLOOKUP(R$1,'Point System'!$E:$E,'Point System'!$G:$G,0),0)</f>
        <v>0</v>
      </c>
      <c r="S136" s="242">
        <f>IFERROR(INDEX(Deduction!$AE:$AE,MATCH($A136,Deduction!$A:$A,0))*_xlfn.XLOOKUP(S$1,'Point System'!$E:$E,'Point System'!$G:$G,0),0)</f>
        <v>0</v>
      </c>
      <c r="T136" s="242">
        <f>IFERROR(INDEX(Deduction!$AF:$AF,MATCH($A136,Deduction!$A:$A,0))*_xlfn.XLOOKUP(T$1,'Point System'!$E:$E,'Point System'!$G:$G,0),0)</f>
        <v>0</v>
      </c>
      <c r="U136" s="242">
        <f>IFERROR(INDEX(Deduction!$AG:$AG,MATCH($A136,Deduction!$A:$A,0))*_xlfn.XLOOKUP(U$1,'Point System'!$E:$E,'Point System'!$G:$G,0),0)</f>
        <v>0</v>
      </c>
      <c r="V136" s="242">
        <f>IFERROR(INDEX(Deduction!$AH:$AH,MATCH($A136,Deduction!$A:$A,0))*_xlfn.XLOOKUP(V$1,'Point System'!$E:$E,'Point System'!$G:$G,0),0)</f>
        <v>0</v>
      </c>
      <c r="W136" s="241">
        <f t="shared" si="7"/>
        <v>0</v>
      </c>
      <c r="X136" s="241">
        <f t="shared" si="8"/>
        <v>0</v>
      </c>
      <c r="Y136" s="244" cm="1">
        <f t="array" ref="Y136">IFERROR(SUMPRODUCT((LOWER(INDEX(Attendance!$E:$ZZ,MATCH($A136,Attendance!$A:$A,0),0))="x")*(TEXT(Attendance!$E$1:$ZZ$1,"mmm")="Apr"))/SUMPRODUCT((Attendance!$E$1:$ZZ$1&lt;&gt;"")*(TEXT(Attendance!$E$1:$ZZ$1,"mmm")="Apr")),0)</f>
        <v>0</v>
      </c>
      <c r="Z136" s="245" cm="1">
        <f t="array" ref="Z136">IFERROR(SUMPRODUCT((LOWER(INDEX(Attendance!$E:$ZZ,MATCH($A136,Attendance!$A:$A,0),0))="x")*(Attendance!$E$2:$ZZ$2=_xlfn.XLOOKUP(E$1,'Point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37" spans="1:26" x14ac:dyDescent="0.25">
      <c r="A137" s="39">
        <f>Attendance!A136</f>
        <v>134</v>
      </c>
      <c r="B137" s="39" t="str">
        <f>IF($A137=0,"",IFERROR(_xlfn.LET(_xlpm.x,INDEX(Attendance!$B:$B,MATCH($A137,Attendance!$A:$A,0)),IF(_xlpm.x=0,"",_xlpm.x)),""))</f>
        <v/>
      </c>
      <c r="C137" s="39" t="str">
        <f>IF($A137=0,"",IFERROR(_xlfn.LET(_xlpm.x,INDEX(Attendance!$C:$C,MATCH($A137,Attendance!$A:$A,0)),IF(_xlpm.x=0,"",_xlpm.x)),""))</f>
        <v/>
      </c>
      <c r="D137" s="39" t="str">
        <f>IF($A137=0,"",IFERROR(_xlfn.LET(_xlpm.x,INDEX(Attendance!$D:$D,MATCH($A137,Attendance!$A:$A,0)),IF(_xlpm.x=0,"",_xlpm.x)),""))</f>
        <v/>
      </c>
      <c r="E137" s="233" cm="1">
        <f t="array" ref="E137">SUMPRODUCT((LOWER(INDEX(Attendance!$D:$ZZ,MATCH($A137,Attendance!$A:$A,0),0))="x")*(Attendance!$D$2:$ZZ$2=_xlfn.XLOOKUP(E$1,'Point System'!$A:$A,'Point System'!$B:$B,""))*(TEXT(Attendance!$D$1:$ZZ$1,"mmm")="Apr"))*_xlfn.XLOOKUP(E$1,'Point System'!$A:$A,'Point System'!$C:$C,0)</f>
        <v>0</v>
      </c>
      <c r="F137" s="233" cm="1">
        <f t="array" ref="F137">SUMPRODUCT((LOWER(INDEX(Attendance!$D:$ZZ,MATCH($A137,Attendance!$A:$A,0),0))="x")*(Attendance!$D$2:$ZZ$2=_xlfn.XLOOKUP(F$1,'Point System'!$A:$A,'Point System'!$B:$B,""))*(TEXT(Attendance!$D$1:$ZZ$1,"mmm")="Apr"))*_xlfn.XLOOKUP(F$1,'Point System'!$A:$A,'Point System'!$C:$C,0)</f>
        <v>0</v>
      </c>
      <c r="G137" s="233" cm="1">
        <f t="array" ref="G137">SUMPRODUCT((LOWER(INDEX(Attendance!$D:$ZZ,MATCH($A137,Attendance!$A:$A,0),0))="x")*(Attendance!$D$2:$ZZ$2=_xlfn.XLOOKUP(G$1,'Point System'!$A:$A,'Point System'!$B:$B,""))*(TEXT(Attendance!$D$1:$ZZ$1,"mmm")="Apr"))*_xlfn.XLOOKUP(G$1,'Point System'!$A:$A,'Point System'!$C:$C,0)</f>
        <v>0</v>
      </c>
      <c r="H137" s="233" cm="1">
        <f t="array" ref="H137">SUMPRODUCT((LOWER(INDEX(Attendance!$D:$ZZ,MATCH($A137,Attendance!$A:$A,0),0))="x")*(Attendance!$D$2:$ZZ$2=_xlfn.XLOOKUP(H$1,'Point System'!$A:$A,'Point System'!$B:$B,""))*(TEXT(Attendance!$D$1:$ZZ$1,"mmm")="Apr"))*_xlfn.XLOOKUP(H$1,'Point System'!$A:$A,'Point System'!$C:$C,0)</f>
        <v>0</v>
      </c>
      <c r="I137" s="233" cm="1">
        <f t="array" ref="I137">SUMPRODUCT((LOWER(INDEX(Attendance!$D:$ZZ,MATCH($A137,Attendance!$A:$A,0),0))="x")*(Attendance!$D$2:$ZZ$2=_xlfn.XLOOKUP(I$1,'Point System'!$A:$A,'Point System'!$B:$B,""))*(TEXT(Attendance!$D$1:$ZZ$1,"mmm")="Apr"))*_xlfn.XLOOKUP(I$1,'Point System'!$A:$A,'Point System'!$C:$C,0)</f>
        <v>0</v>
      </c>
      <c r="J137" s="233" cm="1">
        <f t="array" ref="J137">SUMPRODUCT((LOWER(INDEX(Attendance!$D:$ZZ,MATCH($A137,Attendance!$A:$A,0),0))="x")*(Attendance!$D$2:$ZZ$2=_xlfn.XLOOKUP(J$1,'Point System'!$A:$A,'Point System'!$B:$B,""))*(TEXT(Attendance!$D$1:$ZZ$1,"mmm")="Apr"))*_xlfn.XLOOKUP(J$1,'Point System'!$A:$A,'Point System'!$C:$C,0)</f>
        <v>0</v>
      </c>
      <c r="K137" s="233" cm="1">
        <f t="array" ref="K137">SUMPRODUCT((LOWER(INDEX(Attendance!$D:$ZZ,MATCH($A137,Attendance!$A:$A,0),0))="x")*(Attendance!$D$2:$ZZ$2=_xlfn.XLOOKUP(K$1,'Point System'!$A:$A,'Point System'!$B:$B,""))*(TEXT(Attendance!$D$1:$ZZ$1,"mmm")="Apr"))*_xlfn.XLOOKUP(K$1,'Point System'!$A:$A,'Point System'!$C:$C,0)</f>
        <v>0</v>
      </c>
      <c r="L137" s="188"/>
      <c r="M137" s="188"/>
      <c r="N137" s="188"/>
      <c r="O137" s="188"/>
      <c r="P137" s="241">
        <f t="shared" si="6"/>
        <v>0</v>
      </c>
      <c r="Q137" s="242">
        <f>IFERROR(INDEX(Deduction!$AC:$AC,MATCH($A137,Deduction!$A:$A,0))*_xlfn.XLOOKUP(Q$1,'Point System'!$E:$E,'Point System'!$G:$G,0),0)</f>
        <v>0</v>
      </c>
      <c r="R137" s="242">
        <f>IFERROR(INDEX(Deduction!$AD:$AD,MATCH($A137,Deduction!$A:$A,0))*_xlfn.XLOOKUP(R$1,'Point System'!$E:$E,'Point System'!$G:$G,0),0)</f>
        <v>0</v>
      </c>
      <c r="S137" s="242">
        <f>IFERROR(INDEX(Deduction!$AE:$AE,MATCH($A137,Deduction!$A:$A,0))*_xlfn.XLOOKUP(S$1,'Point System'!$E:$E,'Point System'!$G:$G,0),0)</f>
        <v>0</v>
      </c>
      <c r="T137" s="242">
        <f>IFERROR(INDEX(Deduction!$AF:$AF,MATCH($A137,Deduction!$A:$A,0))*_xlfn.XLOOKUP(T$1,'Point System'!$E:$E,'Point System'!$G:$G,0),0)</f>
        <v>0</v>
      </c>
      <c r="U137" s="242">
        <f>IFERROR(INDEX(Deduction!$AG:$AG,MATCH($A137,Deduction!$A:$A,0))*_xlfn.XLOOKUP(U$1,'Point System'!$E:$E,'Point System'!$G:$G,0),0)</f>
        <v>0</v>
      </c>
      <c r="V137" s="242">
        <f>IFERROR(INDEX(Deduction!$AH:$AH,MATCH($A137,Deduction!$A:$A,0))*_xlfn.XLOOKUP(V$1,'Point System'!$E:$E,'Point System'!$G:$G,0),0)</f>
        <v>0</v>
      </c>
      <c r="W137" s="241">
        <f t="shared" si="7"/>
        <v>0</v>
      </c>
      <c r="X137" s="241">
        <f t="shared" si="8"/>
        <v>0</v>
      </c>
      <c r="Y137" s="244" cm="1">
        <f t="array" ref="Y137">IFERROR(SUMPRODUCT((LOWER(INDEX(Attendance!$E:$ZZ,MATCH($A137,Attendance!$A:$A,0),0))="x")*(TEXT(Attendance!$E$1:$ZZ$1,"mmm")="Apr"))/SUMPRODUCT((Attendance!$E$1:$ZZ$1&lt;&gt;"")*(TEXT(Attendance!$E$1:$ZZ$1,"mmm")="Apr")),0)</f>
        <v>0</v>
      </c>
      <c r="Z137" s="245" cm="1">
        <f t="array" ref="Z137">IFERROR(SUMPRODUCT((LOWER(INDEX(Attendance!$E:$ZZ,MATCH($A137,Attendance!$A:$A,0),0))="x")*(Attendance!$E$2:$ZZ$2=_xlfn.XLOOKUP(E$1,'Point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38" spans="1:26" x14ac:dyDescent="0.25">
      <c r="A138" s="40">
        <f>Attendance!A137</f>
        <v>135</v>
      </c>
      <c r="B138" s="39" t="str">
        <f>IF($A138=0,"",IFERROR(_xlfn.LET(_xlpm.x,INDEX(Attendance!$B:$B,MATCH($A138,Attendance!$A:$A,0)),IF(_xlpm.x=0,"",_xlpm.x)),""))</f>
        <v/>
      </c>
      <c r="C138" s="39" t="str">
        <f>IF($A138=0,"",IFERROR(_xlfn.LET(_xlpm.x,INDEX(Attendance!$C:$C,MATCH($A138,Attendance!$A:$A,0)),IF(_xlpm.x=0,"",_xlpm.x)),""))</f>
        <v/>
      </c>
      <c r="D138" s="39" t="str">
        <f>IF($A138=0,"",IFERROR(_xlfn.LET(_xlpm.x,INDEX(Attendance!$D:$D,MATCH($A138,Attendance!$A:$A,0)),IF(_xlpm.x=0,"",_xlpm.x)),""))</f>
        <v/>
      </c>
      <c r="E138" s="233" cm="1">
        <f t="array" ref="E138">SUMPRODUCT((LOWER(INDEX(Attendance!$D:$ZZ,MATCH($A138,Attendance!$A:$A,0),0))="x")*(Attendance!$D$2:$ZZ$2=_xlfn.XLOOKUP(E$1,'Point System'!$A:$A,'Point System'!$B:$B,""))*(TEXT(Attendance!$D$1:$ZZ$1,"mmm")="Apr"))*_xlfn.XLOOKUP(E$1,'Point System'!$A:$A,'Point System'!$C:$C,0)</f>
        <v>0</v>
      </c>
      <c r="F138" s="233" cm="1">
        <f t="array" ref="F138">SUMPRODUCT((LOWER(INDEX(Attendance!$D:$ZZ,MATCH($A138,Attendance!$A:$A,0),0))="x")*(Attendance!$D$2:$ZZ$2=_xlfn.XLOOKUP(F$1,'Point System'!$A:$A,'Point System'!$B:$B,""))*(TEXT(Attendance!$D$1:$ZZ$1,"mmm")="Apr"))*_xlfn.XLOOKUP(F$1,'Point System'!$A:$A,'Point System'!$C:$C,0)</f>
        <v>0</v>
      </c>
      <c r="G138" s="233" cm="1">
        <f t="array" ref="G138">SUMPRODUCT((LOWER(INDEX(Attendance!$D:$ZZ,MATCH($A138,Attendance!$A:$A,0),0))="x")*(Attendance!$D$2:$ZZ$2=_xlfn.XLOOKUP(G$1,'Point System'!$A:$A,'Point System'!$B:$B,""))*(TEXT(Attendance!$D$1:$ZZ$1,"mmm")="Apr"))*_xlfn.XLOOKUP(G$1,'Point System'!$A:$A,'Point System'!$C:$C,0)</f>
        <v>0</v>
      </c>
      <c r="H138" s="233" cm="1">
        <f t="array" ref="H138">SUMPRODUCT((LOWER(INDEX(Attendance!$D:$ZZ,MATCH($A138,Attendance!$A:$A,0),0))="x")*(Attendance!$D$2:$ZZ$2=_xlfn.XLOOKUP(H$1,'Point System'!$A:$A,'Point System'!$B:$B,""))*(TEXT(Attendance!$D$1:$ZZ$1,"mmm")="Apr"))*_xlfn.XLOOKUP(H$1,'Point System'!$A:$A,'Point System'!$C:$C,0)</f>
        <v>0</v>
      </c>
      <c r="I138" s="233" cm="1">
        <f t="array" ref="I138">SUMPRODUCT((LOWER(INDEX(Attendance!$D:$ZZ,MATCH($A138,Attendance!$A:$A,0),0))="x")*(Attendance!$D$2:$ZZ$2=_xlfn.XLOOKUP(I$1,'Point System'!$A:$A,'Point System'!$B:$B,""))*(TEXT(Attendance!$D$1:$ZZ$1,"mmm")="Apr"))*_xlfn.XLOOKUP(I$1,'Point System'!$A:$A,'Point System'!$C:$C,0)</f>
        <v>0</v>
      </c>
      <c r="J138" s="233" cm="1">
        <f t="array" ref="J138">SUMPRODUCT((LOWER(INDEX(Attendance!$D:$ZZ,MATCH($A138,Attendance!$A:$A,0),0))="x")*(Attendance!$D$2:$ZZ$2=_xlfn.XLOOKUP(J$1,'Point System'!$A:$A,'Point System'!$B:$B,""))*(TEXT(Attendance!$D$1:$ZZ$1,"mmm")="Apr"))*_xlfn.XLOOKUP(J$1,'Point System'!$A:$A,'Point System'!$C:$C,0)</f>
        <v>0</v>
      </c>
      <c r="K138" s="233" cm="1">
        <f t="array" ref="K138">SUMPRODUCT((LOWER(INDEX(Attendance!$D:$ZZ,MATCH($A138,Attendance!$A:$A,0),0))="x")*(Attendance!$D$2:$ZZ$2=_xlfn.XLOOKUP(K$1,'Point System'!$A:$A,'Point System'!$B:$B,""))*(TEXT(Attendance!$D$1:$ZZ$1,"mmm")="Apr"))*_xlfn.XLOOKUP(K$1,'Point System'!$A:$A,'Point System'!$C:$C,0)</f>
        <v>0</v>
      </c>
      <c r="L138" s="188"/>
      <c r="M138" s="188"/>
      <c r="N138" s="188"/>
      <c r="O138" s="188"/>
      <c r="P138" s="241">
        <f t="shared" si="6"/>
        <v>0</v>
      </c>
      <c r="Q138" s="242">
        <f>IFERROR(INDEX(Deduction!$AC:$AC,MATCH($A138,Deduction!$A:$A,0))*_xlfn.XLOOKUP(Q$1,'Point System'!$E:$E,'Point System'!$G:$G,0),0)</f>
        <v>0</v>
      </c>
      <c r="R138" s="242">
        <f>IFERROR(INDEX(Deduction!$AD:$AD,MATCH($A138,Deduction!$A:$A,0))*_xlfn.XLOOKUP(R$1,'Point System'!$E:$E,'Point System'!$G:$G,0),0)</f>
        <v>0</v>
      </c>
      <c r="S138" s="242">
        <f>IFERROR(INDEX(Deduction!$AE:$AE,MATCH($A138,Deduction!$A:$A,0))*_xlfn.XLOOKUP(S$1,'Point System'!$E:$E,'Point System'!$G:$G,0),0)</f>
        <v>0</v>
      </c>
      <c r="T138" s="242">
        <f>IFERROR(INDEX(Deduction!$AF:$AF,MATCH($A138,Deduction!$A:$A,0))*_xlfn.XLOOKUP(T$1,'Point System'!$E:$E,'Point System'!$G:$G,0),0)</f>
        <v>0</v>
      </c>
      <c r="U138" s="242">
        <f>IFERROR(INDEX(Deduction!$AG:$AG,MATCH($A138,Deduction!$A:$A,0))*_xlfn.XLOOKUP(U$1,'Point System'!$E:$E,'Point System'!$G:$G,0),0)</f>
        <v>0</v>
      </c>
      <c r="V138" s="242">
        <f>IFERROR(INDEX(Deduction!$AH:$AH,MATCH($A138,Deduction!$A:$A,0))*_xlfn.XLOOKUP(V$1,'Point System'!$E:$E,'Point System'!$G:$G,0),0)</f>
        <v>0</v>
      </c>
      <c r="W138" s="241">
        <f t="shared" si="7"/>
        <v>0</v>
      </c>
      <c r="X138" s="241">
        <f t="shared" si="8"/>
        <v>0</v>
      </c>
      <c r="Y138" s="244" cm="1">
        <f t="array" ref="Y138">IFERROR(SUMPRODUCT((LOWER(INDEX(Attendance!$E:$ZZ,MATCH($A138,Attendance!$A:$A,0),0))="x")*(TEXT(Attendance!$E$1:$ZZ$1,"mmm")="Apr"))/SUMPRODUCT((Attendance!$E$1:$ZZ$1&lt;&gt;"")*(TEXT(Attendance!$E$1:$ZZ$1,"mmm")="Apr")),0)</f>
        <v>0</v>
      </c>
      <c r="Z138" s="245" cm="1">
        <f t="array" ref="Z138">IFERROR(SUMPRODUCT((LOWER(INDEX(Attendance!$E:$ZZ,MATCH($A138,Attendance!$A:$A,0),0))="x")*(Attendance!$E$2:$ZZ$2=_xlfn.XLOOKUP(E$1,'Point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39" spans="1:26" x14ac:dyDescent="0.25">
      <c r="A139" s="39">
        <f>Attendance!A138</f>
        <v>136</v>
      </c>
      <c r="B139" s="39" t="str">
        <f>IF($A139=0,"",IFERROR(_xlfn.LET(_xlpm.x,INDEX(Attendance!$B:$B,MATCH($A139,Attendance!$A:$A,0)),IF(_xlpm.x=0,"",_xlpm.x)),""))</f>
        <v/>
      </c>
      <c r="C139" s="39" t="str">
        <f>IF($A139=0,"",IFERROR(_xlfn.LET(_xlpm.x,INDEX(Attendance!$C:$C,MATCH($A139,Attendance!$A:$A,0)),IF(_xlpm.x=0,"",_xlpm.x)),""))</f>
        <v/>
      </c>
      <c r="D139" s="39" t="str">
        <f>IF($A139=0,"",IFERROR(_xlfn.LET(_xlpm.x,INDEX(Attendance!$D:$D,MATCH($A139,Attendance!$A:$A,0)),IF(_xlpm.x=0,"",_xlpm.x)),""))</f>
        <v/>
      </c>
      <c r="E139" s="233" cm="1">
        <f t="array" ref="E139">SUMPRODUCT((LOWER(INDEX(Attendance!$D:$ZZ,MATCH($A139,Attendance!$A:$A,0),0))="x")*(Attendance!$D$2:$ZZ$2=_xlfn.XLOOKUP(E$1,'Point System'!$A:$A,'Point System'!$B:$B,""))*(TEXT(Attendance!$D$1:$ZZ$1,"mmm")="Apr"))*_xlfn.XLOOKUP(E$1,'Point System'!$A:$A,'Point System'!$C:$C,0)</f>
        <v>0</v>
      </c>
      <c r="F139" s="233" cm="1">
        <f t="array" ref="F139">SUMPRODUCT((LOWER(INDEX(Attendance!$D:$ZZ,MATCH($A139,Attendance!$A:$A,0),0))="x")*(Attendance!$D$2:$ZZ$2=_xlfn.XLOOKUP(F$1,'Point System'!$A:$A,'Point System'!$B:$B,""))*(TEXT(Attendance!$D$1:$ZZ$1,"mmm")="Apr"))*_xlfn.XLOOKUP(F$1,'Point System'!$A:$A,'Point System'!$C:$C,0)</f>
        <v>0</v>
      </c>
      <c r="G139" s="233" cm="1">
        <f t="array" ref="G139">SUMPRODUCT((LOWER(INDEX(Attendance!$D:$ZZ,MATCH($A139,Attendance!$A:$A,0),0))="x")*(Attendance!$D$2:$ZZ$2=_xlfn.XLOOKUP(G$1,'Point System'!$A:$A,'Point System'!$B:$B,""))*(TEXT(Attendance!$D$1:$ZZ$1,"mmm")="Apr"))*_xlfn.XLOOKUP(G$1,'Point System'!$A:$A,'Point System'!$C:$C,0)</f>
        <v>0</v>
      </c>
      <c r="H139" s="233" cm="1">
        <f t="array" ref="H139">SUMPRODUCT((LOWER(INDEX(Attendance!$D:$ZZ,MATCH($A139,Attendance!$A:$A,0),0))="x")*(Attendance!$D$2:$ZZ$2=_xlfn.XLOOKUP(H$1,'Point System'!$A:$A,'Point System'!$B:$B,""))*(TEXT(Attendance!$D$1:$ZZ$1,"mmm")="Apr"))*_xlfn.XLOOKUP(H$1,'Point System'!$A:$A,'Point System'!$C:$C,0)</f>
        <v>0</v>
      </c>
      <c r="I139" s="233" cm="1">
        <f t="array" ref="I139">SUMPRODUCT((LOWER(INDEX(Attendance!$D:$ZZ,MATCH($A139,Attendance!$A:$A,0),0))="x")*(Attendance!$D$2:$ZZ$2=_xlfn.XLOOKUP(I$1,'Point System'!$A:$A,'Point System'!$B:$B,""))*(TEXT(Attendance!$D$1:$ZZ$1,"mmm")="Apr"))*_xlfn.XLOOKUP(I$1,'Point System'!$A:$A,'Point System'!$C:$C,0)</f>
        <v>0</v>
      </c>
      <c r="J139" s="233" cm="1">
        <f t="array" ref="J139">SUMPRODUCT((LOWER(INDEX(Attendance!$D:$ZZ,MATCH($A139,Attendance!$A:$A,0),0))="x")*(Attendance!$D$2:$ZZ$2=_xlfn.XLOOKUP(J$1,'Point System'!$A:$A,'Point System'!$B:$B,""))*(TEXT(Attendance!$D$1:$ZZ$1,"mmm")="Apr"))*_xlfn.XLOOKUP(J$1,'Point System'!$A:$A,'Point System'!$C:$C,0)</f>
        <v>0</v>
      </c>
      <c r="K139" s="233" cm="1">
        <f t="array" ref="K139">SUMPRODUCT((LOWER(INDEX(Attendance!$D:$ZZ,MATCH($A139,Attendance!$A:$A,0),0))="x")*(Attendance!$D$2:$ZZ$2=_xlfn.XLOOKUP(K$1,'Point System'!$A:$A,'Point System'!$B:$B,""))*(TEXT(Attendance!$D$1:$ZZ$1,"mmm")="Apr"))*_xlfn.XLOOKUP(K$1,'Point System'!$A:$A,'Point System'!$C:$C,0)</f>
        <v>0</v>
      </c>
      <c r="L139" s="188"/>
      <c r="M139" s="188"/>
      <c r="N139" s="188"/>
      <c r="O139" s="188"/>
      <c r="P139" s="241">
        <f t="shared" si="6"/>
        <v>0</v>
      </c>
      <c r="Q139" s="242">
        <f>IFERROR(INDEX(Deduction!$AC:$AC,MATCH($A139,Deduction!$A:$A,0))*_xlfn.XLOOKUP(Q$1,'Point System'!$E:$E,'Point System'!$G:$G,0),0)</f>
        <v>0</v>
      </c>
      <c r="R139" s="242">
        <f>IFERROR(INDEX(Deduction!$AD:$AD,MATCH($A139,Deduction!$A:$A,0))*_xlfn.XLOOKUP(R$1,'Point System'!$E:$E,'Point System'!$G:$G,0),0)</f>
        <v>0</v>
      </c>
      <c r="S139" s="242">
        <f>IFERROR(INDEX(Deduction!$AE:$AE,MATCH($A139,Deduction!$A:$A,0))*_xlfn.XLOOKUP(S$1,'Point System'!$E:$E,'Point System'!$G:$G,0),0)</f>
        <v>0</v>
      </c>
      <c r="T139" s="242">
        <f>IFERROR(INDEX(Deduction!$AF:$AF,MATCH($A139,Deduction!$A:$A,0))*_xlfn.XLOOKUP(T$1,'Point System'!$E:$E,'Point System'!$G:$G,0),0)</f>
        <v>0</v>
      </c>
      <c r="U139" s="242">
        <f>IFERROR(INDEX(Deduction!$AG:$AG,MATCH($A139,Deduction!$A:$A,0))*_xlfn.XLOOKUP(U$1,'Point System'!$E:$E,'Point System'!$G:$G,0),0)</f>
        <v>0</v>
      </c>
      <c r="V139" s="242">
        <f>IFERROR(INDEX(Deduction!$AH:$AH,MATCH($A139,Deduction!$A:$A,0))*_xlfn.XLOOKUP(V$1,'Point System'!$E:$E,'Point System'!$G:$G,0),0)</f>
        <v>0</v>
      </c>
      <c r="W139" s="241">
        <f t="shared" si="7"/>
        <v>0</v>
      </c>
      <c r="X139" s="241">
        <f t="shared" si="8"/>
        <v>0</v>
      </c>
      <c r="Y139" s="244" cm="1">
        <f t="array" ref="Y139">IFERROR(SUMPRODUCT((LOWER(INDEX(Attendance!$E:$ZZ,MATCH($A139,Attendance!$A:$A,0),0))="x")*(TEXT(Attendance!$E$1:$ZZ$1,"mmm")="Apr"))/SUMPRODUCT((Attendance!$E$1:$ZZ$1&lt;&gt;"")*(TEXT(Attendance!$E$1:$ZZ$1,"mmm")="Apr")),0)</f>
        <v>0</v>
      </c>
      <c r="Z139" s="245" cm="1">
        <f t="array" ref="Z139">IFERROR(SUMPRODUCT((LOWER(INDEX(Attendance!$E:$ZZ,MATCH($A139,Attendance!$A:$A,0),0))="x")*(Attendance!$E$2:$ZZ$2=_xlfn.XLOOKUP(E$1,'Point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40" spans="1:26" x14ac:dyDescent="0.25">
      <c r="A140" s="40">
        <f>Attendance!A139</f>
        <v>137</v>
      </c>
      <c r="B140" s="39" t="str">
        <f>IF($A140=0,"",IFERROR(_xlfn.LET(_xlpm.x,INDEX(Attendance!$B:$B,MATCH($A140,Attendance!$A:$A,0)),IF(_xlpm.x=0,"",_xlpm.x)),""))</f>
        <v/>
      </c>
      <c r="C140" s="39" t="str">
        <f>IF($A140=0,"",IFERROR(_xlfn.LET(_xlpm.x,INDEX(Attendance!$C:$C,MATCH($A140,Attendance!$A:$A,0)),IF(_xlpm.x=0,"",_xlpm.x)),""))</f>
        <v/>
      </c>
      <c r="D140" s="39" t="str">
        <f>IF($A140=0,"",IFERROR(_xlfn.LET(_xlpm.x,INDEX(Attendance!$D:$D,MATCH($A140,Attendance!$A:$A,0)),IF(_xlpm.x=0,"",_xlpm.x)),""))</f>
        <v/>
      </c>
      <c r="E140" s="233" cm="1">
        <f t="array" ref="E140">SUMPRODUCT((LOWER(INDEX(Attendance!$D:$ZZ,MATCH($A140,Attendance!$A:$A,0),0))="x")*(Attendance!$D$2:$ZZ$2=_xlfn.XLOOKUP(E$1,'Point System'!$A:$A,'Point System'!$B:$B,""))*(TEXT(Attendance!$D$1:$ZZ$1,"mmm")="Apr"))*_xlfn.XLOOKUP(E$1,'Point System'!$A:$A,'Point System'!$C:$C,0)</f>
        <v>0</v>
      </c>
      <c r="F140" s="233" cm="1">
        <f t="array" ref="F140">SUMPRODUCT((LOWER(INDEX(Attendance!$D:$ZZ,MATCH($A140,Attendance!$A:$A,0),0))="x")*(Attendance!$D$2:$ZZ$2=_xlfn.XLOOKUP(F$1,'Point System'!$A:$A,'Point System'!$B:$B,""))*(TEXT(Attendance!$D$1:$ZZ$1,"mmm")="Apr"))*_xlfn.XLOOKUP(F$1,'Point System'!$A:$A,'Point System'!$C:$C,0)</f>
        <v>0</v>
      </c>
      <c r="G140" s="233" cm="1">
        <f t="array" ref="G140">SUMPRODUCT((LOWER(INDEX(Attendance!$D:$ZZ,MATCH($A140,Attendance!$A:$A,0),0))="x")*(Attendance!$D$2:$ZZ$2=_xlfn.XLOOKUP(G$1,'Point System'!$A:$A,'Point System'!$B:$B,""))*(TEXT(Attendance!$D$1:$ZZ$1,"mmm")="Apr"))*_xlfn.XLOOKUP(G$1,'Point System'!$A:$A,'Point System'!$C:$C,0)</f>
        <v>0</v>
      </c>
      <c r="H140" s="233" cm="1">
        <f t="array" ref="H140">SUMPRODUCT((LOWER(INDEX(Attendance!$D:$ZZ,MATCH($A140,Attendance!$A:$A,0),0))="x")*(Attendance!$D$2:$ZZ$2=_xlfn.XLOOKUP(H$1,'Point System'!$A:$A,'Point System'!$B:$B,""))*(TEXT(Attendance!$D$1:$ZZ$1,"mmm")="Apr"))*_xlfn.XLOOKUP(H$1,'Point System'!$A:$A,'Point System'!$C:$C,0)</f>
        <v>0</v>
      </c>
      <c r="I140" s="233" cm="1">
        <f t="array" ref="I140">SUMPRODUCT((LOWER(INDEX(Attendance!$D:$ZZ,MATCH($A140,Attendance!$A:$A,0),0))="x")*(Attendance!$D$2:$ZZ$2=_xlfn.XLOOKUP(I$1,'Point System'!$A:$A,'Point System'!$B:$B,""))*(TEXT(Attendance!$D$1:$ZZ$1,"mmm")="Apr"))*_xlfn.XLOOKUP(I$1,'Point System'!$A:$A,'Point System'!$C:$C,0)</f>
        <v>0</v>
      </c>
      <c r="J140" s="233" cm="1">
        <f t="array" ref="J140">SUMPRODUCT((LOWER(INDEX(Attendance!$D:$ZZ,MATCH($A140,Attendance!$A:$A,0),0))="x")*(Attendance!$D$2:$ZZ$2=_xlfn.XLOOKUP(J$1,'Point System'!$A:$A,'Point System'!$B:$B,""))*(TEXT(Attendance!$D$1:$ZZ$1,"mmm")="Apr"))*_xlfn.XLOOKUP(J$1,'Point System'!$A:$A,'Point System'!$C:$C,0)</f>
        <v>0</v>
      </c>
      <c r="K140" s="233" cm="1">
        <f t="array" ref="K140">SUMPRODUCT((LOWER(INDEX(Attendance!$D:$ZZ,MATCH($A140,Attendance!$A:$A,0),0))="x")*(Attendance!$D$2:$ZZ$2=_xlfn.XLOOKUP(K$1,'Point System'!$A:$A,'Point System'!$B:$B,""))*(TEXT(Attendance!$D$1:$ZZ$1,"mmm")="Apr"))*_xlfn.XLOOKUP(K$1,'Point System'!$A:$A,'Point System'!$C:$C,0)</f>
        <v>0</v>
      </c>
      <c r="L140" s="188"/>
      <c r="M140" s="188"/>
      <c r="N140" s="188"/>
      <c r="O140" s="188"/>
      <c r="P140" s="241">
        <f t="shared" si="6"/>
        <v>0</v>
      </c>
      <c r="Q140" s="242">
        <f>IFERROR(INDEX(Deduction!$AC:$AC,MATCH($A140,Deduction!$A:$A,0))*_xlfn.XLOOKUP(Q$1,'Point System'!$E:$E,'Point System'!$G:$G,0),0)</f>
        <v>0</v>
      </c>
      <c r="R140" s="242">
        <f>IFERROR(INDEX(Deduction!$AD:$AD,MATCH($A140,Deduction!$A:$A,0))*_xlfn.XLOOKUP(R$1,'Point System'!$E:$E,'Point System'!$G:$G,0),0)</f>
        <v>0</v>
      </c>
      <c r="S140" s="242">
        <f>IFERROR(INDEX(Deduction!$AE:$AE,MATCH($A140,Deduction!$A:$A,0))*_xlfn.XLOOKUP(S$1,'Point System'!$E:$E,'Point System'!$G:$G,0),0)</f>
        <v>0</v>
      </c>
      <c r="T140" s="242">
        <f>IFERROR(INDEX(Deduction!$AF:$AF,MATCH($A140,Deduction!$A:$A,0))*_xlfn.XLOOKUP(T$1,'Point System'!$E:$E,'Point System'!$G:$G,0),0)</f>
        <v>0</v>
      </c>
      <c r="U140" s="242">
        <f>IFERROR(INDEX(Deduction!$AG:$AG,MATCH($A140,Deduction!$A:$A,0))*_xlfn.XLOOKUP(U$1,'Point System'!$E:$E,'Point System'!$G:$G,0),0)</f>
        <v>0</v>
      </c>
      <c r="V140" s="242">
        <f>IFERROR(INDEX(Deduction!$AH:$AH,MATCH($A140,Deduction!$A:$A,0))*_xlfn.XLOOKUP(V$1,'Point System'!$E:$E,'Point System'!$G:$G,0),0)</f>
        <v>0</v>
      </c>
      <c r="W140" s="241">
        <f t="shared" si="7"/>
        <v>0</v>
      </c>
      <c r="X140" s="241">
        <f t="shared" si="8"/>
        <v>0</v>
      </c>
      <c r="Y140" s="244" cm="1">
        <f t="array" ref="Y140">IFERROR(SUMPRODUCT((LOWER(INDEX(Attendance!$E:$ZZ,MATCH($A140,Attendance!$A:$A,0),0))="x")*(TEXT(Attendance!$E$1:$ZZ$1,"mmm")="Apr"))/SUMPRODUCT((Attendance!$E$1:$ZZ$1&lt;&gt;"")*(TEXT(Attendance!$E$1:$ZZ$1,"mmm")="Apr")),0)</f>
        <v>0</v>
      </c>
      <c r="Z140" s="245" cm="1">
        <f t="array" ref="Z140">IFERROR(SUMPRODUCT((LOWER(INDEX(Attendance!$E:$ZZ,MATCH($A140,Attendance!$A:$A,0),0))="x")*(Attendance!$E$2:$ZZ$2=_xlfn.XLOOKUP(E$1,'Point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41" spans="1:26" x14ac:dyDescent="0.25">
      <c r="A141" s="39">
        <f>Attendance!A140</f>
        <v>138</v>
      </c>
      <c r="B141" s="39" t="str">
        <f>IF($A141=0,"",IFERROR(_xlfn.LET(_xlpm.x,INDEX(Attendance!$B:$B,MATCH($A141,Attendance!$A:$A,0)),IF(_xlpm.x=0,"",_xlpm.x)),""))</f>
        <v/>
      </c>
      <c r="C141" s="39" t="str">
        <f>IF($A141=0,"",IFERROR(_xlfn.LET(_xlpm.x,INDEX(Attendance!$C:$C,MATCH($A141,Attendance!$A:$A,0)),IF(_xlpm.x=0,"",_xlpm.x)),""))</f>
        <v/>
      </c>
      <c r="D141" s="39" t="str">
        <f>IF($A141=0,"",IFERROR(_xlfn.LET(_xlpm.x,INDEX(Attendance!$D:$D,MATCH($A141,Attendance!$A:$A,0)),IF(_xlpm.x=0,"",_xlpm.x)),""))</f>
        <v/>
      </c>
      <c r="E141" s="233" cm="1">
        <f t="array" ref="E141">SUMPRODUCT((LOWER(INDEX(Attendance!$D:$ZZ,MATCH($A141,Attendance!$A:$A,0),0))="x")*(Attendance!$D$2:$ZZ$2=_xlfn.XLOOKUP(E$1,'Point System'!$A:$A,'Point System'!$B:$B,""))*(TEXT(Attendance!$D$1:$ZZ$1,"mmm")="Apr"))*_xlfn.XLOOKUP(E$1,'Point System'!$A:$A,'Point System'!$C:$C,0)</f>
        <v>0</v>
      </c>
      <c r="F141" s="233" cm="1">
        <f t="array" ref="F141">SUMPRODUCT((LOWER(INDEX(Attendance!$D:$ZZ,MATCH($A141,Attendance!$A:$A,0),0))="x")*(Attendance!$D$2:$ZZ$2=_xlfn.XLOOKUP(F$1,'Point System'!$A:$A,'Point System'!$B:$B,""))*(TEXT(Attendance!$D$1:$ZZ$1,"mmm")="Apr"))*_xlfn.XLOOKUP(F$1,'Point System'!$A:$A,'Point System'!$C:$C,0)</f>
        <v>0</v>
      </c>
      <c r="G141" s="233" cm="1">
        <f t="array" ref="G141">SUMPRODUCT((LOWER(INDEX(Attendance!$D:$ZZ,MATCH($A141,Attendance!$A:$A,0),0))="x")*(Attendance!$D$2:$ZZ$2=_xlfn.XLOOKUP(G$1,'Point System'!$A:$A,'Point System'!$B:$B,""))*(TEXT(Attendance!$D$1:$ZZ$1,"mmm")="Apr"))*_xlfn.XLOOKUP(G$1,'Point System'!$A:$A,'Point System'!$C:$C,0)</f>
        <v>0</v>
      </c>
      <c r="H141" s="233" cm="1">
        <f t="array" ref="H141">SUMPRODUCT((LOWER(INDEX(Attendance!$D:$ZZ,MATCH($A141,Attendance!$A:$A,0),0))="x")*(Attendance!$D$2:$ZZ$2=_xlfn.XLOOKUP(H$1,'Point System'!$A:$A,'Point System'!$B:$B,""))*(TEXT(Attendance!$D$1:$ZZ$1,"mmm")="Apr"))*_xlfn.XLOOKUP(H$1,'Point System'!$A:$A,'Point System'!$C:$C,0)</f>
        <v>0</v>
      </c>
      <c r="I141" s="233" cm="1">
        <f t="array" ref="I141">SUMPRODUCT((LOWER(INDEX(Attendance!$D:$ZZ,MATCH($A141,Attendance!$A:$A,0),0))="x")*(Attendance!$D$2:$ZZ$2=_xlfn.XLOOKUP(I$1,'Point System'!$A:$A,'Point System'!$B:$B,""))*(TEXT(Attendance!$D$1:$ZZ$1,"mmm")="Apr"))*_xlfn.XLOOKUP(I$1,'Point System'!$A:$A,'Point System'!$C:$C,0)</f>
        <v>0</v>
      </c>
      <c r="J141" s="233" cm="1">
        <f t="array" ref="J141">SUMPRODUCT((LOWER(INDEX(Attendance!$D:$ZZ,MATCH($A141,Attendance!$A:$A,0),0))="x")*(Attendance!$D$2:$ZZ$2=_xlfn.XLOOKUP(J$1,'Point System'!$A:$A,'Point System'!$B:$B,""))*(TEXT(Attendance!$D$1:$ZZ$1,"mmm")="Apr"))*_xlfn.XLOOKUP(J$1,'Point System'!$A:$A,'Point System'!$C:$C,0)</f>
        <v>0</v>
      </c>
      <c r="K141" s="233" cm="1">
        <f t="array" ref="K141">SUMPRODUCT((LOWER(INDEX(Attendance!$D:$ZZ,MATCH($A141,Attendance!$A:$A,0),0))="x")*(Attendance!$D$2:$ZZ$2=_xlfn.XLOOKUP(K$1,'Point System'!$A:$A,'Point System'!$B:$B,""))*(TEXT(Attendance!$D$1:$ZZ$1,"mmm")="Apr"))*_xlfn.XLOOKUP(K$1,'Point System'!$A:$A,'Point System'!$C:$C,0)</f>
        <v>0</v>
      </c>
      <c r="L141" s="188"/>
      <c r="M141" s="188"/>
      <c r="N141" s="188"/>
      <c r="O141" s="188"/>
      <c r="P141" s="241">
        <f t="shared" si="6"/>
        <v>0</v>
      </c>
      <c r="Q141" s="242">
        <f>IFERROR(INDEX(Deduction!$AC:$AC,MATCH($A141,Deduction!$A:$A,0))*_xlfn.XLOOKUP(Q$1,'Point System'!$E:$E,'Point System'!$G:$G,0),0)</f>
        <v>0</v>
      </c>
      <c r="R141" s="242">
        <f>IFERROR(INDEX(Deduction!$AD:$AD,MATCH($A141,Deduction!$A:$A,0))*_xlfn.XLOOKUP(R$1,'Point System'!$E:$E,'Point System'!$G:$G,0),0)</f>
        <v>0</v>
      </c>
      <c r="S141" s="242">
        <f>IFERROR(INDEX(Deduction!$AE:$AE,MATCH($A141,Deduction!$A:$A,0))*_xlfn.XLOOKUP(S$1,'Point System'!$E:$E,'Point System'!$G:$G,0),0)</f>
        <v>0</v>
      </c>
      <c r="T141" s="242">
        <f>IFERROR(INDEX(Deduction!$AF:$AF,MATCH($A141,Deduction!$A:$A,0))*_xlfn.XLOOKUP(T$1,'Point System'!$E:$E,'Point System'!$G:$G,0),0)</f>
        <v>0</v>
      </c>
      <c r="U141" s="242">
        <f>IFERROR(INDEX(Deduction!$AG:$AG,MATCH($A141,Deduction!$A:$A,0))*_xlfn.XLOOKUP(U$1,'Point System'!$E:$E,'Point System'!$G:$G,0),0)</f>
        <v>0</v>
      </c>
      <c r="V141" s="242">
        <f>IFERROR(INDEX(Deduction!$AH:$AH,MATCH($A141,Deduction!$A:$A,0))*_xlfn.XLOOKUP(V$1,'Point System'!$E:$E,'Point System'!$G:$G,0),0)</f>
        <v>0</v>
      </c>
      <c r="W141" s="241">
        <f t="shared" si="7"/>
        <v>0</v>
      </c>
      <c r="X141" s="241">
        <f t="shared" si="8"/>
        <v>0</v>
      </c>
      <c r="Y141" s="244" cm="1">
        <f t="array" ref="Y141">IFERROR(SUMPRODUCT((LOWER(INDEX(Attendance!$E:$ZZ,MATCH($A141,Attendance!$A:$A,0),0))="x")*(TEXT(Attendance!$E$1:$ZZ$1,"mmm")="Apr"))/SUMPRODUCT((Attendance!$E$1:$ZZ$1&lt;&gt;"")*(TEXT(Attendance!$E$1:$ZZ$1,"mmm")="Apr")),0)</f>
        <v>0</v>
      </c>
      <c r="Z141" s="245" cm="1">
        <f t="array" ref="Z141">IFERROR(SUMPRODUCT((LOWER(INDEX(Attendance!$E:$ZZ,MATCH($A141,Attendance!$A:$A,0),0))="x")*(Attendance!$E$2:$ZZ$2=_xlfn.XLOOKUP(E$1,'Point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42" spans="1:26" x14ac:dyDescent="0.25">
      <c r="A142" s="40">
        <f>Attendance!A141</f>
        <v>139</v>
      </c>
      <c r="B142" s="39" t="str">
        <f>IF($A142=0,"",IFERROR(_xlfn.LET(_xlpm.x,INDEX(Attendance!$B:$B,MATCH($A142,Attendance!$A:$A,0)),IF(_xlpm.x=0,"",_xlpm.x)),""))</f>
        <v/>
      </c>
      <c r="C142" s="39" t="str">
        <f>IF($A142=0,"",IFERROR(_xlfn.LET(_xlpm.x,INDEX(Attendance!$C:$C,MATCH($A142,Attendance!$A:$A,0)),IF(_xlpm.x=0,"",_xlpm.x)),""))</f>
        <v/>
      </c>
      <c r="D142" s="39" t="str">
        <f>IF($A142=0,"",IFERROR(_xlfn.LET(_xlpm.x,INDEX(Attendance!$D:$D,MATCH($A142,Attendance!$A:$A,0)),IF(_xlpm.x=0,"",_xlpm.x)),""))</f>
        <v/>
      </c>
      <c r="E142" s="233" cm="1">
        <f t="array" ref="E142">SUMPRODUCT((LOWER(INDEX(Attendance!$D:$ZZ,MATCH($A142,Attendance!$A:$A,0),0))="x")*(Attendance!$D$2:$ZZ$2=_xlfn.XLOOKUP(E$1,'Point System'!$A:$A,'Point System'!$B:$B,""))*(TEXT(Attendance!$D$1:$ZZ$1,"mmm")="Apr"))*_xlfn.XLOOKUP(E$1,'Point System'!$A:$A,'Point System'!$C:$C,0)</f>
        <v>0</v>
      </c>
      <c r="F142" s="233" cm="1">
        <f t="array" ref="F142">SUMPRODUCT((LOWER(INDEX(Attendance!$D:$ZZ,MATCH($A142,Attendance!$A:$A,0),0))="x")*(Attendance!$D$2:$ZZ$2=_xlfn.XLOOKUP(F$1,'Point System'!$A:$A,'Point System'!$B:$B,""))*(TEXT(Attendance!$D$1:$ZZ$1,"mmm")="Apr"))*_xlfn.XLOOKUP(F$1,'Point System'!$A:$A,'Point System'!$C:$C,0)</f>
        <v>0</v>
      </c>
      <c r="G142" s="233" cm="1">
        <f t="array" ref="G142">SUMPRODUCT((LOWER(INDEX(Attendance!$D:$ZZ,MATCH($A142,Attendance!$A:$A,0),0))="x")*(Attendance!$D$2:$ZZ$2=_xlfn.XLOOKUP(G$1,'Point System'!$A:$A,'Point System'!$B:$B,""))*(TEXT(Attendance!$D$1:$ZZ$1,"mmm")="Apr"))*_xlfn.XLOOKUP(G$1,'Point System'!$A:$A,'Point System'!$C:$C,0)</f>
        <v>0</v>
      </c>
      <c r="H142" s="233" cm="1">
        <f t="array" ref="H142">SUMPRODUCT((LOWER(INDEX(Attendance!$D:$ZZ,MATCH($A142,Attendance!$A:$A,0),0))="x")*(Attendance!$D$2:$ZZ$2=_xlfn.XLOOKUP(H$1,'Point System'!$A:$A,'Point System'!$B:$B,""))*(TEXT(Attendance!$D$1:$ZZ$1,"mmm")="Apr"))*_xlfn.XLOOKUP(H$1,'Point System'!$A:$A,'Point System'!$C:$C,0)</f>
        <v>0</v>
      </c>
      <c r="I142" s="233" cm="1">
        <f t="array" ref="I142">SUMPRODUCT((LOWER(INDEX(Attendance!$D:$ZZ,MATCH($A142,Attendance!$A:$A,0),0))="x")*(Attendance!$D$2:$ZZ$2=_xlfn.XLOOKUP(I$1,'Point System'!$A:$A,'Point System'!$B:$B,""))*(TEXT(Attendance!$D$1:$ZZ$1,"mmm")="Apr"))*_xlfn.XLOOKUP(I$1,'Point System'!$A:$A,'Point System'!$C:$C,0)</f>
        <v>0</v>
      </c>
      <c r="J142" s="233" cm="1">
        <f t="array" ref="J142">SUMPRODUCT((LOWER(INDEX(Attendance!$D:$ZZ,MATCH($A142,Attendance!$A:$A,0),0))="x")*(Attendance!$D$2:$ZZ$2=_xlfn.XLOOKUP(J$1,'Point System'!$A:$A,'Point System'!$B:$B,""))*(TEXT(Attendance!$D$1:$ZZ$1,"mmm")="Apr"))*_xlfn.XLOOKUP(J$1,'Point System'!$A:$A,'Point System'!$C:$C,0)</f>
        <v>0</v>
      </c>
      <c r="K142" s="233" cm="1">
        <f t="array" ref="K142">SUMPRODUCT((LOWER(INDEX(Attendance!$D:$ZZ,MATCH($A142,Attendance!$A:$A,0),0))="x")*(Attendance!$D$2:$ZZ$2=_xlfn.XLOOKUP(K$1,'Point System'!$A:$A,'Point System'!$B:$B,""))*(TEXT(Attendance!$D$1:$ZZ$1,"mmm")="Apr"))*_xlfn.XLOOKUP(K$1,'Point System'!$A:$A,'Point System'!$C:$C,0)</f>
        <v>0</v>
      </c>
      <c r="L142" s="188"/>
      <c r="M142" s="188"/>
      <c r="N142" s="188"/>
      <c r="O142" s="188"/>
      <c r="P142" s="241">
        <f t="shared" si="6"/>
        <v>0</v>
      </c>
      <c r="Q142" s="242">
        <f>IFERROR(INDEX(Deduction!$AC:$AC,MATCH($A142,Deduction!$A:$A,0))*_xlfn.XLOOKUP(Q$1,'Point System'!$E:$E,'Point System'!$G:$G,0),0)</f>
        <v>0</v>
      </c>
      <c r="R142" s="242">
        <f>IFERROR(INDEX(Deduction!$AD:$AD,MATCH($A142,Deduction!$A:$A,0))*_xlfn.XLOOKUP(R$1,'Point System'!$E:$E,'Point System'!$G:$G,0),0)</f>
        <v>0</v>
      </c>
      <c r="S142" s="242">
        <f>IFERROR(INDEX(Deduction!$AE:$AE,MATCH($A142,Deduction!$A:$A,0))*_xlfn.XLOOKUP(S$1,'Point System'!$E:$E,'Point System'!$G:$G,0),0)</f>
        <v>0</v>
      </c>
      <c r="T142" s="242">
        <f>IFERROR(INDEX(Deduction!$AF:$AF,MATCH($A142,Deduction!$A:$A,0))*_xlfn.XLOOKUP(T$1,'Point System'!$E:$E,'Point System'!$G:$G,0),0)</f>
        <v>0</v>
      </c>
      <c r="U142" s="242">
        <f>IFERROR(INDEX(Deduction!$AG:$AG,MATCH($A142,Deduction!$A:$A,0))*_xlfn.XLOOKUP(U$1,'Point System'!$E:$E,'Point System'!$G:$G,0),0)</f>
        <v>0</v>
      </c>
      <c r="V142" s="242">
        <f>IFERROR(INDEX(Deduction!$AH:$AH,MATCH($A142,Deduction!$A:$A,0))*_xlfn.XLOOKUP(V$1,'Point System'!$E:$E,'Point System'!$G:$G,0),0)</f>
        <v>0</v>
      </c>
      <c r="W142" s="241">
        <f t="shared" si="7"/>
        <v>0</v>
      </c>
      <c r="X142" s="241">
        <f t="shared" si="8"/>
        <v>0</v>
      </c>
      <c r="Y142" s="244" cm="1">
        <f t="array" ref="Y142">IFERROR(SUMPRODUCT((LOWER(INDEX(Attendance!$E:$ZZ,MATCH($A142,Attendance!$A:$A,0),0))="x")*(TEXT(Attendance!$E$1:$ZZ$1,"mmm")="Apr"))/SUMPRODUCT((Attendance!$E$1:$ZZ$1&lt;&gt;"")*(TEXT(Attendance!$E$1:$ZZ$1,"mmm")="Apr")),0)</f>
        <v>0</v>
      </c>
      <c r="Z142" s="245" cm="1">
        <f t="array" ref="Z142">IFERROR(SUMPRODUCT((LOWER(INDEX(Attendance!$E:$ZZ,MATCH($A142,Attendance!$A:$A,0),0))="x")*(Attendance!$E$2:$ZZ$2=_xlfn.XLOOKUP(E$1,'Point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43" spans="1:26" x14ac:dyDescent="0.25">
      <c r="A143" s="39">
        <f>Attendance!A142</f>
        <v>140</v>
      </c>
      <c r="B143" s="39" t="str">
        <f>IF($A143=0,"",IFERROR(_xlfn.LET(_xlpm.x,INDEX(Attendance!$B:$B,MATCH($A143,Attendance!$A:$A,0)),IF(_xlpm.x=0,"",_xlpm.x)),""))</f>
        <v/>
      </c>
      <c r="C143" s="39" t="str">
        <f>IF($A143=0,"",IFERROR(_xlfn.LET(_xlpm.x,INDEX(Attendance!$C:$C,MATCH($A143,Attendance!$A:$A,0)),IF(_xlpm.x=0,"",_xlpm.x)),""))</f>
        <v/>
      </c>
      <c r="D143" s="39" t="str">
        <f>IF($A143=0,"",IFERROR(_xlfn.LET(_xlpm.x,INDEX(Attendance!$D:$D,MATCH($A143,Attendance!$A:$A,0)),IF(_xlpm.x=0,"",_xlpm.x)),""))</f>
        <v/>
      </c>
      <c r="E143" s="233" cm="1">
        <f t="array" ref="E143">SUMPRODUCT((LOWER(INDEX(Attendance!$D:$ZZ,MATCH($A143,Attendance!$A:$A,0),0))="x")*(Attendance!$D$2:$ZZ$2=_xlfn.XLOOKUP(E$1,'Point System'!$A:$A,'Point System'!$B:$B,""))*(TEXT(Attendance!$D$1:$ZZ$1,"mmm")="Apr"))*_xlfn.XLOOKUP(E$1,'Point System'!$A:$A,'Point System'!$C:$C,0)</f>
        <v>0</v>
      </c>
      <c r="F143" s="233" cm="1">
        <f t="array" ref="F143">SUMPRODUCT((LOWER(INDEX(Attendance!$D:$ZZ,MATCH($A143,Attendance!$A:$A,0),0))="x")*(Attendance!$D$2:$ZZ$2=_xlfn.XLOOKUP(F$1,'Point System'!$A:$A,'Point System'!$B:$B,""))*(TEXT(Attendance!$D$1:$ZZ$1,"mmm")="Apr"))*_xlfn.XLOOKUP(F$1,'Point System'!$A:$A,'Point System'!$C:$C,0)</f>
        <v>0</v>
      </c>
      <c r="G143" s="233" cm="1">
        <f t="array" ref="G143">SUMPRODUCT((LOWER(INDEX(Attendance!$D:$ZZ,MATCH($A143,Attendance!$A:$A,0),0))="x")*(Attendance!$D$2:$ZZ$2=_xlfn.XLOOKUP(G$1,'Point System'!$A:$A,'Point System'!$B:$B,""))*(TEXT(Attendance!$D$1:$ZZ$1,"mmm")="Apr"))*_xlfn.XLOOKUP(G$1,'Point System'!$A:$A,'Point System'!$C:$C,0)</f>
        <v>0</v>
      </c>
      <c r="H143" s="233" cm="1">
        <f t="array" ref="H143">SUMPRODUCT((LOWER(INDEX(Attendance!$D:$ZZ,MATCH($A143,Attendance!$A:$A,0),0))="x")*(Attendance!$D$2:$ZZ$2=_xlfn.XLOOKUP(H$1,'Point System'!$A:$A,'Point System'!$B:$B,""))*(TEXT(Attendance!$D$1:$ZZ$1,"mmm")="Apr"))*_xlfn.XLOOKUP(H$1,'Point System'!$A:$A,'Point System'!$C:$C,0)</f>
        <v>0</v>
      </c>
      <c r="I143" s="233" cm="1">
        <f t="array" ref="I143">SUMPRODUCT((LOWER(INDEX(Attendance!$D:$ZZ,MATCH($A143,Attendance!$A:$A,0),0))="x")*(Attendance!$D$2:$ZZ$2=_xlfn.XLOOKUP(I$1,'Point System'!$A:$A,'Point System'!$B:$B,""))*(TEXT(Attendance!$D$1:$ZZ$1,"mmm")="Apr"))*_xlfn.XLOOKUP(I$1,'Point System'!$A:$A,'Point System'!$C:$C,0)</f>
        <v>0</v>
      </c>
      <c r="J143" s="233" cm="1">
        <f t="array" ref="J143">SUMPRODUCT((LOWER(INDEX(Attendance!$D:$ZZ,MATCH($A143,Attendance!$A:$A,0),0))="x")*(Attendance!$D$2:$ZZ$2=_xlfn.XLOOKUP(J$1,'Point System'!$A:$A,'Point System'!$B:$B,""))*(TEXT(Attendance!$D$1:$ZZ$1,"mmm")="Apr"))*_xlfn.XLOOKUP(J$1,'Point System'!$A:$A,'Point System'!$C:$C,0)</f>
        <v>0</v>
      </c>
      <c r="K143" s="233" cm="1">
        <f t="array" ref="K143">SUMPRODUCT((LOWER(INDEX(Attendance!$D:$ZZ,MATCH($A143,Attendance!$A:$A,0),0))="x")*(Attendance!$D$2:$ZZ$2=_xlfn.XLOOKUP(K$1,'Point System'!$A:$A,'Point System'!$B:$B,""))*(TEXT(Attendance!$D$1:$ZZ$1,"mmm")="Apr"))*_xlfn.XLOOKUP(K$1,'Point System'!$A:$A,'Point System'!$C:$C,0)</f>
        <v>0</v>
      </c>
      <c r="L143" s="188"/>
      <c r="M143" s="188"/>
      <c r="N143" s="188"/>
      <c r="O143" s="188"/>
      <c r="P143" s="241">
        <f t="shared" si="6"/>
        <v>0</v>
      </c>
      <c r="Q143" s="242">
        <f>IFERROR(INDEX(Deduction!$AC:$AC,MATCH($A143,Deduction!$A:$A,0))*_xlfn.XLOOKUP(Q$1,'Point System'!$E:$E,'Point System'!$G:$G,0),0)</f>
        <v>0</v>
      </c>
      <c r="R143" s="242">
        <f>IFERROR(INDEX(Deduction!$AD:$AD,MATCH($A143,Deduction!$A:$A,0))*_xlfn.XLOOKUP(R$1,'Point System'!$E:$E,'Point System'!$G:$G,0),0)</f>
        <v>0</v>
      </c>
      <c r="S143" s="242">
        <f>IFERROR(INDEX(Deduction!$AE:$AE,MATCH($A143,Deduction!$A:$A,0))*_xlfn.XLOOKUP(S$1,'Point System'!$E:$E,'Point System'!$G:$G,0),0)</f>
        <v>0</v>
      </c>
      <c r="T143" s="242">
        <f>IFERROR(INDEX(Deduction!$AF:$AF,MATCH($A143,Deduction!$A:$A,0))*_xlfn.XLOOKUP(T$1,'Point System'!$E:$E,'Point System'!$G:$G,0),0)</f>
        <v>0</v>
      </c>
      <c r="U143" s="242">
        <f>IFERROR(INDEX(Deduction!$AG:$AG,MATCH($A143,Deduction!$A:$A,0))*_xlfn.XLOOKUP(U$1,'Point System'!$E:$E,'Point System'!$G:$G,0),0)</f>
        <v>0</v>
      </c>
      <c r="V143" s="242">
        <f>IFERROR(INDEX(Deduction!$AH:$AH,MATCH($A143,Deduction!$A:$A,0))*_xlfn.XLOOKUP(V$1,'Point System'!$E:$E,'Point System'!$G:$G,0),0)</f>
        <v>0</v>
      </c>
      <c r="W143" s="241">
        <f t="shared" si="7"/>
        <v>0</v>
      </c>
      <c r="X143" s="241">
        <f t="shared" si="8"/>
        <v>0</v>
      </c>
      <c r="Y143" s="244" cm="1">
        <f t="array" ref="Y143">IFERROR(SUMPRODUCT((LOWER(INDEX(Attendance!$E:$ZZ,MATCH($A143,Attendance!$A:$A,0),0))="x")*(TEXT(Attendance!$E$1:$ZZ$1,"mmm")="Apr"))/SUMPRODUCT((Attendance!$E$1:$ZZ$1&lt;&gt;"")*(TEXT(Attendance!$E$1:$ZZ$1,"mmm")="Apr")),0)</f>
        <v>0</v>
      </c>
      <c r="Z143" s="245" cm="1">
        <f t="array" ref="Z143">IFERROR(SUMPRODUCT((LOWER(INDEX(Attendance!$E:$ZZ,MATCH($A143,Attendance!$A:$A,0),0))="x")*(Attendance!$E$2:$ZZ$2=_xlfn.XLOOKUP(E$1,'Point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44" spans="1:26" x14ac:dyDescent="0.25">
      <c r="A144" s="40">
        <f>Attendance!A143</f>
        <v>141</v>
      </c>
      <c r="B144" s="39" t="str">
        <f>IF($A144=0,"",IFERROR(_xlfn.LET(_xlpm.x,INDEX(Attendance!$B:$B,MATCH($A144,Attendance!$A:$A,0)),IF(_xlpm.x=0,"",_xlpm.x)),""))</f>
        <v/>
      </c>
      <c r="C144" s="39" t="str">
        <f>IF($A144=0,"",IFERROR(_xlfn.LET(_xlpm.x,INDEX(Attendance!$C:$C,MATCH($A144,Attendance!$A:$A,0)),IF(_xlpm.x=0,"",_xlpm.x)),""))</f>
        <v/>
      </c>
      <c r="D144" s="39" t="str">
        <f>IF($A144=0,"",IFERROR(_xlfn.LET(_xlpm.x,INDEX(Attendance!$D:$D,MATCH($A144,Attendance!$A:$A,0)),IF(_xlpm.x=0,"",_xlpm.x)),""))</f>
        <v/>
      </c>
      <c r="E144" s="233" cm="1">
        <f t="array" ref="E144">SUMPRODUCT((LOWER(INDEX(Attendance!$D:$ZZ,MATCH($A144,Attendance!$A:$A,0),0))="x")*(Attendance!$D$2:$ZZ$2=_xlfn.XLOOKUP(E$1,'Point System'!$A:$A,'Point System'!$B:$B,""))*(TEXT(Attendance!$D$1:$ZZ$1,"mmm")="Apr"))*_xlfn.XLOOKUP(E$1,'Point System'!$A:$A,'Point System'!$C:$C,0)</f>
        <v>0</v>
      </c>
      <c r="F144" s="233" cm="1">
        <f t="array" ref="F144">SUMPRODUCT((LOWER(INDEX(Attendance!$D:$ZZ,MATCH($A144,Attendance!$A:$A,0),0))="x")*(Attendance!$D$2:$ZZ$2=_xlfn.XLOOKUP(F$1,'Point System'!$A:$A,'Point System'!$B:$B,""))*(TEXT(Attendance!$D$1:$ZZ$1,"mmm")="Apr"))*_xlfn.XLOOKUP(F$1,'Point System'!$A:$A,'Point System'!$C:$C,0)</f>
        <v>0</v>
      </c>
      <c r="G144" s="233" cm="1">
        <f t="array" ref="G144">SUMPRODUCT((LOWER(INDEX(Attendance!$D:$ZZ,MATCH($A144,Attendance!$A:$A,0),0))="x")*(Attendance!$D$2:$ZZ$2=_xlfn.XLOOKUP(G$1,'Point System'!$A:$A,'Point System'!$B:$B,""))*(TEXT(Attendance!$D$1:$ZZ$1,"mmm")="Apr"))*_xlfn.XLOOKUP(G$1,'Point System'!$A:$A,'Point System'!$C:$C,0)</f>
        <v>0</v>
      </c>
      <c r="H144" s="233" cm="1">
        <f t="array" ref="H144">SUMPRODUCT((LOWER(INDEX(Attendance!$D:$ZZ,MATCH($A144,Attendance!$A:$A,0),0))="x")*(Attendance!$D$2:$ZZ$2=_xlfn.XLOOKUP(H$1,'Point System'!$A:$A,'Point System'!$B:$B,""))*(TEXT(Attendance!$D$1:$ZZ$1,"mmm")="Apr"))*_xlfn.XLOOKUP(H$1,'Point System'!$A:$A,'Point System'!$C:$C,0)</f>
        <v>0</v>
      </c>
      <c r="I144" s="233" cm="1">
        <f t="array" ref="I144">SUMPRODUCT((LOWER(INDEX(Attendance!$D:$ZZ,MATCH($A144,Attendance!$A:$A,0),0))="x")*(Attendance!$D$2:$ZZ$2=_xlfn.XLOOKUP(I$1,'Point System'!$A:$A,'Point System'!$B:$B,""))*(TEXT(Attendance!$D$1:$ZZ$1,"mmm")="Apr"))*_xlfn.XLOOKUP(I$1,'Point System'!$A:$A,'Point System'!$C:$C,0)</f>
        <v>0</v>
      </c>
      <c r="J144" s="233" cm="1">
        <f t="array" ref="J144">SUMPRODUCT((LOWER(INDEX(Attendance!$D:$ZZ,MATCH($A144,Attendance!$A:$A,0),0))="x")*(Attendance!$D$2:$ZZ$2=_xlfn.XLOOKUP(J$1,'Point System'!$A:$A,'Point System'!$B:$B,""))*(TEXT(Attendance!$D$1:$ZZ$1,"mmm")="Apr"))*_xlfn.XLOOKUP(J$1,'Point System'!$A:$A,'Point System'!$C:$C,0)</f>
        <v>0</v>
      </c>
      <c r="K144" s="233" cm="1">
        <f t="array" ref="K144">SUMPRODUCT((LOWER(INDEX(Attendance!$D:$ZZ,MATCH($A144,Attendance!$A:$A,0),0))="x")*(Attendance!$D$2:$ZZ$2=_xlfn.XLOOKUP(K$1,'Point System'!$A:$A,'Point System'!$B:$B,""))*(TEXT(Attendance!$D$1:$ZZ$1,"mmm")="Apr"))*_xlfn.XLOOKUP(K$1,'Point System'!$A:$A,'Point System'!$C:$C,0)</f>
        <v>0</v>
      </c>
      <c r="L144" s="188"/>
      <c r="M144" s="188"/>
      <c r="N144" s="188"/>
      <c r="O144" s="188"/>
      <c r="P144" s="241">
        <f t="shared" si="6"/>
        <v>0</v>
      </c>
      <c r="Q144" s="242">
        <f>IFERROR(INDEX(Deduction!$AC:$AC,MATCH($A144,Deduction!$A:$A,0))*_xlfn.XLOOKUP(Q$1,'Point System'!$E:$E,'Point System'!$G:$G,0),0)</f>
        <v>0</v>
      </c>
      <c r="R144" s="242">
        <f>IFERROR(INDEX(Deduction!$AD:$AD,MATCH($A144,Deduction!$A:$A,0))*_xlfn.XLOOKUP(R$1,'Point System'!$E:$E,'Point System'!$G:$G,0),0)</f>
        <v>0</v>
      </c>
      <c r="S144" s="242">
        <f>IFERROR(INDEX(Deduction!$AE:$AE,MATCH($A144,Deduction!$A:$A,0))*_xlfn.XLOOKUP(S$1,'Point System'!$E:$E,'Point System'!$G:$G,0),0)</f>
        <v>0</v>
      </c>
      <c r="T144" s="242">
        <f>IFERROR(INDEX(Deduction!$AF:$AF,MATCH($A144,Deduction!$A:$A,0))*_xlfn.XLOOKUP(T$1,'Point System'!$E:$E,'Point System'!$G:$G,0),0)</f>
        <v>0</v>
      </c>
      <c r="U144" s="242">
        <f>IFERROR(INDEX(Deduction!$AG:$AG,MATCH($A144,Deduction!$A:$A,0))*_xlfn.XLOOKUP(U$1,'Point System'!$E:$E,'Point System'!$G:$G,0),0)</f>
        <v>0</v>
      </c>
      <c r="V144" s="242">
        <f>IFERROR(INDEX(Deduction!$AH:$AH,MATCH($A144,Deduction!$A:$A,0))*_xlfn.XLOOKUP(V$1,'Point System'!$E:$E,'Point System'!$G:$G,0),0)</f>
        <v>0</v>
      </c>
      <c r="W144" s="241">
        <f t="shared" si="7"/>
        <v>0</v>
      </c>
      <c r="X144" s="241">
        <f t="shared" si="8"/>
        <v>0</v>
      </c>
      <c r="Y144" s="244" cm="1">
        <f t="array" ref="Y144">IFERROR(SUMPRODUCT((LOWER(INDEX(Attendance!$E:$ZZ,MATCH($A144,Attendance!$A:$A,0),0))="x")*(TEXT(Attendance!$E$1:$ZZ$1,"mmm")="Apr"))/SUMPRODUCT((Attendance!$E$1:$ZZ$1&lt;&gt;"")*(TEXT(Attendance!$E$1:$ZZ$1,"mmm")="Apr")),0)</f>
        <v>0</v>
      </c>
      <c r="Z144" s="245" cm="1">
        <f t="array" ref="Z144">IFERROR(SUMPRODUCT((LOWER(INDEX(Attendance!$E:$ZZ,MATCH($A144,Attendance!$A:$A,0),0))="x")*(Attendance!$E$2:$ZZ$2=_xlfn.XLOOKUP(E$1,'Point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45" spans="1:26" x14ac:dyDescent="0.25">
      <c r="A145" s="39">
        <f>Attendance!A144</f>
        <v>142</v>
      </c>
      <c r="B145" s="39" t="str">
        <f>IF($A145=0,"",IFERROR(_xlfn.LET(_xlpm.x,INDEX(Attendance!$B:$B,MATCH($A145,Attendance!$A:$A,0)),IF(_xlpm.x=0,"",_xlpm.x)),""))</f>
        <v/>
      </c>
      <c r="C145" s="39" t="str">
        <f>IF($A145=0,"",IFERROR(_xlfn.LET(_xlpm.x,INDEX(Attendance!$C:$C,MATCH($A145,Attendance!$A:$A,0)),IF(_xlpm.x=0,"",_xlpm.x)),""))</f>
        <v/>
      </c>
      <c r="D145" s="39" t="str">
        <f>IF($A145=0,"",IFERROR(_xlfn.LET(_xlpm.x,INDEX(Attendance!$D:$D,MATCH($A145,Attendance!$A:$A,0)),IF(_xlpm.x=0,"",_xlpm.x)),""))</f>
        <v/>
      </c>
      <c r="E145" s="233" cm="1">
        <f t="array" ref="E145">SUMPRODUCT((LOWER(INDEX(Attendance!$D:$ZZ,MATCH($A145,Attendance!$A:$A,0),0))="x")*(Attendance!$D$2:$ZZ$2=_xlfn.XLOOKUP(E$1,'Point System'!$A:$A,'Point System'!$B:$B,""))*(TEXT(Attendance!$D$1:$ZZ$1,"mmm")="Apr"))*_xlfn.XLOOKUP(E$1,'Point System'!$A:$A,'Point System'!$C:$C,0)</f>
        <v>0</v>
      </c>
      <c r="F145" s="233" cm="1">
        <f t="array" ref="F145">SUMPRODUCT((LOWER(INDEX(Attendance!$D:$ZZ,MATCH($A145,Attendance!$A:$A,0),0))="x")*(Attendance!$D$2:$ZZ$2=_xlfn.XLOOKUP(F$1,'Point System'!$A:$A,'Point System'!$B:$B,""))*(TEXT(Attendance!$D$1:$ZZ$1,"mmm")="Apr"))*_xlfn.XLOOKUP(F$1,'Point System'!$A:$A,'Point System'!$C:$C,0)</f>
        <v>0</v>
      </c>
      <c r="G145" s="233" cm="1">
        <f t="array" ref="G145">SUMPRODUCT((LOWER(INDEX(Attendance!$D:$ZZ,MATCH($A145,Attendance!$A:$A,0),0))="x")*(Attendance!$D$2:$ZZ$2=_xlfn.XLOOKUP(G$1,'Point System'!$A:$A,'Point System'!$B:$B,""))*(TEXT(Attendance!$D$1:$ZZ$1,"mmm")="Apr"))*_xlfn.XLOOKUP(G$1,'Point System'!$A:$A,'Point System'!$C:$C,0)</f>
        <v>0</v>
      </c>
      <c r="H145" s="233" cm="1">
        <f t="array" ref="H145">SUMPRODUCT((LOWER(INDEX(Attendance!$D:$ZZ,MATCH($A145,Attendance!$A:$A,0),0))="x")*(Attendance!$D$2:$ZZ$2=_xlfn.XLOOKUP(H$1,'Point System'!$A:$A,'Point System'!$B:$B,""))*(TEXT(Attendance!$D$1:$ZZ$1,"mmm")="Apr"))*_xlfn.XLOOKUP(H$1,'Point System'!$A:$A,'Point System'!$C:$C,0)</f>
        <v>0</v>
      </c>
      <c r="I145" s="233" cm="1">
        <f t="array" ref="I145">SUMPRODUCT((LOWER(INDEX(Attendance!$D:$ZZ,MATCH($A145,Attendance!$A:$A,0),0))="x")*(Attendance!$D$2:$ZZ$2=_xlfn.XLOOKUP(I$1,'Point System'!$A:$A,'Point System'!$B:$B,""))*(TEXT(Attendance!$D$1:$ZZ$1,"mmm")="Apr"))*_xlfn.XLOOKUP(I$1,'Point System'!$A:$A,'Point System'!$C:$C,0)</f>
        <v>0</v>
      </c>
      <c r="J145" s="233" cm="1">
        <f t="array" ref="J145">SUMPRODUCT((LOWER(INDEX(Attendance!$D:$ZZ,MATCH($A145,Attendance!$A:$A,0),0))="x")*(Attendance!$D$2:$ZZ$2=_xlfn.XLOOKUP(J$1,'Point System'!$A:$A,'Point System'!$B:$B,""))*(TEXT(Attendance!$D$1:$ZZ$1,"mmm")="Apr"))*_xlfn.XLOOKUP(J$1,'Point System'!$A:$A,'Point System'!$C:$C,0)</f>
        <v>0</v>
      </c>
      <c r="K145" s="233" cm="1">
        <f t="array" ref="K145">SUMPRODUCT((LOWER(INDEX(Attendance!$D:$ZZ,MATCH($A145,Attendance!$A:$A,0),0))="x")*(Attendance!$D$2:$ZZ$2=_xlfn.XLOOKUP(K$1,'Point System'!$A:$A,'Point System'!$B:$B,""))*(TEXT(Attendance!$D$1:$ZZ$1,"mmm")="Apr"))*_xlfn.XLOOKUP(K$1,'Point System'!$A:$A,'Point System'!$C:$C,0)</f>
        <v>0</v>
      </c>
      <c r="L145" s="188"/>
      <c r="M145" s="188"/>
      <c r="N145" s="188"/>
      <c r="O145" s="188"/>
      <c r="P145" s="241">
        <f t="shared" si="6"/>
        <v>0</v>
      </c>
      <c r="Q145" s="242">
        <f>IFERROR(INDEX(Deduction!$AC:$AC,MATCH($A145,Deduction!$A:$A,0))*_xlfn.XLOOKUP(Q$1,'Point System'!$E:$E,'Point System'!$G:$G,0),0)</f>
        <v>0</v>
      </c>
      <c r="R145" s="242">
        <f>IFERROR(INDEX(Deduction!$AD:$AD,MATCH($A145,Deduction!$A:$A,0))*_xlfn.XLOOKUP(R$1,'Point System'!$E:$E,'Point System'!$G:$G,0),0)</f>
        <v>0</v>
      </c>
      <c r="S145" s="242">
        <f>IFERROR(INDEX(Deduction!$AE:$AE,MATCH($A145,Deduction!$A:$A,0))*_xlfn.XLOOKUP(S$1,'Point System'!$E:$E,'Point System'!$G:$G,0),0)</f>
        <v>0</v>
      </c>
      <c r="T145" s="242">
        <f>IFERROR(INDEX(Deduction!$AF:$AF,MATCH($A145,Deduction!$A:$A,0))*_xlfn.XLOOKUP(T$1,'Point System'!$E:$E,'Point System'!$G:$G,0),0)</f>
        <v>0</v>
      </c>
      <c r="U145" s="242">
        <f>IFERROR(INDEX(Deduction!$AG:$AG,MATCH($A145,Deduction!$A:$A,0))*_xlfn.XLOOKUP(U$1,'Point System'!$E:$E,'Point System'!$G:$G,0),0)</f>
        <v>0</v>
      </c>
      <c r="V145" s="242">
        <f>IFERROR(INDEX(Deduction!$AH:$AH,MATCH($A145,Deduction!$A:$A,0))*_xlfn.XLOOKUP(V$1,'Point System'!$E:$E,'Point System'!$G:$G,0),0)</f>
        <v>0</v>
      </c>
      <c r="W145" s="241">
        <f t="shared" si="7"/>
        <v>0</v>
      </c>
      <c r="X145" s="241">
        <f t="shared" si="8"/>
        <v>0</v>
      </c>
      <c r="Y145" s="244" cm="1">
        <f t="array" ref="Y145">IFERROR(SUMPRODUCT((LOWER(INDEX(Attendance!$E:$ZZ,MATCH($A145,Attendance!$A:$A,0),0))="x")*(TEXT(Attendance!$E$1:$ZZ$1,"mmm")="Apr"))/SUMPRODUCT((Attendance!$E$1:$ZZ$1&lt;&gt;"")*(TEXT(Attendance!$E$1:$ZZ$1,"mmm")="Apr")),0)</f>
        <v>0</v>
      </c>
      <c r="Z145" s="245" cm="1">
        <f t="array" ref="Z145">IFERROR(SUMPRODUCT((LOWER(INDEX(Attendance!$E:$ZZ,MATCH($A145,Attendance!$A:$A,0),0))="x")*(Attendance!$E$2:$ZZ$2=_xlfn.XLOOKUP(E$1,'Point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46" spans="1:26" x14ac:dyDescent="0.25">
      <c r="A146" s="40">
        <f>Attendance!A145</f>
        <v>143</v>
      </c>
      <c r="B146" s="39" t="str">
        <f>IF($A146=0,"",IFERROR(_xlfn.LET(_xlpm.x,INDEX(Attendance!$B:$B,MATCH($A146,Attendance!$A:$A,0)),IF(_xlpm.x=0,"",_xlpm.x)),""))</f>
        <v/>
      </c>
      <c r="C146" s="39" t="str">
        <f>IF($A146=0,"",IFERROR(_xlfn.LET(_xlpm.x,INDEX(Attendance!$C:$C,MATCH($A146,Attendance!$A:$A,0)),IF(_xlpm.x=0,"",_xlpm.x)),""))</f>
        <v/>
      </c>
      <c r="D146" s="39" t="str">
        <f>IF($A146=0,"",IFERROR(_xlfn.LET(_xlpm.x,INDEX(Attendance!$D:$D,MATCH($A146,Attendance!$A:$A,0)),IF(_xlpm.x=0,"",_xlpm.x)),""))</f>
        <v/>
      </c>
      <c r="E146" s="233" cm="1">
        <f t="array" ref="E146">SUMPRODUCT((LOWER(INDEX(Attendance!$D:$ZZ,MATCH($A146,Attendance!$A:$A,0),0))="x")*(Attendance!$D$2:$ZZ$2=_xlfn.XLOOKUP(E$1,'Point System'!$A:$A,'Point System'!$B:$B,""))*(TEXT(Attendance!$D$1:$ZZ$1,"mmm")="Apr"))*_xlfn.XLOOKUP(E$1,'Point System'!$A:$A,'Point System'!$C:$C,0)</f>
        <v>0</v>
      </c>
      <c r="F146" s="233" cm="1">
        <f t="array" ref="F146">SUMPRODUCT((LOWER(INDEX(Attendance!$D:$ZZ,MATCH($A146,Attendance!$A:$A,0),0))="x")*(Attendance!$D$2:$ZZ$2=_xlfn.XLOOKUP(F$1,'Point System'!$A:$A,'Point System'!$B:$B,""))*(TEXT(Attendance!$D$1:$ZZ$1,"mmm")="Apr"))*_xlfn.XLOOKUP(F$1,'Point System'!$A:$A,'Point System'!$C:$C,0)</f>
        <v>0</v>
      </c>
      <c r="G146" s="233" cm="1">
        <f t="array" ref="G146">SUMPRODUCT((LOWER(INDEX(Attendance!$D:$ZZ,MATCH($A146,Attendance!$A:$A,0),0))="x")*(Attendance!$D$2:$ZZ$2=_xlfn.XLOOKUP(G$1,'Point System'!$A:$A,'Point System'!$B:$B,""))*(TEXT(Attendance!$D$1:$ZZ$1,"mmm")="Apr"))*_xlfn.XLOOKUP(G$1,'Point System'!$A:$A,'Point System'!$C:$C,0)</f>
        <v>0</v>
      </c>
      <c r="H146" s="233" cm="1">
        <f t="array" ref="H146">SUMPRODUCT((LOWER(INDEX(Attendance!$D:$ZZ,MATCH($A146,Attendance!$A:$A,0),0))="x")*(Attendance!$D$2:$ZZ$2=_xlfn.XLOOKUP(H$1,'Point System'!$A:$A,'Point System'!$B:$B,""))*(TEXT(Attendance!$D$1:$ZZ$1,"mmm")="Apr"))*_xlfn.XLOOKUP(H$1,'Point System'!$A:$A,'Point System'!$C:$C,0)</f>
        <v>0</v>
      </c>
      <c r="I146" s="233" cm="1">
        <f t="array" ref="I146">SUMPRODUCT((LOWER(INDEX(Attendance!$D:$ZZ,MATCH($A146,Attendance!$A:$A,0),0))="x")*(Attendance!$D$2:$ZZ$2=_xlfn.XLOOKUP(I$1,'Point System'!$A:$A,'Point System'!$B:$B,""))*(TEXT(Attendance!$D$1:$ZZ$1,"mmm")="Apr"))*_xlfn.XLOOKUP(I$1,'Point System'!$A:$A,'Point System'!$C:$C,0)</f>
        <v>0</v>
      </c>
      <c r="J146" s="233" cm="1">
        <f t="array" ref="J146">SUMPRODUCT((LOWER(INDEX(Attendance!$D:$ZZ,MATCH($A146,Attendance!$A:$A,0),0))="x")*(Attendance!$D$2:$ZZ$2=_xlfn.XLOOKUP(J$1,'Point System'!$A:$A,'Point System'!$B:$B,""))*(TEXT(Attendance!$D$1:$ZZ$1,"mmm")="Apr"))*_xlfn.XLOOKUP(J$1,'Point System'!$A:$A,'Point System'!$C:$C,0)</f>
        <v>0</v>
      </c>
      <c r="K146" s="233" cm="1">
        <f t="array" ref="K146">SUMPRODUCT((LOWER(INDEX(Attendance!$D:$ZZ,MATCH($A146,Attendance!$A:$A,0),0))="x")*(Attendance!$D$2:$ZZ$2=_xlfn.XLOOKUP(K$1,'Point System'!$A:$A,'Point System'!$B:$B,""))*(TEXT(Attendance!$D$1:$ZZ$1,"mmm")="Apr"))*_xlfn.XLOOKUP(K$1,'Point System'!$A:$A,'Point System'!$C:$C,0)</f>
        <v>0</v>
      </c>
      <c r="L146" s="188"/>
      <c r="M146" s="188"/>
      <c r="N146" s="188"/>
      <c r="O146" s="188"/>
      <c r="P146" s="241">
        <f t="shared" si="6"/>
        <v>0</v>
      </c>
      <c r="Q146" s="242">
        <f>IFERROR(INDEX(Deduction!$AC:$AC,MATCH($A146,Deduction!$A:$A,0))*_xlfn.XLOOKUP(Q$1,'Point System'!$E:$E,'Point System'!$G:$G,0),0)</f>
        <v>0</v>
      </c>
      <c r="R146" s="242">
        <f>IFERROR(INDEX(Deduction!$AD:$AD,MATCH($A146,Deduction!$A:$A,0))*_xlfn.XLOOKUP(R$1,'Point System'!$E:$E,'Point System'!$G:$G,0),0)</f>
        <v>0</v>
      </c>
      <c r="S146" s="242">
        <f>IFERROR(INDEX(Deduction!$AE:$AE,MATCH($A146,Deduction!$A:$A,0))*_xlfn.XLOOKUP(S$1,'Point System'!$E:$E,'Point System'!$G:$G,0),0)</f>
        <v>0</v>
      </c>
      <c r="T146" s="242">
        <f>IFERROR(INDEX(Deduction!$AF:$AF,MATCH($A146,Deduction!$A:$A,0))*_xlfn.XLOOKUP(T$1,'Point System'!$E:$E,'Point System'!$G:$G,0),0)</f>
        <v>0</v>
      </c>
      <c r="U146" s="242">
        <f>IFERROR(INDEX(Deduction!$AG:$AG,MATCH($A146,Deduction!$A:$A,0))*_xlfn.XLOOKUP(U$1,'Point System'!$E:$E,'Point System'!$G:$G,0),0)</f>
        <v>0</v>
      </c>
      <c r="V146" s="242">
        <f>IFERROR(INDEX(Deduction!$AH:$AH,MATCH($A146,Deduction!$A:$A,0))*_xlfn.XLOOKUP(V$1,'Point System'!$E:$E,'Point System'!$G:$G,0),0)</f>
        <v>0</v>
      </c>
      <c r="W146" s="241">
        <f t="shared" si="7"/>
        <v>0</v>
      </c>
      <c r="X146" s="241">
        <f t="shared" si="8"/>
        <v>0</v>
      </c>
      <c r="Y146" s="244" cm="1">
        <f t="array" ref="Y146">IFERROR(SUMPRODUCT((LOWER(INDEX(Attendance!$E:$ZZ,MATCH($A146,Attendance!$A:$A,0),0))="x")*(TEXT(Attendance!$E$1:$ZZ$1,"mmm")="Apr"))/SUMPRODUCT((Attendance!$E$1:$ZZ$1&lt;&gt;"")*(TEXT(Attendance!$E$1:$ZZ$1,"mmm")="Apr")),0)</f>
        <v>0</v>
      </c>
      <c r="Z146" s="245" cm="1">
        <f t="array" ref="Z146">IFERROR(SUMPRODUCT((LOWER(INDEX(Attendance!$E:$ZZ,MATCH($A146,Attendance!$A:$A,0),0))="x")*(Attendance!$E$2:$ZZ$2=_xlfn.XLOOKUP(E$1,'Point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47" spans="1:26" x14ac:dyDescent="0.25">
      <c r="A147" s="39">
        <f>Attendance!A146</f>
        <v>144</v>
      </c>
      <c r="B147" s="39" t="str">
        <f>IF($A147=0,"",IFERROR(_xlfn.LET(_xlpm.x,INDEX(Attendance!$B:$B,MATCH($A147,Attendance!$A:$A,0)),IF(_xlpm.x=0,"",_xlpm.x)),""))</f>
        <v/>
      </c>
      <c r="C147" s="39" t="str">
        <f>IF($A147=0,"",IFERROR(_xlfn.LET(_xlpm.x,INDEX(Attendance!$C:$C,MATCH($A147,Attendance!$A:$A,0)),IF(_xlpm.x=0,"",_xlpm.x)),""))</f>
        <v/>
      </c>
      <c r="D147" s="39" t="str">
        <f>IF($A147=0,"",IFERROR(_xlfn.LET(_xlpm.x,INDEX(Attendance!$D:$D,MATCH($A147,Attendance!$A:$A,0)),IF(_xlpm.x=0,"",_xlpm.x)),""))</f>
        <v/>
      </c>
      <c r="E147" s="233" cm="1">
        <f t="array" ref="E147">SUMPRODUCT((LOWER(INDEX(Attendance!$D:$ZZ,MATCH($A147,Attendance!$A:$A,0),0))="x")*(Attendance!$D$2:$ZZ$2=_xlfn.XLOOKUP(E$1,'Point System'!$A:$A,'Point System'!$B:$B,""))*(TEXT(Attendance!$D$1:$ZZ$1,"mmm")="Apr"))*_xlfn.XLOOKUP(E$1,'Point System'!$A:$A,'Point System'!$C:$C,0)</f>
        <v>0</v>
      </c>
      <c r="F147" s="233" cm="1">
        <f t="array" ref="F147">SUMPRODUCT((LOWER(INDEX(Attendance!$D:$ZZ,MATCH($A147,Attendance!$A:$A,0),0))="x")*(Attendance!$D$2:$ZZ$2=_xlfn.XLOOKUP(F$1,'Point System'!$A:$A,'Point System'!$B:$B,""))*(TEXT(Attendance!$D$1:$ZZ$1,"mmm")="Apr"))*_xlfn.XLOOKUP(F$1,'Point System'!$A:$A,'Point System'!$C:$C,0)</f>
        <v>0</v>
      </c>
      <c r="G147" s="233" cm="1">
        <f t="array" ref="G147">SUMPRODUCT((LOWER(INDEX(Attendance!$D:$ZZ,MATCH($A147,Attendance!$A:$A,0),0))="x")*(Attendance!$D$2:$ZZ$2=_xlfn.XLOOKUP(G$1,'Point System'!$A:$A,'Point System'!$B:$B,""))*(TEXT(Attendance!$D$1:$ZZ$1,"mmm")="Apr"))*_xlfn.XLOOKUP(G$1,'Point System'!$A:$A,'Point System'!$C:$C,0)</f>
        <v>0</v>
      </c>
      <c r="H147" s="233" cm="1">
        <f t="array" ref="H147">SUMPRODUCT((LOWER(INDEX(Attendance!$D:$ZZ,MATCH($A147,Attendance!$A:$A,0),0))="x")*(Attendance!$D$2:$ZZ$2=_xlfn.XLOOKUP(H$1,'Point System'!$A:$A,'Point System'!$B:$B,""))*(TEXT(Attendance!$D$1:$ZZ$1,"mmm")="Apr"))*_xlfn.XLOOKUP(H$1,'Point System'!$A:$A,'Point System'!$C:$C,0)</f>
        <v>0</v>
      </c>
      <c r="I147" s="233" cm="1">
        <f t="array" ref="I147">SUMPRODUCT((LOWER(INDEX(Attendance!$D:$ZZ,MATCH($A147,Attendance!$A:$A,0),0))="x")*(Attendance!$D$2:$ZZ$2=_xlfn.XLOOKUP(I$1,'Point System'!$A:$A,'Point System'!$B:$B,""))*(TEXT(Attendance!$D$1:$ZZ$1,"mmm")="Apr"))*_xlfn.XLOOKUP(I$1,'Point System'!$A:$A,'Point System'!$C:$C,0)</f>
        <v>0</v>
      </c>
      <c r="J147" s="233" cm="1">
        <f t="array" ref="J147">SUMPRODUCT((LOWER(INDEX(Attendance!$D:$ZZ,MATCH($A147,Attendance!$A:$A,0),0))="x")*(Attendance!$D$2:$ZZ$2=_xlfn.XLOOKUP(J$1,'Point System'!$A:$A,'Point System'!$B:$B,""))*(TEXT(Attendance!$D$1:$ZZ$1,"mmm")="Apr"))*_xlfn.XLOOKUP(J$1,'Point System'!$A:$A,'Point System'!$C:$C,0)</f>
        <v>0</v>
      </c>
      <c r="K147" s="233" cm="1">
        <f t="array" ref="K147">SUMPRODUCT((LOWER(INDEX(Attendance!$D:$ZZ,MATCH($A147,Attendance!$A:$A,0),0))="x")*(Attendance!$D$2:$ZZ$2=_xlfn.XLOOKUP(K$1,'Point System'!$A:$A,'Point System'!$B:$B,""))*(TEXT(Attendance!$D$1:$ZZ$1,"mmm")="Apr"))*_xlfn.XLOOKUP(K$1,'Point System'!$A:$A,'Point System'!$C:$C,0)</f>
        <v>0</v>
      </c>
      <c r="L147" s="188"/>
      <c r="M147" s="188"/>
      <c r="N147" s="188"/>
      <c r="O147" s="188"/>
      <c r="P147" s="241">
        <f t="shared" si="6"/>
        <v>0</v>
      </c>
      <c r="Q147" s="242">
        <f>IFERROR(INDEX(Deduction!$AC:$AC,MATCH($A147,Deduction!$A:$A,0))*_xlfn.XLOOKUP(Q$1,'Point System'!$E:$E,'Point System'!$G:$G,0),0)</f>
        <v>0</v>
      </c>
      <c r="R147" s="242">
        <f>IFERROR(INDEX(Deduction!$AD:$AD,MATCH($A147,Deduction!$A:$A,0))*_xlfn.XLOOKUP(R$1,'Point System'!$E:$E,'Point System'!$G:$G,0),0)</f>
        <v>0</v>
      </c>
      <c r="S147" s="242">
        <f>IFERROR(INDEX(Deduction!$AE:$AE,MATCH($A147,Deduction!$A:$A,0))*_xlfn.XLOOKUP(S$1,'Point System'!$E:$E,'Point System'!$G:$G,0),0)</f>
        <v>0</v>
      </c>
      <c r="T147" s="242">
        <f>IFERROR(INDEX(Deduction!$AF:$AF,MATCH($A147,Deduction!$A:$A,0))*_xlfn.XLOOKUP(T$1,'Point System'!$E:$E,'Point System'!$G:$G,0),0)</f>
        <v>0</v>
      </c>
      <c r="U147" s="242">
        <f>IFERROR(INDEX(Deduction!$AG:$AG,MATCH($A147,Deduction!$A:$A,0))*_xlfn.XLOOKUP(U$1,'Point System'!$E:$E,'Point System'!$G:$G,0),0)</f>
        <v>0</v>
      </c>
      <c r="V147" s="242">
        <f>IFERROR(INDEX(Deduction!$AH:$AH,MATCH($A147,Deduction!$A:$A,0))*_xlfn.XLOOKUP(V$1,'Point System'!$E:$E,'Point System'!$G:$G,0),0)</f>
        <v>0</v>
      </c>
      <c r="W147" s="241">
        <f t="shared" si="7"/>
        <v>0</v>
      </c>
      <c r="X147" s="241">
        <f t="shared" si="8"/>
        <v>0</v>
      </c>
      <c r="Y147" s="244" cm="1">
        <f t="array" ref="Y147">IFERROR(SUMPRODUCT((LOWER(INDEX(Attendance!$E:$ZZ,MATCH($A147,Attendance!$A:$A,0),0))="x")*(TEXT(Attendance!$E$1:$ZZ$1,"mmm")="Apr"))/SUMPRODUCT((Attendance!$E$1:$ZZ$1&lt;&gt;"")*(TEXT(Attendance!$E$1:$ZZ$1,"mmm")="Apr")),0)</f>
        <v>0</v>
      </c>
      <c r="Z147" s="245" cm="1">
        <f t="array" ref="Z147">IFERROR(SUMPRODUCT((LOWER(INDEX(Attendance!$E:$ZZ,MATCH($A147,Attendance!$A:$A,0),0))="x")*(Attendance!$E$2:$ZZ$2=_xlfn.XLOOKUP(E$1,'Point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48" spans="1:26" x14ac:dyDescent="0.25">
      <c r="A148" s="40">
        <f>Attendance!A147</f>
        <v>145</v>
      </c>
      <c r="B148" s="39" t="str">
        <f>IF($A148=0,"",IFERROR(_xlfn.LET(_xlpm.x,INDEX(Attendance!$B:$B,MATCH($A148,Attendance!$A:$A,0)),IF(_xlpm.x=0,"",_xlpm.x)),""))</f>
        <v/>
      </c>
      <c r="C148" s="39" t="str">
        <f>IF($A148=0,"",IFERROR(_xlfn.LET(_xlpm.x,INDEX(Attendance!$C:$C,MATCH($A148,Attendance!$A:$A,0)),IF(_xlpm.x=0,"",_xlpm.x)),""))</f>
        <v/>
      </c>
      <c r="D148" s="39" t="str">
        <f>IF($A148=0,"",IFERROR(_xlfn.LET(_xlpm.x,INDEX(Attendance!$D:$D,MATCH($A148,Attendance!$A:$A,0)),IF(_xlpm.x=0,"",_xlpm.x)),""))</f>
        <v/>
      </c>
      <c r="E148" s="233" cm="1">
        <f t="array" ref="E148">SUMPRODUCT((LOWER(INDEX(Attendance!$D:$ZZ,MATCH($A148,Attendance!$A:$A,0),0))="x")*(Attendance!$D$2:$ZZ$2=_xlfn.XLOOKUP(E$1,'Point System'!$A:$A,'Point System'!$B:$B,""))*(TEXT(Attendance!$D$1:$ZZ$1,"mmm")="Apr"))*_xlfn.XLOOKUP(E$1,'Point System'!$A:$A,'Point System'!$C:$C,0)</f>
        <v>0</v>
      </c>
      <c r="F148" s="233" cm="1">
        <f t="array" ref="F148">SUMPRODUCT((LOWER(INDEX(Attendance!$D:$ZZ,MATCH($A148,Attendance!$A:$A,0),0))="x")*(Attendance!$D$2:$ZZ$2=_xlfn.XLOOKUP(F$1,'Point System'!$A:$A,'Point System'!$B:$B,""))*(TEXT(Attendance!$D$1:$ZZ$1,"mmm")="Apr"))*_xlfn.XLOOKUP(F$1,'Point System'!$A:$A,'Point System'!$C:$C,0)</f>
        <v>0</v>
      </c>
      <c r="G148" s="233" cm="1">
        <f t="array" ref="G148">SUMPRODUCT((LOWER(INDEX(Attendance!$D:$ZZ,MATCH($A148,Attendance!$A:$A,0),0))="x")*(Attendance!$D$2:$ZZ$2=_xlfn.XLOOKUP(G$1,'Point System'!$A:$A,'Point System'!$B:$B,""))*(TEXT(Attendance!$D$1:$ZZ$1,"mmm")="Apr"))*_xlfn.XLOOKUP(G$1,'Point System'!$A:$A,'Point System'!$C:$C,0)</f>
        <v>0</v>
      </c>
      <c r="H148" s="233" cm="1">
        <f t="array" ref="H148">SUMPRODUCT((LOWER(INDEX(Attendance!$D:$ZZ,MATCH($A148,Attendance!$A:$A,0),0))="x")*(Attendance!$D$2:$ZZ$2=_xlfn.XLOOKUP(H$1,'Point System'!$A:$A,'Point System'!$B:$B,""))*(TEXT(Attendance!$D$1:$ZZ$1,"mmm")="Apr"))*_xlfn.XLOOKUP(H$1,'Point System'!$A:$A,'Point System'!$C:$C,0)</f>
        <v>0</v>
      </c>
      <c r="I148" s="233" cm="1">
        <f t="array" ref="I148">SUMPRODUCT((LOWER(INDEX(Attendance!$D:$ZZ,MATCH($A148,Attendance!$A:$A,0),0))="x")*(Attendance!$D$2:$ZZ$2=_xlfn.XLOOKUP(I$1,'Point System'!$A:$A,'Point System'!$B:$B,""))*(TEXT(Attendance!$D$1:$ZZ$1,"mmm")="Apr"))*_xlfn.XLOOKUP(I$1,'Point System'!$A:$A,'Point System'!$C:$C,0)</f>
        <v>0</v>
      </c>
      <c r="J148" s="233" cm="1">
        <f t="array" ref="J148">SUMPRODUCT((LOWER(INDEX(Attendance!$D:$ZZ,MATCH($A148,Attendance!$A:$A,0),0))="x")*(Attendance!$D$2:$ZZ$2=_xlfn.XLOOKUP(J$1,'Point System'!$A:$A,'Point System'!$B:$B,""))*(TEXT(Attendance!$D$1:$ZZ$1,"mmm")="Apr"))*_xlfn.XLOOKUP(J$1,'Point System'!$A:$A,'Point System'!$C:$C,0)</f>
        <v>0</v>
      </c>
      <c r="K148" s="233" cm="1">
        <f t="array" ref="K148">SUMPRODUCT((LOWER(INDEX(Attendance!$D:$ZZ,MATCH($A148,Attendance!$A:$A,0),0))="x")*(Attendance!$D$2:$ZZ$2=_xlfn.XLOOKUP(K$1,'Point System'!$A:$A,'Point System'!$B:$B,""))*(TEXT(Attendance!$D$1:$ZZ$1,"mmm")="Apr"))*_xlfn.XLOOKUP(K$1,'Point System'!$A:$A,'Point System'!$C:$C,0)</f>
        <v>0</v>
      </c>
      <c r="L148" s="188"/>
      <c r="M148" s="188"/>
      <c r="N148" s="188"/>
      <c r="O148" s="188"/>
      <c r="P148" s="241">
        <f t="shared" si="6"/>
        <v>0</v>
      </c>
      <c r="Q148" s="242">
        <f>IFERROR(INDEX(Deduction!$AC:$AC,MATCH($A148,Deduction!$A:$A,0))*_xlfn.XLOOKUP(Q$1,'Point System'!$E:$E,'Point System'!$G:$G,0),0)</f>
        <v>0</v>
      </c>
      <c r="R148" s="242">
        <f>IFERROR(INDEX(Deduction!$AD:$AD,MATCH($A148,Deduction!$A:$A,0))*_xlfn.XLOOKUP(R$1,'Point System'!$E:$E,'Point System'!$G:$G,0),0)</f>
        <v>0</v>
      </c>
      <c r="S148" s="242">
        <f>IFERROR(INDEX(Deduction!$AE:$AE,MATCH($A148,Deduction!$A:$A,0))*_xlfn.XLOOKUP(S$1,'Point System'!$E:$E,'Point System'!$G:$G,0),0)</f>
        <v>0</v>
      </c>
      <c r="T148" s="242">
        <f>IFERROR(INDEX(Deduction!$AF:$AF,MATCH($A148,Deduction!$A:$A,0))*_xlfn.XLOOKUP(T$1,'Point System'!$E:$E,'Point System'!$G:$G,0),0)</f>
        <v>0</v>
      </c>
      <c r="U148" s="242">
        <f>IFERROR(INDEX(Deduction!$AG:$AG,MATCH($A148,Deduction!$A:$A,0))*_xlfn.XLOOKUP(U$1,'Point System'!$E:$E,'Point System'!$G:$G,0),0)</f>
        <v>0</v>
      </c>
      <c r="V148" s="242">
        <f>IFERROR(INDEX(Deduction!$AH:$AH,MATCH($A148,Deduction!$A:$A,0))*_xlfn.XLOOKUP(V$1,'Point System'!$E:$E,'Point System'!$G:$G,0),0)</f>
        <v>0</v>
      </c>
      <c r="W148" s="241">
        <f t="shared" si="7"/>
        <v>0</v>
      </c>
      <c r="X148" s="241">
        <f t="shared" si="8"/>
        <v>0</v>
      </c>
      <c r="Y148" s="244" cm="1">
        <f t="array" ref="Y148">IFERROR(SUMPRODUCT((LOWER(INDEX(Attendance!$E:$ZZ,MATCH($A148,Attendance!$A:$A,0),0))="x")*(TEXT(Attendance!$E$1:$ZZ$1,"mmm")="Apr"))/SUMPRODUCT((Attendance!$E$1:$ZZ$1&lt;&gt;"")*(TEXT(Attendance!$E$1:$ZZ$1,"mmm")="Apr")),0)</f>
        <v>0</v>
      </c>
      <c r="Z148" s="245" cm="1">
        <f t="array" ref="Z148">IFERROR(SUMPRODUCT((LOWER(INDEX(Attendance!$E:$ZZ,MATCH($A148,Attendance!$A:$A,0),0))="x")*(Attendance!$E$2:$ZZ$2=_xlfn.XLOOKUP(E$1,'Point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49" spans="1:26" x14ac:dyDescent="0.25">
      <c r="A149" s="39">
        <f>Attendance!A148</f>
        <v>146</v>
      </c>
      <c r="B149" s="39" t="str">
        <f>IF($A149=0,"",IFERROR(_xlfn.LET(_xlpm.x,INDEX(Attendance!$B:$B,MATCH($A149,Attendance!$A:$A,0)),IF(_xlpm.x=0,"",_xlpm.x)),""))</f>
        <v/>
      </c>
      <c r="C149" s="39" t="str">
        <f>IF($A149=0,"",IFERROR(_xlfn.LET(_xlpm.x,INDEX(Attendance!$C:$C,MATCH($A149,Attendance!$A:$A,0)),IF(_xlpm.x=0,"",_xlpm.x)),""))</f>
        <v/>
      </c>
      <c r="D149" s="39" t="str">
        <f>IF($A149=0,"",IFERROR(_xlfn.LET(_xlpm.x,INDEX(Attendance!$D:$D,MATCH($A149,Attendance!$A:$A,0)),IF(_xlpm.x=0,"",_xlpm.x)),""))</f>
        <v/>
      </c>
      <c r="E149" s="233" cm="1">
        <f t="array" ref="E149">SUMPRODUCT((LOWER(INDEX(Attendance!$D:$ZZ,MATCH($A149,Attendance!$A:$A,0),0))="x")*(Attendance!$D$2:$ZZ$2=_xlfn.XLOOKUP(E$1,'Point System'!$A:$A,'Point System'!$B:$B,""))*(TEXT(Attendance!$D$1:$ZZ$1,"mmm")="Apr"))*_xlfn.XLOOKUP(E$1,'Point System'!$A:$A,'Point System'!$C:$C,0)</f>
        <v>0</v>
      </c>
      <c r="F149" s="233" cm="1">
        <f t="array" ref="F149">SUMPRODUCT((LOWER(INDEX(Attendance!$D:$ZZ,MATCH($A149,Attendance!$A:$A,0),0))="x")*(Attendance!$D$2:$ZZ$2=_xlfn.XLOOKUP(F$1,'Point System'!$A:$A,'Point System'!$B:$B,""))*(TEXT(Attendance!$D$1:$ZZ$1,"mmm")="Apr"))*_xlfn.XLOOKUP(F$1,'Point System'!$A:$A,'Point System'!$C:$C,0)</f>
        <v>0</v>
      </c>
      <c r="G149" s="233" cm="1">
        <f t="array" ref="G149">SUMPRODUCT((LOWER(INDEX(Attendance!$D:$ZZ,MATCH($A149,Attendance!$A:$A,0),0))="x")*(Attendance!$D$2:$ZZ$2=_xlfn.XLOOKUP(G$1,'Point System'!$A:$A,'Point System'!$B:$B,""))*(TEXT(Attendance!$D$1:$ZZ$1,"mmm")="Apr"))*_xlfn.XLOOKUP(G$1,'Point System'!$A:$A,'Point System'!$C:$C,0)</f>
        <v>0</v>
      </c>
      <c r="H149" s="233" cm="1">
        <f t="array" ref="H149">SUMPRODUCT((LOWER(INDEX(Attendance!$D:$ZZ,MATCH($A149,Attendance!$A:$A,0),0))="x")*(Attendance!$D$2:$ZZ$2=_xlfn.XLOOKUP(H$1,'Point System'!$A:$A,'Point System'!$B:$B,""))*(TEXT(Attendance!$D$1:$ZZ$1,"mmm")="Apr"))*_xlfn.XLOOKUP(H$1,'Point System'!$A:$A,'Point System'!$C:$C,0)</f>
        <v>0</v>
      </c>
      <c r="I149" s="233" cm="1">
        <f t="array" ref="I149">SUMPRODUCT((LOWER(INDEX(Attendance!$D:$ZZ,MATCH($A149,Attendance!$A:$A,0),0))="x")*(Attendance!$D$2:$ZZ$2=_xlfn.XLOOKUP(I$1,'Point System'!$A:$A,'Point System'!$B:$B,""))*(TEXT(Attendance!$D$1:$ZZ$1,"mmm")="Apr"))*_xlfn.XLOOKUP(I$1,'Point System'!$A:$A,'Point System'!$C:$C,0)</f>
        <v>0</v>
      </c>
      <c r="J149" s="233" cm="1">
        <f t="array" ref="J149">SUMPRODUCT((LOWER(INDEX(Attendance!$D:$ZZ,MATCH($A149,Attendance!$A:$A,0),0))="x")*(Attendance!$D$2:$ZZ$2=_xlfn.XLOOKUP(J$1,'Point System'!$A:$A,'Point System'!$B:$B,""))*(TEXT(Attendance!$D$1:$ZZ$1,"mmm")="Apr"))*_xlfn.XLOOKUP(J$1,'Point System'!$A:$A,'Point System'!$C:$C,0)</f>
        <v>0</v>
      </c>
      <c r="K149" s="233" cm="1">
        <f t="array" ref="K149">SUMPRODUCT((LOWER(INDEX(Attendance!$D:$ZZ,MATCH($A149,Attendance!$A:$A,0),0))="x")*(Attendance!$D$2:$ZZ$2=_xlfn.XLOOKUP(K$1,'Point System'!$A:$A,'Point System'!$B:$B,""))*(TEXT(Attendance!$D$1:$ZZ$1,"mmm")="Apr"))*_xlfn.XLOOKUP(K$1,'Point System'!$A:$A,'Point System'!$C:$C,0)</f>
        <v>0</v>
      </c>
      <c r="L149" s="188"/>
      <c r="M149" s="188"/>
      <c r="N149" s="188"/>
      <c r="O149" s="188"/>
      <c r="P149" s="241">
        <f t="shared" si="6"/>
        <v>0</v>
      </c>
      <c r="Q149" s="242">
        <f>IFERROR(INDEX(Deduction!$AC:$AC,MATCH($A149,Deduction!$A:$A,0))*_xlfn.XLOOKUP(Q$1,'Point System'!$E:$E,'Point System'!$G:$G,0),0)</f>
        <v>0</v>
      </c>
      <c r="R149" s="242">
        <f>IFERROR(INDEX(Deduction!$AD:$AD,MATCH($A149,Deduction!$A:$A,0))*_xlfn.XLOOKUP(R$1,'Point System'!$E:$E,'Point System'!$G:$G,0),0)</f>
        <v>0</v>
      </c>
      <c r="S149" s="242">
        <f>IFERROR(INDEX(Deduction!$AE:$AE,MATCH($A149,Deduction!$A:$A,0))*_xlfn.XLOOKUP(S$1,'Point System'!$E:$E,'Point System'!$G:$G,0),0)</f>
        <v>0</v>
      </c>
      <c r="T149" s="242">
        <f>IFERROR(INDEX(Deduction!$AF:$AF,MATCH($A149,Deduction!$A:$A,0))*_xlfn.XLOOKUP(T$1,'Point System'!$E:$E,'Point System'!$G:$G,0),0)</f>
        <v>0</v>
      </c>
      <c r="U149" s="242">
        <f>IFERROR(INDEX(Deduction!$AG:$AG,MATCH($A149,Deduction!$A:$A,0))*_xlfn.XLOOKUP(U$1,'Point System'!$E:$E,'Point System'!$G:$G,0),0)</f>
        <v>0</v>
      </c>
      <c r="V149" s="242">
        <f>IFERROR(INDEX(Deduction!$AH:$AH,MATCH($A149,Deduction!$A:$A,0))*_xlfn.XLOOKUP(V$1,'Point System'!$E:$E,'Point System'!$G:$G,0),0)</f>
        <v>0</v>
      </c>
      <c r="W149" s="241">
        <f t="shared" si="7"/>
        <v>0</v>
      </c>
      <c r="X149" s="241">
        <f t="shared" si="8"/>
        <v>0</v>
      </c>
      <c r="Y149" s="244" cm="1">
        <f t="array" ref="Y149">IFERROR(SUMPRODUCT((LOWER(INDEX(Attendance!$E:$ZZ,MATCH($A149,Attendance!$A:$A,0),0))="x")*(TEXT(Attendance!$E$1:$ZZ$1,"mmm")="Apr"))/SUMPRODUCT((Attendance!$E$1:$ZZ$1&lt;&gt;"")*(TEXT(Attendance!$E$1:$ZZ$1,"mmm")="Apr")),0)</f>
        <v>0</v>
      </c>
      <c r="Z149" s="245" cm="1">
        <f t="array" ref="Z149">IFERROR(SUMPRODUCT((LOWER(INDEX(Attendance!$E:$ZZ,MATCH($A149,Attendance!$A:$A,0),0))="x")*(Attendance!$E$2:$ZZ$2=_xlfn.XLOOKUP(E$1,'Point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50" spans="1:26" x14ac:dyDescent="0.25">
      <c r="A150" s="40">
        <f>Attendance!A149</f>
        <v>147</v>
      </c>
      <c r="B150" s="39" t="str">
        <f>IF($A150=0,"",IFERROR(_xlfn.LET(_xlpm.x,INDEX(Attendance!$B:$B,MATCH($A150,Attendance!$A:$A,0)),IF(_xlpm.x=0,"",_xlpm.x)),""))</f>
        <v/>
      </c>
      <c r="C150" s="39" t="str">
        <f>IF($A150=0,"",IFERROR(_xlfn.LET(_xlpm.x,INDEX(Attendance!$C:$C,MATCH($A150,Attendance!$A:$A,0)),IF(_xlpm.x=0,"",_xlpm.x)),""))</f>
        <v/>
      </c>
      <c r="D150" s="39" t="str">
        <f>IF($A150=0,"",IFERROR(_xlfn.LET(_xlpm.x,INDEX(Attendance!$D:$D,MATCH($A150,Attendance!$A:$A,0)),IF(_xlpm.x=0,"",_xlpm.x)),""))</f>
        <v/>
      </c>
      <c r="E150" s="233" cm="1">
        <f t="array" ref="E150">SUMPRODUCT((LOWER(INDEX(Attendance!$D:$ZZ,MATCH($A150,Attendance!$A:$A,0),0))="x")*(Attendance!$D$2:$ZZ$2=_xlfn.XLOOKUP(E$1,'Point System'!$A:$A,'Point System'!$B:$B,""))*(TEXT(Attendance!$D$1:$ZZ$1,"mmm")="Apr"))*_xlfn.XLOOKUP(E$1,'Point System'!$A:$A,'Point System'!$C:$C,0)</f>
        <v>0</v>
      </c>
      <c r="F150" s="233" cm="1">
        <f t="array" ref="F150">SUMPRODUCT((LOWER(INDEX(Attendance!$D:$ZZ,MATCH($A150,Attendance!$A:$A,0),0))="x")*(Attendance!$D$2:$ZZ$2=_xlfn.XLOOKUP(F$1,'Point System'!$A:$A,'Point System'!$B:$B,""))*(TEXT(Attendance!$D$1:$ZZ$1,"mmm")="Apr"))*_xlfn.XLOOKUP(F$1,'Point System'!$A:$A,'Point System'!$C:$C,0)</f>
        <v>0</v>
      </c>
      <c r="G150" s="233" cm="1">
        <f t="array" ref="G150">SUMPRODUCT((LOWER(INDEX(Attendance!$D:$ZZ,MATCH($A150,Attendance!$A:$A,0),0))="x")*(Attendance!$D$2:$ZZ$2=_xlfn.XLOOKUP(G$1,'Point System'!$A:$A,'Point System'!$B:$B,""))*(TEXT(Attendance!$D$1:$ZZ$1,"mmm")="Apr"))*_xlfn.XLOOKUP(G$1,'Point System'!$A:$A,'Point System'!$C:$C,0)</f>
        <v>0</v>
      </c>
      <c r="H150" s="233" cm="1">
        <f t="array" ref="H150">SUMPRODUCT((LOWER(INDEX(Attendance!$D:$ZZ,MATCH($A150,Attendance!$A:$A,0),0))="x")*(Attendance!$D$2:$ZZ$2=_xlfn.XLOOKUP(H$1,'Point System'!$A:$A,'Point System'!$B:$B,""))*(TEXT(Attendance!$D$1:$ZZ$1,"mmm")="Apr"))*_xlfn.XLOOKUP(H$1,'Point System'!$A:$A,'Point System'!$C:$C,0)</f>
        <v>0</v>
      </c>
      <c r="I150" s="233" cm="1">
        <f t="array" ref="I150">SUMPRODUCT((LOWER(INDEX(Attendance!$D:$ZZ,MATCH($A150,Attendance!$A:$A,0),0))="x")*(Attendance!$D$2:$ZZ$2=_xlfn.XLOOKUP(I$1,'Point System'!$A:$A,'Point System'!$B:$B,""))*(TEXT(Attendance!$D$1:$ZZ$1,"mmm")="Apr"))*_xlfn.XLOOKUP(I$1,'Point System'!$A:$A,'Point System'!$C:$C,0)</f>
        <v>0</v>
      </c>
      <c r="J150" s="233" cm="1">
        <f t="array" ref="J150">SUMPRODUCT((LOWER(INDEX(Attendance!$D:$ZZ,MATCH($A150,Attendance!$A:$A,0),0))="x")*(Attendance!$D$2:$ZZ$2=_xlfn.XLOOKUP(J$1,'Point System'!$A:$A,'Point System'!$B:$B,""))*(TEXT(Attendance!$D$1:$ZZ$1,"mmm")="Apr"))*_xlfn.XLOOKUP(J$1,'Point System'!$A:$A,'Point System'!$C:$C,0)</f>
        <v>0</v>
      </c>
      <c r="K150" s="233" cm="1">
        <f t="array" ref="K150">SUMPRODUCT((LOWER(INDEX(Attendance!$D:$ZZ,MATCH($A150,Attendance!$A:$A,0),0))="x")*(Attendance!$D$2:$ZZ$2=_xlfn.XLOOKUP(K$1,'Point System'!$A:$A,'Point System'!$B:$B,""))*(TEXT(Attendance!$D$1:$ZZ$1,"mmm")="Apr"))*_xlfn.XLOOKUP(K$1,'Point System'!$A:$A,'Point System'!$C:$C,0)</f>
        <v>0</v>
      </c>
      <c r="L150" s="188"/>
      <c r="M150" s="188"/>
      <c r="N150" s="188"/>
      <c r="O150" s="188"/>
      <c r="P150" s="241">
        <f t="shared" si="6"/>
        <v>0</v>
      </c>
      <c r="Q150" s="242">
        <f>IFERROR(INDEX(Deduction!$AC:$AC,MATCH($A150,Deduction!$A:$A,0))*_xlfn.XLOOKUP(Q$1,'Point System'!$E:$E,'Point System'!$G:$G,0),0)</f>
        <v>0</v>
      </c>
      <c r="R150" s="242">
        <f>IFERROR(INDEX(Deduction!$AD:$AD,MATCH($A150,Deduction!$A:$A,0))*_xlfn.XLOOKUP(R$1,'Point System'!$E:$E,'Point System'!$G:$G,0),0)</f>
        <v>0</v>
      </c>
      <c r="S150" s="242">
        <f>IFERROR(INDEX(Deduction!$AE:$AE,MATCH($A150,Deduction!$A:$A,0))*_xlfn.XLOOKUP(S$1,'Point System'!$E:$E,'Point System'!$G:$G,0),0)</f>
        <v>0</v>
      </c>
      <c r="T150" s="242">
        <f>IFERROR(INDEX(Deduction!$AF:$AF,MATCH($A150,Deduction!$A:$A,0))*_xlfn.XLOOKUP(T$1,'Point System'!$E:$E,'Point System'!$G:$G,0),0)</f>
        <v>0</v>
      </c>
      <c r="U150" s="242">
        <f>IFERROR(INDEX(Deduction!$AG:$AG,MATCH($A150,Deduction!$A:$A,0))*_xlfn.XLOOKUP(U$1,'Point System'!$E:$E,'Point System'!$G:$G,0),0)</f>
        <v>0</v>
      </c>
      <c r="V150" s="242">
        <f>IFERROR(INDEX(Deduction!$AH:$AH,MATCH($A150,Deduction!$A:$A,0))*_xlfn.XLOOKUP(V$1,'Point System'!$E:$E,'Point System'!$G:$G,0),0)</f>
        <v>0</v>
      </c>
      <c r="W150" s="241">
        <f t="shared" si="7"/>
        <v>0</v>
      </c>
      <c r="X150" s="241">
        <f t="shared" si="8"/>
        <v>0</v>
      </c>
      <c r="Y150" s="244" cm="1">
        <f t="array" ref="Y150">IFERROR(SUMPRODUCT((LOWER(INDEX(Attendance!$E:$ZZ,MATCH($A150,Attendance!$A:$A,0),0))="x")*(TEXT(Attendance!$E$1:$ZZ$1,"mmm")="Apr"))/SUMPRODUCT((Attendance!$E$1:$ZZ$1&lt;&gt;"")*(TEXT(Attendance!$E$1:$ZZ$1,"mmm")="Apr")),0)</f>
        <v>0</v>
      </c>
      <c r="Z150" s="245" cm="1">
        <f t="array" ref="Z150">IFERROR(SUMPRODUCT((LOWER(INDEX(Attendance!$E:$ZZ,MATCH($A150,Attendance!$A:$A,0),0))="x")*(Attendance!$E$2:$ZZ$2=_xlfn.XLOOKUP(E$1,'Point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51" spans="1:26" x14ac:dyDescent="0.25">
      <c r="A151" s="39">
        <f>Attendance!A150</f>
        <v>148</v>
      </c>
      <c r="B151" s="39" t="str">
        <f>IF($A151=0,"",IFERROR(_xlfn.LET(_xlpm.x,INDEX(Attendance!$B:$B,MATCH($A151,Attendance!$A:$A,0)),IF(_xlpm.x=0,"",_xlpm.x)),""))</f>
        <v/>
      </c>
      <c r="C151" s="39" t="str">
        <f>IF($A151=0,"",IFERROR(_xlfn.LET(_xlpm.x,INDEX(Attendance!$C:$C,MATCH($A151,Attendance!$A:$A,0)),IF(_xlpm.x=0,"",_xlpm.x)),""))</f>
        <v/>
      </c>
      <c r="D151" s="39" t="str">
        <f>IF($A151=0,"",IFERROR(_xlfn.LET(_xlpm.x,INDEX(Attendance!$D:$D,MATCH($A151,Attendance!$A:$A,0)),IF(_xlpm.x=0,"",_xlpm.x)),""))</f>
        <v/>
      </c>
      <c r="E151" s="233" cm="1">
        <f t="array" ref="E151">SUMPRODUCT((LOWER(INDEX(Attendance!$D:$ZZ,MATCH($A151,Attendance!$A:$A,0),0))="x")*(Attendance!$D$2:$ZZ$2=_xlfn.XLOOKUP(E$1,'Point System'!$A:$A,'Point System'!$B:$B,""))*(TEXT(Attendance!$D$1:$ZZ$1,"mmm")="Apr"))*_xlfn.XLOOKUP(E$1,'Point System'!$A:$A,'Point System'!$C:$C,0)</f>
        <v>0</v>
      </c>
      <c r="F151" s="233" cm="1">
        <f t="array" ref="F151">SUMPRODUCT((LOWER(INDEX(Attendance!$D:$ZZ,MATCH($A151,Attendance!$A:$A,0),0))="x")*(Attendance!$D$2:$ZZ$2=_xlfn.XLOOKUP(F$1,'Point System'!$A:$A,'Point System'!$B:$B,""))*(TEXT(Attendance!$D$1:$ZZ$1,"mmm")="Apr"))*_xlfn.XLOOKUP(F$1,'Point System'!$A:$A,'Point System'!$C:$C,0)</f>
        <v>0</v>
      </c>
      <c r="G151" s="233" cm="1">
        <f t="array" ref="G151">SUMPRODUCT((LOWER(INDEX(Attendance!$D:$ZZ,MATCH($A151,Attendance!$A:$A,0),0))="x")*(Attendance!$D$2:$ZZ$2=_xlfn.XLOOKUP(G$1,'Point System'!$A:$A,'Point System'!$B:$B,""))*(TEXT(Attendance!$D$1:$ZZ$1,"mmm")="Apr"))*_xlfn.XLOOKUP(G$1,'Point System'!$A:$A,'Point System'!$C:$C,0)</f>
        <v>0</v>
      </c>
      <c r="H151" s="233" cm="1">
        <f t="array" ref="H151">SUMPRODUCT((LOWER(INDEX(Attendance!$D:$ZZ,MATCH($A151,Attendance!$A:$A,0),0))="x")*(Attendance!$D$2:$ZZ$2=_xlfn.XLOOKUP(H$1,'Point System'!$A:$A,'Point System'!$B:$B,""))*(TEXT(Attendance!$D$1:$ZZ$1,"mmm")="Apr"))*_xlfn.XLOOKUP(H$1,'Point System'!$A:$A,'Point System'!$C:$C,0)</f>
        <v>0</v>
      </c>
      <c r="I151" s="233" cm="1">
        <f t="array" ref="I151">SUMPRODUCT((LOWER(INDEX(Attendance!$D:$ZZ,MATCH($A151,Attendance!$A:$A,0),0))="x")*(Attendance!$D$2:$ZZ$2=_xlfn.XLOOKUP(I$1,'Point System'!$A:$A,'Point System'!$B:$B,""))*(TEXT(Attendance!$D$1:$ZZ$1,"mmm")="Apr"))*_xlfn.XLOOKUP(I$1,'Point System'!$A:$A,'Point System'!$C:$C,0)</f>
        <v>0</v>
      </c>
      <c r="J151" s="233" cm="1">
        <f t="array" ref="J151">SUMPRODUCT((LOWER(INDEX(Attendance!$D:$ZZ,MATCH($A151,Attendance!$A:$A,0),0))="x")*(Attendance!$D$2:$ZZ$2=_xlfn.XLOOKUP(J$1,'Point System'!$A:$A,'Point System'!$B:$B,""))*(TEXT(Attendance!$D$1:$ZZ$1,"mmm")="Apr"))*_xlfn.XLOOKUP(J$1,'Point System'!$A:$A,'Point System'!$C:$C,0)</f>
        <v>0</v>
      </c>
      <c r="K151" s="233" cm="1">
        <f t="array" ref="K151">SUMPRODUCT((LOWER(INDEX(Attendance!$D:$ZZ,MATCH($A151,Attendance!$A:$A,0),0))="x")*(Attendance!$D$2:$ZZ$2=_xlfn.XLOOKUP(K$1,'Point System'!$A:$A,'Point System'!$B:$B,""))*(TEXT(Attendance!$D$1:$ZZ$1,"mmm")="Apr"))*_xlfn.XLOOKUP(K$1,'Point System'!$A:$A,'Point System'!$C:$C,0)</f>
        <v>0</v>
      </c>
      <c r="L151" s="188"/>
      <c r="M151" s="188"/>
      <c r="N151" s="188"/>
      <c r="O151" s="188"/>
      <c r="P151" s="241">
        <f t="shared" si="6"/>
        <v>0</v>
      </c>
      <c r="Q151" s="242">
        <f>IFERROR(INDEX(Deduction!$AC:$AC,MATCH($A151,Deduction!$A:$A,0))*_xlfn.XLOOKUP(Q$1,'Point System'!$E:$E,'Point System'!$G:$G,0),0)</f>
        <v>0</v>
      </c>
      <c r="R151" s="242">
        <f>IFERROR(INDEX(Deduction!$AD:$AD,MATCH($A151,Deduction!$A:$A,0))*_xlfn.XLOOKUP(R$1,'Point System'!$E:$E,'Point System'!$G:$G,0),0)</f>
        <v>0</v>
      </c>
      <c r="S151" s="242">
        <f>IFERROR(INDEX(Deduction!$AE:$AE,MATCH($A151,Deduction!$A:$A,0))*_xlfn.XLOOKUP(S$1,'Point System'!$E:$E,'Point System'!$G:$G,0),0)</f>
        <v>0</v>
      </c>
      <c r="T151" s="242">
        <f>IFERROR(INDEX(Deduction!$AF:$AF,MATCH($A151,Deduction!$A:$A,0))*_xlfn.XLOOKUP(T$1,'Point System'!$E:$E,'Point System'!$G:$G,0),0)</f>
        <v>0</v>
      </c>
      <c r="U151" s="242">
        <f>IFERROR(INDEX(Deduction!$AG:$AG,MATCH($A151,Deduction!$A:$A,0))*_xlfn.XLOOKUP(U$1,'Point System'!$E:$E,'Point System'!$G:$G,0),0)</f>
        <v>0</v>
      </c>
      <c r="V151" s="242">
        <f>IFERROR(INDEX(Deduction!$AH:$AH,MATCH($A151,Deduction!$A:$A,0))*_xlfn.XLOOKUP(V$1,'Point System'!$E:$E,'Point System'!$G:$G,0),0)</f>
        <v>0</v>
      </c>
      <c r="W151" s="241">
        <f t="shared" si="7"/>
        <v>0</v>
      </c>
      <c r="X151" s="241">
        <f t="shared" si="8"/>
        <v>0</v>
      </c>
      <c r="Y151" s="244" cm="1">
        <f t="array" ref="Y151">IFERROR(SUMPRODUCT((LOWER(INDEX(Attendance!$E:$ZZ,MATCH($A151,Attendance!$A:$A,0),0))="x")*(TEXT(Attendance!$E$1:$ZZ$1,"mmm")="Apr"))/SUMPRODUCT((Attendance!$E$1:$ZZ$1&lt;&gt;"")*(TEXT(Attendance!$E$1:$ZZ$1,"mmm")="Apr")),0)</f>
        <v>0</v>
      </c>
      <c r="Z151" s="245" cm="1">
        <f t="array" ref="Z151">IFERROR(SUMPRODUCT((LOWER(INDEX(Attendance!$E:$ZZ,MATCH($A151,Attendance!$A:$A,0),0))="x")*(Attendance!$E$2:$ZZ$2=_xlfn.XLOOKUP(E$1,'Point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52" spans="1:26" x14ac:dyDescent="0.25">
      <c r="A152" s="40">
        <f>Attendance!A151</f>
        <v>149</v>
      </c>
      <c r="B152" s="39" t="str">
        <f>IF($A152=0,"",IFERROR(_xlfn.LET(_xlpm.x,INDEX(Attendance!$B:$B,MATCH($A152,Attendance!$A:$A,0)),IF(_xlpm.x=0,"",_xlpm.x)),""))</f>
        <v/>
      </c>
      <c r="C152" s="39" t="str">
        <f>IF($A152=0,"",IFERROR(_xlfn.LET(_xlpm.x,INDEX(Attendance!$C:$C,MATCH($A152,Attendance!$A:$A,0)),IF(_xlpm.x=0,"",_xlpm.x)),""))</f>
        <v/>
      </c>
      <c r="D152" s="39" t="str">
        <f>IF($A152=0,"",IFERROR(_xlfn.LET(_xlpm.x,INDEX(Attendance!$D:$D,MATCH($A152,Attendance!$A:$A,0)),IF(_xlpm.x=0,"",_xlpm.x)),""))</f>
        <v/>
      </c>
      <c r="E152" s="233" cm="1">
        <f t="array" ref="E152">SUMPRODUCT((LOWER(INDEX(Attendance!$D:$ZZ,MATCH($A152,Attendance!$A:$A,0),0))="x")*(Attendance!$D$2:$ZZ$2=_xlfn.XLOOKUP(E$1,'Point System'!$A:$A,'Point System'!$B:$B,""))*(TEXT(Attendance!$D$1:$ZZ$1,"mmm")="Apr"))*_xlfn.XLOOKUP(E$1,'Point System'!$A:$A,'Point System'!$C:$C,0)</f>
        <v>0</v>
      </c>
      <c r="F152" s="233" cm="1">
        <f t="array" ref="F152">SUMPRODUCT((LOWER(INDEX(Attendance!$D:$ZZ,MATCH($A152,Attendance!$A:$A,0),0))="x")*(Attendance!$D$2:$ZZ$2=_xlfn.XLOOKUP(F$1,'Point System'!$A:$A,'Point System'!$B:$B,""))*(TEXT(Attendance!$D$1:$ZZ$1,"mmm")="Apr"))*_xlfn.XLOOKUP(F$1,'Point System'!$A:$A,'Point System'!$C:$C,0)</f>
        <v>0</v>
      </c>
      <c r="G152" s="233" cm="1">
        <f t="array" ref="G152">SUMPRODUCT((LOWER(INDEX(Attendance!$D:$ZZ,MATCH($A152,Attendance!$A:$A,0),0))="x")*(Attendance!$D$2:$ZZ$2=_xlfn.XLOOKUP(G$1,'Point System'!$A:$A,'Point System'!$B:$B,""))*(TEXT(Attendance!$D$1:$ZZ$1,"mmm")="Apr"))*_xlfn.XLOOKUP(G$1,'Point System'!$A:$A,'Point System'!$C:$C,0)</f>
        <v>0</v>
      </c>
      <c r="H152" s="233" cm="1">
        <f t="array" ref="H152">SUMPRODUCT((LOWER(INDEX(Attendance!$D:$ZZ,MATCH($A152,Attendance!$A:$A,0),0))="x")*(Attendance!$D$2:$ZZ$2=_xlfn.XLOOKUP(H$1,'Point System'!$A:$A,'Point System'!$B:$B,""))*(TEXT(Attendance!$D$1:$ZZ$1,"mmm")="Apr"))*_xlfn.XLOOKUP(H$1,'Point System'!$A:$A,'Point System'!$C:$C,0)</f>
        <v>0</v>
      </c>
      <c r="I152" s="233" cm="1">
        <f t="array" ref="I152">SUMPRODUCT((LOWER(INDEX(Attendance!$D:$ZZ,MATCH($A152,Attendance!$A:$A,0),0))="x")*(Attendance!$D$2:$ZZ$2=_xlfn.XLOOKUP(I$1,'Point System'!$A:$A,'Point System'!$B:$B,""))*(TEXT(Attendance!$D$1:$ZZ$1,"mmm")="Apr"))*_xlfn.XLOOKUP(I$1,'Point System'!$A:$A,'Point System'!$C:$C,0)</f>
        <v>0</v>
      </c>
      <c r="J152" s="233" cm="1">
        <f t="array" ref="J152">SUMPRODUCT((LOWER(INDEX(Attendance!$D:$ZZ,MATCH($A152,Attendance!$A:$A,0),0))="x")*(Attendance!$D$2:$ZZ$2=_xlfn.XLOOKUP(J$1,'Point System'!$A:$A,'Point System'!$B:$B,""))*(TEXT(Attendance!$D$1:$ZZ$1,"mmm")="Apr"))*_xlfn.XLOOKUP(J$1,'Point System'!$A:$A,'Point System'!$C:$C,0)</f>
        <v>0</v>
      </c>
      <c r="K152" s="233" cm="1">
        <f t="array" ref="K152">SUMPRODUCT((LOWER(INDEX(Attendance!$D:$ZZ,MATCH($A152,Attendance!$A:$A,0),0))="x")*(Attendance!$D$2:$ZZ$2=_xlfn.XLOOKUP(K$1,'Point System'!$A:$A,'Point System'!$B:$B,""))*(TEXT(Attendance!$D$1:$ZZ$1,"mmm")="Apr"))*_xlfn.XLOOKUP(K$1,'Point System'!$A:$A,'Point System'!$C:$C,0)</f>
        <v>0</v>
      </c>
      <c r="L152" s="188"/>
      <c r="M152" s="188"/>
      <c r="N152" s="188"/>
      <c r="O152" s="188"/>
      <c r="P152" s="241">
        <f t="shared" si="6"/>
        <v>0</v>
      </c>
      <c r="Q152" s="242">
        <f>IFERROR(INDEX(Deduction!$AC:$AC,MATCH($A152,Deduction!$A:$A,0))*_xlfn.XLOOKUP(Q$1,'Point System'!$E:$E,'Point System'!$G:$G,0),0)</f>
        <v>0</v>
      </c>
      <c r="R152" s="242">
        <f>IFERROR(INDEX(Deduction!$AD:$AD,MATCH($A152,Deduction!$A:$A,0))*_xlfn.XLOOKUP(R$1,'Point System'!$E:$E,'Point System'!$G:$G,0),0)</f>
        <v>0</v>
      </c>
      <c r="S152" s="242">
        <f>IFERROR(INDEX(Deduction!$AE:$AE,MATCH($A152,Deduction!$A:$A,0))*_xlfn.XLOOKUP(S$1,'Point System'!$E:$E,'Point System'!$G:$G,0),0)</f>
        <v>0</v>
      </c>
      <c r="T152" s="242">
        <f>IFERROR(INDEX(Deduction!$AF:$AF,MATCH($A152,Deduction!$A:$A,0))*_xlfn.XLOOKUP(T$1,'Point System'!$E:$E,'Point System'!$G:$G,0),0)</f>
        <v>0</v>
      </c>
      <c r="U152" s="242">
        <f>IFERROR(INDEX(Deduction!$AG:$AG,MATCH($A152,Deduction!$A:$A,0))*_xlfn.XLOOKUP(U$1,'Point System'!$E:$E,'Point System'!$G:$G,0),0)</f>
        <v>0</v>
      </c>
      <c r="V152" s="242">
        <f>IFERROR(INDEX(Deduction!$AH:$AH,MATCH($A152,Deduction!$A:$A,0))*_xlfn.XLOOKUP(V$1,'Point System'!$E:$E,'Point System'!$G:$G,0),0)</f>
        <v>0</v>
      </c>
      <c r="W152" s="241">
        <f t="shared" si="7"/>
        <v>0</v>
      </c>
      <c r="X152" s="241">
        <f t="shared" si="8"/>
        <v>0</v>
      </c>
      <c r="Y152" s="244" cm="1">
        <f t="array" ref="Y152">IFERROR(SUMPRODUCT((LOWER(INDEX(Attendance!$E:$ZZ,MATCH($A152,Attendance!$A:$A,0),0))="x")*(TEXT(Attendance!$E$1:$ZZ$1,"mmm")="Apr"))/SUMPRODUCT((Attendance!$E$1:$ZZ$1&lt;&gt;"")*(TEXT(Attendance!$E$1:$ZZ$1,"mmm")="Apr")),0)</f>
        <v>0</v>
      </c>
      <c r="Z152" s="245" cm="1">
        <f t="array" ref="Z152">IFERROR(SUMPRODUCT((LOWER(INDEX(Attendance!$E:$ZZ,MATCH($A152,Attendance!$A:$A,0),0))="x")*(Attendance!$E$2:$ZZ$2=_xlfn.XLOOKUP(E$1,'Point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  <row r="153" spans="1:26" ht="16.5" thickBot="1" x14ac:dyDescent="0.3">
      <c r="A153" s="193">
        <f>Attendance!A152</f>
        <v>150</v>
      </c>
      <c r="B153" s="234" t="str">
        <f>IF($A153=0,"",IFERROR(_xlfn.LET(_xlpm.x,INDEX(Attendance!$B:$B,MATCH($A153,Attendance!$A:$A,0)),IF(_xlpm.x=0,"",_xlpm.x)),""))</f>
        <v/>
      </c>
      <c r="C153" s="234" t="str">
        <f>IF($A153=0,"",IFERROR(_xlfn.LET(_xlpm.x,INDEX(Attendance!$C:$C,MATCH($A153,Attendance!$A:$A,0)),IF(_xlpm.x=0,"",_xlpm.x)),""))</f>
        <v/>
      </c>
      <c r="D153" s="234" t="str">
        <f>IF($A153=0,"",IFERROR(_xlfn.LET(_xlpm.x,INDEX(Attendance!$D:$D,MATCH($A153,Attendance!$A:$A,0)),IF(_xlpm.x=0,"",_xlpm.x)),""))</f>
        <v/>
      </c>
      <c r="E153" s="235" cm="1">
        <f t="array" ref="E153">SUMPRODUCT((LOWER(INDEX(Attendance!$D:$ZZ,MATCH($A153,Attendance!$A:$A,0),0))="x")*(Attendance!$D$2:$ZZ$2=_xlfn.XLOOKUP(E$1,'Point System'!$A:$A,'Point System'!$B:$B,""))*(TEXT(Attendance!$D$1:$ZZ$1,"mmm")="Apr"))*_xlfn.XLOOKUP(E$1,'Point System'!$A:$A,'Point System'!$C:$C,0)</f>
        <v>0</v>
      </c>
      <c r="F153" s="235" cm="1">
        <f t="array" ref="F153">SUMPRODUCT((LOWER(INDEX(Attendance!$D:$ZZ,MATCH($A153,Attendance!$A:$A,0),0))="x")*(Attendance!$D$2:$ZZ$2=_xlfn.XLOOKUP(F$1,'Point System'!$A:$A,'Point System'!$B:$B,""))*(TEXT(Attendance!$D$1:$ZZ$1,"mmm")="Apr"))*_xlfn.XLOOKUP(F$1,'Point System'!$A:$A,'Point System'!$C:$C,0)</f>
        <v>0</v>
      </c>
      <c r="G153" s="235" cm="1">
        <f t="array" ref="G153">SUMPRODUCT((LOWER(INDEX(Attendance!$D:$ZZ,MATCH($A153,Attendance!$A:$A,0),0))="x")*(Attendance!$D$2:$ZZ$2=_xlfn.XLOOKUP(G$1,'Point System'!$A:$A,'Point System'!$B:$B,""))*(TEXT(Attendance!$D$1:$ZZ$1,"mmm")="Apr"))*_xlfn.XLOOKUP(G$1,'Point System'!$A:$A,'Point System'!$C:$C,0)</f>
        <v>0</v>
      </c>
      <c r="H153" s="235" cm="1">
        <f t="array" ref="H153">SUMPRODUCT((LOWER(INDEX(Attendance!$D:$ZZ,MATCH($A153,Attendance!$A:$A,0),0))="x")*(Attendance!$D$2:$ZZ$2=_xlfn.XLOOKUP(H$1,'Point System'!$A:$A,'Point System'!$B:$B,""))*(TEXT(Attendance!$D$1:$ZZ$1,"mmm")="Apr"))*_xlfn.XLOOKUP(H$1,'Point System'!$A:$A,'Point System'!$C:$C,0)</f>
        <v>0</v>
      </c>
      <c r="I153" s="235" cm="1">
        <f t="array" ref="I153">SUMPRODUCT((LOWER(INDEX(Attendance!$D:$ZZ,MATCH($A153,Attendance!$A:$A,0),0))="x")*(Attendance!$D$2:$ZZ$2=_xlfn.XLOOKUP(I$1,'Point System'!$A:$A,'Point System'!$B:$B,""))*(TEXT(Attendance!$D$1:$ZZ$1,"mmm")="Apr"))*_xlfn.XLOOKUP(I$1,'Point System'!$A:$A,'Point System'!$C:$C,0)</f>
        <v>0</v>
      </c>
      <c r="J153" s="235" cm="1">
        <f t="array" ref="J153">SUMPRODUCT((LOWER(INDEX(Attendance!$D:$ZZ,MATCH($A153,Attendance!$A:$A,0),0))="x")*(Attendance!$D$2:$ZZ$2=_xlfn.XLOOKUP(J$1,'Point System'!$A:$A,'Point System'!$B:$B,""))*(TEXT(Attendance!$D$1:$ZZ$1,"mmm")="Apr"))*_xlfn.XLOOKUP(J$1,'Point System'!$A:$A,'Point System'!$C:$C,0)</f>
        <v>0</v>
      </c>
      <c r="K153" s="235" cm="1">
        <f t="array" ref="K153">SUMPRODUCT((LOWER(INDEX(Attendance!$D:$ZZ,MATCH($A153,Attendance!$A:$A,0),0))="x")*(Attendance!$D$2:$ZZ$2=_xlfn.XLOOKUP(K$1,'Point System'!$A:$A,'Point System'!$B:$B,""))*(TEXT(Attendance!$D$1:$ZZ$1,"mmm")="Apr"))*_xlfn.XLOOKUP(K$1,'Point System'!$A:$A,'Point System'!$C:$C,0)</f>
        <v>0</v>
      </c>
      <c r="L153" s="189"/>
      <c r="M153" s="189"/>
      <c r="N153" s="189"/>
      <c r="O153" s="189"/>
      <c r="P153" s="246">
        <f t="shared" si="6"/>
        <v>0</v>
      </c>
      <c r="Q153" s="247">
        <f>IFERROR(INDEX(Deduction!$AC:$AC,MATCH($A153,Deduction!$A:$A,0))*_xlfn.XLOOKUP(Q$1,'Point System'!$E:$E,'Point System'!$G:$G,0),0)</f>
        <v>0</v>
      </c>
      <c r="R153" s="247">
        <f>IFERROR(INDEX(Deduction!$AD:$AD,MATCH($A153,Deduction!$A:$A,0))*_xlfn.XLOOKUP(R$1,'Point System'!$E:$E,'Point System'!$G:$G,0),0)</f>
        <v>0</v>
      </c>
      <c r="S153" s="247">
        <f>IFERROR(INDEX(Deduction!$AE:$AE,MATCH($A153,Deduction!$A:$A,0))*_xlfn.XLOOKUP(S$1,'Point System'!$E:$E,'Point System'!$G:$G,0),0)</f>
        <v>0</v>
      </c>
      <c r="T153" s="247">
        <f>IFERROR(INDEX(Deduction!$AF:$AF,MATCH($A153,Deduction!$A:$A,0))*_xlfn.XLOOKUP(T$1,'Point System'!$E:$E,'Point System'!$G:$G,0),0)</f>
        <v>0</v>
      </c>
      <c r="U153" s="247">
        <f>IFERROR(INDEX(Deduction!$AG:$AG,MATCH($A153,Deduction!$A:$A,0))*_xlfn.XLOOKUP(U$1,'Point System'!$E:$E,'Point System'!$G:$G,0),0)</f>
        <v>0</v>
      </c>
      <c r="V153" s="247">
        <f>IFERROR(INDEX(Deduction!$AH:$AH,MATCH($A153,Deduction!$A:$A,0))*_xlfn.XLOOKUP(V$1,'Point System'!$E:$E,'Point System'!$G:$G,0),0)</f>
        <v>0</v>
      </c>
      <c r="W153" s="246">
        <f t="shared" si="7"/>
        <v>0</v>
      </c>
      <c r="X153" s="246">
        <f t="shared" si="8"/>
        <v>0</v>
      </c>
      <c r="Y153" s="249" cm="1">
        <f t="array" ref="Y153">IFERROR(SUMPRODUCT((LOWER(INDEX(Attendance!$E:$ZZ,MATCH($A153,Attendance!$A:$A,0),0))="x")*(TEXT(Attendance!$E$1:$ZZ$1,"mmm")="Apr"))/SUMPRODUCT((Attendance!$E$1:$ZZ$1&lt;&gt;"")*(TEXT(Attendance!$E$1:$ZZ$1,"mmm")="Apr")),0)</f>
        <v>0</v>
      </c>
      <c r="Z153" s="250" cm="1">
        <f t="array" ref="Z153">IFERROR(SUMPRODUCT((LOWER(INDEX(Attendance!$E:$ZZ,MATCH($A153,Attendance!$A:$A,0),0))="x")*(Attendance!$E$2:$ZZ$2=_xlfn.XLOOKUP(E$1,'Point System'!$A:$A,'Point System'!$B:$B,""))*(TEXT(Attendance!$E$1:$ZZ$1,"mmm")="Apr"))/SUMPRODUCT((Attendance!$E$2:$ZZ$2=_xlfn.XLOOKUP(E$1,'Point System'!$A:$A,'Point System'!$B:$B,""))*(TEXT(Attendance!$E$1:$ZZ$1,"mmm")="Apr")),0)</f>
        <v>0</v>
      </c>
    </row>
  </sheetData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6"/>
  <dimension ref="A1:Z153"/>
  <sheetViews>
    <sheetView topLeftCell="B3" workbookViewId="0">
      <selection activeCell="B4" sqref="B4"/>
    </sheetView>
  </sheetViews>
  <sheetFormatPr defaultColWidth="8.85546875" defaultRowHeight="15.75" x14ac:dyDescent="0.25"/>
  <cols>
    <col min="1" max="1" width="8.85546875" style="11" hidden="1" customWidth="1"/>
    <col min="2" max="2" width="11.7109375" style="11" customWidth="1"/>
    <col min="3" max="3" width="12.28515625" style="11" customWidth="1"/>
    <col min="4" max="4" width="9.5703125" style="11" customWidth="1"/>
    <col min="5" max="11" width="8.85546875" style="7" customWidth="1"/>
    <col min="12" max="12" width="9" style="7" customWidth="1"/>
    <col min="13" max="13" width="8.85546875" style="7" customWidth="1"/>
    <col min="14" max="14" width="9.5703125" style="7" customWidth="1"/>
    <col min="15" max="15" width="8.85546875" style="7" customWidth="1"/>
    <col min="16" max="16" width="8.85546875" style="72" customWidth="1"/>
    <col min="17" max="21" width="8.85546875" style="7" customWidth="1"/>
    <col min="22" max="22" width="10" style="7" customWidth="1"/>
    <col min="23" max="23" width="8.85546875" style="72" customWidth="1"/>
    <col min="24" max="24" width="14.85546875" style="72" customWidth="1"/>
    <col min="25" max="25" width="14.85546875" style="7" customWidth="1"/>
    <col min="26" max="26" width="12.140625" style="11" customWidth="1"/>
    <col min="27" max="16384" width="8.85546875" style="11"/>
  </cols>
  <sheetData>
    <row r="1" spans="1:26" hidden="1" x14ac:dyDescent="0.25">
      <c r="D1" s="7" t="s">
        <v>74</v>
      </c>
      <c r="E1" s="66">
        <v>1001</v>
      </c>
      <c r="F1" s="66">
        <v>1002</v>
      </c>
      <c r="G1" s="66">
        <v>1003</v>
      </c>
      <c r="H1" s="66">
        <v>1004</v>
      </c>
      <c r="I1" s="66">
        <v>1005</v>
      </c>
      <c r="J1" s="66">
        <v>1006</v>
      </c>
      <c r="K1" s="67">
        <v>1007</v>
      </c>
      <c r="P1" s="68"/>
      <c r="Q1" s="69">
        <v>2001</v>
      </c>
      <c r="R1" s="69">
        <v>2002</v>
      </c>
      <c r="S1" s="69">
        <v>2003</v>
      </c>
      <c r="T1" s="69">
        <v>2004</v>
      </c>
      <c r="U1" s="69">
        <v>2005</v>
      </c>
      <c r="V1" s="69">
        <v>2006</v>
      </c>
    </row>
    <row r="2" spans="1:26" hidden="1" x14ac:dyDescent="0.25">
      <c r="B2" s="7"/>
      <c r="C2" s="7"/>
      <c r="D2" s="7"/>
      <c r="E2" s="7" t="str">
        <f>_xlfn.XLOOKUP(E$1,'Point System'!$A:$A,'Point System'!$B:$B,"")</f>
        <v>Lift</v>
      </c>
      <c r="F2" s="7" t="str">
        <f>_xlfn.XLOOKUP(F$1,'Point System'!$A:$A,'Point System'!$B:$B,"")</f>
        <v>OF</v>
      </c>
      <c r="G2" s="7" t="str">
        <f>_xlfn.XLOOKUP(G$1,'Point System'!$A:$A,'Point System'!$B:$B,"")</f>
        <v>Vol</v>
      </c>
      <c r="H2" s="7" t="str">
        <f>_xlfn.XLOOKUP(H$1,'Point System'!$A:$A,'Point System'!$B:$B,"")</f>
        <v>7v7</v>
      </c>
      <c r="I2" s="7" t="str">
        <f>_xlfn.XLOOKUP(I$1,'Point System'!$A:$A,'Point System'!$B:$B,"")</f>
        <v>Camp</v>
      </c>
      <c r="J2" s="7" t="str">
        <f>_xlfn.XLOOKUP(J$1,'Point System'!$A:$A,'Point System'!$B:$B,"")</f>
        <v>Prac</v>
      </c>
      <c r="K2" s="7" t="str">
        <f>_xlfn.XLOOKUP(K$1,'Point System'!$A:$A,'Point System'!$B:$B,"")</f>
        <v>S&amp;A</v>
      </c>
      <c r="P2" s="68"/>
      <c r="Q2" s="7" t="str">
        <f>_xlfn.XLOOKUP(Q$1,'Point System'!$E:$E,'Point System'!$F:$F,"")</f>
        <v>Tardy</v>
      </c>
      <c r="R2" s="7" t="str">
        <f>_xlfn.XLOOKUP(R$1,'Point System'!$E:$E,'Point System'!$F:$F,"")</f>
        <v>UA</v>
      </c>
      <c r="S2" s="7" t="str">
        <f>_xlfn.XLOOKUP(S$1,'Point System'!$E:$E,'Point System'!$F:$F,"")</f>
        <v>Det</v>
      </c>
      <c r="T2" s="7" t="str">
        <f>_xlfn.XLOOKUP(T$1,'Point System'!$E:$E,'Point System'!$F:$F,"")</f>
        <v>ISS</v>
      </c>
      <c r="U2" s="7" t="str">
        <f>_xlfn.XLOOKUP(U$1,'Point System'!$E:$E,'Point System'!$F:$F,"")</f>
        <v>OSS</v>
      </c>
      <c r="V2" s="7" t="str">
        <f>_xlfn.XLOOKUP(V$1,'Point System'!$E:$E,'Point System'!$F:$F,"")</f>
        <v>Grades</v>
      </c>
    </row>
    <row r="3" spans="1:26" s="71" customFormat="1" x14ac:dyDescent="0.25">
      <c r="A3" s="112" t="s">
        <v>0</v>
      </c>
      <c r="B3" s="108" t="s">
        <v>1</v>
      </c>
      <c r="C3" s="179" t="s">
        <v>2</v>
      </c>
      <c r="D3" s="180" t="s">
        <v>3</v>
      </c>
      <c r="E3" s="191" t="str">
        <f>_xlfn.XLOOKUP(E$1,'Point System'!$A:$A,'Point System'!$B:$B,"")</f>
        <v>Lift</v>
      </c>
      <c r="F3" s="191" t="str">
        <f>_xlfn.XLOOKUP(F$1,'Point System'!$A:$A,'Point System'!$B:$B,"")</f>
        <v>OF</v>
      </c>
      <c r="G3" s="191" t="str">
        <f>_xlfn.XLOOKUP(G$1,'Point System'!$A:$A,'Point System'!$B:$B,"")</f>
        <v>Vol</v>
      </c>
      <c r="H3" s="191" t="str">
        <f>_xlfn.XLOOKUP(H$1,'Point System'!$A:$A,'Point System'!$B:$B,"")</f>
        <v>7v7</v>
      </c>
      <c r="I3" s="191" t="str">
        <f>_xlfn.XLOOKUP(I$1,'Point System'!$A:$A,'Point System'!$B:$B,"")</f>
        <v>Camp</v>
      </c>
      <c r="J3" s="191" t="str">
        <f>_xlfn.XLOOKUP(J$1,'Point System'!$A:$A,'Point System'!$B:$B,"")</f>
        <v>Prac</v>
      </c>
      <c r="K3" s="191" t="str">
        <f>_xlfn.XLOOKUP(K$1,'Point System'!$A:$A,'Point System'!$B:$B,"")</f>
        <v>S&amp;A</v>
      </c>
      <c r="L3" s="181" t="s">
        <v>54</v>
      </c>
      <c r="M3" s="181" t="s">
        <v>62</v>
      </c>
      <c r="N3" s="181" t="s">
        <v>63</v>
      </c>
      <c r="O3" s="181" t="s">
        <v>71</v>
      </c>
      <c r="P3" s="192" t="s">
        <v>64</v>
      </c>
      <c r="Q3" s="191" t="str">
        <f>_xlfn.XLOOKUP(Q$1,'Point System'!$E:$E,'Point System'!$F:$F,"")</f>
        <v>Tardy</v>
      </c>
      <c r="R3" s="191" t="str">
        <f>_xlfn.XLOOKUP(R$1,'Point System'!$E:$E,'Point System'!$F:$F,"")</f>
        <v>UA</v>
      </c>
      <c r="S3" s="191" t="str">
        <f>_xlfn.XLOOKUP(S$1,'Point System'!$E:$E,'Point System'!$F:$F,"")</f>
        <v>Det</v>
      </c>
      <c r="T3" s="191" t="str">
        <f>_xlfn.XLOOKUP(T$1,'Point System'!$E:$E,'Point System'!$F:$F,"")</f>
        <v>ISS</v>
      </c>
      <c r="U3" s="191" t="str">
        <f>_xlfn.XLOOKUP(U$1,'Point System'!$E:$E,'Point System'!$F:$F,"")</f>
        <v>OSS</v>
      </c>
      <c r="V3" s="191" t="str">
        <f>_xlfn.XLOOKUP(V$1,'Point System'!$E:$E,'Point System'!$F:$F,"")</f>
        <v>Grades</v>
      </c>
      <c r="W3" s="182" t="s">
        <v>65</v>
      </c>
      <c r="X3" s="183" t="s">
        <v>66</v>
      </c>
      <c r="Y3" s="180" t="s">
        <v>67</v>
      </c>
      <c r="Z3" s="184" t="s">
        <v>68</v>
      </c>
    </row>
    <row r="4" spans="1:26" x14ac:dyDescent="0.25">
      <c r="A4" s="58">
        <f>Attendance!A3</f>
        <v>1</v>
      </c>
      <c r="B4" s="252" t="str">
        <f>IF($A4=0,"",IFERROR(_xlfn.LET(_xlpm.x,INDEX(Attendance!$B:$B,MATCH($A4,Attendance!$A:$A,0)),IF(_xlpm.x=0,"",_xlpm.x)),""))</f>
        <v/>
      </c>
      <c r="C4" s="252" t="str">
        <f>IF($A4=0,"",IFERROR(_xlfn.LET(_xlpm.x,INDEX(Attendance!$C:$C,MATCH($A4,Attendance!$A:$A,0)),IF(_xlpm.x=0,"",_xlpm.x)),""))</f>
        <v/>
      </c>
      <c r="D4" s="252" t="str">
        <f>IF($A4=0,"",IFERROR(_xlfn.LET(_xlpm.x,INDEX(Attendance!$D:$D,MATCH($A4,Attendance!$A:$A,0)),IF(_xlpm.x=0,"",_xlpm.x)),""))</f>
        <v/>
      </c>
      <c r="E4" s="251" cm="1">
        <f t="array" ref="E4">SUMPRODUCT((LOWER(INDEX(Attendance!$D:$ZZ,MATCH($A4,Attendance!$A:$A,0),0))="x")*(Attendance!$D$2:$ZZ$2=_xlfn.XLOOKUP(E$1,'Point System'!$A:$A,'Point System'!$B:$B,""))*(TEXT(Attendance!$D$1:$ZZ$1,"mmm")="May"))*_xlfn.XLOOKUP(E$1,'Point System'!$A:$A,'Point System'!$C:$C,0)</f>
        <v>0</v>
      </c>
      <c r="F4" s="251" cm="1">
        <f t="array" ref="F4">SUMPRODUCT((LOWER(INDEX(Attendance!$D:$ZZ,MATCH($A4,Attendance!$A:$A,0),0))="x")*(Attendance!$D$2:$ZZ$2=_xlfn.XLOOKUP(F$1,'Point System'!$A:$A,'Point System'!$B:$B,""))*(TEXT(Attendance!$D$1:$ZZ$1,"mmm")="May"))*_xlfn.XLOOKUP(F$1,'Point System'!$A:$A,'Point System'!$C:$C,0)</f>
        <v>0</v>
      </c>
      <c r="G4" s="251" cm="1">
        <f t="array" ref="G4">SUMPRODUCT((LOWER(INDEX(Attendance!$D:$ZZ,MATCH($A4,Attendance!$A:$A,0),0))="x")*(Attendance!$D$2:$ZZ$2=_xlfn.XLOOKUP(G$1,'Point System'!$A:$A,'Point System'!$B:$B,""))*(TEXT(Attendance!$D$1:$ZZ$1,"mmm")="May"))*_xlfn.XLOOKUP(G$1,'Point System'!$A:$A,'Point System'!$C:$C,0)</f>
        <v>0</v>
      </c>
      <c r="H4" s="251" cm="1">
        <f t="array" ref="H4">SUMPRODUCT((LOWER(INDEX(Attendance!$D:$ZZ,MATCH($A4,Attendance!$A:$A,0),0))="x")*(Attendance!$D$2:$ZZ$2=_xlfn.XLOOKUP(H$1,'Point System'!$A:$A,'Point System'!$B:$B,""))*(TEXT(Attendance!$D$1:$ZZ$1,"mmm")="May"))*_xlfn.XLOOKUP(H$1,'Point System'!$A:$A,'Point System'!$C:$C,0)</f>
        <v>0</v>
      </c>
      <c r="I4" s="251" cm="1">
        <f t="array" ref="I4">SUMPRODUCT((LOWER(INDEX(Attendance!$D:$ZZ,MATCH($A4,Attendance!$A:$A,0),0))="x")*(Attendance!$D$2:$ZZ$2=_xlfn.XLOOKUP(I$1,'Point System'!$A:$A,'Point System'!$B:$B,""))*(TEXT(Attendance!$D$1:$ZZ$1,"mmm")="May"))*_xlfn.XLOOKUP(I$1,'Point System'!$A:$A,'Point System'!$C:$C,0)</f>
        <v>0</v>
      </c>
      <c r="J4" s="251" cm="1">
        <f t="array" ref="J4">SUMPRODUCT((LOWER(INDEX(Attendance!$D:$ZZ,MATCH($A4,Attendance!$A:$A,0),0))="x")*(Attendance!$D$2:$ZZ$2=_xlfn.XLOOKUP(J$1,'Point System'!$A:$A,'Point System'!$B:$B,""))*(TEXT(Attendance!$D$1:$ZZ$1,"mmm")="May"))*_xlfn.XLOOKUP(J$1,'Point System'!$A:$A,'Point System'!$C:$C,0)</f>
        <v>0</v>
      </c>
      <c r="K4" s="251" cm="1">
        <f t="array" ref="K4">SUMPRODUCT((LOWER(INDEX(Attendance!$D:$ZZ,MATCH($A4,Attendance!$A:$A,0),0))="x")*(Attendance!$D$2:$ZZ$2=_xlfn.XLOOKUP(K$1,'Point System'!$A:$A,'Point System'!$B:$B,""))*(TEXT(Attendance!$D$1:$ZZ$1,"mmm")="May"))*_xlfn.XLOOKUP(K$1,'Point System'!$A:$A,'Point System'!$C:$C,0)</f>
        <v>0</v>
      </c>
      <c r="L4" s="186">
        <v>0</v>
      </c>
      <c r="M4" s="186">
        <v>0</v>
      </c>
      <c r="N4" s="186">
        <v>0</v>
      </c>
      <c r="O4" s="186">
        <v>0</v>
      </c>
      <c r="P4" s="236">
        <f t="shared" ref="P4:P67" si="0">SUM(E4:O4)</f>
        <v>0</v>
      </c>
      <c r="Q4" s="237">
        <f>IFERROR(INDEX(Deduction!$AI:$AI,MATCH($A4,Deduction!$A:$A,0))*_xlfn.XLOOKUP(Q$1,'Point System'!$E:$E,'Point System'!$G:$G,0),0)</f>
        <v>0</v>
      </c>
      <c r="R4" s="237">
        <f>IFERROR(INDEX(Deduction!$AJ:$AJ,MATCH($A4,Deduction!$A:$A,0))*_xlfn.XLOOKUP(R$1,'Point System'!$E:$E,'Point System'!$G:$G,0),0)</f>
        <v>0</v>
      </c>
      <c r="S4" s="237">
        <f>IFERROR(INDEX(Deduction!$AK:$AK,MATCH($A4,Deduction!$A:$A,0))*_xlfn.XLOOKUP(S$1,'Point System'!$E:$E,'Point System'!$G:$G,0),0)</f>
        <v>0</v>
      </c>
      <c r="T4" s="237">
        <f>IFERROR(INDEX(Deduction!$AL:$AL,MATCH($A4,Deduction!$A:$A,0))*_xlfn.XLOOKUP(T$1,'Point System'!$E:$E,'Point System'!$G:$G,0),0)</f>
        <v>0</v>
      </c>
      <c r="U4" s="237">
        <f>IFERROR(INDEX(Deduction!$AM:$AM,MATCH($A4,Deduction!$A:$A,0))*_xlfn.XLOOKUP(U$1,'Point System'!$E:$E,'Point System'!$G:$G,0),0)</f>
        <v>0</v>
      </c>
      <c r="V4" s="237">
        <f>IFERROR(INDEX(Deduction!$AN:$AN,MATCH($A4,Deduction!$A:$A,0))*_xlfn.XLOOKUP(V$1,'Point System'!$E:$E,'Point System'!$G:$G,0),0)</f>
        <v>0</v>
      </c>
      <c r="W4" s="236">
        <f t="shared" ref="W4:W67" si="1">SUM(Q4:V4)</f>
        <v>0</v>
      </c>
      <c r="X4" s="236">
        <f t="shared" ref="X4:X67" si="2">P4-W4</f>
        <v>0</v>
      </c>
      <c r="Y4" s="239" cm="1">
        <f t="array" ref="Y4">IFERROR(SUMPRODUCT((LOWER(INDEX(Attendance!$E:$ZZ,MATCH($A4,Attendance!$A:$A,0),0))="x")*(TEXT(Attendance!$E$1:$ZZ$1,"mmm")="May"))/SUMPRODUCT((Attendance!$E$1:$ZZ$1&lt;&gt;"")*(TEXT(Attendance!$E$1:$ZZ$1,"mmm")="May")),0)</f>
        <v>0</v>
      </c>
      <c r="Z4" s="240" cm="1">
        <f t="array" ref="Z4">IFERROR(SUMPRODUCT((LOWER(INDEX(Attendance!$E:$ZZ,MATCH($A4,Attendance!$A:$A,0),0))="x")*(Attendance!$E$2:$ZZ$2=_xlfn.XLOOKUP(E$1,'Point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5" spans="1:26" x14ac:dyDescent="0.25">
      <c r="A5" s="60">
        <f>Attendance!A4</f>
        <v>2</v>
      </c>
      <c r="B5" s="60" t="str">
        <f>IF($A5=0,"",IFERROR(_xlfn.LET(_xlpm.x,INDEX(Attendance!$B:$B,MATCH($A5,Attendance!$A:$A,0)),IF(_xlpm.x=0,"",_xlpm.x)),""))</f>
        <v/>
      </c>
      <c r="C5" s="60" t="str">
        <f>IF($A5=0,"",IFERROR(_xlfn.LET(_xlpm.x,INDEX(Attendance!$C:$C,MATCH($A5,Attendance!$A:$A,0)),IF(_xlpm.x=0,"",_xlpm.x)),""))</f>
        <v/>
      </c>
      <c r="D5" s="60" t="str">
        <f>IF($A5=0,"",IFERROR(_xlfn.LET(_xlpm.x,INDEX(Attendance!$D:$D,MATCH($A5,Attendance!$A:$A,0)),IF(_xlpm.x=0,"",_xlpm.x)),""))</f>
        <v/>
      </c>
      <c r="E5" s="233" cm="1">
        <f t="array" ref="E5">SUMPRODUCT((LOWER(INDEX(Attendance!$D:$ZZ,MATCH($A5,Attendance!$A:$A,0),0))="x")*(Attendance!$D$2:$ZZ$2=_xlfn.XLOOKUP(E$1,'Point System'!$A:$A,'Point System'!$B:$B,""))*(TEXT(Attendance!$D$1:$ZZ$1,"mmm")="May"))*_xlfn.XLOOKUP(E$1,'Point System'!$A:$A,'Point System'!$C:$C,0)</f>
        <v>0</v>
      </c>
      <c r="F5" s="233" cm="1">
        <f t="array" ref="F5">SUMPRODUCT((LOWER(INDEX(Attendance!$D:$ZZ,MATCH($A5,Attendance!$A:$A,0),0))="x")*(Attendance!$D$2:$ZZ$2=_xlfn.XLOOKUP(F$1,'Point System'!$A:$A,'Point System'!$B:$B,""))*(TEXT(Attendance!$D$1:$ZZ$1,"mmm")="May"))*_xlfn.XLOOKUP(F$1,'Point System'!$A:$A,'Point System'!$C:$C,0)</f>
        <v>0</v>
      </c>
      <c r="G5" s="233" cm="1">
        <f t="array" ref="G5">SUMPRODUCT((LOWER(INDEX(Attendance!$D:$ZZ,MATCH($A5,Attendance!$A:$A,0),0))="x")*(Attendance!$D$2:$ZZ$2=_xlfn.XLOOKUP(G$1,'Point System'!$A:$A,'Point System'!$B:$B,""))*(TEXT(Attendance!$D$1:$ZZ$1,"mmm")="May"))*_xlfn.XLOOKUP(G$1,'Point System'!$A:$A,'Point System'!$C:$C,0)</f>
        <v>0</v>
      </c>
      <c r="H5" s="233" cm="1">
        <f t="array" ref="H5">SUMPRODUCT((LOWER(INDEX(Attendance!$D:$ZZ,MATCH($A5,Attendance!$A:$A,0),0))="x")*(Attendance!$D$2:$ZZ$2=_xlfn.XLOOKUP(H$1,'Point System'!$A:$A,'Point System'!$B:$B,""))*(TEXT(Attendance!$D$1:$ZZ$1,"mmm")="May"))*_xlfn.XLOOKUP(H$1,'Point System'!$A:$A,'Point System'!$C:$C,0)</f>
        <v>0</v>
      </c>
      <c r="I5" s="233" cm="1">
        <f t="array" ref="I5">SUMPRODUCT((LOWER(INDEX(Attendance!$D:$ZZ,MATCH($A5,Attendance!$A:$A,0),0))="x")*(Attendance!$D$2:$ZZ$2=_xlfn.XLOOKUP(I$1,'Point System'!$A:$A,'Point System'!$B:$B,""))*(TEXT(Attendance!$D$1:$ZZ$1,"mmm")="May"))*_xlfn.XLOOKUP(I$1,'Point System'!$A:$A,'Point System'!$C:$C,0)</f>
        <v>0</v>
      </c>
      <c r="J5" s="233" cm="1">
        <f t="array" ref="J5">SUMPRODUCT((LOWER(INDEX(Attendance!$D:$ZZ,MATCH($A5,Attendance!$A:$A,0),0))="x")*(Attendance!$D$2:$ZZ$2=_xlfn.XLOOKUP(J$1,'Point System'!$A:$A,'Point System'!$B:$B,""))*(TEXT(Attendance!$D$1:$ZZ$1,"mmm")="May"))*_xlfn.XLOOKUP(J$1,'Point System'!$A:$A,'Point System'!$C:$C,0)</f>
        <v>0</v>
      </c>
      <c r="K5" s="233" cm="1">
        <f t="array" ref="K5">SUMPRODUCT((LOWER(INDEX(Attendance!$D:$ZZ,MATCH($A5,Attendance!$A:$A,0),0))="x")*(Attendance!$D$2:$ZZ$2=_xlfn.XLOOKUP(K$1,'Point System'!$A:$A,'Point System'!$B:$B,""))*(TEXT(Attendance!$D$1:$ZZ$1,"mmm")="May"))*_xlfn.XLOOKUP(K$1,'Point System'!$A:$A,'Point System'!$C:$C,0)</f>
        <v>0</v>
      </c>
      <c r="L5" s="188"/>
      <c r="M5" s="188"/>
      <c r="N5" s="188"/>
      <c r="O5" s="188"/>
      <c r="P5" s="241">
        <f t="shared" si="0"/>
        <v>0</v>
      </c>
      <c r="Q5" s="242">
        <f>IFERROR(INDEX(Deduction!$AI:$AI,MATCH($A5,Deduction!$A:$A,0))*_xlfn.XLOOKUP(Q$1,'Point System'!$E:$E,'Point System'!$G:$G,0),0)</f>
        <v>0</v>
      </c>
      <c r="R5" s="242">
        <f>IFERROR(INDEX(Deduction!$AJ:$AJ,MATCH($A5,Deduction!$A:$A,0))*_xlfn.XLOOKUP(R$1,'Point System'!$E:$E,'Point System'!$G:$G,0),0)</f>
        <v>0</v>
      </c>
      <c r="S5" s="242">
        <f>IFERROR(INDEX(Deduction!$AK:$AK,MATCH($A5,Deduction!$A:$A,0))*_xlfn.XLOOKUP(S$1,'Point System'!$E:$E,'Point System'!$G:$G,0),0)</f>
        <v>0</v>
      </c>
      <c r="T5" s="242">
        <f>IFERROR(INDEX(Deduction!$AL:$AL,MATCH($A5,Deduction!$A:$A,0))*_xlfn.XLOOKUP(T$1,'Point System'!$E:$E,'Point System'!$G:$G,0),0)</f>
        <v>0</v>
      </c>
      <c r="U5" s="242">
        <f>IFERROR(INDEX(Deduction!$AM:$AM,MATCH($A5,Deduction!$A:$A,0))*_xlfn.XLOOKUP(U$1,'Point System'!$E:$E,'Point System'!$G:$G,0),0)</f>
        <v>0</v>
      </c>
      <c r="V5" s="242">
        <f>IFERROR(INDEX(Deduction!$AN:$AN,MATCH($A5,Deduction!$A:$A,0))*_xlfn.XLOOKUP(V$1,'Point System'!$E:$E,'Point System'!$G:$G,0),0)</f>
        <v>0</v>
      </c>
      <c r="W5" s="241">
        <f t="shared" si="1"/>
        <v>0</v>
      </c>
      <c r="X5" s="241">
        <f t="shared" si="2"/>
        <v>0</v>
      </c>
      <c r="Y5" s="244" cm="1">
        <f t="array" ref="Y5">IFERROR(SUMPRODUCT((LOWER(INDEX(Attendance!$E:$ZZ,MATCH($A5,Attendance!$A:$A,0),0))="x")*(TEXT(Attendance!$E$1:$ZZ$1,"mmm")="May"))/SUMPRODUCT((Attendance!$E$1:$ZZ$1&lt;&gt;"")*(TEXT(Attendance!$E$1:$ZZ$1,"mmm")="May")),0)</f>
        <v>0</v>
      </c>
      <c r="Z5" s="245" cm="1">
        <f t="array" ref="Z5">IFERROR(SUMPRODUCT((LOWER(INDEX(Attendance!$E:$ZZ,MATCH($A5,Attendance!$A:$A,0),0))="x")*(Attendance!$E$2:$ZZ$2=_xlfn.XLOOKUP(E$1,'Point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6" spans="1:26" x14ac:dyDescent="0.25">
      <c r="A6" s="58">
        <f>Attendance!A5</f>
        <v>3</v>
      </c>
      <c r="B6" s="60" t="str">
        <f>IF($A6=0,"",IFERROR(_xlfn.LET(_xlpm.x,INDEX(Attendance!$B:$B,MATCH($A6,Attendance!$A:$A,0)),IF(_xlpm.x=0,"",_xlpm.x)),""))</f>
        <v/>
      </c>
      <c r="C6" s="60" t="str">
        <f>IF($A6=0,"",IFERROR(_xlfn.LET(_xlpm.x,INDEX(Attendance!$C:$C,MATCH($A6,Attendance!$A:$A,0)),IF(_xlpm.x=0,"",_xlpm.x)),""))</f>
        <v/>
      </c>
      <c r="D6" s="60" t="str">
        <f>IF($A6=0,"",IFERROR(_xlfn.LET(_xlpm.x,INDEX(Attendance!$D:$D,MATCH($A6,Attendance!$A:$A,0)),IF(_xlpm.x=0,"",_xlpm.x)),""))</f>
        <v/>
      </c>
      <c r="E6" s="233" cm="1">
        <f t="array" ref="E6">SUMPRODUCT((LOWER(INDEX(Attendance!$D:$ZZ,MATCH($A6,Attendance!$A:$A,0),0))="x")*(Attendance!$D$2:$ZZ$2=_xlfn.XLOOKUP(E$1,'Point System'!$A:$A,'Point System'!$B:$B,""))*(TEXT(Attendance!$D$1:$ZZ$1,"mmm")="May"))*_xlfn.XLOOKUP(E$1,'Point System'!$A:$A,'Point System'!$C:$C,0)</f>
        <v>0</v>
      </c>
      <c r="F6" s="233" cm="1">
        <f t="array" ref="F6">SUMPRODUCT((LOWER(INDEX(Attendance!$D:$ZZ,MATCH($A6,Attendance!$A:$A,0),0))="x")*(Attendance!$D$2:$ZZ$2=_xlfn.XLOOKUP(F$1,'Point System'!$A:$A,'Point System'!$B:$B,""))*(TEXT(Attendance!$D$1:$ZZ$1,"mmm")="May"))*_xlfn.XLOOKUP(F$1,'Point System'!$A:$A,'Point System'!$C:$C,0)</f>
        <v>0</v>
      </c>
      <c r="G6" s="233" cm="1">
        <f t="array" ref="G6">SUMPRODUCT((LOWER(INDEX(Attendance!$D:$ZZ,MATCH($A6,Attendance!$A:$A,0),0))="x")*(Attendance!$D$2:$ZZ$2=_xlfn.XLOOKUP(G$1,'Point System'!$A:$A,'Point System'!$B:$B,""))*(TEXT(Attendance!$D$1:$ZZ$1,"mmm")="May"))*_xlfn.XLOOKUP(G$1,'Point System'!$A:$A,'Point System'!$C:$C,0)</f>
        <v>0</v>
      </c>
      <c r="H6" s="233" cm="1">
        <f t="array" ref="H6">SUMPRODUCT((LOWER(INDEX(Attendance!$D:$ZZ,MATCH($A6,Attendance!$A:$A,0),0))="x")*(Attendance!$D$2:$ZZ$2=_xlfn.XLOOKUP(H$1,'Point System'!$A:$A,'Point System'!$B:$B,""))*(TEXT(Attendance!$D$1:$ZZ$1,"mmm")="May"))*_xlfn.XLOOKUP(H$1,'Point System'!$A:$A,'Point System'!$C:$C,0)</f>
        <v>0</v>
      </c>
      <c r="I6" s="233" cm="1">
        <f t="array" ref="I6">SUMPRODUCT((LOWER(INDEX(Attendance!$D:$ZZ,MATCH($A6,Attendance!$A:$A,0),0))="x")*(Attendance!$D$2:$ZZ$2=_xlfn.XLOOKUP(I$1,'Point System'!$A:$A,'Point System'!$B:$B,""))*(TEXT(Attendance!$D$1:$ZZ$1,"mmm")="May"))*_xlfn.XLOOKUP(I$1,'Point System'!$A:$A,'Point System'!$C:$C,0)</f>
        <v>0</v>
      </c>
      <c r="J6" s="233" cm="1">
        <f t="array" ref="J6">SUMPRODUCT((LOWER(INDEX(Attendance!$D:$ZZ,MATCH($A6,Attendance!$A:$A,0),0))="x")*(Attendance!$D$2:$ZZ$2=_xlfn.XLOOKUP(J$1,'Point System'!$A:$A,'Point System'!$B:$B,""))*(TEXT(Attendance!$D$1:$ZZ$1,"mmm")="May"))*_xlfn.XLOOKUP(J$1,'Point System'!$A:$A,'Point System'!$C:$C,0)</f>
        <v>0</v>
      </c>
      <c r="K6" s="233" cm="1">
        <f t="array" ref="K6">SUMPRODUCT((LOWER(INDEX(Attendance!$D:$ZZ,MATCH($A6,Attendance!$A:$A,0),0))="x")*(Attendance!$D$2:$ZZ$2=_xlfn.XLOOKUP(K$1,'Point System'!$A:$A,'Point System'!$B:$B,""))*(TEXT(Attendance!$D$1:$ZZ$1,"mmm")="May"))*_xlfn.XLOOKUP(K$1,'Point System'!$A:$A,'Point System'!$C:$C,0)</f>
        <v>0</v>
      </c>
      <c r="L6" s="188"/>
      <c r="M6" s="188"/>
      <c r="N6" s="188"/>
      <c r="O6" s="188"/>
      <c r="P6" s="241">
        <f t="shared" si="0"/>
        <v>0</v>
      </c>
      <c r="Q6" s="242">
        <f>IFERROR(INDEX(Deduction!$AI:$AI,MATCH($A6,Deduction!$A:$A,0))*_xlfn.XLOOKUP(Q$1,'Point System'!$E:$E,'Point System'!$G:$G,0),0)</f>
        <v>0</v>
      </c>
      <c r="R6" s="242">
        <f>IFERROR(INDEX(Deduction!$AJ:$AJ,MATCH($A6,Deduction!$A:$A,0))*_xlfn.XLOOKUP(R$1,'Point System'!$E:$E,'Point System'!$G:$G,0),0)</f>
        <v>0</v>
      </c>
      <c r="S6" s="242">
        <f>IFERROR(INDEX(Deduction!$AK:$AK,MATCH($A6,Deduction!$A:$A,0))*_xlfn.XLOOKUP(S$1,'Point System'!$E:$E,'Point System'!$G:$G,0),0)</f>
        <v>0</v>
      </c>
      <c r="T6" s="242">
        <f>IFERROR(INDEX(Deduction!$AL:$AL,MATCH($A6,Deduction!$A:$A,0))*_xlfn.XLOOKUP(T$1,'Point System'!$E:$E,'Point System'!$G:$G,0),0)</f>
        <v>0</v>
      </c>
      <c r="U6" s="242">
        <f>IFERROR(INDEX(Deduction!$AM:$AM,MATCH($A6,Deduction!$A:$A,0))*_xlfn.XLOOKUP(U$1,'Point System'!$E:$E,'Point System'!$G:$G,0),0)</f>
        <v>0</v>
      </c>
      <c r="V6" s="242">
        <f>IFERROR(INDEX(Deduction!$AN:$AN,MATCH($A6,Deduction!$A:$A,0))*_xlfn.XLOOKUP(V$1,'Point System'!$E:$E,'Point System'!$G:$G,0),0)</f>
        <v>0</v>
      </c>
      <c r="W6" s="241">
        <f t="shared" si="1"/>
        <v>0</v>
      </c>
      <c r="X6" s="241">
        <f t="shared" si="2"/>
        <v>0</v>
      </c>
      <c r="Y6" s="244" cm="1">
        <f t="array" ref="Y6">IFERROR(SUMPRODUCT((LOWER(INDEX(Attendance!$E:$ZZ,MATCH($A6,Attendance!$A:$A,0),0))="x")*(TEXT(Attendance!$E$1:$ZZ$1,"mmm")="May"))/SUMPRODUCT((Attendance!$E$1:$ZZ$1&lt;&gt;"")*(TEXT(Attendance!$E$1:$ZZ$1,"mmm")="May")),0)</f>
        <v>0</v>
      </c>
      <c r="Z6" s="245" cm="1">
        <f t="array" ref="Z6">IFERROR(SUMPRODUCT((LOWER(INDEX(Attendance!$E:$ZZ,MATCH($A6,Attendance!$A:$A,0),0))="x")*(Attendance!$E$2:$ZZ$2=_xlfn.XLOOKUP(E$1,'Point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7" spans="1:26" x14ac:dyDescent="0.25">
      <c r="A7" s="60">
        <f>Attendance!A6</f>
        <v>4</v>
      </c>
      <c r="B7" s="60" t="str">
        <f>IF($A7=0,"",IFERROR(_xlfn.LET(_xlpm.x,INDEX(Attendance!$B:$B,MATCH($A7,Attendance!$A:$A,0)),IF(_xlpm.x=0,"",_xlpm.x)),""))</f>
        <v/>
      </c>
      <c r="C7" s="60" t="str">
        <f>IF($A7=0,"",IFERROR(_xlfn.LET(_xlpm.x,INDEX(Attendance!$C:$C,MATCH($A7,Attendance!$A:$A,0)),IF(_xlpm.x=0,"",_xlpm.x)),""))</f>
        <v/>
      </c>
      <c r="D7" s="60" t="str">
        <f>IF($A7=0,"",IFERROR(_xlfn.LET(_xlpm.x,INDEX(Attendance!$D:$D,MATCH($A7,Attendance!$A:$A,0)),IF(_xlpm.x=0,"",_xlpm.x)),""))</f>
        <v/>
      </c>
      <c r="E7" s="233" cm="1">
        <f t="array" ref="E7">SUMPRODUCT((LOWER(INDEX(Attendance!$D:$ZZ,MATCH($A7,Attendance!$A:$A,0),0))="x")*(Attendance!$D$2:$ZZ$2=_xlfn.XLOOKUP(E$1,'Point System'!$A:$A,'Point System'!$B:$B,""))*(TEXT(Attendance!$D$1:$ZZ$1,"mmm")="May"))*_xlfn.XLOOKUP(E$1,'Point System'!$A:$A,'Point System'!$C:$C,0)</f>
        <v>0</v>
      </c>
      <c r="F7" s="233" cm="1">
        <f t="array" ref="F7">SUMPRODUCT((LOWER(INDEX(Attendance!$D:$ZZ,MATCH($A7,Attendance!$A:$A,0),0))="x")*(Attendance!$D$2:$ZZ$2=_xlfn.XLOOKUP(F$1,'Point System'!$A:$A,'Point System'!$B:$B,""))*(TEXT(Attendance!$D$1:$ZZ$1,"mmm")="May"))*_xlfn.XLOOKUP(F$1,'Point System'!$A:$A,'Point System'!$C:$C,0)</f>
        <v>0</v>
      </c>
      <c r="G7" s="233" cm="1">
        <f t="array" ref="G7">SUMPRODUCT((LOWER(INDEX(Attendance!$D:$ZZ,MATCH($A7,Attendance!$A:$A,0),0))="x")*(Attendance!$D$2:$ZZ$2=_xlfn.XLOOKUP(G$1,'Point System'!$A:$A,'Point System'!$B:$B,""))*(TEXT(Attendance!$D$1:$ZZ$1,"mmm")="May"))*_xlfn.XLOOKUP(G$1,'Point System'!$A:$A,'Point System'!$C:$C,0)</f>
        <v>0</v>
      </c>
      <c r="H7" s="233" cm="1">
        <f t="array" ref="H7">SUMPRODUCT((LOWER(INDEX(Attendance!$D:$ZZ,MATCH($A7,Attendance!$A:$A,0),0))="x")*(Attendance!$D$2:$ZZ$2=_xlfn.XLOOKUP(H$1,'Point System'!$A:$A,'Point System'!$B:$B,""))*(TEXT(Attendance!$D$1:$ZZ$1,"mmm")="May"))*_xlfn.XLOOKUP(H$1,'Point System'!$A:$A,'Point System'!$C:$C,0)</f>
        <v>0</v>
      </c>
      <c r="I7" s="233" cm="1">
        <f t="array" ref="I7">SUMPRODUCT((LOWER(INDEX(Attendance!$D:$ZZ,MATCH($A7,Attendance!$A:$A,0),0))="x")*(Attendance!$D$2:$ZZ$2=_xlfn.XLOOKUP(I$1,'Point System'!$A:$A,'Point System'!$B:$B,""))*(TEXT(Attendance!$D$1:$ZZ$1,"mmm")="May"))*_xlfn.XLOOKUP(I$1,'Point System'!$A:$A,'Point System'!$C:$C,0)</f>
        <v>0</v>
      </c>
      <c r="J7" s="233" cm="1">
        <f t="array" ref="J7">SUMPRODUCT((LOWER(INDEX(Attendance!$D:$ZZ,MATCH($A7,Attendance!$A:$A,0),0))="x")*(Attendance!$D$2:$ZZ$2=_xlfn.XLOOKUP(J$1,'Point System'!$A:$A,'Point System'!$B:$B,""))*(TEXT(Attendance!$D$1:$ZZ$1,"mmm")="May"))*_xlfn.XLOOKUP(J$1,'Point System'!$A:$A,'Point System'!$C:$C,0)</f>
        <v>0</v>
      </c>
      <c r="K7" s="233" cm="1">
        <f t="array" ref="K7">SUMPRODUCT((LOWER(INDEX(Attendance!$D:$ZZ,MATCH($A7,Attendance!$A:$A,0),0))="x")*(Attendance!$D$2:$ZZ$2=_xlfn.XLOOKUP(K$1,'Point System'!$A:$A,'Point System'!$B:$B,""))*(TEXT(Attendance!$D$1:$ZZ$1,"mmm")="May"))*_xlfn.XLOOKUP(K$1,'Point System'!$A:$A,'Point System'!$C:$C,0)</f>
        <v>0</v>
      </c>
      <c r="L7" s="188"/>
      <c r="M7" s="188"/>
      <c r="N7" s="188"/>
      <c r="O7" s="188"/>
      <c r="P7" s="241">
        <f t="shared" si="0"/>
        <v>0</v>
      </c>
      <c r="Q7" s="242">
        <f>IFERROR(INDEX(Deduction!$AI:$AI,MATCH($A7,Deduction!$A:$A,0))*_xlfn.XLOOKUP(Q$1,'Point System'!$E:$E,'Point System'!$G:$G,0),0)</f>
        <v>0</v>
      </c>
      <c r="R7" s="242">
        <f>IFERROR(INDEX(Deduction!$AJ:$AJ,MATCH($A7,Deduction!$A:$A,0))*_xlfn.XLOOKUP(R$1,'Point System'!$E:$E,'Point System'!$G:$G,0),0)</f>
        <v>0</v>
      </c>
      <c r="S7" s="242">
        <f>IFERROR(INDEX(Deduction!$AK:$AK,MATCH($A7,Deduction!$A:$A,0))*_xlfn.XLOOKUP(S$1,'Point System'!$E:$E,'Point System'!$G:$G,0),0)</f>
        <v>0</v>
      </c>
      <c r="T7" s="242">
        <f>IFERROR(INDEX(Deduction!$AL:$AL,MATCH($A7,Deduction!$A:$A,0))*_xlfn.XLOOKUP(T$1,'Point System'!$E:$E,'Point System'!$G:$G,0),0)</f>
        <v>0</v>
      </c>
      <c r="U7" s="242">
        <f>IFERROR(INDEX(Deduction!$AM:$AM,MATCH($A7,Deduction!$A:$A,0))*_xlfn.XLOOKUP(U$1,'Point System'!$E:$E,'Point System'!$G:$G,0),0)</f>
        <v>0</v>
      </c>
      <c r="V7" s="242">
        <f>IFERROR(INDEX(Deduction!$AN:$AN,MATCH($A7,Deduction!$A:$A,0))*_xlfn.XLOOKUP(V$1,'Point System'!$E:$E,'Point System'!$G:$G,0),0)</f>
        <v>0</v>
      </c>
      <c r="W7" s="241">
        <f t="shared" si="1"/>
        <v>0</v>
      </c>
      <c r="X7" s="241">
        <f t="shared" si="2"/>
        <v>0</v>
      </c>
      <c r="Y7" s="244" cm="1">
        <f t="array" ref="Y7">IFERROR(SUMPRODUCT((LOWER(INDEX(Attendance!$E:$ZZ,MATCH($A7,Attendance!$A:$A,0),0))="x")*(TEXT(Attendance!$E$1:$ZZ$1,"mmm")="May"))/SUMPRODUCT((Attendance!$E$1:$ZZ$1&lt;&gt;"")*(TEXT(Attendance!$E$1:$ZZ$1,"mmm")="May")),0)</f>
        <v>0</v>
      </c>
      <c r="Z7" s="245" cm="1">
        <f t="array" ref="Z7">IFERROR(SUMPRODUCT((LOWER(INDEX(Attendance!$E:$ZZ,MATCH($A7,Attendance!$A:$A,0),0))="x")*(Attendance!$E$2:$ZZ$2=_xlfn.XLOOKUP(E$1,'Point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8" spans="1:26" x14ac:dyDescent="0.25">
      <c r="A8" s="58">
        <f>Attendance!A7</f>
        <v>7</v>
      </c>
      <c r="B8" s="60" t="str">
        <f>IF($A8=0,"",IFERROR(_xlfn.LET(_xlpm.x,INDEX(Attendance!$B:$B,MATCH($A8,Attendance!$A:$A,0)),IF(_xlpm.x=0,"",_xlpm.x)),""))</f>
        <v/>
      </c>
      <c r="C8" s="60" t="str">
        <f>IF($A8=0,"",IFERROR(_xlfn.LET(_xlpm.x,INDEX(Attendance!$C:$C,MATCH($A8,Attendance!$A:$A,0)),IF(_xlpm.x=0,"",_xlpm.x)),""))</f>
        <v/>
      </c>
      <c r="D8" s="60" t="str">
        <f>IF($A8=0,"",IFERROR(_xlfn.LET(_xlpm.x,INDEX(Attendance!$D:$D,MATCH($A8,Attendance!$A:$A,0)),IF(_xlpm.x=0,"",_xlpm.x)),""))</f>
        <v/>
      </c>
      <c r="E8" s="233" cm="1">
        <f t="array" ref="E8">SUMPRODUCT((LOWER(INDEX(Attendance!$D:$ZZ,MATCH($A8,Attendance!$A:$A,0),0))="x")*(Attendance!$D$2:$ZZ$2=_xlfn.XLOOKUP(E$1,'Point System'!$A:$A,'Point System'!$B:$B,""))*(TEXT(Attendance!$D$1:$ZZ$1,"mmm")="May"))*_xlfn.XLOOKUP(E$1,'Point System'!$A:$A,'Point System'!$C:$C,0)</f>
        <v>0</v>
      </c>
      <c r="F8" s="233" cm="1">
        <f t="array" ref="F8">SUMPRODUCT((LOWER(INDEX(Attendance!$D:$ZZ,MATCH($A8,Attendance!$A:$A,0),0))="x")*(Attendance!$D$2:$ZZ$2=_xlfn.XLOOKUP(F$1,'Point System'!$A:$A,'Point System'!$B:$B,""))*(TEXT(Attendance!$D$1:$ZZ$1,"mmm")="May"))*_xlfn.XLOOKUP(F$1,'Point System'!$A:$A,'Point System'!$C:$C,0)</f>
        <v>0</v>
      </c>
      <c r="G8" s="233" cm="1">
        <f t="array" ref="G8">SUMPRODUCT((LOWER(INDEX(Attendance!$D:$ZZ,MATCH($A8,Attendance!$A:$A,0),0))="x")*(Attendance!$D$2:$ZZ$2=_xlfn.XLOOKUP(G$1,'Point System'!$A:$A,'Point System'!$B:$B,""))*(TEXT(Attendance!$D$1:$ZZ$1,"mmm")="May"))*_xlfn.XLOOKUP(G$1,'Point System'!$A:$A,'Point System'!$C:$C,0)</f>
        <v>0</v>
      </c>
      <c r="H8" s="233" cm="1">
        <f t="array" ref="H8">SUMPRODUCT((LOWER(INDEX(Attendance!$D:$ZZ,MATCH($A8,Attendance!$A:$A,0),0))="x")*(Attendance!$D$2:$ZZ$2=_xlfn.XLOOKUP(H$1,'Point System'!$A:$A,'Point System'!$B:$B,""))*(TEXT(Attendance!$D$1:$ZZ$1,"mmm")="May"))*_xlfn.XLOOKUP(H$1,'Point System'!$A:$A,'Point System'!$C:$C,0)</f>
        <v>0</v>
      </c>
      <c r="I8" s="233" cm="1">
        <f t="array" ref="I8">SUMPRODUCT((LOWER(INDEX(Attendance!$D:$ZZ,MATCH($A8,Attendance!$A:$A,0),0))="x")*(Attendance!$D$2:$ZZ$2=_xlfn.XLOOKUP(I$1,'Point System'!$A:$A,'Point System'!$B:$B,""))*(TEXT(Attendance!$D$1:$ZZ$1,"mmm")="May"))*_xlfn.XLOOKUP(I$1,'Point System'!$A:$A,'Point System'!$C:$C,0)</f>
        <v>0</v>
      </c>
      <c r="J8" s="233" cm="1">
        <f t="array" ref="J8">SUMPRODUCT((LOWER(INDEX(Attendance!$D:$ZZ,MATCH($A8,Attendance!$A:$A,0),0))="x")*(Attendance!$D$2:$ZZ$2=_xlfn.XLOOKUP(J$1,'Point System'!$A:$A,'Point System'!$B:$B,""))*(TEXT(Attendance!$D$1:$ZZ$1,"mmm")="May"))*_xlfn.XLOOKUP(J$1,'Point System'!$A:$A,'Point System'!$C:$C,0)</f>
        <v>0</v>
      </c>
      <c r="K8" s="233" cm="1">
        <f t="array" ref="K8">SUMPRODUCT((LOWER(INDEX(Attendance!$D:$ZZ,MATCH($A8,Attendance!$A:$A,0),0))="x")*(Attendance!$D$2:$ZZ$2=_xlfn.XLOOKUP(K$1,'Point System'!$A:$A,'Point System'!$B:$B,""))*(TEXT(Attendance!$D$1:$ZZ$1,"mmm")="May"))*_xlfn.XLOOKUP(K$1,'Point System'!$A:$A,'Point System'!$C:$C,0)</f>
        <v>0</v>
      </c>
      <c r="L8" s="188"/>
      <c r="M8" s="188"/>
      <c r="N8" s="188"/>
      <c r="O8" s="188"/>
      <c r="P8" s="241">
        <f t="shared" si="0"/>
        <v>0</v>
      </c>
      <c r="Q8" s="242">
        <f>IFERROR(INDEX(Deduction!$AI:$AI,MATCH($A8,Deduction!$A:$A,0))*_xlfn.XLOOKUP(Q$1,'Point System'!$E:$E,'Point System'!$G:$G,0),0)</f>
        <v>0</v>
      </c>
      <c r="R8" s="242">
        <f>IFERROR(INDEX(Deduction!$AJ:$AJ,MATCH($A8,Deduction!$A:$A,0))*_xlfn.XLOOKUP(R$1,'Point System'!$E:$E,'Point System'!$G:$G,0),0)</f>
        <v>0</v>
      </c>
      <c r="S8" s="242">
        <f>IFERROR(INDEX(Deduction!$AK:$AK,MATCH($A8,Deduction!$A:$A,0))*_xlfn.XLOOKUP(S$1,'Point System'!$E:$E,'Point System'!$G:$G,0),0)</f>
        <v>0</v>
      </c>
      <c r="T8" s="242">
        <f>IFERROR(INDEX(Deduction!$AL:$AL,MATCH($A8,Deduction!$A:$A,0))*_xlfn.XLOOKUP(T$1,'Point System'!$E:$E,'Point System'!$G:$G,0),0)</f>
        <v>0</v>
      </c>
      <c r="U8" s="242">
        <f>IFERROR(INDEX(Deduction!$AM:$AM,MATCH($A8,Deduction!$A:$A,0))*_xlfn.XLOOKUP(U$1,'Point System'!$E:$E,'Point System'!$G:$G,0),0)</f>
        <v>0</v>
      </c>
      <c r="V8" s="242">
        <f>IFERROR(INDEX(Deduction!$AN:$AN,MATCH($A8,Deduction!$A:$A,0))*_xlfn.XLOOKUP(V$1,'Point System'!$E:$E,'Point System'!$G:$G,0),0)</f>
        <v>0</v>
      </c>
      <c r="W8" s="241">
        <f t="shared" si="1"/>
        <v>0</v>
      </c>
      <c r="X8" s="241">
        <f t="shared" si="2"/>
        <v>0</v>
      </c>
      <c r="Y8" s="244" cm="1">
        <f t="array" ref="Y8">IFERROR(SUMPRODUCT((LOWER(INDEX(Attendance!$E:$ZZ,MATCH($A8,Attendance!$A:$A,0),0))="x")*(TEXT(Attendance!$E$1:$ZZ$1,"mmm")="May"))/SUMPRODUCT((Attendance!$E$1:$ZZ$1&lt;&gt;"")*(TEXT(Attendance!$E$1:$ZZ$1,"mmm")="May")),0)</f>
        <v>0</v>
      </c>
      <c r="Z8" s="245" cm="1">
        <f t="array" ref="Z8">IFERROR(SUMPRODUCT((LOWER(INDEX(Attendance!$E:$ZZ,MATCH($A8,Attendance!$A:$A,0),0))="x")*(Attendance!$E$2:$ZZ$2=_xlfn.XLOOKUP(E$1,'Point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9" spans="1:26" x14ac:dyDescent="0.25">
      <c r="A9" s="60">
        <f>Attendance!A8</f>
        <v>5</v>
      </c>
      <c r="B9" s="60" t="str">
        <f>IF($A9=0,"",IFERROR(_xlfn.LET(_xlpm.x,INDEX(Attendance!$B:$B,MATCH($A9,Attendance!$A:$A,0)),IF(_xlpm.x=0,"",_xlpm.x)),""))</f>
        <v/>
      </c>
      <c r="C9" s="60" t="str">
        <f>IF($A9=0,"",IFERROR(_xlfn.LET(_xlpm.x,INDEX(Attendance!$C:$C,MATCH($A9,Attendance!$A:$A,0)),IF(_xlpm.x=0,"",_xlpm.x)),""))</f>
        <v/>
      </c>
      <c r="D9" s="60" t="str">
        <f>IF($A9=0,"",IFERROR(_xlfn.LET(_xlpm.x,INDEX(Attendance!$D:$D,MATCH($A9,Attendance!$A:$A,0)),IF(_xlpm.x=0,"",_xlpm.x)),""))</f>
        <v/>
      </c>
      <c r="E9" s="233" cm="1">
        <f t="array" ref="E9">SUMPRODUCT((LOWER(INDEX(Attendance!$D:$ZZ,MATCH($A9,Attendance!$A:$A,0),0))="x")*(Attendance!$D$2:$ZZ$2=_xlfn.XLOOKUP(E$1,'Point System'!$A:$A,'Point System'!$B:$B,""))*(TEXT(Attendance!$D$1:$ZZ$1,"mmm")="May"))*_xlfn.XLOOKUP(E$1,'Point System'!$A:$A,'Point System'!$C:$C,0)</f>
        <v>0</v>
      </c>
      <c r="F9" s="233" cm="1">
        <f t="array" ref="F9">SUMPRODUCT((LOWER(INDEX(Attendance!$D:$ZZ,MATCH($A9,Attendance!$A:$A,0),0))="x")*(Attendance!$D$2:$ZZ$2=_xlfn.XLOOKUP(F$1,'Point System'!$A:$A,'Point System'!$B:$B,""))*(TEXT(Attendance!$D$1:$ZZ$1,"mmm")="May"))*_xlfn.XLOOKUP(F$1,'Point System'!$A:$A,'Point System'!$C:$C,0)</f>
        <v>0</v>
      </c>
      <c r="G9" s="233" cm="1">
        <f t="array" ref="G9">SUMPRODUCT((LOWER(INDEX(Attendance!$D:$ZZ,MATCH($A9,Attendance!$A:$A,0),0))="x")*(Attendance!$D$2:$ZZ$2=_xlfn.XLOOKUP(G$1,'Point System'!$A:$A,'Point System'!$B:$B,""))*(TEXT(Attendance!$D$1:$ZZ$1,"mmm")="May"))*_xlfn.XLOOKUP(G$1,'Point System'!$A:$A,'Point System'!$C:$C,0)</f>
        <v>0</v>
      </c>
      <c r="H9" s="233" cm="1">
        <f t="array" ref="H9">SUMPRODUCT((LOWER(INDEX(Attendance!$D:$ZZ,MATCH($A9,Attendance!$A:$A,0),0))="x")*(Attendance!$D$2:$ZZ$2=_xlfn.XLOOKUP(H$1,'Point System'!$A:$A,'Point System'!$B:$B,""))*(TEXT(Attendance!$D$1:$ZZ$1,"mmm")="May"))*_xlfn.XLOOKUP(H$1,'Point System'!$A:$A,'Point System'!$C:$C,0)</f>
        <v>0</v>
      </c>
      <c r="I9" s="233" cm="1">
        <f t="array" ref="I9">SUMPRODUCT((LOWER(INDEX(Attendance!$D:$ZZ,MATCH($A9,Attendance!$A:$A,0),0))="x")*(Attendance!$D$2:$ZZ$2=_xlfn.XLOOKUP(I$1,'Point System'!$A:$A,'Point System'!$B:$B,""))*(TEXT(Attendance!$D$1:$ZZ$1,"mmm")="May"))*_xlfn.XLOOKUP(I$1,'Point System'!$A:$A,'Point System'!$C:$C,0)</f>
        <v>0</v>
      </c>
      <c r="J9" s="233" cm="1">
        <f t="array" ref="J9">SUMPRODUCT((LOWER(INDEX(Attendance!$D:$ZZ,MATCH($A9,Attendance!$A:$A,0),0))="x")*(Attendance!$D$2:$ZZ$2=_xlfn.XLOOKUP(J$1,'Point System'!$A:$A,'Point System'!$B:$B,""))*(TEXT(Attendance!$D$1:$ZZ$1,"mmm")="May"))*_xlfn.XLOOKUP(J$1,'Point System'!$A:$A,'Point System'!$C:$C,0)</f>
        <v>0</v>
      </c>
      <c r="K9" s="233" cm="1">
        <f t="array" ref="K9">SUMPRODUCT((LOWER(INDEX(Attendance!$D:$ZZ,MATCH($A9,Attendance!$A:$A,0),0))="x")*(Attendance!$D$2:$ZZ$2=_xlfn.XLOOKUP(K$1,'Point System'!$A:$A,'Point System'!$B:$B,""))*(TEXT(Attendance!$D$1:$ZZ$1,"mmm")="May"))*_xlfn.XLOOKUP(K$1,'Point System'!$A:$A,'Point System'!$C:$C,0)</f>
        <v>0</v>
      </c>
      <c r="L9" s="188"/>
      <c r="M9" s="188"/>
      <c r="N9" s="188"/>
      <c r="O9" s="188"/>
      <c r="P9" s="241">
        <f t="shared" si="0"/>
        <v>0</v>
      </c>
      <c r="Q9" s="242">
        <f>IFERROR(INDEX(Deduction!$AI:$AI,MATCH($A9,Deduction!$A:$A,0))*_xlfn.XLOOKUP(Q$1,'Point System'!$E:$E,'Point System'!$G:$G,0),0)</f>
        <v>0</v>
      </c>
      <c r="R9" s="242">
        <f>IFERROR(INDEX(Deduction!$AJ:$AJ,MATCH($A9,Deduction!$A:$A,0))*_xlfn.XLOOKUP(R$1,'Point System'!$E:$E,'Point System'!$G:$G,0),0)</f>
        <v>0</v>
      </c>
      <c r="S9" s="242">
        <f>IFERROR(INDEX(Deduction!$AK:$AK,MATCH($A9,Deduction!$A:$A,0))*_xlfn.XLOOKUP(S$1,'Point System'!$E:$E,'Point System'!$G:$G,0),0)</f>
        <v>0</v>
      </c>
      <c r="T9" s="242">
        <f>IFERROR(INDEX(Deduction!$AL:$AL,MATCH($A9,Deduction!$A:$A,0))*_xlfn.XLOOKUP(T$1,'Point System'!$E:$E,'Point System'!$G:$G,0),0)</f>
        <v>0</v>
      </c>
      <c r="U9" s="242">
        <f>IFERROR(INDEX(Deduction!$AM:$AM,MATCH($A9,Deduction!$A:$A,0))*_xlfn.XLOOKUP(U$1,'Point System'!$E:$E,'Point System'!$G:$G,0),0)</f>
        <v>0</v>
      </c>
      <c r="V9" s="242">
        <f>IFERROR(INDEX(Deduction!$AN:$AN,MATCH($A9,Deduction!$A:$A,0))*_xlfn.XLOOKUP(V$1,'Point System'!$E:$E,'Point System'!$G:$G,0),0)</f>
        <v>0</v>
      </c>
      <c r="W9" s="241">
        <f t="shared" si="1"/>
        <v>0</v>
      </c>
      <c r="X9" s="241">
        <f t="shared" si="2"/>
        <v>0</v>
      </c>
      <c r="Y9" s="244" cm="1">
        <f t="array" ref="Y9">IFERROR(SUMPRODUCT((LOWER(INDEX(Attendance!$E:$ZZ,MATCH($A9,Attendance!$A:$A,0),0))="x")*(TEXT(Attendance!$E$1:$ZZ$1,"mmm")="May"))/SUMPRODUCT((Attendance!$E$1:$ZZ$1&lt;&gt;"")*(TEXT(Attendance!$E$1:$ZZ$1,"mmm")="May")),0)</f>
        <v>0</v>
      </c>
      <c r="Z9" s="245" cm="1">
        <f t="array" ref="Z9">IFERROR(SUMPRODUCT((LOWER(INDEX(Attendance!$E:$ZZ,MATCH($A9,Attendance!$A:$A,0),0))="x")*(Attendance!$E$2:$ZZ$2=_xlfn.XLOOKUP(E$1,'Point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0" spans="1:26" x14ac:dyDescent="0.25">
      <c r="A10" s="58">
        <f>Attendance!A9</f>
        <v>6</v>
      </c>
      <c r="B10" s="60" t="str">
        <f>IF($A10=0,"",IFERROR(_xlfn.LET(_xlpm.x,INDEX(Attendance!$B:$B,MATCH($A10,Attendance!$A:$A,0)),IF(_xlpm.x=0,"",_xlpm.x)),""))</f>
        <v/>
      </c>
      <c r="C10" s="60" t="str">
        <f>IF($A10=0,"",IFERROR(_xlfn.LET(_xlpm.x,INDEX(Attendance!$C:$C,MATCH($A10,Attendance!$A:$A,0)),IF(_xlpm.x=0,"",_xlpm.x)),""))</f>
        <v/>
      </c>
      <c r="D10" s="60" t="str">
        <f>IF($A10=0,"",IFERROR(_xlfn.LET(_xlpm.x,INDEX(Attendance!$D:$D,MATCH($A10,Attendance!$A:$A,0)),IF(_xlpm.x=0,"",_xlpm.x)),""))</f>
        <v/>
      </c>
      <c r="E10" s="233" cm="1">
        <f t="array" ref="E10">SUMPRODUCT((LOWER(INDEX(Attendance!$D:$ZZ,MATCH($A10,Attendance!$A:$A,0),0))="x")*(Attendance!$D$2:$ZZ$2=_xlfn.XLOOKUP(E$1,'Point System'!$A:$A,'Point System'!$B:$B,""))*(TEXT(Attendance!$D$1:$ZZ$1,"mmm")="May"))*_xlfn.XLOOKUP(E$1,'Point System'!$A:$A,'Point System'!$C:$C,0)</f>
        <v>0</v>
      </c>
      <c r="F10" s="233" cm="1">
        <f t="array" ref="F10">SUMPRODUCT((LOWER(INDEX(Attendance!$D:$ZZ,MATCH($A10,Attendance!$A:$A,0),0))="x")*(Attendance!$D$2:$ZZ$2=_xlfn.XLOOKUP(F$1,'Point System'!$A:$A,'Point System'!$B:$B,""))*(TEXT(Attendance!$D$1:$ZZ$1,"mmm")="May"))*_xlfn.XLOOKUP(F$1,'Point System'!$A:$A,'Point System'!$C:$C,0)</f>
        <v>0</v>
      </c>
      <c r="G10" s="233" cm="1">
        <f t="array" ref="G10">SUMPRODUCT((LOWER(INDEX(Attendance!$D:$ZZ,MATCH($A10,Attendance!$A:$A,0),0))="x")*(Attendance!$D$2:$ZZ$2=_xlfn.XLOOKUP(G$1,'Point System'!$A:$A,'Point System'!$B:$B,""))*(TEXT(Attendance!$D$1:$ZZ$1,"mmm")="May"))*_xlfn.XLOOKUP(G$1,'Point System'!$A:$A,'Point System'!$C:$C,0)</f>
        <v>0</v>
      </c>
      <c r="H10" s="233" cm="1">
        <f t="array" ref="H10">SUMPRODUCT((LOWER(INDEX(Attendance!$D:$ZZ,MATCH($A10,Attendance!$A:$A,0),0))="x")*(Attendance!$D$2:$ZZ$2=_xlfn.XLOOKUP(H$1,'Point System'!$A:$A,'Point System'!$B:$B,""))*(TEXT(Attendance!$D$1:$ZZ$1,"mmm")="May"))*_xlfn.XLOOKUP(H$1,'Point System'!$A:$A,'Point System'!$C:$C,0)</f>
        <v>0</v>
      </c>
      <c r="I10" s="233" cm="1">
        <f t="array" ref="I10">SUMPRODUCT((LOWER(INDEX(Attendance!$D:$ZZ,MATCH($A10,Attendance!$A:$A,0),0))="x")*(Attendance!$D$2:$ZZ$2=_xlfn.XLOOKUP(I$1,'Point System'!$A:$A,'Point System'!$B:$B,""))*(TEXT(Attendance!$D$1:$ZZ$1,"mmm")="May"))*_xlfn.XLOOKUP(I$1,'Point System'!$A:$A,'Point System'!$C:$C,0)</f>
        <v>0</v>
      </c>
      <c r="J10" s="233" cm="1">
        <f t="array" ref="J10">SUMPRODUCT((LOWER(INDEX(Attendance!$D:$ZZ,MATCH($A10,Attendance!$A:$A,0),0))="x")*(Attendance!$D$2:$ZZ$2=_xlfn.XLOOKUP(J$1,'Point System'!$A:$A,'Point System'!$B:$B,""))*(TEXT(Attendance!$D$1:$ZZ$1,"mmm")="May"))*_xlfn.XLOOKUP(J$1,'Point System'!$A:$A,'Point System'!$C:$C,0)</f>
        <v>0</v>
      </c>
      <c r="K10" s="233" cm="1">
        <f t="array" ref="K10">SUMPRODUCT((LOWER(INDEX(Attendance!$D:$ZZ,MATCH($A10,Attendance!$A:$A,0),0))="x")*(Attendance!$D$2:$ZZ$2=_xlfn.XLOOKUP(K$1,'Point System'!$A:$A,'Point System'!$B:$B,""))*(TEXT(Attendance!$D$1:$ZZ$1,"mmm")="May"))*_xlfn.XLOOKUP(K$1,'Point System'!$A:$A,'Point System'!$C:$C,0)</f>
        <v>0</v>
      </c>
      <c r="L10" s="188"/>
      <c r="M10" s="188"/>
      <c r="N10" s="188"/>
      <c r="O10" s="188"/>
      <c r="P10" s="241">
        <f t="shared" si="0"/>
        <v>0</v>
      </c>
      <c r="Q10" s="242">
        <f>IFERROR(INDEX(Deduction!$AI:$AI,MATCH($A10,Deduction!$A:$A,0))*_xlfn.XLOOKUP(Q$1,'Point System'!$E:$E,'Point System'!$G:$G,0),0)</f>
        <v>0</v>
      </c>
      <c r="R10" s="242">
        <f>IFERROR(INDEX(Deduction!$AJ:$AJ,MATCH($A10,Deduction!$A:$A,0))*_xlfn.XLOOKUP(R$1,'Point System'!$E:$E,'Point System'!$G:$G,0),0)</f>
        <v>0</v>
      </c>
      <c r="S10" s="242">
        <f>IFERROR(INDEX(Deduction!$AK:$AK,MATCH($A10,Deduction!$A:$A,0))*_xlfn.XLOOKUP(S$1,'Point System'!$E:$E,'Point System'!$G:$G,0),0)</f>
        <v>0</v>
      </c>
      <c r="T10" s="242">
        <f>IFERROR(INDEX(Deduction!$AL:$AL,MATCH($A10,Deduction!$A:$A,0))*_xlfn.XLOOKUP(T$1,'Point System'!$E:$E,'Point System'!$G:$G,0),0)</f>
        <v>0</v>
      </c>
      <c r="U10" s="242">
        <f>IFERROR(INDEX(Deduction!$AM:$AM,MATCH($A10,Deduction!$A:$A,0))*_xlfn.XLOOKUP(U$1,'Point System'!$E:$E,'Point System'!$G:$G,0),0)</f>
        <v>0</v>
      </c>
      <c r="V10" s="242">
        <f>IFERROR(INDEX(Deduction!$AN:$AN,MATCH($A10,Deduction!$A:$A,0))*_xlfn.XLOOKUP(V$1,'Point System'!$E:$E,'Point System'!$G:$G,0),0)</f>
        <v>0</v>
      </c>
      <c r="W10" s="241">
        <f t="shared" si="1"/>
        <v>0</v>
      </c>
      <c r="X10" s="241">
        <f t="shared" si="2"/>
        <v>0</v>
      </c>
      <c r="Y10" s="244" cm="1">
        <f t="array" ref="Y10">IFERROR(SUMPRODUCT((LOWER(INDEX(Attendance!$E:$ZZ,MATCH($A10,Attendance!$A:$A,0),0))="x")*(TEXT(Attendance!$E$1:$ZZ$1,"mmm")="May"))/SUMPRODUCT((Attendance!$E$1:$ZZ$1&lt;&gt;"")*(TEXT(Attendance!$E$1:$ZZ$1,"mmm")="May")),0)</f>
        <v>0</v>
      </c>
      <c r="Z10" s="245" cm="1">
        <f t="array" ref="Z10">IFERROR(SUMPRODUCT((LOWER(INDEX(Attendance!$E:$ZZ,MATCH($A10,Attendance!$A:$A,0),0))="x")*(Attendance!$E$2:$ZZ$2=_xlfn.XLOOKUP(E$1,'Point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1" spans="1:26" x14ac:dyDescent="0.25">
      <c r="A11" s="60">
        <f>Attendance!A10</f>
        <v>8</v>
      </c>
      <c r="B11" s="60" t="str">
        <f>IF($A11=0,"",IFERROR(_xlfn.LET(_xlpm.x,INDEX(Attendance!$B:$B,MATCH($A11,Attendance!$A:$A,0)),IF(_xlpm.x=0,"",_xlpm.x)),""))</f>
        <v/>
      </c>
      <c r="C11" s="60" t="str">
        <f>IF($A11=0,"",IFERROR(_xlfn.LET(_xlpm.x,INDEX(Attendance!$C:$C,MATCH($A11,Attendance!$A:$A,0)),IF(_xlpm.x=0,"",_xlpm.x)),""))</f>
        <v/>
      </c>
      <c r="D11" s="60" t="str">
        <f>IF($A11=0,"",IFERROR(_xlfn.LET(_xlpm.x,INDEX(Attendance!$D:$D,MATCH($A11,Attendance!$A:$A,0)),IF(_xlpm.x=0,"",_xlpm.x)),""))</f>
        <v/>
      </c>
      <c r="E11" s="233" cm="1">
        <f t="array" ref="E11">SUMPRODUCT((LOWER(INDEX(Attendance!$D:$ZZ,MATCH($A11,Attendance!$A:$A,0),0))="x")*(Attendance!$D$2:$ZZ$2=_xlfn.XLOOKUP(E$1,'Point System'!$A:$A,'Point System'!$B:$B,""))*(TEXT(Attendance!$D$1:$ZZ$1,"mmm")="May"))*_xlfn.XLOOKUP(E$1,'Point System'!$A:$A,'Point System'!$C:$C,0)</f>
        <v>0</v>
      </c>
      <c r="F11" s="233" cm="1">
        <f t="array" ref="F11">SUMPRODUCT((LOWER(INDEX(Attendance!$D:$ZZ,MATCH($A11,Attendance!$A:$A,0),0))="x")*(Attendance!$D$2:$ZZ$2=_xlfn.XLOOKUP(F$1,'Point System'!$A:$A,'Point System'!$B:$B,""))*(TEXT(Attendance!$D$1:$ZZ$1,"mmm")="May"))*_xlfn.XLOOKUP(F$1,'Point System'!$A:$A,'Point System'!$C:$C,0)</f>
        <v>0</v>
      </c>
      <c r="G11" s="233" cm="1">
        <f t="array" ref="G11">SUMPRODUCT((LOWER(INDEX(Attendance!$D:$ZZ,MATCH($A11,Attendance!$A:$A,0),0))="x")*(Attendance!$D$2:$ZZ$2=_xlfn.XLOOKUP(G$1,'Point System'!$A:$A,'Point System'!$B:$B,""))*(TEXT(Attendance!$D$1:$ZZ$1,"mmm")="May"))*_xlfn.XLOOKUP(G$1,'Point System'!$A:$A,'Point System'!$C:$C,0)</f>
        <v>0</v>
      </c>
      <c r="H11" s="233" cm="1">
        <f t="array" ref="H11">SUMPRODUCT((LOWER(INDEX(Attendance!$D:$ZZ,MATCH($A11,Attendance!$A:$A,0),0))="x")*(Attendance!$D$2:$ZZ$2=_xlfn.XLOOKUP(H$1,'Point System'!$A:$A,'Point System'!$B:$B,""))*(TEXT(Attendance!$D$1:$ZZ$1,"mmm")="May"))*_xlfn.XLOOKUP(H$1,'Point System'!$A:$A,'Point System'!$C:$C,0)</f>
        <v>0</v>
      </c>
      <c r="I11" s="233" cm="1">
        <f t="array" ref="I11">SUMPRODUCT((LOWER(INDEX(Attendance!$D:$ZZ,MATCH($A11,Attendance!$A:$A,0),0))="x")*(Attendance!$D$2:$ZZ$2=_xlfn.XLOOKUP(I$1,'Point System'!$A:$A,'Point System'!$B:$B,""))*(TEXT(Attendance!$D$1:$ZZ$1,"mmm")="May"))*_xlfn.XLOOKUP(I$1,'Point System'!$A:$A,'Point System'!$C:$C,0)</f>
        <v>0</v>
      </c>
      <c r="J11" s="233" cm="1">
        <f t="array" ref="J11">SUMPRODUCT((LOWER(INDEX(Attendance!$D:$ZZ,MATCH($A11,Attendance!$A:$A,0),0))="x")*(Attendance!$D$2:$ZZ$2=_xlfn.XLOOKUP(J$1,'Point System'!$A:$A,'Point System'!$B:$B,""))*(TEXT(Attendance!$D$1:$ZZ$1,"mmm")="May"))*_xlfn.XLOOKUP(J$1,'Point System'!$A:$A,'Point System'!$C:$C,0)</f>
        <v>0</v>
      </c>
      <c r="K11" s="233" cm="1">
        <f t="array" ref="K11">SUMPRODUCT((LOWER(INDEX(Attendance!$D:$ZZ,MATCH($A11,Attendance!$A:$A,0),0))="x")*(Attendance!$D$2:$ZZ$2=_xlfn.XLOOKUP(K$1,'Point System'!$A:$A,'Point System'!$B:$B,""))*(TEXT(Attendance!$D$1:$ZZ$1,"mmm")="May"))*_xlfn.XLOOKUP(K$1,'Point System'!$A:$A,'Point System'!$C:$C,0)</f>
        <v>0</v>
      </c>
      <c r="L11" s="188"/>
      <c r="M11" s="188"/>
      <c r="N11" s="188"/>
      <c r="O11" s="188"/>
      <c r="P11" s="241">
        <f t="shared" si="0"/>
        <v>0</v>
      </c>
      <c r="Q11" s="242">
        <f>IFERROR(INDEX(Deduction!$AI:$AI,MATCH($A11,Deduction!$A:$A,0))*_xlfn.XLOOKUP(Q$1,'Point System'!$E:$E,'Point System'!$G:$G,0),0)</f>
        <v>0</v>
      </c>
      <c r="R11" s="242">
        <f>IFERROR(INDEX(Deduction!$AJ:$AJ,MATCH($A11,Deduction!$A:$A,0))*_xlfn.XLOOKUP(R$1,'Point System'!$E:$E,'Point System'!$G:$G,0),0)</f>
        <v>0</v>
      </c>
      <c r="S11" s="242">
        <f>IFERROR(INDEX(Deduction!$AK:$AK,MATCH($A11,Deduction!$A:$A,0))*_xlfn.XLOOKUP(S$1,'Point System'!$E:$E,'Point System'!$G:$G,0),0)</f>
        <v>0</v>
      </c>
      <c r="T11" s="242">
        <f>IFERROR(INDEX(Deduction!$AL:$AL,MATCH($A11,Deduction!$A:$A,0))*_xlfn.XLOOKUP(T$1,'Point System'!$E:$E,'Point System'!$G:$G,0),0)</f>
        <v>0</v>
      </c>
      <c r="U11" s="242">
        <f>IFERROR(INDEX(Deduction!$AM:$AM,MATCH($A11,Deduction!$A:$A,0))*_xlfn.XLOOKUP(U$1,'Point System'!$E:$E,'Point System'!$G:$G,0),0)</f>
        <v>0</v>
      </c>
      <c r="V11" s="242">
        <f>IFERROR(INDEX(Deduction!$AN:$AN,MATCH($A11,Deduction!$A:$A,0))*_xlfn.XLOOKUP(V$1,'Point System'!$E:$E,'Point System'!$G:$G,0),0)</f>
        <v>0</v>
      </c>
      <c r="W11" s="241">
        <f t="shared" si="1"/>
        <v>0</v>
      </c>
      <c r="X11" s="241">
        <f t="shared" si="2"/>
        <v>0</v>
      </c>
      <c r="Y11" s="244" cm="1">
        <f t="array" ref="Y11">IFERROR(SUMPRODUCT((LOWER(INDEX(Attendance!$E:$ZZ,MATCH($A11,Attendance!$A:$A,0),0))="x")*(TEXT(Attendance!$E$1:$ZZ$1,"mmm")="May"))/SUMPRODUCT((Attendance!$E$1:$ZZ$1&lt;&gt;"")*(TEXT(Attendance!$E$1:$ZZ$1,"mmm")="May")),0)</f>
        <v>0</v>
      </c>
      <c r="Z11" s="245" cm="1">
        <f t="array" ref="Z11">IFERROR(SUMPRODUCT((LOWER(INDEX(Attendance!$E:$ZZ,MATCH($A11,Attendance!$A:$A,0),0))="x")*(Attendance!$E$2:$ZZ$2=_xlfn.XLOOKUP(E$1,'Point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2" spans="1:26" x14ac:dyDescent="0.25">
      <c r="A12" s="58">
        <f>Attendance!A11</f>
        <v>9</v>
      </c>
      <c r="B12" s="60" t="str">
        <f>IF($A12=0,"",IFERROR(_xlfn.LET(_xlpm.x,INDEX(Attendance!$B:$B,MATCH($A12,Attendance!$A:$A,0)),IF(_xlpm.x=0,"",_xlpm.x)),""))</f>
        <v/>
      </c>
      <c r="C12" s="60" t="str">
        <f>IF($A12=0,"",IFERROR(_xlfn.LET(_xlpm.x,INDEX(Attendance!$C:$C,MATCH($A12,Attendance!$A:$A,0)),IF(_xlpm.x=0,"",_xlpm.x)),""))</f>
        <v/>
      </c>
      <c r="D12" s="60" t="str">
        <f>IF($A12=0,"",IFERROR(_xlfn.LET(_xlpm.x,INDEX(Attendance!$D:$D,MATCH($A12,Attendance!$A:$A,0)),IF(_xlpm.x=0,"",_xlpm.x)),""))</f>
        <v/>
      </c>
      <c r="E12" s="233" cm="1">
        <f t="array" ref="E12">SUMPRODUCT((LOWER(INDEX(Attendance!$D:$ZZ,MATCH($A12,Attendance!$A:$A,0),0))="x")*(Attendance!$D$2:$ZZ$2=_xlfn.XLOOKUP(E$1,'Point System'!$A:$A,'Point System'!$B:$B,""))*(TEXT(Attendance!$D$1:$ZZ$1,"mmm")="May"))*_xlfn.XLOOKUP(E$1,'Point System'!$A:$A,'Point System'!$C:$C,0)</f>
        <v>0</v>
      </c>
      <c r="F12" s="233" cm="1">
        <f t="array" ref="F12">SUMPRODUCT((LOWER(INDEX(Attendance!$D:$ZZ,MATCH($A12,Attendance!$A:$A,0),0))="x")*(Attendance!$D$2:$ZZ$2=_xlfn.XLOOKUP(F$1,'Point System'!$A:$A,'Point System'!$B:$B,""))*(TEXT(Attendance!$D$1:$ZZ$1,"mmm")="May"))*_xlfn.XLOOKUP(F$1,'Point System'!$A:$A,'Point System'!$C:$C,0)</f>
        <v>0</v>
      </c>
      <c r="G12" s="233" cm="1">
        <f t="array" ref="G12">SUMPRODUCT((LOWER(INDEX(Attendance!$D:$ZZ,MATCH($A12,Attendance!$A:$A,0),0))="x")*(Attendance!$D$2:$ZZ$2=_xlfn.XLOOKUP(G$1,'Point System'!$A:$A,'Point System'!$B:$B,""))*(TEXT(Attendance!$D$1:$ZZ$1,"mmm")="May"))*_xlfn.XLOOKUP(G$1,'Point System'!$A:$A,'Point System'!$C:$C,0)</f>
        <v>0</v>
      </c>
      <c r="H12" s="233" cm="1">
        <f t="array" ref="H12">SUMPRODUCT((LOWER(INDEX(Attendance!$D:$ZZ,MATCH($A12,Attendance!$A:$A,0),0))="x")*(Attendance!$D$2:$ZZ$2=_xlfn.XLOOKUP(H$1,'Point System'!$A:$A,'Point System'!$B:$B,""))*(TEXT(Attendance!$D$1:$ZZ$1,"mmm")="May"))*_xlfn.XLOOKUP(H$1,'Point System'!$A:$A,'Point System'!$C:$C,0)</f>
        <v>0</v>
      </c>
      <c r="I12" s="233" cm="1">
        <f t="array" ref="I12">SUMPRODUCT((LOWER(INDEX(Attendance!$D:$ZZ,MATCH($A12,Attendance!$A:$A,0),0))="x")*(Attendance!$D$2:$ZZ$2=_xlfn.XLOOKUP(I$1,'Point System'!$A:$A,'Point System'!$B:$B,""))*(TEXT(Attendance!$D$1:$ZZ$1,"mmm")="May"))*_xlfn.XLOOKUP(I$1,'Point System'!$A:$A,'Point System'!$C:$C,0)</f>
        <v>0</v>
      </c>
      <c r="J12" s="233" cm="1">
        <f t="array" ref="J12">SUMPRODUCT((LOWER(INDEX(Attendance!$D:$ZZ,MATCH($A12,Attendance!$A:$A,0),0))="x")*(Attendance!$D$2:$ZZ$2=_xlfn.XLOOKUP(J$1,'Point System'!$A:$A,'Point System'!$B:$B,""))*(TEXT(Attendance!$D$1:$ZZ$1,"mmm")="May"))*_xlfn.XLOOKUP(J$1,'Point System'!$A:$A,'Point System'!$C:$C,0)</f>
        <v>0</v>
      </c>
      <c r="K12" s="233" cm="1">
        <f t="array" ref="K12">SUMPRODUCT((LOWER(INDEX(Attendance!$D:$ZZ,MATCH($A12,Attendance!$A:$A,0),0))="x")*(Attendance!$D$2:$ZZ$2=_xlfn.XLOOKUP(K$1,'Point System'!$A:$A,'Point System'!$B:$B,""))*(TEXT(Attendance!$D$1:$ZZ$1,"mmm")="May"))*_xlfn.XLOOKUP(K$1,'Point System'!$A:$A,'Point System'!$C:$C,0)</f>
        <v>0</v>
      </c>
      <c r="L12" s="188"/>
      <c r="M12" s="188"/>
      <c r="N12" s="188"/>
      <c r="O12" s="188"/>
      <c r="P12" s="241">
        <f t="shared" si="0"/>
        <v>0</v>
      </c>
      <c r="Q12" s="242">
        <f>IFERROR(INDEX(Deduction!$AI:$AI,MATCH($A12,Deduction!$A:$A,0))*_xlfn.XLOOKUP(Q$1,'Point System'!$E:$E,'Point System'!$G:$G,0),0)</f>
        <v>0</v>
      </c>
      <c r="R12" s="242">
        <f>IFERROR(INDEX(Deduction!$AJ:$AJ,MATCH($A12,Deduction!$A:$A,0))*_xlfn.XLOOKUP(R$1,'Point System'!$E:$E,'Point System'!$G:$G,0),0)</f>
        <v>0</v>
      </c>
      <c r="S12" s="242">
        <f>IFERROR(INDEX(Deduction!$AK:$AK,MATCH($A12,Deduction!$A:$A,0))*_xlfn.XLOOKUP(S$1,'Point System'!$E:$E,'Point System'!$G:$G,0),0)</f>
        <v>0</v>
      </c>
      <c r="T12" s="242">
        <f>IFERROR(INDEX(Deduction!$AL:$AL,MATCH($A12,Deduction!$A:$A,0))*_xlfn.XLOOKUP(T$1,'Point System'!$E:$E,'Point System'!$G:$G,0),0)</f>
        <v>0</v>
      </c>
      <c r="U12" s="242">
        <f>IFERROR(INDEX(Deduction!$AM:$AM,MATCH($A12,Deduction!$A:$A,0))*_xlfn.XLOOKUP(U$1,'Point System'!$E:$E,'Point System'!$G:$G,0),0)</f>
        <v>0</v>
      </c>
      <c r="V12" s="242">
        <f>IFERROR(INDEX(Deduction!$AN:$AN,MATCH($A12,Deduction!$A:$A,0))*_xlfn.XLOOKUP(V$1,'Point System'!$E:$E,'Point System'!$G:$G,0),0)</f>
        <v>0</v>
      </c>
      <c r="W12" s="241">
        <f t="shared" si="1"/>
        <v>0</v>
      </c>
      <c r="X12" s="241">
        <f t="shared" si="2"/>
        <v>0</v>
      </c>
      <c r="Y12" s="244" cm="1">
        <f t="array" ref="Y12">IFERROR(SUMPRODUCT((LOWER(INDEX(Attendance!$E:$ZZ,MATCH($A12,Attendance!$A:$A,0),0))="x")*(TEXT(Attendance!$E$1:$ZZ$1,"mmm")="May"))/SUMPRODUCT((Attendance!$E$1:$ZZ$1&lt;&gt;"")*(TEXT(Attendance!$E$1:$ZZ$1,"mmm")="May")),0)</f>
        <v>0</v>
      </c>
      <c r="Z12" s="245" cm="1">
        <f t="array" ref="Z12">IFERROR(SUMPRODUCT((LOWER(INDEX(Attendance!$E:$ZZ,MATCH($A12,Attendance!$A:$A,0),0))="x")*(Attendance!$E$2:$ZZ$2=_xlfn.XLOOKUP(E$1,'Point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3" spans="1:26" x14ac:dyDescent="0.25">
      <c r="A13" s="60">
        <f>Attendance!A12</f>
        <v>10</v>
      </c>
      <c r="B13" s="60" t="str">
        <f>IF($A13=0,"",IFERROR(_xlfn.LET(_xlpm.x,INDEX(Attendance!$B:$B,MATCH($A13,Attendance!$A:$A,0)),IF(_xlpm.x=0,"",_xlpm.x)),""))</f>
        <v/>
      </c>
      <c r="C13" s="60" t="str">
        <f>IF($A13=0,"",IFERROR(_xlfn.LET(_xlpm.x,INDEX(Attendance!$C:$C,MATCH($A13,Attendance!$A:$A,0)),IF(_xlpm.x=0,"",_xlpm.x)),""))</f>
        <v/>
      </c>
      <c r="D13" s="60" t="str">
        <f>IF($A13=0,"",IFERROR(_xlfn.LET(_xlpm.x,INDEX(Attendance!$D:$D,MATCH($A13,Attendance!$A:$A,0)),IF(_xlpm.x=0,"",_xlpm.x)),""))</f>
        <v/>
      </c>
      <c r="E13" s="233" cm="1">
        <f t="array" ref="E13">SUMPRODUCT((LOWER(INDEX(Attendance!$D:$ZZ,MATCH($A13,Attendance!$A:$A,0),0))="x")*(Attendance!$D$2:$ZZ$2=_xlfn.XLOOKUP(E$1,'Point System'!$A:$A,'Point System'!$B:$B,""))*(TEXT(Attendance!$D$1:$ZZ$1,"mmm")="May"))*_xlfn.XLOOKUP(E$1,'Point System'!$A:$A,'Point System'!$C:$C,0)</f>
        <v>0</v>
      </c>
      <c r="F13" s="233" cm="1">
        <f t="array" ref="F13">SUMPRODUCT((LOWER(INDEX(Attendance!$D:$ZZ,MATCH($A13,Attendance!$A:$A,0),0))="x")*(Attendance!$D$2:$ZZ$2=_xlfn.XLOOKUP(F$1,'Point System'!$A:$A,'Point System'!$B:$B,""))*(TEXT(Attendance!$D$1:$ZZ$1,"mmm")="May"))*_xlfn.XLOOKUP(F$1,'Point System'!$A:$A,'Point System'!$C:$C,0)</f>
        <v>0</v>
      </c>
      <c r="G13" s="233" cm="1">
        <f t="array" ref="G13">SUMPRODUCT((LOWER(INDEX(Attendance!$D:$ZZ,MATCH($A13,Attendance!$A:$A,0),0))="x")*(Attendance!$D$2:$ZZ$2=_xlfn.XLOOKUP(G$1,'Point System'!$A:$A,'Point System'!$B:$B,""))*(TEXT(Attendance!$D$1:$ZZ$1,"mmm")="May"))*_xlfn.XLOOKUP(G$1,'Point System'!$A:$A,'Point System'!$C:$C,0)</f>
        <v>0</v>
      </c>
      <c r="H13" s="233" cm="1">
        <f t="array" ref="H13">SUMPRODUCT((LOWER(INDEX(Attendance!$D:$ZZ,MATCH($A13,Attendance!$A:$A,0),0))="x")*(Attendance!$D$2:$ZZ$2=_xlfn.XLOOKUP(H$1,'Point System'!$A:$A,'Point System'!$B:$B,""))*(TEXT(Attendance!$D$1:$ZZ$1,"mmm")="May"))*_xlfn.XLOOKUP(H$1,'Point System'!$A:$A,'Point System'!$C:$C,0)</f>
        <v>0</v>
      </c>
      <c r="I13" s="233" cm="1">
        <f t="array" ref="I13">SUMPRODUCT((LOWER(INDEX(Attendance!$D:$ZZ,MATCH($A13,Attendance!$A:$A,0),0))="x")*(Attendance!$D$2:$ZZ$2=_xlfn.XLOOKUP(I$1,'Point System'!$A:$A,'Point System'!$B:$B,""))*(TEXT(Attendance!$D$1:$ZZ$1,"mmm")="May"))*_xlfn.XLOOKUP(I$1,'Point System'!$A:$A,'Point System'!$C:$C,0)</f>
        <v>0</v>
      </c>
      <c r="J13" s="233" cm="1">
        <f t="array" ref="J13">SUMPRODUCT((LOWER(INDEX(Attendance!$D:$ZZ,MATCH($A13,Attendance!$A:$A,0),0))="x")*(Attendance!$D$2:$ZZ$2=_xlfn.XLOOKUP(J$1,'Point System'!$A:$A,'Point System'!$B:$B,""))*(TEXT(Attendance!$D$1:$ZZ$1,"mmm")="May"))*_xlfn.XLOOKUP(J$1,'Point System'!$A:$A,'Point System'!$C:$C,0)</f>
        <v>0</v>
      </c>
      <c r="K13" s="233" cm="1">
        <f t="array" ref="K13">SUMPRODUCT((LOWER(INDEX(Attendance!$D:$ZZ,MATCH($A13,Attendance!$A:$A,0),0))="x")*(Attendance!$D$2:$ZZ$2=_xlfn.XLOOKUP(K$1,'Point System'!$A:$A,'Point System'!$B:$B,""))*(TEXT(Attendance!$D$1:$ZZ$1,"mmm")="May"))*_xlfn.XLOOKUP(K$1,'Point System'!$A:$A,'Point System'!$C:$C,0)</f>
        <v>0</v>
      </c>
      <c r="L13" s="188"/>
      <c r="M13" s="188"/>
      <c r="N13" s="188"/>
      <c r="O13" s="188"/>
      <c r="P13" s="241">
        <f t="shared" si="0"/>
        <v>0</v>
      </c>
      <c r="Q13" s="242">
        <f>IFERROR(INDEX(Deduction!$AI:$AI,MATCH($A13,Deduction!$A:$A,0))*_xlfn.XLOOKUP(Q$1,'Point System'!$E:$E,'Point System'!$G:$G,0),0)</f>
        <v>0</v>
      </c>
      <c r="R13" s="242">
        <f>IFERROR(INDEX(Deduction!$AJ:$AJ,MATCH($A13,Deduction!$A:$A,0))*_xlfn.XLOOKUP(R$1,'Point System'!$E:$E,'Point System'!$G:$G,0),0)</f>
        <v>0</v>
      </c>
      <c r="S13" s="242">
        <f>IFERROR(INDEX(Deduction!$AK:$AK,MATCH($A13,Deduction!$A:$A,0))*_xlfn.XLOOKUP(S$1,'Point System'!$E:$E,'Point System'!$G:$G,0),0)</f>
        <v>0</v>
      </c>
      <c r="T13" s="242">
        <f>IFERROR(INDEX(Deduction!$AL:$AL,MATCH($A13,Deduction!$A:$A,0))*_xlfn.XLOOKUP(T$1,'Point System'!$E:$E,'Point System'!$G:$G,0),0)</f>
        <v>0</v>
      </c>
      <c r="U13" s="242">
        <f>IFERROR(INDEX(Deduction!$AM:$AM,MATCH($A13,Deduction!$A:$A,0))*_xlfn.XLOOKUP(U$1,'Point System'!$E:$E,'Point System'!$G:$G,0),0)</f>
        <v>0</v>
      </c>
      <c r="V13" s="242">
        <f>IFERROR(INDEX(Deduction!$AN:$AN,MATCH($A13,Deduction!$A:$A,0))*_xlfn.XLOOKUP(V$1,'Point System'!$E:$E,'Point System'!$G:$G,0),0)</f>
        <v>0</v>
      </c>
      <c r="W13" s="241">
        <f t="shared" si="1"/>
        <v>0</v>
      </c>
      <c r="X13" s="241">
        <f t="shared" si="2"/>
        <v>0</v>
      </c>
      <c r="Y13" s="244" cm="1">
        <f t="array" ref="Y13">IFERROR(SUMPRODUCT((LOWER(INDEX(Attendance!$E:$ZZ,MATCH($A13,Attendance!$A:$A,0),0))="x")*(TEXT(Attendance!$E$1:$ZZ$1,"mmm")="May"))/SUMPRODUCT((Attendance!$E$1:$ZZ$1&lt;&gt;"")*(TEXT(Attendance!$E$1:$ZZ$1,"mmm")="May")),0)</f>
        <v>0</v>
      </c>
      <c r="Z13" s="245" cm="1">
        <f t="array" ref="Z13">IFERROR(SUMPRODUCT((LOWER(INDEX(Attendance!$E:$ZZ,MATCH($A13,Attendance!$A:$A,0),0))="x")*(Attendance!$E$2:$ZZ$2=_xlfn.XLOOKUP(E$1,'Point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4" spans="1:26" x14ac:dyDescent="0.25">
      <c r="A14" s="58">
        <f>Attendance!A13</f>
        <v>11</v>
      </c>
      <c r="B14" s="60" t="str">
        <f>IF($A14=0,"",IFERROR(_xlfn.LET(_xlpm.x,INDEX(Attendance!$B:$B,MATCH($A14,Attendance!$A:$A,0)),IF(_xlpm.x=0,"",_xlpm.x)),""))</f>
        <v/>
      </c>
      <c r="C14" s="60" t="str">
        <f>IF($A14=0,"",IFERROR(_xlfn.LET(_xlpm.x,INDEX(Attendance!$C:$C,MATCH($A14,Attendance!$A:$A,0)),IF(_xlpm.x=0,"",_xlpm.x)),""))</f>
        <v/>
      </c>
      <c r="D14" s="60" t="str">
        <f>IF($A14=0,"",IFERROR(_xlfn.LET(_xlpm.x,INDEX(Attendance!$D:$D,MATCH($A14,Attendance!$A:$A,0)),IF(_xlpm.x=0,"",_xlpm.x)),""))</f>
        <v/>
      </c>
      <c r="E14" s="233" cm="1">
        <f t="array" ref="E14">SUMPRODUCT((LOWER(INDEX(Attendance!$D:$ZZ,MATCH($A14,Attendance!$A:$A,0),0))="x")*(Attendance!$D$2:$ZZ$2=_xlfn.XLOOKUP(E$1,'Point System'!$A:$A,'Point System'!$B:$B,""))*(TEXT(Attendance!$D$1:$ZZ$1,"mmm")="May"))*_xlfn.XLOOKUP(E$1,'Point System'!$A:$A,'Point System'!$C:$C,0)</f>
        <v>0</v>
      </c>
      <c r="F14" s="233" cm="1">
        <f t="array" ref="F14">SUMPRODUCT((LOWER(INDEX(Attendance!$D:$ZZ,MATCH($A14,Attendance!$A:$A,0),0))="x")*(Attendance!$D$2:$ZZ$2=_xlfn.XLOOKUP(F$1,'Point System'!$A:$A,'Point System'!$B:$B,""))*(TEXT(Attendance!$D$1:$ZZ$1,"mmm")="May"))*_xlfn.XLOOKUP(F$1,'Point System'!$A:$A,'Point System'!$C:$C,0)</f>
        <v>0</v>
      </c>
      <c r="G14" s="233" cm="1">
        <f t="array" ref="G14">SUMPRODUCT((LOWER(INDEX(Attendance!$D:$ZZ,MATCH($A14,Attendance!$A:$A,0),0))="x")*(Attendance!$D$2:$ZZ$2=_xlfn.XLOOKUP(G$1,'Point System'!$A:$A,'Point System'!$B:$B,""))*(TEXT(Attendance!$D$1:$ZZ$1,"mmm")="May"))*_xlfn.XLOOKUP(G$1,'Point System'!$A:$A,'Point System'!$C:$C,0)</f>
        <v>0</v>
      </c>
      <c r="H14" s="233" cm="1">
        <f t="array" ref="H14">SUMPRODUCT((LOWER(INDEX(Attendance!$D:$ZZ,MATCH($A14,Attendance!$A:$A,0),0))="x")*(Attendance!$D$2:$ZZ$2=_xlfn.XLOOKUP(H$1,'Point System'!$A:$A,'Point System'!$B:$B,""))*(TEXT(Attendance!$D$1:$ZZ$1,"mmm")="May"))*_xlfn.XLOOKUP(H$1,'Point System'!$A:$A,'Point System'!$C:$C,0)</f>
        <v>0</v>
      </c>
      <c r="I14" s="233" cm="1">
        <f t="array" ref="I14">SUMPRODUCT((LOWER(INDEX(Attendance!$D:$ZZ,MATCH($A14,Attendance!$A:$A,0),0))="x")*(Attendance!$D$2:$ZZ$2=_xlfn.XLOOKUP(I$1,'Point System'!$A:$A,'Point System'!$B:$B,""))*(TEXT(Attendance!$D$1:$ZZ$1,"mmm")="May"))*_xlfn.XLOOKUP(I$1,'Point System'!$A:$A,'Point System'!$C:$C,0)</f>
        <v>0</v>
      </c>
      <c r="J14" s="233" cm="1">
        <f t="array" ref="J14">SUMPRODUCT((LOWER(INDEX(Attendance!$D:$ZZ,MATCH($A14,Attendance!$A:$A,0),0))="x")*(Attendance!$D$2:$ZZ$2=_xlfn.XLOOKUP(J$1,'Point System'!$A:$A,'Point System'!$B:$B,""))*(TEXT(Attendance!$D$1:$ZZ$1,"mmm")="May"))*_xlfn.XLOOKUP(J$1,'Point System'!$A:$A,'Point System'!$C:$C,0)</f>
        <v>0</v>
      </c>
      <c r="K14" s="233" cm="1">
        <f t="array" ref="K14">SUMPRODUCT((LOWER(INDEX(Attendance!$D:$ZZ,MATCH($A14,Attendance!$A:$A,0),0))="x")*(Attendance!$D$2:$ZZ$2=_xlfn.XLOOKUP(K$1,'Point System'!$A:$A,'Point System'!$B:$B,""))*(TEXT(Attendance!$D$1:$ZZ$1,"mmm")="May"))*_xlfn.XLOOKUP(K$1,'Point System'!$A:$A,'Point System'!$C:$C,0)</f>
        <v>0</v>
      </c>
      <c r="L14" s="188"/>
      <c r="M14" s="188"/>
      <c r="N14" s="188"/>
      <c r="O14" s="188"/>
      <c r="P14" s="241">
        <f t="shared" si="0"/>
        <v>0</v>
      </c>
      <c r="Q14" s="242">
        <f>IFERROR(INDEX(Deduction!$AI:$AI,MATCH($A14,Deduction!$A:$A,0))*_xlfn.XLOOKUP(Q$1,'Point System'!$E:$E,'Point System'!$G:$G,0),0)</f>
        <v>0</v>
      </c>
      <c r="R14" s="242">
        <f>IFERROR(INDEX(Deduction!$AJ:$AJ,MATCH($A14,Deduction!$A:$A,0))*_xlfn.XLOOKUP(R$1,'Point System'!$E:$E,'Point System'!$G:$G,0),0)</f>
        <v>0</v>
      </c>
      <c r="S14" s="242">
        <f>IFERROR(INDEX(Deduction!$AK:$AK,MATCH($A14,Deduction!$A:$A,0))*_xlfn.XLOOKUP(S$1,'Point System'!$E:$E,'Point System'!$G:$G,0),0)</f>
        <v>0</v>
      </c>
      <c r="T14" s="242">
        <f>IFERROR(INDEX(Deduction!$AL:$AL,MATCH($A14,Deduction!$A:$A,0))*_xlfn.XLOOKUP(T$1,'Point System'!$E:$E,'Point System'!$G:$G,0),0)</f>
        <v>0</v>
      </c>
      <c r="U14" s="242">
        <f>IFERROR(INDEX(Deduction!$AM:$AM,MATCH($A14,Deduction!$A:$A,0))*_xlfn.XLOOKUP(U$1,'Point System'!$E:$E,'Point System'!$G:$G,0),0)</f>
        <v>0</v>
      </c>
      <c r="V14" s="242">
        <f>IFERROR(INDEX(Deduction!$AN:$AN,MATCH($A14,Deduction!$A:$A,0))*_xlfn.XLOOKUP(V$1,'Point System'!$E:$E,'Point System'!$G:$G,0),0)</f>
        <v>0</v>
      </c>
      <c r="W14" s="241">
        <f t="shared" si="1"/>
        <v>0</v>
      </c>
      <c r="X14" s="241">
        <f t="shared" si="2"/>
        <v>0</v>
      </c>
      <c r="Y14" s="244" cm="1">
        <f t="array" ref="Y14">IFERROR(SUMPRODUCT((LOWER(INDEX(Attendance!$E:$ZZ,MATCH($A14,Attendance!$A:$A,0),0))="x")*(TEXT(Attendance!$E$1:$ZZ$1,"mmm")="May"))/SUMPRODUCT((Attendance!$E$1:$ZZ$1&lt;&gt;"")*(TEXT(Attendance!$E$1:$ZZ$1,"mmm")="May")),0)</f>
        <v>0</v>
      </c>
      <c r="Z14" s="245" cm="1">
        <f t="array" ref="Z14">IFERROR(SUMPRODUCT((LOWER(INDEX(Attendance!$E:$ZZ,MATCH($A14,Attendance!$A:$A,0),0))="x")*(Attendance!$E$2:$ZZ$2=_xlfn.XLOOKUP(E$1,'Point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5" spans="1:26" x14ac:dyDescent="0.25">
      <c r="A15" s="60">
        <f>Attendance!A14</f>
        <v>12</v>
      </c>
      <c r="B15" s="60" t="str">
        <f>IF($A15=0,"",IFERROR(_xlfn.LET(_xlpm.x,INDEX(Attendance!$B:$B,MATCH($A15,Attendance!$A:$A,0)),IF(_xlpm.x=0,"",_xlpm.x)),""))</f>
        <v/>
      </c>
      <c r="C15" s="60" t="str">
        <f>IF($A15=0,"",IFERROR(_xlfn.LET(_xlpm.x,INDEX(Attendance!$C:$C,MATCH($A15,Attendance!$A:$A,0)),IF(_xlpm.x=0,"",_xlpm.x)),""))</f>
        <v/>
      </c>
      <c r="D15" s="60" t="str">
        <f>IF($A15=0,"",IFERROR(_xlfn.LET(_xlpm.x,INDEX(Attendance!$D:$D,MATCH($A15,Attendance!$A:$A,0)),IF(_xlpm.x=0,"",_xlpm.x)),""))</f>
        <v/>
      </c>
      <c r="E15" s="233" cm="1">
        <f t="array" ref="E15">SUMPRODUCT((LOWER(INDEX(Attendance!$D:$ZZ,MATCH($A15,Attendance!$A:$A,0),0))="x")*(Attendance!$D$2:$ZZ$2=_xlfn.XLOOKUP(E$1,'Point System'!$A:$A,'Point System'!$B:$B,""))*(TEXT(Attendance!$D$1:$ZZ$1,"mmm")="May"))*_xlfn.XLOOKUP(E$1,'Point System'!$A:$A,'Point System'!$C:$C,0)</f>
        <v>0</v>
      </c>
      <c r="F15" s="233" cm="1">
        <f t="array" ref="F15">SUMPRODUCT((LOWER(INDEX(Attendance!$D:$ZZ,MATCH($A15,Attendance!$A:$A,0),0))="x")*(Attendance!$D$2:$ZZ$2=_xlfn.XLOOKUP(F$1,'Point System'!$A:$A,'Point System'!$B:$B,""))*(TEXT(Attendance!$D$1:$ZZ$1,"mmm")="May"))*_xlfn.XLOOKUP(F$1,'Point System'!$A:$A,'Point System'!$C:$C,0)</f>
        <v>0</v>
      </c>
      <c r="G15" s="233" cm="1">
        <f t="array" ref="G15">SUMPRODUCT((LOWER(INDEX(Attendance!$D:$ZZ,MATCH($A15,Attendance!$A:$A,0),0))="x")*(Attendance!$D$2:$ZZ$2=_xlfn.XLOOKUP(G$1,'Point System'!$A:$A,'Point System'!$B:$B,""))*(TEXT(Attendance!$D$1:$ZZ$1,"mmm")="May"))*_xlfn.XLOOKUP(G$1,'Point System'!$A:$A,'Point System'!$C:$C,0)</f>
        <v>0</v>
      </c>
      <c r="H15" s="233" cm="1">
        <f t="array" ref="H15">SUMPRODUCT((LOWER(INDEX(Attendance!$D:$ZZ,MATCH($A15,Attendance!$A:$A,0),0))="x")*(Attendance!$D$2:$ZZ$2=_xlfn.XLOOKUP(H$1,'Point System'!$A:$A,'Point System'!$B:$B,""))*(TEXT(Attendance!$D$1:$ZZ$1,"mmm")="May"))*_xlfn.XLOOKUP(H$1,'Point System'!$A:$A,'Point System'!$C:$C,0)</f>
        <v>0</v>
      </c>
      <c r="I15" s="233" cm="1">
        <f t="array" ref="I15">SUMPRODUCT((LOWER(INDEX(Attendance!$D:$ZZ,MATCH($A15,Attendance!$A:$A,0),0))="x")*(Attendance!$D$2:$ZZ$2=_xlfn.XLOOKUP(I$1,'Point System'!$A:$A,'Point System'!$B:$B,""))*(TEXT(Attendance!$D$1:$ZZ$1,"mmm")="May"))*_xlfn.XLOOKUP(I$1,'Point System'!$A:$A,'Point System'!$C:$C,0)</f>
        <v>0</v>
      </c>
      <c r="J15" s="233" cm="1">
        <f t="array" ref="J15">SUMPRODUCT((LOWER(INDEX(Attendance!$D:$ZZ,MATCH($A15,Attendance!$A:$A,0),0))="x")*(Attendance!$D$2:$ZZ$2=_xlfn.XLOOKUP(J$1,'Point System'!$A:$A,'Point System'!$B:$B,""))*(TEXT(Attendance!$D$1:$ZZ$1,"mmm")="May"))*_xlfn.XLOOKUP(J$1,'Point System'!$A:$A,'Point System'!$C:$C,0)</f>
        <v>0</v>
      </c>
      <c r="K15" s="233" cm="1">
        <f t="array" ref="K15">SUMPRODUCT((LOWER(INDEX(Attendance!$D:$ZZ,MATCH($A15,Attendance!$A:$A,0),0))="x")*(Attendance!$D$2:$ZZ$2=_xlfn.XLOOKUP(K$1,'Point System'!$A:$A,'Point System'!$B:$B,""))*(TEXT(Attendance!$D$1:$ZZ$1,"mmm")="May"))*_xlfn.XLOOKUP(K$1,'Point System'!$A:$A,'Point System'!$C:$C,0)</f>
        <v>0</v>
      </c>
      <c r="L15" s="188"/>
      <c r="M15" s="188"/>
      <c r="N15" s="188"/>
      <c r="O15" s="188"/>
      <c r="P15" s="241">
        <f t="shared" si="0"/>
        <v>0</v>
      </c>
      <c r="Q15" s="242">
        <f>IFERROR(INDEX(Deduction!$AI:$AI,MATCH($A15,Deduction!$A:$A,0))*_xlfn.XLOOKUP(Q$1,'Point System'!$E:$E,'Point System'!$G:$G,0),0)</f>
        <v>0</v>
      </c>
      <c r="R15" s="242">
        <f>IFERROR(INDEX(Deduction!$AJ:$AJ,MATCH($A15,Deduction!$A:$A,0))*_xlfn.XLOOKUP(R$1,'Point System'!$E:$E,'Point System'!$G:$G,0),0)</f>
        <v>0</v>
      </c>
      <c r="S15" s="242">
        <f>IFERROR(INDEX(Deduction!$AK:$AK,MATCH($A15,Deduction!$A:$A,0))*_xlfn.XLOOKUP(S$1,'Point System'!$E:$E,'Point System'!$G:$G,0),0)</f>
        <v>0</v>
      </c>
      <c r="T15" s="242">
        <f>IFERROR(INDEX(Deduction!$AL:$AL,MATCH($A15,Deduction!$A:$A,0))*_xlfn.XLOOKUP(T$1,'Point System'!$E:$E,'Point System'!$G:$G,0),0)</f>
        <v>0</v>
      </c>
      <c r="U15" s="242">
        <f>IFERROR(INDEX(Deduction!$AM:$AM,MATCH($A15,Deduction!$A:$A,0))*_xlfn.XLOOKUP(U$1,'Point System'!$E:$E,'Point System'!$G:$G,0),0)</f>
        <v>0</v>
      </c>
      <c r="V15" s="242">
        <f>IFERROR(INDEX(Deduction!$AN:$AN,MATCH($A15,Deduction!$A:$A,0))*_xlfn.XLOOKUP(V$1,'Point System'!$E:$E,'Point System'!$G:$G,0),0)</f>
        <v>0</v>
      </c>
      <c r="W15" s="241">
        <f t="shared" si="1"/>
        <v>0</v>
      </c>
      <c r="X15" s="241">
        <f t="shared" si="2"/>
        <v>0</v>
      </c>
      <c r="Y15" s="244" cm="1">
        <f t="array" ref="Y15">IFERROR(SUMPRODUCT((LOWER(INDEX(Attendance!$E:$ZZ,MATCH($A15,Attendance!$A:$A,0),0))="x")*(TEXT(Attendance!$E$1:$ZZ$1,"mmm")="May"))/SUMPRODUCT((Attendance!$E$1:$ZZ$1&lt;&gt;"")*(TEXT(Attendance!$E$1:$ZZ$1,"mmm")="May")),0)</f>
        <v>0</v>
      </c>
      <c r="Z15" s="245" cm="1">
        <f t="array" ref="Z15">IFERROR(SUMPRODUCT((LOWER(INDEX(Attendance!$E:$ZZ,MATCH($A15,Attendance!$A:$A,0),0))="x")*(Attendance!$E$2:$ZZ$2=_xlfn.XLOOKUP(E$1,'Point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6" spans="1:26" x14ac:dyDescent="0.25">
      <c r="A16" s="58">
        <f>Attendance!A15</f>
        <v>13</v>
      </c>
      <c r="B16" s="60" t="str">
        <f>IF($A16=0,"",IFERROR(_xlfn.LET(_xlpm.x,INDEX(Attendance!$B:$B,MATCH($A16,Attendance!$A:$A,0)),IF(_xlpm.x=0,"",_xlpm.x)),""))</f>
        <v/>
      </c>
      <c r="C16" s="60" t="str">
        <f>IF($A16=0,"",IFERROR(_xlfn.LET(_xlpm.x,INDEX(Attendance!$C:$C,MATCH($A16,Attendance!$A:$A,0)),IF(_xlpm.x=0,"",_xlpm.x)),""))</f>
        <v/>
      </c>
      <c r="D16" s="60" t="str">
        <f>IF($A16=0,"",IFERROR(_xlfn.LET(_xlpm.x,INDEX(Attendance!$D:$D,MATCH($A16,Attendance!$A:$A,0)),IF(_xlpm.x=0,"",_xlpm.x)),""))</f>
        <v/>
      </c>
      <c r="E16" s="233" cm="1">
        <f t="array" ref="E16">SUMPRODUCT((LOWER(INDEX(Attendance!$D:$ZZ,MATCH($A16,Attendance!$A:$A,0),0))="x")*(Attendance!$D$2:$ZZ$2=_xlfn.XLOOKUP(E$1,'Point System'!$A:$A,'Point System'!$B:$B,""))*(TEXT(Attendance!$D$1:$ZZ$1,"mmm")="May"))*_xlfn.XLOOKUP(E$1,'Point System'!$A:$A,'Point System'!$C:$C,0)</f>
        <v>0</v>
      </c>
      <c r="F16" s="233" cm="1">
        <f t="array" ref="F16">SUMPRODUCT((LOWER(INDEX(Attendance!$D:$ZZ,MATCH($A16,Attendance!$A:$A,0),0))="x")*(Attendance!$D$2:$ZZ$2=_xlfn.XLOOKUP(F$1,'Point System'!$A:$A,'Point System'!$B:$B,""))*(TEXT(Attendance!$D$1:$ZZ$1,"mmm")="May"))*_xlfn.XLOOKUP(F$1,'Point System'!$A:$A,'Point System'!$C:$C,0)</f>
        <v>0</v>
      </c>
      <c r="G16" s="233" cm="1">
        <f t="array" ref="G16">SUMPRODUCT((LOWER(INDEX(Attendance!$D:$ZZ,MATCH($A16,Attendance!$A:$A,0),0))="x")*(Attendance!$D$2:$ZZ$2=_xlfn.XLOOKUP(G$1,'Point System'!$A:$A,'Point System'!$B:$B,""))*(TEXT(Attendance!$D$1:$ZZ$1,"mmm")="May"))*_xlfn.XLOOKUP(G$1,'Point System'!$A:$A,'Point System'!$C:$C,0)</f>
        <v>0</v>
      </c>
      <c r="H16" s="233" cm="1">
        <f t="array" ref="H16">SUMPRODUCT((LOWER(INDEX(Attendance!$D:$ZZ,MATCH($A16,Attendance!$A:$A,0),0))="x")*(Attendance!$D$2:$ZZ$2=_xlfn.XLOOKUP(H$1,'Point System'!$A:$A,'Point System'!$B:$B,""))*(TEXT(Attendance!$D$1:$ZZ$1,"mmm")="May"))*_xlfn.XLOOKUP(H$1,'Point System'!$A:$A,'Point System'!$C:$C,0)</f>
        <v>0</v>
      </c>
      <c r="I16" s="233" cm="1">
        <f t="array" ref="I16">SUMPRODUCT((LOWER(INDEX(Attendance!$D:$ZZ,MATCH($A16,Attendance!$A:$A,0),0))="x")*(Attendance!$D$2:$ZZ$2=_xlfn.XLOOKUP(I$1,'Point System'!$A:$A,'Point System'!$B:$B,""))*(TEXT(Attendance!$D$1:$ZZ$1,"mmm")="May"))*_xlfn.XLOOKUP(I$1,'Point System'!$A:$A,'Point System'!$C:$C,0)</f>
        <v>0</v>
      </c>
      <c r="J16" s="233" cm="1">
        <f t="array" ref="J16">SUMPRODUCT((LOWER(INDEX(Attendance!$D:$ZZ,MATCH($A16,Attendance!$A:$A,0),0))="x")*(Attendance!$D$2:$ZZ$2=_xlfn.XLOOKUP(J$1,'Point System'!$A:$A,'Point System'!$B:$B,""))*(TEXT(Attendance!$D$1:$ZZ$1,"mmm")="May"))*_xlfn.XLOOKUP(J$1,'Point System'!$A:$A,'Point System'!$C:$C,0)</f>
        <v>0</v>
      </c>
      <c r="K16" s="233" cm="1">
        <f t="array" ref="K16">SUMPRODUCT((LOWER(INDEX(Attendance!$D:$ZZ,MATCH($A16,Attendance!$A:$A,0),0))="x")*(Attendance!$D$2:$ZZ$2=_xlfn.XLOOKUP(K$1,'Point System'!$A:$A,'Point System'!$B:$B,""))*(TEXT(Attendance!$D$1:$ZZ$1,"mmm")="May"))*_xlfn.XLOOKUP(K$1,'Point System'!$A:$A,'Point System'!$C:$C,0)</f>
        <v>0</v>
      </c>
      <c r="L16" s="188"/>
      <c r="M16" s="188"/>
      <c r="N16" s="188"/>
      <c r="O16" s="188"/>
      <c r="P16" s="241">
        <f t="shared" si="0"/>
        <v>0</v>
      </c>
      <c r="Q16" s="242">
        <f>IFERROR(INDEX(Deduction!$AI:$AI,MATCH($A16,Deduction!$A:$A,0))*_xlfn.XLOOKUP(Q$1,'Point System'!$E:$E,'Point System'!$G:$G,0),0)</f>
        <v>0</v>
      </c>
      <c r="R16" s="242">
        <f>IFERROR(INDEX(Deduction!$AJ:$AJ,MATCH($A16,Deduction!$A:$A,0))*_xlfn.XLOOKUP(R$1,'Point System'!$E:$E,'Point System'!$G:$G,0),0)</f>
        <v>0</v>
      </c>
      <c r="S16" s="242">
        <f>IFERROR(INDEX(Deduction!$AK:$AK,MATCH($A16,Deduction!$A:$A,0))*_xlfn.XLOOKUP(S$1,'Point System'!$E:$E,'Point System'!$G:$G,0),0)</f>
        <v>0</v>
      </c>
      <c r="T16" s="242">
        <f>IFERROR(INDEX(Deduction!$AL:$AL,MATCH($A16,Deduction!$A:$A,0))*_xlfn.XLOOKUP(T$1,'Point System'!$E:$E,'Point System'!$G:$G,0),0)</f>
        <v>0</v>
      </c>
      <c r="U16" s="242">
        <f>IFERROR(INDEX(Deduction!$AM:$AM,MATCH($A16,Deduction!$A:$A,0))*_xlfn.XLOOKUP(U$1,'Point System'!$E:$E,'Point System'!$G:$G,0),0)</f>
        <v>0</v>
      </c>
      <c r="V16" s="242">
        <f>IFERROR(INDEX(Deduction!$AN:$AN,MATCH($A16,Deduction!$A:$A,0))*_xlfn.XLOOKUP(V$1,'Point System'!$E:$E,'Point System'!$G:$G,0),0)</f>
        <v>0</v>
      </c>
      <c r="W16" s="241">
        <f t="shared" si="1"/>
        <v>0</v>
      </c>
      <c r="X16" s="241">
        <f t="shared" si="2"/>
        <v>0</v>
      </c>
      <c r="Y16" s="244" cm="1">
        <f t="array" ref="Y16">IFERROR(SUMPRODUCT((LOWER(INDEX(Attendance!$E:$ZZ,MATCH($A16,Attendance!$A:$A,0),0))="x")*(TEXT(Attendance!$E$1:$ZZ$1,"mmm")="May"))/SUMPRODUCT((Attendance!$E$1:$ZZ$1&lt;&gt;"")*(TEXT(Attendance!$E$1:$ZZ$1,"mmm")="May")),0)</f>
        <v>0</v>
      </c>
      <c r="Z16" s="245" cm="1">
        <f t="array" ref="Z16">IFERROR(SUMPRODUCT((LOWER(INDEX(Attendance!$E:$ZZ,MATCH($A16,Attendance!$A:$A,0),0))="x")*(Attendance!$E$2:$ZZ$2=_xlfn.XLOOKUP(E$1,'Point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7" spans="1:26" x14ac:dyDescent="0.25">
      <c r="A17" s="60">
        <f>Attendance!A16</f>
        <v>14</v>
      </c>
      <c r="B17" s="60" t="str">
        <f>IF($A17=0,"",IFERROR(_xlfn.LET(_xlpm.x,INDEX(Attendance!$B:$B,MATCH($A17,Attendance!$A:$A,0)),IF(_xlpm.x=0,"",_xlpm.x)),""))</f>
        <v/>
      </c>
      <c r="C17" s="60" t="str">
        <f>IF($A17=0,"",IFERROR(_xlfn.LET(_xlpm.x,INDEX(Attendance!$C:$C,MATCH($A17,Attendance!$A:$A,0)),IF(_xlpm.x=0,"",_xlpm.x)),""))</f>
        <v/>
      </c>
      <c r="D17" s="60" t="str">
        <f>IF($A17=0,"",IFERROR(_xlfn.LET(_xlpm.x,INDEX(Attendance!$D:$D,MATCH($A17,Attendance!$A:$A,0)),IF(_xlpm.x=0,"",_xlpm.x)),""))</f>
        <v/>
      </c>
      <c r="E17" s="233" cm="1">
        <f t="array" ref="E17">SUMPRODUCT((LOWER(INDEX(Attendance!$D:$ZZ,MATCH($A17,Attendance!$A:$A,0),0))="x")*(Attendance!$D$2:$ZZ$2=_xlfn.XLOOKUP(E$1,'Point System'!$A:$A,'Point System'!$B:$B,""))*(TEXT(Attendance!$D$1:$ZZ$1,"mmm")="May"))*_xlfn.XLOOKUP(E$1,'Point System'!$A:$A,'Point System'!$C:$C,0)</f>
        <v>0</v>
      </c>
      <c r="F17" s="233" cm="1">
        <f t="array" ref="F17">SUMPRODUCT((LOWER(INDEX(Attendance!$D:$ZZ,MATCH($A17,Attendance!$A:$A,0),0))="x")*(Attendance!$D$2:$ZZ$2=_xlfn.XLOOKUP(F$1,'Point System'!$A:$A,'Point System'!$B:$B,""))*(TEXT(Attendance!$D$1:$ZZ$1,"mmm")="May"))*_xlfn.XLOOKUP(F$1,'Point System'!$A:$A,'Point System'!$C:$C,0)</f>
        <v>0</v>
      </c>
      <c r="G17" s="233" cm="1">
        <f t="array" ref="G17">SUMPRODUCT((LOWER(INDEX(Attendance!$D:$ZZ,MATCH($A17,Attendance!$A:$A,0),0))="x")*(Attendance!$D$2:$ZZ$2=_xlfn.XLOOKUP(G$1,'Point System'!$A:$A,'Point System'!$B:$B,""))*(TEXT(Attendance!$D$1:$ZZ$1,"mmm")="May"))*_xlfn.XLOOKUP(G$1,'Point System'!$A:$A,'Point System'!$C:$C,0)</f>
        <v>0</v>
      </c>
      <c r="H17" s="233" cm="1">
        <f t="array" ref="H17">SUMPRODUCT((LOWER(INDEX(Attendance!$D:$ZZ,MATCH($A17,Attendance!$A:$A,0),0))="x")*(Attendance!$D$2:$ZZ$2=_xlfn.XLOOKUP(H$1,'Point System'!$A:$A,'Point System'!$B:$B,""))*(TEXT(Attendance!$D$1:$ZZ$1,"mmm")="May"))*_xlfn.XLOOKUP(H$1,'Point System'!$A:$A,'Point System'!$C:$C,0)</f>
        <v>0</v>
      </c>
      <c r="I17" s="233" cm="1">
        <f t="array" ref="I17">SUMPRODUCT((LOWER(INDEX(Attendance!$D:$ZZ,MATCH($A17,Attendance!$A:$A,0),0))="x")*(Attendance!$D$2:$ZZ$2=_xlfn.XLOOKUP(I$1,'Point System'!$A:$A,'Point System'!$B:$B,""))*(TEXT(Attendance!$D$1:$ZZ$1,"mmm")="May"))*_xlfn.XLOOKUP(I$1,'Point System'!$A:$A,'Point System'!$C:$C,0)</f>
        <v>0</v>
      </c>
      <c r="J17" s="233" cm="1">
        <f t="array" ref="J17">SUMPRODUCT((LOWER(INDEX(Attendance!$D:$ZZ,MATCH($A17,Attendance!$A:$A,0),0))="x")*(Attendance!$D$2:$ZZ$2=_xlfn.XLOOKUP(J$1,'Point System'!$A:$A,'Point System'!$B:$B,""))*(TEXT(Attendance!$D$1:$ZZ$1,"mmm")="May"))*_xlfn.XLOOKUP(J$1,'Point System'!$A:$A,'Point System'!$C:$C,0)</f>
        <v>0</v>
      </c>
      <c r="K17" s="233" cm="1">
        <f t="array" ref="K17">SUMPRODUCT((LOWER(INDEX(Attendance!$D:$ZZ,MATCH($A17,Attendance!$A:$A,0),0))="x")*(Attendance!$D$2:$ZZ$2=_xlfn.XLOOKUP(K$1,'Point System'!$A:$A,'Point System'!$B:$B,""))*(TEXT(Attendance!$D$1:$ZZ$1,"mmm")="May"))*_xlfn.XLOOKUP(K$1,'Point System'!$A:$A,'Point System'!$C:$C,0)</f>
        <v>0</v>
      </c>
      <c r="L17" s="188"/>
      <c r="M17" s="188"/>
      <c r="N17" s="188"/>
      <c r="O17" s="188"/>
      <c r="P17" s="241">
        <f t="shared" si="0"/>
        <v>0</v>
      </c>
      <c r="Q17" s="242">
        <f>IFERROR(INDEX(Deduction!$AI:$AI,MATCH($A17,Deduction!$A:$A,0))*_xlfn.XLOOKUP(Q$1,'Point System'!$E:$E,'Point System'!$G:$G,0),0)</f>
        <v>0</v>
      </c>
      <c r="R17" s="242">
        <f>IFERROR(INDEX(Deduction!$AJ:$AJ,MATCH($A17,Deduction!$A:$A,0))*_xlfn.XLOOKUP(R$1,'Point System'!$E:$E,'Point System'!$G:$G,0),0)</f>
        <v>0</v>
      </c>
      <c r="S17" s="242">
        <f>IFERROR(INDEX(Deduction!$AK:$AK,MATCH($A17,Deduction!$A:$A,0))*_xlfn.XLOOKUP(S$1,'Point System'!$E:$E,'Point System'!$G:$G,0),0)</f>
        <v>0</v>
      </c>
      <c r="T17" s="242">
        <f>IFERROR(INDEX(Deduction!$AL:$AL,MATCH($A17,Deduction!$A:$A,0))*_xlfn.XLOOKUP(T$1,'Point System'!$E:$E,'Point System'!$G:$G,0),0)</f>
        <v>0</v>
      </c>
      <c r="U17" s="242">
        <f>IFERROR(INDEX(Deduction!$AM:$AM,MATCH($A17,Deduction!$A:$A,0))*_xlfn.XLOOKUP(U$1,'Point System'!$E:$E,'Point System'!$G:$G,0),0)</f>
        <v>0</v>
      </c>
      <c r="V17" s="242">
        <f>IFERROR(INDEX(Deduction!$AN:$AN,MATCH($A17,Deduction!$A:$A,0))*_xlfn.XLOOKUP(V$1,'Point System'!$E:$E,'Point System'!$G:$G,0),0)</f>
        <v>0</v>
      </c>
      <c r="W17" s="241">
        <f t="shared" si="1"/>
        <v>0</v>
      </c>
      <c r="X17" s="241">
        <f t="shared" si="2"/>
        <v>0</v>
      </c>
      <c r="Y17" s="244" cm="1">
        <f t="array" ref="Y17">IFERROR(SUMPRODUCT((LOWER(INDEX(Attendance!$E:$ZZ,MATCH($A17,Attendance!$A:$A,0),0))="x")*(TEXT(Attendance!$E$1:$ZZ$1,"mmm")="May"))/SUMPRODUCT((Attendance!$E$1:$ZZ$1&lt;&gt;"")*(TEXT(Attendance!$E$1:$ZZ$1,"mmm")="May")),0)</f>
        <v>0</v>
      </c>
      <c r="Z17" s="245" cm="1">
        <f t="array" ref="Z17">IFERROR(SUMPRODUCT((LOWER(INDEX(Attendance!$E:$ZZ,MATCH($A17,Attendance!$A:$A,0),0))="x")*(Attendance!$E$2:$ZZ$2=_xlfn.XLOOKUP(E$1,'Point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8" spans="1:26" x14ac:dyDescent="0.25">
      <c r="A18" s="58">
        <f>Attendance!A17</f>
        <v>15</v>
      </c>
      <c r="B18" s="60" t="str">
        <f>IF($A18=0,"",IFERROR(_xlfn.LET(_xlpm.x,INDEX(Attendance!$B:$B,MATCH($A18,Attendance!$A:$A,0)),IF(_xlpm.x=0,"",_xlpm.x)),""))</f>
        <v/>
      </c>
      <c r="C18" s="60" t="str">
        <f>IF($A18=0,"",IFERROR(_xlfn.LET(_xlpm.x,INDEX(Attendance!$C:$C,MATCH($A18,Attendance!$A:$A,0)),IF(_xlpm.x=0,"",_xlpm.x)),""))</f>
        <v/>
      </c>
      <c r="D18" s="60" t="str">
        <f>IF($A18=0,"",IFERROR(_xlfn.LET(_xlpm.x,INDEX(Attendance!$D:$D,MATCH($A18,Attendance!$A:$A,0)),IF(_xlpm.x=0,"",_xlpm.x)),""))</f>
        <v/>
      </c>
      <c r="E18" s="233" cm="1">
        <f t="array" ref="E18">SUMPRODUCT((LOWER(INDEX(Attendance!$D:$ZZ,MATCH($A18,Attendance!$A:$A,0),0))="x")*(Attendance!$D$2:$ZZ$2=_xlfn.XLOOKUP(E$1,'Point System'!$A:$A,'Point System'!$B:$B,""))*(TEXT(Attendance!$D$1:$ZZ$1,"mmm")="May"))*_xlfn.XLOOKUP(E$1,'Point System'!$A:$A,'Point System'!$C:$C,0)</f>
        <v>0</v>
      </c>
      <c r="F18" s="233" cm="1">
        <f t="array" ref="F18">SUMPRODUCT((LOWER(INDEX(Attendance!$D:$ZZ,MATCH($A18,Attendance!$A:$A,0),0))="x")*(Attendance!$D$2:$ZZ$2=_xlfn.XLOOKUP(F$1,'Point System'!$A:$A,'Point System'!$B:$B,""))*(TEXT(Attendance!$D$1:$ZZ$1,"mmm")="May"))*_xlfn.XLOOKUP(F$1,'Point System'!$A:$A,'Point System'!$C:$C,0)</f>
        <v>0</v>
      </c>
      <c r="G18" s="233" cm="1">
        <f t="array" ref="G18">SUMPRODUCT((LOWER(INDEX(Attendance!$D:$ZZ,MATCH($A18,Attendance!$A:$A,0),0))="x")*(Attendance!$D$2:$ZZ$2=_xlfn.XLOOKUP(G$1,'Point System'!$A:$A,'Point System'!$B:$B,""))*(TEXT(Attendance!$D$1:$ZZ$1,"mmm")="May"))*_xlfn.XLOOKUP(G$1,'Point System'!$A:$A,'Point System'!$C:$C,0)</f>
        <v>0</v>
      </c>
      <c r="H18" s="233" cm="1">
        <f t="array" ref="H18">SUMPRODUCT((LOWER(INDEX(Attendance!$D:$ZZ,MATCH($A18,Attendance!$A:$A,0),0))="x")*(Attendance!$D$2:$ZZ$2=_xlfn.XLOOKUP(H$1,'Point System'!$A:$A,'Point System'!$B:$B,""))*(TEXT(Attendance!$D$1:$ZZ$1,"mmm")="May"))*_xlfn.XLOOKUP(H$1,'Point System'!$A:$A,'Point System'!$C:$C,0)</f>
        <v>0</v>
      </c>
      <c r="I18" s="233" cm="1">
        <f t="array" ref="I18">SUMPRODUCT((LOWER(INDEX(Attendance!$D:$ZZ,MATCH($A18,Attendance!$A:$A,0),0))="x")*(Attendance!$D$2:$ZZ$2=_xlfn.XLOOKUP(I$1,'Point System'!$A:$A,'Point System'!$B:$B,""))*(TEXT(Attendance!$D$1:$ZZ$1,"mmm")="May"))*_xlfn.XLOOKUP(I$1,'Point System'!$A:$A,'Point System'!$C:$C,0)</f>
        <v>0</v>
      </c>
      <c r="J18" s="233" cm="1">
        <f t="array" ref="J18">SUMPRODUCT((LOWER(INDEX(Attendance!$D:$ZZ,MATCH($A18,Attendance!$A:$A,0),0))="x")*(Attendance!$D$2:$ZZ$2=_xlfn.XLOOKUP(J$1,'Point System'!$A:$A,'Point System'!$B:$B,""))*(TEXT(Attendance!$D$1:$ZZ$1,"mmm")="May"))*_xlfn.XLOOKUP(J$1,'Point System'!$A:$A,'Point System'!$C:$C,0)</f>
        <v>0</v>
      </c>
      <c r="K18" s="233" cm="1">
        <f t="array" ref="K18">SUMPRODUCT((LOWER(INDEX(Attendance!$D:$ZZ,MATCH($A18,Attendance!$A:$A,0),0))="x")*(Attendance!$D$2:$ZZ$2=_xlfn.XLOOKUP(K$1,'Point System'!$A:$A,'Point System'!$B:$B,""))*(TEXT(Attendance!$D$1:$ZZ$1,"mmm")="May"))*_xlfn.XLOOKUP(K$1,'Point System'!$A:$A,'Point System'!$C:$C,0)</f>
        <v>0</v>
      </c>
      <c r="L18" s="188"/>
      <c r="M18" s="188"/>
      <c r="N18" s="188"/>
      <c r="O18" s="188"/>
      <c r="P18" s="241">
        <f t="shared" si="0"/>
        <v>0</v>
      </c>
      <c r="Q18" s="242">
        <f>IFERROR(INDEX(Deduction!$AI:$AI,MATCH($A18,Deduction!$A:$A,0))*_xlfn.XLOOKUP(Q$1,'Point System'!$E:$E,'Point System'!$G:$G,0),0)</f>
        <v>0</v>
      </c>
      <c r="R18" s="242">
        <f>IFERROR(INDEX(Deduction!$AJ:$AJ,MATCH($A18,Deduction!$A:$A,0))*_xlfn.XLOOKUP(R$1,'Point System'!$E:$E,'Point System'!$G:$G,0),0)</f>
        <v>0</v>
      </c>
      <c r="S18" s="242">
        <f>IFERROR(INDEX(Deduction!$AK:$AK,MATCH($A18,Deduction!$A:$A,0))*_xlfn.XLOOKUP(S$1,'Point System'!$E:$E,'Point System'!$G:$G,0),0)</f>
        <v>0</v>
      </c>
      <c r="T18" s="242">
        <f>IFERROR(INDEX(Deduction!$AL:$AL,MATCH($A18,Deduction!$A:$A,0))*_xlfn.XLOOKUP(T$1,'Point System'!$E:$E,'Point System'!$G:$G,0),0)</f>
        <v>0</v>
      </c>
      <c r="U18" s="242">
        <f>IFERROR(INDEX(Deduction!$AM:$AM,MATCH($A18,Deduction!$A:$A,0))*_xlfn.XLOOKUP(U$1,'Point System'!$E:$E,'Point System'!$G:$G,0),0)</f>
        <v>0</v>
      </c>
      <c r="V18" s="242">
        <f>IFERROR(INDEX(Deduction!$AN:$AN,MATCH($A18,Deduction!$A:$A,0))*_xlfn.XLOOKUP(V$1,'Point System'!$E:$E,'Point System'!$G:$G,0),0)</f>
        <v>0</v>
      </c>
      <c r="W18" s="241">
        <f t="shared" si="1"/>
        <v>0</v>
      </c>
      <c r="X18" s="241">
        <f t="shared" si="2"/>
        <v>0</v>
      </c>
      <c r="Y18" s="244" cm="1">
        <f t="array" ref="Y18">IFERROR(SUMPRODUCT((LOWER(INDEX(Attendance!$E:$ZZ,MATCH($A18,Attendance!$A:$A,0),0))="x")*(TEXT(Attendance!$E$1:$ZZ$1,"mmm")="May"))/SUMPRODUCT((Attendance!$E$1:$ZZ$1&lt;&gt;"")*(TEXT(Attendance!$E$1:$ZZ$1,"mmm")="May")),0)</f>
        <v>0</v>
      </c>
      <c r="Z18" s="245" cm="1">
        <f t="array" ref="Z18">IFERROR(SUMPRODUCT((LOWER(INDEX(Attendance!$E:$ZZ,MATCH($A18,Attendance!$A:$A,0),0))="x")*(Attendance!$E$2:$ZZ$2=_xlfn.XLOOKUP(E$1,'Point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9" spans="1:26" x14ac:dyDescent="0.25">
      <c r="A19" s="60">
        <f>Attendance!A18</f>
        <v>16</v>
      </c>
      <c r="B19" s="60" t="str">
        <f>IF($A19=0,"",IFERROR(_xlfn.LET(_xlpm.x,INDEX(Attendance!$B:$B,MATCH($A19,Attendance!$A:$A,0)),IF(_xlpm.x=0,"",_xlpm.x)),""))</f>
        <v/>
      </c>
      <c r="C19" s="60" t="str">
        <f>IF($A19=0,"",IFERROR(_xlfn.LET(_xlpm.x,INDEX(Attendance!$C:$C,MATCH($A19,Attendance!$A:$A,0)),IF(_xlpm.x=0,"",_xlpm.x)),""))</f>
        <v/>
      </c>
      <c r="D19" s="60" t="str">
        <f>IF($A19=0,"",IFERROR(_xlfn.LET(_xlpm.x,INDEX(Attendance!$D:$D,MATCH($A19,Attendance!$A:$A,0)),IF(_xlpm.x=0,"",_xlpm.x)),""))</f>
        <v/>
      </c>
      <c r="E19" s="233" cm="1">
        <f t="array" ref="E19">SUMPRODUCT((LOWER(INDEX(Attendance!$D:$ZZ,MATCH($A19,Attendance!$A:$A,0),0))="x")*(Attendance!$D$2:$ZZ$2=_xlfn.XLOOKUP(E$1,'Point System'!$A:$A,'Point System'!$B:$B,""))*(TEXT(Attendance!$D$1:$ZZ$1,"mmm")="May"))*_xlfn.XLOOKUP(E$1,'Point System'!$A:$A,'Point System'!$C:$C,0)</f>
        <v>0</v>
      </c>
      <c r="F19" s="233" cm="1">
        <f t="array" ref="F19">SUMPRODUCT((LOWER(INDEX(Attendance!$D:$ZZ,MATCH($A19,Attendance!$A:$A,0),0))="x")*(Attendance!$D$2:$ZZ$2=_xlfn.XLOOKUP(F$1,'Point System'!$A:$A,'Point System'!$B:$B,""))*(TEXT(Attendance!$D$1:$ZZ$1,"mmm")="May"))*_xlfn.XLOOKUP(F$1,'Point System'!$A:$A,'Point System'!$C:$C,0)</f>
        <v>0</v>
      </c>
      <c r="G19" s="233" cm="1">
        <f t="array" ref="G19">SUMPRODUCT((LOWER(INDEX(Attendance!$D:$ZZ,MATCH($A19,Attendance!$A:$A,0),0))="x")*(Attendance!$D$2:$ZZ$2=_xlfn.XLOOKUP(G$1,'Point System'!$A:$A,'Point System'!$B:$B,""))*(TEXT(Attendance!$D$1:$ZZ$1,"mmm")="May"))*_xlfn.XLOOKUP(G$1,'Point System'!$A:$A,'Point System'!$C:$C,0)</f>
        <v>0</v>
      </c>
      <c r="H19" s="233" cm="1">
        <f t="array" ref="H19">SUMPRODUCT((LOWER(INDEX(Attendance!$D:$ZZ,MATCH($A19,Attendance!$A:$A,0),0))="x")*(Attendance!$D$2:$ZZ$2=_xlfn.XLOOKUP(H$1,'Point System'!$A:$A,'Point System'!$B:$B,""))*(TEXT(Attendance!$D$1:$ZZ$1,"mmm")="May"))*_xlfn.XLOOKUP(H$1,'Point System'!$A:$A,'Point System'!$C:$C,0)</f>
        <v>0</v>
      </c>
      <c r="I19" s="233" cm="1">
        <f t="array" ref="I19">SUMPRODUCT((LOWER(INDEX(Attendance!$D:$ZZ,MATCH($A19,Attendance!$A:$A,0),0))="x")*(Attendance!$D$2:$ZZ$2=_xlfn.XLOOKUP(I$1,'Point System'!$A:$A,'Point System'!$B:$B,""))*(TEXT(Attendance!$D$1:$ZZ$1,"mmm")="May"))*_xlfn.XLOOKUP(I$1,'Point System'!$A:$A,'Point System'!$C:$C,0)</f>
        <v>0</v>
      </c>
      <c r="J19" s="233" cm="1">
        <f t="array" ref="J19">SUMPRODUCT((LOWER(INDEX(Attendance!$D:$ZZ,MATCH($A19,Attendance!$A:$A,0),0))="x")*(Attendance!$D$2:$ZZ$2=_xlfn.XLOOKUP(J$1,'Point System'!$A:$A,'Point System'!$B:$B,""))*(TEXT(Attendance!$D$1:$ZZ$1,"mmm")="May"))*_xlfn.XLOOKUP(J$1,'Point System'!$A:$A,'Point System'!$C:$C,0)</f>
        <v>0</v>
      </c>
      <c r="K19" s="233" cm="1">
        <f t="array" ref="K19">SUMPRODUCT((LOWER(INDEX(Attendance!$D:$ZZ,MATCH($A19,Attendance!$A:$A,0),0))="x")*(Attendance!$D$2:$ZZ$2=_xlfn.XLOOKUP(K$1,'Point System'!$A:$A,'Point System'!$B:$B,""))*(TEXT(Attendance!$D$1:$ZZ$1,"mmm")="May"))*_xlfn.XLOOKUP(K$1,'Point System'!$A:$A,'Point System'!$C:$C,0)</f>
        <v>0</v>
      </c>
      <c r="L19" s="188"/>
      <c r="M19" s="188"/>
      <c r="N19" s="188"/>
      <c r="O19" s="188"/>
      <c r="P19" s="241">
        <f t="shared" si="0"/>
        <v>0</v>
      </c>
      <c r="Q19" s="242">
        <f>IFERROR(INDEX(Deduction!$AI:$AI,MATCH($A19,Deduction!$A:$A,0))*_xlfn.XLOOKUP(Q$1,'Point System'!$E:$E,'Point System'!$G:$G,0),0)</f>
        <v>0</v>
      </c>
      <c r="R19" s="242">
        <f>IFERROR(INDEX(Deduction!$AJ:$AJ,MATCH($A19,Deduction!$A:$A,0))*_xlfn.XLOOKUP(R$1,'Point System'!$E:$E,'Point System'!$G:$G,0),0)</f>
        <v>0</v>
      </c>
      <c r="S19" s="242">
        <f>IFERROR(INDEX(Deduction!$AK:$AK,MATCH($A19,Deduction!$A:$A,0))*_xlfn.XLOOKUP(S$1,'Point System'!$E:$E,'Point System'!$G:$G,0),0)</f>
        <v>0</v>
      </c>
      <c r="T19" s="242">
        <f>IFERROR(INDEX(Deduction!$AL:$AL,MATCH($A19,Deduction!$A:$A,0))*_xlfn.XLOOKUP(T$1,'Point System'!$E:$E,'Point System'!$G:$G,0),0)</f>
        <v>0</v>
      </c>
      <c r="U19" s="242">
        <f>IFERROR(INDEX(Deduction!$AM:$AM,MATCH($A19,Deduction!$A:$A,0))*_xlfn.XLOOKUP(U$1,'Point System'!$E:$E,'Point System'!$G:$G,0),0)</f>
        <v>0</v>
      </c>
      <c r="V19" s="242">
        <f>IFERROR(INDEX(Deduction!$AN:$AN,MATCH($A19,Deduction!$A:$A,0))*_xlfn.XLOOKUP(V$1,'Point System'!$E:$E,'Point System'!$G:$G,0),0)</f>
        <v>0</v>
      </c>
      <c r="W19" s="241">
        <f t="shared" si="1"/>
        <v>0</v>
      </c>
      <c r="X19" s="241">
        <f t="shared" si="2"/>
        <v>0</v>
      </c>
      <c r="Y19" s="244" cm="1">
        <f t="array" ref="Y19">IFERROR(SUMPRODUCT((LOWER(INDEX(Attendance!$E:$ZZ,MATCH($A19,Attendance!$A:$A,0),0))="x")*(TEXT(Attendance!$E$1:$ZZ$1,"mmm")="May"))/SUMPRODUCT((Attendance!$E$1:$ZZ$1&lt;&gt;"")*(TEXT(Attendance!$E$1:$ZZ$1,"mmm")="May")),0)</f>
        <v>0</v>
      </c>
      <c r="Z19" s="245" cm="1">
        <f t="array" ref="Z19">IFERROR(SUMPRODUCT((LOWER(INDEX(Attendance!$E:$ZZ,MATCH($A19,Attendance!$A:$A,0),0))="x")*(Attendance!$E$2:$ZZ$2=_xlfn.XLOOKUP(E$1,'Point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20" spans="1:26" x14ac:dyDescent="0.25">
      <c r="A20" s="58">
        <f>Attendance!A19</f>
        <v>17</v>
      </c>
      <c r="B20" s="60" t="str">
        <f>IF($A20=0,"",IFERROR(_xlfn.LET(_xlpm.x,INDEX(Attendance!$B:$B,MATCH($A20,Attendance!$A:$A,0)),IF(_xlpm.x=0,"",_xlpm.x)),""))</f>
        <v/>
      </c>
      <c r="C20" s="60" t="str">
        <f>IF($A20=0,"",IFERROR(_xlfn.LET(_xlpm.x,INDEX(Attendance!$C:$C,MATCH($A20,Attendance!$A:$A,0)),IF(_xlpm.x=0,"",_xlpm.x)),""))</f>
        <v/>
      </c>
      <c r="D20" s="60" t="str">
        <f>IF($A20=0,"",IFERROR(_xlfn.LET(_xlpm.x,INDEX(Attendance!$D:$D,MATCH($A20,Attendance!$A:$A,0)),IF(_xlpm.x=0,"",_xlpm.x)),""))</f>
        <v/>
      </c>
      <c r="E20" s="233" cm="1">
        <f t="array" ref="E20">SUMPRODUCT((LOWER(INDEX(Attendance!$D:$ZZ,MATCH($A20,Attendance!$A:$A,0),0))="x")*(Attendance!$D$2:$ZZ$2=_xlfn.XLOOKUP(E$1,'Point System'!$A:$A,'Point System'!$B:$B,""))*(TEXT(Attendance!$D$1:$ZZ$1,"mmm")="May"))*_xlfn.XLOOKUP(E$1,'Point System'!$A:$A,'Point System'!$C:$C,0)</f>
        <v>0</v>
      </c>
      <c r="F20" s="233" cm="1">
        <f t="array" ref="F20">SUMPRODUCT((LOWER(INDEX(Attendance!$D:$ZZ,MATCH($A20,Attendance!$A:$A,0),0))="x")*(Attendance!$D$2:$ZZ$2=_xlfn.XLOOKUP(F$1,'Point System'!$A:$A,'Point System'!$B:$B,""))*(TEXT(Attendance!$D$1:$ZZ$1,"mmm")="May"))*_xlfn.XLOOKUP(F$1,'Point System'!$A:$A,'Point System'!$C:$C,0)</f>
        <v>0</v>
      </c>
      <c r="G20" s="233" cm="1">
        <f t="array" ref="G20">SUMPRODUCT((LOWER(INDEX(Attendance!$D:$ZZ,MATCH($A20,Attendance!$A:$A,0),0))="x")*(Attendance!$D$2:$ZZ$2=_xlfn.XLOOKUP(G$1,'Point System'!$A:$A,'Point System'!$B:$B,""))*(TEXT(Attendance!$D$1:$ZZ$1,"mmm")="May"))*_xlfn.XLOOKUP(G$1,'Point System'!$A:$A,'Point System'!$C:$C,0)</f>
        <v>0</v>
      </c>
      <c r="H20" s="233" cm="1">
        <f t="array" ref="H20">SUMPRODUCT((LOWER(INDEX(Attendance!$D:$ZZ,MATCH($A20,Attendance!$A:$A,0),0))="x")*(Attendance!$D$2:$ZZ$2=_xlfn.XLOOKUP(H$1,'Point System'!$A:$A,'Point System'!$B:$B,""))*(TEXT(Attendance!$D$1:$ZZ$1,"mmm")="May"))*_xlfn.XLOOKUP(H$1,'Point System'!$A:$A,'Point System'!$C:$C,0)</f>
        <v>0</v>
      </c>
      <c r="I20" s="233" cm="1">
        <f t="array" ref="I20">SUMPRODUCT((LOWER(INDEX(Attendance!$D:$ZZ,MATCH($A20,Attendance!$A:$A,0),0))="x")*(Attendance!$D$2:$ZZ$2=_xlfn.XLOOKUP(I$1,'Point System'!$A:$A,'Point System'!$B:$B,""))*(TEXT(Attendance!$D$1:$ZZ$1,"mmm")="May"))*_xlfn.XLOOKUP(I$1,'Point System'!$A:$A,'Point System'!$C:$C,0)</f>
        <v>0</v>
      </c>
      <c r="J20" s="233" cm="1">
        <f t="array" ref="J20">SUMPRODUCT((LOWER(INDEX(Attendance!$D:$ZZ,MATCH($A20,Attendance!$A:$A,0),0))="x")*(Attendance!$D$2:$ZZ$2=_xlfn.XLOOKUP(J$1,'Point System'!$A:$A,'Point System'!$B:$B,""))*(TEXT(Attendance!$D$1:$ZZ$1,"mmm")="May"))*_xlfn.XLOOKUP(J$1,'Point System'!$A:$A,'Point System'!$C:$C,0)</f>
        <v>0</v>
      </c>
      <c r="K20" s="233" cm="1">
        <f t="array" ref="K20">SUMPRODUCT((LOWER(INDEX(Attendance!$D:$ZZ,MATCH($A20,Attendance!$A:$A,0),0))="x")*(Attendance!$D$2:$ZZ$2=_xlfn.XLOOKUP(K$1,'Point System'!$A:$A,'Point System'!$B:$B,""))*(TEXT(Attendance!$D$1:$ZZ$1,"mmm")="May"))*_xlfn.XLOOKUP(K$1,'Point System'!$A:$A,'Point System'!$C:$C,0)</f>
        <v>0</v>
      </c>
      <c r="L20" s="188"/>
      <c r="M20" s="188"/>
      <c r="N20" s="188"/>
      <c r="O20" s="188"/>
      <c r="P20" s="241">
        <f t="shared" si="0"/>
        <v>0</v>
      </c>
      <c r="Q20" s="242">
        <f>IFERROR(INDEX(Deduction!$AI:$AI,MATCH($A20,Deduction!$A:$A,0))*_xlfn.XLOOKUP(Q$1,'Point System'!$E:$E,'Point System'!$G:$G,0),0)</f>
        <v>0</v>
      </c>
      <c r="R20" s="242">
        <f>IFERROR(INDEX(Deduction!$AJ:$AJ,MATCH($A20,Deduction!$A:$A,0))*_xlfn.XLOOKUP(R$1,'Point System'!$E:$E,'Point System'!$G:$G,0),0)</f>
        <v>0</v>
      </c>
      <c r="S20" s="242">
        <f>IFERROR(INDEX(Deduction!$AK:$AK,MATCH($A20,Deduction!$A:$A,0))*_xlfn.XLOOKUP(S$1,'Point System'!$E:$E,'Point System'!$G:$G,0),0)</f>
        <v>0</v>
      </c>
      <c r="T20" s="242">
        <f>IFERROR(INDEX(Deduction!$AL:$AL,MATCH($A20,Deduction!$A:$A,0))*_xlfn.XLOOKUP(T$1,'Point System'!$E:$E,'Point System'!$G:$G,0),0)</f>
        <v>0</v>
      </c>
      <c r="U20" s="242">
        <f>IFERROR(INDEX(Deduction!$AM:$AM,MATCH($A20,Deduction!$A:$A,0))*_xlfn.XLOOKUP(U$1,'Point System'!$E:$E,'Point System'!$G:$G,0),0)</f>
        <v>0</v>
      </c>
      <c r="V20" s="242">
        <f>IFERROR(INDEX(Deduction!$AN:$AN,MATCH($A20,Deduction!$A:$A,0))*_xlfn.XLOOKUP(V$1,'Point System'!$E:$E,'Point System'!$G:$G,0),0)</f>
        <v>0</v>
      </c>
      <c r="W20" s="241">
        <f t="shared" si="1"/>
        <v>0</v>
      </c>
      <c r="X20" s="241">
        <f t="shared" si="2"/>
        <v>0</v>
      </c>
      <c r="Y20" s="244" cm="1">
        <f t="array" ref="Y20">IFERROR(SUMPRODUCT((LOWER(INDEX(Attendance!$E:$ZZ,MATCH($A20,Attendance!$A:$A,0),0))="x")*(TEXT(Attendance!$E$1:$ZZ$1,"mmm")="May"))/SUMPRODUCT((Attendance!$E$1:$ZZ$1&lt;&gt;"")*(TEXT(Attendance!$E$1:$ZZ$1,"mmm")="May")),0)</f>
        <v>0</v>
      </c>
      <c r="Z20" s="245" cm="1">
        <f t="array" ref="Z20">IFERROR(SUMPRODUCT((LOWER(INDEX(Attendance!$E:$ZZ,MATCH($A20,Attendance!$A:$A,0),0))="x")*(Attendance!$E$2:$ZZ$2=_xlfn.XLOOKUP(E$1,'Point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21" spans="1:26" x14ac:dyDescent="0.25">
      <c r="A21" s="60">
        <f>Attendance!A20</f>
        <v>18</v>
      </c>
      <c r="B21" s="60" t="str">
        <f>IF($A21=0,"",IFERROR(_xlfn.LET(_xlpm.x,INDEX(Attendance!$B:$B,MATCH($A21,Attendance!$A:$A,0)),IF(_xlpm.x=0,"",_xlpm.x)),""))</f>
        <v/>
      </c>
      <c r="C21" s="60" t="str">
        <f>IF($A21=0,"",IFERROR(_xlfn.LET(_xlpm.x,INDEX(Attendance!$C:$C,MATCH($A21,Attendance!$A:$A,0)),IF(_xlpm.x=0,"",_xlpm.x)),""))</f>
        <v/>
      </c>
      <c r="D21" s="60" t="str">
        <f>IF($A21=0,"",IFERROR(_xlfn.LET(_xlpm.x,INDEX(Attendance!$D:$D,MATCH($A21,Attendance!$A:$A,0)),IF(_xlpm.x=0,"",_xlpm.x)),""))</f>
        <v/>
      </c>
      <c r="E21" s="233" cm="1">
        <f t="array" ref="E21">SUMPRODUCT((LOWER(INDEX(Attendance!$D:$ZZ,MATCH($A21,Attendance!$A:$A,0),0))="x")*(Attendance!$D$2:$ZZ$2=_xlfn.XLOOKUP(E$1,'Point System'!$A:$A,'Point System'!$B:$B,""))*(TEXT(Attendance!$D$1:$ZZ$1,"mmm")="May"))*_xlfn.XLOOKUP(E$1,'Point System'!$A:$A,'Point System'!$C:$C,0)</f>
        <v>0</v>
      </c>
      <c r="F21" s="233" cm="1">
        <f t="array" ref="F21">SUMPRODUCT((LOWER(INDEX(Attendance!$D:$ZZ,MATCH($A21,Attendance!$A:$A,0),0))="x")*(Attendance!$D$2:$ZZ$2=_xlfn.XLOOKUP(F$1,'Point System'!$A:$A,'Point System'!$B:$B,""))*(TEXT(Attendance!$D$1:$ZZ$1,"mmm")="May"))*_xlfn.XLOOKUP(F$1,'Point System'!$A:$A,'Point System'!$C:$C,0)</f>
        <v>0</v>
      </c>
      <c r="G21" s="233" cm="1">
        <f t="array" ref="G21">SUMPRODUCT((LOWER(INDEX(Attendance!$D:$ZZ,MATCH($A21,Attendance!$A:$A,0),0))="x")*(Attendance!$D$2:$ZZ$2=_xlfn.XLOOKUP(G$1,'Point System'!$A:$A,'Point System'!$B:$B,""))*(TEXT(Attendance!$D$1:$ZZ$1,"mmm")="May"))*_xlfn.XLOOKUP(G$1,'Point System'!$A:$A,'Point System'!$C:$C,0)</f>
        <v>0</v>
      </c>
      <c r="H21" s="233" cm="1">
        <f t="array" ref="H21">SUMPRODUCT((LOWER(INDEX(Attendance!$D:$ZZ,MATCH($A21,Attendance!$A:$A,0),0))="x")*(Attendance!$D$2:$ZZ$2=_xlfn.XLOOKUP(H$1,'Point System'!$A:$A,'Point System'!$B:$B,""))*(TEXT(Attendance!$D$1:$ZZ$1,"mmm")="May"))*_xlfn.XLOOKUP(H$1,'Point System'!$A:$A,'Point System'!$C:$C,0)</f>
        <v>0</v>
      </c>
      <c r="I21" s="233" cm="1">
        <f t="array" ref="I21">SUMPRODUCT((LOWER(INDEX(Attendance!$D:$ZZ,MATCH($A21,Attendance!$A:$A,0),0))="x")*(Attendance!$D$2:$ZZ$2=_xlfn.XLOOKUP(I$1,'Point System'!$A:$A,'Point System'!$B:$B,""))*(TEXT(Attendance!$D$1:$ZZ$1,"mmm")="May"))*_xlfn.XLOOKUP(I$1,'Point System'!$A:$A,'Point System'!$C:$C,0)</f>
        <v>0</v>
      </c>
      <c r="J21" s="233" cm="1">
        <f t="array" ref="J21">SUMPRODUCT((LOWER(INDEX(Attendance!$D:$ZZ,MATCH($A21,Attendance!$A:$A,0),0))="x")*(Attendance!$D$2:$ZZ$2=_xlfn.XLOOKUP(J$1,'Point System'!$A:$A,'Point System'!$B:$B,""))*(TEXT(Attendance!$D$1:$ZZ$1,"mmm")="May"))*_xlfn.XLOOKUP(J$1,'Point System'!$A:$A,'Point System'!$C:$C,0)</f>
        <v>0</v>
      </c>
      <c r="K21" s="233" cm="1">
        <f t="array" ref="K21">SUMPRODUCT((LOWER(INDEX(Attendance!$D:$ZZ,MATCH($A21,Attendance!$A:$A,0),0))="x")*(Attendance!$D$2:$ZZ$2=_xlfn.XLOOKUP(K$1,'Point System'!$A:$A,'Point System'!$B:$B,""))*(TEXT(Attendance!$D$1:$ZZ$1,"mmm")="May"))*_xlfn.XLOOKUP(K$1,'Point System'!$A:$A,'Point System'!$C:$C,0)</f>
        <v>0</v>
      </c>
      <c r="L21" s="188"/>
      <c r="M21" s="188"/>
      <c r="N21" s="188"/>
      <c r="O21" s="188"/>
      <c r="P21" s="241">
        <f t="shared" si="0"/>
        <v>0</v>
      </c>
      <c r="Q21" s="242">
        <f>IFERROR(INDEX(Deduction!$AI:$AI,MATCH($A21,Deduction!$A:$A,0))*_xlfn.XLOOKUP(Q$1,'Point System'!$E:$E,'Point System'!$G:$G,0),0)</f>
        <v>0</v>
      </c>
      <c r="R21" s="242">
        <f>IFERROR(INDEX(Deduction!$AJ:$AJ,MATCH($A21,Deduction!$A:$A,0))*_xlfn.XLOOKUP(R$1,'Point System'!$E:$E,'Point System'!$G:$G,0),0)</f>
        <v>0</v>
      </c>
      <c r="S21" s="242">
        <f>IFERROR(INDEX(Deduction!$AK:$AK,MATCH($A21,Deduction!$A:$A,0))*_xlfn.XLOOKUP(S$1,'Point System'!$E:$E,'Point System'!$G:$G,0),0)</f>
        <v>0</v>
      </c>
      <c r="T21" s="242">
        <f>IFERROR(INDEX(Deduction!$AL:$AL,MATCH($A21,Deduction!$A:$A,0))*_xlfn.XLOOKUP(T$1,'Point System'!$E:$E,'Point System'!$G:$G,0),0)</f>
        <v>0</v>
      </c>
      <c r="U21" s="242">
        <f>IFERROR(INDEX(Deduction!$AM:$AM,MATCH($A21,Deduction!$A:$A,0))*_xlfn.XLOOKUP(U$1,'Point System'!$E:$E,'Point System'!$G:$G,0),0)</f>
        <v>0</v>
      </c>
      <c r="V21" s="242">
        <f>IFERROR(INDEX(Deduction!$AN:$AN,MATCH($A21,Deduction!$A:$A,0))*_xlfn.XLOOKUP(V$1,'Point System'!$E:$E,'Point System'!$G:$G,0),0)</f>
        <v>0</v>
      </c>
      <c r="W21" s="241">
        <f t="shared" si="1"/>
        <v>0</v>
      </c>
      <c r="X21" s="241">
        <f t="shared" si="2"/>
        <v>0</v>
      </c>
      <c r="Y21" s="244" cm="1">
        <f t="array" ref="Y21">IFERROR(SUMPRODUCT((LOWER(INDEX(Attendance!$E:$ZZ,MATCH($A21,Attendance!$A:$A,0),0))="x")*(TEXT(Attendance!$E$1:$ZZ$1,"mmm")="May"))/SUMPRODUCT((Attendance!$E$1:$ZZ$1&lt;&gt;"")*(TEXT(Attendance!$E$1:$ZZ$1,"mmm")="May")),0)</f>
        <v>0</v>
      </c>
      <c r="Z21" s="245" cm="1">
        <f t="array" ref="Z21">IFERROR(SUMPRODUCT((LOWER(INDEX(Attendance!$E:$ZZ,MATCH($A21,Attendance!$A:$A,0),0))="x")*(Attendance!$E$2:$ZZ$2=_xlfn.XLOOKUP(E$1,'Point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22" spans="1:26" x14ac:dyDescent="0.25">
      <c r="A22" s="58">
        <f>Attendance!A21</f>
        <v>19</v>
      </c>
      <c r="B22" s="60" t="str">
        <f>IF($A22=0,"",IFERROR(_xlfn.LET(_xlpm.x,INDEX(Attendance!$B:$B,MATCH($A22,Attendance!$A:$A,0)),IF(_xlpm.x=0,"",_xlpm.x)),""))</f>
        <v/>
      </c>
      <c r="C22" s="60" t="str">
        <f>IF($A22=0,"",IFERROR(_xlfn.LET(_xlpm.x,INDEX(Attendance!$C:$C,MATCH($A22,Attendance!$A:$A,0)),IF(_xlpm.x=0,"",_xlpm.x)),""))</f>
        <v/>
      </c>
      <c r="D22" s="60" t="str">
        <f>IF($A22=0,"",IFERROR(_xlfn.LET(_xlpm.x,INDEX(Attendance!$D:$D,MATCH($A22,Attendance!$A:$A,0)),IF(_xlpm.x=0,"",_xlpm.x)),""))</f>
        <v/>
      </c>
      <c r="E22" s="233" cm="1">
        <f t="array" ref="E22">SUMPRODUCT((LOWER(INDEX(Attendance!$D:$ZZ,MATCH($A22,Attendance!$A:$A,0),0))="x")*(Attendance!$D$2:$ZZ$2=_xlfn.XLOOKUP(E$1,'Point System'!$A:$A,'Point System'!$B:$B,""))*(TEXT(Attendance!$D$1:$ZZ$1,"mmm")="May"))*_xlfn.XLOOKUP(E$1,'Point System'!$A:$A,'Point System'!$C:$C,0)</f>
        <v>0</v>
      </c>
      <c r="F22" s="233" cm="1">
        <f t="array" ref="F22">SUMPRODUCT((LOWER(INDEX(Attendance!$D:$ZZ,MATCH($A22,Attendance!$A:$A,0),0))="x")*(Attendance!$D$2:$ZZ$2=_xlfn.XLOOKUP(F$1,'Point System'!$A:$A,'Point System'!$B:$B,""))*(TEXT(Attendance!$D$1:$ZZ$1,"mmm")="May"))*_xlfn.XLOOKUP(F$1,'Point System'!$A:$A,'Point System'!$C:$C,0)</f>
        <v>0</v>
      </c>
      <c r="G22" s="233" cm="1">
        <f t="array" ref="G22">SUMPRODUCT((LOWER(INDEX(Attendance!$D:$ZZ,MATCH($A22,Attendance!$A:$A,0),0))="x")*(Attendance!$D$2:$ZZ$2=_xlfn.XLOOKUP(G$1,'Point System'!$A:$A,'Point System'!$B:$B,""))*(TEXT(Attendance!$D$1:$ZZ$1,"mmm")="May"))*_xlfn.XLOOKUP(G$1,'Point System'!$A:$A,'Point System'!$C:$C,0)</f>
        <v>0</v>
      </c>
      <c r="H22" s="233" cm="1">
        <f t="array" ref="H22">SUMPRODUCT((LOWER(INDEX(Attendance!$D:$ZZ,MATCH($A22,Attendance!$A:$A,0),0))="x")*(Attendance!$D$2:$ZZ$2=_xlfn.XLOOKUP(H$1,'Point System'!$A:$A,'Point System'!$B:$B,""))*(TEXT(Attendance!$D$1:$ZZ$1,"mmm")="May"))*_xlfn.XLOOKUP(H$1,'Point System'!$A:$A,'Point System'!$C:$C,0)</f>
        <v>0</v>
      </c>
      <c r="I22" s="233" cm="1">
        <f t="array" ref="I22">SUMPRODUCT((LOWER(INDEX(Attendance!$D:$ZZ,MATCH($A22,Attendance!$A:$A,0),0))="x")*(Attendance!$D$2:$ZZ$2=_xlfn.XLOOKUP(I$1,'Point System'!$A:$A,'Point System'!$B:$B,""))*(TEXT(Attendance!$D$1:$ZZ$1,"mmm")="May"))*_xlfn.XLOOKUP(I$1,'Point System'!$A:$A,'Point System'!$C:$C,0)</f>
        <v>0</v>
      </c>
      <c r="J22" s="233" cm="1">
        <f t="array" ref="J22">SUMPRODUCT((LOWER(INDEX(Attendance!$D:$ZZ,MATCH($A22,Attendance!$A:$A,0),0))="x")*(Attendance!$D$2:$ZZ$2=_xlfn.XLOOKUP(J$1,'Point System'!$A:$A,'Point System'!$B:$B,""))*(TEXT(Attendance!$D$1:$ZZ$1,"mmm")="May"))*_xlfn.XLOOKUP(J$1,'Point System'!$A:$A,'Point System'!$C:$C,0)</f>
        <v>0</v>
      </c>
      <c r="K22" s="233" cm="1">
        <f t="array" ref="K22">SUMPRODUCT((LOWER(INDEX(Attendance!$D:$ZZ,MATCH($A22,Attendance!$A:$A,0),0))="x")*(Attendance!$D$2:$ZZ$2=_xlfn.XLOOKUP(K$1,'Point System'!$A:$A,'Point System'!$B:$B,""))*(TEXT(Attendance!$D$1:$ZZ$1,"mmm")="May"))*_xlfn.XLOOKUP(K$1,'Point System'!$A:$A,'Point System'!$C:$C,0)</f>
        <v>0</v>
      </c>
      <c r="L22" s="188"/>
      <c r="M22" s="188"/>
      <c r="N22" s="188"/>
      <c r="O22" s="188"/>
      <c r="P22" s="241">
        <f t="shared" si="0"/>
        <v>0</v>
      </c>
      <c r="Q22" s="242">
        <f>IFERROR(INDEX(Deduction!$AI:$AI,MATCH($A22,Deduction!$A:$A,0))*_xlfn.XLOOKUP(Q$1,'Point System'!$E:$E,'Point System'!$G:$G,0),0)</f>
        <v>0</v>
      </c>
      <c r="R22" s="242">
        <f>IFERROR(INDEX(Deduction!$AJ:$AJ,MATCH($A22,Deduction!$A:$A,0))*_xlfn.XLOOKUP(R$1,'Point System'!$E:$E,'Point System'!$G:$G,0),0)</f>
        <v>0</v>
      </c>
      <c r="S22" s="242">
        <f>IFERROR(INDEX(Deduction!$AK:$AK,MATCH($A22,Deduction!$A:$A,0))*_xlfn.XLOOKUP(S$1,'Point System'!$E:$E,'Point System'!$G:$G,0),0)</f>
        <v>0</v>
      </c>
      <c r="T22" s="242">
        <f>IFERROR(INDEX(Deduction!$AL:$AL,MATCH($A22,Deduction!$A:$A,0))*_xlfn.XLOOKUP(T$1,'Point System'!$E:$E,'Point System'!$G:$G,0),0)</f>
        <v>0</v>
      </c>
      <c r="U22" s="242">
        <f>IFERROR(INDEX(Deduction!$AM:$AM,MATCH($A22,Deduction!$A:$A,0))*_xlfn.XLOOKUP(U$1,'Point System'!$E:$E,'Point System'!$G:$G,0),0)</f>
        <v>0</v>
      </c>
      <c r="V22" s="242">
        <f>IFERROR(INDEX(Deduction!$AN:$AN,MATCH($A22,Deduction!$A:$A,0))*_xlfn.XLOOKUP(V$1,'Point System'!$E:$E,'Point System'!$G:$G,0),0)</f>
        <v>0</v>
      </c>
      <c r="W22" s="241">
        <f t="shared" si="1"/>
        <v>0</v>
      </c>
      <c r="X22" s="241">
        <f t="shared" si="2"/>
        <v>0</v>
      </c>
      <c r="Y22" s="244" cm="1">
        <f t="array" ref="Y22">IFERROR(SUMPRODUCT((LOWER(INDEX(Attendance!$E:$ZZ,MATCH($A22,Attendance!$A:$A,0),0))="x")*(TEXT(Attendance!$E$1:$ZZ$1,"mmm")="May"))/SUMPRODUCT((Attendance!$E$1:$ZZ$1&lt;&gt;"")*(TEXT(Attendance!$E$1:$ZZ$1,"mmm")="May")),0)</f>
        <v>0</v>
      </c>
      <c r="Z22" s="245" cm="1">
        <f t="array" ref="Z22">IFERROR(SUMPRODUCT((LOWER(INDEX(Attendance!$E:$ZZ,MATCH($A22,Attendance!$A:$A,0),0))="x")*(Attendance!$E$2:$ZZ$2=_xlfn.XLOOKUP(E$1,'Point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23" spans="1:26" x14ac:dyDescent="0.25">
      <c r="A23" s="60">
        <f>Attendance!A22</f>
        <v>20</v>
      </c>
      <c r="B23" s="60" t="str">
        <f>IF($A23=0,"",IFERROR(_xlfn.LET(_xlpm.x,INDEX(Attendance!$B:$B,MATCH($A23,Attendance!$A:$A,0)),IF(_xlpm.x=0,"",_xlpm.x)),""))</f>
        <v/>
      </c>
      <c r="C23" s="60" t="str">
        <f>IF($A23=0,"",IFERROR(_xlfn.LET(_xlpm.x,INDEX(Attendance!$C:$C,MATCH($A23,Attendance!$A:$A,0)),IF(_xlpm.x=0,"",_xlpm.x)),""))</f>
        <v/>
      </c>
      <c r="D23" s="60" t="str">
        <f>IF($A23=0,"",IFERROR(_xlfn.LET(_xlpm.x,INDEX(Attendance!$D:$D,MATCH($A23,Attendance!$A:$A,0)),IF(_xlpm.x=0,"",_xlpm.x)),""))</f>
        <v/>
      </c>
      <c r="E23" s="233" cm="1">
        <f t="array" ref="E23">SUMPRODUCT((LOWER(INDEX(Attendance!$D:$ZZ,MATCH($A23,Attendance!$A:$A,0),0))="x")*(Attendance!$D$2:$ZZ$2=_xlfn.XLOOKUP(E$1,'Point System'!$A:$A,'Point System'!$B:$B,""))*(TEXT(Attendance!$D$1:$ZZ$1,"mmm")="May"))*_xlfn.XLOOKUP(E$1,'Point System'!$A:$A,'Point System'!$C:$C,0)</f>
        <v>0</v>
      </c>
      <c r="F23" s="233" cm="1">
        <f t="array" ref="F23">SUMPRODUCT((LOWER(INDEX(Attendance!$D:$ZZ,MATCH($A23,Attendance!$A:$A,0),0))="x")*(Attendance!$D$2:$ZZ$2=_xlfn.XLOOKUP(F$1,'Point System'!$A:$A,'Point System'!$B:$B,""))*(TEXT(Attendance!$D$1:$ZZ$1,"mmm")="May"))*_xlfn.XLOOKUP(F$1,'Point System'!$A:$A,'Point System'!$C:$C,0)</f>
        <v>0</v>
      </c>
      <c r="G23" s="233" cm="1">
        <f t="array" ref="G23">SUMPRODUCT((LOWER(INDEX(Attendance!$D:$ZZ,MATCH($A23,Attendance!$A:$A,0),0))="x")*(Attendance!$D$2:$ZZ$2=_xlfn.XLOOKUP(G$1,'Point System'!$A:$A,'Point System'!$B:$B,""))*(TEXT(Attendance!$D$1:$ZZ$1,"mmm")="May"))*_xlfn.XLOOKUP(G$1,'Point System'!$A:$A,'Point System'!$C:$C,0)</f>
        <v>0</v>
      </c>
      <c r="H23" s="233" cm="1">
        <f t="array" ref="H23">SUMPRODUCT((LOWER(INDEX(Attendance!$D:$ZZ,MATCH($A23,Attendance!$A:$A,0),0))="x")*(Attendance!$D$2:$ZZ$2=_xlfn.XLOOKUP(H$1,'Point System'!$A:$A,'Point System'!$B:$B,""))*(TEXT(Attendance!$D$1:$ZZ$1,"mmm")="May"))*_xlfn.XLOOKUP(H$1,'Point System'!$A:$A,'Point System'!$C:$C,0)</f>
        <v>0</v>
      </c>
      <c r="I23" s="233" cm="1">
        <f t="array" ref="I23">SUMPRODUCT((LOWER(INDEX(Attendance!$D:$ZZ,MATCH($A23,Attendance!$A:$A,0),0))="x")*(Attendance!$D$2:$ZZ$2=_xlfn.XLOOKUP(I$1,'Point System'!$A:$A,'Point System'!$B:$B,""))*(TEXT(Attendance!$D$1:$ZZ$1,"mmm")="May"))*_xlfn.XLOOKUP(I$1,'Point System'!$A:$A,'Point System'!$C:$C,0)</f>
        <v>0</v>
      </c>
      <c r="J23" s="233" cm="1">
        <f t="array" ref="J23">SUMPRODUCT((LOWER(INDEX(Attendance!$D:$ZZ,MATCH($A23,Attendance!$A:$A,0),0))="x")*(Attendance!$D$2:$ZZ$2=_xlfn.XLOOKUP(J$1,'Point System'!$A:$A,'Point System'!$B:$B,""))*(TEXT(Attendance!$D$1:$ZZ$1,"mmm")="May"))*_xlfn.XLOOKUP(J$1,'Point System'!$A:$A,'Point System'!$C:$C,0)</f>
        <v>0</v>
      </c>
      <c r="K23" s="233" cm="1">
        <f t="array" ref="K23">SUMPRODUCT((LOWER(INDEX(Attendance!$D:$ZZ,MATCH($A23,Attendance!$A:$A,0),0))="x")*(Attendance!$D$2:$ZZ$2=_xlfn.XLOOKUP(K$1,'Point System'!$A:$A,'Point System'!$B:$B,""))*(TEXT(Attendance!$D$1:$ZZ$1,"mmm")="May"))*_xlfn.XLOOKUP(K$1,'Point System'!$A:$A,'Point System'!$C:$C,0)</f>
        <v>0</v>
      </c>
      <c r="L23" s="188"/>
      <c r="M23" s="188"/>
      <c r="N23" s="188"/>
      <c r="O23" s="188"/>
      <c r="P23" s="241">
        <f t="shared" si="0"/>
        <v>0</v>
      </c>
      <c r="Q23" s="242">
        <f>IFERROR(INDEX(Deduction!$AI:$AI,MATCH($A23,Deduction!$A:$A,0))*_xlfn.XLOOKUP(Q$1,'Point System'!$E:$E,'Point System'!$G:$G,0),0)</f>
        <v>0</v>
      </c>
      <c r="R23" s="242">
        <f>IFERROR(INDEX(Deduction!$AJ:$AJ,MATCH($A23,Deduction!$A:$A,0))*_xlfn.XLOOKUP(R$1,'Point System'!$E:$E,'Point System'!$G:$G,0),0)</f>
        <v>0</v>
      </c>
      <c r="S23" s="242">
        <f>IFERROR(INDEX(Deduction!$AK:$AK,MATCH($A23,Deduction!$A:$A,0))*_xlfn.XLOOKUP(S$1,'Point System'!$E:$E,'Point System'!$G:$G,0),0)</f>
        <v>0</v>
      </c>
      <c r="T23" s="242">
        <f>IFERROR(INDEX(Deduction!$AL:$AL,MATCH($A23,Deduction!$A:$A,0))*_xlfn.XLOOKUP(T$1,'Point System'!$E:$E,'Point System'!$G:$G,0),0)</f>
        <v>0</v>
      </c>
      <c r="U23" s="242">
        <f>IFERROR(INDEX(Deduction!$AM:$AM,MATCH($A23,Deduction!$A:$A,0))*_xlfn.XLOOKUP(U$1,'Point System'!$E:$E,'Point System'!$G:$G,0),0)</f>
        <v>0</v>
      </c>
      <c r="V23" s="242">
        <f>IFERROR(INDEX(Deduction!$AN:$AN,MATCH($A23,Deduction!$A:$A,0))*_xlfn.XLOOKUP(V$1,'Point System'!$E:$E,'Point System'!$G:$G,0),0)</f>
        <v>0</v>
      </c>
      <c r="W23" s="241">
        <f t="shared" si="1"/>
        <v>0</v>
      </c>
      <c r="X23" s="241">
        <f t="shared" si="2"/>
        <v>0</v>
      </c>
      <c r="Y23" s="244" cm="1">
        <f t="array" ref="Y23">IFERROR(SUMPRODUCT((LOWER(INDEX(Attendance!$E:$ZZ,MATCH($A23,Attendance!$A:$A,0),0))="x")*(TEXT(Attendance!$E$1:$ZZ$1,"mmm")="May"))/SUMPRODUCT((Attendance!$E$1:$ZZ$1&lt;&gt;"")*(TEXT(Attendance!$E$1:$ZZ$1,"mmm")="May")),0)</f>
        <v>0</v>
      </c>
      <c r="Z23" s="245" cm="1">
        <f t="array" ref="Z23">IFERROR(SUMPRODUCT((LOWER(INDEX(Attendance!$E:$ZZ,MATCH($A23,Attendance!$A:$A,0),0))="x")*(Attendance!$E$2:$ZZ$2=_xlfn.XLOOKUP(E$1,'Point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24" spans="1:26" x14ac:dyDescent="0.25">
      <c r="A24" s="58">
        <f>Attendance!A23</f>
        <v>21</v>
      </c>
      <c r="B24" s="60" t="str">
        <f>IF($A24=0,"",IFERROR(_xlfn.LET(_xlpm.x,INDEX(Attendance!$B:$B,MATCH($A24,Attendance!$A:$A,0)),IF(_xlpm.x=0,"",_xlpm.x)),""))</f>
        <v/>
      </c>
      <c r="C24" s="60" t="str">
        <f>IF($A24=0,"",IFERROR(_xlfn.LET(_xlpm.x,INDEX(Attendance!$C:$C,MATCH($A24,Attendance!$A:$A,0)),IF(_xlpm.x=0,"",_xlpm.x)),""))</f>
        <v/>
      </c>
      <c r="D24" s="60" t="str">
        <f>IF($A24=0,"",IFERROR(_xlfn.LET(_xlpm.x,INDEX(Attendance!$D:$D,MATCH($A24,Attendance!$A:$A,0)),IF(_xlpm.x=0,"",_xlpm.x)),""))</f>
        <v/>
      </c>
      <c r="E24" s="233" cm="1">
        <f t="array" ref="E24">SUMPRODUCT((LOWER(INDEX(Attendance!$D:$ZZ,MATCH($A24,Attendance!$A:$A,0),0))="x")*(Attendance!$D$2:$ZZ$2=_xlfn.XLOOKUP(E$1,'Point System'!$A:$A,'Point System'!$B:$B,""))*(TEXT(Attendance!$D$1:$ZZ$1,"mmm")="May"))*_xlfn.XLOOKUP(E$1,'Point System'!$A:$A,'Point System'!$C:$C,0)</f>
        <v>0</v>
      </c>
      <c r="F24" s="233" cm="1">
        <f t="array" ref="F24">SUMPRODUCT((LOWER(INDEX(Attendance!$D:$ZZ,MATCH($A24,Attendance!$A:$A,0),0))="x")*(Attendance!$D$2:$ZZ$2=_xlfn.XLOOKUP(F$1,'Point System'!$A:$A,'Point System'!$B:$B,""))*(TEXT(Attendance!$D$1:$ZZ$1,"mmm")="May"))*_xlfn.XLOOKUP(F$1,'Point System'!$A:$A,'Point System'!$C:$C,0)</f>
        <v>0</v>
      </c>
      <c r="G24" s="233" cm="1">
        <f t="array" ref="G24">SUMPRODUCT((LOWER(INDEX(Attendance!$D:$ZZ,MATCH($A24,Attendance!$A:$A,0),0))="x")*(Attendance!$D$2:$ZZ$2=_xlfn.XLOOKUP(G$1,'Point System'!$A:$A,'Point System'!$B:$B,""))*(TEXT(Attendance!$D$1:$ZZ$1,"mmm")="May"))*_xlfn.XLOOKUP(G$1,'Point System'!$A:$A,'Point System'!$C:$C,0)</f>
        <v>0</v>
      </c>
      <c r="H24" s="233" cm="1">
        <f t="array" ref="H24">SUMPRODUCT((LOWER(INDEX(Attendance!$D:$ZZ,MATCH($A24,Attendance!$A:$A,0),0))="x")*(Attendance!$D$2:$ZZ$2=_xlfn.XLOOKUP(H$1,'Point System'!$A:$A,'Point System'!$B:$B,""))*(TEXT(Attendance!$D$1:$ZZ$1,"mmm")="May"))*_xlfn.XLOOKUP(H$1,'Point System'!$A:$A,'Point System'!$C:$C,0)</f>
        <v>0</v>
      </c>
      <c r="I24" s="233" cm="1">
        <f t="array" ref="I24">SUMPRODUCT((LOWER(INDEX(Attendance!$D:$ZZ,MATCH($A24,Attendance!$A:$A,0),0))="x")*(Attendance!$D$2:$ZZ$2=_xlfn.XLOOKUP(I$1,'Point System'!$A:$A,'Point System'!$B:$B,""))*(TEXT(Attendance!$D$1:$ZZ$1,"mmm")="May"))*_xlfn.XLOOKUP(I$1,'Point System'!$A:$A,'Point System'!$C:$C,0)</f>
        <v>0</v>
      </c>
      <c r="J24" s="233" cm="1">
        <f t="array" ref="J24">SUMPRODUCT((LOWER(INDEX(Attendance!$D:$ZZ,MATCH($A24,Attendance!$A:$A,0),0))="x")*(Attendance!$D$2:$ZZ$2=_xlfn.XLOOKUP(J$1,'Point System'!$A:$A,'Point System'!$B:$B,""))*(TEXT(Attendance!$D$1:$ZZ$1,"mmm")="May"))*_xlfn.XLOOKUP(J$1,'Point System'!$A:$A,'Point System'!$C:$C,0)</f>
        <v>0</v>
      </c>
      <c r="K24" s="233" cm="1">
        <f t="array" ref="K24">SUMPRODUCT((LOWER(INDEX(Attendance!$D:$ZZ,MATCH($A24,Attendance!$A:$A,0),0))="x")*(Attendance!$D$2:$ZZ$2=_xlfn.XLOOKUP(K$1,'Point System'!$A:$A,'Point System'!$B:$B,""))*(TEXT(Attendance!$D$1:$ZZ$1,"mmm")="May"))*_xlfn.XLOOKUP(K$1,'Point System'!$A:$A,'Point System'!$C:$C,0)</f>
        <v>0</v>
      </c>
      <c r="L24" s="188"/>
      <c r="M24" s="188"/>
      <c r="N24" s="188"/>
      <c r="O24" s="188"/>
      <c r="P24" s="241">
        <f t="shared" si="0"/>
        <v>0</v>
      </c>
      <c r="Q24" s="242">
        <f>IFERROR(INDEX(Deduction!$AI:$AI,MATCH($A24,Deduction!$A:$A,0))*_xlfn.XLOOKUP(Q$1,'Point System'!$E:$E,'Point System'!$G:$G,0),0)</f>
        <v>0</v>
      </c>
      <c r="R24" s="242">
        <f>IFERROR(INDEX(Deduction!$AJ:$AJ,MATCH($A24,Deduction!$A:$A,0))*_xlfn.XLOOKUP(R$1,'Point System'!$E:$E,'Point System'!$G:$G,0),0)</f>
        <v>0</v>
      </c>
      <c r="S24" s="242">
        <f>IFERROR(INDEX(Deduction!$AK:$AK,MATCH($A24,Deduction!$A:$A,0))*_xlfn.XLOOKUP(S$1,'Point System'!$E:$E,'Point System'!$G:$G,0),0)</f>
        <v>0</v>
      </c>
      <c r="T24" s="242">
        <f>IFERROR(INDEX(Deduction!$AL:$AL,MATCH($A24,Deduction!$A:$A,0))*_xlfn.XLOOKUP(T$1,'Point System'!$E:$E,'Point System'!$G:$G,0),0)</f>
        <v>0</v>
      </c>
      <c r="U24" s="242">
        <f>IFERROR(INDEX(Deduction!$AM:$AM,MATCH($A24,Deduction!$A:$A,0))*_xlfn.XLOOKUP(U$1,'Point System'!$E:$E,'Point System'!$G:$G,0),0)</f>
        <v>0</v>
      </c>
      <c r="V24" s="242">
        <f>IFERROR(INDEX(Deduction!$AN:$AN,MATCH($A24,Deduction!$A:$A,0))*_xlfn.XLOOKUP(V$1,'Point System'!$E:$E,'Point System'!$G:$G,0),0)</f>
        <v>0</v>
      </c>
      <c r="W24" s="241">
        <f t="shared" si="1"/>
        <v>0</v>
      </c>
      <c r="X24" s="241">
        <f t="shared" si="2"/>
        <v>0</v>
      </c>
      <c r="Y24" s="244" cm="1">
        <f t="array" ref="Y24">IFERROR(SUMPRODUCT((LOWER(INDEX(Attendance!$E:$ZZ,MATCH($A24,Attendance!$A:$A,0),0))="x")*(TEXT(Attendance!$E$1:$ZZ$1,"mmm")="May"))/SUMPRODUCT((Attendance!$E$1:$ZZ$1&lt;&gt;"")*(TEXT(Attendance!$E$1:$ZZ$1,"mmm")="May")),0)</f>
        <v>0</v>
      </c>
      <c r="Z24" s="245" cm="1">
        <f t="array" ref="Z24">IFERROR(SUMPRODUCT((LOWER(INDEX(Attendance!$E:$ZZ,MATCH($A24,Attendance!$A:$A,0),0))="x")*(Attendance!$E$2:$ZZ$2=_xlfn.XLOOKUP(E$1,'Point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25" spans="1:26" x14ac:dyDescent="0.25">
      <c r="A25" s="60">
        <f>Attendance!A24</f>
        <v>22</v>
      </c>
      <c r="B25" s="60" t="str">
        <f>IF($A25=0,"",IFERROR(_xlfn.LET(_xlpm.x,INDEX(Attendance!$B:$B,MATCH($A25,Attendance!$A:$A,0)),IF(_xlpm.x=0,"",_xlpm.x)),""))</f>
        <v/>
      </c>
      <c r="C25" s="60" t="str">
        <f>IF($A25=0,"",IFERROR(_xlfn.LET(_xlpm.x,INDEX(Attendance!$C:$C,MATCH($A25,Attendance!$A:$A,0)),IF(_xlpm.x=0,"",_xlpm.x)),""))</f>
        <v/>
      </c>
      <c r="D25" s="60" t="str">
        <f>IF($A25=0,"",IFERROR(_xlfn.LET(_xlpm.x,INDEX(Attendance!$D:$D,MATCH($A25,Attendance!$A:$A,0)),IF(_xlpm.x=0,"",_xlpm.x)),""))</f>
        <v/>
      </c>
      <c r="E25" s="233" cm="1">
        <f t="array" ref="E25">SUMPRODUCT((LOWER(INDEX(Attendance!$D:$ZZ,MATCH($A25,Attendance!$A:$A,0),0))="x")*(Attendance!$D$2:$ZZ$2=_xlfn.XLOOKUP(E$1,'Point System'!$A:$A,'Point System'!$B:$B,""))*(TEXT(Attendance!$D$1:$ZZ$1,"mmm")="May"))*_xlfn.XLOOKUP(E$1,'Point System'!$A:$A,'Point System'!$C:$C,0)</f>
        <v>0</v>
      </c>
      <c r="F25" s="233" cm="1">
        <f t="array" ref="F25">SUMPRODUCT((LOWER(INDEX(Attendance!$D:$ZZ,MATCH($A25,Attendance!$A:$A,0),0))="x")*(Attendance!$D$2:$ZZ$2=_xlfn.XLOOKUP(F$1,'Point System'!$A:$A,'Point System'!$B:$B,""))*(TEXT(Attendance!$D$1:$ZZ$1,"mmm")="May"))*_xlfn.XLOOKUP(F$1,'Point System'!$A:$A,'Point System'!$C:$C,0)</f>
        <v>0</v>
      </c>
      <c r="G25" s="233" cm="1">
        <f t="array" ref="G25">SUMPRODUCT((LOWER(INDEX(Attendance!$D:$ZZ,MATCH($A25,Attendance!$A:$A,0),0))="x")*(Attendance!$D$2:$ZZ$2=_xlfn.XLOOKUP(G$1,'Point System'!$A:$A,'Point System'!$B:$B,""))*(TEXT(Attendance!$D$1:$ZZ$1,"mmm")="May"))*_xlfn.XLOOKUP(G$1,'Point System'!$A:$A,'Point System'!$C:$C,0)</f>
        <v>0</v>
      </c>
      <c r="H25" s="233" cm="1">
        <f t="array" ref="H25">SUMPRODUCT((LOWER(INDEX(Attendance!$D:$ZZ,MATCH($A25,Attendance!$A:$A,0),0))="x")*(Attendance!$D$2:$ZZ$2=_xlfn.XLOOKUP(H$1,'Point System'!$A:$A,'Point System'!$B:$B,""))*(TEXT(Attendance!$D$1:$ZZ$1,"mmm")="May"))*_xlfn.XLOOKUP(H$1,'Point System'!$A:$A,'Point System'!$C:$C,0)</f>
        <v>0</v>
      </c>
      <c r="I25" s="233" cm="1">
        <f t="array" ref="I25">SUMPRODUCT((LOWER(INDEX(Attendance!$D:$ZZ,MATCH($A25,Attendance!$A:$A,0),0))="x")*(Attendance!$D$2:$ZZ$2=_xlfn.XLOOKUP(I$1,'Point System'!$A:$A,'Point System'!$B:$B,""))*(TEXT(Attendance!$D$1:$ZZ$1,"mmm")="May"))*_xlfn.XLOOKUP(I$1,'Point System'!$A:$A,'Point System'!$C:$C,0)</f>
        <v>0</v>
      </c>
      <c r="J25" s="233" cm="1">
        <f t="array" ref="J25">SUMPRODUCT((LOWER(INDEX(Attendance!$D:$ZZ,MATCH($A25,Attendance!$A:$A,0),0))="x")*(Attendance!$D$2:$ZZ$2=_xlfn.XLOOKUP(J$1,'Point System'!$A:$A,'Point System'!$B:$B,""))*(TEXT(Attendance!$D$1:$ZZ$1,"mmm")="May"))*_xlfn.XLOOKUP(J$1,'Point System'!$A:$A,'Point System'!$C:$C,0)</f>
        <v>0</v>
      </c>
      <c r="K25" s="233" cm="1">
        <f t="array" ref="K25">SUMPRODUCT((LOWER(INDEX(Attendance!$D:$ZZ,MATCH($A25,Attendance!$A:$A,0),0))="x")*(Attendance!$D$2:$ZZ$2=_xlfn.XLOOKUP(K$1,'Point System'!$A:$A,'Point System'!$B:$B,""))*(TEXT(Attendance!$D$1:$ZZ$1,"mmm")="May"))*_xlfn.XLOOKUP(K$1,'Point System'!$A:$A,'Point System'!$C:$C,0)</f>
        <v>0</v>
      </c>
      <c r="L25" s="188"/>
      <c r="M25" s="188"/>
      <c r="N25" s="188"/>
      <c r="O25" s="188"/>
      <c r="P25" s="241">
        <f t="shared" si="0"/>
        <v>0</v>
      </c>
      <c r="Q25" s="242">
        <f>IFERROR(INDEX(Deduction!$AI:$AI,MATCH($A25,Deduction!$A:$A,0))*_xlfn.XLOOKUP(Q$1,'Point System'!$E:$E,'Point System'!$G:$G,0),0)</f>
        <v>0</v>
      </c>
      <c r="R25" s="242">
        <f>IFERROR(INDEX(Deduction!$AJ:$AJ,MATCH($A25,Deduction!$A:$A,0))*_xlfn.XLOOKUP(R$1,'Point System'!$E:$E,'Point System'!$G:$G,0),0)</f>
        <v>0</v>
      </c>
      <c r="S25" s="242">
        <f>IFERROR(INDEX(Deduction!$AK:$AK,MATCH($A25,Deduction!$A:$A,0))*_xlfn.XLOOKUP(S$1,'Point System'!$E:$E,'Point System'!$G:$G,0),0)</f>
        <v>0</v>
      </c>
      <c r="T25" s="242">
        <f>IFERROR(INDEX(Deduction!$AL:$AL,MATCH($A25,Deduction!$A:$A,0))*_xlfn.XLOOKUP(T$1,'Point System'!$E:$E,'Point System'!$G:$G,0),0)</f>
        <v>0</v>
      </c>
      <c r="U25" s="242">
        <f>IFERROR(INDEX(Deduction!$AM:$AM,MATCH($A25,Deduction!$A:$A,0))*_xlfn.XLOOKUP(U$1,'Point System'!$E:$E,'Point System'!$G:$G,0),0)</f>
        <v>0</v>
      </c>
      <c r="V25" s="242">
        <f>IFERROR(INDEX(Deduction!$AN:$AN,MATCH($A25,Deduction!$A:$A,0))*_xlfn.XLOOKUP(V$1,'Point System'!$E:$E,'Point System'!$G:$G,0),0)</f>
        <v>0</v>
      </c>
      <c r="W25" s="241">
        <f t="shared" si="1"/>
        <v>0</v>
      </c>
      <c r="X25" s="241">
        <f t="shared" si="2"/>
        <v>0</v>
      </c>
      <c r="Y25" s="244" cm="1">
        <f t="array" ref="Y25">IFERROR(SUMPRODUCT((LOWER(INDEX(Attendance!$E:$ZZ,MATCH($A25,Attendance!$A:$A,0),0))="x")*(TEXT(Attendance!$E$1:$ZZ$1,"mmm")="May"))/SUMPRODUCT((Attendance!$E$1:$ZZ$1&lt;&gt;"")*(TEXT(Attendance!$E$1:$ZZ$1,"mmm")="May")),0)</f>
        <v>0</v>
      </c>
      <c r="Z25" s="245" cm="1">
        <f t="array" ref="Z25">IFERROR(SUMPRODUCT((LOWER(INDEX(Attendance!$E:$ZZ,MATCH($A25,Attendance!$A:$A,0),0))="x")*(Attendance!$E$2:$ZZ$2=_xlfn.XLOOKUP(E$1,'Point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26" spans="1:26" x14ac:dyDescent="0.25">
      <c r="A26" s="58">
        <f>Attendance!A25</f>
        <v>23</v>
      </c>
      <c r="B26" s="60" t="str">
        <f>IF($A26=0,"",IFERROR(_xlfn.LET(_xlpm.x,INDEX(Attendance!$B:$B,MATCH($A26,Attendance!$A:$A,0)),IF(_xlpm.x=0,"",_xlpm.x)),""))</f>
        <v/>
      </c>
      <c r="C26" s="60" t="str">
        <f>IF($A26=0,"",IFERROR(_xlfn.LET(_xlpm.x,INDEX(Attendance!$C:$C,MATCH($A26,Attendance!$A:$A,0)),IF(_xlpm.x=0,"",_xlpm.x)),""))</f>
        <v/>
      </c>
      <c r="D26" s="60" t="str">
        <f>IF($A26=0,"",IFERROR(_xlfn.LET(_xlpm.x,INDEX(Attendance!$D:$D,MATCH($A26,Attendance!$A:$A,0)),IF(_xlpm.x=0,"",_xlpm.x)),""))</f>
        <v/>
      </c>
      <c r="E26" s="233" cm="1">
        <f t="array" ref="E26">SUMPRODUCT((LOWER(INDEX(Attendance!$D:$ZZ,MATCH($A26,Attendance!$A:$A,0),0))="x")*(Attendance!$D$2:$ZZ$2=_xlfn.XLOOKUP(E$1,'Point System'!$A:$A,'Point System'!$B:$B,""))*(TEXT(Attendance!$D$1:$ZZ$1,"mmm")="May"))*_xlfn.XLOOKUP(E$1,'Point System'!$A:$A,'Point System'!$C:$C,0)</f>
        <v>0</v>
      </c>
      <c r="F26" s="233" cm="1">
        <f t="array" ref="F26">SUMPRODUCT((LOWER(INDEX(Attendance!$D:$ZZ,MATCH($A26,Attendance!$A:$A,0),0))="x")*(Attendance!$D$2:$ZZ$2=_xlfn.XLOOKUP(F$1,'Point System'!$A:$A,'Point System'!$B:$B,""))*(TEXT(Attendance!$D$1:$ZZ$1,"mmm")="May"))*_xlfn.XLOOKUP(F$1,'Point System'!$A:$A,'Point System'!$C:$C,0)</f>
        <v>0</v>
      </c>
      <c r="G26" s="233" cm="1">
        <f t="array" ref="G26">SUMPRODUCT((LOWER(INDEX(Attendance!$D:$ZZ,MATCH($A26,Attendance!$A:$A,0),0))="x")*(Attendance!$D$2:$ZZ$2=_xlfn.XLOOKUP(G$1,'Point System'!$A:$A,'Point System'!$B:$B,""))*(TEXT(Attendance!$D$1:$ZZ$1,"mmm")="May"))*_xlfn.XLOOKUP(G$1,'Point System'!$A:$A,'Point System'!$C:$C,0)</f>
        <v>0</v>
      </c>
      <c r="H26" s="233" cm="1">
        <f t="array" ref="H26">SUMPRODUCT((LOWER(INDEX(Attendance!$D:$ZZ,MATCH($A26,Attendance!$A:$A,0),0))="x")*(Attendance!$D$2:$ZZ$2=_xlfn.XLOOKUP(H$1,'Point System'!$A:$A,'Point System'!$B:$B,""))*(TEXT(Attendance!$D$1:$ZZ$1,"mmm")="May"))*_xlfn.XLOOKUP(H$1,'Point System'!$A:$A,'Point System'!$C:$C,0)</f>
        <v>0</v>
      </c>
      <c r="I26" s="233" cm="1">
        <f t="array" ref="I26">SUMPRODUCT((LOWER(INDEX(Attendance!$D:$ZZ,MATCH($A26,Attendance!$A:$A,0),0))="x")*(Attendance!$D$2:$ZZ$2=_xlfn.XLOOKUP(I$1,'Point System'!$A:$A,'Point System'!$B:$B,""))*(TEXT(Attendance!$D$1:$ZZ$1,"mmm")="May"))*_xlfn.XLOOKUP(I$1,'Point System'!$A:$A,'Point System'!$C:$C,0)</f>
        <v>0</v>
      </c>
      <c r="J26" s="233" cm="1">
        <f t="array" ref="J26">SUMPRODUCT((LOWER(INDEX(Attendance!$D:$ZZ,MATCH($A26,Attendance!$A:$A,0),0))="x")*(Attendance!$D$2:$ZZ$2=_xlfn.XLOOKUP(J$1,'Point System'!$A:$A,'Point System'!$B:$B,""))*(TEXT(Attendance!$D$1:$ZZ$1,"mmm")="May"))*_xlfn.XLOOKUP(J$1,'Point System'!$A:$A,'Point System'!$C:$C,0)</f>
        <v>0</v>
      </c>
      <c r="K26" s="233" cm="1">
        <f t="array" ref="K26">SUMPRODUCT((LOWER(INDEX(Attendance!$D:$ZZ,MATCH($A26,Attendance!$A:$A,0),0))="x")*(Attendance!$D$2:$ZZ$2=_xlfn.XLOOKUP(K$1,'Point System'!$A:$A,'Point System'!$B:$B,""))*(TEXT(Attendance!$D$1:$ZZ$1,"mmm")="May"))*_xlfn.XLOOKUP(K$1,'Point System'!$A:$A,'Point System'!$C:$C,0)</f>
        <v>0</v>
      </c>
      <c r="L26" s="188"/>
      <c r="M26" s="188"/>
      <c r="N26" s="188"/>
      <c r="O26" s="188"/>
      <c r="P26" s="241">
        <f t="shared" si="0"/>
        <v>0</v>
      </c>
      <c r="Q26" s="242">
        <f>IFERROR(INDEX(Deduction!$AI:$AI,MATCH($A26,Deduction!$A:$A,0))*_xlfn.XLOOKUP(Q$1,'Point System'!$E:$E,'Point System'!$G:$G,0),0)</f>
        <v>0</v>
      </c>
      <c r="R26" s="242">
        <f>IFERROR(INDEX(Deduction!$AJ:$AJ,MATCH($A26,Deduction!$A:$A,0))*_xlfn.XLOOKUP(R$1,'Point System'!$E:$E,'Point System'!$G:$G,0),0)</f>
        <v>0</v>
      </c>
      <c r="S26" s="242">
        <f>IFERROR(INDEX(Deduction!$AK:$AK,MATCH($A26,Deduction!$A:$A,0))*_xlfn.XLOOKUP(S$1,'Point System'!$E:$E,'Point System'!$G:$G,0),0)</f>
        <v>0</v>
      </c>
      <c r="T26" s="242">
        <f>IFERROR(INDEX(Deduction!$AL:$AL,MATCH($A26,Deduction!$A:$A,0))*_xlfn.XLOOKUP(T$1,'Point System'!$E:$E,'Point System'!$G:$G,0),0)</f>
        <v>0</v>
      </c>
      <c r="U26" s="242">
        <f>IFERROR(INDEX(Deduction!$AM:$AM,MATCH($A26,Deduction!$A:$A,0))*_xlfn.XLOOKUP(U$1,'Point System'!$E:$E,'Point System'!$G:$G,0),0)</f>
        <v>0</v>
      </c>
      <c r="V26" s="242">
        <f>IFERROR(INDEX(Deduction!$AN:$AN,MATCH($A26,Deduction!$A:$A,0))*_xlfn.XLOOKUP(V$1,'Point System'!$E:$E,'Point System'!$G:$G,0),0)</f>
        <v>0</v>
      </c>
      <c r="W26" s="241">
        <f t="shared" si="1"/>
        <v>0</v>
      </c>
      <c r="X26" s="241">
        <f t="shared" si="2"/>
        <v>0</v>
      </c>
      <c r="Y26" s="244" cm="1">
        <f t="array" ref="Y26">IFERROR(SUMPRODUCT((LOWER(INDEX(Attendance!$E:$ZZ,MATCH($A26,Attendance!$A:$A,0),0))="x")*(TEXT(Attendance!$E$1:$ZZ$1,"mmm")="May"))/SUMPRODUCT((Attendance!$E$1:$ZZ$1&lt;&gt;"")*(TEXT(Attendance!$E$1:$ZZ$1,"mmm")="May")),0)</f>
        <v>0</v>
      </c>
      <c r="Z26" s="245" cm="1">
        <f t="array" ref="Z26">IFERROR(SUMPRODUCT((LOWER(INDEX(Attendance!$E:$ZZ,MATCH($A26,Attendance!$A:$A,0),0))="x")*(Attendance!$E$2:$ZZ$2=_xlfn.XLOOKUP(E$1,'Point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27" spans="1:26" x14ac:dyDescent="0.25">
      <c r="A27" s="60">
        <f>Attendance!A26</f>
        <v>24</v>
      </c>
      <c r="B27" s="60" t="str">
        <f>IF($A27=0,"",IFERROR(_xlfn.LET(_xlpm.x,INDEX(Attendance!$B:$B,MATCH($A27,Attendance!$A:$A,0)),IF(_xlpm.x=0,"",_xlpm.x)),""))</f>
        <v/>
      </c>
      <c r="C27" s="60" t="str">
        <f>IF($A27=0,"",IFERROR(_xlfn.LET(_xlpm.x,INDEX(Attendance!$C:$C,MATCH($A27,Attendance!$A:$A,0)),IF(_xlpm.x=0,"",_xlpm.x)),""))</f>
        <v/>
      </c>
      <c r="D27" s="60" t="str">
        <f>IF($A27=0,"",IFERROR(_xlfn.LET(_xlpm.x,INDEX(Attendance!$D:$D,MATCH($A27,Attendance!$A:$A,0)),IF(_xlpm.x=0,"",_xlpm.x)),""))</f>
        <v/>
      </c>
      <c r="E27" s="233" cm="1">
        <f t="array" ref="E27">SUMPRODUCT((LOWER(INDEX(Attendance!$D:$ZZ,MATCH($A27,Attendance!$A:$A,0),0))="x")*(Attendance!$D$2:$ZZ$2=_xlfn.XLOOKUP(E$1,'Point System'!$A:$A,'Point System'!$B:$B,""))*(TEXT(Attendance!$D$1:$ZZ$1,"mmm")="May"))*_xlfn.XLOOKUP(E$1,'Point System'!$A:$A,'Point System'!$C:$C,0)</f>
        <v>0</v>
      </c>
      <c r="F27" s="233" cm="1">
        <f t="array" ref="F27">SUMPRODUCT((LOWER(INDEX(Attendance!$D:$ZZ,MATCH($A27,Attendance!$A:$A,0),0))="x")*(Attendance!$D$2:$ZZ$2=_xlfn.XLOOKUP(F$1,'Point System'!$A:$A,'Point System'!$B:$B,""))*(TEXT(Attendance!$D$1:$ZZ$1,"mmm")="May"))*_xlfn.XLOOKUP(F$1,'Point System'!$A:$A,'Point System'!$C:$C,0)</f>
        <v>0</v>
      </c>
      <c r="G27" s="233" cm="1">
        <f t="array" ref="G27">SUMPRODUCT((LOWER(INDEX(Attendance!$D:$ZZ,MATCH($A27,Attendance!$A:$A,0),0))="x")*(Attendance!$D$2:$ZZ$2=_xlfn.XLOOKUP(G$1,'Point System'!$A:$A,'Point System'!$B:$B,""))*(TEXT(Attendance!$D$1:$ZZ$1,"mmm")="May"))*_xlfn.XLOOKUP(G$1,'Point System'!$A:$A,'Point System'!$C:$C,0)</f>
        <v>0</v>
      </c>
      <c r="H27" s="233" cm="1">
        <f t="array" ref="H27">SUMPRODUCT((LOWER(INDEX(Attendance!$D:$ZZ,MATCH($A27,Attendance!$A:$A,0),0))="x")*(Attendance!$D$2:$ZZ$2=_xlfn.XLOOKUP(H$1,'Point System'!$A:$A,'Point System'!$B:$B,""))*(TEXT(Attendance!$D$1:$ZZ$1,"mmm")="May"))*_xlfn.XLOOKUP(H$1,'Point System'!$A:$A,'Point System'!$C:$C,0)</f>
        <v>0</v>
      </c>
      <c r="I27" s="233" cm="1">
        <f t="array" ref="I27">SUMPRODUCT((LOWER(INDEX(Attendance!$D:$ZZ,MATCH($A27,Attendance!$A:$A,0),0))="x")*(Attendance!$D$2:$ZZ$2=_xlfn.XLOOKUP(I$1,'Point System'!$A:$A,'Point System'!$B:$B,""))*(TEXT(Attendance!$D$1:$ZZ$1,"mmm")="May"))*_xlfn.XLOOKUP(I$1,'Point System'!$A:$A,'Point System'!$C:$C,0)</f>
        <v>0</v>
      </c>
      <c r="J27" s="233" cm="1">
        <f t="array" ref="J27">SUMPRODUCT((LOWER(INDEX(Attendance!$D:$ZZ,MATCH($A27,Attendance!$A:$A,0),0))="x")*(Attendance!$D$2:$ZZ$2=_xlfn.XLOOKUP(J$1,'Point System'!$A:$A,'Point System'!$B:$B,""))*(TEXT(Attendance!$D$1:$ZZ$1,"mmm")="May"))*_xlfn.XLOOKUP(J$1,'Point System'!$A:$A,'Point System'!$C:$C,0)</f>
        <v>0</v>
      </c>
      <c r="K27" s="233" cm="1">
        <f t="array" ref="K27">SUMPRODUCT((LOWER(INDEX(Attendance!$D:$ZZ,MATCH($A27,Attendance!$A:$A,0),0))="x")*(Attendance!$D$2:$ZZ$2=_xlfn.XLOOKUP(K$1,'Point System'!$A:$A,'Point System'!$B:$B,""))*(TEXT(Attendance!$D$1:$ZZ$1,"mmm")="May"))*_xlfn.XLOOKUP(K$1,'Point System'!$A:$A,'Point System'!$C:$C,0)</f>
        <v>0</v>
      </c>
      <c r="L27" s="188"/>
      <c r="M27" s="188"/>
      <c r="N27" s="188"/>
      <c r="O27" s="188"/>
      <c r="P27" s="241">
        <f t="shared" si="0"/>
        <v>0</v>
      </c>
      <c r="Q27" s="242">
        <f>IFERROR(INDEX(Deduction!$AI:$AI,MATCH($A27,Deduction!$A:$A,0))*_xlfn.XLOOKUP(Q$1,'Point System'!$E:$E,'Point System'!$G:$G,0),0)</f>
        <v>0</v>
      </c>
      <c r="R27" s="242">
        <f>IFERROR(INDEX(Deduction!$AJ:$AJ,MATCH($A27,Deduction!$A:$A,0))*_xlfn.XLOOKUP(R$1,'Point System'!$E:$E,'Point System'!$G:$G,0),0)</f>
        <v>0</v>
      </c>
      <c r="S27" s="242">
        <f>IFERROR(INDEX(Deduction!$AK:$AK,MATCH($A27,Deduction!$A:$A,0))*_xlfn.XLOOKUP(S$1,'Point System'!$E:$E,'Point System'!$G:$G,0),0)</f>
        <v>0</v>
      </c>
      <c r="T27" s="242">
        <f>IFERROR(INDEX(Deduction!$AL:$AL,MATCH($A27,Deduction!$A:$A,0))*_xlfn.XLOOKUP(T$1,'Point System'!$E:$E,'Point System'!$G:$G,0),0)</f>
        <v>0</v>
      </c>
      <c r="U27" s="242">
        <f>IFERROR(INDEX(Deduction!$AM:$AM,MATCH($A27,Deduction!$A:$A,0))*_xlfn.XLOOKUP(U$1,'Point System'!$E:$E,'Point System'!$G:$G,0),0)</f>
        <v>0</v>
      </c>
      <c r="V27" s="242">
        <f>IFERROR(INDEX(Deduction!$AN:$AN,MATCH($A27,Deduction!$A:$A,0))*_xlfn.XLOOKUP(V$1,'Point System'!$E:$E,'Point System'!$G:$G,0),0)</f>
        <v>0</v>
      </c>
      <c r="W27" s="241">
        <f t="shared" si="1"/>
        <v>0</v>
      </c>
      <c r="X27" s="241">
        <f t="shared" si="2"/>
        <v>0</v>
      </c>
      <c r="Y27" s="244" cm="1">
        <f t="array" ref="Y27">IFERROR(SUMPRODUCT((LOWER(INDEX(Attendance!$E:$ZZ,MATCH($A27,Attendance!$A:$A,0),0))="x")*(TEXT(Attendance!$E$1:$ZZ$1,"mmm")="May"))/SUMPRODUCT((Attendance!$E$1:$ZZ$1&lt;&gt;"")*(TEXT(Attendance!$E$1:$ZZ$1,"mmm")="May")),0)</f>
        <v>0</v>
      </c>
      <c r="Z27" s="245" cm="1">
        <f t="array" ref="Z27">IFERROR(SUMPRODUCT((LOWER(INDEX(Attendance!$E:$ZZ,MATCH($A27,Attendance!$A:$A,0),0))="x")*(Attendance!$E$2:$ZZ$2=_xlfn.XLOOKUP(E$1,'Point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28" spans="1:26" x14ac:dyDescent="0.25">
      <c r="A28" s="58">
        <f>Attendance!A27</f>
        <v>25</v>
      </c>
      <c r="B28" s="60" t="str">
        <f>IF($A28=0,"",IFERROR(_xlfn.LET(_xlpm.x,INDEX(Attendance!$B:$B,MATCH($A28,Attendance!$A:$A,0)),IF(_xlpm.x=0,"",_xlpm.x)),""))</f>
        <v/>
      </c>
      <c r="C28" s="60" t="str">
        <f>IF($A28=0,"",IFERROR(_xlfn.LET(_xlpm.x,INDEX(Attendance!$C:$C,MATCH($A28,Attendance!$A:$A,0)),IF(_xlpm.x=0,"",_xlpm.x)),""))</f>
        <v/>
      </c>
      <c r="D28" s="60" t="str">
        <f>IF($A28=0,"",IFERROR(_xlfn.LET(_xlpm.x,INDEX(Attendance!$D:$D,MATCH($A28,Attendance!$A:$A,0)),IF(_xlpm.x=0,"",_xlpm.x)),""))</f>
        <v/>
      </c>
      <c r="E28" s="233" cm="1">
        <f t="array" ref="E28">SUMPRODUCT((LOWER(INDEX(Attendance!$D:$ZZ,MATCH($A28,Attendance!$A:$A,0),0))="x")*(Attendance!$D$2:$ZZ$2=_xlfn.XLOOKUP(E$1,'Point System'!$A:$A,'Point System'!$B:$B,""))*(TEXT(Attendance!$D$1:$ZZ$1,"mmm")="May"))*_xlfn.XLOOKUP(E$1,'Point System'!$A:$A,'Point System'!$C:$C,0)</f>
        <v>0</v>
      </c>
      <c r="F28" s="233" cm="1">
        <f t="array" ref="F28">SUMPRODUCT((LOWER(INDEX(Attendance!$D:$ZZ,MATCH($A28,Attendance!$A:$A,0),0))="x")*(Attendance!$D$2:$ZZ$2=_xlfn.XLOOKUP(F$1,'Point System'!$A:$A,'Point System'!$B:$B,""))*(TEXT(Attendance!$D$1:$ZZ$1,"mmm")="May"))*_xlfn.XLOOKUP(F$1,'Point System'!$A:$A,'Point System'!$C:$C,0)</f>
        <v>0</v>
      </c>
      <c r="G28" s="233" cm="1">
        <f t="array" ref="G28">SUMPRODUCT((LOWER(INDEX(Attendance!$D:$ZZ,MATCH($A28,Attendance!$A:$A,0),0))="x")*(Attendance!$D$2:$ZZ$2=_xlfn.XLOOKUP(G$1,'Point System'!$A:$A,'Point System'!$B:$B,""))*(TEXT(Attendance!$D$1:$ZZ$1,"mmm")="May"))*_xlfn.XLOOKUP(G$1,'Point System'!$A:$A,'Point System'!$C:$C,0)</f>
        <v>0</v>
      </c>
      <c r="H28" s="233" cm="1">
        <f t="array" ref="H28">SUMPRODUCT((LOWER(INDEX(Attendance!$D:$ZZ,MATCH($A28,Attendance!$A:$A,0),0))="x")*(Attendance!$D$2:$ZZ$2=_xlfn.XLOOKUP(H$1,'Point System'!$A:$A,'Point System'!$B:$B,""))*(TEXT(Attendance!$D$1:$ZZ$1,"mmm")="May"))*_xlfn.XLOOKUP(H$1,'Point System'!$A:$A,'Point System'!$C:$C,0)</f>
        <v>0</v>
      </c>
      <c r="I28" s="233" cm="1">
        <f t="array" ref="I28">SUMPRODUCT((LOWER(INDEX(Attendance!$D:$ZZ,MATCH($A28,Attendance!$A:$A,0),0))="x")*(Attendance!$D$2:$ZZ$2=_xlfn.XLOOKUP(I$1,'Point System'!$A:$A,'Point System'!$B:$B,""))*(TEXT(Attendance!$D$1:$ZZ$1,"mmm")="May"))*_xlfn.XLOOKUP(I$1,'Point System'!$A:$A,'Point System'!$C:$C,0)</f>
        <v>0</v>
      </c>
      <c r="J28" s="233" cm="1">
        <f t="array" ref="J28">SUMPRODUCT((LOWER(INDEX(Attendance!$D:$ZZ,MATCH($A28,Attendance!$A:$A,0),0))="x")*(Attendance!$D$2:$ZZ$2=_xlfn.XLOOKUP(J$1,'Point System'!$A:$A,'Point System'!$B:$B,""))*(TEXT(Attendance!$D$1:$ZZ$1,"mmm")="May"))*_xlfn.XLOOKUP(J$1,'Point System'!$A:$A,'Point System'!$C:$C,0)</f>
        <v>0</v>
      </c>
      <c r="K28" s="233" cm="1">
        <f t="array" ref="K28">SUMPRODUCT((LOWER(INDEX(Attendance!$D:$ZZ,MATCH($A28,Attendance!$A:$A,0),0))="x")*(Attendance!$D$2:$ZZ$2=_xlfn.XLOOKUP(K$1,'Point System'!$A:$A,'Point System'!$B:$B,""))*(TEXT(Attendance!$D$1:$ZZ$1,"mmm")="May"))*_xlfn.XLOOKUP(K$1,'Point System'!$A:$A,'Point System'!$C:$C,0)</f>
        <v>0</v>
      </c>
      <c r="L28" s="188"/>
      <c r="M28" s="188"/>
      <c r="N28" s="188"/>
      <c r="O28" s="188"/>
      <c r="P28" s="241">
        <f t="shared" si="0"/>
        <v>0</v>
      </c>
      <c r="Q28" s="242">
        <f>IFERROR(INDEX(Deduction!$AI:$AI,MATCH($A28,Deduction!$A:$A,0))*_xlfn.XLOOKUP(Q$1,'Point System'!$E:$E,'Point System'!$G:$G,0),0)</f>
        <v>0</v>
      </c>
      <c r="R28" s="242">
        <f>IFERROR(INDEX(Deduction!$AJ:$AJ,MATCH($A28,Deduction!$A:$A,0))*_xlfn.XLOOKUP(R$1,'Point System'!$E:$E,'Point System'!$G:$G,0),0)</f>
        <v>0</v>
      </c>
      <c r="S28" s="242">
        <f>IFERROR(INDEX(Deduction!$AK:$AK,MATCH($A28,Deduction!$A:$A,0))*_xlfn.XLOOKUP(S$1,'Point System'!$E:$E,'Point System'!$G:$G,0),0)</f>
        <v>0</v>
      </c>
      <c r="T28" s="242">
        <f>IFERROR(INDEX(Deduction!$AL:$AL,MATCH($A28,Deduction!$A:$A,0))*_xlfn.XLOOKUP(T$1,'Point System'!$E:$E,'Point System'!$G:$G,0),0)</f>
        <v>0</v>
      </c>
      <c r="U28" s="242">
        <f>IFERROR(INDEX(Deduction!$AM:$AM,MATCH($A28,Deduction!$A:$A,0))*_xlfn.XLOOKUP(U$1,'Point System'!$E:$E,'Point System'!$G:$G,0),0)</f>
        <v>0</v>
      </c>
      <c r="V28" s="242">
        <f>IFERROR(INDEX(Deduction!$AN:$AN,MATCH($A28,Deduction!$A:$A,0))*_xlfn.XLOOKUP(V$1,'Point System'!$E:$E,'Point System'!$G:$G,0),0)</f>
        <v>0</v>
      </c>
      <c r="W28" s="241">
        <f t="shared" si="1"/>
        <v>0</v>
      </c>
      <c r="X28" s="241">
        <f t="shared" si="2"/>
        <v>0</v>
      </c>
      <c r="Y28" s="244" cm="1">
        <f t="array" ref="Y28">IFERROR(SUMPRODUCT((LOWER(INDEX(Attendance!$E:$ZZ,MATCH($A28,Attendance!$A:$A,0),0))="x")*(TEXT(Attendance!$E$1:$ZZ$1,"mmm")="May"))/SUMPRODUCT((Attendance!$E$1:$ZZ$1&lt;&gt;"")*(TEXT(Attendance!$E$1:$ZZ$1,"mmm")="May")),0)</f>
        <v>0</v>
      </c>
      <c r="Z28" s="245" cm="1">
        <f t="array" ref="Z28">IFERROR(SUMPRODUCT((LOWER(INDEX(Attendance!$E:$ZZ,MATCH($A28,Attendance!$A:$A,0),0))="x")*(Attendance!$E$2:$ZZ$2=_xlfn.XLOOKUP(E$1,'Point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29" spans="1:26" x14ac:dyDescent="0.25">
      <c r="A29" s="60">
        <f>Attendance!A28</f>
        <v>26</v>
      </c>
      <c r="B29" s="60" t="str">
        <f>IF($A29=0,"",IFERROR(_xlfn.LET(_xlpm.x,INDEX(Attendance!$B:$B,MATCH($A29,Attendance!$A:$A,0)),IF(_xlpm.x=0,"",_xlpm.x)),""))</f>
        <v/>
      </c>
      <c r="C29" s="60" t="str">
        <f>IF($A29=0,"",IFERROR(_xlfn.LET(_xlpm.x,INDEX(Attendance!$C:$C,MATCH($A29,Attendance!$A:$A,0)),IF(_xlpm.x=0,"",_xlpm.x)),""))</f>
        <v/>
      </c>
      <c r="D29" s="60" t="str">
        <f>IF($A29=0,"",IFERROR(_xlfn.LET(_xlpm.x,INDEX(Attendance!$D:$D,MATCH($A29,Attendance!$A:$A,0)),IF(_xlpm.x=0,"",_xlpm.x)),""))</f>
        <v/>
      </c>
      <c r="E29" s="233" cm="1">
        <f t="array" ref="E29">SUMPRODUCT((LOWER(INDEX(Attendance!$D:$ZZ,MATCH($A29,Attendance!$A:$A,0),0))="x")*(Attendance!$D$2:$ZZ$2=_xlfn.XLOOKUP(E$1,'Point System'!$A:$A,'Point System'!$B:$B,""))*(TEXT(Attendance!$D$1:$ZZ$1,"mmm")="May"))*_xlfn.XLOOKUP(E$1,'Point System'!$A:$A,'Point System'!$C:$C,0)</f>
        <v>0</v>
      </c>
      <c r="F29" s="233" cm="1">
        <f t="array" ref="F29">SUMPRODUCT((LOWER(INDEX(Attendance!$D:$ZZ,MATCH($A29,Attendance!$A:$A,0),0))="x")*(Attendance!$D$2:$ZZ$2=_xlfn.XLOOKUP(F$1,'Point System'!$A:$A,'Point System'!$B:$B,""))*(TEXT(Attendance!$D$1:$ZZ$1,"mmm")="May"))*_xlfn.XLOOKUP(F$1,'Point System'!$A:$A,'Point System'!$C:$C,0)</f>
        <v>0</v>
      </c>
      <c r="G29" s="233" cm="1">
        <f t="array" ref="G29">SUMPRODUCT((LOWER(INDEX(Attendance!$D:$ZZ,MATCH($A29,Attendance!$A:$A,0),0))="x")*(Attendance!$D$2:$ZZ$2=_xlfn.XLOOKUP(G$1,'Point System'!$A:$A,'Point System'!$B:$B,""))*(TEXT(Attendance!$D$1:$ZZ$1,"mmm")="May"))*_xlfn.XLOOKUP(G$1,'Point System'!$A:$A,'Point System'!$C:$C,0)</f>
        <v>0</v>
      </c>
      <c r="H29" s="233" cm="1">
        <f t="array" ref="H29">SUMPRODUCT((LOWER(INDEX(Attendance!$D:$ZZ,MATCH($A29,Attendance!$A:$A,0),0))="x")*(Attendance!$D$2:$ZZ$2=_xlfn.XLOOKUP(H$1,'Point System'!$A:$A,'Point System'!$B:$B,""))*(TEXT(Attendance!$D$1:$ZZ$1,"mmm")="May"))*_xlfn.XLOOKUP(H$1,'Point System'!$A:$A,'Point System'!$C:$C,0)</f>
        <v>0</v>
      </c>
      <c r="I29" s="233" cm="1">
        <f t="array" ref="I29">SUMPRODUCT((LOWER(INDEX(Attendance!$D:$ZZ,MATCH($A29,Attendance!$A:$A,0),0))="x")*(Attendance!$D$2:$ZZ$2=_xlfn.XLOOKUP(I$1,'Point System'!$A:$A,'Point System'!$B:$B,""))*(TEXT(Attendance!$D$1:$ZZ$1,"mmm")="May"))*_xlfn.XLOOKUP(I$1,'Point System'!$A:$A,'Point System'!$C:$C,0)</f>
        <v>0</v>
      </c>
      <c r="J29" s="233" cm="1">
        <f t="array" ref="J29">SUMPRODUCT((LOWER(INDEX(Attendance!$D:$ZZ,MATCH($A29,Attendance!$A:$A,0),0))="x")*(Attendance!$D$2:$ZZ$2=_xlfn.XLOOKUP(J$1,'Point System'!$A:$A,'Point System'!$B:$B,""))*(TEXT(Attendance!$D$1:$ZZ$1,"mmm")="May"))*_xlfn.XLOOKUP(J$1,'Point System'!$A:$A,'Point System'!$C:$C,0)</f>
        <v>0</v>
      </c>
      <c r="K29" s="233" cm="1">
        <f t="array" ref="K29">SUMPRODUCT((LOWER(INDEX(Attendance!$D:$ZZ,MATCH($A29,Attendance!$A:$A,0),0))="x")*(Attendance!$D$2:$ZZ$2=_xlfn.XLOOKUP(K$1,'Point System'!$A:$A,'Point System'!$B:$B,""))*(TEXT(Attendance!$D$1:$ZZ$1,"mmm")="May"))*_xlfn.XLOOKUP(K$1,'Point System'!$A:$A,'Point System'!$C:$C,0)</f>
        <v>0</v>
      </c>
      <c r="L29" s="188"/>
      <c r="M29" s="188"/>
      <c r="N29" s="188"/>
      <c r="O29" s="188"/>
      <c r="P29" s="241">
        <f t="shared" si="0"/>
        <v>0</v>
      </c>
      <c r="Q29" s="242">
        <f>IFERROR(INDEX(Deduction!$AI:$AI,MATCH($A29,Deduction!$A:$A,0))*_xlfn.XLOOKUP(Q$1,'Point System'!$E:$E,'Point System'!$G:$G,0),0)</f>
        <v>0</v>
      </c>
      <c r="R29" s="242">
        <f>IFERROR(INDEX(Deduction!$AJ:$AJ,MATCH($A29,Deduction!$A:$A,0))*_xlfn.XLOOKUP(R$1,'Point System'!$E:$E,'Point System'!$G:$G,0),0)</f>
        <v>0</v>
      </c>
      <c r="S29" s="242">
        <f>IFERROR(INDEX(Deduction!$AK:$AK,MATCH($A29,Deduction!$A:$A,0))*_xlfn.XLOOKUP(S$1,'Point System'!$E:$E,'Point System'!$G:$G,0),0)</f>
        <v>0</v>
      </c>
      <c r="T29" s="242">
        <f>IFERROR(INDEX(Deduction!$AL:$AL,MATCH($A29,Deduction!$A:$A,0))*_xlfn.XLOOKUP(T$1,'Point System'!$E:$E,'Point System'!$G:$G,0),0)</f>
        <v>0</v>
      </c>
      <c r="U29" s="242">
        <f>IFERROR(INDEX(Deduction!$AM:$AM,MATCH($A29,Deduction!$A:$A,0))*_xlfn.XLOOKUP(U$1,'Point System'!$E:$E,'Point System'!$G:$G,0),0)</f>
        <v>0</v>
      </c>
      <c r="V29" s="242">
        <f>IFERROR(INDEX(Deduction!$AN:$AN,MATCH($A29,Deduction!$A:$A,0))*_xlfn.XLOOKUP(V$1,'Point System'!$E:$E,'Point System'!$G:$G,0),0)</f>
        <v>0</v>
      </c>
      <c r="W29" s="241">
        <f t="shared" si="1"/>
        <v>0</v>
      </c>
      <c r="X29" s="241">
        <f t="shared" si="2"/>
        <v>0</v>
      </c>
      <c r="Y29" s="244" cm="1">
        <f t="array" ref="Y29">IFERROR(SUMPRODUCT((LOWER(INDEX(Attendance!$E:$ZZ,MATCH($A29,Attendance!$A:$A,0),0))="x")*(TEXT(Attendance!$E$1:$ZZ$1,"mmm")="May"))/SUMPRODUCT((Attendance!$E$1:$ZZ$1&lt;&gt;"")*(TEXT(Attendance!$E$1:$ZZ$1,"mmm")="May")),0)</f>
        <v>0</v>
      </c>
      <c r="Z29" s="245" cm="1">
        <f t="array" ref="Z29">IFERROR(SUMPRODUCT((LOWER(INDEX(Attendance!$E:$ZZ,MATCH($A29,Attendance!$A:$A,0),0))="x")*(Attendance!$E$2:$ZZ$2=_xlfn.XLOOKUP(E$1,'Point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30" spans="1:26" x14ac:dyDescent="0.25">
      <c r="A30" s="58">
        <f>Attendance!A29</f>
        <v>27</v>
      </c>
      <c r="B30" s="60" t="str">
        <f>IF($A30=0,"",IFERROR(_xlfn.LET(_xlpm.x,INDEX(Attendance!$B:$B,MATCH($A30,Attendance!$A:$A,0)),IF(_xlpm.x=0,"",_xlpm.x)),""))</f>
        <v/>
      </c>
      <c r="C30" s="60" t="str">
        <f>IF($A30=0,"",IFERROR(_xlfn.LET(_xlpm.x,INDEX(Attendance!$C:$C,MATCH($A30,Attendance!$A:$A,0)),IF(_xlpm.x=0,"",_xlpm.x)),""))</f>
        <v/>
      </c>
      <c r="D30" s="60" t="str">
        <f>IF($A30=0,"",IFERROR(_xlfn.LET(_xlpm.x,INDEX(Attendance!$D:$D,MATCH($A30,Attendance!$A:$A,0)),IF(_xlpm.x=0,"",_xlpm.x)),""))</f>
        <v/>
      </c>
      <c r="E30" s="233" cm="1">
        <f t="array" ref="E30">SUMPRODUCT((LOWER(INDEX(Attendance!$D:$ZZ,MATCH($A30,Attendance!$A:$A,0),0))="x")*(Attendance!$D$2:$ZZ$2=_xlfn.XLOOKUP(E$1,'Point System'!$A:$A,'Point System'!$B:$B,""))*(TEXT(Attendance!$D$1:$ZZ$1,"mmm")="May"))*_xlfn.XLOOKUP(E$1,'Point System'!$A:$A,'Point System'!$C:$C,0)</f>
        <v>0</v>
      </c>
      <c r="F30" s="233" cm="1">
        <f t="array" ref="F30">SUMPRODUCT((LOWER(INDEX(Attendance!$D:$ZZ,MATCH($A30,Attendance!$A:$A,0),0))="x")*(Attendance!$D$2:$ZZ$2=_xlfn.XLOOKUP(F$1,'Point System'!$A:$A,'Point System'!$B:$B,""))*(TEXT(Attendance!$D$1:$ZZ$1,"mmm")="May"))*_xlfn.XLOOKUP(F$1,'Point System'!$A:$A,'Point System'!$C:$C,0)</f>
        <v>0</v>
      </c>
      <c r="G30" s="233" cm="1">
        <f t="array" ref="G30">SUMPRODUCT((LOWER(INDEX(Attendance!$D:$ZZ,MATCH($A30,Attendance!$A:$A,0),0))="x")*(Attendance!$D$2:$ZZ$2=_xlfn.XLOOKUP(G$1,'Point System'!$A:$A,'Point System'!$B:$B,""))*(TEXT(Attendance!$D$1:$ZZ$1,"mmm")="May"))*_xlfn.XLOOKUP(G$1,'Point System'!$A:$A,'Point System'!$C:$C,0)</f>
        <v>0</v>
      </c>
      <c r="H30" s="233" cm="1">
        <f t="array" ref="H30">SUMPRODUCT((LOWER(INDEX(Attendance!$D:$ZZ,MATCH($A30,Attendance!$A:$A,0),0))="x")*(Attendance!$D$2:$ZZ$2=_xlfn.XLOOKUP(H$1,'Point System'!$A:$A,'Point System'!$B:$B,""))*(TEXT(Attendance!$D$1:$ZZ$1,"mmm")="May"))*_xlfn.XLOOKUP(H$1,'Point System'!$A:$A,'Point System'!$C:$C,0)</f>
        <v>0</v>
      </c>
      <c r="I30" s="233" cm="1">
        <f t="array" ref="I30">SUMPRODUCT((LOWER(INDEX(Attendance!$D:$ZZ,MATCH($A30,Attendance!$A:$A,0),0))="x")*(Attendance!$D$2:$ZZ$2=_xlfn.XLOOKUP(I$1,'Point System'!$A:$A,'Point System'!$B:$B,""))*(TEXT(Attendance!$D$1:$ZZ$1,"mmm")="May"))*_xlfn.XLOOKUP(I$1,'Point System'!$A:$A,'Point System'!$C:$C,0)</f>
        <v>0</v>
      </c>
      <c r="J30" s="233" cm="1">
        <f t="array" ref="J30">SUMPRODUCT((LOWER(INDEX(Attendance!$D:$ZZ,MATCH($A30,Attendance!$A:$A,0),0))="x")*(Attendance!$D$2:$ZZ$2=_xlfn.XLOOKUP(J$1,'Point System'!$A:$A,'Point System'!$B:$B,""))*(TEXT(Attendance!$D$1:$ZZ$1,"mmm")="May"))*_xlfn.XLOOKUP(J$1,'Point System'!$A:$A,'Point System'!$C:$C,0)</f>
        <v>0</v>
      </c>
      <c r="K30" s="233" cm="1">
        <f t="array" ref="K30">SUMPRODUCT((LOWER(INDEX(Attendance!$D:$ZZ,MATCH($A30,Attendance!$A:$A,0),0))="x")*(Attendance!$D$2:$ZZ$2=_xlfn.XLOOKUP(K$1,'Point System'!$A:$A,'Point System'!$B:$B,""))*(TEXT(Attendance!$D$1:$ZZ$1,"mmm")="May"))*_xlfn.XLOOKUP(K$1,'Point System'!$A:$A,'Point System'!$C:$C,0)</f>
        <v>0</v>
      </c>
      <c r="L30" s="188"/>
      <c r="M30" s="188"/>
      <c r="N30" s="188"/>
      <c r="O30" s="188"/>
      <c r="P30" s="241">
        <f t="shared" si="0"/>
        <v>0</v>
      </c>
      <c r="Q30" s="242">
        <f>IFERROR(INDEX(Deduction!$AI:$AI,MATCH($A30,Deduction!$A:$A,0))*_xlfn.XLOOKUP(Q$1,'Point System'!$E:$E,'Point System'!$G:$G,0),0)</f>
        <v>0</v>
      </c>
      <c r="R30" s="242">
        <f>IFERROR(INDEX(Deduction!$AJ:$AJ,MATCH($A30,Deduction!$A:$A,0))*_xlfn.XLOOKUP(R$1,'Point System'!$E:$E,'Point System'!$G:$G,0),0)</f>
        <v>0</v>
      </c>
      <c r="S30" s="242">
        <f>IFERROR(INDEX(Deduction!$AK:$AK,MATCH($A30,Deduction!$A:$A,0))*_xlfn.XLOOKUP(S$1,'Point System'!$E:$E,'Point System'!$G:$G,0),0)</f>
        <v>0</v>
      </c>
      <c r="T30" s="242">
        <f>IFERROR(INDEX(Deduction!$AL:$AL,MATCH($A30,Deduction!$A:$A,0))*_xlfn.XLOOKUP(T$1,'Point System'!$E:$E,'Point System'!$G:$G,0),0)</f>
        <v>0</v>
      </c>
      <c r="U30" s="242">
        <f>IFERROR(INDEX(Deduction!$AM:$AM,MATCH($A30,Deduction!$A:$A,0))*_xlfn.XLOOKUP(U$1,'Point System'!$E:$E,'Point System'!$G:$G,0),0)</f>
        <v>0</v>
      </c>
      <c r="V30" s="242">
        <f>IFERROR(INDEX(Deduction!$AN:$AN,MATCH($A30,Deduction!$A:$A,0))*_xlfn.XLOOKUP(V$1,'Point System'!$E:$E,'Point System'!$G:$G,0),0)</f>
        <v>0</v>
      </c>
      <c r="W30" s="241">
        <f t="shared" si="1"/>
        <v>0</v>
      </c>
      <c r="X30" s="241">
        <f t="shared" si="2"/>
        <v>0</v>
      </c>
      <c r="Y30" s="244" cm="1">
        <f t="array" ref="Y30">IFERROR(SUMPRODUCT((LOWER(INDEX(Attendance!$E:$ZZ,MATCH($A30,Attendance!$A:$A,0),0))="x")*(TEXT(Attendance!$E$1:$ZZ$1,"mmm")="May"))/SUMPRODUCT((Attendance!$E$1:$ZZ$1&lt;&gt;"")*(TEXT(Attendance!$E$1:$ZZ$1,"mmm")="May")),0)</f>
        <v>0</v>
      </c>
      <c r="Z30" s="245" cm="1">
        <f t="array" ref="Z30">IFERROR(SUMPRODUCT((LOWER(INDEX(Attendance!$E:$ZZ,MATCH($A30,Attendance!$A:$A,0),0))="x")*(Attendance!$E$2:$ZZ$2=_xlfn.XLOOKUP(E$1,'Point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31" spans="1:26" x14ac:dyDescent="0.25">
      <c r="A31" s="60">
        <f>Attendance!A30</f>
        <v>28</v>
      </c>
      <c r="B31" s="60" t="str">
        <f>IF($A31=0,"",IFERROR(_xlfn.LET(_xlpm.x,INDEX(Attendance!$B:$B,MATCH($A31,Attendance!$A:$A,0)),IF(_xlpm.x=0,"",_xlpm.x)),""))</f>
        <v/>
      </c>
      <c r="C31" s="60" t="str">
        <f>IF($A31=0,"",IFERROR(_xlfn.LET(_xlpm.x,INDEX(Attendance!$C:$C,MATCH($A31,Attendance!$A:$A,0)),IF(_xlpm.x=0,"",_xlpm.x)),""))</f>
        <v/>
      </c>
      <c r="D31" s="60" t="str">
        <f>IF($A31=0,"",IFERROR(_xlfn.LET(_xlpm.x,INDEX(Attendance!$D:$D,MATCH($A31,Attendance!$A:$A,0)),IF(_xlpm.x=0,"",_xlpm.x)),""))</f>
        <v/>
      </c>
      <c r="E31" s="233" cm="1">
        <f t="array" ref="E31">SUMPRODUCT((LOWER(INDEX(Attendance!$D:$ZZ,MATCH($A31,Attendance!$A:$A,0),0))="x")*(Attendance!$D$2:$ZZ$2=_xlfn.XLOOKUP(E$1,'Point System'!$A:$A,'Point System'!$B:$B,""))*(TEXT(Attendance!$D$1:$ZZ$1,"mmm")="May"))*_xlfn.XLOOKUP(E$1,'Point System'!$A:$A,'Point System'!$C:$C,0)</f>
        <v>0</v>
      </c>
      <c r="F31" s="233" cm="1">
        <f t="array" ref="F31">SUMPRODUCT((LOWER(INDEX(Attendance!$D:$ZZ,MATCH($A31,Attendance!$A:$A,0),0))="x")*(Attendance!$D$2:$ZZ$2=_xlfn.XLOOKUP(F$1,'Point System'!$A:$A,'Point System'!$B:$B,""))*(TEXT(Attendance!$D$1:$ZZ$1,"mmm")="May"))*_xlfn.XLOOKUP(F$1,'Point System'!$A:$A,'Point System'!$C:$C,0)</f>
        <v>0</v>
      </c>
      <c r="G31" s="233" cm="1">
        <f t="array" ref="G31">SUMPRODUCT((LOWER(INDEX(Attendance!$D:$ZZ,MATCH($A31,Attendance!$A:$A,0),0))="x")*(Attendance!$D$2:$ZZ$2=_xlfn.XLOOKUP(G$1,'Point System'!$A:$A,'Point System'!$B:$B,""))*(TEXT(Attendance!$D$1:$ZZ$1,"mmm")="May"))*_xlfn.XLOOKUP(G$1,'Point System'!$A:$A,'Point System'!$C:$C,0)</f>
        <v>0</v>
      </c>
      <c r="H31" s="233" cm="1">
        <f t="array" ref="H31">SUMPRODUCT((LOWER(INDEX(Attendance!$D:$ZZ,MATCH($A31,Attendance!$A:$A,0),0))="x")*(Attendance!$D$2:$ZZ$2=_xlfn.XLOOKUP(H$1,'Point System'!$A:$A,'Point System'!$B:$B,""))*(TEXT(Attendance!$D$1:$ZZ$1,"mmm")="May"))*_xlfn.XLOOKUP(H$1,'Point System'!$A:$A,'Point System'!$C:$C,0)</f>
        <v>0</v>
      </c>
      <c r="I31" s="233" cm="1">
        <f t="array" ref="I31">SUMPRODUCT((LOWER(INDEX(Attendance!$D:$ZZ,MATCH($A31,Attendance!$A:$A,0),0))="x")*(Attendance!$D$2:$ZZ$2=_xlfn.XLOOKUP(I$1,'Point System'!$A:$A,'Point System'!$B:$B,""))*(TEXT(Attendance!$D$1:$ZZ$1,"mmm")="May"))*_xlfn.XLOOKUP(I$1,'Point System'!$A:$A,'Point System'!$C:$C,0)</f>
        <v>0</v>
      </c>
      <c r="J31" s="233" cm="1">
        <f t="array" ref="J31">SUMPRODUCT((LOWER(INDEX(Attendance!$D:$ZZ,MATCH($A31,Attendance!$A:$A,0),0))="x")*(Attendance!$D$2:$ZZ$2=_xlfn.XLOOKUP(J$1,'Point System'!$A:$A,'Point System'!$B:$B,""))*(TEXT(Attendance!$D$1:$ZZ$1,"mmm")="May"))*_xlfn.XLOOKUP(J$1,'Point System'!$A:$A,'Point System'!$C:$C,0)</f>
        <v>0</v>
      </c>
      <c r="K31" s="233" cm="1">
        <f t="array" ref="K31">SUMPRODUCT((LOWER(INDEX(Attendance!$D:$ZZ,MATCH($A31,Attendance!$A:$A,0),0))="x")*(Attendance!$D$2:$ZZ$2=_xlfn.XLOOKUP(K$1,'Point System'!$A:$A,'Point System'!$B:$B,""))*(TEXT(Attendance!$D$1:$ZZ$1,"mmm")="May"))*_xlfn.XLOOKUP(K$1,'Point System'!$A:$A,'Point System'!$C:$C,0)</f>
        <v>0</v>
      </c>
      <c r="L31" s="188"/>
      <c r="M31" s="188"/>
      <c r="N31" s="188"/>
      <c r="O31" s="188"/>
      <c r="P31" s="241">
        <f t="shared" si="0"/>
        <v>0</v>
      </c>
      <c r="Q31" s="242">
        <f>IFERROR(INDEX(Deduction!$AI:$AI,MATCH($A31,Deduction!$A:$A,0))*_xlfn.XLOOKUP(Q$1,'Point System'!$E:$E,'Point System'!$G:$G,0),0)</f>
        <v>0</v>
      </c>
      <c r="R31" s="242">
        <f>IFERROR(INDEX(Deduction!$AJ:$AJ,MATCH($A31,Deduction!$A:$A,0))*_xlfn.XLOOKUP(R$1,'Point System'!$E:$E,'Point System'!$G:$G,0),0)</f>
        <v>0</v>
      </c>
      <c r="S31" s="242">
        <f>IFERROR(INDEX(Deduction!$AK:$AK,MATCH($A31,Deduction!$A:$A,0))*_xlfn.XLOOKUP(S$1,'Point System'!$E:$E,'Point System'!$G:$G,0),0)</f>
        <v>0</v>
      </c>
      <c r="T31" s="242">
        <f>IFERROR(INDEX(Deduction!$AL:$AL,MATCH($A31,Deduction!$A:$A,0))*_xlfn.XLOOKUP(T$1,'Point System'!$E:$E,'Point System'!$G:$G,0),0)</f>
        <v>0</v>
      </c>
      <c r="U31" s="242">
        <f>IFERROR(INDEX(Deduction!$AM:$AM,MATCH($A31,Deduction!$A:$A,0))*_xlfn.XLOOKUP(U$1,'Point System'!$E:$E,'Point System'!$G:$G,0),0)</f>
        <v>0</v>
      </c>
      <c r="V31" s="242">
        <f>IFERROR(INDEX(Deduction!$AN:$AN,MATCH($A31,Deduction!$A:$A,0))*_xlfn.XLOOKUP(V$1,'Point System'!$E:$E,'Point System'!$G:$G,0),0)</f>
        <v>0</v>
      </c>
      <c r="W31" s="241">
        <f t="shared" si="1"/>
        <v>0</v>
      </c>
      <c r="X31" s="241">
        <f t="shared" si="2"/>
        <v>0</v>
      </c>
      <c r="Y31" s="244" cm="1">
        <f t="array" ref="Y31">IFERROR(SUMPRODUCT((LOWER(INDEX(Attendance!$E:$ZZ,MATCH($A31,Attendance!$A:$A,0),0))="x")*(TEXT(Attendance!$E$1:$ZZ$1,"mmm")="May"))/SUMPRODUCT((Attendance!$E$1:$ZZ$1&lt;&gt;"")*(TEXT(Attendance!$E$1:$ZZ$1,"mmm")="May")),0)</f>
        <v>0</v>
      </c>
      <c r="Z31" s="245" cm="1">
        <f t="array" ref="Z31">IFERROR(SUMPRODUCT((LOWER(INDEX(Attendance!$E:$ZZ,MATCH($A31,Attendance!$A:$A,0),0))="x")*(Attendance!$E$2:$ZZ$2=_xlfn.XLOOKUP(E$1,'Point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32" spans="1:26" x14ac:dyDescent="0.25">
      <c r="A32" s="58">
        <f>Attendance!A31</f>
        <v>29</v>
      </c>
      <c r="B32" s="60" t="str">
        <f>IF($A32=0,"",IFERROR(_xlfn.LET(_xlpm.x,INDEX(Attendance!$B:$B,MATCH($A32,Attendance!$A:$A,0)),IF(_xlpm.x=0,"",_xlpm.x)),""))</f>
        <v/>
      </c>
      <c r="C32" s="60" t="str">
        <f>IF($A32=0,"",IFERROR(_xlfn.LET(_xlpm.x,INDEX(Attendance!$C:$C,MATCH($A32,Attendance!$A:$A,0)),IF(_xlpm.x=0,"",_xlpm.x)),""))</f>
        <v/>
      </c>
      <c r="D32" s="60" t="str">
        <f>IF($A32=0,"",IFERROR(_xlfn.LET(_xlpm.x,INDEX(Attendance!$D:$D,MATCH($A32,Attendance!$A:$A,0)),IF(_xlpm.x=0,"",_xlpm.x)),""))</f>
        <v/>
      </c>
      <c r="E32" s="233" cm="1">
        <f t="array" ref="E32">SUMPRODUCT((LOWER(INDEX(Attendance!$D:$ZZ,MATCH($A32,Attendance!$A:$A,0),0))="x")*(Attendance!$D$2:$ZZ$2=_xlfn.XLOOKUP(E$1,'Point System'!$A:$A,'Point System'!$B:$B,""))*(TEXT(Attendance!$D$1:$ZZ$1,"mmm")="May"))*_xlfn.XLOOKUP(E$1,'Point System'!$A:$A,'Point System'!$C:$C,0)</f>
        <v>0</v>
      </c>
      <c r="F32" s="233" cm="1">
        <f t="array" ref="F32">SUMPRODUCT((LOWER(INDEX(Attendance!$D:$ZZ,MATCH($A32,Attendance!$A:$A,0),0))="x")*(Attendance!$D$2:$ZZ$2=_xlfn.XLOOKUP(F$1,'Point System'!$A:$A,'Point System'!$B:$B,""))*(TEXT(Attendance!$D$1:$ZZ$1,"mmm")="May"))*_xlfn.XLOOKUP(F$1,'Point System'!$A:$A,'Point System'!$C:$C,0)</f>
        <v>0</v>
      </c>
      <c r="G32" s="233" cm="1">
        <f t="array" ref="G32">SUMPRODUCT((LOWER(INDEX(Attendance!$D:$ZZ,MATCH($A32,Attendance!$A:$A,0),0))="x")*(Attendance!$D$2:$ZZ$2=_xlfn.XLOOKUP(G$1,'Point System'!$A:$A,'Point System'!$B:$B,""))*(TEXT(Attendance!$D$1:$ZZ$1,"mmm")="May"))*_xlfn.XLOOKUP(G$1,'Point System'!$A:$A,'Point System'!$C:$C,0)</f>
        <v>0</v>
      </c>
      <c r="H32" s="233" cm="1">
        <f t="array" ref="H32">SUMPRODUCT((LOWER(INDEX(Attendance!$D:$ZZ,MATCH($A32,Attendance!$A:$A,0),0))="x")*(Attendance!$D$2:$ZZ$2=_xlfn.XLOOKUP(H$1,'Point System'!$A:$A,'Point System'!$B:$B,""))*(TEXT(Attendance!$D$1:$ZZ$1,"mmm")="May"))*_xlfn.XLOOKUP(H$1,'Point System'!$A:$A,'Point System'!$C:$C,0)</f>
        <v>0</v>
      </c>
      <c r="I32" s="233" cm="1">
        <f t="array" ref="I32">SUMPRODUCT((LOWER(INDEX(Attendance!$D:$ZZ,MATCH($A32,Attendance!$A:$A,0),0))="x")*(Attendance!$D$2:$ZZ$2=_xlfn.XLOOKUP(I$1,'Point System'!$A:$A,'Point System'!$B:$B,""))*(TEXT(Attendance!$D$1:$ZZ$1,"mmm")="May"))*_xlfn.XLOOKUP(I$1,'Point System'!$A:$A,'Point System'!$C:$C,0)</f>
        <v>0</v>
      </c>
      <c r="J32" s="233" cm="1">
        <f t="array" ref="J32">SUMPRODUCT((LOWER(INDEX(Attendance!$D:$ZZ,MATCH($A32,Attendance!$A:$A,0),0))="x")*(Attendance!$D$2:$ZZ$2=_xlfn.XLOOKUP(J$1,'Point System'!$A:$A,'Point System'!$B:$B,""))*(TEXT(Attendance!$D$1:$ZZ$1,"mmm")="May"))*_xlfn.XLOOKUP(J$1,'Point System'!$A:$A,'Point System'!$C:$C,0)</f>
        <v>0</v>
      </c>
      <c r="K32" s="233" cm="1">
        <f t="array" ref="K32">SUMPRODUCT((LOWER(INDEX(Attendance!$D:$ZZ,MATCH($A32,Attendance!$A:$A,0),0))="x")*(Attendance!$D$2:$ZZ$2=_xlfn.XLOOKUP(K$1,'Point System'!$A:$A,'Point System'!$B:$B,""))*(TEXT(Attendance!$D$1:$ZZ$1,"mmm")="May"))*_xlfn.XLOOKUP(K$1,'Point System'!$A:$A,'Point System'!$C:$C,0)</f>
        <v>0</v>
      </c>
      <c r="L32" s="188"/>
      <c r="M32" s="188"/>
      <c r="N32" s="188"/>
      <c r="O32" s="188"/>
      <c r="P32" s="241">
        <f t="shared" si="0"/>
        <v>0</v>
      </c>
      <c r="Q32" s="242">
        <f>IFERROR(INDEX(Deduction!$AI:$AI,MATCH($A32,Deduction!$A:$A,0))*_xlfn.XLOOKUP(Q$1,'Point System'!$E:$E,'Point System'!$G:$G,0),0)</f>
        <v>0</v>
      </c>
      <c r="R32" s="242">
        <f>IFERROR(INDEX(Deduction!$AJ:$AJ,MATCH($A32,Deduction!$A:$A,0))*_xlfn.XLOOKUP(R$1,'Point System'!$E:$E,'Point System'!$G:$G,0),0)</f>
        <v>0</v>
      </c>
      <c r="S32" s="242">
        <f>IFERROR(INDEX(Deduction!$AK:$AK,MATCH($A32,Deduction!$A:$A,0))*_xlfn.XLOOKUP(S$1,'Point System'!$E:$E,'Point System'!$G:$G,0),0)</f>
        <v>0</v>
      </c>
      <c r="T32" s="242">
        <f>IFERROR(INDEX(Deduction!$AL:$AL,MATCH($A32,Deduction!$A:$A,0))*_xlfn.XLOOKUP(T$1,'Point System'!$E:$E,'Point System'!$G:$G,0),0)</f>
        <v>0</v>
      </c>
      <c r="U32" s="242">
        <f>IFERROR(INDEX(Deduction!$AM:$AM,MATCH($A32,Deduction!$A:$A,0))*_xlfn.XLOOKUP(U$1,'Point System'!$E:$E,'Point System'!$G:$G,0),0)</f>
        <v>0</v>
      </c>
      <c r="V32" s="242">
        <f>IFERROR(INDEX(Deduction!$AN:$AN,MATCH($A32,Deduction!$A:$A,0))*_xlfn.XLOOKUP(V$1,'Point System'!$E:$E,'Point System'!$G:$G,0),0)</f>
        <v>0</v>
      </c>
      <c r="W32" s="241">
        <f t="shared" si="1"/>
        <v>0</v>
      </c>
      <c r="X32" s="241">
        <f t="shared" si="2"/>
        <v>0</v>
      </c>
      <c r="Y32" s="244" cm="1">
        <f t="array" ref="Y32">IFERROR(SUMPRODUCT((LOWER(INDEX(Attendance!$E:$ZZ,MATCH($A32,Attendance!$A:$A,0),0))="x")*(TEXT(Attendance!$E$1:$ZZ$1,"mmm")="May"))/SUMPRODUCT((Attendance!$E$1:$ZZ$1&lt;&gt;"")*(TEXT(Attendance!$E$1:$ZZ$1,"mmm")="May")),0)</f>
        <v>0</v>
      </c>
      <c r="Z32" s="245" cm="1">
        <f t="array" ref="Z32">IFERROR(SUMPRODUCT((LOWER(INDEX(Attendance!$E:$ZZ,MATCH($A32,Attendance!$A:$A,0),0))="x")*(Attendance!$E$2:$ZZ$2=_xlfn.XLOOKUP(E$1,'Point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33" spans="1:26" x14ac:dyDescent="0.25">
      <c r="A33" s="60">
        <f>Attendance!A32</f>
        <v>30</v>
      </c>
      <c r="B33" s="60" t="str">
        <f>IF($A33=0,"",IFERROR(_xlfn.LET(_xlpm.x,INDEX(Attendance!$B:$B,MATCH($A33,Attendance!$A:$A,0)),IF(_xlpm.x=0,"",_xlpm.x)),""))</f>
        <v/>
      </c>
      <c r="C33" s="60" t="str">
        <f>IF($A33=0,"",IFERROR(_xlfn.LET(_xlpm.x,INDEX(Attendance!$C:$C,MATCH($A33,Attendance!$A:$A,0)),IF(_xlpm.x=0,"",_xlpm.x)),""))</f>
        <v/>
      </c>
      <c r="D33" s="60" t="str">
        <f>IF($A33=0,"",IFERROR(_xlfn.LET(_xlpm.x,INDEX(Attendance!$D:$D,MATCH($A33,Attendance!$A:$A,0)),IF(_xlpm.x=0,"",_xlpm.x)),""))</f>
        <v/>
      </c>
      <c r="E33" s="233" cm="1">
        <f t="array" ref="E33">SUMPRODUCT((LOWER(INDEX(Attendance!$D:$ZZ,MATCH($A33,Attendance!$A:$A,0),0))="x")*(Attendance!$D$2:$ZZ$2=_xlfn.XLOOKUP(E$1,'Point System'!$A:$A,'Point System'!$B:$B,""))*(TEXT(Attendance!$D$1:$ZZ$1,"mmm")="May"))*_xlfn.XLOOKUP(E$1,'Point System'!$A:$A,'Point System'!$C:$C,0)</f>
        <v>0</v>
      </c>
      <c r="F33" s="233" cm="1">
        <f t="array" ref="F33">SUMPRODUCT((LOWER(INDEX(Attendance!$D:$ZZ,MATCH($A33,Attendance!$A:$A,0),0))="x")*(Attendance!$D$2:$ZZ$2=_xlfn.XLOOKUP(F$1,'Point System'!$A:$A,'Point System'!$B:$B,""))*(TEXT(Attendance!$D$1:$ZZ$1,"mmm")="May"))*_xlfn.XLOOKUP(F$1,'Point System'!$A:$A,'Point System'!$C:$C,0)</f>
        <v>0</v>
      </c>
      <c r="G33" s="233" cm="1">
        <f t="array" ref="G33">SUMPRODUCT((LOWER(INDEX(Attendance!$D:$ZZ,MATCH($A33,Attendance!$A:$A,0),0))="x")*(Attendance!$D$2:$ZZ$2=_xlfn.XLOOKUP(G$1,'Point System'!$A:$A,'Point System'!$B:$B,""))*(TEXT(Attendance!$D$1:$ZZ$1,"mmm")="May"))*_xlfn.XLOOKUP(G$1,'Point System'!$A:$A,'Point System'!$C:$C,0)</f>
        <v>0</v>
      </c>
      <c r="H33" s="233" cm="1">
        <f t="array" ref="H33">SUMPRODUCT((LOWER(INDEX(Attendance!$D:$ZZ,MATCH($A33,Attendance!$A:$A,0),0))="x")*(Attendance!$D$2:$ZZ$2=_xlfn.XLOOKUP(H$1,'Point System'!$A:$A,'Point System'!$B:$B,""))*(TEXT(Attendance!$D$1:$ZZ$1,"mmm")="May"))*_xlfn.XLOOKUP(H$1,'Point System'!$A:$A,'Point System'!$C:$C,0)</f>
        <v>0</v>
      </c>
      <c r="I33" s="233" cm="1">
        <f t="array" ref="I33">SUMPRODUCT((LOWER(INDEX(Attendance!$D:$ZZ,MATCH($A33,Attendance!$A:$A,0),0))="x")*(Attendance!$D$2:$ZZ$2=_xlfn.XLOOKUP(I$1,'Point System'!$A:$A,'Point System'!$B:$B,""))*(TEXT(Attendance!$D$1:$ZZ$1,"mmm")="May"))*_xlfn.XLOOKUP(I$1,'Point System'!$A:$A,'Point System'!$C:$C,0)</f>
        <v>0</v>
      </c>
      <c r="J33" s="233" cm="1">
        <f t="array" ref="J33">SUMPRODUCT((LOWER(INDEX(Attendance!$D:$ZZ,MATCH($A33,Attendance!$A:$A,0),0))="x")*(Attendance!$D$2:$ZZ$2=_xlfn.XLOOKUP(J$1,'Point System'!$A:$A,'Point System'!$B:$B,""))*(TEXT(Attendance!$D$1:$ZZ$1,"mmm")="May"))*_xlfn.XLOOKUP(J$1,'Point System'!$A:$A,'Point System'!$C:$C,0)</f>
        <v>0</v>
      </c>
      <c r="K33" s="233" cm="1">
        <f t="array" ref="K33">SUMPRODUCT((LOWER(INDEX(Attendance!$D:$ZZ,MATCH($A33,Attendance!$A:$A,0),0))="x")*(Attendance!$D$2:$ZZ$2=_xlfn.XLOOKUP(K$1,'Point System'!$A:$A,'Point System'!$B:$B,""))*(TEXT(Attendance!$D$1:$ZZ$1,"mmm")="May"))*_xlfn.XLOOKUP(K$1,'Point System'!$A:$A,'Point System'!$C:$C,0)</f>
        <v>0</v>
      </c>
      <c r="L33" s="188"/>
      <c r="M33" s="188"/>
      <c r="N33" s="188"/>
      <c r="O33" s="188"/>
      <c r="P33" s="241">
        <f t="shared" si="0"/>
        <v>0</v>
      </c>
      <c r="Q33" s="242">
        <f>IFERROR(INDEX(Deduction!$AI:$AI,MATCH($A33,Deduction!$A:$A,0))*_xlfn.XLOOKUP(Q$1,'Point System'!$E:$E,'Point System'!$G:$G,0),0)</f>
        <v>0</v>
      </c>
      <c r="R33" s="242">
        <f>IFERROR(INDEX(Deduction!$AJ:$AJ,MATCH($A33,Deduction!$A:$A,0))*_xlfn.XLOOKUP(R$1,'Point System'!$E:$E,'Point System'!$G:$G,0),0)</f>
        <v>0</v>
      </c>
      <c r="S33" s="242">
        <f>IFERROR(INDEX(Deduction!$AK:$AK,MATCH($A33,Deduction!$A:$A,0))*_xlfn.XLOOKUP(S$1,'Point System'!$E:$E,'Point System'!$G:$G,0),0)</f>
        <v>0</v>
      </c>
      <c r="T33" s="242">
        <f>IFERROR(INDEX(Deduction!$AL:$AL,MATCH($A33,Deduction!$A:$A,0))*_xlfn.XLOOKUP(T$1,'Point System'!$E:$E,'Point System'!$G:$G,0),0)</f>
        <v>0</v>
      </c>
      <c r="U33" s="242">
        <f>IFERROR(INDEX(Deduction!$AM:$AM,MATCH($A33,Deduction!$A:$A,0))*_xlfn.XLOOKUP(U$1,'Point System'!$E:$E,'Point System'!$G:$G,0),0)</f>
        <v>0</v>
      </c>
      <c r="V33" s="242">
        <f>IFERROR(INDEX(Deduction!$AN:$AN,MATCH($A33,Deduction!$A:$A,0))*_xlfn.XLOOKUP(V$1,'Point System'!$E:$E,'Point System'!$G:$G,0),0)</f>
        <v>0</v>
      </c>
      <c r="W33" s="241">
        <f t="shared" si="1"/>
        <v>0</v>
      </c>
      <c r="X33" s="241">
        <f t="shared" si="2"/>
        <v>0</v>
      </c>
      <c r="Y33" s="244" cm="1">
        <f t="array" ref="Y33">IFERROR(SUMPRODUCT((LOWER(INDEX(Attendance!$E:$ZZ,MATCH($A33,Attendance!$A:$A,0),0))="x")*(TEXT(Attendance!$E$1:$ZZ$1,"mmm")="May"))/SUMPRODUCT((Attendance!$E$1:$ZZ$1&lt;&gt;"")*(TEXT(Attendance!$E$1:$ZZ$1,"mmm")="May")),0)</f>
        <v>0</v>
      </c>
      <c r="Z33" s="245" cm="1">
        <f t="array" ref="Z33">IFERROR(SUMPRODUCT((LOWER(INDEX(Attendance!$E:$ZZ,MATCH($A33,Attendance!$A:$A,0),0))="x")*(Attendance!$E$2:$ZZ$2=_xlfn.XLOOKUP(E$1,'Point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34" spans="1:26" x14ac:dyDescent="0.25">
      <c r="A34" s="58">
        <f>Attendance!A33</f>
        <v>31</v>
      </c>
      <c r="B34" s="60" t="str">
        <f>IF($A34=0,"",IFERROR(_xlfn.LET(_xlpm.x,INDEX(Attendance!$B:$B,MATCH($A34,Attendance!$A:$A,0)),IF(_xlpm.x=0,"",_xlpm.x)),""))</f>
        <v/>
      </c>
      <c r="C34" s="60" t="str">
        <f>IF($A34=0,"",IFERROR(_xlfn.LET(_xlpm.x,INDEX(Attendance!$C:$C,MATCH($A34,Attendance!$A:$A,0)),IF(_xlpm.x=0,"",_xlpm.x)),""))</f>
        <v/>
      </c>
      <c r="D34" s="60" t="str">
        <f>IF($A34=0,"",IFERROR(_xlfn.LET(_xlpm.x,INDEX(Attendance!$D:$D,MATCH($A34,Attendance!$A:$A,0)),IF(_xlpm.x=0,"",_xlpm.x)),""))</f>
        <v/>
      </c>
      <c r="E34" s="233" cm="1">
        <f t="array" ref="E34">SUMPRODUCT((LOWER(INDEX(Attendance!$D:$ZZ,MATCH($A34,Attendance!$A:$A,0),0))="x")*(Attendance!$D$2:$ZZ$2=_xlfn.XLOOKUP(E$1,'Point System'!$A:$A,'Point System'!$B:$B,""))*(TEXT(Attendance!$D$1:$ZZ$1,"mmm")="May"))*_xlfn.XLOOKUP(E$1,'Point System'!$A:$A,'Point System'!$C:$C,0)</f>
        <v>0</v>
      </c>
      <c r="F34" s="233" cm="1">
        <f t="array" ref="F34">SUMPRODUCT((LOWER(INDEX(Attendance!$D:$ZZ,MATCH($A34,Attendance!$A:$A,0),0))="x")*(Attendance!$D$2:$ZZ$2=_xlfn.XLOOKUP(F$1,'Point System'!$A:$A,'Point System'!$B:$B,""))*(TEXT(Attendance!$D$1:$ZZ$1,"mmm")="May"))*_xlfn.XLOOKUP(F$1,'Point System'!$A:$A,'Point System'!$C:$C,0)</f>
        <v>0</v>
      </c>
      <c r="G34" s="233" cm="1">
        <f t="array" ref="G34">SUMPRODUCT((LOWER(INDEX(Attendance!$D:$ZZ,MATCH($A34,Attendance!$A:$A,0),0))="x")*(Attendance!$D$2:$ZZ$2=_xlfn.XLOOKUP(G$1,'Point System'!$A:$A,'Point System'!$B:$B,""))*(TEXT(Attendance!$D$1:$ZZ$1,"mmm")="May"))*_xlfn.XLOOKUP(G$1,'Point System'!$A:$A,'Point System'!$C:$C,0)</f>
        <v>0</v>
      </c>
      <c r="H34" s="233" cm="1">
        <f t="array" ref="H34">SUMPRODUCT((LOWER(INDEX(Attendance!$D:$ZZ,MATCH($A34,Attendance!$A:$A,0),0))="x")*(Attendance!$D$2:$ZZ$2=_xlfn.XLOOKUP(H$1,'Point System'!$A:$A,'Point System'!$B:$B,""))*(TEXT(Attendance!$D$1:$ZZ$1,"mmm")="May"))*_xlfn.XLOOKUP(H$1,'Point System'!$A:$A,'Point System'!$C:$C,0)</f>
        <v>0</v>
      </c>
      <c r="I34" s="233" cm="1">
        <f t="array" ref="I34">SUMPRODUCT((LOWER(INDEX(Attendance!$D:$ZZ,MATCH($A34,Attendance!$A:$A,0),0))="x")*(Attendance!$D$2:$ZZ$2=_xlfn.XLOOKUP(I$1,'Point System'!$A:$A,'Point System'!$B:$B,""))*(TEXT(Attendance!$D$1:$ZZ$1,"mmm")="May"))*_xlfn.XLOOKUP(I$1,'Point System'!$A:$A,'Point System'!$C:$C,0)</f>
        <v>0</v>
      </c>
      <c r="J34" s="233" cm="1">
        <f t="array" ref="J34">SUMPRODUCT((LOWER(INDEX(Attendance!$D:$ZZ,MATCH($A34,Attendance!$A:$A,0),0))="x")*(Attendance!$D$2:$ZZ$2=_xlfn.XLOOKUP(J$1,'Point System'!$A:$A,'Point System'!$B:$B,""))*(TEXT(Attendance!$D$1:$ZZ$1,"mmm")="May"))*_xlfn.XLOOKUP(J$1,'Point System'!$A:$A,'Point System'!$C:$C,0)</f>
        <v>0</v>
      </c>
      <c r="K34" s="233" cm="1">
        <f t="array" ref="K34">SUMPRODUCT((LOWER(INDEX(Attendance!$D:$ZZ,MATCH($A34,Attendance!$A:$A,0),0))="x")*(Attendance!$D$2:$ZZ$2=_xlfn.XLOOKUP(K$1,'Point System'!$A:$A,'Point System'!$B:$B,""))*(TEXT(Attendance!$D$1:$ZZ$1,"mmm")="May"))*_xlfn.XLOOKUP(K$1,'Point System'!$A:$A,'Point System'!$C:$C,0)</f>
        <v>0</v>
      </c>
      <c r="L34" s="188"/>
      <c r="M34" s="188"/>
      <c r="N34" s="188"/>
      <c r="O34" s="188"/>
      <c r="P34" s="241">
        <f t="shared" si="0"/>
        <v>0</v>
      </c>
      <c r="Q34" s="242">
        <f>IFERROR(INDEX(Deduction!$AI:$AI,MATCH($A34,Deduction!$A:$A,0))*_xlfn.XLOOKUP(Q$1,'Point System'!$E:$E,'Point System'!$G:$G,0),0)</f>
        <v>0</v>
      </c>
      <c r="R34" s="242">
        <f>IFERROR(INDEX(Deduction!$AJ:$AJ,MATCH($A34,Deduction!$A:$A,0))*_xlfn.XLOOKUP(R$1,'Point System'!$E:$E,'Point System'!$G:$G,0),0)</f>
        <v>0</v>
      </c>
      <c r="S34" s="242">
        <f>IFERROR(INDEX(Deduction!$AK:$AK,MATCH($A34,Deduction!$A:$A,0))*_xlfn.XLOOKUP(S$1,'Point System'!$E:$E,'Point System'!$G:$G,0),0)</f>
        <v>0</v>
      </c>
      <c r="T34" s="242">
        <f>IFERROR(INDEX(Deduction!$AL:$AL,MATCH($A34,Deduction!$A:$A,0))*_xlfn.XLOOKUP(T$1,'Point System'!$E:$E,'Point System'!$G:$G,0),0)</f>
        <v>0</v>
      </c>
      <c r="U34" s="242">
        <f>IFERROR(INDEX(Deduction!$AM:$AM,MATCH($A34,Deduction!$A:$A,0))*_xlfn.XLOOKUP(U$1,'Point System'!$E:$E,'Point System'!$G:$G,0),0)</f>
        <v>0</v>
      </c>
      <c r="V34" s="242">
        <f>IFERROR(INDEX(Deduction!$AN:$AN,MATCH($A34,Deduction!$A:$A,0))*_xlfn.XLOOKUP(V$1,'Point System'!$E:$E,'Point System'!$G:$G,0),0)</f>
        <v>0</v>
      </c>
      <c r="W34" s="241">
        <f t="shared" si="1"/>
        <v>0</v>
      </c>
      <c r="X34" s="241">
        <f t="shared" si="2"/>
        <v>0</v>
      </c>
      <c r="Y34" s="244" cm="1">
        <f t="array" ref="Y34">IFERROR(SUMPRODUCT((LOWER(INDEX(Attendance!$E:$ZZ,MATCH($A34,Attendance!$A:$A,0),0))="x")*(TEXT(Attendance!$E$1:$ZZ$1,"mmm")="May"))/SUMPRODUCT((Attendance!$E$1:$ZZ$1&lt;&gt;"")*(TEXT(Attendance!$E$1:$ZZ$1,"mmm")="May")),0)</f>
        <v>0</v>
      </c>
      <c r="Z34" s="245" cm="1">
        <f t="array" ref="Z34">IFERROR(SUMPRODUCT((LOWER(INDEX(Attendance!$E:$ZZ,MATCH($A34,Attendance!$A:$A,0),0))="x")*(Attendance!$E$2:$ZZ$2=_xlfn.XLOOKUP(E$1,'Point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35" spans="1:26" x14ac:dyDescent="0.25">
      <c r="A35" s="60">
        <f>Attendance!A34</f>
        <v>32</v>
      </c>
      <c r="B35" s="60" t="str">
        <f>IF($A35=0,"",IFERROR(_xlfn.LET(_xlpm.x,INDEX(Attendance!$B:$B,MATCH($A35,Attendance!$A:$A,0)),IF(_xlpm.x=0,"",_xlpm.x)),""))</f>
        <v/>
      </c>
      <c r="C35" s="60" t="str">
        <f>IF($A35=0,"",IFERROR(_xlfn.LET(_xlpm.x,INDEX(Attendance!$C:$C,MATCH($A35,Attendance!$A:$A,0)),IF(_xlpm.x=0,"",_xlpm.x)),""))</f>
        <v/>
      </c>
      <c r="D35" s="60" t="str">
        <f>IF($A35=0,"",IFERROR(_xlfn.LET(_xlpm.x,INDEX(Attendance!$D:$D,MATCH($A35,Attendance!$A:$A,0)),IF(_xlpm.x=0,"",_xlpm.x)),""))</f>
        <v/>
      </c>
      <c r="E35" s="233" cm="1">
        <f t="array" ref="E35">SUMPRODUCT((LOWER(INDEX(Attendance!$D:$ZZ,MATCH($A35,Attendance!$A:$A,0),0))="x")*(Attendance!$D$2:$ZZ$2=_xlfn.XLOOKUP(E$1,'Point System'!$A:$A,'Point System'!$B:$B,""))*(TEXT(Attendance!$D$1:$ZZ$1,"mmm")="May"))*_xlfn.XLOOKUP(E$1,'Point System'!$A:$A,'Point System'!$C:$C,0)</f>
        <v>0</v>
      </c>
      <c r="F35" s="233" cm="1">
        <f t="array" ref="F35">SUMPRODUCT((LOWER(INDEX(Attendance!$D:$ZZ,MATCH($A35,Attendance!$A:$A,0),0))="x")*(Attendance!$D$2:$ZZ$2=_xlfn.XLOOKUP(F$1,'Point System'!$A:$A,'Point System'!$B:$B,""))*(TEXT(Attendance!$D$1:$ZZ$1,"mmm")="May"))*_xlfn.XLOOKUP(F$1,'Point System'!$A:$A,'Point System'!$C:$C,0)</f>
        <v>0</v>
      </c>
      <c r="G35" s="233" cm="1">
        <f t="array" ref="G35">SUMPRODUCT((LOWER(INDEX(Attendance!$D:$ZZ,MATCH($A35,Attendance!$A:$A,0),0))="x")*(Attendance!$D$2:$ZZ$2=_xlfn.XLOOKUP(G$1,'Point System'!$A:$A,'Point System'!$B:$B,""))*(TEXT(Attendance!$D$1:$ZZ$1,"mmm")="May"))*_xlfn.XLOOKUP(G$1,'Point System'!$A:$A,'Point System'!$C:$C,0)</f>
        <v>0</v>
      </c>
      <c r="H35" s="233" cm="1">
        <f t="array" ref="H35">SUMPRODUCT((LOWER(INDEX(Attendance!$D:$ZZ,MATCH($A35,Attendance!$A:$A,0),0))="x")*(Attendance!$D$2:$ZZ$2=_xlfn.XLOOKUP(H$1,'Point System'!$A:$A,'Point System'!$B:$B,""))*(TEXT(Attendance!$D$1:$ZZ$1,"mmm")="May"))*_xlfn.XLOOKUP(H$1,'Point System'!$A:$A,'Point System'!$C:$C,0)</f>
        <v>0</v>
      </c>
      <c r="I35" s="233" cm="1">
        <f t="array" ref="I35">SUMPRODUCT((LOWER(INDEX(Attendance!$D:$ZZ,MATCH($A35,Attendance!$A:$A,0),0))="x")*(Attendance!$D$2:$ZZ$2=_xlfn.XLOOKUP(I$1,'Point System'!$A:$A,'Point System'!$B:$B,""))*(TEXT(Attendance!$D$1:$ZZ$1,"mmm")="May"))*_xlfn.XLOOKUP(I$1,'Point System'!$A:$A,'Point System'!$C:$C,0)</f>
        <v>0</v>
      </c>
      <c r="J35" s="233" cm="1">
        <f t="array" ref="J35">SUMPRODUCT((LOWER(INDEX(Attendance!$D:$ZZ,MATCH($A35,Attendance!$A:$A,0),0))="x")*(Attendance!$D$2:$ZZ$2=_xlfn.XLOOKUP(J$1,'Point System'!$A:$A,'Point System'!$B:$B,""))*(TEXT(Attendance!$D$1:$ZZ$1,"mmm")="May"))*_xlfn.XLOOKUP(J$1,'Point System'!$A:$A,'Point System'!$C:$C,0)</f>
        <v>0</v>
      </c>
      <c r="K35" s="233" cm="1">
        <f t="array" ref="K35">SUMPRODUCT((LOWER(INDEX(Attendance!$D:$ZZ,MATCH($A35,Attendance!$A:$A,0),0))="x")*(Attendance!$D$2:$ZZ$2=_xlfn.XLOOKUP(K$1,'Point System'!$A:$A,'Point System'!$B:$B,""))*(TEXT(Attendance!$D$1:$ZZ$1,"mmm")="May"))*_xlfn.XLOOKUP(K$1,'Point System'!$A:$A,'Point System'!$C:$C,0)</f>
        <v>0</v>
      </c>
      <c r="L35" s="188"/>
      <c r="M35" s="188"/>
      <c r="N35" s="188"/>
      <c r="O35" s="188"/>
      <c r="P35" s="241">
        <f t="shared" si="0"/>
        <v>0</v>
      </c>
      <c r="Q35" s="242">
        <f>IFERROR(INDEX(Deduction!$AI:$AI,MATCH($A35,Deduction!$A:$A,0))*_xlfn.XLOOKUP(Q$1,'Point System'!$E:$E,'Point System'!$G:$G,0),0)</f>
        <v>0</v>
      </c>
      <c r="R35" s="242">
        <f>IFERROR(INDEX(Deduction!$AJ:$AJ,MATCH($A35,Deduction!$A:$A,0))*_xlfn.XLOOKUP(R$1,'Point System'!$E:$E,'Point System'!$G:$G,0),0)</f>
        <v>0</v>
      </c>
      <c r="S35" s="242">
        <f>IFERROR(INDEX(Deduction!$AK:$AK,MATCH($A35,Deduction!$A:$A,0))*_xlfn.XLOOKUP(S$1,'Point System'!$E:$E,'Point System'!$G:$G,0),0)</f>
        <v>0</v>
      </c>
      <c r="T35" s="242">
        <f>IFERROR(INDEX(Deduction!$AL:$AL,MATCH($A35,Deduction!$A:$A,0))*_xlfn.XLOOKUP(T$1,'Point System'!$E:$E,'Point System'!$G:$G,0),0)</f>
        <v>0</v>
      </c>
      <c r="U35" s="242">
        <f>IFERROR(INDEX(Deduction!$AM:$AM,MATCH($A35,Deduction!$A:$A,0))*_xlfn.XLOOKUP(U$1,'Point System'!$E:$E,'Point System'!$G:$G,0),0)</f>
        <v>0</v>
      </c>
      <c r="V35" s="242">
        <f>IFERROR(INDEX(Deduction!$AN:$AN,MATCH($A35,Deduction!$A:$A,0))*_xlfn.XLOOKUP(V$1,'Point System'!$E:$E,'Point System'!$G:$G,0),0)</f>
        <v>0</v>
      </c>
      <c r="W35" s="241">
        <f t="shared" si="1"/>
        <v>0</v>
      </c>
      <c r="X35" s="241">
        <f t="shared" si="2"/>
        <v>0</v>
      </c>
      <c r="Y35" s="244" cm="1">
        <f t="array" ref="Y35">IFERROR(SUMPRODUCT((LOWER(INDEX(Attendance!$E:$ZZ,MATCH($A35,Attendance!$A:$A,0),0))="x")*(TEXT(Attendance!$E$1:$ZZ$1,"mmm")="May"))/SUMPRODUCT((Attendance!$E$1:$ZZ$1&lt;&gt;"")*(TEXT(Attendance!$E$1:$ZZ$1,"mmm")="May")),0)</f>
        <v>0</v>
      </c>
      <c r="Z35" s="245" cm="1">
        <f t="array" ref="Z35">IFERROR(SUMPRODUCT((LOWER(INDEX(Attendance!$E:$ZZ,MATCH($A35,Attendance!$A:$A,0),0))="x")*(Attendance!$E$2:$ZZ$2=_xlfn.XLOOKUP(E$1,'Point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36" spans="1:26" x14ac:dyDescent="0.25">
      <c r="A36" s="58">
        <f>Attendance!A35</f>
        <v>33</v>
      </c>
      <c r="B36" s="60" t="str">
        <f>IF($A36=0,"",IFERROR(_xlfn.LET(_xlpm.x,INDEX(Attendance!$B:$B,MATCH($A36,Attendance!$A:$A,0)),IF(_xlpm.x=0,"",_xlpm.x)),""))</f>
        <v/>
      </c>
      <c r="C36" s="60" t="str">
        <f>IF($A36=0,"",IFERROR(_xlfn.LET(_xlpm.x,INDEX(Attendance!$C:$C,MATCH($A36,Attendance!$A:$A,0)),IF(_xlpm.x=0,"",_xlpm.x)),""))</f>
        <v/>
      </c>
      <c r="D36" s="60" t="str">
        <f>IF($A36=0,"",IFERROR(_xlfn.LET(_xlpm.x,INDEX(Attendance!$D:$D,MATCH($A36,Attendance!$A:$A,0)),IF(_xlpm.x=0,"",_xlpm.x)),""))</f>
        <v/>
      </c>
      <c r="E36" s="233" cm="1">
        <f t="array" ref="E36">SUMPRODUCT((LOWER(INDEX(Attendance!$D:$ZZ,MATCH($A36,Attendance!$A:$A,0),0))="x")*(Attendance!$D$2:$ZZ$2=_xlfn.XLOOKUP(E$1,'Point System'!$A:$A,'Point System'!$B:$B,""))*(TEXT(Attendance!$D$1:$ZZ$1,"mmm")="May"))*_xlfn.XLOOKUP(E$1,'Point System'!$A:$A,'Point System'!$C:$C,0)</f>
        <v>0</v>
      </c>
      <c r="F36" s="233" cm="1">
        <f t="array" ref="F36">SUMPRODUCT((LOWER(INDEX(Attendance!$D:$ZZ,MATCH($A36,Attendance!$A:$A,0),0))="x")*(Attendance!$D$2:$ZZ$2=_xlfn.XLOOKUP(F$1,'Point System'!$A:$A,'Point System'!$B:$B,""))*(TEXT(Attendance!$D$1:$ZZ$1,"mmm")="May"))*_xlfn.XLOOKUP(F$1,'Point System'!$A:$A,'Point System'!$C:$C,0)</f>
        <v>0</v>
      </c>
      <c r="G36" s="233" cm="1">
        <f t="array" ref="G36">SUMPRODUCT((LOWER(INDEX(Attendance!$D:$ZZ,MATCH($A36,Attendance!$A:$A,0),0))="x")*(Attendance!$D$2:$ZZ$2=_xlfn.XLOOKUP(G$1,'Point System'!$A:$A,'Point System'!$B:$B,""))*(TEXT(Attendance!$D$1:$ZZ$1,"mmm")="May"))*_xlfn.XLOOKUP(G$1,'Point System'!$A:$A,'Point System'!$C:$C,0)</f>
        <v>0</v>
      </c>
      <c r="H36" s="233" cm="1">
        <f t="array" ref="H36">SUMPRODUCT((LOWER(INDEX(Attendance!$D:$ZZ,MATCH($A36,Attendance!$A:$A,0),0))="x")*(Attendance!$D$2:$ZZ$2=_xlfn.XLOOKUP(H$1,'Point System'!$A:$A,'Point System'!$B:$B,""))*(TEXT(Attendance!$D$1:$ZZ$1,"mmm")="May"))*_xlfn.XLOOKUP(H$1,'Point System'!$A:$A,'Point System'!$C:$C,0)</f>
        <v>0</v>
      </c>
      <c r="I36" s="233" cm="1">
        <f t="array" ref="I36">SUMPRODUCT((LOWER(INDEX(Attendance!$D:$ZZ,MATCH($A36,Attendance!$A:$A,0),0))="x")*(Attendance!$D$2:$ZZ$2=_xlfn.XLOOKUP(I$1,'Point System'!$A:$A,'Point System'!$B:$B,""))*(TEXT(Attendance!$D$1:$ZZ$1,"mmm")="May"))*_xlfn.XLOOKUP(I$1,'Point System'!$A:$A,'Point System'!$C:$C,0)</f>
        <v>0</v>
      </c>
      <c r="J36" s="233" cm="1">
        <f t="array" ref="J36">SUMPRODUCT((LOWER(INDEX(Attendance!$D:$ZZ,MATCH($A36,Attendance!$A:$A,0),0))="x")*(Attendance!$D$2:$ZZ$2=_xlfn.XLOOKUP(J$1,'Point System'!$A:$A,'Point System'!$B:$B,""))*(TEXT(Attendance!$D$1:$ZZ$1,"mmm")="May"))*_xlfn.XLOOKUP(J$1,'Point System'!$A:$A,'Point System'!$C:$C,0)</f>
        <v>0</v>
      </c>
      <c r="K36" s="233" cm="1">
        <f t="array" ref="K36">SUMPRODUCT((LOWER(INDEX(Attendance!$D:$ZZ,MATCH($A36,Attendance!$A:$A,0),0))="x")*(Attendance!$D$2:$ZZ$2=_xlfn.XLOOKUP(K$1,'Point System'!$A:$A,'Point System'!$B:$B,""))*(TEXT(Attendance!$D$1:$ZZ$1,"mmm")="May"))*_xlfn.XLOOKUP(K$1,'Point System'!$A:$A,'Point System'!$C:$C,0)</f>
        <v>0</v>
      </c>
      <c r="L36" s="188"/>
      <c r="M36" s="188"/>
      <c r="N36" s="188"/>
      <c r="O36" s="188"/>
      <c r="P36" s="241">
        <f t="shared" si="0"/>
        <v>0</v>
      </c>
      <c r="Q36" s="242">
        <f>IFERROR(INDEX(Deduction!$AI:$AI,MATCH($A36,Deduction!$A:$A,0))*_xlfn.XLOOKUP(Q$1,'Point System'!$E:$E,'Point System'!$G:$G,0),0)</f>
        <v>0</v>
      </c>
      <c r="R36" s="242">
        <f>IFERROR(INDEX(Deduction!$AJ:$AJ,MATCH($A36,Deduction!$A:$A,0))*_xlfn.XLOOKUP(R$1,'Point System'!$E:$E,'Point System'!$G:$G,0),0)</f>
        <v>0</v>
      </c>
      <c r="S36" s="242">
        <f>IFERROR(INDEX(Deduction!$AK:$AK,MATCH($A36,Deduction!$A:$A,0))*_xlfn.XLOOKUP(S$1,'Point System'!$E:$E,'Point System'!$G:$G,0),0)</f>
        <v>0</v>
      </c>
      <c r="T36" s="242">
        <f>IFERROR(INDEX(Deduction!$AL:$AL,MATCH($A36,Deduction!$A:$A,0))*_xlfn.XLOOKUP(T$1,'Point System'!$E:$E,'Point System'!$G:$G,0),0)</f>
        <v>0</v>
      </c>
      <c r="U36" s="242">
        <f>IFERROR(INDEX(Deduction!$AM:$AM,MATCH($A36,Deduction!$A:$A,0))*_xlfn.XLOOKUP(U$1,'Point System'!$E:$E,'Point System'!$G:$G,0),0)</f>
        <v>0</v>
      </c>
      <c r="V36" s="242">
        <f>IFERROR(INDEX(Deduction!$AN:$AN,MATCH($A36,Deduction!$A:$A,0))*_xlfn.XLOOKUP(V$1,'Point System'!$E:$E,'Point System'!$G:$G,0),0)</f>
        <v>0</v>
      </c>
      <c r="W36" s="241">
        <f t="shared" si="1"/>
        <v>0</v>
      </c>
      <c r="X36" s="241">
        <f t="shared" si="2"/>
        <v>0</v>
      </c>
      <c r="Y36" s="244" cm="1">
        <f t="array" ref="Y36">IFERROR(SUMPRODUCT((LOWER(INDEX(Attendance!$E:$ZZ,MATCH($A36,Attendance!$A:$A,0),0))="x")*(TEXT(Attendance!$E$1:$ZZ$1,"mmm")="May"))/SUMPRODUCT((Attendance!$E$1:$ZZ$1&lt;&gt;"")*(TEXT(Attendance!$E$1:$ZZ$1,"mmm")="May")),0)</f>
        <v>0</v>
      </c>
      <c r="Z36" s="245" cm="1">
        <f t="array" ref="Z36">IFERROR(SUMPRODUCT((LOWER(INDEX(Attendance!$E:$ZZ,MATCH($A36,Attendance!$A:$A,0),0))="x")*(Attendance!$E$2:$ZZ$2=_xlfn.XLOOKUP(E$1,'Point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37" spans="1:26" x14ac:dyDescent="0.25">
      <c r="A37" s="60">
        <f>Attendance!A36</f>
        <v>34</v>
      </c>
      <c r="B37" s="60" t="str">
        <f>IF($A37=0,"",IFERROR(_xlfn.LET(_xlpm.x,INDEX(Attendance!$B:$B,MATCH($A37,Attendance!$A:$A,0)),IF(_xlpm.x=0,"",_xlpm.x)),""))</f>
        <v/>
      </c>
      <c r="C37" s="60" t="str">
        <f>IF($A37=0,"",IFERROR(_xlfn.LET(_xlpm.x,INDEX(Attendance!$C:$C,MATCH($A37,Attendance!$A:$A,0)),IF(_xlpm.x=0,"",_xlpm.x)),""))</f>
        <v/>
      </c>
      <c r="D37" s="60" t="str">
        <f>IF($A37=0,"",IFERROR(_xlfn.LET(_xlpm.x,INDEX(Attendance!$D:$D,MATCH($A37,Attendance!$A:$A,0)),IF(_xlpm.x=0,"",_xlpm.x)),""))</f>
        <v/>
      </c>
      <c r="E37" s="233" cm="1">
        <f t="array" ref="E37">SUMPRODUCT((LOWER(INDEX(Attendance!$D:$ZZ,MATCH($A37,Attendance!$A:$A,0),0))="x")*(Attendance!$D$2:$ZZ$2=_xlfn.XLOOKUP(E$1,'Point System'!$A:$A,'Point System'!$B:$B,""))*(TEXT(Attendance!$D$1:$ZZ$1,"mmm")="May"))*_xlfn.XLOOKUP(E$1,'Point System'!$A:$A,'Point System'!$C:$C,0)</f>
        <v>0</v>
      </c>
      <c r="F37" s="233" cm="1">
        <f t="array" ref="F37">SUMPRODUCT((LOWER(INDEX(Attendance!$D:$ZZ,MATCH($A37,Attendance!$A:$A,0),0))="x")*(Attendance!$D$2:$ZZ$2=_xlfn.XLOOKUP(F$1,'Point System'!$A:$A,'Point System'!$B:$B,""))*(TEXT(Attendance!$D$1:$ZZ$1,"mmm")="May"))*_xlfn.XLOOKUP(F$1,'Point System'!$A:$A,'Point System'!$C:$C,0)</f>
        <v>0</v>
      </c>
      <c r="G37" s="233" cm="1">
        <f t="array" ref="G37">SUMPRODUCT((LOWER(INDEX(Attendance!$D:$ZZ,MATCH($A37,Attendance!$A:$A,0),0))="x")*(Attendance!$D$2:$ZZ$2=_xlfn.XLOOKUP(G$1,'Point System'!$A:$A,'Point System'!$B:$B,""))*(TEXT(Attendance!$D$1:$ZZ$1,"mmm")="May"))*_xlfn.XLOOKUP(G$1,'Point System'!$A:$A,'Point System'!$C:$C,0)</f>
        <v>0</v>
      </c>
      <c r="H37" s="233" cm="1">
        <f t="array" ref="H37">SUMPRODUCT((LOWER(INDEX(Attendance!$D:$ZZ,MATCH($A37,Attendance!$A:$A,0),0))="x")*(Attendance!$D$2:$ZZ$2=_xlfn.XLOOKUP(H$1,'Point System'!$A:$A,'Point System'!$B:$B,""))*(TEXT(Attendance!$D$1:$ZZ$1,"mmm")="May"))*_xlfn.XLOOKUP(H$1,'Point System'!$A:$A,'Point System'!$C:$C,0)</f>
        <v>0</v>
      </c>
      <c r="I37" s="233" cm="1">
        <f t="array" ref="I37">SUMPRODUCT((LOWER(INDEX(Attendance!$D:$ZZ,MATCH($A37,Attendance!$A:$A,0),0))="x")*(Attendance!$D$2:$ZZ$2=_xlfn.XLOOKUP(I$1,'Point System'!$A:$A,'Point System'!$B:$B,""))*(TEXT(Attendance!$D$1:$ZZ$1,"mmm")="May"))*_xlfn.XLOOKUP(I$1,'Point System'!$A:$A,'Point System'!$C:$C,0)</f>
        <v>0</v>
      </c>
      <c r="J37" s="233" cm="1">
        <f t="array" ref="J37">SUMPRODUCT((LOWER(INDEX(Attendance!$D:$ZZ,MATCH($A37,Attendance!$A:$A,0),0))="x")*(Attendance!$D$2:$ZZ$2=_xlfn.XLOOKUP(J$1,'Point System'!$A:$A,'Point System'!$B:$B,""))*(TEXT(Attendance!$D$1:$ZZ$1,"mmm")="May"))*_xlfn.XLOOKUP(J$1,'Point System'!$A:$A,'Point System'!$C:$C,0)</f>
        <v>0</v>
      </c>
      <c r="K37" s="233" cm="1">
        <f t="array" ref="K37">SUMPRODUCT((LOWER(INDEX(Attendance!$D:$ZZ,MATCH($A37,Attendance!$A:$A,0),0))="x")*(Attendance!$D$2:$ZZ$2=_xlfn.XLOOKUP(K$1,'Point System'!$A:$A,'Point System'!$B:$B,""))*(TEXT(Attendance!$D$1:$ZZ$1,"mmm")="May"))*_xlfn.XLOOKUP(K$1,'Point System'!$A:$A,'Point System'!$C:$C,0)</f>
        <v>0</v>
      </c>
      <c r="L37" s="188"/>
      <c r="M37" s="188"/>
      <c r="N37" s="188"/>
      <c r="O37" s="188"/>
      <c r="P37" s="241">
        <f t="shared" si="0"/>
        <v>0</v>
      </c>
      <c r="Q37" s="242">
        <f>IFERROR(INDEX(Deduction!$AI:$AI,MATCH($A37,Deduction!$A:$A,0))*_xlfn.XLOOKUP(Q$1,'Point System'!$E:$E,'Point System'!$G:$G,0),0)</f>
        <v>0</v>
      </c>
      <c r="R37" s="242">
        <f>IFERROR(INDEX(Deduction!$AJ:$AJ,MATCH($A37,Deduction!$A:$A,0))*_xlfn.XLOOKUP(R$1,'Point System'!$E:$E,'Point System'!$G:$G,0),0)</f>
        <v>0</v>
      </c>
      <c r="S37" s="242">
        <f>IFERROR(INDEX(Deduction!$AK:$AK,MATCH($A37,Deduction!$A:$A,0))*_xlfn.XLOOKUP(S$1,'Point System'!$E:$E,'Point System'!$G:$G,0),0)</f>
        <v>0</v>
      </c>
      <c r="T37" s="242">
        <f>IFERROR(INDEX(Deduction!$AL:$AL,MATCH($A37,Deduction!$A:$A,0))*_xlfn.XLOOKUP(T$1,'Point System'!$E:$E,'Point System'!$G:$G,0),0)</f>
        <v>0</v>
      </c>
      <c r="U37" s="242">
        <f>IFERROR(INDEX(Deduction!$AM:$AM,MATCH($A37,Deduction!$A:$A,0))*_xlfn.XLOOKUP(U$1,'Point System'!$E:$E,'Point System'!$G:$G,0),0)</f>
        <v>0</v>
      </c>
      <c r="V37" s="242">
        <f>IFERROR(INDEX(Deduction!$AN:$AN,MATCH($A37,Deduction!$A:$A,0))*_xlfn.XLOOKUP(V$1,'Point System'!$E:$E,'Point System'!$G:$G,0),0)</f>
        <v>0</v>
      </c>
      <c r="W37" s="241">
        <f t="shared" si="1"/>
        <v>0</v>
      </c>
      <c r="X37" s="241">
        <f t="shared" si="2"/>
        <v>0</v>
      </c>
      <c r="Y37" s="244" cm="1">
        <f t="array" ref="Y37">IFERROR(SUMPRODUCT((LOWER(INDEX(Attendance!$E:$ZZ,MATCH($A37,Attendance!$A:$A,0),0))="x")*(TEXT(Attendance!$E$1:$ZZ$1,"mmm")="May"))/SUMPRODUCT((Attendance!$E$1:$ZZ$1&lt;&gt;"")*(TEXT(Attendance!$E$1:$ZZ$1,"mmm")="May")),0)</f>
        <v>0</v>
      </c>
      <c r="Z37" s="245" cm="1">
        <f t="array" ref="Z37">IFERROR(SUMPRODUCT((LOWER(INDEX(Attendance!$E:$ZZ,MATCH($A37,Attendance!$A:$A,0),0))="x")*(Attendance!$E$2:$ZZ$2=_xlfn.XLOOKUP(E$1,'Point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38" spans="1:26" x14ac:dyDescent="0.25">
      <c r="A38" s="58">
        <f>Attendance!A37</f>
        <v>35</v>
      </c>
      <c r="B38" s="60" t="str">
        <f>IF($A38=0,"",IFERROR(_xlfn.LET(_xlpm.x,INDEX(Attendance!$B:$B,MATCH($A38,Attendance!$A:$A,0)),IF(_xlpm.x=0,"",_xlpm.x)),""))</f>
        <v/>
      </c>
      <c r="C38" s="60" t="str">
        <f>IF($A38=0,"",IFERROR(_xlfn.LET(_xlpm.x,INDEX(Attendance!$C:$C,MATCH($A38,Attendance!$A:$A,0)),IF(_xlpm.x=0,"",_xlpm.x)),""))</f>
        <v/>
      </c>
      <c r="D38" s="60" t="str">
        <f>IF($A38=0,"",IFERROR(_xlfn.LET(_xlpm.x,INDEX(Attendance!$D:$D,MATCH($A38,Attendance!$A:$A,0)),IF(_xlpm.x=0,"",_xlpm.x)),""))</f>
        <v/>
      </c>
      <c r="E38" s="233" cm="1">
        <f t="array" ref="E38">SUMPRODUCT((LOWER(INDEX(Attendance!$D:$ZZ,MATCH($A38,Attendance!$A:$A,0),0))="x")*(Attendance!$D$2:$ZZ$2=_xlfn.XLOOKUP(E$1,'Point System'!$A:$A,'Point System'!$B:$B,""))*(TEXT(Attendance!$D$1:$ZZ$1,"mmm")="May"))*_xlfn.XLOOKUP(E$1,'Point System'!$A:$A,'Point System'!$C:$C,0)</f>
        <v>0</v>
      </c>
      <c r="F38" s="233" cm="1">
        <f t="array" ref="F38">SUMPRODUCT((LOWER(INDEX(Attendance!$D:$ZZ,MATCH($A38,Attendance!$A:$A,0),0))="x")*(Attendance!$D$2:$ZZ$2=_xlfn.XLOOKUP(F$1,'Point System'!$A:$A,'Point System'!$B:$B,""))*(TEXT(Attendance!$D$1:$ZZ$1,"mmm")="May"))*_xlfn.XLOOKUP(F$1,'Point System'!$A:$A,'Point System'!$C:$C,0)</f>
        <v>0</v>
      </c>
      <c r="G38" s="233" cm="1">
        <f t="array" ref="G38">SUMPRODUCT((LOWER(INDEX(Attendance!$D:$ZZ,MATCH($A38,Attendance!$A:$A,0),0))="x")*(Attendance!$D$2:$ZZ$2=_xlfn.XLOOKUP(G$1,'Point System'!$A:$A,'Point System'!$B:$B,""))*(TEXT(Attendance!$D$1:$ZZ$1,"mmm")="May"))*_xlfn.XLOOKUP(G$1,'Point System'!$A:$A,'Point System'!$C:$C,0)</f>
        <v>0</v>
      </c>
      <c r="H38" s="233" cm="1">
        <f t="array" ref="H38">SUMPRODUCT((LOWER(INDEX(Attendance!$D:$ZZ,MATCH($A38,Attendance!$A:$A,0),0))="x")*(Attendance!$D$2:$ZZ$2=_xlfn.XLOOKUP(H$1,'Point System'!$A:$A,'Point System'!$B:$B,""))*(TEXT(Attendance!$D$1:$ZZ$1,"mmm")="May"))*_xlfn.XLOOKUP(H$1,'Point System'!$A:$A,'Point System'!$C:$C,0)</f>
        <v>0</v>
      </c>
      <c r="I38" s="233" cm="1">
        <f t="array" ref="I38">SUMPRODUCT((LOWER(INDEX(Attendance!$D:$ZZ,MATCH($A38,Attendance!$A:$A,0),0))="x")*(Attendance!$D$2:$ZZ$2=_xlfn.XLOOKUP(I$1,'Point System'!$A:$A,'Point System'!$B:$B,""))*(TEXT(Attendance!$D$1:$ZZ$1,"mmm")="May"))*_xlfn.XLOOKUP(I$1,'Point System'!$A:$A,'Point System'!$C:$C,0)</f>
        <v>0</v>
      </c>
      <c r="J38" s="233" cm="1">
        <f t="array" ref="J38">SUMPRODUCT((LOWER(INDEX(Attendance!$D:$ZZ,MATCH($A38,Attendance!$A:$A,0),0))="x")*(Attendance!$D$2:$ZZ$2=_xlfn.XLOOKUP(J$1,'Point System'!$A:$A,'Point System'!$B:$B,""))*(TEXT(Attendance!$D$1:$ZZ$1,"mmm")="May"))*_xlfn.XLOOKUP(J$1,'Point System'!$A:$A,'Point System'!$C:$C,0)</f>
        <v>0</v>
      </c>
      <c r="K38" s="233" cm="1">
        <f t="array" ref="K38">SUMPRODUCT((LOWER(INDEX(Attendance!$D:$ZZ,MATCH($A38,Attendance!$A:$A,0),0))="x")*(Attendance!$D$2:$ZZ$2=_xlfn.XLOOKUP(K$1,'Point System'!$A:$A,'Point System'!$B:$B,""))*(TEXT(Attendance!$D$1:$ZZ$1,"mmm")="May"))*_xlfn.XLOOKUP(K$1,'Point System'!$A:$A,'Point System'!$C:$C,0)</f>
        <v>0</v>
      </c>
      <c r="L38" s="188"/>
      <c r="M38" s="188"/>
      <c r="N38" s="188"/>
      <c r="O38" s="188"/>
      <c r="P38" s="241">
        <f t="shared" si="0"/>
        <v>0</v>
      </c>
      <c r="Q38" s="242">
        <f>IFERROR(INDEX(Deduction!$AI:$AI,MATCH($A38,Deduction!$A:$A,0))*_xlfn.XLOOKUP(Q$1,'Point System'!$E:$E,'Point System'!$G:$G,0),0)</f>
        <v>0</v>
      </c>
      <c r="R38" s="242">
        <f>IFERROR(INDEX(Deduction!$AJ:$AJ,MATCH($A38,Deduction!$A:$A,0))*_xlfn.XLOOKUP(R$1,'Point System'!$E:$E,'Point System'!$G:$G,0),0)</f>
        <v>0</v>
      </c>
      <c r="S38" s="242">
        <f>IFERROR(INDEX(Deduction!$AK:$AK,MATCH($A38,Deduction!$A:$A,0))*_xlfn.XLOOKUP(S$1,'Point System'!$E:$E,'Point System'!$G:$G,0),0)</f>
        <v>0</v>
      </c>
      <c r="T38" s="242">
        <f>IFERROR(INDEX(Deduction!$AL:$AL,MATCH($A38,Deduction!$A:$A,0))*_xlfn.XLOOKUP(T$1,'Point System'!$E:$E,'Point System'!$G:$G,0),0)</f>
        <v>0</v>
      </c>
      <c r="U38" s="242">
        <f>IFERROR(INDEX(Deduction!$AM:$AM,MATCH($A38,Deduction!$A:$A,0))*_xlfn.XLOOKUP(U$1,'Point System'!$E:$E,'Point System'!$G:$G,0),0)</f>
        <v>0</v>
      </c>
      <c r="V38" s="242">
        <f>IFERROR(INDEX(Deduction!$AN:$AN,MATCH($A38,Deduction!$A:$A,0))*_xlfn.XLOOKUP(V$1,'Point System'!$E:$E,'Point System'!$G:$G,0),0)</f>
        <v>0</v>
      </c>
      <c r="W38" s="241">
        <f t="shared" si="1"/>
        <v>0</v>
      </c>
      <c r="X38" s="241">
        <f t="shared" si="2"/>
        <v>0</v>
      </c>
      <c r="Y38" s="244" cm="1">
        <f t="array" ref="Y38">IFERROR(SUMPRODUCT((LOWER(INDEX(Attendance!$E:$ZZ,MATCH($A38,Attendance!$A:$A,0),0))="x")*(TEXT(Attendance!$E$1:$ZZ$1,"mmm")="May"))/SUMPRODUCT((Attendance!$E$1:$ZZ$1&lt;&gt;"")*(TEXT(Attendance!$E$1:$ZZ$1,"mmm")="May")),0)</f>
        <v>0</v>
      </c>
      <c r="Z38" s="245" cm="1">
        <f t="array" ref="Z38">IFERROR(SUMPRODUCT((LOWER(INDEX(Attendance!$E:$ZZ,MATCH($A38,Attendance!$A:$A,0),0))="x")*(Attendance!$E$2:$ZZ$2=_xlfn.XLOOKUP(E$1,'Point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39" spans="1:26" x14ac:dyDescent="0.25">
      <c r="A39" s="60">
        <f>Attendance!A38</f>
        <v>36</v>
      </c>
      <c r="B39" s="60" t="str">
        <f>IF($A39=0,"",IFERROR(_xlfn.LET(_xlpm.x,INDEX(Attendance!$B:$B,MATCH($A39,Attendance!$A:$A,0)),IF(_xlpm.x=0,"",_xlpm.x)),""))</f>
        <v/>
      </c>
      <c r="C39" s="60" t="str">
        <f>IF($A39=0,"",IFERROR(_xlfn.LET(_xlpm.x,INDEX(Attendance!$C:$C,MATCH($A39,Attendance!$A:$A,0)),IF(_xlpm.x=0,"",_xlpm.x)),""))</f>
        <v/>
      </c>
      <c r="D39" s="60" t="str">
        <f>IF($A39=0,"",IFERROR(_xlfn.LET(_xlpm.x,INDEX(Attendance!$D:$D,MATCH($A39,Attendance!$A:$A,0)),IF(_xlpm.x=0,"",_xlpm.x)),""))</f>
        <v/>
      </c>
      <c r="E39" s="233" cm="1">
        <f t="array" ref="E39">SUMPRODUCT((LOWER(INDEX(Attendance!$D:$ZZ,MATCH($A39,Attendance!$A:$A,0),0))="x")*(Attendance!$D$2:$ZZ$2=_xlfn.XLOOKUP(E$1,'Point System'!$A:$A,'Point System'!$B:$B,""))*(TEXT(Attendance!$D$1:$ZZ$1,"mmm")="May"))*_xlfn.XLOOKUP(E$1,'Point System'!$A:$A,'Point System'!$C:$C,0)</f>
        <v>0</v>
      </c>
      <c r="F39" s="233" cm="1">
        <f t="array" ref="F39">SUMPRODUCT((LOWER(INDEX(Attendance!$D:$ZZ,MATCH($A39,Attendance!$A:$A,0),0))="x")*(Attendance!$D$2:$ZZ$2=_xlfn.XLOOKUP(F$1,'Point System'!$A:$A,'Point System'!$B:$B,""))*(TEXT(Attendance!$D$1:$ZZ$1,"mmm")="May"))*_xlfn.XLOOKUP(F$1,'Point System'!$A:$A,'Point System'!$C:$C,0)</f>
        <v>0</v>
      </c>
      <c r="G39" s="233" cm="1">
        <f t="array" ref="G39">SUMPRODUCT((LOWER(INDEX(Attendance!$D:$ZZ,MATCH($A39,Attendance!$A:$A,0),0))="x")*(Attendance!$D$2:$ZZ$2=_xlfn.XLOOKUP(G$1,'Point System'!$A:$A,'Point System'!$B:$B,""))*(TEXT(Attendance!$D$1:$ZZ$1,"mmm")="May"))*_xlfn.XLOOKUP(G$1,'Point System'!$A:$A,'Point System'!$C:$C,0)</f>
        <v>0</v>
      </c>
      <c r="H39" s="233" cm="1">
        <f t="array" ref="H39">SUMPRODUCT((LOWER(INDEX(Attendance!$D:$ZZ,MATCH($A39,Attendance!$A:$A,0),0))="x")*(Attendance!$D$2:$ZZ$2=_xlfn.XLOOKUP(H$1,'Point System'!$A:$A,'Point System'!$B:$B,""))*(TEXT(Attendance!$D$1:$ZZ$1,"mmm")="May"))*_xlfn.XLOOKUP(H$1,'Point System'!$A:$A,'Point System'!$C:$C,0)</f>
        <v>0</v>
      </c>
      <c r="I39" s="233" cm="1">
        <f t="array" ref="I39">SUMPRODUCT((LOWER(INDEX(Attendance!$D:$ZZ,MATCH($A39,Attendance!$A:$A,0),0))="x")*(Attendance!$D$2:$ZZ$2=_xlfn.XLOOKUP(I$1,'Point System'!$A:$A,'Point System'!$B:$B,""))*(TEXT(Attendance!$D$1:$ZZ$1,"mmm")="May"))*_xlfn.XLOOKUP(I$1,'Point System'!$A:$A,'Point System'!$C:$C,0)</f>
        <v>0</v>
      </c>
      <c r="J39" s="233" cm="1">
        <f t="array" ref="J39">SUMPRODUCT((LOWER(INDEX(Attendance!$D:$ZZ,MATCH($A39,Attendance!$A:$A,0),0))="x")*(Attendance!$D$2:$ZZ$2=_xlfn.XLOOKUP(J$1,'Point System'!$A:$A,'Point System'!$B:$B,""))*(TEXT(Attendance!$D$1:$ZZ$1,"mmm")="May"))*_xlfn.XLOOKUP(J$1,'Point System'!$A:$A,'Point System'!$C:$C,0)</f>
        <v>0</v>
      </c>
      <c r="K39" s="233" cm="1">
        <f t="array" ref="K39">SUMPRODUCT((LOWER(INDEX(Attendance!$D:$ZZ,MATCH($A39,Attendance!$A:$A,0),0))="x")*(Attendance!$D$2:$ZZ$2=_xlfn.XLOOKUP(K$1,'Point System'!$A:$A,'Point System'!$B:$B,""))*(TEXT(Attendance!$D$1:$ZZ$1,"mmm")="May"))*_xlfn.XLOOKUP(K$1,'Point System'!$A:$A,'Point System'!$C:$C,0)</f>
        <v>0</v>
      </c>
      <c r="L39" s="188"/>
      <c r="M39" s="188"/>
      <c r="N39" s="188"/>
      <c r="O39" s="188"/>
      <c r="P39" s="241">
        <f t="shared" si="0"/>
        <v>0</v>
      </c>
      <c r="Q39" s="242">
        <f>IFERROR(INDEX(Deduction!$AI:$AI,MATCH($A39,Deduction!$A:$A,0))*_xlfn.XLOOKUP(Q$1,'Point System'!$E:$E,'Point System'!$G:$G,0),0)</f>
        <v>0</v>
      </c>
      <c r="R39" s="242">
        <f>IFERROR(INDEX(Deduction!$AJ:$AJ,MATCH($A39,Deduction!$A:$A,0))*_xlfn.XLOOKUP(R$1,'Point System'!$E:$E,'Point System'!$G:$G,0),0)</f>
        <v>0</v>
      </c>
      <c r="S39" s="242">
        <f>IFERROR(INDEX(Deduction!$AK:$AK,MATCH($A39,Deduction!$A:$A,0))*_xlfn.XLOOKUP(S$1,'Point System'!$E:$E,'Point System'!$G:$G,0),0)</f>
        <v>0</v>
      </c>
      <c r="T39" s="242">
        <f>IFERROR(INDEX(Deduction!$AL:$AL,MATCH($A39,Deduction!$A:$A,0))*_xlfn.XLOOKUP(T$1,'Point System'!$E:$E,'Point System'!$G:$G,0),0)</f>
        <v>0</v>
      </c>
      <c r="U39" s="242">
        <f>IFERROR(INDEX(Deduction!$AM:$AM,MATCH($A39,Deduction!$A:$A,0))*_xlfn.XLOOKUP(U$1,'Point System'!$E:$E,'Point System'!$G:$G,0),0)</f>
        <v>0</v>
      </c>
      <c r="V39" s="242">
        <f>IFERROR(INDEX(Deduction!$AN:$AN,MATCH($A39,Deduction!$A:$A,0))*_xlfn.XLOOKUP(V$1,'Point System'!$E:$E,'Point System'!$G:$G,0),0)</f>
        <v>0</v>
      </c>
      <c r="W39" s="241">
        <f t="shared" si="1"/>
        <v>0</v>
      </c>
      <c r="X39" s="241">
        <f t="shared" si="2"/>
        <v>0</v>
      </c>
      <c r="Y39" s="244" cm="1">
        <f t="array" ref="Y39">IFERROR(SUMPRODUCT((LOWER(INDEX(Attendance!$E:$ZZ,MATCH($A39,Attendance!$A:$A,0),0))="x")*(TEXT(Attendance!$E$1:$ZZ$1,"mmm")="May"))/SUMPRODUCT((Attendance!$E$1:$ZZ$1&lt;&gt;"")*(TEXT(Attendance!$E$1:$ZZ$1,"mmm")="May")),0)</f>
        <v>0</v>
      </c>
      <c r="Z39" s="245" cm="1">
        <f t="array" ref="Z39">IFERROR(SUMPRODUCT((LOWER(INDEX(Attendance!$E:$ZZ,MATCH($A39,Attendance!$A:$A,0),0))="x")*(Attendance!$E$2:$ZZ$2=_xlfn.XLOOKUP(E$1,'Point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40" spans="1:26" x14ac:dyDescent="0.25">
      <c r="A40" s="58">
        <f>Attendance!A39</f>
        <v>37</v>
      </c>
      <c r="B40" s="60" t="str">
        <f>IF($A40=0,"",IFERROR(_xlfn.LET(_xlpm.x,INDEX(Attendance!$B:$B,MATCH($A40,Attendance!$A:$A,0)),IF(_xlpm.x=0,"",_xlpm.x)),""))</f>
        <v/>
      </c>
      <c r="C40" s="60" t="str">
        <f>IF($A40=0,"",IFERROR(_xlfn.LET(_xlpm.x,INDEX(Attendance!$C:$C,MATCH($A40,Attendance!$A:$A,0)),IF(_xlpm.x=0,"",_xlpm.x)),""))</f>
        <v/>
      </c>
      <c r="D40" s="60" t="str">
        <f>IF($A40=0,"",IFERROR(_xlfn.LET(_xlpm.x,INDEX(Attendance!$D:$D,MATCH($A40,Attendance!$A:$A,0)),IF(_xlpm.x=0,"",_xlpm.x)),""))</f>
        <v/>
      </c>
      <c r="E40" s="233" cm="1">
        <f t="array" ref="E40">SUMPRODUCT((LOWER(INDEX(Attendance!$D:$ZZ,MATCH($A40,Attendance!$A:$A,0),0))="x")*(Attendance!$D$2:$ZZ$2=_xlfn.XLOOKUP(E$1,'Point System'!$A:$A,'Point System'!$B:$B,""))*(TEXT(Attendance!$D$1:$ZZ$1,"mmm")="May"))*_xlfn.XLOOKUP(E$1,'Point System'!$A:$A,'Point System'!$C:$C,0)</f>
        <v>0</v>
      </c>
      <c r="F40" s="233" cm="1">
        <f t="array" ref="F40">SUMPRODUCT((LOWER(INDEX(Attendance!$D:$ZZ,MATCH($A40,Attendance!$A:$A,0),0))="x")*(Attendance!$D$2:$ZZ$2=_xlfn.XLOOKUP(F$1,'Point System'!$A:$A,'Point System'!$B:$B,""))*(TEXT(Attendance!$D$1:$ZZ$1,"mmm")="May"))*_xlfn.XLOOKUP(F$1,'Point System'!$A:$A,'Point System'!$C:$C,0)</f>
        <v>0</v>
      </c>
      <c r="G40" s="233" cm="1">
        <f t="array" ref="G40">SUMPRODUCT((LOWER(INDEX(Attendance!$D:$ZZ,MATCH($A40,Attendance!$A:$A,0),0))="x")*(Attendance!$D$2:$ZZ$2=_xlfn.XLOOKUP(G$1,'Point System'!$A:$A,'Point System'!$B:$B,""))*(TEXT(Attendance!$D$1:$ZZ$1,"mmm")="May"))*_xlfn.XLOOKUP(G$1,'Point System'!$A:$A,'Point System'!$C:$C,0)</f>
        <v>0</v>
      </c>
      <c r="H40" s="233" cm="1">
        <f t="array" ref="H40">SUMPRODUCT((LOWER(INDEX(Attendance!$D:$ZZ,MATCH($A40,Attendance!$A:$A,0),0))="x")*(Attendance!$D$2:$ZZ$2=_xlfn.XLOOKUP(H$1,'Point System'!$A:$A,'Point System'!$B:$B,""))*(TEXT(Attendance!$D$1:$ZZ$1,"mmm")="May"))*_xlfn.XLOOKUP(H$1,'Point System'!$A:$A,'Point System'!$C:$C,0)</f>
        <v>0</v>
      </c>
      <c r="I40" s="233" cm="1">
        <f t="array" ref="I40">SUMPRODUCT((LOWER(INDEX(Attendance!$D:$ZZ,MATCH($A40,Attendance!$A:$A,0),0))="x")*(Attendance!$D$2:$ZZ$2=_xlfn.XLOOKUP(I$1,'Point System'!$A:$A,'Point System'!$B:$B,""))*(TEXT(Attendance!$D$1:$ZZ$1,"mmm")="May"))*_xlfn.XLOOKUP(I$1,'Point System'!$A:$A,'Point System'!$C:$C,0)</f>
        <v>0</v>
      </c>
      <c r="J40" s="233" cm="1">
        <f t="array" ref="J40">SUMPRODUCT((LOWER(INDEX(Attendance!$D:$ZZ,MATCH($A40,Attendance!$A:$A,0),0))="x")*(Attendance!$D$2:$ZZ$2=_xlfn.XLOOKUP(J$1,'Point System'!$A:$A,'Point System'!$B:$B,""))*(TEXT(Attendance!$D$1:$ZZ$1,"mmm")="May"))*_xlfn.XLOOKUP(J$1,'Point System'!$A:$A,'Point System'!$C:$C,0)</f>
        <v>0</v>
      </c>
      <c r="K40" s="233" cm="1">
        <f t="array" ref="K40">SUMPRODUCT((LOWER(INDEX(Attendance!$D:$ZZ,MATCH($A40,Attendance!$A:$A,0),0))="x")*(Attendance!$D$2:$ZZ$2=_xlfn.XLOOKUP(K$1,'Point System'!$A:$A,'Point System'!$B:$B,""))*(TEXT(Attendance!$D$1:$ZZ$1,"mmm")="May"))*_xlfn.XLOOKUP(K$1,'Point System'!$A:$A,'Point System'!$C:$C,0)</f>
        <v>0</v>
      </c>
      <c r="L40" s="188"/>
      <c r="M40" s="188"/>
      <c r="N40" s="188"/>
      <c r="O40" s="188"/>
      <c r="P40" s="241">
        <f t="shared" si="0"/>
        <v>0</v>
      </c>
      <c r="Q40" s="242">
        <f>IFERROR(INDEX(Deduction!$AI:$AI,MATCH($A40,Deduction!$A:$A,0))*_xlfn.XLOOKUP(Q$1,'Point System'!$E:$E,'Point System'!$G:$G,0),0)</f>
        <v>0</v>
      </c>
      <c r="R40" s="242">
        <f>IFERROR(INDEX(Deduction!$AJ:$AJ,MATCH($A40,Deduction!$A:$A,0))*_xlfn.XLOOKUP(R$1,'Point System'!$E:$E,'Point System'!$G:$G,0),0)</f>
        <v>0</v>
      </c>
      <c r="S40" s="242">
        <f>IFERROR(INDEX(Deduction!$AK:$AK,MATCH($A40,Deduction!$A:$A,0))*_xlfn.XLOOKUP(S$1,'Point System'!$E:$E,'Point System'!$G:$G,0),0)</f>
        <v>0</v>
      </c>
      <c r="T40" s="242">
        <f>IFERROR(INDEX(Deduction!$AL:$AL,MATCH($A40,Deduction!$A:$A,0))*_xlfn.XLOOKUP(T$1,'Point System'!$E:$E,'Point System'!$G:$G,0),0)</f>
        <v>0</v>
      </c>
      <c r="U40" s="242">
        <f>IFERROR(INDEX(Deduction!$AM:$AM,MATCH($A40,Deduction!$A:$A,0))*_xlfn.XLOOKUP(U$1,'Point System'!$E:$E,'Point System'!$G:$G,0),0)</f>
        <v>0</v>
      </c>
      <c r="V40" s="242">
        <f>IFERROR(INDEX(Deduction!$AN:$AN,MATCH($A40,Deduction!$A:$A,0))*_xlfn.XLOOKUP(V$1,'Point System'!$E:$E,'Point System'!$G:$G,0),0)</f>
        <v>0</v>
      </c>
      <c r="W40" s="241">
        <f t="shared" si="1"/>
        <v>0</v>
      </c>
      <c r="X40" s="241">
        <f t="shared" si="2"/>
        <v>0</v>
      </c>
      <c r="Y40" s="244" cm="1">
        <f t="array" ref="Y40">IFERROR(SUMPRODUCT((LOWER(INDEX(Attendance!$E:$ZZ,MATCH($A40,Attendance!$A:$A,0),0))="x")*(TEXT(Attendance!$E$1:$ZZ$1,"mmm")="May"))/SUMPRODUCT((Attendance!$E$1:$ZZ$1&lt;&gt;"")*(TEXT(Attendance!$E$1:$ZZ$1,"mmm")="May")),0)</f>
        <v>0</v>
      </c>
      <c r="Z40" s="245" cm="1">
        <f t="array" ref="Z40">IFERROR(SUMPRODUCT((LOWER(INDEX(Attendance!$E:$ZZ,MATCH($A40,Attendance!$A:$A,0),0))="x")*(Attendance!$E$2:$ZZ$2=_xlfn.XLOOKUP(E$1,'Point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41" spans="1:26" x14ac:dyDescent="0.25">
      <c r="A41" s="60">
        <f>Attendance!A40</f>
        <v>38</v>
      </c>
      <c r="B41" s="60" t="str">
        <f>IF($A41=0,"",IFERROR(_xlfn.LET(_xlpm.x,INDEX(Attendance!$B:$B,MATCH($A41,Attendance!$A:$A,0)),IF(_xlpm.x=0,"",_xlpm.x)),""))</f>
        <v/>
      </c>
      <c r="C41" s="60" t="str">
        <f>IF($A41=0,"",IFERROR(_xlfn.LET(_xlpm.x,INDEX(Attendance!$C:$C,MATCH($A41,Attendance!$A:$A,0)),IF(_xlpm.x=0,"",_xlpm.x)),""))</f>
        <v/>
      </c>
      <c r="D41" s="60" t="str">
        <f>IF($A41=0,"",IFERROR(_xlfn.LET(_xlpm.x,INDEX(Attendance!$D:$D,MATCH($A41,Attendance!$A:$A,0)),IF(_xlpm.x=0,"",_xlpm.x)),""))</f>
        <v/>
      </c>
      <c r="E41" s="233" cm="1">
        <f t="array" ref="E41">SUMPRODUCT((LOWER(INDEX(Attendance!$D:$ZZ,MATCH($A41,Attendance!$A:$A,0),0))="x")*(Attendance!$D$2:$ZZ$2=_xlfn.XLOOKUP(E$1,'Point System'!$A:$A,'Point System'!$B:$B,""))*(TEXT(Attendance!$D$1:$ZZ$1,"mmm")="May"))*_xlfn.XLOOKUP(E$1,'Point System'!$A:$A,'Point System'!$C:$C,0)</f>
        <v>0</v>
      </c>
      <c r="F41" s="233" cm="1">
        <f t="array" ref="F41">SUMPRODUCT((LOWER(INDEX(Attendance!$D:$ZZ,MATCH($A41,Attendance!$A:$A,0),0))="x")*(Attendance!$D$2:$ZZ$2=_xlfn.XLOOKUP(F$1,'Point System'!$A:$A,'Point System'!$B:$B,""))*(TEXT(Attendance!$D$1:$ZZ$1,"mmm")="May"))*_xlfn.XLOOKUP(F$1,'Point System'!$A:$A,'Point System'!$C:$C,0)</f>
        <v>0</v>
      </c>
      <c r="G41" s="233" cm="1">
        <f t="array" ref="G41">SUMPRODUCT((LOWER(INDEX(Attendance!$D:$ZZ,MATCH($A41,Attendance!$A:$A,0),0))="x")*(Attendance!$D$2:$ZZ$2=_xlfn.XLOOKUP(G$1,'Point System'!$A:$A,'Point System'!$B:$B,""))*(TEXT(Attendance!$D$1:$ZZ$1,"mmm")="May"))*_xlfn.XLOOKUP(G$1,'Point System'!$A:$A,'Point System'!$C:$C,0)</f>
        <v>0</v>
      </c>
      <c r="H41" s="233" cm="1">
        <f t="array" ref="H41">SUMPRODUCT((LOWER(INDEX(Attendance!$D:$ZZ,MATCH($A41,Attendance!$A:$A,0),0))="x")*(Attendance!$D$2:$ZZ$2=_xlfn.XLOOKUP(H$1,'Point System'!$A:$A,'Point System'!$B:$B,""))*(TEXT(Attendance!$D$1:$ZZ$1,"mmm")="May"))*_xlfn.XLOOKUP(H$1,'Point System'!$A:$A,'Point System'!$C:$C,0)</f>
        <v>0</v>
      </c>
      <c r="I41" s="233" cm="1">
        <f t="array" ref="I41">SUMPRODUCT((LOWER(INDEX(Attendance!$D:$ZZ,MATCH($A41,Attendance!$A:$A,0),0))="x")*(Attendance!$D$2:$ZZ$2=_xlfn.XLOOKUP(I$1,'Point System'!$A:$A,'Point System'!$B:$B,""))*(TEXT(Attendance!$D$1:$ZZ$1,"mmm")="May"))*_xlfn.XLOOKUP(I$1,'Point System'!$A:$A,'Point System'!$C:$C,0)</f>
        <v>0</v>
      </c>
      <c r="J41" s="233" cm="1">
        <f t="array" ref="J41">SUMPRODUCT((LOWER(INDEX(Attendance!$D:$ZZ,MATCH($A41,Attendance!$A:$A,0),0))="x")*(Attendance!$D$2:$ZZ$2=_xlfn.XLOOKUP(J$1,'Point System'!$A:$A,'Point System'!$B:$B,""))*(TEXT(Attendance!$D$1:$ZZ$1,"mmm")="May"))*_xlfn.XLOOKUP(J$1,'Point System'!$A:$A,'Point System'!$C:$C,0)</f>
        <v>0</v>
      </c>
      <c r="K41" s="233" cm="1">
        <f t="array" ref="K41">SUMPRODUCT((LOWER(INDEX(Attendance!$D:$ZZ,MATCH($A41,Attendance!$A:$A,0),0))="x")*(Attendance!$D$2:$ZZ$2=_xlfn.XLOOKUP(K$1,'Point System'!$A:$A,'Point System'!$B:$B,""))*(TEXT(Attendance!$D$1:$ZZ$1,"mmm")="May"))*_xlfn.XLOOKUP(K$1,'Point System'!$A:$A,'Point System'!$C:$C,0)</f>
        <v>0</v>
      </c>
      <c r="L41" s="188"/>
      <c r="M41" s="188"/>
      <c r="N41" s="188"/>
      <c r="O41" s="188"/>
      <c r="P41" s="241">
        <f t="shared" si="0"/>
        <v>0</v>
      </c>
      <c r="Q41" s="242">
        <f>IFERROR(INDEX(Deduction!$AI:$AI,MATCH($A41,Deduction!$A:$A,0))*_xlfn.XLOOKUP(Q$1,'Point System'!$E:$E,'Point System'!$G:$G,0),0)</f>
        <v>0</v>
      </c>
      <c r="R41" s="242">
        <f>IFERROR(INDEX(Deduction!$AJ:$AJ,MATCH($A41,Deduction!$A:$A,0))*_xlfn.XLOOKUP(R$1,'Point System'!$E:$E,'Point System'!$G:$G,0),0)</f>
        <v>0</v>
      </c>
      <c r="S41" s="242">
        <f>IFERROR(INDEX(Deduction!$AK:$AK,MATCH($A41,Deduction!$A:$A,0))*_xlfn.XLOOKUP(S$1,'Point System'!$E:$E,'Point System'!$G:$G,0),0)</f>
        <v>0</v>
      </c>
      <c r="T41" s="242">
        <f>IFERROR(INDEX(Deduction!$AL:$AL,MATCH($A41,Deduction!$A:$A,0))*_xlfn.XLOOKUP(T$1,'Point System'!$E:$E,'Point System'!$G:$G,0),0)</f>
        <v>0</v>
      </c>
      <c r="U41" s="242">
        <f>IFERROR(INDEX(Deduction!$AM:$AM,MATCH($A41,Deduction!$A:$A,0))*_xlfn.XLOOKUP(U$1,'Point System'!$E:$E,'Point System'!$G:$G,0),0)</f>
        <v>0</v>
      </c>
      <c r="V41" s="242">
        <f>IFERROR(INDEX(Deduction!$AN:$AN,MATCH($A41,Deduction!$A:$A,0))*_xlfn.XLOOKUP(V$1,'Point System'!$E:$E,'Point System'!$G:$G,0),0)</f>
        <v>0</v>
      </c>
      <c r="W41" s="241">
        <f t="shared" si="1"/>
        <v>0</v>
      </c>
      <c r="X41" s="241">
        <f t="shared" si="2"/>
        <v>0</v>
      </c>
      <c r="Y41" s="244" cm="1">
        <f t="array" ref="Y41">IFERROR(SUMPRODUCT((LOWER(INDEX(Attendance!$E:$ZZ,MATCH($A41,Attendance!$A:$A,0),0))="x")*(TEXT(Attendance!$E$1:$ZZ$1,"mmm")="May"))/SUMPRODUCT((Attendance!$E$1:$ZZ$1&lt;&gt;"")*(TEXT(Attendance!$E$1:$ZZ$1,"mmm")="May")),0)</f>
        <v>0</v>
      </c>
      <c r="Z41" s="245" cm="1">
        <f t="array" ref="Z41">IFERROR(SUMPRODUCT((LOWER(INDEX(Attendance!$E:$ZZ,MATCH($A41,Attendance!$A:$A,0),0))="x")*(Attendance!$E$2:$ZZ$2=_xlfn.XLOOKUP(E$1,'Point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42" spans="1:26" x14ac:dyDescent="0.25">
      <c r="A42" s="58">
        <f>Attendance!A41</f>
        <v>39</v>
      </c>
      <c r="B42" s="60" t="str">
        <f>IF($A42=0,"",IFERROR(_xlfn.LET(_xlpm.x,INDEX(Attendance!$B:$B,MATCH($A42,Attendance!$A:$A,0)),IF(_xlpm.x=0,"",_xlpm.x)),""))</f>
        <v/>
      </c>
      <c r="C42" s="60" t="str">
        <f>IF($A42=0,"",IFERROR(_xlfn.LET(_xlpm.x,INDEX(Attendance!$C:$C,MATCH($A42,Attendance!$A:$A,0)),IF(_xlpm.x=0,"",_xlpm.x)),""))</f>
        <v/>
      </c>
      <c r="D42" s="60" t="str">
        <f>IF($A42=0,"",IFERROR(_xlfn.LET(_xlpm.x,INDEX(Attendance!$D:$D,MATCH($A42,Attendance!$A:$A,0)),IF(_xlpm.x=0,"",_xlpm.x)),""))</f>
        <v/>
      </c>
      <c r="E42" s="233" cm="1">
        <f t="array" ref="E42">SUMPRODUCT((LOWER(INDEX(Attendance!$D:$ZZ,MATCH($A42,Attendance!$A:$A,0),0))="x")*(Attendance!$D$2:$ZZ$2=_xlfn.XLOOKUP(E$1,'Point System'!$A:$A,'Point System'!$B:$B,""))*(TEXT(Attendance!$D$1:$ZZ$1,"mmm")="May"))*_xlfn.XLOOKUP(E$1,'Point System'!$A:$A,'Point System'!$C:$C,0)</f>
        <v>0</v>
      </c>
      <c r="F42" s="233" cm="1">
        <f t="array" ref="F42">SUMPRODUCT((LOWER(INDEX(Attendance!$D:$ZZ,MATCH($A42,Attendance!$A:$A,0),0))="x")*(Attendance!$D$2:$ZZ$2=_xlfn.XLOOKUP(F$1,'Point System'!$A:$A,'Point System'!$B:$B,""))*(TEXT(Attendance!$D$1:$ZZ$1,"mmm")="May"))*_xlfn.XLOOKUP(F$1,'Point System'!$A:$A,'Point System'!$C:$C,0)</f>
        <v>0</v>
      </c>
      <c r="G42" s="233" cm="1">
        <f t="array" ref="G42">SUMPRODUCT((LOWER(INDEX(Attendance!$D:$ZZ,MATCH($A42,Attendance!$A:$A,0),0))="x")*(Attendance!$D$2:$ZZ$2=_xlfn.XLOOKUP(G$1,'Point System'!$A:$A,'Point System'!$B:$B,""))*(TEXT(Attendance!$D$1:$ZZ$1,"mmm")="May"))*_xlfn.XLOOKUP(G$1,'Point System'!$A:$A,'Point System'!$C:$C,0)</f>
        <v>0</v>
      </c>
      <c r="H42" s="233" cm="1">
        <f t="array" ref="H42">SUMPRODUCT((LOWER(INDEX(Attendance!$D:$ZZ,MATCH($A42,Attendance!$A:$A,0),0))="x")*(Attendance!$D$2:$ZZ$2=_xlfn.XLOOKUP(H$1,'Point System'!$A:$A,'Point System'!$B:$B,""))*(TEXT(Attendance!$D$1:$ZZ$1,"mmm")="May"))*_xlfn.XLOOKUP(H$1,'Point System'!$A:$A,'Point System'!$C:$C,0)</f>
        <v>0</v>
      </c>
      <c r="I42" s="233" cm="1">
        <f t="array" ref="I42">SUMPRODUCT((LOWER(INDEX(Attendance!$D:$ZZ,MATCH($A42,Attendance!$A:$A,0),0))="x")*(Attendance!$D$2:$ZZ$2=_xlfn.XLOOKUP(I$1,'Point System'!$A:$A,'Point System'!$B:$B,""))*(TEXT(Attendance!$D$1:$ZZ$1,"mmm")="May"))*_xlfn.XLOOKUP(I$1,'Point System'!$A:$A,'Point System'!$C:$C,0)</f>
        <v>0</v>
      </c>
      <c r="J42" s="233" cm="1">
        <f t="array" ref="J42">SUMPRODUCT((LOWER(INDEX(Attendance!$D:$ZZ,MATCH($A42,Attendance!$A:$A,0),0))="x")*(Attendance!$D$2:$ZZ$2=_xlfn.XLOOKUP(J$1,'Point System'!$A:$A,'Point System'!$B:$B,""))*(TEXT(Attendance!$D$1:$ZZ$1,"mmm")="May"))*_xlfn.XLOOKUP(J$1,'Point System'!$A:$A,'Point System'!$C:$C,0)</f>
        <v>0</v>
      </c>
      <c r="K42" s="233" cm="1">
        <f t="array" ref="K42">SUMPRODUCT((LOWER(INDEX(Attendance!$D:$ZZ,MATCH($A42,Attendance!$A:$A,0),0))="x")*(Attendance!$D$2:$ZZ$2=_xlfn.XLOOKUP(K$1,'Point System'!$A:$A,'Point System'!$B:$B,""))*(TEXT(Attendance!$D$1:$ZZ$1,"mmm")="May"))*_xlfn.XLOOKUP(K$1,'Point System'!$A:$A,'Point System'!$C:$C,0)</f>
        <v>0</v>
      </c>
      <c r="L42" s="188"/>
      <c r="M42" s="188"/>
      <c r="N42" s="188"/>
      <c r="O42" s="188"/>
      <c r="P42" s="241">
        <f t="shared" si="0"/>
        <v>0</v>
      </c>
      <c r="Q42" s="242">
        <f>IFERROR(INDEX(Deduction!$AI:$AI,MATCH($A42,Deduction!$A:$A,0))*_xlfn.XLOOKUP(Q$1,'Point System'!$E:$E,'Point System'!$G:$G,0),0)</f>
        <v>0</v>
      </c>
      <c r="R42" s="242">
        <f>IFERROR(INDEX(Deduction!$AJ:$AJ,MATCH($A42,Deduction!$A:$A,0))*_xlfn.XLOOKUP(R$1,'Point System'!$E:$E,'Point System'!$G:$G,0),0)</f>
        <v>0</v>
      </c>
      <c r="S42" s="242">
        <f>IFERROR(INDEX(Deduction!$AK:$AK,MATCH($A42,Deduction!$A:$A,0))*_xlfn.XLOOKUP(S$1,'Point System'!$E:$E,'Point System'!$G:$G,0),0)</f>
        <v>0</v>
      </c>
      <c r="T42" s="242">
        <f>IFERROR(INDEX(Deduction!$AL:$AL,MATCH($A42,Deduction!$A:$A,0))*_xlfn.XLOOKUP(T$1,'Point System'!$E:$E,'Point System'!$G:$G,0),0)</f>
        <v>0</v>
      </c>
      <c r="U42" s="242">
        <f>IFERROR(INDEX(Deduction!$AM:$AM,MATCH($A42,Deduction!$A:$A,0))*_xlfn.XLOOKUP(U$1,'Point System'!$E:$E,'Point System'!$G:$G,0),0)</f>
        <v>0</v>
      </c>
      <c r="V42" s="242">
        <f>IFERROR(INDEX(Deduction!$AN:$AN,MATCH($A42,Deduction!$A:$A,0))*_xlfn.XLOOKUP(V$1,'Point System'!$E:$E,'Point System'!$G:$G,0),0)</f>
        <v>0</v>
      </c>
      <c r="W42" s="241">
        <f t="shared" si="1"/>
        <v>0</v>
      </c>
      <c r="X42" s="241">
        <f t="shared" si="2"/>
        <v>0</v>
      </c>
      <c r="Y42" s="244" cm="1">
        <f t="array" ref="Y42">IFERROR(SUMPRODUCT((LOWER(INDEX(Attendance!$E:$ZZ,MATCH($A42,Attendance!$A:$A,0),0))="x")*(TEXT(Attendance!$E$1:$ZZ$1,"mmm")="May"))/SUMPRODUCT((Attendance!$E$1:$ZZ$1&lt;&gt;"")*(TEXT(Attendance!$E$1:$ZZ$1,"mmm")="May")),0)</f>
        <v>0</v>
      </c>
      <c r="Z42" s="245" cm="1">
        <f t="array" ref="Z42">IFERROR(SUMPRODUCT((LOWER(INDEX(Attendance!$E:$ZZ,MATCH($A42,Attendance!$A:$A,0),0))="x")*(Attendance!$E$2:$ZZ$2=_xlfn.XLOOKUP(E$1,'Point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43" spans="1:26" x14ac:dyDescent="0.25">
      <c r="A43" s="60">
        <f>Attendance!A42</f>
        <v>40</v>
      </c>
      <c r="B43" s="60" t="str">
        <f>IF($A43=0,"",IFERROR(_xlfn.LET(_xlpm.x,INDEX(Attendance!$B:$B,MATCH($A43,Attendance!$A:$A,0)),IF(_xlpm.x=0,"",_xlpm.x)),""))</f>
        <v/>
      </c>
      <c r="C43" s="60" t="str">
        <f>IF($A43=0,"",IFERROR(_xlfn.LET(_xlpm.x,INDEX(Attendance!$C:$C,MATCH($A43,Attendance!$A:$A,0)),IF(_xlpm.x=0,"",_xlpm.x)),""))</f>
        <v/>
      </c>
      <c r="D43" s="60" t="str">
        <f>IF($A43=0,"",IFERROR(_xlfn.LET(_xlpm.x,INDEX(Attendance!$D:$D,MATCH($A43,Attendance!$A:$A,0)),IF(_xlpm.x=0,"",_xlpm.x)),""))</f>
        <v/>
      </c>
      <c r="E43" s="233" cm="1">
        <f t="array" ref="E43">SUMPRODUCT((LOWER(INDEX(Attendance!$D:$ZZ,MATCH($A43,Attendance!$A:$A,0),0))="x")*(Attendance!$D$2:$ZZ$2=_xlfn.XLOOKUP(E$1,'Point System'!$A:$A,'Point System'!$B:$B,""))*(TEXT(Attendance!$D$1:$ZZ$1,"mmm")="May"))*_xlfn.XLOOKUP(E$1,'Point System'!$A:$A,'Point System'!$C:$C,0)</f>
        <v>0</v>
      </c>
      <c r="F43" s="233" cm="1">
        <f t="array" ref="F43">SUMPRODUCT((LOWER(INDEX(Attendance!$D:$ZZ,MATCH($A43,Attendance!$A:$A,0),0))="x")*(Attendance!$D$2:$ZZ$2=_xlfn.XLOOKUP(F$1,'Point System'!$A:$A,'Point System'!$B:$B,""))*(TEXT(Attendance!$D$1:$ZZ$1,"mmm")="May"))*_xlfn.XLOOKUP(F$1,'Point System'!$A:$A,'Point System'!$C:$C,0)</f>
        <v>0</v>
      </c>
      <c r="G43" s="233" cm="1">
        <f t="array" ref="G43">SUMPRODUCT((LOWER(INDEX(Attendance!$D:$ZZ,MATCH($A43,Attendance!$A:$A,0),0))="x")*(Attendance!$D$2:$ZZ$2=_xlfn.XLOOKUP(G$1,'Point System'!$A:$A,'Point System'!$B:$B,""))*(TEXT(Attendance!$D$1:$ZZ$1,"mmm")="May"))*_xlfn.XLOOKUP(G$1,'Point System'!$A:$A,'Point System'!$C:$C,0)</f>
        <v>0</v>
      </c>
      <c r="H43" s="233" cm="1">
        <f t="array" ref="H43">SUMPRODUCT((LOWER(INDEX(Attendance!$D:$ZZ,MATCH($A43,Attendance!$A:$A,0),0))="x")*(Attendance!$D$2:$ZZ$2=_xlfn.XLOOKUP(H$1,'Point System'!$A:$A,'Point System'!$B:$B,""))*(TEXT(Attendance!$D$1:$ZZ$1,"mmm")="May"))*_xlfn.XLOOKUP(H$1,'Point System'!$A:$A,'Point System'!$C:$C,0)</f>
        <v>0</v>
      </c>
      <c r="I43" s="233" cm="1">
        <f t="array" ref="I43">SUMPRODUCT((LOWER(INDEX(Attendance!$D:$ZZ,MATCH($A43,Attendance!$A:$A,0),0))="x")*(Attendance!$D$2:$ZZ$2=_xlfn.XLOOKUP(I$1,'Point System'!$A:$A,'Point System'!$B:$B,""))*(TEXT(Attendance!$D$1:$ZZ$1,"mmm")="May"))*_xlfn.XLOOKUP(I$1,'Point System'!$A:$A,'Point System'!$C:$C,0)</f>
        <v>0</v>
      </c>
      <c r="J43" s="233" cm="1">
        <f t="array" ref="J43">SUMPRODUCT((LOWER(INDEX(Attendance!$D:$ZZ,MATCH($A43,Attendance!$A:$A,0),0))="x")*(Attendance!$D$2:$ZZ$2=_xlfn.XLOOKUP(J$1,'Point System'!$A:$A,'Point System'!$B:$B,""))*(TEXT(Attendance!$D$1:$ZZ$1,"mmm")="May"))*_xlfn.XLOOKUP(J$1,'Point System'!$A:$A,'Point System'!$C:$C,0)</f>
        <v>0</v>
      </c>
      <c r="K43" s="233" cm="1">
        <f t="array" ref="K43">SUMPRODUCT((LOWER(INDEX(Attendance!$D:$ZZ,MATCH($A43,Attendance!$A:$A,0),0))="x")*(Attendance!$D$2:$ZZ$2=_xlfn.XLOOKUP(K$1,'Point System'!$A:$A,'Point System'!$B:$B,""))*(TEXT(Attendance!$D$1:$ZZ$1,"mmm")="May"))*_xlfn.XLOOKUP(K$1,'Point System'!$A:$A,'Point System'!$C:$C,0)</f>
        <v>0</v>
      </c>
      <c r="L43" s="188"/>
      <c r="M43" s="188"/>
      <c r="N43" s="188"/>
      <c r="O43" s="188"/>
      <c r="P43" s="241">
        <f t="shared" si="0"/>
        <v>0</v>
      </c>
      <c r="Q43" s="242">
        <f>IFERROR(INDEX(Deduction!$AI:$AI,MATCH($A43,Deduction!$A:$A,0))*_xlfn.XLOOKUP(Q$1,'Point System'!$E:$E,'Point System'!$G:$G,0),0)</f>
        <v>0</v>
      </c>
      <c r="R43" s="242">
        <f>IFERROR(INDEX(Deduction!$AJ:$AJ,MATCH($A43,Deduction!$A:$A,0))*_xlfn.XLOOKUP(R$1,'Point System'!$E:$E,'Point System'!$G:$G,0),0)</f>
        <v>0</v>
      </c>
      <c r="S43" s="242">
        <f>IFERROR(INDEX(Deduction!$AK:$AK,MATCH($A43,Deduction!$A:$A,0))*_xlfn.XLOOKUP(S$1,'Point System'!$E:$E,'Point System'!$G:$G,0),0)</f>
        <v>0</v>
      </c>
      <c r="T43" s="242">
        <f>IFERROR(INDEX(Deduction!$AL:$AL,MATCH($A43,Deduction!$A:$A,0))*_xlfn.XLOOKUP(T$1,'Point System'!$E:$E,'Point System'!$G:$G,0),0)</f>
        <v>0</v>
      </c>
      <c r="U43" s="242">
        <f>IFERROR(INDEX(Deduction!$AM:$AM,MATCH($A43,Deduction!$A:$A,0))*_xlfn.XLOOKUP(U$1,'Point System'!$E:$E,'Point System'!$G:$G,0),0)</f>
        <v>0</v>
      </c>
      <c r="V43" s="242">
        <f>IFERROR(INDEX(Deduction!$AN:$AN,MATCH($A43,Deduction!$A:$A,0))*_xlfn.XLOOKUP(V$1,'Point System'!$E:$E,'Point System'!$G:$G,0),0)</f>
        <v>0</v>
      </c>
      <c r="W43" s="241">
        <f t="shared" si="1"/>
        <v>0</v>
      </c>
      <c r="X43" s="241">
        <f t="shared" si="2"/>
        <v>0</v>
      </c>
      <c r="Y43" s="244" cm="1">
        <f t="array" ref="Y43">IFERROR(SUMPRODUCT((LOWER(INDEX(Attendance!$E:$ZZ,MATCH($A43,Attendance!$A:$A,0),0))="x")*(TEXT(Attendance!$E$1:$ZZ$1,"mmm")="May"))/SUMPRODUCT((Attendance!$E$1:$ZZ$1&lt;&gt;"")*(TEXT(Attendance!$E$1:$ZZ$1,"mmm")="May")),0)</f>
        <v>0</v>
      </c>
      <c r="Z43" s="245" cm="1">
        <f t="array" ref="Z43">IFERROR(SUMPRODUCT((LOWER(INDEX(Attendance!$E:$ZZ,MATCH($A43,Attendance!$A:$A,0),0))="x")*(Attendance!$E$2:$ZZ$2=_xlfn.XLOOKUP(E$1,'Point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44" spans="1:26" x14ac:dyDescent="0.25">
      <c r="A44" s="58">
        <f>Attendance!A43</f>
        <v>41</v>
      </c>
      <c r="B44" s="60" t="str">
        <f>IF($A44=0,"",IFERROR(_xlfn.LET(_xlpm.x,INDEX(Attendance!$B:$B,MATCH($A44,Attendance!$A:$A,0)),IF(_xlpm.x=0,"",_xlpm.x)),""))</f>
        <v/>
      </c>
      <c r="C44" s="60" t="str">
        <f>IF($A44=0,"",IFERROR(_xlfn.LET(_xlpm.x,INDEX(Attendance!$C:$C,MATCH($A44,Attendance!$A:$A,0)),IF(_xlpm.x=0,"",_xlpm.x)),""))</f>
        <v/>
      </c>
      <c r="D44" s="60" t="str">
        <f>IF($A44=0,"",IFERROR(_xlfn.LET(_xlpm.x,INDEX(Attendance!$D:$D,MATCH($A44,Attendance!$A:$A,0)),IF(_xlpm.x=0,"",_xlpm.x)),""))</f>
        <v/>
      </c>
      <c r="E44" s="233" cm="1">
        <f t="array" ref="E44">SUMPRODUCT((LOWER(INDEX(Attendance!$D:$ZZ,MATCH($A44,Attendance!$A:$A,0),0))="x")*(Attendance!$D$2:$ZZ$2=_xlfn.XLOOKUP(E$1,'Point System'!$A:$A,'Point System'!$B:$B,""))*(TEXT(Attendance!$D$1:$ZZ$1,"mmm")="May"))*_xlfn.XLOOKUP(E$1,'Point System'!$A:$A,'Point System'!$C:$C,0)</f>
        <v>0</v>
      </c>
      <c r="F44" s="233" cm="1">
        <f t="array" ref="F44">SUMPRODUCT((LOWER(INDEX(Attendance!$D:$ZZ,MATCH($A44,Attendance!$A:$A,0),0))="x")*(Attendance!$D$2:$ZZ$2=_xlfn.XLOOKUP(F$1,'Point System'!$A:$A,'Point System'!$B:$B,""))*(TEXT(Attendance!$D$1:$ZZ$1,"mmm")="May"))*_xlfn.XLOOKUP(F$1,'Point System'!$A:$A,'Point System'!$C:$C,0)</f>
        <v>0</v>
      </c>
      <c r="G44" s="233" cm="1">
        <f t="array" ref="G44">SUMPRODUCT((LOWER(INDEX(Attendance!$D:$ZZ,MATCH($A44,Attendance!$A:$A,0),0))="x")*(Attendance!$D$2:$ZZ$2=_xlfn.XLOOKUP(G$1,'Point System'!$A:$A,'Point System'!$B:$B,""))*(TEXT(Attendance!$D$1:$ZZ$1,"mmm")="May"))*_xlfn.XLOOKUP(G$1,'Point System'!$A:$A,'Point System'!$C:$C,0)</f>
        <v>0</v>
      </c>
      <c r="H44" s="233" cm="1">
        <f t="array" ref="H44">SUMPRODUCT((LOWER(INDEX(Attendance!$D:$ZZ,MATCH($A44,Attendance!$A:$A,0),0))="x")*(Attendance!$D$2:$ZZ$2=_xlfn.XLOOKUP(H$1,'Point System'!$A:$A,'Point System'!$B:$B,""))*(TEXT(Attendance!$D$1:$ZZ$1,"mmm")="May"))*_xlfn.XLOOKUP(H$1,'Point System'!$A:$A,'Point System'!$C:$C,0)</f>
        <v>0</v>
      </c>
      <c r="I44" s="233" cm="1">
        <f t="array" ref="I44">SUMPRODUCT((LOWER(INDEX(Attendance!$D:$ZZ,MATCH($A44,Attendance!$A:$A,0),0))="x")*(Attendance!$D$2:$ZZ$2=_xlfn.XLOOKUP(I$1,'Point System'!$A:$A,'Point System'!$B:$B,""))*(TEXT(Attendance!$D$1:$ZZ$1,"mmm")="May"))*_xlfn.XLOOKUP(I$1,'Point System'!$A:$A,'Point System'!$C:$C,0)</f>
        <v>0</v>
      </c>
      <c r="J44" s="233" cm="1">
        <f t="array" ref="J44">SUMPRODUCT((LOWER(INDEX(Attendance!$D:$ZZ,MATCH($A44,Attendance!$A:$A,0),0))="x")*(Attendance!$D$2:$ZZ$2=_xlfn.XLOOKUP(J$1,'Point System'!$A:$A,'Point System'!$B:$B,""))*(TEXT(Attendance!$D$1:$ZZ$1,"mmm")="May"))*_xlfn.XLOOKUP(J$1,'Point System'!$A:$A,'Point System'!$C:$C,0)</f>
        <v>0</v>
      </c>
      <c r="K44" s="233" cm="1">
        <f t="array" ref="K44">SUMPRODUCT((LOWER(INDEX(Attendance!$D:$ZZ,MATCH($A44,Attendance!$A:$A,0),0))="x")*(Attendance!$D$2:$ZZ$2=_xlfn.XLOOKUP(K$1,'Point System'!$A:$A,'Point System'!$B:$B,""))*(TEXT(Attendance!$D$1:$ZZ$1,"mmm")="May"))*_xlfn.XLOOKUP(K$1,'Point System'!$A:$A,'Point System'!$C:$C,0)</f>
        <v>0</v>
      </c>
      <c r="L44" s="188"/>
      <c r="M44" s="188"/>
      <c r="N44" s="188"/>
      <c r="O44" s="188"/>
      <c r="P44" s="241">
        <f t="shared" si="0"/>
        <v>0</v>
      </c>
      <c r="Q44" s="242">
        <f>IFERROR(INDEX(Deduction!$AI:$AI,MATCH($A44,Deduction!$A:$A,0))*_xlfn.XLOOKUP(Q$1,'Point System'!$E:$E,'Point System'!$G:$G,0),0)</f>
        <v>0</v>
      </c>
      <c r="R44" s="242">
        <f>IFERROR(INDEX(Deduction!$AJ:$AJ,MATCH($A44,Deduction!$A:$A,0))*_xlfn.XLOOKUP(R$1,'Point System'!$E:$E,'Point System'!$G:$G,0),0)</f>
        <v>0</v>
      </c>
      <c r="S44" s="242">
        <f>IFERROR(INDEX(Deduction!$AK:$AK,MATCH($A44,Deduction!$A:$A,0))*_xlfn.XLOOKUP(S$1,'Point System'!$E:$E,'Point System'!$G:$G,0),0)</f>
        <v>0</v>
      </c>
      <c r="T44" s="242">
        <f>IFERROR(INDEX(Deduction!$AL:$AL,MATCH($A44,Deduction!$A:$A,0))*_xlfn.XLOOKUP(T$1,'Point System'!$E:$E,'Point System'!$G:$G,0),0)</f>
        <v>0</v>
      </c>
      <c r="U44" s="242">
        <f>IFERROR(INDEX(Deduction!$AM:$AM,MATCH($A44,Deduction!$A:$A,0))*_xlfn.XLOOKUP(U$1,'Point System'!$E:$E,'Point System'!$G:$G,0),0)</f>
        <v>0</v>
      </c>
      <c r="V44" s="242">
        <f>IFERROR(INDEX(Deduction!$AN:$AN,MATCH($A44,Deduction!$A:$A,0))*_xlfn.XLOOKUP(V$1,'Point System'!$E:$E,'Point System'!$G:$G,0),0)</f>
        <v>0</v>
      </c>
      <c r="W44" s="241">
        <f t="shared" si="1"/>
        <v>0</v>
      </c>
      <c r="X44" s="241">
        <f t="shared" si="2"/>
        <v>0</v>
      </c>
      <c r="Y44" s="244" cm="1">
        <f t="array" ref="Y44">IFERROR(SUMPRODUCT((LOWER(INDEX(Attendance!$E:$ZZ,MATCH($A44,Attendance!$A:$A,0),0))="x")*(TEXT(Attendance!$E$1:$ZZ$1,"mmm")="May"))/SUMPRODUCT((Attendance!$E$1:$ZZ$1&lt;&gt;"")*(TEXT(Attendance!$E$1:$ZZ$1,"mmm")="May")),0)</f>
        <v>0</v>
      </c>
      <c r="Z44" s="245" cm="1">
        <f t="array" ref="Z44">IFERROR(SUMPRODUCT((LOWER(INDEX(Attendance!$E:$ZZ,MATCH($A44,Attendance!$A:$A,0),0))="x")*(Attendance!$E$2:$ZZ$2=_xlfn.XLOOKUP(E$1,'Point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45" spans="1:26" x14ac:dyDescent="0.25">
      <c r="A45" s="60">
        <f>Attendance!A44</f>
        <v>42</v>
      </c>
      <c r="B45" s="60" t="str">
        <f>IF($A45=0,"",IFERROR(_xlfn.LET(_xlpm.x,INDEX(Attendance!$B:$B,MATCH($A45,Attendance!$A:$A,0)),IF(_xlpm.x=0,"",_xlpm.x)),""))</f>
        <v/>
      </c>
      <c r="C45" s="60" t="str">
        <f>IF($A45=0,"",IFERROR(_xlfn.LET(_xlpm.x,INDEX(Attendance!$C:$C,MATCH($A45,Attendance!$A:$A,0)),IF(_xlpm.x=0,"",_xlpm.x)),""))</f>
        <v/>
      </c>
      <c r="D45" s="60" t="str">
        <f>IF($A45=0,"",IFERROR(_xlfn.LET(_xlpm.x,INDEX(Attendance!$D:$D,MATCH($A45,Attendance!$A:$A,0)),IF(_xlpm.x=0,"",_xlpm.x)),""))</f>
        <v/>
      </c>
      <c r="E45" s="233" cm="1">
        <f t="array" ref="E45">SUMPRODUCT((LOWER(INDEX(Attendance!$D:$ZZ,MATCH($A45,Attendance!$A:$A,0),0))="x")*(Attendance!$D$2:$ZZ$2=_xlfn.XLOOKUP(E$1,'Point System'!$A:$A,'Point System'!$B:$B,""))*(TEXT(Attendance!$D$1:$ZZ$1,"mmm")="May"))*_xlfn.XLOOKUP(E$1,'Point System'!$A:$A,'Point System'!$C:$C,0)</f>
        <v>0</v>
      </c>
      <c r="F45" s="233" cm="1">
        <f t="array" ref="F45">SUMPRODUCT((LOWER(INDEX(Attendance!$D:$ZZ,MATCH($A45,Attendance!$A:$A,0),0))="x")*(Attendance!$D$2:$ZZ$2=_xlfn.XLOOKUP(F$1,'Point System'!$A:$A,'Point System'!$B:$B,""))*(TEXT(Attendance!$D$1:$ZZ$1,"mmm")="May"))*_xlfn.XLOOKUP(F$1,'Point System'!$A:$A,'Point System'!$C:$C,0)</f>
        <v>0</v>
      </c>
      <c r="G45" s="233" cm="1">
        <f t="array" ref="G45">SUMPRODUCT((LOWER(INDEX(Attendance!$D:$ZZ,MATCH($A45,Attendance!$A:$A,0),0))="x")*(Attendance!$D$2:$ZZ$2=_xlfn.XLOOKUP(G$1,'Point System'!$A:$A,'Point System'!$B:$B,""))*(TEXT(Attendance!$D$1:$ZZ$1,"mmm")="May"))*_xlfn.XLOOKUP(G$1,'Point System'!$A:$A,'Point System'!$C:$C,0)</f>
        <v>0</v>
      </c>
      <c r="H45" s="233" cm="1">
        <f t="array" ref="H45">SUMPRODUCT((LOWER(INDEX(Attendance!$D:$ZZ,MATCH($A45,Attendance!$A:$A,0),0))="x")*(Attendance!$D$2:$ZZ$2=_xlfn.XLOOKUP(H$1,'Point System'!$A:$A,'Point System'!$B:$B,""))*(TEXT(Attendance!$D$1:$ZZ$1,"mmm")="May"))*_xlfn.XLOOKUP(H$1,'Point System'!$A:$A,'Point System'!$C:$C,0)</f>
        <v>0</v>
      </c>
      <c r="I45" s="233" cm="1">
        <f t="array" ref="I45">SUMPRODUCT((LOWER(INDEX(Attendance!$D:$ZZ,MATCH($A45,Attendance!$A:$A,0),0))="x")*(Attendance!$D$2:$ZZ$2=_xlfn.XLOOKUP(I$1,'Point System'!$A:$A,'Point System'!$B:$B,""))*(TEXT(Attendance!$D$1:$ZZ$1,"mmm")="May"))*_xlfn.XLOOKUP(I$1,'Point System'!$A:$A,'Point System'!$C:$C,0)</f>
        <v>0</v>
      </c>
      <c r="J45" s="233" cm="1">
        <f t="array" ref="J45">SUMPRODUCT((LOWER(INDEX(Attendance!$D:$ZZ,MATCH($A45,Attendance!$A:$A,0),0))="x")*(Attendance!$D$2:$ZZ$2=_xlfn.XLOOKUP(J$1,'Point System'!$A:$A,'Point System'!$B:$B,""))*(TEXT(Attendance!$D$1:$ZZ$1,"mmm")="May"))*_xlfn.XLOOKUP(J$1,'Point System'!$A:$A,'Point System'!$C:$C,0)</f>
        <v>0</v>
      </c>
      <c r="K45" s="233" cm="1">
        <f t="array" ref="K45">SUMPRODUCT((LOWER(INDEX(Attendance!$D:$ZZ,MATCH($A45,Attendance!$A:$A,0),0))="x")*(Attendance!$D$2:$ZZ$2=_xlfn.XLOOKUP(K$1,'Point System'!$A:$A,'Point System'!$B:$B,""))*(TEXT(Attendance!$D$1:$ZZ$1,"mmm")="May"))*_xlfn.XLOOKUP(K$1,'Point System'!$A:$A,'Point System'!$C:$C,0)</f>
        <v>0</v>
      </c>
      <c r="L45" s="188"/>
      <c r="M45" s="188"/>
      <c r="N45" s="188"/>
      <c r="O45" s="188"/>
      <c r="P45" s="241">
        <f t="shared" si="0"/>
        <v>0</v>
      </c>
      <c r="Q45" s="242">
        <f>IFERROR(INDEX(Deduction!$AI:$AI,MATCH($A45,Deduction!$A:$A,0))*_xlfn.XLOOKUP(Q$1,'Point System'!$E:$E,'Point System'!$G:$G,0),0)</f>
        <v>0</v>
      </c>
      <c r="R45" s="242">
        <f>IFERROR(INDEX(Deduction!$AJ:$AJ,MATCH($A45,Deduction!$A:$A,0))*_xlfn.XLOOKUP(R$1,'Point System'!$E:$E,'Point System'!$G:$G,0),0)</f>
        <v>0</v>
      </c>
      <c r="S45" s="242">
        <f>IFERROR(INDEX(Deduction!$AK:$AK,MATCH($A45,Deduction!$A:$A,0))*_xlfn.XLOOKUP(S$1,'Point System'!$E:$E,'Point System'!$G:$G,0),0)</f>
        <v>0</v>
      </c>
      <c r="T45" s="242">
        <f>IFERROR(INDEX(Deduction!$AL:$AL,MATCH($A45,Deduction!$A:$A,0))*_xlfn.XLOOKUP(T$1,'Point System'!$E:$E,'Point System'!$G:$G,0),0)</f>
        <v>0</v>
      </c>
      <c r="U45" s="242">
        <f>IFERROR(INDEX(Deduction!$AM:$AM,MATCH($A45,Deduction!$A:$A,0))*_xlfn.XLOOKUP(U$1,'Point System'!$E:$E,'Point System'!$G:$G,0),0)</f>
        <v>0</v>
      </c>
      <c r="V45" s="242">
        <f>IFERROR(INDEX(Deduction!$AN:$AN,MATCH($A45,Deduction!$A:$A,0))*_xlfn.XLOOKUP(V$1,'Point System'!$E:$E,'Point System'!$G:$G,0),0)</f>
        <v>0</v>
      </c>
      <c r="W45" s="241">
        <f t="shared" si="1"/>
        <v>0</v>
      </c>
      <c r="X45" s="241">
        <f t="shared" si="2"/>
        <v>0</v>
      </c>
      <c r="Y45" s="244" cm="1">
        <f t="array" ref="Y45">IFERROR(SUMPRODUCT((LOWER(INDEX(Attendance!$E:$ZZ,MATCH($A45,Attendance!$A:$A,0),0))="x")*(TEXT(Attendance!$E$1:$ZZ$1,"mmm")="May"))/SUMPRODUCT((Attendance!$E$1:$ZZ$1&lt;&gt;"")*(TEXT(Attendance!$E$1:$ZZ$1,"mmm")="May")),0)</f>
        <v>0</v>
      </c>
      <c r="Z45" s="245" cm="1">
        <f t="array" ref="Z45">IFERROR(SUMPRODUCT((LOWER(INDEX(Attendance!$E:$ZZ,MATCH($A45,Attendance!$A:$A,0),0))="x")*(Attendance!$E$2:$ZZ$2=_xlfn.XLOOKUP(E$1,'Point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46" spans="1:26" x14ac:dyDescent="0.25">
      <c r="A46" s="58">
        <f>Attendance!A45</f>
        <v>43</v>
      </c>
      <c r="B46" s="60" t="str">
        <f>IF($A46=0,"",IFERROR(_xlfn.LET(_xlpm.x,INDEX(Attendance!$B:$B,MATCH($A46,Attendance!$A:$A,0)),IF(_xlpm.x=0,"",_xlpm.x)),""))</f>
        <v/>
      </c>
      <c r="C46" s="60" t="str">
        <f>IF($A46=0,"",IFERROR(_xlfn.LET(_xlpm.x,INDEX(Attendance!$C:$C,MATCH($A46,Attendance!$A:$A,0)),IF(_xlpm.x=0,"",_xlpm.x)),""))</f>
        <v/>
      </c>
      <c r="D46" s="60" t="str">
        <f>IF($A46=0,"",IFERROR(_xlfn.LET(_xlpm.x,INDEX(Attendance!$D:$D,MATCH($A46,Attendance!$A:$A,0)),IF(_xlpm.x=0,"",_xlpm.x)),""))</f>
        <v/>
      </c>
      <c r="E46" s="233" cm="1">
        <f t="array" ref="E46">SUMPRODUCT((LOWER(INDEX(Attendance!$D:$ZZ,MATCH($A46,Attendance!$A:$A,0),0))="x")*(Attendance!$D$2:$ZZ$2=_xlfn.XLOOKUP(E$1,'Point System'!$A:$A,'Point System'!$B:$B,""))*(TEXT(Attendance!$D$1:$ZZ$1,"mmm")="May"))*_xlfn.XLOOKUP(E$1,'Point System'!$A:$A,'Point System'!$C:$C,0)</f>
        <v>0</v>
      </c>
      <c r="F46" s="233" cm="1">
        <f t="array" ref="F46">SUMPRODUCT((LOWER(INDEX(Attendance!$D:$ZZ,MATCH($A46,Attendance!$A:$A,0),0))="x")*(Attendance!$D$2:$ZZ$2=_xlfn.XLOOKUP(F$1,'Point System'!$A:$A,'Point System'!$B:$B,""))*(TEXT(Attendance!$D$1:$ZZ$1,"mmm")="May"))*_xlfn.XLOOKUP(F$1,'Point System'!$A:$A,'Point System'!$C:$C,0)</f>
        <v>0</v>
      </c>
      <c r="G46" s="233" cm="1">
        <f t="array" ref="G46">SUMPRODUCT((LOWER(INDEX(Attendance!$D:$ZZ,MATCH($A46,Attendance!$A:$A,0),0))="x")*(Attendance!$D$2:$ZZ$2=_xlfn.XLOOKUP(G$1,'Point System'!$A:$A,'Point System'!$B:$B,""))*(TEXT(Attendance!$D$1:$ZZ$1,"mmm")="May"))*_xlfn.XLOOKUP(G$1,'Point System'!$A:$A,'Point System'!$C:$C,0)</f>
        <v>0</v>
      </c>
      <c r="H46" s="233" cm="1">
        <f t="array" ref="H46">SUMPRODUCT((LOWER(INDEX(Attendance!$D:$ZZ,MATCH($A46,Attendance!$A:$A,0),0))="x")*(Attendance!$D$2:$ZZ$2=_xlfn.XLOOKUP(H$1,'Point System'!$A:$A,'Point System'!$B:$B,""))*(TEXT(Attendance!$D$1:$ZZ$1,"mmm")="May"))*_xlfn.XLOOKUP(H$1,'Point System'!$A:$A,'Point System'!$C:$C,0)</f>
        <v>0</v>
      </c>
      <c r="I46" s="233" cm="1">
        <f t="array" ref="I46">SUMPRODUCT((LOWER(INDEX(Attendance!$D:$ZZ,MATCH($A46,Attendance!$A:$A,0),0))="x")*(Attendance!$D$2:$ZZ$2=_xlfn.XLOOKUP(I$1,'Point System'!$A:$A,'Point System'!$B:$B,""))*(TEXT(Attendance!$D$1:$ZZ$1,"mmm")="May"))*_xlfn.XLOOKUP(I$1,'Point System'!$A:$A,'Point System'!$C:$C,0)</f>
        <v>0</v>
      </c>
      <c r="J46" s="233" cm="1">
        <f t="array" ref="J46">SUMPRODUCT((LOWER(INDEX(Attendance!$D:$ZZ,MATCH($A46,Attendance!$A:$A,0),0))="x")*(Attendance!$D$2:$ZZ$2=_xlfn.XLOOKUP(J$1,'Point System'!$A:$A,'Point System'!$B:$B,""))*(TEXT(Attendance!$D$1:$ZZ$1,"mmm")="May"))*_xlfn.XLOOKUP(J$1,'Point System'!$A:$A,'Point System'!$C:$C,0)</f>
        <v>0</v>
      </c>
      <c r="K46" s="233" cm="1">
        <f t="array" ref="K46">SUMPRODUCT((LOWER(INDEX(Attendance!$D:$ZZ,MATCH($A46,Attendance!$A:$A,0),0))="x")*(Attendance!$D$2:$ZZ$2=_xlfn.XLOOKUP(K$1,'Point System'!$A:$A,'Point System'!$B:$B,""))*(TEXT(Attendance!$D$1:$ZZ$1,"mmm")="May"))*_xlfn.XLOOKUP(K$1,'Point System'!$A:$A,'Point System'!$C:$C,0)</f>
        <v>0</v>
      </c>
      <c r="L46" s="188"/>
      <c r="M46" s="188"/>
      <c r="N46" s="188"/>
      <c r="O46" s="188"/>
      <c r="P46" s="241">
        <f t="shared" si="0"/>
        <v>0</v>
      </c>
      <c r="Q46" s="242">
        <f>IFERROR(INDEX(Deduction!$AI:$AI,MATCH($A46,Deduction!$A:$A,0))*_xlfn.XLOOKUP(Q$1,'Point System'!$E:$E,'Point System'!$G:$G,0),0)</f>
        <v>0</v>
      </c>
      <c r="R46" s="242">
        <f>IFERROR(INDEX(Deduction!$AJ:$AJ,MATCH($A46,Deduction!$A:$A,0))*_xlfn.XLOOKUP(R$1,'Point System'!$E:$E,'Point System'!$G:$G,0),0)</f>
        <v>0</v>
      </c>
      <c r="S46" s="242">
        <f>IFERROR(INDEX(Deduction!$AK:$AK,MATCH($A46,Deduction!$A:$A,0))*_xlfn.XLOOKUP(S$1,'Point System'!$E:$E,'Point System'!$G:$G,0),0)</f>
        <v>0</v>
      </c>
      <c r="T46" s="242">
        <f>IFERROR(INDEX(Deduction!$AL:$AL,MATCH($A46,Deduction!$A:$A,0))*_xlfn.XLOOKUP(T$1,'Point System'!$E:$E,'Point System'!$G:$G,0),0)</f>
        <v>0</v>
      </c>
      <c r="U46" s="242">
        <f>IFERROR(INDEX(Deduction!$AM:$AM,MATCH($A46,Deduction!$A:$A,0))*_xlfn.XLOOKUP(U$1,'Point System'!$E:$E,'Point System'!$G:$G,0),0)</f>
        <v>0</v>
      </c>
      <c r="V46" s="242">
        <f>IFERROR(INDEX(Deduction!$AN:$AN,MATCH($A46,Deduction!$A:$A,0))*_xlfn.XLOOKUP(V$1,'Point System'!$E:$E,'Point System'!$G:$G,0),0)</f>
        <v>0</v>
      </c>
      <c r="W46" s="241">
        <f t="shared" si="1"/>
        <v>0</v>
      </c>
      <c r="X46" s="241">
        <f t="shared" si="2"/>
        <v>0</v>
      </c>
      <c r="Y46" s="244" cm="1">
        <f t="array" ref="Y46">IFERROR(SUMPRODUCT((LOWER(INDEX(Attendance!$E:$ZZ,MATCH($A46,Attendance!$A:$A,0),0))="x")*(TEXT(Attendance!$E$1:$ZZ$1,"mmm")="May"))/SUMPRODUCT((Attendance!$E$1:$ZZ$1&lt;&gt;"")*(TEXT(Attendance!$E$1:$ZZ$1,"mmm")="May")),0)</f>
        <v>0</v>
      </c>
      <c r="Z46" s="245" cm="1">
        <f t="array" ref="Z46">IFERROR(SUMPRODUCT((LOWER(INDEX(Attendance!$E:$ZZ,MATCH($A46,Attendance!$A:$A,0),0))="x")*(Attendance!$E$2:$ZZ$2=_xlfn.XLOOKUP(E$1,'Point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47" spans="1:26" x14ac:dyDescent="0.25">
      <c r="A47" s="60">
        <f>Attendance!A46</f>
        <v>44</v>
      </c>
      <c r="B47" s="60" t="str">
        <f>IF($A47=0,"",IFERROR(_xlfn.LET(_xlpm.x,INDEX(Attendance!$B:$B,MATCH($A47,Attendance!$A:$A,0)),IF(_xlpm.x=0,"",_xlpm.x)),""))</f>
        <v/>
      </c>
      <c r="C47" s="60" t="str">
        <f>IF($A47=0,"",IFERROR(_xlfn.LET(_xlpm.x,INDEX(Attendance!$C:$C,MATCH($A47,Attendance!$A:$A,0)),IF(_xlpm.x=0,"",_xlpm.x)),""))</f>
        <v/>
      </c>
      <c r="D47" s="60" t="str">
        <f>IF($A47=0,"",IFERROR(_xlfn.LET(_xlpm.x,INDEX(Attendance!$D:$D,MATCH($A47,Attendance!$A:$A,0)),IF(_xlpm.x=0,"",_xlpm.x)),""))</f>
        <v/>
      </c>
      <c r="E47" s="233" cm="1">
        <f t="array" ref="E47">SUMPRODUCT((LOWER(INDEX(Attendance!$D:$ZZ,MATCH($A47,Attendance!$A:$A,0),0))="x")*(Attendance!$D$2:$ZZ$2=_xlfn.XLOOKUP(E$1,'Point System'!$A:$A,'Point System'!$B:$B,""))*(TEXT(Attendance!$D$1:$ZZ$1,"mmm")="May"))*_xlfn.XLOOKUP(E$1,'Point System'!$A:$A,'Point System'!$C:$C,0)</f>
        <v>0</v>
      </c>
      <c r="F47" s="233" cm="1">
        <f t="array" ref="F47">SUMPRODUCT((LOWER(INDEX(Attendance!$D:$ZZ,MATCH($A47,Attendance!$A:$A,0),0))="x")*(Attendance!$D$2:$ZZ$2=_xlfn.XLOOKUP(F$1,'Point System'!$A:$A,'Point System'!$B:$B,""))*(TEXT(Attendance!$D$1:$ZZ$1,"mmm")="May"))*_xlfn.XLOOKUP(F$1,'Point System'!$A:$A,'Point System'!$C:$C,0)</f>
        <v>0</v>
      </c>
      <c r="G47" s="233" cm="1">
        <f t="array" ref="G47">SUMPRODUCT((LOWER(INDEX(Attendance!$D:$ZZ,MATCH($A47,Attendance!$A:$A,0),0))="x")*(Attendance!$D$2:$ZZ$2=_xlfn.XLOOKUP(G$1,'Point System'!$A:$A,'Point System'!$B:$B,""))*(TEXT(Attendance!$D$1:$ZZ$1,"mmm")="May"))*_xlfn.XLOOKUP(G$1,'Point System'!$A:$A,'Point System'!$C:$C,0)</f>
        <v>0</v>
      </c>
      <c r="H47" s="233" cm="1">
        <f t="array" ref="H47">SUMPRODUCT((LOWER(INDEX(Attendance!$D:$ZZ,MATCH($A47,Attendance!$A:$A,0),0))="x")*(Attendance!$D$2:$ZZ$2=_xlfn.XLOOKUP(H$1,'Point System'!$A:$A,'Point System'!$B:$B,""))*(TEXT(Attendance!$D$1:$ZZ$1,"mmm")="May"))*_xlfn.XLOOKUP(H$1,'Point System'!$A:$A,'Point System'!$C:$C,0)</f>
        <v>0</v>
      </c>
      <c r="I47" s="233" cm="1">
        <f t="array" ref="I47">SUMPRODUCT((LOWER(INDEX(Attendance!$D:$ZZ,MATCH($A47,Attendance!$A:$A,0),0))="x")*(Attendance!$D$2:$ZZ$2=_xlfn.XLOOKUP(I$1,'Point System'!$A:$A,'Point System'!$B:$B,""))*(TEXT(Attendance!$D$1:$ZZ$1,"mmm")="May"))*_xlfn.XLOOKUP(I$1,'Point System'!$A:$A,'Point System'!$C:$C,0)</f>
        <v>0</v>
      </c>
      <c r="J47" s="233" cm="1">
        <f t="array" ref="J47">SUMPRODUCT((LOWER(INDEX(Attendance!$D:$ZZ,MATCH($A47,Attendance!$A:$A,0),0))="x")*(Attendance!$D$2:$ZZ$2=_xlfn.XLOOKUP(J$1,'Point System'!$A:$A,'Point System'!$B:$B,""))*(TEXT(Attendance!$D$1:$ZZ$1,"mmm")="May"))*_xlfn.XLOOKUP(J$1,'Point System'!$A:$A,'Point System'!$C:$C,0)</f>
        <v>0</v>
      </c>
      <c r="K47" s="233" cm="1">
        <f t="array" ref="K47">SUMPRODUCT((LOWER(INDEX(Attendance!$D:$ZZ,MATCH($A47,Attendance!$A:$A,0),0))="x")*(Attendance!$D$2:$ZZ$2=_xlfn.XLOOKUP(K$1,'Point System'!$A:$A,'Point System'!$B:$B,""))*(TEXT(Attendance!$D$1:$ZZ$1,"mmm")="May"))*_xlfn.XLOOKUP(K$1,'Point System'!$A:$A,'Point System'!$C:$C,0)</f>
        <v>0</v>
      </c>
      <c r="L47" s="188"/>
      <c r="M47" s="188"/>
      <c r="N47" s="188"/>
      <c r="O47" s="188"/>
      <c r="P47" s="241">
        <f t="shared" si="0"/>
        <v>0</v>
      </c>
      <c r="Q47" s="242">
        <f>IFERROR(INDEX(Deduction!$AI:$AI,MATCH($A47,Deduction!$A:$A,0))*_xlfn.XLOOKUP(Q$1,'Point System'!$E:$E,'Point System'!$G:$G,0),0)</f>
        <v>0</v>
      </c>
      <c r="R47" s="242">
        <f>IFERROR(INDEX(Deduction!$AJ:$AJ,MATCH($A47,Deduction!$A:$A,0))*_xlfn.XLOOKUP(R$1,'Point System'!$E:$E,'Point System'!$G:$G,0),0)</f>
        <v>0</v>
      </c>
      <c r="S47" s="242">
        <f>IFERROR(INDEX(Deduction!$AK:$AK,MATCH($A47,Deduction!$A:$A,0))*_xlfn.XLOOKUP(S$1,'Point System'!$E:$E,'Point System'!$G:$G,0),0)</f>
        <v>0</v>
      </c>
      <c r="T47" s="242">
        <f>IFERROR(INDEX(Deduction!$AL:$AL,MATCH($A47,Deduction!$A:$A,0))*_xlfn.XLOOKUP(T$1,'Point System'!$E:$E,'Point System'!$G:$G,0),0)</f>
        <v>0</v>
      </c>
      <c r="U47" s="242">
        <f>IFERROR(INDEX(Deduction!$AM:$AM,MATCH($A47,Deduction!$A:$A,0))*_xlfn.XLOOKUP(U$1,'Point System'!$E:$E,'Point System'!$G:$G,0),0)</f>
        <v>0</v>
      </c>
      <c r="V47" s="242">
        <f>IFERROR(INDEX(Deduction!$AN:$AN,MATCH($A47,Deduction!$A:$A,0))*_xlfn.XLOOKUP(V$1,'Point System'!$E:$E,'Point System'!$G:$G,0),0)</f>
        <v>0</v>
      </c>
      <c r="W47" s="241">
        <f t="shared" si="1"/>
        <v>0</v>
      </c>
      <c r="X47" s="241">
        <f t="shared" si="2"/>
        <v>0</v>
      </c>
      <c r="Y47" s="244" cm="1">
        <f t="array" ref="Y47">IFERROR(SUMPRODUCT((LOWER(INDEX(Attendance!$E:$ZZ,MATCH($A47,Attendance!$A:$A,0),0))="x")*(TEXT(Attendance!$E$1:$ZZ$1,"mmm")="May"))/SUMPRODUCT((Attendance!$E$1:$ZZ$1&lt;&gt;"")*(TEXT(Attendance!$E$1:$ZZ$1,"mmm")="May")),0)</f>
        <v>0</v>
      </c>
      <c r="Z47" s="245" cm="1">
        <f t="array" ref="Z47">IFERROR(SUMPRODUCT((LOWER(INDEX(Attendance!$E:$ZZ,MATCH($A47,Attendance!$A:$A,0),0))="x")*(Attendance!$E$2:$ZZ$2=_xlfn.XLOOKUP(E$1,'Point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48" spans="1:26" x14ac:dyDescent="0.25">
      <c r="A48" s="58">
        <f>Attendance!A47</f>
        <v>45</v>
      </c>
      <c r="B48" s="60" t="str">
        <f>IF($A48=0,"",IFERROR(_xlfn.LET(_xlpm.x,INDEX(Attendance!$B:$B,MATCH($A48,Attendance!$A:$A,0)),IF(_xlpm.x=0,"",_xlpm.x)),""))</f>
        <v/>
      </c>
      <c r="C48" s="60" t="str">
        <f>IF($A48=0,"",IFERROR(_xlfn.LET(_xlpm.x,INDEX(Attendance!$C:$C,MATCH($A48,Attendance!$A:$A,0)),IF(_xlpm.x=0,"",_xlpm.x)),""))</f>
        <v/>
      </c>
      <c r="D48" s="60" t="str">
        <f>IF($A48=0,"",IFERROR(_xlfn.LET(_xlpm.x,INDEX(Attendance!$D:$D,MATCH($A48,Attendance!$A:$A,0)),IF(_xlpm.x=0,"",_xlpm.x)),""))</f>
        <v/>
      </c>
      <c r="E48" s="233" cm="1">
        <f t="array" ref="E48">SUMPRODUCT((LOWER(INDEX(Attendance!$D:$ZZ,MATCH($A48,Attendance!$A:$A,0),0))="x")*(Attendance!$D$2:$ZZ$2=_xlfn.XLOOKUP(E$1,'Point System'!$A:$A,'Point System'!$B:$B,""))*(TEXT(Attendance!$D$1:$ZZ$1,"mmm")="May"))*_xlfn.XLOOKUP(E$1,'Point System'!$A:$A,'Point System'!$C:$C,0)</f>
        <v>0</v>
      </c>
      <c r="F48" s="233" cm="1">
        <f t="array" ref="F48">SUMPRODUCT((LOWER(INDEX(Attendance!$D:$ZZ,MATCH($A48,Attendance!$A:$A,0),0))="x")*(Attendance!$D$2:$ZZ$2=_xlfn.XLOOKUP(F$1,'Point System'!$A:$A,'Point System'!$B:$B,""))*(TEXT(Attendance!$D$1:$ZZ$1,"mmm")="May"))*_xlfn.XLOOKUP(F$1,'Point System'!$A:$A,'Point System'!$C:$C,0)</f>
        <v>0</v>
      </c>
      <c r="G48" s="233" cm="1">
        <f t="array" ref="G48">SUMPRODUCT((LOWER(INDEX(Attendance!$D:$ZZ,MATCH($A48,Attendance!$A:$A,0),0))="x")*(Attendance!$D$2:$ZZ$2=_xlfn.XLOOKUP(G$1,'Point System'!$A:$A,'Point System'!$B:$B,""))*(TEXT(Attendance!$D$1:$ZZ$1,"mmm")="May"))*_xlfn.XLOOKUP(G$1,'Point System'!$A:$A,'Point System'!$C:$C,0)</f>
        <v>0</v>
      </c>
      <c r="H48" s="233" cm="1">
        <f t="array" ref="H48">SUMPRODUCT((LOWER(INDEX(Attendance!$D:$ZZ,MATCH($A48,Attendance!$A:$A,0),0))="x")*(Attendance!$D$2:$ZZ$2=_xlfn.XLOOKUP(H$1,'Point System'!$A:$A,'Point System'!$B:$B,""))*(TEXT(Attendance!$D$1:$ZZ$1,"mmm")="May"))*_xlfn.XLOOKUP(H$1,'Point System'!$A:$A,'Point System'!$C:$C,0)</f>
        <v>0</v>
      </c>
      <c r="I48" s="233" cm="1">
        <f t="array" ref="I48">SUMPRODUCT((LOWER(INDEX(Attendance!$D:$ZZ,MATCH($A48,Attendance!$A:$A,0),0))="x")*(Attendance!$D$2:$ZZ$2=_xlfn.XLOOKUP(I$1,'Point System'!$A:$A,'Point System'!$B:$B,""))*(TEXT(Attendance!$D$1:$ZZ$1,"mmm")="May"))*_xlfn.XLOOKUP(I$1,'Point System'!$A:$A,'Point System'!$C:$C,0)</f>
        <v>0</v>
      </c>
      <c r="J48" s="233" cm="1">
        <f t="array" ref="J48">SUMPRODUCT((LOWER(INDEX(Attendance!$D:$ZZ,MATCH($A48,Attendance!$A:$A,0),0))="x")*(Attendance!$D$2:$ZZ$2=_xlfn.XLOOKUP(J$1,'Point System'!$A:$A,'Point System'!$B:$B,""))*(TEXT(Attendance!$D$1:$ZZ$1,"mmm")="May"))*_xlfn.XLOOKUP(J$1,'Point System'!$A:$A,'Point System'!$C:$C,0)</f>
        <v>0</v>
      </c>
      <c r="K48" s="233" cm="1">
        <f t="array" ref="K48">SUMPRODUCT((LOWER(INDEX(Attendance!$D:$ZZ,MATCH($A48,Attendance!$A:$A,0),0))="x")*(Attendance!$D$2:$ZZ$2=_xlfn.XLOOKUP(K$1,'Point System'!$A:$A,'Point System'!$B:$B,""))*(TEXT(Attendance!$D$1:$ZZ$1,"mmm")="May"))*_xlfn.XLOOKUP(K$1,'Point System'!$A:$A,'Point System'!$C:$C,0)</f>
        <v>0</v>
      </c>
      <c r="L48" s="188"/>
      <c r="M48" s="188"/>
      <c r="N48" s="188"/>
      <c r="O48" s="188"/>
      <c r="P48" s="241">
        <f t="shared" si="0"/>
        <v>0</v>
      </c>
      <c r="Q48" s="242">
        <f>IFERROR(INDEX(Deduction!$AI:$AI,MATCH($A48,Deduction!$A:$A,0))*_xlfn.XLOOKUP(Q$1,'Point System'!$E:$E,'Point System'!$G:$G,0),0)</f>
        <v>0</v>
      </c>
      <c r="R48" s="242">
        <f>IFERROR(INDEX(Deduction!$AJ:$AJ,MATCH($A48,Deduction!$A:$A,0))*_xlfn.XLOOKUP(R$1,'Point System'!$E:$E,'Point System'!$G:$G,0),0)</f>
        <v>0</v>
      </c>
      <c r="S48" s="242">
        <f>IFERROR(INDEX(Deduction!$AK:$AK,MATCH($A48,Deduction!$A:$A,0))*_xlfn.XLOOKUP(S$1,'Point System'!$E:$E,'Point System'!$G:$G,0),0)</f>
        <v>0</v>
      </c>
      <c r="T48" s="242">
        <f>IFERROR(INDEX(Deduction!$AL:$AL,MATCH($A48,Deduction!$A:$A,0))*_xlfn.XLOOKUP(T$1,'Point System'!$E:$E,'Point System'!$G:$G,0),0)</f>
        <v>0</v>
      </c>
      <c r="U48" s="242">
        <f>IFERROR(INDEX(Deduction!$AM:$AM,MATCH($A48,Deduction!$A:$A,0))*_xlfn.XLOOKUP(U$1,'Point System'!$E:$E,'Point System'!$G:$G,0),0)</f>
        <v>0</v>
      </c>
      <c r="V48" s="242">
        <f>IFERROR(INDEX(Deduction!$AN:$AN,MATCH($A48,Deduction!$A:$A,0))*_xlfn.XLOOKUP(V$1,'Point System'!$E:$E,'Point System'!$G:$G,0),0)</f>
        <v>0</v>
      </c>
      <c r="W48" s="241">
        <f t="shared" si="1"/>
        <v>0</v>
      </c>
      <c r="X48" s="241">
        <f t="shared" si="2"/>
        <v>0</v>
      </c>
      <c r="Y48" s="244" cm="1">
        <f t="array" ref="Y48">IFERROR(SUMPRODUCT((LOWER(INDEX(Attendance!$E:$ZZ,MATCH($A48,Attendance!$A:$A,0),0))="x")*(TEXT(Attendance!$E$1:$ZZ$1,"mmm")="May"))/SUMPRODUCT((Attendance!$E$1:$ZZ$1&lt;&gt;"")*(TEXT(Attendance!$E$1:$ZZ$1,"mmm")="May")),0)</f>
        <v>0</v>
      </c>
      <c r="Z48" s="245" cm="1">
        <f t="array" ref="Z48">IFERROR(SUMPRODUCT((LOWER(INDEX(Attendance!$E:$ZZ,MATCH($A48,Attendance!$A:$A,0),0))="x")*(Attendance!$E$2:$ZZ$2=_xlfn.XLOOKUP(E$1,'Point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49" spans="1:26" x14ac:dyDescent="0.25">
      <c r="A49" s="60">
        <f>Attendance!A48</f>
        <v>46</v>
      </c>
      <c r="B49" s="60" t="str">
        <f>IF($A49=0,"",IFERROR(_xlfn.LET(_xlpm.x,INDEX(Attendance!$B:$B,MATCH($A49,Attendance!$A:$A,0)),IF(_xlpm.x=0,"",_xlpm.x)),""))</f>
        <v/>
      </c>
      <c r="C49" s="60" t="str">
        <f>IF($A49=0,"",IFERROR(_xlfn.LET(_xlpm.x,INDEX(Attendance!$C:$C,MATCH($A49,Attendance!$A:$A,0)),IF(_xlpm.x=0,"",_xlpm.x)),""))</f>
        <v/>
      </c>
      <c r="D49" s="60" t="str">
        <f>IF($A49=0,"",IFERROR(_xlfn.LET(_xlpm.x,INDEX(Attendance!$D:$D,MATCH($A49,Attendance!$A:$A,0)),IF(_xlpm.x=0,"",_xlpm.x)),""))</f>
        <v/>
      </c>
      <c r="E49" s="233" cm="1">
        <f t="array" ref="E49">SUMPRODUCT((LOWER(INDEX(Attendance!$D:$ZZ,MATCH($A49,Attendance!$A:$A,0),0))="x")*(Attendance!$D$2:$ZZ$2=_xlfn.XLOOKUP(E$1,'Point System'!$A:$A,'Point System'!$B:$B,""))*(TEXT(Attendance!$D$1:$ZZ$1,"mmm")="May"))*_xlfn.XLOOKUP(E$1,'Point System'!$A:$A,'Point System'!$C:$C,0)</f>
        <v>0</v>
      </c>
      <c r="F49" s="233" cm="1">
        <f t="array" ref="F49">SUMPRODUCT((LOWER(INDEX(Attendance!$D:$ZZ,MATCH($A49,Attendance!$A:$A,0),0))="x")*(Attendance!$D$2:$ZZ$2=_xlfn.XLOOKUP(F$1,'Point System'!$A:$A,'Point System'!$B:$B,""))*(TEXT(Attendance!$D$1:$ZZ$1,"mmm")="May"))*_xlfn.XLOOKUP(F$1,'Point System'!$A:$A,'Point System'!$C:$C,0)</f>
        <v>0</v>
      </c>
      <c r="G49" s="233" cm="1">
        <f t="array" ref="G49">SUMPRODUCT((LOWER(INDEX(Attendance!$D:$ZZ,MATCH($A49,Attendance!$A:$A,0),0))="x")*(Attendance!$D$2:$ZZ$2=_xlfn.XLOOKUP(G$1,'Point System'!$A:$A,'Point System'!$B:$B,""))*(TEXT(Attendance!$D$1:$ZZ$1,"mmm")="May"))*_xlfn.XLOOKUP(G$1,'Point System'!$A:$A,'Point System'!$C:$C,0)</f>
        <v>0</v>
      </c>
      <c r="H49" s="233" cm="1">
        <f t="array" ref="H49">SUMPRODUCT((LOWER(INDEX(Attendance!$D:$ZZ,MATCH($A49,Attendance!$A:$A,0),0))="x")*(Attendance!$D$2:$ZZ$2=_xlfn.XLOOKUP(H$1,'Point System'!$A:$A,'Point System'!$B:$B,""))*(TEXT(Attendance!$D$1:$ZZ$1,"mmm")="May"))*_xlfn.XLOOKUP(H$1,'Point System'!$A:$A,'Point System'!$C:$C,0)</f>
        <v>0</v>
      </c>
      <c r="I49" s="233" cm="1">
        <f t="array" ref="I49">SUMPRODUCT((LOWER(INDEX(Attendance!$D:$ZZ,MATCH($A49,Attendance!$A:$A,0),0))="x")*(Attendance!$D$2:$ZZ$2=_xlfn.XLOOKUP(I$1,'Point System'!$A:$A,'Point System'!$B:$B,""))*(TEXT(Attendance!$D$1:$ZZ$1,"mmm")="May"))*_xlfn.XLOOKUP(I$1,'Point System'!$A:$A,'Point System'!$C:$C,0)</f>
        <v>0</v>
      </c>
      <c r="J49" s="233" cm="1">
        <f t="array" ref="J49">SUMPRODUCT((LOWER(INDEX(Attendance!$D:$ZZ,MATCH($A49,Attendance!$A:$A,0),0))="x")*(Attendance!$D$2:$ZZ$2=_xlfn.XLOOKUP(J$1,'Point System'!$A:$A,'Point System'!$B:$B,""))*(TEXT(Attendance!$D$1:$ZZ$1,"mmm")="May"))*_xlfn.XLOOKUP(J$1,'Point System'!$A:$A,'Point System'!$C:$C,0)</f>
        <v>0</v>
      </c>
      <c r="K49" s="233" cm="1">
        <f t="array" ref="K49">SUMPRODUCT((LOWER(INDEX(Attendance!$D:$ZZ,MATCH($A49,Attendance!$A:$A,0),0))="x")*(Attendance!$D$2:$ZZ$2=_xlfn.XLOOKUP(K$1,'Point System'!$A:$A,'Point System'!$B:$B,""))*(TEXT(Attendance!$D$1:$ZZ$1,"mmm")="May"))*_xlfn.XLOOKUP(K$1,'Point System'!$A:$A,'Point System'!$C:$C,0)</f>
        <v>0</v>
      </c>
      <c r="L49" s="188"/>
      <c r="M49" s="188"/>
      <c r="N49" s="188"/>
      <c r="O49" s="188"/>
      <c r="P49" s="241">
        <f t="shared" si="0"/>
        <v>0</v>
      </c>
      <c r="Q49" s="242">
        <f>IFERROR(INDEX(Deduction!$AI:$AI,MATCH($A49,Deduction!$A:$A,0))*_xlfn.XLOOKUP(Q$1,'Point System'!$E:$E,'Point System'!$G:$G,0),0)</f>
        <v>0</v>
      </c>
      <c r="R49" s="242">
        <f>IFERROR(INDEX(Deduction!$AJ:$AJ,MATCH($A49,Deduction!$A:$A,0))*_xlfn.XLOOKUP(R$1,'Point System'!$E:$E,'Point System'!$G:$G,0),0)</f>
        <v>0</v>
      </c>
      <c r="S49" s="242">
        <f>IFERROR(INDEX(Deduction!$AK:$AK,MATCH($A49,Deduction!$A:$A,0))*_xlfn.XLOOKUP(S$1,'Point System'!$E:$E,'Point System'!$G:$G,0),0)</f>
        <v>0</v>
      </c>
      <c r="T49" s="242">
        <f>IFERROR(INDEX(Deduction!$AL:$AL,MATCH($A49,Deduction!$A:$A,0))*_xlfn.XLOOKUP(T$1,'Point System'!$E:$E,'Point System'!$G:$G,0),0)</f>
        <v>0</v>
      </c>
      <c r="U49" s="242">
        <f>IFERROR(INDEX(Deduction!$AM:$AM,MATCH($A49,Deduction!$A:$A,0))*_xlfn.XLOOKUP(U$1,'Point System'!$E:$E,'Point System'!$G:$G,0),0)</f>
        <v>0</v>
      </c>
      <c r="V49" s="242">
        <f>IFERROR(INDEX(Deduction!$AN:$AN,MATCH($A49,Deduction!$A:$A,0))*_xlfn.XLOOKUP(V$1,'Point System'!$E:$E,'Point System'!$G:$G,0),0)</f>
        <v>0</v>
      </c>
      <c r="W49" s="241">
        <f t="shared" si="1"/>
        <v>0</v>
      </c>
      <c r="X49" s="241">
        <f t="shared" si="2"/>
        <v>0</v>
      </c>
      <c r="Y49" s="244" cm="1">
        <f t="array" ref="Y49">IFERROR(SUMPRODUCT((LOWER(INDEX(Attendance!$E:$ZZ,MATCH($A49,Attendance!$A:$A,0),0))="x")*(TEXT(Attendance!$E$1:$ZZ$1,"mmm")="May"))/SUMPRODUCT((Attendance!$E$1:$ZZ$1&lt;&gt;"")*(TEXT(Attendance!$E$1:$ZZ$1,"mmm")="May")),0)</f>
        <v>0</v>
      </c>
      <c r="Z49" s="245" cm="1">
        <f t="array" ref="Z49">IFERROR(SUMPRODUCT((LOWER(INDEX(Attendance!$E:$ZZ,MATCH($A49,Attendance!$A:$A,0),0))="x")*(Attendance!$E$2:$ZZ$2=_xlfn.XLOOKUP(E$1,'Point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50" spans="1:26" x14ac:dyDescent="0.25">
      <c r="A50" s="58">
        <f>Attendance!A49</f>
        <v>47</v>
      </c>
      <c r="B50" s="60" t="str">
        <f>IF($A50=0,"",IFERROR(_xlfn.LET(_xlpm.x,INDEX(Attendance!$B:$B,MATCH($A50,Attendance!$A:$A,0)),IF(_xlpm.x=0,"",_xlpm.x)),""))</f>
        <v/>
      </c>
      <c r="C50" s="60" t="str">
        <f>IF($A50=0,"",IFERROR(_xlfn.LET(_xlpm.x,INDEX(Attendance!$C:$C,MATCH($A50,Attendance!$A:$A,0)),IF(_xlpm.x=0,"",_xlpm.x)),""))</f>
        <v/>
      </c>
      <c r="D50" s="60" t="str">
        <f>IF($A50=0,"",IFERROR(_xlfn.LET(_xlpm.x,INDEX(Attendance!$D:$D,MATCH($A50,Attendance!$A:$A,0)),IF(_xlpm.x=0,"",_xlpm.x)),""))</f>
        <v/>
      </c>
      <c r="E50" s="233" cm="1">
        <f t="array" ref="E50">SUMPRODUCT((LOWER(INDEX(Attendance!$D:$ZZ,MATCH($A50,Attendance!$A:$A,0),0))="x")*(Attendance!$D$2:$ZZ$2=_xlfn.XLOOKUP(E$1,'Point System'!$A:$A,'Point System'!$B:$B,""))*(TEXT(Attendance!$D$1:$ZZ$1,"mmm")="May"))*_xlfn.XLOOKUP(E$1,'Point System'!$A:$A,'Point System'!$C:$C,0)</f>
        <v>0</v>
      </c>
      <c r="F50" s="233" cm="1">
        <f t="array" ref="F50">SUMPRODUCT((LOWER(INDEX(Attendance!$D:$ZZ,MATCH($A50,Attendance!$A:$A,0),0))="x")*(Attendance!$D$2:$ZZ$2=_xlfn.XLOOKUP(F$1,'Point System'!$A:$A,'Point System'!$B:$B,""))*(TEXT(Attendance!$D$1:$ZZ$1,"mmm")="May"))*_xlfn.XLOOKUP(F$1,'Point System'!$A:$A,'Point System'!$C:$C,0)</f>
        <v>0</v>
      </c>
      <c r="G50" s="233" cm="1">
        <f t="array" ref="G50">SUMPRODUCT((LOWER(INDEX(Attendance!$D:$ZZ,MATCH($A50,Attendance!$A:$A,0),0))="x")*(Attendance!$D$2:$ZZ$2=_xlfn.XLOOKUP(G$1,'Point System'!$A:$A,'Point System'!$B:$B,""))*(TEXT(Attendance!$D$1:$ZZ$1,"mmm")="May"))*_xlfn.XLOOKUP(G$1,'Point System'!$A:$A,'Point System'!$C:$C,0)</f>
        <v>0</v>
      </c>
      <c r="H50" s="233" cm="1">
        <f t="array" ref="H50">SUMPRODUCT((LOWER(INDEX(Attendance!$D:$ZZ,MATCH($A50,Attendance!$A:$A,0),0))="x")*(Attendance!$D$2:$ZZ$2=_xlfn.XLOOKUP(H$1,'Point System'!$A:$A,'Point System'!$B:$B,""))*(TEXT(Attendance!$D$1:$ZZ$1,"mmm")="May"))*_xlfn.XLOOKUP(H$1,'Point System'!$A:$A,'Point System'!$C:$C,0)</f>
        <v>0</v>
      </c>
      <c r="I50" s="233" cm="1">
        <f t="array" ref="I50">SUMPRODUCT((LOWER(INDEX(Attendance!$D:$ZZ,MATCH($A50,Attendance!$A:$A,0),0))="x")*(Attendance!$D$2:$ZZ$2=_xlfn.XLOOKUP(I$1,'Point System'!$A:$A,'Point System'!$B:$B,""))*(TEXT(Attendance!$D$1:$ZZ$1,"mmm")="May"))*_xlfn.XLOOKUP(I$1,'Point System'!$A:$A,'Point System'!$C:$C,0)</f>
        <v>0</v>
      </c>
      <c r="J50" s="233" cm="1">
        <f t="array" ref="J50">SUMPRODUCT((LOWER(INDEX(Attendance!$D:$ZZ,MATCH($A50,Attendance!$A:$A,0),0))="x")*(Attendance!$D$2:$ZZ$2=_xlfn.XLOOKUP(J$1,'Point System'!$A:$A,'Point System'!$B:$B,""))*(TEXT(Attendance!$D$1:$ZZ$1,"mmm")="May"))*_xlfn.XLOOKUP(J$1,'Point System'!$A:$A,'Point System'!$C:$C,0)</f>
        <v>0</v>
      </c>
      <c r="K50" s="233" cm="1">
        <f t="array" ref="K50">SUMPRODUCT((LOWER(INDEX(Attendance!$D:$ZZ,MATCH($A50,Attendance!$A:$A,0),0))="x")*(Attendance!$D$2:$ZZ$2=_xlfn.XLOOKUP(K$1,'Point System'!$A:$A,'Point System'!$B:$B,""))*(TEXT(Attendance!$D$1:$ZZ$1,"mmm")="May"))*_xlfn.XLOOKUP(K$1,'Point System'!$A:$A,'Point System'!$C:$C,0)</f>
        <v>0</v>
      </c>
      <c r="L50" s="188"/>
      <c r="M50" s="188"/>
      <c r="N50" s="188"/>
      <c r="O50" s="188"/>
      <c r="P50" s="241">
        <f t="shared" si="0"/>
        <v>0</v>
      </c>
      <c r="Q50" s="242">
        <f>IFERROR(INDEX(Deduction!$AI:$AI,MATCH($A50,Deduction!$A:$A,0))*_xlfn.XLOOKUP(Q$1,'Point System'!$E:$E,'Point System'!$G:$G,0),0)</f>
        <v>0</v>
      </c>
      <c r="R50" s="242">
        <f>IFERROR(INDEX(Deduction!$AJ:$AJ,MATCH($A50,Deduction!$A:$A,0))*_xlfn.XLOOKUP(R$1,'Point System'!$E:$E,'Point System'!$G:$G,0),0)</f>
        <v>0</v>
      </c>
      <c r="S50" s="242">
        <f>IFERROR(INDEX(Deduction!$AK:$AK,MATCH($A50,Deduction!$A:$A,0))*_xlfn.XLOOKUP(S$1,'Point System'!$E:$E,'Point System'!$G:$G,0),0)</f>
        <v>0</v>
      </c>
      <c r="T50" s="242">
        <f>IFERROR(INDEX(Deduction!$AL:$AL,MATCH($A50,Deduction!$A:$A,0))*_xlfn.XLOOKUP(T$1,'Point System'!$E:$E,'Point System'!$G:$G,0),0)</f>
        <v>0</v>
      </c>
      <c r="U50" s="242">
        <f>IFERROR(INDEX(Deduction!$AM:$AM,MATCH($A50,Deduction!$A:$A,0))*_xlfn.XLOOKUP(U$1,'Point System'!$E:$E,'Point System'!$G:$G,0),0)</f>
        <v>0</v>
      </c>
      <c r="V50" s="242">
        <f>IFERROR(INDEX(Deduction!$AN:$AN,MATCH($A50,Deduction!$A:$A,0))*_xlfn.XLOOKUP(V$1,'Point System'!$E:$E,'Point System'!$G:$G,0),0)</f>
        <v>0</v>
      </c>
      <c r="W50" s="241">
        <f t="shared" si="1"/>
        <v>0</v>
      </c>
      <c r="X50" s="241">
        <f t="shared" si="2"/>
        <v>0</v>
      </c>
      <c r="Y50" s="244" cm="1">
        <f t="array" ref="Y50">IFERROR(SUMPRODUCT((LOWER(INDEX(Attendance!$E:$ZZ,MATCH($A50,Attendance!$A:$A,0),0))="x")*(TEXT(Attendance!$E$1:$ZZ$1,"mmm")="May"))/SUMPRODUCT((Attendance!$E$1:$ZZ$1&lt;&gt;"")*(TEXT(Attendance!$E$1:$ZZ$1,"mmm")="May")),0)</f>
        <v>0</v>
      </c>
      <c r="Z50" s="245" cm="1">
        <f t="array" ref="Z50">IFERROR(SUMPRODUCT((LOWER(INDEX(Attendance!$E:$ZZ,MATCH($A50,Attendance!$A:$A,0),0))="x")*(Attendance!$E$2:$ZZ$2=_xlfn.XLOOKUP(E$1,'Point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51" spans="1:26" x14ac:dyDescent="0.25">
      <c r="A51" s="60">
        <f>Attendance!A50</f>
        <v>48</v>
      </c>
      <c r="B51" s="60" t="str">
        <f>IF($A51=0,"",IFERROR(_xlfn.LET(_xlpm.x,INDEX(Attendance!$B:$B,MATCH($A51,Attendance!$A:$A,0)),IF(_xlpm.x=0,"",_xlpm.x)),""))</f>
        <v/>
      </c>
      <c r="C51" s="60" t="str">
        <f>IF($A51=0,"",IFERROR(_xlfn.LET(_xlpm.x,INDEX(Attendance!$C:$C,MATCH($A51,Attendance!$A:$A,0)),IF(_xlpm.x=0,"",_xlpm.x)),""))</f>
        <v/>
      </c>
      <c r="D51" s="60" t="str">
        <f>IF($A51=0,"",IFERROR(_xlfn.LET(_xlpm.x,INDEX(Attendance!$D:$D,MATCH($A51,Attendance!$A:$A,0)),IF(_xlpm.x=0,"",_xlpm.x)),""))</f>
        <v/>
      </c>
      <c r="E51" s="233" cm="1">
        <f t="array" ref="E51">SUMPRODUCT((LOWER(INDEX(Attendance!$D:$ZZ,MATCH($A51,Attendance!$A:$A,0),0))="x")*(Attendance!$D$2:$ZZ$2=_xlfn.XLOOKUP(E$1,'Point System'!$A:$A,'Point System'!$B:$B,""))*(TEXT(Attendance!$D$1:$ZZ$1,"mmm")="May"))*_xlfn.XLOOKUP(E$1,'Point System'!$A:$A,'Point System'!$C:$C,0)</f>
        <v>0</v>
      </c>
      <c r="F51" s="233" cm="1">
        <f t="array" ref="F51">SUMPRODUCT((LOWER(INDEX(Attendance!$D:$ZZ,MATCH($A51,Attendance!$A:$A,0),0))="x")*(Attendance!$D$2:$ZZ$2=_xlfn.XLOOKUP(F$1,'Point System'!$A:$A,'Point System'!$B:$B,""))*(TEXT(Attendance!$D$1:$ZZ$1,"mmm")="May"))*_xlfn.XLOOKUP(F$1,'Point System'!$A:$A,'Point System'!$C:$C,0)</f>
        <v>0</v>
      </c>
      <c r="G51" s="233" cm="1">
        <f t="array" ref="G51">SUMPRODUCT((LOWER(INDEX(Attendance!$D:$ZZ,MATCH($A51,Attendance!$A:$A,0),0))="x")*(Attendance!$D$2:$ZZ$2=_xlfn.XLOOKUP(G$1,'Point System'!$A:$A,'Point System'!$B:$B,""))*(TEXT(Attendance!$D$1:$ZZ$1,"mmm")="May"))*_xlfn.XLOOKUP(G$1,'Point System'!$A:$A,'Point System'!$C:$C,0)</f>
        <v>0</v>
      </c>
      <c r="H51" s="233" cm="1">
        <f t="array" ref="H51">SUMPRODUCT((LOWER(INDEX(Attendance!$D:$ZZ,MATCH($A51,Attendance!$A:$A,0),0))="x")*(Attendance!$D$2:$ZZ$2=_xlfn.XLOOKUP(H$1,'Point System'!$A:$A,'Point System'!$B:$B,""))*(TEXT(Attendance!$D$1:$ZZ$1,"mmm")="May"))*_xlfn.XLOOKUP(H$1,'Point System'!$A:$A,'Point System'!$C:$C,0)</f>
        <v>0</v>
      </c>
      <c r="I51" s="233" cm="1">
        <f t="array" ref="I51">SUMPRODUCT((LOWER(INDEX(Attendance!$D:$ZZ,MATCH($A51,Attendance!$A:$A,0),0))="x")*(Attendance!$D$2:$ZZ$2=_xlfn.XLOOKUP(I$1,'Point System'!$A:$A,'Point System'!$B:$B,""))*(TEXT(Attendance!$D$1:$ZZ$1,"mmm")="May"))*_xlfn.XLOOKUP(I$1,'Point System'!$A:$A,'Point System'!$C:$C,0)</f>
        <v>0</v>
      </c>
      <c r="J51" s="233" cm="1">
        <f t="array" ref="J51">SUMPRODUCT((LOWER(INDEX(Attendance!$D:$ZZ,MATCH($A51,Attendance!$A:$A,0),0))="x")*(Attendance!$D$2:$ZZ$2=_xlfn.XLOOKUP(J$1,'Point System'!$A:$A,'Point System'!$B:$B,""))*(TEXT(Attendance!$D$1:$ZZ$1,"mmm")="May"))*_xlfn.XLOOKUP(J$1,'Point System'!$A:$A,'Point System'!$C:$C,0)</f>
        <v>0</v>
      </c>
      <c r="K51" s="233" cm="1">
        <f t="array" ref="K51">SUMPRODUCT((LOWER(INDEX(Attendance!$D:$ZZ,MATCH($A51,Attendance!$A:$A,0),0))="x")*(Attendance!$D$2:$ZZ$2=_xlfn.XLOOKUP(K$1,'Point System'!$A:$A,'Point System'!$B:$B,""))*(TEXT(Attendance!$D$1:$ZZ$1,"mmm")="May"))*_xlfn.XLOOKUP(K$1,'Point System'!$A:$A,'Point System'!$C:$C,0)</f>
        <v>0</v>
      </c>
      <c r="L51" s="188"/>
      <c r="M51" s="188"/>
      <c r="N51" s="188"/>
      <c r="O51" s="188"/>
      <c r="P51" s="241">
        <f t="shared" si="0"/>
        <v>0</v>
      </c>
      <c r="Q51" s="242">
        <f>IFERROR(INDEX(Deduction!$AI:$AI,MATCH($A51,Deduction!$A:$A,0))*_xlfn.XLOOKUP(Q$1,'Point System'!$E:$E,'Point System'!$G:$G,0),0)</f>
        <v>0</v>
      </c>
      <c r="R51" s="242">
        <f>IFERROR(INDEX(Deduction!$AJ:$AJ,MATCH($A51,Deduction!$A:$A,0))*_xlfn.XLOOKUP(R$1,'Point System'!$E:$E,'Point System'!$G:$G,0),0)</f>
        <v>0</v>
      </c>
      <c r="S51" s="242">
        <f>IFERROR(INDEX(Deduction!$AK:$AK,MATCH($A51,Deduction!$A:$A,0))*_xlfn.XLOOKUP(S$1,'Point System'!$E:$E,'Point System'!$G:$G,0),0)</f>
        <v>0</v>
      </c>
      <c r="T51" s="242">
        <f>IFERROR(INDEX(Deduction!$AL:$AL,MATCH($A51,Deduction!$A:$A,0))*_xlfn.XLOOKUP(T$1,'Point System'!$E:$E,'Point System'!$G:$G,0),0)</f>
        <v>0</v>
      </c>
      <c r="U51" s="242">
        <f>IFERROR(INDEX(Deduction!$AM:$AM,MATCH($A51,Deduction!$A:$A,0))*_xlfn.XLOOKUP(U$1,'Point System'!$E:$E,'Point System'!$G:$G,0),0)</f>
        <v>0</v>
      </c>
      <c r="V51" s="242">
        <f>IFERROR(INDEX(Deduction!$AN:$AN,MATCH($A51,Deduction!$A:$A,0))*_xlfn.XLOOKUP(V$1,'Point System'!$E:$E,'Point System'!$G:$G,0),0)</f>
        <v>0</v>
      </c>
      <c r="W51" s="241">
        <f t="shared" si="1"/>
        <v>0</v>
      </c>
      <c r="X51" s="241">
        <f t="shared" si="2"/>
        <v>0</v>
      </c>
      <c r="Y51" s="244" cm="1">
        <f t="array" ref="Y51">IFERROR(SUMPRODUCT((LOWER(INDEX(Attendance!$E:$ZZ,MATCH($A51,Attendance!$A:$A,0),0))="x")*(TEXT(Attendance!$E$1:$ZZ$1,"mmm")="May"))/SUMPRODUCT((Attendance!$E$1:$ZZ$1&lt;&gt;"")*(TEXT(Attendance!$E$1:$ZZ$1,"mmm")="May")),0)</f>
        <v>0</v>
      </c>
      <c r="Z51" s="245" cm="1">
        <f t="array" ref="Z51">IFERROR(SUMPRODUCT((LOWER(INDEX(Attendance!$E:$ZZ,MATCH($A51,Attendance!$A:$A,0),0))="x")*(Attendance!$E$2:$ZZ$2=_xlfn.XLOOKUP(E$1,'Point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52" spans="1:26" x14ac:dyDescent="0.25">
      <c r="A52" s="58">
        <f>Attendance!A51</f>
        <v>49</v>
      </c>
      <c r="B52" s="60" t="str">
        <f>IF($A52=0,"",IFERROR(_xlfn.LET(_xlpm.x,INDEX(Attendance!$B:$B,MATCH($A52,Attendance!$A:$A,0)),IF(_xlpm.x=0,"",_xlpm.x)),""))</f>
        <v/>
      </c>
      <c r="C52" s="60" t="str">
        <f>IF($A52=0,"",IFERROR(_xlfn.LET(_xlpm.x,INDEX(Attendance!$C:$C,MATCH($A52,Attendance!$A:$A,0)),IF(_xlpm.x=0,"",_xlpm.x)),""))</f>
        <v/>
      </c>
      <c r="D52" s="60" t="str">
        <f>IF($A52=0,"",IFERROR(_xlfn.LET(_xlpm.x,INDEX(Attendance!$D:$D,MATCH($A52,Attendance!$A:$A,0)),IF(_xlpm.x=0,"",_xlpm.x)),""))</f>
        <v/>
      </c>
      <c r="E52" s="233" cm="1">
        <f t="array" ref="E52">SUMPRODUCT((LOWER(INDEX(Attendance!$D:$ZZ,MATCH($A52,Attendance!$A:$A,0),0))="x")*(Attendance!$D$2:$ZZ$2=_xlfn.XLOOKUP(E$1,'Point System'!$A:$A,'Point System'!$B:$B,""))*(TEXT(Attendance!$D$1:$ZZ$1,"mmm")="May"))*_xlfn.XLOOKUP(E$1,'Point System'!$A:$A,'Point System'!$C:$C,0)</f>
        <v>0</v>
      </c>
      <c r="F52" s="233" cm="1">
        <f t="array" ref="F52">SUMPRODUCT((LOWER(INDEX(Attendance!$D:$ZZ,MATCH($A52,Attendance!$A:$A,0),0))="x")*(Attendance!$D$2:$ZZ$2=_xlfn.XLOOKUP(F$1,'Point System'!$A:$A,'Point System'!$B:$B,""))*(TEXT(Attendance!$D$1:$ZZ$1,"mmm")="May"))*_xlfn.XLOOKUP(F$1,'Point System'!$A:$A,'Point System'!$C:$C,0)</f>
        <v>0</v>
      </c>
      <c r="G52" s="233" cm="1">
        <f t="array" ref="G52">SUMPRODUCT((LOWER(INDEX(Attendance!$D:$ZZ,MATCH($A52,Attendance!$A:$A,0),0))="x")*(Attendance!$D$2:$ZZ$2=_xlfn.XLOOKUP(G$1,'Point System'!$A:$A,'Point System'!$B:$B,""))*(TEXT(Attendance!$D$1:$ZZ$1,"mmm")="May"))*_xlfn.XLOOKUP(G$1,'Point System'!$A:$A,'Point System'!$C:$C,0)</f>
        <v>0</v>
      </c>
      <c r="H52" s="233" cm="1">
        <f t="array" ref="H52">SUMPRODUCT((LOWER(INDEX(Attendance!$D:$ZZ,MATCH($A52,Attendance!$A:$A,0),0))="x")*(Attendance!$D$2:$ZZ$2=_xlfn.XLOOKUP(H$1,'Point System'!$A:$A,'Point System'!$B:$B,""))*(TEXT(Attendance!$D$1:$ZZ$1,"mmm")="May"))*_xlfn.XLOOKUP(H$1,'Point System'!$A:$A,'Point System'!$C:$C,0)</f>
        <v>0</v>
      </c>
      <c r="I52" s="233" cm="1">
        <f t="array" ref="I52">SUMPRODUCT((LOWER(INDEX(Attendance!$D:$ZZ,MATCH($A52,Attendance!$A:$A,0),0))="x")*(Attendance!$D$2:$ZZ$2=_xlfn.XLOOKUP(I$1,'Point System'!$A:$A,'Point System'!$B:$B,""))*(TEXT(Attendance!$D$1:$ZZ$1,"mmm")="May"))*_xlfn.XLOOKUP(I$1,'Point System'!$A:$A,'Point System'!$C:$C,0)</f>
        <v>0</v>
      </c>
      <c r="J52" s="233" cm="1">
        <f t="array" ref="J52">SUMPRODUCT((LOWER(INDEX(Attendance!$D:$ZZ,MATCH($A52,Attendance!$A:$A,0),0))="x")*(Attendance!$D$2:$ZZ$2=_xlfn.XLOOKUP(J$1,'Point System'!$A:$A,'Point System'!$B:$B,""))*(TEXT(Attendance!$D$1:$ZZ$1,"mmm")="May"))*_xlfn.XLOOKUP(J$1,'Point System'!$A:$A,'Point System'!$C:$C,0)</f>
        <v>0</v>
      </c>
      <c r="K52" s="233" cm="1">
        <f t="array" ref="K52">SUMPRODUCT((LOWER(INDEX(Attendance!$D:$ZZ,MATCH($A52,Attendance!$A:$A,0),0))="x")*(Attendance!$D$2:$ZZ$2=_xlfn.XLOOKUP(K$1,'Point System'!$A:$A,'Point System'!$B:$B,""))*(TEXT(Attendance!$D$1:$ZZ$1,"mmm")="May"))*_xlfn.XLOOKUP(K$1,'Point System'!$A:$A,'Point System'!$C:$C,0)</f>
        <v>0</v>
      </c>
      <c r="L52" s="188"/>
      <c r="M52" s="188"/>
      <c r="N52" s="188"/>
      <c r="O52" s="188"/>
      <c r="P52" s="241">
        <f t="shared" si="0"/>
        <v>0</v>
      </c>
      <c r="Q52" s="242">
        <f>IFERROR(INDEX(Deduction!$AI:$AI,MATCH($A52,Deduction!$A:$A,0))*_xlfn.XLOOKUP(Q$1,'Point System'!$E:$E,'Point System'!$G:$G,0),0)</f>
        <v>0</v>
      </c>
      <c r="R52" s="242">
        <f>IFERROR(INDEX(Deduction!$AJ:$AJ,MATCH($A52,Deduction!$A:$A,0))*_xlfn.XLOOKUP(R$1,'Point System'!$E:$E,'Point System'!$G:$G,0),0)</f>
        <v>0</v>
      </c>
      <c r="S52" s="242">
        <f>IFERROR(INDEX(Deduction!$AK:$AK,MATCH($A52,Deduction!$A:$A,0))*_xlfn.XLOOKUP(S$1,'Point System'!$E:$E,'Point System'!$G:$G,0),0)</f>
        <v>0</v>
      </c>
      <c r="T52" s="242">
        <f>IFERROR(INDEX(Deduction!$AL:$AL,MATCH($A52,Deduction!$A:$A,0))*_xlfn.XLOOKUP(T$1,'Point System'!$E:$E,'Point System'!$G:$G,0),0)</f>
        <v>0</v>
      </c>
      <c r="U52" s="242">
        <f>IFERROR(INDEX(Deduction!$AM:$AM,MATCH($A52,Deduction!$A:$A,0))*_xlfn.XLOOKUP(U$1,'Point System'!$E:$E,'Point System'!$G:$G,0),0)</f>
        <v>0</v>
      </c>
      <c r="V52" s="242">
        <f>IFERROR(INDEX(Deduction!$AN:$AN,MATCH($A52,Deduction!$A:$A,0))*_xlfn.XLOOKUP(V$1,'Point System'!$E:$E,'Point System'!$G:$G,0),0)</f>
        <v>0</v>
      </c>
      <c r="W52" s="241">
        <f t="shared" si="1"/>
        <v>0</v>
      </c>
      <c r="X52" s="241">
        <f t="shared" si="2"/>
        <v>0</v>
      </c>
      <c r="Y52" s="244" cm="1">
        <f t="array" ref="Y52">IFERROR(SUMPRODUCT((LOWER(INDEX(Attendance!$E:$ZZ,MATCH($A52,Attendance!$A:$A,0),0))="x")*(TEXT(Attendance!$E$1:$ZZ$1,"mmm")="May"))/SUMPRODUCT((Attendance!$E$1:$ZZ$1&lt;&gt;"")*(TEXT(Attendance!$E$1:$ZZ$1,"mmm")="May")),0)</f>
        <v>0</v>
      </c>
      <c r="Z52" s="245" cm="1">
        <f t="array" ref="Z52">IFERROR(SUMPRODUCT((LOWER(INDEX(Attendance!$E:$ZZ,MATCH($A52,Attendance!$A:$A,0),0))="x")*(Attendance!$E$2:$ZZ$2=_xlfn.XLOOKUP(E$1,'Point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53" spans="1:26" x14ac:dyDescent="0.25">
      <c r="A53" s="60">
        <f>Attendance!A52</f>
        <v>50</v>
      </c>
      <c r="B53" s="60" t="str">
        <f>IF($A53=0,"",IFERROR(_xlfn.LET(_xlpm.x,INDEX(Attendance!$B:$B,MATCH($A53,Attendance!$A:$A,0)),IF(_xlpm.x=0,"",_xlpm.x)),""))</f>
        <v/>
      </c>
      <c r="C53" s="60" t="str">
        <f>IF($A53=0,"",IFERROR(_xlfn.LET(_xlpm.x,INDEX(Attendance!$C:$C,MATCH($A53,Attendance!$A:$A,0)),IF(_xlpm.x=0,"",_xlpm.x)),""))</f>
        <v/>
      </c>
      <c r="D53" s="60" t="str">
        <f>IF($A53=0,"",IFERROR(_xlfn.LET(_xlpm.x,INDEX(Attendance!$D:$D,MATCH($A53,Attendance!$A:$A,0)),IF(_xlpm.x=0,"",_xlpm.x)),""))</f>
        <v/>
      </c>
      <c r="E53" s="233" cm="1">
        <f t="array" ref="E53">SUMPRODUCT((LOWER(INDEX(Attendance!$D:$ZZ,MATCH($A53,Attendance!$A:$A,0),0))="x")*(Attendance!$D$2:$ZZ$2=_xlfn.XLOOKUP(E$1,'Point System'!$A:$A,'Point System'!$B:$B,""))*(TEXT(Attendance!$D$1:$ZZ$1,"mmm")="May"))*_xlfn.XLOOKUP(E$1,'Point System'!$A:$A,'Point System'!$C:$C,0)</f>
        <v>0</v>
      </c>
      <c r="F53" s="233" cm="1">
        <f t="array" ref="F53">SUMPRODUCT((LOWER(INDEX(Attendance!$D:$ZZ,MATCH($A53,Attendance!$A:$A,0),0))="x")*(Attendance!$D$2:$ZZ$2=_xlfn.XLOOKUP(F$1,'Point System'!$A:$A,'Point System'!$B:$B,""))*(TEXT(Attendance!$D$1:$ZZ$1,"mmm")="May"))*_xlfn.XLOOKUP(F$1,'Point System'!$A:$A,'Point System'!$C:$C,0)</f>
        <v>0</v>
      </c>
      <c r="G53" s="233" cm="1">
        <f t="array" ref="G53">SUMPRODUCT((LOWER(INDEX(Attendance!$D:$ZZ,MATCH($A53,Attendance!$A:$A,0),0))="x")*(Attendance!$D$2:$ZZ$2=_xlfn.XLOOKUP(G$1,'Point System'!$A:$A,'Point System'!$B:$B,""))*(TEXT(Attendance!$D$1:$ZZ$1,"mmm")="May"))*_xlfn.XLOOKUP(G$1,'Point System'!$A:$A,'Point System'!$C:$C,0)</f>
        <v>0</v>
      </c>
      <c r="H53" s="233" cm="1">
        <f t="array" ref="H53">SUMPRODUCT((LOWER(INDEX(Attendance!$D:$ZZ,MATCH($A53,Attendance!$A:$A,0),0))="x")*(Attendance!$D$2:$ZZ$2=_xlfn.XLOOKUP(H$1,'Point System'!$A:$A,'Point System'!$B:$B,""))*(TEXT(Attendance!$D$1:$ZZ$1,"mmm")="May"))*_xlfn.XLOOKUP(H$1,'Point System'!$A:$A,'Point System'!$C:$C,0)</f>
        <v>0</v>
      </c>
      <c r="I53" s="233" cm="1">
        <f t="array" ref="I53">SUMPRODUCT((LOWER(INDEX(Attendance!$D:$ZZ,MATCH($A53,Attendance!$A:$A,0),0))="x")*(Attendance!$D$2:$ZZ$2=_xlfn.XLOOKUP(I$1,'Point System'!$A:$A,'Point System'!$B:$B,""))*(TEXT(Attendance!$D$1:$ZZ$1,"mmm")="May"))*_xlfn.XLOOKUP(I$1,'Point System'!$A:$A,'Point System'!$C:$C,0)</f>
        <v>0</v>
      </c>
      <c r="J53" s="233" cm="1">
        <f t="array" ref="J53">SUMPRODUCT((LOWER(INDEX(Attendance!$D:$ZZ,MATCH($A53,Attendance!$A:$A,0),0))="x")*(Attendance!$D$2:$ZZ$2=_xlfn.XLOOKUP(J$1,'Point System'!$A:$A,'Point System'!$B:$B,""))*(TEXT(Attendance!$D$1:$ZZ$1,"mmm")="May"))*_xlfn.XLOOKUP(J$1,'Point System'!$A:$A,'Point System'!$C:$C,0)</f>
        <v>0</v>
      </c>
      <c r="K53" s="233" cm="1">
        <f t="array" ref="K53">SUMPRODUCT((LOWER(INDEX(Attendance!$D:$ZZ,MATCH($A53,Attendance!$A:$A,0),0))="x")*(Attendance!$D$2:$ZZ$2=_xlfn.XLOOKUP(K$1,'Point System'!$A:$A,'Point System'!$B:$B,""))*(TEXT(Attendance!$D$1:$ZZ$1,"mmm")="May"))*_xlfn.XLOOKUP(K$1,'Point System'!$A:$A,'Point System'!$C:$C,0)</f>
        <v>0</v>
      </c>
      <c r="L53" s="188"/>
      <c r="M53" s="188"/>
      <c r="N53" s="188"/>
      <c r="O53" s="188"/>
      <c r="P53" s="241">
        <f t="shared" si="0"/>
        <v>0</v>
      </c>
      <c r="Q53" s="242">
        <f>IFERROR(INDEX(Deduction!$AI:$AI,MATCH($A53,Deduction!$A:$A,0))*_xlfn.XLOOKUP(Q$1,'Point System'!$E:$E,'Point System'!$G:$G,0),0)</f>
        <v>0</v>
      </c>
      <c r="R53" s="242">
        <f>IFERROR(INDEX(Deduction!$AJ:$AJ,MATCH($A53,Deduction!$A:$A,0))*_xlfn.XLOOKUP(R$1,'Point System'!$E:$E,'Point System'!$G:$G,0),0)</f>
        <v>0</v>
      </c>
      <c r="S53" s="242">
        <f>IFERROR(INDEX(Deduction!$AK:$AK,MATCH($A53,Deduction!$A:$A,0))*_xlfn.XLOOKUP(S$1,'Point System'!$E:$E,'Point System'!$G:$G,0),0)</f>
        <v>0</v>
      </c>
      <c r="T53" s="242">
        <f>IFERROR(INDEX(Deduction!$AL:$AL,MATCH($A53,Deduction!$A:$A,0))*_xlfn.XLOOKUP(T$1,'Point System'!$E:$E,'Point System'!$G:$G,0),0)</f>
        <v>0</v>
      </c>
      <c r="U53" s="242">
        <f>IFERROR(INDEX(Deduction!$AM:$AM,MATCH($A53,Deduction!$A:$A,0))*_xlfn.XLOOKUP(U$1,'Point System'!$E:$E,'Point System'!$G:$G,0),0)</f>
        <v>0</v>
      </c>
      <c r="V53" s="242">
        <f>IFERROR(INDEX(Deduction!$AN:$AN,MATCH($A53,Deduction!$A:$A,0))*_xlfn.XLOOKUP(V$1,'Point System'!$E:$E,'Point System'!$G:$G,0),0)</f>
        <v>0</v>
      </c>
      <c r="W53" s="241">
        <f t="shared" si="1"/>
        <v>0</v>
      </c>
      <c r="X53" s="241">
        <f t="shared" si="2"/>
        <v>0</v>
      </c>
      <c r="Y53" s="244" cm="1">
        <f t="array" ref="Y53">IFERROR(SUMPRODUCT((LOWER(INDEX(Attendance!$E:$ZZ,MATCH($A53,Attendance!$A:$A,0),0))="x")*(TEXT(Attendance!$E$1:$ZZ$1,"mmm")="May"))/SUMPRODUCT((Attendance!$E$1:$ZZ$1&lt;&gt;"")*(TEXT(Attendance!$E$1:$ZZ$1,"mmm")="May")),0)</f>
        <v>0</v>
      </c>
      <c r="Z53" s="245" cm="1">
        <f t="array" ref="Z53">IFERROR(SUMPRODUCT((LOWER(INDEX(Attendance!$E:$ZZ,MATCH($A53,Attendance!$A:$A,0),0))="x")*(Attendance!$E$2:$ZZ$2=_xlfn.XLOOKUP(E$1,'Point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54" spans="1:26" x14ac:dyDescent="0.25">
      <c r="A54" s="58">
        <f>Attendance!A53</f>
        <v>51</v>
      </c>
      <c r="B54" s="60" t="str">
        <f>IF($A54=0,"",IFERROR(_xlfn.LET(_xlpm.x,INDEX(Attendance!$B:$B,MATCH($A54,Attendance!$A:$A,0)),IF(_xlpm.x=0,"",_xlpm.x)),""))</f>
        <v/>
      </c>
      <c r="C54" s="60" t="str">
        <f>IF($A54=0,"",IFERROR(_xlfn.LET(_xlpm.x,INDEX(Attendance!$C:$C,MATCH($A54,Attendance!$A:$A,0)),IF(_xlpm.x=0,"",_xlpm.x)),""))</f>
        <v/>
      </c>
      <c r="D54" s="60" t="str">
        <f>IF($A54=0,"",IFERROR(_xlfn.LET(_xlpm.x,INDEX(Attendance!$D:$D,MATCH($A54,Attendance!$A:$A,0)),IF(_xlpm.x=0,"",_xlpm.x)),""))</f>
        <v/>
      </c>
      <c r="E54" s="233" cm="1">
        <f t="array" ref="E54">SUMPRODUCT((LOWER(INDEX(Attendance!$D:$ZZ,MATCH($A54,Attendance!$A:$A,0),0))="x")*(Attendance!$D$2:$ZZ$2=_xlfn.XLOOKUP(E$1,'Point System'!$A:$A,'Point System'!$B:$B,""))*(TEXT(Attendance!$D$1:$ZZ$1,"mmm")="May"))*_xlfn.XLOOKUP(E$1,'Point System'!$A:$A,'Point System'!$C:$C,0)</f>
        <v>0</v>
      </c>
      <c r="F54" s="233" cm="1">
        <f t="array" ref="F54">SUMPRODUCT((LOWER(INDEX(Attendance!$D:$ZZ,MATCH($A54,Attendance!$A:$A,0),0))="x")*(Attendance!$D$2:$ZZ$2=_xlfn.XLOOKUP(F$1,'Point System'!$A:$A,'Point System'!$B:$B,""))*(TEXT(Attendance!$D$1:$ZZ$1,"mmm")="May"))*_xlfn.XLOOKUP(F$1,'Point System'!$A:$A,'Point System'!$C:$C,0)</f>
        <v>0</v>
      </c>
      <c r="G54" s="233" cm="1">
        <f t="array" ref="G54">SUMPRODUCT((LOWER(INDEX(Attendance!$D:$ZZ,MATCH($A54,Attendance!$A:$A,0),0))="x")*(Attendance!$D$2:$ZZ$2=_xlfn.XLOOKUP(G$1,'Point System'!$A:$A,'Point System'!$B:$B,""))*(TEXT(Attendance!$D$1:$ZZ$1,"mmm")="May"))*_xlfn.XLOOKUP(G$1,'Point System'!$A:$A,'Point System'!$C:$C,0)</f>
        <v>0</v>
      </c>
      <c r="H54" s="233" cm="1">
        <f t="array" ref="H54">SUMPRODUCT((LOWER(INDEX(Attendance!$D:$ZZ,MATCH($A54,Attendance!$A:$A,0),0))="x")*(Attendance!$D$2:$ZZ$2=_xlfn.XLOOKUP(H$1,'Point System'!$A:$A,'Point System'!$B:$B,""))*(TEXT(Attendance!$D$1:$ZZ$1,"mmm")="May"))*_xlfn.XLOOKUP(H$1,'Point System'!$A:$A,'Point System'!$C:$C,0)</f>
        <v>0</v>
      </c>
      <c r="I54" s="233" cm="1">
        <f t="array" ref="I54">SUMPRODUCT((LOWER(INDEX(Attendance!$D:$ZZ,MATCH($A54,Attendance!$A:$A,0),0))="x")*(Attendance!$D$2:$ZZ$2=_xlfn.XLOOKUP(I$1,'Point System'!$A:$A,'Point System'!$B:$B,""))*(TEXT(Attendance!$D$1:$ZZ$1,"mmm")="May"))*_xlfn.XLOOKUP(I$1,'Point System'!$A:$A,'Point System'!$C:$C,0)</f>
        <v>0</v>
      </c>
      <c r="J54" s="233" cm="1">
        <f t="array" ref="J54">SUMPRODUCT((LOWER(INDEX(Attendance!$D:$ZZ,MATCH($A54,Attendance!$A:$A,0),0))="x")*(Attendance!$D$2:$ZZ$2=_xlfn.XLOOKUP(J$1,'Point System'!$A:$A,'Point System'!$B:$B,""))*(TEXT(Attendance!$D$1:$ZZ$1,"mmm")="May"))*_xlfn.XLOOKUP(J$1,'Point System'!$A:$A,'Point System'!$C:$C,0)</f>
        <v>0</v>
      </c>
      <c r="K54" s="233" cm="1">
        <f t="array" ref="K54">SUMPRODUCT((LOWER(INDEX(Attendance!$D:$ZZ,MATCH($A54,Attendance!$A:$A,0),0))="x")*(Attendance!$D$2:$ZZ$2=_xlfn.XLOOKUP(K$1,'Point System'!$A:$A,'Point System'!$B:$B,""))*(TEXT(Attendance!$D$1:$ZZ$1,"mmm")="May"))*_xlfn.XLOOKUP(K$1,'Point System'!$A:$A,'Point System'!$C:$C,0)</f>
        <v>0</v>
      </c>
      <c r="L54" s="188"/>
      <c r="M54" s="188"/>
      <c r="N54" s="188"/>
      <c r="O54" s="188"/>
      <c r="P54" s="241">
        <f t="shared" si="0"/>
        <v>0</v>
      </c>
      <c r="Q54" s="242">
        <f>IFERROR(INDEX(Deduction!$AI:$AI,MATCH($A54,Deduction!$A:$A,0))*_xlfn.XLOOKUP(Q$1,'Point System'!$E:$E,'Point System'!$G:$G,0),0)</f>
        <v>0</v>
      </c>
      <c r="R54" s="242">
        <f>IFERROR(INDEX(Deduction!$AJ:$AJ,MATCH($A54,Deduction!$A:$A,0))*_xlfn.XLOOKUP(R$1,'Point System'!$E:$E,'Point System'!$G:$G,0),0)</f>
        <v>0</v>
      </c>
      <c r="S54" s="242">
        <f>IFERROR(INDEX(Deduction!$AK:$AK,MATCH($A54,Deduction!$A:$A,0))*_xlfn.XLOOKUP(S$1,'Point System'!$E:$E,'Point System'!$G:$G,0),0)</f>
        <v>0</v>
      </c>
      <c r="T54" s="242">
        <f>IFERROR(INDEX(Deduction!$AL:$AL,MATCH($A54,Deduction!$A:$A,0))*_xlfn.XLOOKUP(T$1,'Point System'!$E:$E,'Point System'!$G:$G,0),0)</f>
        <v>0</v>
      </c>
      <c r="U54" s="242">
        <f>IFERROR(INDEX(Deduction!$AM:$AM,MATCH($A54,Deduction!$A:$A,0))*_xlfn.XLOOKUP(U$1,'Point System'!$E:$E,'Point System'!$G:$G,0),0)</f>
        <v>0</v>
      </c>
      <c r="V54" s="242">
        <f>IFERROR(INDEX(Deduction!$AN:$AN,MATCH($A54,Deduction!$A:$A,0))*_xlfn.XLOOKUP(V$1,'Point System'!$E:$E,'Point System'!$G:$G,0),0)</f>
        <v>0</v>
      </c>
      <c r="W54" s="241">
        <f t="shared" si="1"/>
        <v>0</v>
      </c>
      <c r="X54" s="241">
        <f t="shared" si="2"/>
        <v>0</v>
      </c>
      <c r="Y54" s="244" cm="1">
        <f t="array" ref="Y54">IFERROR(SUMPRODUCT((LOWER(INDEX(Attendance!$E:$ZZ,MATCH($A54,Attendance!$A:$A,0),0))="x")*(TEXT(Attendance!$E$1:$ZZ$1,"mmm")="May"))/SUMPRODUCT((Attendance!$E$1:$ZZ$1&lt;&gt;"")*(TEXT(Attendance!$E$1:$ZZ$1,"mmm")="May")),0)</f>
        <v>0</v>
      </c>
      <c r="Z54" s="245" cm="1">
        <f t="array" ref="Z54">IFERROR(SUMPRODUCT((LOWER(INDEX(Attendance!$E:$ZZ,MATCH($A54,Attendance!$A:$A,0),0))="x")*(Attendance!$E$2:$ZZ$2=_xlfn.XLOOKUP(E$1,'Point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55" spans="1:26" x14ac:dyDescent="0.25">
      <c r="A55" s="60">
        <f>Attendance!A54</f>
        <v>52</v>
      </c>
      <c r="B55" s="60" t="str">
        <f>IF($A55=0,"",IFERROR(_xlfn.LET(_xlpm.x,INDEX(Attendance!$B:$B,MATCH($A55,Attendance!$A:$A,0)),IF(_xlpm.x=0,"",_xlpm.x)),""))</f>
        <v/>
      </c>
      <c r="C55" s="60" t="str">
        <f>IF($A55=0,"",IFERROR(_xlfn.LET(_xlpm.x,INDEX(Attendance!$C:$C,MATCH($A55,Attendance!$A:$A,0)),IF(_xlpm.x=0,"",_xlpm.x)),""))</f>
        <v/>
      </c>
      <c r="D55" s="60" t="str">
        <f>IF($A55=0,"",IFERROR(_xlfn.LET(_xlpm.x,INDEX(Attendance!$D:$D,MATCH($A55,Attendance!$A:$A,0)),IF(_xlpm.x=0,"",_xlpm.x)),""))</f>
        <v/>
      </c>
      <c r="E55" s="233" cm="1">
        <f t="array" ref="E55">SUMPRODUCT((LOWER(INDEX(Attendance!$D:$ZZ,MATCH($A55,Attendance!$A:$A,0),0))="x")*(Attendance!$D$2:$ZZ$2=_xlfn.XLOOKUP(E$1,'Point System'!$A:$A,'Point System'!$B:$B,""))*(TEXT(Attendance!$D$1:$ZZ$1,"mmm")="May"))*_xlfn.XLOOKUP(E$1,'Point System'!$A:$A,'Point System'!$C:$C,0)</f>
        <v>0</v>
      </c>
      <c r="F55" s="233" cm="1">
        <f t="array" ref="F55">SUMPRODUCT((LOWER(INDEX(Attendance!$D:$ZZ,MATCH($A55,Attendance!$A:$A,0),0))="x")*(Attendance!$D$2:$ZZ$2=_xlfn.XLOOKUP(F$1,'Point System'!$A:$A,'Point System'!$B:$B,""))*(TEXT(Attendance!$D$1:$ZZ$1,"mmm")="May"))*_xlfn.XLOOKUP(F$1,'Point System'!$A:$A,'Point System'!$C:$C,0)</f>
        <v>0</v>
      </c>
      <c r="G55" s="233" cm="1">
        <f t="array" ref="G55">SUMPRODUCT((LOWER(INDEX(Attendance!$D:$ZZ,MATCH($A55,Attendance!$A:$A,0),0))="x")*(Attendance!$D$2:$ZZ$2=_xlfn.XLOOKUP(G$1,'Point System'!$A:$A,'Point System'!$B:$B,""))*(TEXT(Attendance!$D$1:$ZZ$1,"mmm")="May"))*_xlfn.XLOOKUP(G$1,'Point System'!$A:$A,'Point System'!$C:$C,0)</f>
        <v>0</v>
      </c>
      <c r="H55" s="233" cm="1">
        <f t="array" ref="H55">SUMPRODUCT((LOWER(INDEX(Attendance!$D:$ZZ,MATCH($A55,Attendance!$A:$A,0),0))="x")*(Attendance!$D$2:$ZZ$2=_xlfn.XLOOKUP(H$1,'Point System'!$A:$A,'Point System'!$B:$B,""))*(TEXT(Attendance!$D$1:$ZZ$1,"mmm")="May"))*_xlfn.XLOOKUP(H$1,'Point System'!$A:$A,'Point System'!$C:$C,0)</f>
        <v>0</v>
      </c>
      <c r="I55" s="233" cm="1">
        <f t="array" ref="I55">SUMPRODUCT((LOWER(INDEX(Attendance!$D:$ZZ,MATCH($A55,Attendance!$A:$A,0),0))="x")*(Attendance!$D$2:$ZZ$2=_xlfn.XLOOKUP(I$1,'Point System'!$A:$A,'Point System'!$B:$B,""))*(TEXT(Attendance!$D$1:$ZZ$1,"mmm")="May"))*_xlfn.XLOOKUP(I$1,'Point System'!$A:$A,'Point System'!$C:$C,0)</f>
        <v>0</v>
      </c>
      <c r="J55" s="233" cm="1">
        <f t="array" ref="J55">SUMPRODUCT((LOWER(INDEX(Attendance!$D:$ZZ,MATCH($A55,Attendance!$A:$A,0),0))="x")*(Attendance!$D$2:$ZZ$2=_xlfn.XLOOKUP(J$1,'Point System'!$A:$A,'Point System'!$B:$B,""))*(TEXT(Attendance!$D$1:$ZZ$1,"mmm")="May"))*_xlfn.XLOOKUP(J$1,'Point System'!$A:$A,'Point System'!$C:$C,0)</f>
        <v>0</v>
      </c>
      <c r="K55" s="233" cm="1">
        <f t="array" ref="K55">SUMPRODUCT((LOWER(INDEX(Attendance!$D:$ZZ,MATCH($A55,Attendance!$A:$A,0),0))="x")*(Attendance!$D$2:$ZZ$2=_xlfn.XLOOKUP(K$1,'Point System'!$A:$A,'Point System'!$B:$B,""))*(TEXT(Attendance!$D$1:$ZZ$1,"mmm")="May"))*_xlfn.XLOOKUP(K$1,'Point System'!$A:$A,'Point System'!$C:$C,0)</f>
        <v>0</v>
      </c>
      <c r="L55" s="188"/>
      <c r="M55" s="188"/>
      <c r="N55" s="188"/>
      <c r="O55" s="188"/>
      <c r="P55" s="241">
        <f t="shared" si="0"/>
        <v>0</v>
      </c>
      <c r="Q55" s="242">
        <f>IFERROR(INDEX(Deduction!$AI:$AI,MATCH($A55,Deduction!$A:$A,0))*_xlfn.XLOOKUP(Q$1,'Point System'!$E:$E,'Point System'!$G:$G,0),0)</f>
        <v>0</v>
      </c>
      <c r="R55" s="242">
        <f>IFERROR(INDEX(Deduction!$AJ:$AJ,MATCH($A55,Deduction!$A:$A,0))*_xlfn.XLOOKUP(R$1,'Point System'!$E:$E,'Point System'!$G:$G,0),0)</f>
        <v>0</v>
      </c>
      <c r="S55" s="242">
        <f>IFERROR(INDEX(Deduction!$AK:$AK,MATCH($A55,Deduction!$A:$A,0))*_xlfn.XLOOKUP(S$1,'Point System'!$E:$E,'Point System'!$G:$G,0),0)</f>
        <v>0</v>
      </c>
      <c r="T55" s="242">
        <f>IFERROR(INDEX(Deduction!$AL:$AL,MATCH($A55,Deduction!$A:$A,0))*_xlfn.XLOOKUP(T$1,'Point System'!$E:$E,'Point System'!$G:$G,0),0)</f>
        <v>0</v>
      </c>
      <c r="U55" s="242">
        <f>IFERROR(INDEX(Deduction!$AM:$AM,MATCH($A55,Deduction!$A:$A,0))*_xlfn.XLOOKUP(U$1,'Point System'!$E:$E,'Point System'!$G:$G,0),0)</f>
        <v>0</v>
      </c>
      <c r="V55" s="242">
        <f>IFERROR(INDEX(Deduction!$AN:$AN,MATCH($A55,Deduction!$A:$A,0))*_xlfn.XLOOKUP(V$1,'Point System'!$E:$E,'Point System'!$G:$G,0),0)</f>
        <v>0</v>
      </c>
      <c r="W55" s="241">
        <f t="shared" si="1"/>
        <v>0</v>
      </c>
      <c r="X55" s="241">
        <f t="shared" si="2"/>
        <v>0</v>
      </c>
      <c r="Y55" s="244" cm="1">
        <f t="array" ref="Y55">IFERROR(SUMPRODUCT((LOWER(INDEX(Attendance!$E:$ZZ,MATCH($A55,Attendance!$A:$A,0),0))="x")*(TEXT(Attendance!$E$1:$ZZ$1,"mmm")="May"))/SUMPRODUCT((Attendance!$E$1:$ZZ$1&lt;&gt;"")*(TEXT(Attendance!$E$1:$ZZ$1,"mmm")="May")),0)</f>
        <v>0</v>
      </c>
      <c r="Z55" s="245" cm="1">
        <f t="array" ref="Z55">IFERROR(SUMPRODUCT((LOWER(INDEX(Attendance!$E:$ZZ,MATCH($A55,Attendance!$A:$A,0),0))="x")*(Attendance!$E$2:$ZZ$2=_xlfn.XLOOKUP(E$1,'Point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56" spans="1:26" x14ac:dyDescent="0.25">
      <c r="A56" s="58">
        <f>Attendance!A55</f>
        <v>53</v>
      </c>
      <c r="B56" s="60" t="str">
        <f>IF($A56=0,"",IFERROR(_xlfn.LET(_xlpm.x,INDEX(Attendance!$B:$B,MATCH($A56,Attendance!$A:$A,0)),IF(_xlpm.x=0,"",_xlpm.x)),""))</f>
        <v/>
      </c>
      <c r="C56" s="60" t="str">
        <f>IF($A56=0,"",IFERROR(_xlfn.LET(_xlpm.x,INDEX(Attendance!$C:$C,MATCH($A56,Attendance!$A:$A,0)),IF(_xlpm.x=0,"",_xlpm.x)),""))</f>
        <v/>
      </c>
      <c r="D56" s="60" t="str">
        <f>IF($A56=0,"",IFERROR(_xlfn.LET(_xlpm.x,INDEX(Attendance!$D:$D,MATCH($A56,Attendance!$A:$A,0)),IF(_xlpm.x=0,"",_xlpm.x)),""))</f>
        <v/>
      </c>
      <c r="E56" s="233" cm="1">
        <f t="array" ref="E56">SUMPRODUCT((LOWER(INDEX(Attendance!$D:$ZZ,MATCH($A56,Attendance!$A:$A,0),0))="x")*(Attendance!$D$2:$ZZ$2=_xlfn.XLOOKUP(E$1,'Point System'!$A:$A,'Point System'!$B:$B,""))*(TEXT(Attendance!$D$1:$ZZ$1,"mmm")="May"))*_xlfn.XLOOKUP(E$1,'Point System'!$A:$A,'Point System'!$C:$C,0)</f>
        <v>0</v>
      </c>
      <c r="F56" s="233" cm="1">
        <f t="array" ref="F56">SUMPRODUCT((LOWER(INDEX(Attendance!$D:$ZZ,MATCH($A56,Attendance!$A:$A,0),0))="x")*(Attendance!$D$2:$ZZ$2=_xlfn.XLOOKUP(F$1,'Point System'!$A:$A,'Point System'!$B:$B,""))*(TEXT(Attendance!$D$1:$ZZ$1,"mmm")="May"))*_xlfn.XLOOKUP(F$1,'Point System'!$A:$A,'Point System'!$C:$C,0)</f>
        <v>0</v>
      </c>
      <c r="G56" s="233" cm="1">
        <f t="array" ref="G56">SUMPRODUCT((LOWER(INDEX(Attendance!$D:$ZZ,MATCH($A56,Attendance!$A:$A,0),0))="x")*(Attendance!$D$2:$ZZ$2=_xlfn.XLOOKUP(G$1,'Point System'!$A:$A,'Point System'!$B:$B,""))*(TEXT(Attendance!$D$1:$ZZ$1,"mmm")="May"))*_xlfn.XLOOKUP(G$1,'Point System'!$A:$A,'Point System'!$C:$C,0)</f>
        <v>0</v>
      </c>
      <c r="H56" s="233" cm="1">
        <f t="array" ref="H56">SUMPRODUCT((LOWER(INDEX(Attendance!$D:$ZZ,MATCH($A56,Attendance!$A:$A,0),0))="x")*(Attendance!$D$2:$ZZ$2=_xlfn.XLOOKUP(H$1,'Point System'!$A:$A,'Point System'!$B:$B,""))*(TEXT(Attendance!$D$1:$ZZ$1,"mmm")="May"))*_xlfn.XLOOKUP(H$1,'Point System'!$A:$A,'Point System'!$C:$C,0)</f>
        <v>0</v>
      </c>
      <c r="I56" s="233" cm="1">
        <f t="array" ref="I56">SUMPRODUCT((LOWER(INDEX(Attendance!$D:$ZZ,MATCH($A56,Attendance!$A:$A,0),0))="x")*(Attendance!$D$2:$ZZ$2=_xlfn.XLOOKUP(I$1,'Point System'!$A:$A,'Point System'!$B:$B,""))*(TEXT(Attendance!$D$1:$ZZ$1,"mmm")="May"))*_xlfn.XLOOKUP(I$1,'Point System'!$A:$A,'Point System'!$C:$C,0)</f>
        <v>0</v>
      </c>
      <c r="J56" s="233" cm="1">
        <f t="array" ref="J56">SUMPRODUCT((LOWER(INDEX(Attendance!$D:$ZZ,MATCH($A56,Attendance!$A:$A,0),0))="x")*(Attendance!$D$2:$ZZ$2=_xlfn.XLOOKUP(J$1,'Point System'!$A:$A,'Point System'!$B:$B,""))*(TEXT(Attendance!$D$1:$ZZ$1,"mmm")="May"))*_xlfn.XLOOKUP(J$1,'Point System'!$A:$A,'Point System'!$C:$C,0)</f>
        <v>0</v>
      </c>
      <c r="K56" s="233" cm="1">
        <f t="array" ref="K56">SUMPRODUCT((LOWER(INDEX(Attendance!$D:$ZZ,MATCH($A56,Attendance!$A:$A,0),0))="x")*(Attendance!$D$2:$ZZ$2=_xlfn.XLOOKUP(K$1,'Point System'!$A:$A,'Point System'!$B:$B,""))*(TEXT(Attendance!$D$1:$ZZ$1,"mmm")="May"))*_xlfn.XLOOKUP(K$1,'Point System'!$A:$A,'Point System'!$C:$C,0)</f>
        <v>0</v>
      </c>
      <c r="L56" s="188"/>
      <c r="M56" s="188"/>
      <c r="N56" s="188"/>
      <c r="O56" s="188"/>
      <c r="P56" s="241">
        <f t="shared" si="0"/>
        <v>0</v>
      </c>
      <c r="Q56" s="242">
        <f>IFERROR(INDEX(Deduction!$AI:$AI,MATCH($A56,Deduction!$A:$A,0))*_xlfn.XLOOKUP(Q$1,'Point System'!$E:$E,'Point System'!$G:$G,0),0)</f>
        <v>0</v>
      </c>
      <c r="R56" s="242">
        <f>IFERROR(INDEX(Deduction!$AJ:$AJ,MATCH($A56,Deduction!$A:$A,0))*_xlfn.XLOOKUP(R$1,'Point System'!$E:$E,'Point System'!$G:$G,0),0)</f>
        <v>0</v>
      </c>
      <c r="S56" s="242">
        <f>IFERROR(INDEX(Deduction!$AK:$AK,MATCH($A56,Deduction!$A:$A,0))*_xlfn.XLOOKUP(S$1,'Point System'!$E:$E,'Point System'!$G:$G,0),0)</f>
        <v>0</v>
      </c>
      <c r="T56" s="242">
        <f>IFERROR(INDEX(Deduction!$AL:$AL,MATCH($A56,Deduction!$A:$A,0))*_xlfn.XLOOKUP(T$1,'Point System'!$E:$E,'Point System'!$G:$G,0),0)</f>
        <v>0</v>
      </c>
      <c r="U56" s="242">
        <f>IFERROR(INDEX(Deduction!$AM:$AM,MATCH($A56,Deduction!$A:$A,0))*_xlfn.XLOOKUP(U$1,'Point System'!$E:$E,'Point System'!$G:$G,0),0)</f>
        <v>0</v>
      </c>
      <c r="V56" s="242">
        <f>IFERROR(INDEX(Deduction!$AN:$AN,MATCH($A56,Deduction!$A:$A,0))*_xlfn.XLOOKUP(V$1,'Point System'!$E:$E,'Point System'!$G:$G,0),0)</f>
        <v>0</v>
      </c>
      <c r="W56" s="241">
        <f t="shared" si="1"/>
        <v>0</v>
      </c>
      <c r="X56" s="241">
        <f t="shared" si="2"/>
        <v>0</v>
      </c>
      <c r="Y56" s="244" cm="1">
        <f t="array" ref="Y56">IFERROR(SUMPRODUCT((LOWER(INDEX(Attendance!$E:$ZZ,MATCH($A56,Attendance!$A:$A,0),0))="x")*(TEXT(Attendance!$E$1:$ZZ$1,"mmm")="May"))/SUMPRODUCT((Attendance!$E$1:$ZZ$1&lt;&gt;"")*(TEXT(Attendance!$E$1:$ZZ$1,"mmm")="May")),0)</f>
        <v>0</v>
      </c>
      <c r="Z56" s="245" cm="1">
        <f t="array" ref="Z56">IFERROR(SUMPRODUCT((LOWER(INDEX(Attendance!$E:$ZZ,MATCH($A56,Attendance!$A:$A,0),0))="x")*(Attendance!$E$2:$ZZ$2=_xlfn.XLOOKUP(E$1,'Point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57" spans="1:26" x14ac:dyDescent="0.25">
      <c r="A57" s="60">
        <f>Attendance!A56</f>
        <v>54</v>
      </c>
      <c r="B57" s="60" t="str">
        <f>IF($A57=0,"",IFERROR(_xlfn.LET(_xlpm.x,INDEX(Attendance!$B:$B,MATCH($A57,Attendance!$A:$A,0)),IF(_xlpm.x=0,"",_xlpm.x)),""))</f>
        <v/>
      </c>
      <c r="C57" s="60" t="str">
        <f>IF($A57=0,"",IFERROR(_xlfn.LET(_xlpm.x,INDEX(Attendance!$C:$C,MATCH($A57,Attendance!$A:$A,0)),IF(_xlpm.x=0,"",_xlpm.x)),""))</f>
        <v/>
      </c>
      <c r="D57" s="60" t="str">
        <f>IF($A57=0,"",IFERROR(_xlfn.LET(_xlpm.x,INDEX(Attendance!$D:$D,MATCH($A57,Attendance!$A:$A,0)),IF(_xlpm.x=0,"",_xlpm.x)),""))</f>
        <v/>
      </c>
      <c r="E57" s="233" cm="1">
        <f t="array" ref="E57">SUMPRODUCT((LOWER(INDEX(Attendance!$D:$ZZ,MATCH($A57,Attendance!$A:$A,0),0))="x")*(Attendance!$D$2:$ZZ$2=_xlfn.XLOOKUP(E$1,'Point System'!$A:$A,'Point System'!$B:$B,""))*(TEXT(Attendance!$D$1:$ZZ$1,"mmm")="May"))*_xlfn.XLOOKUP(E$1,'Point System'!$A:$A,'Point System'!$C:$C,0)</f>
        <v>0</v>
      </c>
      <c r="F57" s="233" cm="1">
        <f t="array" ref="F57">SUMPRODUCT((LOWER(INDEX(Attendance!$D:$ZZ,MATCH($A57,Attendance!$A:$A,0),0))="x")*(Attendance!$D$2:$ZZ$2=_xlfn.XLOOKUP(F$1,'Point System'!$A:$A,'Point System'!$B:$B,""))*(TEXT(Attendance!$D$1:$ZZ$1,"mmm")="May"))*_xlfn.XLOOKUP(F$1,'Point System'!$A:$A,'Point System'!$C:$C,0)</f>
        <v>0</v>
      </c>
      <c r="G57" s="233" cm="1">
        <f t="array" ref="G57">SUMPRODUCT((LOWER(INDEX(Attendance!$D:$ZZ,MATCH($A57,Attendance!$A:$A,0),0))="x")*(Attendance!$D$2:$ZZ$2=_xlfn.XLOOKUP(G$1,'Point System'!$A:$A,'Point System'!$B:$B,""))*(TEXT(Attendance!$D$1:$ZZ$1,"mmm")="May"))*_xlfn.XLOOKUP(G$1,'Point System'!$A:$A,'Point System'!$C:$C,0)</f>
        <v>0</v>
      </c>
      <c r="H57" s="233" cm="1">
        <f t="array" ref="H57">SUMPRODUCT((LOWER(INDEX(Attendance!$D:$ZZ,MATCH($A57,Attendance!$A:$A,0),0))="x")*(Attendance!$D$2:$ZZ$2=_xlfn.XLOOKUP(H$1,'Point System'!$A:$A,'Point System'!$B:$B,""))*(TEXT(Attendance!$D$1:$ZZ$1,"mmm")="May"))*_xlfn.XLOOKUP(H$1,'Point System'!$A:$A,'Point System'!$C:$C,0)</f>
        <v>0</v>
      </c>
      <c r="I57" s="233" cm="1">
        <f t="array" ref="I57">SUMPRODUCT((LOWER(INDEX(Attendance!$D:$ZZ,MATCH($A57,Attendance!$A:$A,0),0))="x")*(Attendance!$D$2:$ZZ$2=_xlfn.XLOOKUP(I$1,'Point System'!$A:$A,'Point System'!$B:$B,""))*(TEXT(Attendance!$D$1:$ZZ$1,"mmm")="May"))*_xlfn.XLOOKUP(I$1,'Point System'!$A:$A,'Point System'!$C:$C,0)</f>
        <v>0</v>
      </c>
      <c r="J57" s="233" cm="1">
        <f t="array" ref="J57">SUMPRODUCT((LOWER(INDEX(Attendance!$D:$ZZ,MATCH($A57,Attendance!$A:$A,0),0))="x")*(Attendance!$D$2:$ZZ$2=_xlfn.XLOOKUP(J$1,'Point System'!$A:$A,'Point System'!$B:$B,""))*(TEXT(Attendance!$D$1:$ZZ$1,"mmm")="May"))*_xlfn.XLOOKUP(J$1,'Point System'!$A:$A,'Point System'!$C:$C,0)</f>
        <v>0</v>
      </c>
      <c r="K57" s="233" cm="1">
        <f t="array" ref="K57">SUMPRODUCT((LOWER(INDEX(Attendance!$D:$ZZ,MATCH($A57,Attendance!$A:$A,0),0))="x")*(Attendance!$D$2:$ZZ$2=_xlfn.XLOOKUP(K$1,'Point System'!$A:$A,'Point System'!$B:$B,""))*(TEXT(Attendance!$D$1:$ZZ$1,"mmm")="May"))*_xlfn.XLOOKUP(K$1,'Point System'!$A:$A,'Point System'!$C:$C,0)</f>
        <v>0</v>
      </c>
      <c r="L57" s="188"/>
      <c r="M57" s="188"/>
      <c r="N57" s="188"/>
      <c r="O57" s="188"/>
      <c r="P57" s="241">
        <f t="shared" si="0"/>
        <v>0</v>
      </c>
      <c r="Q57" s="242">
        <f>IFERROR(INDEX(Deduction!$AI:$AI,MATCH($A57,Deduction!$A:$A,0))*_xlfn.XLOOKUP(Q$1,'Point System'!$E:$E,'Point System'!$G:$G,0),0)</f>
        <v>0</v>
      </c>
      <c r="R57" s="242">
        <f>IFERROR(INDEX(Deduction!$AJ:$AJ,MATCH($A57,Deduction!$A:$A,0))*_xlfn.XLOOKUP(R$1,'Point System'!$E:$E,'Point System'!$G:$G,0),0)</f>
        <v>0</v>
      </c>
      <c r="S57" s="242">
        <f>IFERROR(INDEX(Deduction!$AK:$AK,MATCH($A57,Deduction!$A:$A,0))*_xlfn.XLOOKUP(S$1,'Point System'!$E:$E,'Point System'!$G:$G,0),0)</f>
        <v>0</v>
      </c>
      <c r="T57" s="242">
        <f>IFERROR(INDEX(Deduction!$AL:$AL,MATCH($A57,Deduction!$A:$A,0))*_xlfn.XLOOKUP(T$1,'Point System'!$E:$E,'Point System'!$G:$G,0),0)</f>
        <v>0</v>
      </c>
      <c r="U57" s="242">
        <f>IFERROR(INDEX(Deduction!$AM:$AM,MATCH($A57,Deduction!$A:$A,0))*_xlfn.XLOOKUP(U$1,'Point System'!$E:$E,'Point System'!$G:$G,0),0)</f>
        <v>0</v>
      </c>
      <c r="V57" s="242">
        <f>IFERROR(INDEX(Deduction!$AN:$AN,MATCH($A57,Deduction!$A:$A,0))*_xlfn.XLOOKUP(V$1,'Point System'!$E:$E,'Point System'!$G:$G,0),0)</f>
        <v>0</v>
      </c>
      <c r="W57" s="241">
        <f t="shared" si="1"/>
        <v>0</v>
      </c>
      <c r="X57" s="241">
        <f t="shared" si="2"/>
        <v>0</v>
      </c>
      <c r="Y57" s="244" cm="1">
        <f t="array" ref="Y57">IFERROR(SUMPRODUCT((LOWER(INDEX(Attendance!$E:$ZZ,MATCH($A57,Attendance!$A:$A,0),0))="x")*(TEXT(Attendance!$E$1:$ZZ$1,"mmm")="May"))/SUMPRODUCT((Attendance!$E$1:$ZZ$1&lt;&gt;"")*(TEXT(Attendance!$E$1:$ZZ$1,"mmm")="May")),0)</f>
        <v>0</v>
      </c>
      <c r="Z57" s="245" cm="1">
        <f t="array" ref="Z57">IFERROR(SUMPRODUCT((LOWER(INDEX(Attendance!$E:$ZZ,MATCH($A57,Attendance!$A:$A,0),0))="x")*(Attendance!$E$2:$ZZ$2=_xlfn.XLOOKUP(E$1,'Point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58" spans="1:26" x14ac:dyDescent="0.25">
      <c r="A58" s="58">
        <f>Attendance!A57</f>
        <v>55</v>
      </c>
      <c r="B58" s="60" t="str">
        <f>IF($A58=0,"",IFERROR(_xlfn.LET(_xlpm.x,INDEX(Attendance!$B:$B,MATCH($A58,Attendance!$A:$A,0)),IF(_xlpm.x=0,"",_xlpm.x)),""))</f>
        <v/>
      </c>
      <c r="C58" s="60" t="str">
        <f>IF($A58=0,"",IFERROR(_xlfn.LET(_xlpm.x,INDEX(Attendance!$C:$C,MATCH($A58,Attendance!$A:$A,0)),IF(_xlpm.x=0,"",_xlpm.x)),""))</f>
        <v/>
      </c>
      <c r="D58" s="60" t="str">
        <f>IF($A58=0,"",IFERROR(_xlfn.LET(_xlpm.x,INDEX(Attendance!$D:$D,MATCH($A58,Attendance!$A:$A,0)),IF(_xlpm.x=0,"",_xlpm.x)),""))</f>
        <v/>
      </c>
      <c r="E58" s="233" cm="1">
        <f t="array" ref="E58">SUMPRODUCT((LOWER(INDEX(Attendance!$D:$ZZ,MATCH($A58,Attendance!$A:$A,0),0))="x")*(Attendance!$D$2:$ZZ$2=_xlfn.XLOOKUP(E$1,'Point System'!$A:$A,'Point System'!$B:$B,""))*(TEXT(Attendance!$D$1:$ZZ$1,"mmm")="May"))*_xlfn.XLOOKUP(E$1,'Point System'!$A:$A,'Point System'!$C:$C,0)</f>
        <v>0</v>
      </c>
      <c r="F58" s="233" cm="1">
        <f t="array" ref="F58">SUMPRODUCT((LOWER(INDEX(Attendance!$D:$ZZ,MATCH($A58,Attendance!$A:$A,0),0))="x")*(Attendance!$D$2:$ZZ$2=_xlfn.XLOOKUP(F$1,'Point System'!$A:$A,'Point System'!$B:$B,""))*(TEXT(Attendance!$D$1:$ZZ$1,"mmm")="May"))*_xlfn.XLOOKUP(F$1,'Point System'!$A:$A,'Point System'!$C:$C,0)</f>
        <v>0</v>
      </c>
      <c r="G58" s="233" cm="1">
        <f t="array" ref="G58">SUMPRODUCT((LOWER(INDEX(Attendance!$D:$ZZ,MATCH($A58,Attendance!$A:$A,0),0))="x")*(Attendance!$D$2:$ZZ$2=_xlfn.XLOOKUP(G$1,'Point System'!$A:$A,'Point System'!$B:$B,""))*(TEXT(Attendance!$D$1:$ZZ$1,"mmm")="May"))*_xlfn.XLOOKUP(G$1,'Point System'!$A:$A,'Point System'!$C:$C,0)</f>
        <v>0</v>
      </c>
      <c r="H58" s="233" cm="1">
        <f t="array" ref="H58">SUMPRODUCT((LOWER(INDEX(Attendance!$D:$ZZ,MATCH($A58,Attendance!$A:$A,0),0))="x")*(Attendance!$D$2:$ZZ$2=_xlfn.XLOOKUP(H$1,'Point System'!$A:$A,'Point System'!$B:$B,""))*(TEXT(Attendance!$D$1:$ZZ$1,"mmm")="May"))*_xlfn.XLOOKUP(H$1,'Point System'!$A:$A,'Point System'!$C:$C,0)</f>
        <v>0</v>
      </c>
      <c r="I58" s="233" cm="1">
        <f t="array" ref="I58">SUMPRODUCT((LOWER(INDEX(Attendance!$D:$ZZ,MATCH($A58,Attendance!$A:$A,0),0))="x")*(Attendance!$D$2:$ZZ$2=_xlfn.XLOOKUP(I$1,'Point System'!$A:$A,'Point System'!$B:$B,""))*(TEXT(Attendance!$D$1:$ZZ$1,"mmm")="May"))*_xlfn.XLOOKUP(I$1,'Point System'!$A:$A,'Point System'!$C:$C,0)</f>
        <v>0</v>
      </c>
      <c r="J58" s="233" cm="1">
        <f t="array" ref="J58">SUMPRODUCT((LOWER(INDEX(Attendance!$D:$ZZ,MATCH($A58,Attendance!$A:$A,0),0))="x")*(Attendance!$D$2:$ZZ$2=_xlfn.XLOOKUP(J$1,'Point System'!$A:$A,'Point System'!$B:$B,""))*(TEXT(Attendance!$D$1:$ZZ$1,"mmm")="May"))*_xlfn.XLOOKUP(J$1,'Point System'!$A:$A,'Point System'!$C:$C,0)</f>
        <v>0</v>
      </c>
      <c r="K58" s="233" cm="1">
        <f t="array" ref="K58">SUMPRODUCT((LOWER(INDEX(Attendance!$D:$ZZ,MATCH($A58,Attendance!$A:$A,0),0))="x")*(Attendance!$D$2:$ZZ$2=_xlfn.XLOOKUP(K$1,'Point System'!$A:$A,'Point System'!$B:$B,""))*(TEXT(Attendance!$D$1:$ZZ$1,"mmm")="May"))*_xlfn.XLOOKUP(K$1,'Point System'!$A:$A,'Point System'!$C:$C,0)</f>
        <v>0</v>
      </c>
      <c r="L58" s="188"/>
      <c r="M58" s="188"/>
      <c r="N58" s="188"/>
      <c r="O58" s="188"/>
      <c r="P58" s="241">
        <f t="shared" si="0"/>
        <v>0</v>
      </c>
      <c r="Q58" s="242">
        <f>IFERROR(INDEX(Deduction!$AI:$AI,MATCH($A58,Deduction!$A:$A,0))*_xlfn.XLOOKUP(Q$1,'Point System'!$E:$E,'Point System'!$G:$G,0),0)</f>
        <v>0</v>
      </c>
      <c r="R58" s="242">
        <f>IFERROR(INDEX(Deduction!$AJ:$AJ,MATCH($A58,Deduction!$A:$A,0))*_xlfn.XLOOKUP(R$1,'Point System'!$E:$E,'Point System'!$G:$G,0),0)</f>
        <v>0</v>
      </c>
      <c r="S58" s="242">
        <f>IFERROR(INDEX(Deduction!$AK:$AK,MATCH($A58,Deduction!$A:$A,0))*_xlfn.XLOOKUP(S$1,'Point System'!$E:$E,'Point System'!$G:$G,0),0)</f>
        <v>0</v>
      </c>
      <c r="T58" s="242">
        <f>IFERROR(INDEX(Deduction!$AL:$AL,MATCH($A58,Deduction!$A:$A,0))*_xlfn.XLOOKUP(T$1,'Point System'!$E:$E,'Point System'!$G:$G,0),0)</f>
        <v>0</v>
      </c>
      <c r="U58" s="242">
        <f>IFERROR(INDEX(Deduction!$AM:$AM,MATCH($A58,Deduction!$A:$A,0))*_xlfn.XLOOKUP(U$1,'Point System'!$E:$E,'Point System'!$G:$G,0),0)</f>
        <v>0</v>
      </c>
      <c r="V58" s="242">
        <f>IFERROR(INDEX(Deduction!$AN:$AN,MATCH($A58,Deduction!$A:$A,0))*_xlfn.XLOOKUP(V$1,'Point System'!$E:$E,'Point System'!$G:$G,0),0)</f>
        <v>0</v>
      </c>
      <c r="W58" s="241">
        <f t="shared" si="1"/>
        <v>0</v>
      </c>
      <c r="X58" s="241">
        <f t="shared" si="2"/>
        <v>0</v>
      </c>
      <c r="Y58" s="244" cm="1">
        <f t="array" ref="Y58">IFERROR(SUMPRODUCT((LOWER(INDEX(Attendance!$E:$ZZ,MATCH($A58,Attendance!$A:$A,0),0))="x")*(TEXT(Attendance!$E$1:$ZZ$1,"mmm")="May"))/SUMPRODUCT((Attendance!$E$1:$ZZ$1&lt;&gt;"")*(TEXT(Attendance!$E$1:$ZZ$1,"mmm")="May")),0)</f>
        <v>0</v>
      </c>
      <c r="Z58" s="245" cm="1">
        <f t="array" ref="Z58">IFERROR(SUMPRODUCT((LOWER(INDEX(Attendance!$E:$ZZ,MATCH($A58,Attendance!$A:$A,0),0))="x")*(Attendance!$E$2:$ZZ$2=_xlfn.XLOOKUP(E$1,'Point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59" spans="1:26" x14ac:dyDescent="0.25">
      <c r="A59" s="60">
        <f>Attendance!A58</f>
        <v>56</v>
      </c>
      <c r="B59" s="60" t="str">
        <f>IF($A59=0,"",IFERROR(_xlfn.LET(_xlpm.x,INDEX(Attendance!$B:$B,MATCH($A59,Attendance!$A:$A,0)),IF(_xlpm.x=0,"",_xlpm.x)),""))</f>
        <v/>
      </c>
      <c r="C59" s="60" t="str">
        <f>IF($A59=0,"",IFERROR(_xlfn.LET(_xlpm.x,INDEX(Attendance!$C:$C,MATCH($A59,Attendance!$A:$A,0)),IF(_xlpm.x=0,"",_xlpm.x)),""))</f>
        <v/>
      </c>
      <c r="D59" s="60" t="str">
        <f>IF($A59=0,"",IFERROR(_xlfn.LET(_xlpm.x,INDEX(Attendance!$D:$D,MATCH($A59,Attendance!$A:$A,0)),IF(_xlpm.x=0,"",_xlpm.x)),""))</f>
        <v/>
      </c>
      <c r="E59" s="233" cm="1">
        <f t="array" ref="E59">SUMPRODUCT((LOWER(INDEX(Attendance!$D:$ZZ,MATCH($A59,Attendance!$A:$A,0),0))="x")*(Attendance!$D$2:$ZZ$2=_xlfn.XLOOKUP(E$1,'Point System'!$A:$A,'Point System'!$B:$B,""))*(TEXT(Attendance!$D$1:$ZZ$1,"mmm")="May"))*_xlfn.XLOOKUP(E$1,'Point System'!$A:$A,'Point System'!$C:$C,0)</f>
        <v>0</v>
      </c>
      <c r="F59" s="233" cm="1">
        <f t="array" ref="F59">SUMPRODUCT((LOWER(INDEX(Attendance!$D:$ZZ,MATCH($A59,Attendance!$A:$A,0),0))="x")*(Attendance!$D$2:$ZZ$2=_xlfn.XLOOKUP(F$1,'Point System'!$A:$A,'Point System'!$B:$B,""))*(TEXT(Attendance!$D$1:$ZZ$1,"mmm")="May"))*_xlfn.XLOOKUP(F$1,'Point System'!$A:$A,'Point System'!$C:$C,0)</f>
        <v>0</v>
      </c>
      <c r="G59" s="233" cm="1">
        <f t="array" ref="G59">SUMPRODUCT((LOWER(INDEX(Attendance!$D:$ZZ,MATCH($A59,Attendance!$A:$A,0),0))="x")*(Attendance!$D$2:$ZZ$2=_xlfn.XLOOKUP(G$1,'Point System'!$A:$A,'Point System'!$B:$B,""))*(TEXT(Attendance!$D$1:$ZZ$1,"mmm")="May"))*_xlfn.XLOOKUP(G$1,'Point System'!$A:$A,'Point System'!$C:$C,0)</f>
        <v>0</v>
      </c>
      <c r="H59" s="233" cm="1">
        <f t="array" ref="H59">SUMPRODUCT((LOWER(INDEX(Attendance!$D:$ZZ,MATCH($A59,Attendance!$A:$A,0),0))="x")*(Attendance!$D$2:$ZZ$2=_xlfn.XLOOKUP(H$1,'Point System'!$A:$A,'Point System'!$B:$B,""))*(TEXT(Attendance!$D$1:$ZZ$1,"mmm")="May"))*_xlfn.XLOOKUP(H$1,'Point System'!$A:$A,'Point System'!$C:$C,0)</f>
        <v>0</v>
      </c>
      <c r="I59" s="233" cm="1">
        <f t="array" ref="I59">SUMPRODUCT((LOWER(INDEX(Attendance!$D:$ZZ,MATCH($A59,Attendance!$A:$A,0),0))="x")*(Attendance!$D$2:$ZZ$2=_xlfn.XLOOKUP(I$1,'Point System'!$A:$A,'Point System'!$B:$B,""))*(TEXT(Attendance!$D$1:$ZZ$1,"mmm")="May"))*_xlfn.XLOOKUP(I$1,'Point System'!$A:$A,'Point System'!$C:$C,0)</f>
        <v>0</v>
      </c>
      <c r="J59" s="233" cm="1">
        <f t="array" ref="J59">SUMPRODUCT((LOWER(INDEX(Attendance!$D:$ZZ,MATCH($A59,Attendance!$A:$A,0),0))="x")*(Attendance!$D$2:$ZZ$2=_xlfn.XLOOKUP(J$1,'Point System'!$A:$A,'Point System'!$B:$B,""))*(TEXT(Attendance!$D$1:$ZZ$1,"mmm")="May"))*_xlfn.XLOOKUP(J$1,'Point System'!$A:$A,'Point System'!$C:$C,0)</f>
        <v>0</v>
      </c>
      <c r="K59" s="233" cm="1">
        <f t="array" ref="K59">SUMPRODUCT((LOWER(INDEX(Attendance!$D:$ZZ,MATCH($A59,Attendance!$A:$A,0),0))="x")*(Attendance!$D$2:$ZZ$2=_xlfn.XLOOKUP(K$1,'Point System'!$A:$A,'Point System'!$B:$B,""))*(TEXT(Attendance!$D$1:$ZZ$1,"mmm")="May"))*_xlfn.XLOOKUP(K$1,'Point System'!$A:$A,'Point System'!$C:$C,0)</f>
        <v>0</v>
      </c>
      <c r="L59" s="188"/>
      <c r="M59" s="188"/>
      <c r="N59" s="188"/>
      <c r="O59" s="188"/>
      <c r="P59" s="241">
        <f t="shared" si="0"/>
        <v>0</v>
      </c>
      <c r="Q59" s="242">
        <f>IFERROR(INDEX(Deduction!$AI:$AI,MATCH($A59,Deduction!$A:$A,0))*_xlfn.XLOOKUP(Q$1,'Point System'!$E:$E,'Point System'!$G:$G,0),0)</f>
        <v>0</v>
      </c>
      <c r="R59" s="242">
        <f>IFERROR(INDEX(Deduction!$AJ:$AJ,MATCH($A59,Deduction!$A:$A,0))*_xlfn.XLOOKUP(R$1,'Point System'!$E:$E,'Point System'!$G:$G,0),0)</f>
        <v>0</v>
      </c>
      <c r="S59" s="242">
        <f>IFERROR(INDEX(Deduction!$AK:$AK,MATCH($A59,Deduction!$A:$A,0))*_xlfn.XLOOKUP(S$1,'Point System'!$E:$E,'Point System'!$G:$G,0),0)</f>
        <v>0</v>
      </c>
      <c r="T59" s="242">
        <f>IFERROR(INDEX(Deduction!$AL:$AL,MATCH($A59,Deduction!$A:$A,0))*_xlfn.XLOOKUP(T$1,'Point System'!$E:$E,'Point System'!$G:$G,0),0)</f>
        <v>0</v>
      </c>
      <c r="U59" s="242">
        <f>IFERROR(INDEX(Deduction!$AM:$AM,MATCH($A59,Deduction!$A:$A,0))*_xlfn.XLOOKUP(U$1,'Point System'!$E:$E,'Point System'!$G:$G,0),0)</f>
        <v>0</v>
      </c>
      <c r="V59" s="242">
        <f>IFERROR(INDEX(Deduction!$AN:$AN,MATCH($A59,Deduction!$A:$A,0))*_xlfn.XLOOKUP(V$1,'Point System'!$E:$E,'Point System'!$G:$G,0),0)</f>
        <v>0</v>
      </c>
      <c r="W59" s="241">
        <f t="shared" si="1"/>
        <v>0</v>
      </c>
      <c r="X59" s="241">
        <f t="shared" si="2"/>
        <v>0</v>
      </c>
      <c r="Y59" s="244" cm="1">
        <f t="array" ref="Y59">IFERROR(SUMPRODUCT((LOWER(INDEX(Attendance!$E:$ZZ,MATCH($A59,Attendance!$A:$A,0),0))="x")*(TEXT(Attendance!$E$1:$ZZ$1,"mmm")="May"))/SUMPRODUCT((Attendance!$E$1:$ZZ$1&lt;&gt;"")*(TEXT(Attendance!$E$1:$ZZ$1,"mmm")="May")),0)</f>
        <v>0</v>
      </c>
      <c r="Z59" s="245" cm="1">
        <f t="array" ref="Z59">IFERROR(SUMPRODUCT((LOWER(INDEX(Attendance!$E:$ZZ,MATCH($A59,Attendance!$A:$A,0),0))="x")*(Attendance!$E$2:$ZZ$2=_xlfn.XLOOKUP(E$1,'Point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60" spans="1:26" x14ac:dyDescent="0.25">
      <c r="A60" s="58">
        <f>Attendance!A59</f>
        <v>57</v>
      </c>
      <c r="B60" s="60" t="str">
        <f>IF($A60=0,"",IFERROR(_xlfn.LET(_xlpm.x,INDEX(Attendance!$B:$B,MATCH($A60,Attendance!$A:$A,0)),IF(_xlpm.x=0,"",_xlpm.x)),""))</f>
        <v/>
      </c>
      <c r="C60" s="60" t="str">
        <f>IF($A60=0,"",IFERROR(_xlfn.LET(_xlpm.x,INDEX(Attendance!$C:$C,MATCH($A60,Attendance!$A:$A,0)),IF(_xlpm.x=0,"",_xlpm.x)),""))</f>
        <v/>
      </c>
      <c r="D60" s="60" t="str">
        <f>IF($A60=0,"",IFERROR(_xlfn.LET(_xlpm.x,INDEX(Attendance!$D:$D,MATCH($A60,Attendance!$A:$A,0)),IF(_xlpm.x=0,"",_xlpm.x)),""))</f>
        <v/>
      </c>
      <c r="E60" s="233" cm="1">
        <f t="array" ref="E60">SUMPRODUCT((LOWER(INDEX(Attendance!$D:$ZZ,MATCH($A60,Attendance!$A:$A,0),0))="x")*(Attendance!$D$2:$ZZ$2=_xlfn.XLOOKUP(E$1,'Point System'!$A:$A,'Point System'!$B:$B,""))*(TEXT(Attendance!$D$1:$ZZ$1,"mmm")="May"))*_xlfn.XLOOKUP(E$1,'Point System'!$A:$A,'Point System'!$C:$C,0)</f>
        <v>0</v>
      </c>
      <c r="F60" s="233" cm="1">
        <f t="array" ref="F60">SUMPRODUCT((LOWER(INDEX(Attendance!$D:$ZZ,MATCH($A60,Attendance!$A:$A,0),0))="x")*(Attendance!$D$2:$ZZ$2=_xlfn.XLOOKUP(F$1,'Point System'!$A:$A,'Point System'!$B:$B,""))*(TEXT(Attendance!$D$1:$ZZ$1,"mmm")="May"))*_xlfn.XLOOKUP(F$1,'Point System'!$A:$A,'Point System'!$C:$C,0)</f>
        <v>0</v>
      </c>
      <c r="G60" s="233" cm="1">
        <f t="array" ref="G60">SUMPRODUCT((LOWER(INDEX(Attendance!$D:$ZZ,MATCH($A60,Attendance!$A:$A,0),0))="x")*(Attendance!$D$2:$ZZ$2=_xlfn.XLOOKUP(G$1,'Point System'!$A:$A,'Point System'!$B:$B,""))*(TEXT(Attendance!$D$1:$ZZ$1,"mmm")="May"))*_xlfn.XLOOKUP(G$1,'Point System'!$A:$A,'Point System'!$C:$C,0)</f>
        <v>0</v>
      </c>
      <c r="H60" s="233" cm="1">
        <f t="array" ref="H60">SUMPRODUCT((LOWER(INDEX(Attendance!$D:$ZZ,MATCH($A60,Attendance!$A:$A,0),0))="x")*(Attendance!$D$2:$ZZ$2=_xlfn.XLOOKUP(H$1,'Point System'!$A:$A,'Point System'!$B:$B,""))*(TEXT(Attendance!$D$1:$ZZ$1,"mmm")="May"))*_xlfn.XLOOKUP(H$1,'Point System'!$A:$A,'Point System'!$C:$C,0)</f>
        <v>0</v>
      </c>
      <c r="I60" s="233" cm="1">
        <f t="array" ref="I60">SUMPRODUCT((LOWER(INDEX(Attendance!$D:$ZZ,MATCH($A60,Attendance!$A:$A,0),0))="x")*(Attendance!$D$2:$ZZ$2=_xlfn.XLOOKUP(I$1,'Point System'!$A:$A,'Point System'!$B:$B,""))*(TEXT(Attendance!$D$1:$ZZ$1,"mmm")="May"))*_xlfn.XLOOKUP(I$1,'Point System'!$A:$A,'Point System'!$C:$C,0)</f>
        <v>0</v>
      </c>
      <c r="J60" s="233" cm="1">
        <f t="array" ref="J60">SUMPRODUCT((LOWER(INDEX(Attendance!$D:$ZZ,MATCH($A60,Attendance!$A:$A,0),0))="x")*(Attendance!$D$2:$ZZ$2=_xlfn.XLOOKUP(J$1,'Point System'!$A:$A,'Point System'!$B:$B,""))*(TEXT(Attendance!$D$1:$ZZ$1,"mmm")="May"))*_xlfn.XLOOKUP(J$1,'Point System'!$A:$A,'Point System'!$C:$C,0)</f>
        <v>0</v>
      </c>
      <c r="K60" s="233" cm="1">
        <f t="array" ref="K60">SUMPRODUCT((LOWER(INDEX(Attendance!$D:$ZZ,MATCH($A60,Attendance!$A:$A,0),0))="x")*(Attendance!$D$2:$ZZ$2=_xlfn.XLOOKUP(K$1,'Point System'!$A:$A,'Point System'!$B:$B,""))*(TEXT(Attendance!$D$1:$ZZ$1,"mmm")="May"))*_xlfn.XLOOKUP(K$1,'Point System'!$A:$A,'Point System'!$C:$C,0)</f>
        <v>0</v>
      </c>
      <c r="L60" s="188"/>
      <c r="M60" s="188"/>
      <c r="N60" s="188"/>
      <c r="O60" s="188"/>
      <c r="P60" s="241">
        <f t="shared" si="0"/>
        <v>0</v>
      </c>
      <c r="Q60" s="242">
        <f>IFERROR(INDEX(Deduction!$AI:$AI,MATCH($A60,Deduction!$A:$A,0))*_xlfn.XLOOKUP(Q$1,'Point System'!$E:$E,'Point System'!$G:$G,0),0)</f>
        <v>0</v>
      </c>
      <c r="R60" s="242">
        <f>IFERROR(INDEX(Deduction!$AJ:$AJ,MATCH($A60,Deduction!$A:$A,0))*_xlfn.XLOOKUP(R$1,'Point System'!$E:$E,'Point System'!$G:$G,0),0)</f>
        <v>0</v>
      </c>
      <c r="S60" s="242">
        <f>IFERROR(INDEX(Deduction!$AK:$AK,MATCH($A60,Deduction!$A:$A,0))*_xlfn.XLOOKUP(S$1,'Point System'!$E:$E,'Point System'!$G:$G,0),0)</f>
        <v>0</v>
      </c>
      <c r="T60" s="242">
        <f>IFERROR(INDEX(Deduction!$AL:$AL,MATCH($A60,Deduction!$A:$A,0))*_xlfn.XLOOKUP(T$1,'Point System'!$E:$E,'Point System'!$G:$G,0),0)</f>
        <v>0</v>
      </c>
      <c r="U60" s="242">
        <f>IFERROR(INDEX(Deduction!$AM:$AM,MATCH($A60,Deduction!$A:$A,0))*_xlfn.XLOOKUP(U$1,'Point System'!$E:$E,'Point System'!$G:$G,0),0)</f>
        <v>0</v>
      </c>
      <c r="V60" s="242">
        <f>IFERROR(INDEX(Deduction!$AN:$AN,MATCH($A60,Deduction!$A:$A,0))*_xlfn.XLOOKUP(V$1,'Point System'!$E:$E,'Point System'!$G:$G,0),0)</f>
        <v>0</v>
      </c>
      <c r="W60" s="241">
        <f t="shared" si="1"/>
        <v>0</v>
      </c>
      <c r="X60" s="241">
        <f t="shared" si="2"/>
        <v>0</v>
      </c>
      <c r="Y60" s="244" cm="1">
        <f t="array" ref="Y60">IFERROR(SUMPRODUCT((LOWER(INDEX(Attendance!$E:$ZZ,MATCH($A60,Attendance!$A:$A,0),0))="x")*(TEXT(Attendance!$E$1:$ZZ$1,"mmm")="May"))/SUMPRODUCT((Attendance!$E$1:$ZZ$1&lt;&gt;"")*(TEXT(Attendance!$E$1:$ZZ$1,"mmm")="May")),0)</f>
        <v>0</v>
      </c>
      <c r="Z60" s="245" cm="1">
        <f t="array" ref="Z60">IFERROR(SUMPRODUCT((LOWER(INDEX(Attendance!$E:$ZZ,MATCH($A60,Attendance!$A:$A,0),0))="x")*(Attendance!$E$2:$ZZ$2=_xlfn.XLOOKUP(E$1,'Point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61" spans="1:26" x14ac:dyDescent="0.25">
      <c r="A61" s="60">
        <f>Attendance!A60</f>
        <v>58</v>
      </c>
      <c r="B61" s="60" t="str">
        <f>IF($A61=0,"",IFERROR(_xlfn.LET(_xlpm.x,INDEX(Attendance!$B:$B,MATCH($A61,Attendance!$A:$A,0)),IF(_xlpm.x=0,"",_xlpm.x)),""))</f>
        <v/>
      </c>
      <c r="C61" s="60" t="str">
        <f>IF($A61=0,"",IFERROR(_xlfn.LET(_xlpm.x,INDEX(Attendance!$C:$C,MATCH($A61,Attendance!$A:$A,0)),IF(_xlpm.x=0,"",_xlpm.x)),""))</f>
        <v/>
      </c>
      <c r="D61" s="60" t="str">
        <f>IF($A61=0,"",IFERROR(_xlfn.LET(_xlpm.x,INDEX(Attendance!$D:$D,MATCH($A61,Attendance!$A:$A,0)),IF(_xlpm.x=0,"",_xlpm.x)),""))</f>
        <v/>
      </c>
      <c r="E61" s="233" cm="1">
        <f t="array" ref="E61">SUMPRODUCT((LOWER(INDEX(Attendance!$D:$ZZ,MATCH($A61,Attendance!$A:$A,0),0))="x")*(Attendance!$D$2:$ZZ$2=_xlfn.XLOOKUP(E$1,'Point System'!$A:$A,'Point System'!$B:$B,""))*(TEXT(Attendance!$D$1:$ZZ$1,"mmm")="May"))*_xlfn.XLOOKUP(E$1,'Point System'!$A:$A,'Point System'!$C:$C,0)</f>
        <v>0</v>
      </c>
      <c r="F61" s="233" cm="1">
        <f t="array" ref="F61">SUMPRODUCT((LOWER(INDEX(Attendance!$D:$ZZ,MATCH($A61,Attendance!$A:$A,0),0))="x")*(Attendance!$D$2:$ZZ$2=_xlfn.XLOOKUP(F$1,'Point System'!$A:$A,'Point System'!$B:$B,""))*(TEXT(Attendance!$D$1:$ZZ$1,"mmm")="May"))*_xlfn.XLOOKUP(F$1,'Point System'!$A:$A,'Point System'!$C:$C,0)</f>
        <v>0</v>
      </c>
      <c r="G61" s="233" cm="1">
        <f t="array" ref="G61">SUMPRODUCT((LOWER(INDEX(Attendance!$D:$ZZ,MATCH($A61,Attendance!$A:$A,0),0))="x")*(Attendance!$D$2:$ZZ$2=_xlfn.XLOOKUP(G$1,'Point System'!$A:$A,'Point System'!$B:$B,""))*(TEXT(Attendance!$D$1:$ZZ$1,"mmm")="May"))*_xlfn.XLOOKUP(G$1,'Point System'!$A:$A,'Point System'!$C:$C,0)</f>
        <v>0</v>
      </c>
      <c r="H61" s="233" cm="1">
        <f t="array" ref="H61">SUMPRODUCT((LOWER(INDEX(Attendance!$D:$ZZ,MATCH($A61,Attendance!$A:$A,0),0))="x")*(Attendance!$D$2:$ZZ$2=_xlfn.XLOOKUP(H$1,'Point System'!$A:$A,'Point System'!$B:$B,""))*(TEXT(Attendance!$D$1:$ZZ$1,"mmm")="May"))*_xlfn.XLOOKUP(H$1,'Point System'!$A:$A,'Point System'!$C:$C,0)</f>
        <v>0</v>
      </c>
      <c r="I61" s="233" cm="1">
        <f t="array" ref="I61">SUMPRODUCT((LOWER(INDEX(Attendance!$D:$ZZ,MATCH($A61,Attendance!$A:$A,0),0))="x")*(Attendance!$D$2:$ZZ$2=_xlfn.XLOOKUP(I$1,'Point System'!$A:$A,'Point System'!$B:$B,""))*(TEXT(Attendance!$D$1:$ZZ$1,"mmm")="May"))*_xlfn.XLOOKUP(I$1,'Point System'!$A:$A,'Point System'!$C:$C,0)</f>
        <v>0</v>
      </c>
      <c r="J61" s="233" cm="1">
        <f t="array" ref="J61">SUMPRODUCT((LOWER(INDEX(Attendance!$D:$ZZ,MATCH($A61,Attendance!$A:$A,0),0))="x")*(Attendance!$D$2:$ZZ$2=_xlfn.XLOOKUP(J$1,'Point System'!$A:$A,'Point System'!$B:$B,""))*(TEXT(Attendance!$D$1:$ZZ$1,"mmm")="May"))*_xlfn.XLOOKUP(J$1,'Point System'!$A:$A,'Point System'!$C:$C,0)</f>
        <v>0</v>
      </c>
      <c r="K61" s="233" cm="1">
        <f t="array" ref="K61">SUMPRODUCT((LOWER(INDEX(Attendance!$D:$ZZ,MATCH($A61,Attendance!$A:$A,0),0))="x")*(Attendance!$D$2:$ZZ$2=_xlfn.XLOOKUP(K$1,'Point System'!$A:$A,'Point System'!$B:$B,""))*(TEXT(Attendance!$D$1:$ZZ$1,"mmm")="May"))*_xlfn.XLOOKUP(K$1,'Point System'!$A:$A,'Point System'!$C:$C,0)</f>
        <v>0</v>
      </c>
      <c r="L61" s="188"/>
      <c r="M61" s="188"/>
      <c r="N61" s="188"/>
      <c r="O61" s="188"/>
      <c r="P61" s="241">
        <f t="shared" si="0"/>
        <v>0</v>
      </c>
      <c r="Q61" s="242">
        <f>IFERROR(INDEX(Deduction!$AI:$AI,MATCH($A61,Deduction!$A:$A,0))*_xlfn.XLOOKUP(Q$1,'Point System'!$E:$E,'Point System'!$G:$G,0),0)</f>
        <v>0</v>
      </c>
      <c r="R61" s="242">
        <f>IFERROR(INDEX(Deduction!$AJ:$AJ,MATCH($A61,Deduction!$A:$A,0))*_xlfn.XLOOKUP(R$1,'Point System'!$E:$E,'Point System'!$G:$G,0),0)</f>
        <v>0</v>
      </c>
      <c r="S61" s="242">
        <f>IFERROR(INDEX(Deduction!$AK:$AK,MATCH($A61,Deduction!$A:$A,0))*_xlfn.XLOOKUP(S$1,'Point System'!$E:$E,'Point System'!$G:$G,0),0)</f>
        <v>0</v>
      </c>
      <c r="T61" s="242">
        <f>IFERROR(INDEX(Deduction!$AL:$AL,MATCH($A61,Deduction!$A:$A,0))*_xlfn.XLOOKUP(T$1,'Point System'!$E:$E,'Point System'!$G:$G,0),0)</f>
        <v>0</v>
      </c>
      <c r="U61" s="242">
        <f>IFERROR(INDEX(Deduction!$AM:$AM,MATCH($A61,Deduction!$A:$A,0))*_xlfn.XLOOKUP(U$1,'Point System'!$E:$E,'Point System'!$G:$G,0),0)</f>
        <v>0</v>
      </c>
      <c r="V61" s="242">
        <f>IFERROR(INDEX(Deduction!$AN:$AN,MATCH($A61,Deduction!$A:$A,0))*_xlfn.XLOOKUP(V$1,'Point System'!$E:$E,'Point System'!$G:$G,0),0)</f>
        <v>0</v>
      </c>
      <c r="W61" s="241">
        <f t="shared" si="1"/>
        <v>0</v>
      </c>
      <c r="X61" s="241">
        <f t="shared" si="2"/>
        <v>0</v>
      </c>
      <c r="Y61" s="244" cm="1">
        <f t="array" ref="Y61">IFERROR(SUMPRODUCT((LOWER(INDEX(Attendance!$E:$ZZ,MATCH($A61,Attendance!$A:$A,0),0))="x")*(TEXT(Attendance!$E$1:$ZZ$1,"mmm")="May"))/SUMPRODUCT((Attendance!$E$1:$ZZ$1&lt;&gt;"")*(TEXT(Attendance!$E$1:$ZZ$1,"mmm")="May")),0)</f>
        <v>0</v>
      </c>
      <c r="Z61" s="245" cm="1">
        <f t="array" ref="Z61">IFERROR(SUMPRODUCT((LOWER(INDEX(Attendance!$E:$ZZ,MATCH($A61,Attendance!$A:$A,0),0))="x")*(Attendance!$E$2:$ZZ$2=_xlfn.XLOOKUP(E$1,'Point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62" spans="1:26" x14ac:dyDescent="0.25">
      <c r="A62" s="58">
        <f>Attendance!A61</f>
        <v>59</v>
      </c>
      <c r="B62" s="60" t="str">
        <f>IF($A62=0,"",IFERROR(_xlfn.LET(_xlpm.x,INDEX(Attendance!$B:$B,MATCH($A62,Attendance!$A:$A,0)),IF(_xlpm.x=0,"",_xlpm.x)),""))</f>
        <v/>
      </c>
      <c r="C62" s="60" t="str">
        <f>IF($A62=0,"",IFERROR(_xlfn.LET(_xlpm.x,INDEX(Attendance!$C:$C,MATCH($A62,Attendance!$A:$A,0)),IF(_xlpm.x=0,"",_xlpm.x)),""))</f>
        <v/>
      </c>
      <c r="D62" s="60" t="str">
        <f>IF($A62=0,"",IFERROR(_xlfn.LET(_xlpm.x,INDEX(Attendance!$D:$D,MATCH($A62,Attendance!$A:$A,0)),IF(_xlpm.x=0,"",_xlpm.x)),""))</f>
        <v/>
      </c>
      <c r="E62" s="233" cm="1">
        <f t="array" ref="E62">SUMPRODUCT((LOWER(INDEX(Attendance!$D:$ZZ,MATCH($A62,Attendance!$A:$A,0),0))="x")*(Attendance!$D$2:$ZZ$2=_xlfn.XLOOKUP(E$1,'Point System'!$A:$A,'Point System'!$B:$B,""))*(TEXT(Attendance!$D$1:$ZZ$1,"mmm")="May"))*_xlfn.XLOOKUP(E$1,'Point System'!$A:$A,'Point System'!$C:$C,0)</f>
        <v>0</v>
      </c>
      <c r="F62" s="233" cm="1">
        <f t="array" ref="F62">SUMPRODUCT((LOWER(INDEX(Attendance!$D:$ZZ,MATCH($A62,Attendance!$A:$A,0),0))="x")*(Attendance!$D$2:$ZZ$2=_xlfn.XLOOKUP(F$1,'Point System'!$A:$A,'Point System'!$B:$B,""))*(TEXT(Attendance!$D$1:$ZZ$1,"mmm")="May"))*_xlfn.XLOOKUP(F$1,'Point System'!$A:$A,'Point System'!$C:$C,0)</f>
        <v>0</v>
      </c>
      <c r="G62" s="233" cm="1">
        <f t="array" ref="G62">SUMPRODUCT((LOWER(INDEX(Attendance!$D:$ZZ,MATCH($A62,Attendance!$A:$A,0),0))="x")*(Attendance!$D$2:$ZZ$2=_xlfn.XLOOKUP(G$1,'Point System'!$A:$A,'Point System'!$B:$B,""))*(TEXT(Attendance!$D$1:$ZZ$1,"mmm")="May"))*_xlfn.XLOOKUP(G$1,'Point System'!$A:$A,'Point System'!$C:$C,0)</f>
        <v>0</v>
      </c>
      <c r="H62" s="233" cm="1">
        <f t="array" ref="H62">SUMPRODUCT((LOWER(INDEX(Attendance!$D:$ZZ,MATCH($A62,Attendance!$A:$A,0),0))="x")*(Attendance!$D$2:$ZZ$2=_xlfn.XLOOKUP(H$1,'Point System'!$A:$A,'Point System'!$B:$B,""))*(TEXT(Attendance!$D$1:$ZZ$1,"mmm")="May"))*_xlfn.XLOOKUP(H$1,'Point System'!$A:$A,'Point System'!$C:$C,0)</f>
        <v>0</v>
      </c>
      <c r="I62" s="233" cm="1">
        <f t="array" ref="I62">SUMPRODUCT((LOWER(INDEX(Attendance!$D:$ZZ,MATCH($A62,Attendance!$A:$A,0),0))="x")*(Attendance!$D$2:$ZZ$2=_xlfn.XLOOKUP(I$1,'Point System'!$A:$A,'Point System'!$B:$B,""))*(TEXT(Attendance!$D$1:$ZZ$1,"mmm")="May"))*_xlfn.XLOOKUP(I$1,'Point System'!$A:$A,'Point System'!$C:$C,0)</f>
        <v>0</v>
      </c>
      <c r="J62" s="233" cm="1">
        <f t="array" ref="J62">SUMPRODUCT((LOWER(INDEX(Attendance!$D:$ZZ,MATCH($A62,Attendance!$A:$A,0),0))="x")*(Attendance!$D$2:$ZZ$2=_xlfn.XLOOKUP(J$1,'Point System'!$A:$A,'Point System'!$B:$B,""))*(TEXT(Attendance!$D$1:$ZZ$1,"mmm")="May"))*_xlfn.XLOOKUP(J$1,'Point System'!$A:$A,'Point System'!$C:$C,0)</f>
        <v>0</v>
      </c>
      <c r="K62" s="233" cm="1">
        <f t="array" ref="K62">SUMPRODUCT((LOWER(INDEX(Attendance!$D:$ZZ,MATCH($A62,Attendance!$A:$A,0),0))="x")*(Attendance!$D$2:$ZZ$2=_xlfn.XLOOKUP(K$1,'Point System'!$A:$A,'Point System'!$B:$B,""))*(TEXT(Attendance!$D$1:$ZZ$1,"mmm")="May"))*_xlfn.XLOOKUP(K$1,'Point System'!$A:$A,'Point System'!$C:$C,0)</f>
        <v>0</v>
      </c>
      <c r="L62" s="188"/>
      <c r="M62" s="188"/>
      <c r="N62" s="188"/>
      <c r="O62" s="188"/>
      <c r="P62" s="241">
        <f t="shared" si="0"/>
        <v>0</v>
      </c>
      <c r="Q62" s="242">
        <f>IFERROR(INDEX(Deduction!$AI:$AI,MATCH($A62,Deduction!$A:$A,0))*_xlfn.XLOOKUP(Q$1,'Point System'!$E:$E,'Point System'!$G:$G,0),0)</f>
        <v>0</v>
      </c>
      <c r="R62" s="242">
        <f>IFERROR(INDEX(Deduction!$AJ:$AJ,MATCH($A62,Deduction!$A:$A,0))*_xlfn.XLOOKUP(R$1,'Point System'!$E:$E,'Point System'!$G:$G,0),0)</f>
        <v>0</v>
      </c>
      <c r="S62" s="242">
        <f>IFERROR(INDEX(Deduction!$AK:$AK,MATCH($A62,Deduction!$A:$A,0))*_xlfn.XLOOKUP(S$1,'Point System'!$E:$E,'Point System'!$G:$G,0),0)</f>
        <v>0</v>
      </c>
      <c r="T62" s="242">
        <f>IFERROR(INDEX(Deduction!$AL:$AL,MATCH($A62,Deduction!$A:$A,0))*_xlfn.XLOOKUP(T$1,'Point System'!$E:$E,'Point System'!$G:$G,0),0)</f>
        <v>0</v>
      </c>
      <c r="U62" s="242">
        <f>IFERROR(INDEX(Deduction!$AM:$AM,MATCH($A62,Deduction!$A:$A,0))*_xlfn.XLOOKUP(U$1,'Point System'!$E:$E,'Point System'!$G:$G,0),0)</f>
        <v>0</v>
      </c>
      <c r="V62" s="242">
        <f>IFERROR(INDEX(Deduction!$AN:$AN,MATCH($A62,Deduction!$A:$A,0))*_xlfn.XLOOKUP(V$1,'Point System'!$E:$E,'Point System'!$G:$G,0),0)</f>
        <v>0</v>
      </c>
      <c r="W62" s="241">
        <f t="shared" si="1"/>
        <v>0</v>
      </c>
      <c r="X62" s="241">
        <f t="shared" si="2"/>
        <v>0</v>
      </c>
      <c r="Y62" s="244" cm="1">
        <f t="array" ref="Y62">IFERROR(SUMPRODUCT((LOWER(INDEX(Attendance!$E:$ZZ,MATCH($A62,Attendance!$A:$A,0),0))="x")*(TEXT(Attendance!$E$1:$ZZ$1,"mmm")="May"))/SUMPRODUCT((Attendance!$E$1:$ZZ$1&lt;&gt;"")*(TEXT(Attendance!$E$1:$ZZ$1,"mmm")="May")),0)</f>
        <v>0</v>
      </c>
      <c r="Z62" s="245" cm="1">
        <f t="array" ref="Z62">IFERROR(SUMPRODUCT((LOWER(INDEX(Attendance!$E:$ZZ,MATCH($A62,Attendance!$A:$A,0),0))="x")*(Attendance!$E$2:$ZZ$2=_xlfn.XLOOKUP(E$1,'Point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63" spans="1:26" x14ac:dyDescent="0.25">
      <c r="A63" s="60">
        <f>Attendance!A62</f>
        <v>60</v>
      </c>
      <c r="B63" s="60" t="str">
        <f>IF($A63=0,"",IFERROR(_xlfn.LET(_xlpm.x,INDEX(Attendance!$B:$B,MATCH($A63,Attendance!$A:$A,0)),IF(_xlpm.x=0,"",_xlpm.x)),""))</f>
        <v/>
      </c>
      <c r="C63" s="60" t="str">
        <f>IF($A63=0,"",IFERROR(_xlfn.LET(_xlpm.x,INDEX(Attendance!$C:$C,MATCH($A63,Attendance!$A:$A,0)),IF(_xlpm.x=0,"",_xlpm.x)),""))</f>
        <v/>
      </c>
      <c r="D63" s="60" t="str">
        <f>IF($A63=0,"",IFERROR(_xlfn.LET(_xlpm.x,INDEX(Attendance!$D:$D,MATCH($A63,Attendance!$A:$A,0)),IF(_xlpm.x=0,"",_xlpm.x)),""))</f>
        <v/>
      </c>
      <c r="E63" s="233" cm="1">
        <f t="array" ref="E63">SUMPRODUCT((LOWER(INDEX(Attendance!$D:$ZZ,MATCH($A63,Attendance!$A:$A,0),0))="x")*(Attendance!$D$2:$ZZ$2=_xlfn.XLOOKUP(E$1,'Point System'!$A:$A,'Point System'!$B:$B,""))*(TEXT(Attendance!$D$1:$ZZ$1,"mmm")="May"))*_xlfn.XLOOKUP(E$1,'Point System'!$A:$A,'Point System'!$C:$C,0)</f>
        <v>0</v>
      </c>
      <c r="F63" s="233" cm="1">
        <f t="array" ref="F63">SUMPRODUCT((LOWER(INDEX(Attendance!$D:$ZZ,MATCH($A63,Attendance!$A:$A,0),0))="x")*(Attendance!$D$2:$ZZ$2=_xlfn.XLOOKUP(F$1,'Point System'!$A:$A,'Point System'!$B:$B,""))*(TEXT(Attendance!$D$1:$ZZ$1,"mmm")="May"))*_xlfn.XLOOKUP(F$1,'Point System'!$A:$A,'Point System'!$C:$C,0)</f>
        <v>0</v>
      </c>
      <c r="G63" s="233" cm="1">
        <f t="array" ref="G63">SUMPRODUCT((LOWER(INDEX(Attendance!$D:$ZZ,MATCH($A63,Attendance!$A:$A,0),0))="x")*(Attendance!$D$2:$ZZ$2=_xlfn.XLOOKUP(G$1,'Point System'!$A:$A,'Point System'!$B:$B,""))*(TEXT(Attendance!$D$1:$ZZ$1,"mmm")="May"))*_xlfn.XLOOKUP(G$1,'Point System'!$A:$A,'Point System'!$C:$C,0)</f>
        <v>0</v>
      </c>
      <c r="H63" s="233" cm="1">
        <f t="array" ref="H63">SUMPRODUCT((LOWER(INDEX(Attendance!$D:$ZZ,MATCH($A63,Attendance!$A:$A,0),0))="x")*(Attendance!$D$2:$ZZ$2=_xlfn.XLOOKUP(H$1,'Point System'!$A:$A,'Point System'!$B:$B,""))*(TEXT(Attendance!$D$1:$ZZ$1,"mmm")="May"))*_xlfn.XLOOKUP(H$1,'Point System'!$A:$A,'Point System'!$C:$C,0)</f>
        <v>0</v>
      </c>
      <c r="I63" s="233" cm="1">
        <f t="array" ref="I63">SUMPRODUCT((LOWER(INDEX(Attendance!$D:$ZZ,MATCH($A63,Attendance!$A:$A,0),0))="x")*(Attendance!$D$2:$ZZ$2=_xlfn.XLOOKUP(I$1,'Point System'!$A:$A,'Point System'!$B:$B,""))*(TEXT(Attendance!$D$1:$ZZ$1,"mmm")="May"))*_xlfn.XLOOKUP(I$1,'Point System'!$A:$A,'Point System'!$C:$C,0)</f>
        <v>0</v>
      </c>
      <c r="J63" s="233" cm="1">
        <f t="array" ref="J63">SUMPRODUCT((LOWER(INDEX(Attendance!$D:$ZZ,MATCH($A63,Attendance!$A:$A,0),0))="x")*(Attendance!$D$2:$ZZ$2=_xlfn.XLOOKUP(J$1,'Point System'!$A:$A,'Point System'!$B:$B,""))*(TEXT(Attendance!$D$1:$ZZ$1,"mmm")="May"))*_xlfn.XLOOKUP(J$1,'Point System'!$A:$A,'Point System'!$C:$C,0)</f>
        <v>0</v>
      </c>
      <c r="K63" s="233" cm="1">
        <f t="array" ref="K63">SUMPRODUCT((LOWER(INDEX(Attendance!$D:$ZZ,MATCH($A63,Attendance!$A:$A,0),0))="x")*(Attendance!$D$2:$ZZ$2=_xlfn.XLOOKUP(K$1,'Point System'!$A:$A,'Point System'!$B:$B,""))*(TEXT(Attendance!$D$1:$ZZ$1,"mmm")="May"))*_xlfn.XLOOKUP(K$1,'Point System'!$A:$A,'Point System'!$C:$C,0)</f>
        <v>0</v>
      </c>
      <c r="L63" s="188"/>
      <c r="M63" s="188"/>
      <c r="N63" s="188"/>
      <c r="O63" s="188"/>
      <c r="P63" s="241">
        <f t="shared" si="0"/>
        <v>0</v>
      </c>
      <c r="Q63" s="242">
        <f>IFERROR(INDEX(Deduction!$AI:$AI,MATCH($A63,Deduction!$A:$A,0))*_xlfn.XLOOKUP(Q$1,'Point System'!$E:$E,'Point System'!$G:$G,0),0)</f>
        <v>0</v>
      </c>
      <c r="R63" s="242">
        <f>IFERROR(INDEX(Deduction!$AJ:$AJ,MATCH($A63,Deduction!$A:$A,0))*_xlfn.XLOOKUP(R$1,'Point System'!$E:$E,'Point System'!$G:$G,0),0)</f>
        <v>0</v>
      </c>
      <c r="S63" s="242">
        <f>IFERROR(INDEX(Deduction!$AK:$AK,MATCH($A63,Deduction!$A:$A,0))*_xlfn.XLOOKUP(S$1,'Point System'!$E:$E,'Point System'!$G:$G,0),0)</f>
        <v>0</v>
      </c>
      <c r="T63" s="242">
        <f>IFERROR(INDEX(Deduction!$AL:$AL,MATCH($A63,Deduction!$A:$A,0))*_xlfn.XLOOKUP(T$1,'Point System'!$E:$E,'Point System'!$G:$G,0),0)</f>
        <v>0</v>
      </c>
      <c r="U63" s="242">
        <f>IFERROR(INDEX(Deduction!$AM:$AM,MATCH($A63,Deduction!$A:$A,0))*_xlfn.XLOOKUP(U$1,'Point System'!$E:$E,'Point System'!$G:$G,0),0)</f>
        <v>0</v>
      </c>
      <c r="V63" s="242">
        <f>IFERROR(INDEX(Deduction!$AN:$AN,MATCH($A63,Deduction!$A:$A,0))*_xlfn.XLOOKUP(V$1,'Point System'!$E:$E,'Point System'!$G:$G,0),0)</f>
        <v>0</v>
      </c>
      <c r="W63" s="241">
        <f t="shared" si="1"/>
        <v>0</v>
      </c>
      <c r="X63" s="241">
        <f t="shared" si="2"/>
        <v>0</v>
      </c>
      <c r="Y63" s="244" cm="1">
        <f t="array" ref="Y63">IFERROR(SUMPRODUCT((LOWER(INDEX(Attendance!$E:$ZZ,MATCH($A63,Attendance!$A:$A,0),0))="x")*(TEXT(Attendance!$E$1:$ZZ$1,"mmm")="May"))/SUMPRODUCT((Attendance!$E$1:$ZZ$1&lt;&gt;"")*(TEXT(Attendance!$E$1:$ZZ$1,"mmm")="May")),0)</f>
        <v>0</v>
      </c>
      <c r="Z63" s="245" cm="1">
        <f t="array" ref="Z63">IFERROR(SUMPRODUCT((LOWER(INDEX(Attendance!$E:$ZZ,MATCH($A63,Attendance!$A:$A,0),0))="x")*(Attendance!$E$2:$ZZ$2=_xlfn.XLOOKUP(E$1,'Point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64" spans="1:26" x14ac:dyDescent="0.25">
      <c r="A64" s="58">
        <f>Attendance!A63</f>
        <v>61</v>
      </c>
      <c r="B64" s="60" t="str">
        <f>IF($A64=0,"",IFERROR(_xlfn.LET(_xlpm.x,INDEX(Attendance!$B:$B,MATCH($A64,Attendance!$A:$A,0)),IF(_xlpm.x=0,"",_xlpm.x)),""))</f>
        <v/>
      </c>
      <c r="C64" s="60" t="str">
        <f>IF($A64=0,"",IFERROR(_xlfn.LET(_xlpm.x,INDEX(Attendance!$C:$C,MATCH($A64,Attendance!$A:$A,0)),IF(_xlpm.x=0,"",_xlpm.x)),""))</f>
        <v/>
      </c>
      <c r="D64" s="60" t="str">
        <f>IF($A64=0,"",IFERROR(_xlfn.LET(_xlpm.x,INDEX(Attendance!$D:$D,MATCH($A64,Attendance!$A:$A,0)),IF(_xlpm.x=0,"",_xlpm.x)),""))</f>
        <v/>
      </c>
      <c r="E64" s="233" cm="1">
        <f t="array" ref="E64">SUMPRODUCT((LOWER(INDEX(Attendance!$D:$ZZ,MATCH($A64,Attendance!$A:$A,0),0))="x")*(Attendance!$D$2:$ZZ$2=_xlfn.XLOOKUP(E$1,'Point System'!$A:$A,'Point System'!$B:$B,""))*(TEXT(Attendance!$D$1:$ZZ$1,"mmm")="May"))*_xlfn.XLOOKUP(E$1,'Point System'!$A:$A,'Point System'!$C:$C,0)</f>
        <v>0</v>
      </c>
      <c r="F64" s="233" cm="1">
        <f t="array" ref="F64">SUMPRODUCT((LOWER(INDEX(Attendance!$D:$ZZ,MATCH($A64,Attendance!$A:$A,0),0))="x")*(Attendance!$D$2:$ZZ$2=_xlfn.XLOOKUP(F$1,'Point System'!$A:$A,'Point System'!$B:$B,""))*(TEXT(Attendance!$D$1:$ZZ$1,"mmm")="May"))*_xlfn.XLOOKUP(F$1,'Point System'!$A:$A,'Point System'!$C:$C,0)</f>
        <v>0</v>
      </c>
      <c r="G64" s="233" cm="1">
        <f t="array" ref="G64">SUMPRODUCT((LOWER(INDEX(Attendance!$D:$ZZ,MATCH($A64,Attendance!$A:$A,0),0))="x")*(Attendance!$D$2:$ZZ$2=_xlfn.XLOOKUP(G$1,'Point System'!$A:$A,'Point System'!$B:$B,""))*(TEXT(Attendance!$D$1:$ZZ$1,"mmm")="May"))*_xlfn.XLOOKUP(G$1,'Point System'!$A:$A,'Point System'!$C:$C,0)</f>
        <v>0</v>
      </c>
      <c r="H64" s="233" cm="1">
        <f t="array" ref="H64">SUMPRODUCT((LOWER(INDEX(Attendance!$D:$ZZ,MATCH($A64,Attendance!$A:$A,0),0))="x")*(Attendance!$D$2:$ZZ$2=_xlfn.XLOOKUP(H$1,'Point System'!$A:$A,'Point System'!$B:$B,""))*(TEXT(Attendance!$D$1:$ZZ$1,"mmm")="May"))*_xlfn.XLOOKUP(H$1,'Point System'!$A:$A,'Point System'!$C:$C,0)</f>
        <v>0</v>
      </c>
      <c r="I64" s="233" cm="1">
        <f t="array" ref="I64">SUMPRODUCT((LOWER(INDEX(Attendance!$D:$ZZ,MATCH($A64,Attendance!$A:$A,0),0))="x")*(Attendance!$D$2:$ZZ$2=_xlfn.XLOOKUP(I$1,'Point System'!$A:$A,'Point System'!$B:$B,""))*(TEXT(Attendance!$D$1:$ZZ$1,"mmm")="May"))*_xlfn.XLOOKUP(I$1,'Point System'!$A:$A,'Point System'!$C:$C,0)</f>
        <v>0</v>
      </c>
      <c r="J64" s="233" cm="1">
        <f t="array" ref="J64">SUMPRODUCT((LOWER(INDEX(Attendance!$D:$ZZ,MATCH($A64,Attendance!$A:$A,0),0))="x")*(Attendance!$D$2:$ZZ$2=_xlfn.XLOOKUP(J$1,'Point System'!$A:$A,'Point System'!$B:$B,""))*(TEXT(Attendance!$D$1:$ZZ$1,"mmm")="May"))*_xlfn.XLOOKUP(J$1,'Point System'!$A:$A,'Point System'!$C:$C,0)</f>
        <v>0</v>
      </c>
      <c r="K64" s="233" cm="1">
        <f t="array" ref="K64">SUMPRODUCT((LOWER(INDEX(Attendance!$D:$ZZ,MATCH($A64,Attendance!$A:$A,0),0))="x")*(Attendance!$D$2:$ZZ$2=_xlfn.XLOOKUP(K$1,'Point System'!$A:$A,'Point System'!$B:$B,""))*(TEXT(Attendance!$D$1:$ZZ$1,"mmm")="May"))*_xlfn.XLOOKUP(K$1,'Point System'!$A:$A,'Point System'!$C:$C,0)</f>
        <v>0</v>
      </c>
      <c r="L64" s="188"/>
      <c r="M64" s="188"/>
      <c r="N64" s="188"/>
      <c r="O64" s="188"/>
      <c r="P64" s="241">
        <f t="shared" si="0"/>
        <v>0</v>
      </c>
      <c r="Q64" s="242">
        <f>IFERROR(INDEX(Deduction!$AI:$AI,MATCH($A64,Deduction!$A:$A,0))*_xlfn.XLOOKUP(Q$1,'Point System'!$E:$E,'Point System'!$G:$G,0),0)</f>
        <v>0</v>
      </c>
      <c r="R64" s="242">
        <f>IFERROR(INDEX(Deduction!$AJ:$AJ,MATCH($A64,Deduction!$A:$A,0))*_xlfn.XLOOKUP(R$1,'Point System'!$E:$E,'Point System'!$G:$G,0),0)</f>
        <v>0</v>
      </c>
      <c r="S64" s="242">
        <f>IFERROR(INDEX(Deduction!$AK:$AK,MATCH($A64,Deduction!$A:$A,0))*_xlfn.XLOOKUP(S$1,'Point System'!$E:$E,'Point System'!$G:$G,0),0)</f>
        <v>0</v>
      </c>
      <c r="T64" s="242">
        <f>IFERROR(INDEX(Deduction!$AL:$AL,MATCH($A64,Deduction!$A:$A,0))*_xlfn.XLOOKUP(T$1,'Point System'!$E:$E,'Point System'!$G:$G,0),0)</f>
        <v>0</v>
      </c>
      <c r="U64" s="242">
        <f>IFERROR(INDEX(Deduction!$AM:$AM,MATCH($A64,Deduction!$A:$A,0))*_xlfn.XLOOKUP(U$1,'Point System'!$E:$E,'Point System'!$G:$G,0),0)</f>
        <v>0</v>
      </c>
      <c r="V64" s="242">
        <f>IFERROR(INDEX(Deduction!$AN:$AN,MATCH($A64,Deduction!$A:$A,0))*_xlfn.XLOOKUP(V$1,'Point System'!$E:$E,'Point System'!$G:$G,0),0)</f>
        <v>0</v>
      </c>
      <c r="W64" s="241">
        <f t="shared" si="1"/>
        <v>0</v>
      </c>
      <c r="X64" s="241">
        <f t="shared" si="2"/>
        <v>0</v>
      </c>
      <c r="Y64" s="244" cm="1">
        <f t="array" ref="Y64">IFERROR(SUMPRODUCT((LOWER(INDEX(Attendance!$E:$ZZ,MATCH($A64,Attendance!$A:$A,0),0))="x")*(TEXT(Attendance!$E$1:$ZZ$1,"mmm")="May"))/SUMPRODUCT((Attendance!$E$1:$ZZ$1&lt;&gt;"")*(TEXT(Attendance!$E$1:$ZZ$1,"mmm")="May")),0)</f>
        <v>0</v>
      </c>
      <c r="Z64" s="245" cm="1">
        <f t="array" ref="Z64">IFERROR(SUMPRODUCT((LOWER(INDEX(Attendance!$E:$ZZ,MATCH($A64,Attendance!$A:$A,0),0))="x")*(Attendance!$E$2:$ZZ$2=_xlfn.XLOOKUP(E$1,'Point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65" spans="1:26" x14ac:dyDescent="0.25">
      <c r="A65" s="60">
        <f>Attendance!A64</f>
        <v>62</v>
      </c>
      <c r="B65" s="60" t="str">
        <f>IF($A65=0,"",IFERROR(_xlfn.LET(_xlpm.x,INDEX(Attendance!$B:$B,MATCH($A65,Attendance!$A:$A,0)),IF(_xlpm.x=0,"",_xlpm.x)),""))</f>
        <v/>
      </c>
      <c r="C65" s="60" t="str">
        <f>IF($A65=0,"",IFERROR(_xlfn.LET(_xlpm.x,INDEX(Attendance!$C:$C,MATCH($A65,Attendance!$A:$A,0)),IF(_xlpm.x=0,"",_xlpm.x)),""))</f>
        <v/>
      </c>
      <c r="D65" s="60" t="str">
        <f>IF($A65=0,"",IFERROR(_xlfn.LET(_xlpm.x,INDEX(Attendance!$D:$D,MATCH($A65,Attendance!$A:$A,0)),IF(_xlpm.x=0,"",_xlpm.x)),""))</f>
        <v/>
      </c>
      <c r="E65" s="233" cm="1">
        <f t="array" ref="E65">SUMPRODUCT((LOWER(INDEX(Attendance!$D:$ZZ,MATCH($A65,Attendance!$A:$A,0),0))="x")*(Attendance!$D$2:$ZZ$2=_xlfn.XLOOKUP(E$1,'Point System'!$A:$A,'Point System'!$B:$B,""))*(TEXT(Attendance!$D$1:$ZZ$1,"mmm")="May"))*_xlfn.XLOOKUP(E$1,'Point System'!$A:$A,'Point System'!$C:$C,0)</f>
        <v>0</v>
      </c>
      <c r="F65" s="233" cm="1">
        <f t="array" ref="F65">SUMPRODUCT((LOWER(INDEX(Attendance!$D:$ZZ,MATCH($A65,Attendance!$A:$A,0),0))="x")*(Attendance!$D$2:$ZZ$2=_xlfn.XLOOKUP(F$1,'Point System'!$A:$A,'Point System'!$B:$B,""))*(TEXT(Attendance!$D$1:$ZZ$1,"mmm")="May"))*_xlfn.XLOOKUP(F$1,'Point System'!$A:$A,'Point System'!$C:$C,0)</f>
        <v>0</v>
      </c>
      <c r="G65" s="233" cm="1">
        <f t="array" ref="G65">SUMPRODUCT((LOWER(INDEX(Attendance!$D:$ZZ,MATCH($A65,Attendance!$A:$A,0),0))="x")*(Attendance!$D$2:$ZZ$2=_xlfn.XLOOKUP(G$1,'Point System'!$A:$A,'Point System'!$B:$B,""))*(TEXT(Attendance!$D$1:$ZZ$1,"mmm")="May"))*_xlfn.XLOOKUP(G$1,'Point System'!$A:$A,'Point System'!$C:$C,0)</f>
        <v>0</v>
      </c>
      <c r="H65" s="233" cm="1">
        <f t="array" ref="H65">SUMPRODUCT((LOWER(INDEX(Attendance!$D:$ZZ,MATCH($A65,Attendance!$A:$A,0),0))="x")*(Attendance!$D$2:$ZZ$2=_xlfn.XLOOKUP(H$1,'Point System'!$A:$A,'Point System'!$B:$B,""))*(TEXT(Attendance!$D$1:$ZZ$1,"mmm")="May"))*_xlfn.XLOOKUP(H$1,'Point System'!$A:$A,'Point System'!$C:$C,0)</f>
        <v>0</v>
      </c>
      <c r="I65" s="233" cm="1">
        <f t="array" ref="I65">SUMPRODUCT((LOWER(INDEX(Attendance!$D:$ZZ,MATCH($A65,Attendance!$A:$A,0),0))="x")*(Attendance!$D$2:$ZZ$2=_xlfn.XLOOKUP(I$1,'Point System'!$A:$A,'Point System'!$B:$B,""))*(TEXT(Attendance!$D$1:$ZZ$1,"mmm")="May"))*_xlfn.XLOOKUP(I$1,'Point System'!$A:$A,'Point System'!$C:$C,0)</f>
        <v>0</v>
      </c>
      <c r="J65" s="233" cm="1">
        <f t="array" ref="J65">SUMPRODUCT((LOWER(INDEX(Attendance!$D:$ZZ,MATCH($A65,Attendance!$A:$A,0),0))="x")*(Attendance!$D$2:$ZZ$2=_xlfn.XLOOKUP(J$1,'Point System'!$A:$A,'Point System'!$B:$B,""))*(TEXT(Attendance!$D$1:$ZZ$1,"mmm")="May"))*_xlfn.XLOOKUP(J$1,'Point System'!$A:$A,'Point System'!$C:$C,0)</f>
        <v>0</v>
      </c>
      <c r="K65" s="233" cm="1">
        <f t="array" ref="K65">SUMPRODUCT((LOWER(INDEX(Attendance!$D:$ZZ,MATCH($A65,Attendance!$A:$A,0),0))="x")*(Attendance!$D$2:$ZZ$2=_xlfn.XLOOKUP(K$1,'Point System'!$A:$A,'Point System'!$B:$B,""))*(TEXT(Attendance!$D$1:$ZZ$1,"mmm")="May"))*_xlfn.XLOOKUP(K$1,'Point System'!$A:$A,'Point System'!$C:$C,0)</f>
        <v>0</v>
      </c>
      <c r="L65" s="188"/>
      <c r="M65" s="188"/>
      <c r="N65" s="188"/>
      <c r="O65" s="188"/>
      <c r="P65" s="241">
        <f t="shared" si="0"/>
        <v>0</v>
      </c>
      <c r="Q65" s="242">
        <f>IFERROR(INDEX(Deduction!$AI:$AI,MATCH($A65,Deduction!$A:$A,0))*_xlfn.XLOOKUP(Q$1,'Point System'!$E:$E,'Point System'!$G:$G,0),0)</f>
        <v>0</v>
      </c>
      <c r="R65" s="242">
        <f>IFERROR(INDEX(Deduction!$AJ:$AJ,MATCH($A65,Deduction!$A:$A,0))*_xlfn.XLOOKUP(R$1,'Point System'!$E:$E,'Point System'!$G:$G,0),0)</f>
        <v>0</v>
      </c>
      <c r="S65" s="242">
        <f>IFERROR(INDEX(Deduction!$AK:$AK,MATCH($A65,Deduction!$A:$A,0))*_xlfn.XLOOKUP(S$1,'Point System'!$E:$E,'Point System'!$G:$G,0),0)</f>
        <v>0</v>
      </c>
      <c r="T65" s="242">
        <f>IFERROR(INDEX(Deduction!$AL:$AL,MATCH($A65,Deduction!$A:$A,0))*_xlfn.XLOOKUP(T$1,'Point System'!$E:$E,'Point System'!$G:$G,0),0)</f>
        <v>0</v>
      </c>
      <c r="U65" s="242">
        <f>IFERROR(INDEX(Deduction!$AM:$AM,MATCH($A65,Deduction!$A:$A,0))*_xlfn.XLOOKUP(U$1,'Point System'!$E:$E,'Point System'!$G:$G,0),0)</f>
        <v>0</v>
      </c>
      <c r="V65" s="242">
        <f>IFERROR(INDEX(Deduction!$AN:$AN,MATCH($A65,Deduction!$A:$A,0))*_xlfn.XLOOKUP(V$1,'Point System'!$E:$E,'Point System'!$G:$G,0),0)</f>
        <v>0</v>
      </c>
      <c r="W65" s="241">
        <f t="shared" si="1"/>
        <v>0</v>
      </c>
      <c r="X65" s="241">
        <f t="shared" si="2"/>
        <v>0</v>
      </c>
      <c r="Y65" s="244" cm="1">
        <f t="array" ref="Y65">IFERROR(SUMPRODUCT((LOWER(INDEX(Attendance!$E:$ZZ,MATCH($A65,Attendance!$A:$A,0),0))="x")*(TEXT(Attendance!$E$1:$ZZ$1,"mmm")="May"))/SUMPRODUCT((Attendance!$E$1:$ZZ$1&lt;&gt;"")*(TEXT(Attendance!$E$1:$ZZ$1,"mmm")="May")),0)</f>
        <v>0</v>
      </c>
      <c r="Z65" s="245" cm="1">
        <f t="array" ref="Z65">IFERROR(SUMPRODUCT((LOWER(INDEX(Attendance!$E:$ZZ,MATCH($A65,Attendance!$A:$A,0),0))="x")*(Attendance!$E$2:$ZZ$2=_xlfn.XLOOKUP(E$1,'Point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66" spans="1:26" x14ac:dyDescent="0.25">
      <c r="A66" s="58">
        <f>Attendance!A65</f>
        <v>63</v>
      </c>
      <c r="B66" s="60" t="str">
        <f>IF($A66=0,"",IFERROR(_xlfn.LET(_xlpm.x,INDEX(Attendance!$B:$B,MATCH($A66,Attendance!$A:$A,0)),IF(_xlpm.x=0,"",_xlpm.x)),""))</f>
        <v/>
      </c>
      <c r="C66" s="60" t="str">
        <f>IF($A66=0,"",IFERROR(_xlfn.LET(_xlpm.x,INDEX(Attendance!$C:$C,MATCH($A66,Attendance!$A:$A,0)),IF(_xlpm.x=0,"",_xlpm.x)),""))</f>
        <v/>
      </c>
      <c r="D66" s="60" t="str">
        <f>IF($A66=0,"",IFERROR(_xlfn.LET(_xlpm.x,INDEX(Attendance!$D:$D,MATCH($A66,Attendance!$A:$A,0)),IF(_xlpm.x=0,"",_xlpm.x)),""))</f>
        <v/>
      </c>
      <c r="E66" s="233" cm="1">
        <f t="array" ref="E66">SUMPRODUCT((LOWER(INDEX(Attendance!$D:$ZZ,MATCH($A66,Attendance!$A:$A,0),0))="x")*(Attendance!$D$2:$ZZ$2=_xlfn.XLOOKUP(E$1,'Point System'!$A:$A,'Point System'!$B:$B,""))*(TEXT(Attendance!$D$1:$ZZ$1,"mmm")="May"))*_xlfn.XLOOKUP(E$1,'Point System'!$A:$A,'Point System'!$C:$C,0)</f>
        <v>0</v>
      </c>
      <c r="F66" s="233" cm="1">
        <f t="array" ref="F66">SUMPRODUCT((LOWER(INDEX(Attendance!$D:$ZZ,MATCH($A66,Attendance!$A:$A,0),0))="x")*(Attendance!$D$2:$ZZ$2=_xlfn.XLOOKUP(F$1,'Point System'!$A:$A,'Point System'!$B:$B,""))*(TEXT(Attendance!$D$1:$ZZ$1,"mmm")="May"))*_xlfn.XLOOKUP(F$1,'Point System'!$A:$A,'Point System'!$C:$C,0)</f>
        <v>0</v>
      </c>
      <c r="G66" s="233" cm="1">
        <f t="array" ref="G66">SUMPRODUCT((LOWER(INDEX(Attendance!$D:$ZZ,MATCH($A66,Attendance!$A:$A,0),0))="x")*(Attendance!$D$2:$ZZ$2=_xlfn.XLOOKUP(G$1,'Point System'!$A:$A,'Point System'!$B:$B,""))*(TEXT(Attendance!$D$1:$ZZ$1,"mmm")="May"))*_xlfn.XLOOKUP(G$1,'Point System'!$A:$A,'Point System'!$C:$C,0)</f>
        <v>0</v>
      </c>
      <c r="H66" s="233" cm="1">
        <f t="array" ref="H66">SUMPRODUCT((LOWER(INDEX(Attendance!$D:$ZZ,MATCH($A66,Attendance!$A:$A,0),0))="x")*(Attendance!$D$2:$ZZ$2=_xlfn.XLOOKUP(H$1,'Point System'!$A:$A,'Point System'!$B:$B,""))*(TEXT(Attendance!$D$1:$ZZ$1,"mmm")="May"))*_xlfn.XLOOKUP(H$1,'Point System'!$A:$A,'Point System'!$C:$C,0)</f>
        <v>0</v>
      </c>
      <c r="I66" s="233" cm="1">
        <f t="array" ref="I66">SUMPRODUCT((LOWER(INDEX(Attendance!$D:$ZZ,MATCH($A66,Attendance!$A:$A,0),0))="x")*(Attendance!$D$2:$ZZ$2=_xlfn.XLOOKUP(I$1,'Point System'!$A:$A,'Point System'!$B:$B,""))*(TEXT(Attendance!$D$1:$ZZ$1,"mmm")="May"))*_xlfn.XLOOKUP(I$1,'Point System'!$A:$A,'Point System'!$C:$C,0)</f>
        <v>0</v>
      </c>
      <c r="J66" s="233" cm="1">
        <f t="array" ref="J66">SUMPRODUCT((LOWER(INDEX(Attendance!$D:$ZZ,MATCH($A66,Attendance!$A:$A,0),0))="x")*(Attendance!$D$2:$ZZ$2=_xlfn.XLOOKUP(J$1,'Point System'!$A:$A,'Point System'!$B:$B,""))*(TEXT(Attendance!$D$1:$ZZ$1,"mmm")="May"))*_xlfn.XLOOKUP(J$1,'Point System'!$A:$A,'Point System'!$C:$C,0)</f>
        <v>0</v>
      </c>
      <c r="K66" s="233" cm="1">
        <f t="array" ref="K66">SUMPRODUCT((LOWER(INDEX(Attendance!$D:$ZZ,MATCH($A66,Attendance!$A:$A,0),0))="x")*(Attendance!$D$2:$ZZ$2=_xlfn.XLOOKUP(K$1,'Point System'!$A:$A,'Point System'!$B:$B,""))*(TEXT(Attendance!$D$1:$ZZ$1,"mmm")="May"))*_xlfn.XLOOKUP(K$1,'Point System'!$A:$A,'Point System'!$C:$C,0)</f>
        <v>0</v>
      </c>
      <c r="L66" s="188"/>
      <c r="M66" s="188"/>
      <c r="N66" s="188"/>
      <c r="O66" s="188"/>
      <c r="P66" s="241">
        <f t="shared" si="0"/>
        <v>0</v>
      </c>
      <c r="Q66" s="242">
        <f>IFERROR(INDEX(Deduction!$AI:$AI,MATCH($A66,Deduction!$A:$A,0))*_xlfn.XLOOKUP(Q$1,'Point System'!$E:$E,'Point System'!$G:$G,0),0)</f>
        <v>0</v>
      </c>
      <c r="R66" s="242">
        <f>IFERROR(INDEX(Deduction!$AJ:$AJ,MATCH($A66,Deduction!$A:$A,0))*_xlfn.XLOOKUP(R$1,'Point System'!$E:$E,'Point System'!$G:$G,0),0)</f>
        <v>0</v>
      </c>
      <c r="S66" s="242">
        <f>IFERROR(INDEX(Deduction!$AK:$AK,MATCH($A66,Deduction!$A:$A,0))*_xlfn.XLOOKUP(S$1,'Point System'!$E:$E,'Point System'!$G:$G,0),0)</f>
        <v>0</v>
      </c>
      <c r="T66" s="242">
        <f>IFERROR(INDEX(Deduction!$AL:$AL,MATCH($A66,Deduction!$A:$A,0))*_xlfn.XLOOKUP(T$1,'Point System'!$E:$E,'Point System'!$G:$G,0),0)</f>
        <v>0</v>
      </c>
      <c r="U66" s="242">
        <f>IFERROR(INDEX(Deduction!$AM:$AM,MATCH($A66,Deduction!$A:$A,0))*_xlfn.XLOOKUP(U$1,'Point System'!$E:$E,'Point System'!$G:$G,0),0)</f>
        <v>0</v>
      </c>
      <c r="V66" s="242">
        <f>IFERROR(INDEX(Deduction!$AN:$AN,MATCH($A66,Deduction!$A:$A,0))*_xlfn.XLOOKUP(V$1,'Point System'!$E:$E,'Point System'!$G:$G,0),0)</f>
        <v>0</v>
      </c>
      <c r="W66" s="241">
        <f t="shared" si="1"/>
        <v>0</v>
      </c>
      <c r="X66" s="241">
        <f t="shared" si="2"/>
        <v>0</v>
      </c>
      <c r="Y66" s="244" cm="1">
        <f t="array" ref="Y66">IFERROR(SUMPRODUCT((LOWER(INDEX(Attendance!$E:$ZZ,MATCH($A66,Attendance!$A:$A,0),0))="x")*(TEXT(Attendance!$E$1:$ZZ$1,"mmm")="May"))/SUMPRODUCT((Attendance!$E$1:$ZZ$1&lt;&gt;"")*(TEXT(Attendance!$E$1:$ZZ$1,"mmm")="May")),0)</f>
        <v>0</v>
      </c>
      <c r="Z66" s="245" cm="1">
        <f t="array" ref="Z66">IFERROR(SUMPRODUCT((LOWER(INDEX(Attendance!$E:$ZZ,MATCH($A66,Attendance!$A:$A,0),0))="x")*(Attendance!$E$2:$ZZ$2=_xlfn.XLOOKUP(E$1,'Point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67" spans="1:26" x14ac:dyDescent="0.25">
      <c r="A67" s="60">
        <f>Attendance!A66</f>
        <v>64</v>
      </c>
      <c r="B67" s="60" t="str">
        <f>IF($A67=0,"",IFERROR(_xlfn.LET(_xlpm.x,INDEX(Attendance!$B:$B,MATCH($A67,Attendance!$A:$A,0)),IF(_xlpm.x=0,"",_xlpm.x)),""))</f>
        <v/>
      </c>
      <c r="C67" s="60" t="str">
        <f>IF($A67=0,"",IFERROR(_xlfn.LET(_xlpm.x,INDEX(Attendance!$C:$C,MATCH($A67,Attendance!$A:$A,0)),IF(_xlpm.x=0,"",_xlpm.x)),""))</f>
        <v/>
      </c>
      <c r="D67" s="60" t="str">
        <f>IF($A67=0,"",IFERROR(_xlfn.LET(_xlpm.x,INDEX(Attendance!$D:$D,MATCH($A67,Attendance!$A:$A,0)),IF(_xlpm.x=0,"",_xlpm.x)),""))</f>
        <v/>
      </c>
      <c r="E67" s="233" cm="1">
        <f t="array" ref="E67">SUMPRODUCT((LOWER(INDEX(Attendance!$D:$ZZ,MATCH($A67,Attendance!$A:$A,0),0))="x")*(Attendance!$D$2:$ZZ$2=_xlfn.XLOOKUP(E$1,'Point System'!$A:$A,'Point System'!$B:$B,""))*(TEXT(Attendance!$D$1:$ZZ$1,"mmm")="May"))*_xlfn.XLOOKUP(E$1,'Point System'!$A:$A,'Point System'!$C:$C,0)</f>
        <v>0</v>
      </c>
      <c r="F67" s="233" cm="1">
        <f t="array" ref="F67">SUMPRODUCT((LOWER(INDEX(Attendance!$D:$ZZ,MATCH($A67,Attendance!$A:$A,0),0))="x")*(Attendance!$D$2:$ZZ$2=_xlfn.XLOOKUP(F$1,'Point System'!$A:$A,'Point System'!$B:$B,""))*(TEXT(Attendance!$D$1:$ZZ$1,"mmm")="May"))*_xlfn.XLOOKUP(F$1,'Point System'!$A:$A,'Point System'!$C:$C,0)</f>
        <v>0</v>
      </c>
      <c r="G67" s="233" cm="1">
        <f t="array" ref="G67">SUMPRODUCT((LOWER(INDEX(Attendance!$D:$ZZ,MATCH($A67,Attendance!$A:$A,0),0))="x")*(Attendance!$D$2:$ZZ$2=_xlfn.XLOOKUP(G$1,'Point System'!$A:$A,'Point System'!$B:$B,""))*(TEXT(Attendance!$D$1:$ZZ$1,"mmm")="May"))*_xlfn.XLOOKUP(G$1,'Point System'!$A:$A,'Point System'!$C:$C,0)</f>
        <v>0</v>
      </c>
      <c r="H67" s="233" cm="1">
        <f t="array" ref="H67">SUMPRODUCT((LOWER(INDEX(Attendance!$D:$ZZ,MATCH($A67,Attendance!$A:$A,0),0))="x")*(Attendance!$D$2:$ZZ$2=_xlfn.XLOOKUP(H$1,'Point System'!$A:$A,'Point System'!$B:$B,""))*(TEXT(Attendance!$D$1:$ZZ$1,"mmm")="May"))*_xlfn.XLOOKUP(H$1,'Point System'!$A:$A,'Point System'!$C:$C,0)</f>
        <v>0</v>
      </c>
      <c r="I67" s="233" cm="1">
        <f t="array" ref="I67">SUMPRODUCT((LOWER(INDEX(Attendance!$D:$ZZ,MATCH($A67,Attendance!$A:$A,0),0))="x")*(Attendance!$D$2:$ZZ$2=_xlfn.XLOOKUP(I$1,'Point System'!$A:$A,'Point System'!$B:$B,""))*(TEXT(Attendance!$D$1:$ZZ$1,"mmm")="May"))*_xlfn.XLOOKUP(I$1,'Point System'!$A:$A,'Point System'!$C:$C,0)</f>
        <v>0</v>
      </c>
      <c r="J67" s="233" cm="1">
        <f t="array" ref="J67">SUMPRODUCT((LOWER(INDEX(Attendance!$D:$ZZ,MATCH($A67,Attendance!$A:$A,0),0))="x")*(Attendance!$D$2:$ZZ$2=_xlfn.XLOOKUP(J$1,'Point System'!$A:$A,'Point System'!$B:$B,""))*(TEXT(Attendance!$D$1:$ZZ$1,"mmm")="May"))*_xlfn.XLOOKUP(J$1,'Point System'!$A:$A,'Point System'!$C:$C,0)</f>
        <v>0</v>
      </c>
      <c r="K67" s="233" cm="1">
        <f t="array" ref="K67">SUMPRODUCT((LOWER(INDEX(Attendance!$D:$ZZ,MATCH($A67,Attendance!$A:$A,0),0))="x")*(Attendance!$D$2:$ZZ$2=_xlfn.XLOOKUP(K$1,'Point System'!$A:$A,'Point System'!$B:$B,""))*(TEXT(Attendance!$D$1:$ZZ$1,"mmm")="May"))*_xlfn.XLOOKUP(K$1,'Point System'!$A:$A,'Point System'!$C:$C,0)</f>
        <v>0</v>
      </c>
      <c r="L67" s="188"/>
      <c r="M67" s="188"/>
      <c r="N67" s="188"/>
      <c r="O67" s="188"/>
      <c r="P67" s="241">
        <f t="shared" si="0"/>
        <v>0</v>
      </c>
      <c r="Q67" s="242">
        <f>IFERROR(INDEX(Deduction!$AI:$AI,MATCH($A67,Deduction!$A:$A,0))*_xlfn.XLOOKUP(Q$1,'Point System'!$E:$E,'Point System'!$G:$G,0),0)</f>
        <v>0</v>
      </c>
      <c r="R67" s="242">
        <f>IFERROR(INDEX(Deduction!$AJ:$AJ,MATCH($A67,Deduction!$A:$A,0))*_xlfn.XLOOKUP(R$1,'Point System'!$E:$E,'Point System'!$G:$G,0),0)</f>
        <v>0</v>
      </c>
      <c r="S67" s="242">
        <f>IFERROR(INDEX(Deduction!$AK:$AK,MATCH($A67,Deduction!$A:$A,0))*_xlfn.XLOOKUP(S$1,'Point System'!$E:$E,'Point System'!$G:$G,0),0)</f>
        <v>0</v>
      </c>
      <c r="T67" s="242">
        <f>IFERROR(INDEX(Deduction!$AL:$AL,MATCH($A67,Deduction!$A:$A,0))*_xlfn.XLOOKUP(T$1,'Point System'!$E:$E,'Point System'!$G:$G,0),0)</f>
        <v>0</v>
      </c>
      <c r="U67" s="242">
        <f>IFERROR(INDEX(Deduction!$AM:$AM,MATCH($A67,Deduction!$A:$A,0))*_xlfn.XLOOKUP(U$1,'Point System'!$E:$E,'Point System'!$G:$G,0),0)</f>
        <v>0</v>
      </c>
      <c r="V67" s="242">
        <f>IFERROR(INDEX(Deduction!$AN:$AN,MATCH($A67,Deduction!$A:$A,0))*_xlfn.XLOOKUP(V$1,'Point System'!$E:$E,'Point System'!$G:$G,0),0)</f>
        <v>0</v>
      </c>
      <c r="W67" s="241">
        <f t="shared" si="1"/>
        <v>0</v>
      </c>
      <c r="X67" s="241">
        <f t="shared" si="2"/>
        <v>0</v>
      </c>
      <c r="Y67" s="244" cm="1">
        <f t="array" ref="Y67">IFERROR(SUMPRODUCT((LOWER(INDEX(Attendance!$E:$ZZ,MATCH($A67,Attendance!$A:$A,0),0))="x")*(TEXT(Attendance!$E$1:$ZZ$1,"mmm")="May"))/SUMPRODUCT((Attendance!$E$1:$ZZ$1&lt;&gt;"")*(TEXT(Attendance!$E$1:$ZZ$1,"mmm")="May")),0)</f>
        <v>0</v>
      </c>
      <c r="Z67" s="245" cm="1">
        <f t="array" ref="Z67">IFERROR(SUMPRODUCT((LOWER(INDEX(Attendance!$E:$ZZ,MATCH($A67,Attendance!$A:$A,0),0))="x")*(Attendance!$E$2:$ZZ$2=_xlfn.XLOOKUP(E$1,'Point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68" spans="1:26" x14ac:dyDescent="0.25">
      <c r="A68" s="58">
        <f>Attendance!A67</f>
        <v>65</v>
      </c>
      <c r="B68" s="60" t="str">
        <f>IF($A68=0,"",IFERROR(_xlfn.LET(_xlpm.x,INDEX(Attendance!$B:$B,MATCH($A68,Attendance!$A:$A,0)),IF(_xlpm.x=0,"",_xlpm.x)),""))</f>
        <v/>
      </c>
      <c r="C68" s="60" t="str">
        <f>IF($A68=0,"",IFERROR(_xlfn.LET(_xlpm.x,INDEX(Attendance!$C:$C,MATCH($A68,Attendance!$A:$A,0)),IF(_xlpm.x=0,"",_xlpm.x)),""))</f>
        <v/>
      </c>
      <c r="D68" s="60" t="str">
        <f>IF($A68=0,"",IFERROR(_xlfn.LET(_xlpm.x,INDEX(Attendance!$D:$D,MATCH($A68,Attendance!$A:$A,0)),IF(_xlpm.x=0,"",_xlpm.x)),""))</f>
        <v/>
      </c>
      <c r="E68" s="233" cm="1">
        <f t="array" ref="E68">SUMPRODUCT((LOWER(INDEX(Attendance!$D:$ZZ,MATCH($A68,Attendance!$A:$A,0),0))="x")*(Attendance!$D$2:$ZZ$2=_xlfn.XLOOKUP(E$1,'Point System'!$A:$A,'Point System'!$B:$B,""))*(TEXT(Attendance!$D$1:$ZZ$1,"mmm")="May"))*_xlfn.XLOOKUP(E$1,'Point System'!$A:$A,'Point System'!$C:$C,0)</f>
        <v>0</v>
      </c>
      <c r="F68" s="233" cm="1">
        <f t="array" ref="F68">SUMPRODUCT((LOWER(INDEX(Attendance!$D:$ZZ,MATCH($A68,Attendance!$A:$A,0),0))="x")*(Attendance!$D$2:$ZZ$2=_xlfn.XLOOKUP(F$1,'Point System'!$A:$A,'Point System'!$B:$B,""))*(TEXT(Attendance!$D$1:$ZZ$1,"mmm")="May"))*_xlfn.XLOOKUP(F$1,'Point System'!$A:$A,'Point System'!$C:$C,0)</f>
        <v>0</v>
      </c>
      <c r="G68" s="233" cm="1">
        <f t="array" ref="G68">SUMPRODUCT((LOWER(INDEX(Attendance!$D:$ZZ,MATCH($A68,Attendance!$A:$A,0),0))="x")*(Attendance!$D$2:$ZZ$2=_xlfn.XLOOKUP(G$1,'Point System'!$A:$A,'Point System'!$B:$B,""))*(TEXT(Attendance!$D$1:$ZZ$1,"mmm")="May"))*_xlfn.XLOOKUP(G$1,'Point System'!$A:$A,'Point System'!$C:$C,0)</f>
        <v>0</v>
      </c>
      <c r="H68" s="233" cm="1">
        <f t="array" ref="H68">SUMPRODUCT((LOWER(INDEX(Attendance!$D:$ZZ,MATCH($A68,Attendance!$A:$A,0),0))="x")*(Attendance!$D$2:$ZZ$2=_xlfn.XLOOKUP(H$1,'Point System'!$A:$A,'Point System'!$B:$B,""))*(TEXT(Attendance!$D$1:$ZZ$1,"mmm")="May"))*_xlfn.XLOOKUP(H$1,'Point System'!$A:$A,'Point System'!$C:$C,0)</f>
        <v>0</v>
      </c>
      <c r="I68" s="233" cm="1">
        <f t="array" ref="I68">SUMPRODUCT((LOWER(INDEX(Attendance!$D:$ZZ,MATCH($A68,Attendance!$A:$A,0),0))="x")*(Attendance!$D$2:$ZZ$2=_xlfn.XLOOKUP(I$1,'Point System'!$A:$A,'Point System'!$B:$B,""))*(TEXT(Attendance!$D$1:$ZZ$1,"mmm")="May"))*_xlfn.XLOOKUP(I$1,'Point System'!$A:$A,'Point System'!$C:$C,0)</f>
        <v>0</v>
      </c>
      <c r="J68" s="233" cm="1">
        <f t="array" ref="J68">SUMPRODUCT((LOWER(INDEX(Attendance!$D:$ZZ,MATCH($A68,Attendance!$A:$A,0),0))="x")*(Attendance!$D$2:$ZZ$2=_xlfn.XLOOKUP(J$1,'Point System'!$A:$A,'Point System'!$B:$B,""))*(TEXT(Attendance!$D$1:$ZZ$1,"mmm")="May"))*_xlfn.XLOOKUP(J$1,'Point System'!$A:$A,'Point System'!$C:$C,0)</f>
        <v>0</v>
      </c>
      <c r="K68" s="233" cm="1">
        <f t="array" ref="K68">SUMPRODUCT((LOWER(INDEX(Attendance!$D:$ZZ,MATCH($A68,Attendance!$A:$A,0),0))="x")*(Attendance!$D$2:$ZZ$2=_xlfn.XLOOKUP(K$1,'Point System'!$A:$A,'Point System'!$B:$B,""))*(TEXT(Attendance!$D$1:$ZZ$1,"mmm")="May"))*_xlfn.XLOOKUP(K$1,'Point System'!$A:$A,'Point System'!$C:$C,0)</f>
        <v>0</v>
      </c>
      <c r="L68" s="188"/>
      <c r="M68" s="188"/>
      <c r="N68" s="188"/>
      <c r="O68" s="188"/>
      <c r="P68" s="241">
        <f t="shared" ref="P68:P131" si="3">SUM(E68:O68)</f>
        <v>0</v>
      </c>
      <c r="Q68" s="242">
        <f>IFERROR(INDEX(Deduction!$AI:$AI,MATCH($A68,Deduction!$A:$A,0))*_xlfn.XLOOKUP(Q$1,'Point System'!$E:$E,'Point System'!$G:$G,0),0)</f>
        <v>0</v>
      </c>
      <c r="R68" s="242">
        <f>IFERROR(INDEX(Deduction!$AJ:$AJ,MATCH($A68,Deduction!$A:$A,0))*_xlfn.XLOOKUP(R$1,'Point System'!$E:$E,'Point System'!$G:$G,0),0)</f>
        <v>0</v>
      </c>
      <c r="S68" s="242">
        <f>IFERROR(INDEX(Deduction!$AK:$AK,MATCH($A68,Deduction!$A:$A,0))*_xlfn.XLOOKUP(S$1,'Point System'!$E:$E,'Point System'!$G:$G,0),0)</f>
        <v>0</v>
      </c>
      <c r="T68" s="242">
        <f>IFERROR(INDEX(Deduction!$AL:$AL,MATCH($A68,Deduction!$A:$A,0))*_xlfn.XLOOKUP(T$1,'Point System'!$E:$E,'Point System'!$G:$G,0),0)</f>
        <v>0</v>
      </c>
      <c r="U68" s="242">
        <f>IFERROR(INDEX(Deduction!$AM:$AM,MATCH($A68,Deduction!$A:$A,0))*_xlfn.XLOOKUP(U$1,'Point System'!$E:$E,'Point System'!$G:$G,0),0)</f>
        <v>0</v>
      </c>
      <c r="V68" s="242">
        <f>IFERROR(INDEX(Deduction!$AN:$AN,MATCH($A68,Deduction!$A:$A,0))*_xlfn.XLOOKUP(V$1,'Point System'!$E:$E,'Point System'!$G:$G,0),0)</f>
        <v>0</v>
      </c>
      <c r="W68" s="241">
        <f t="shared" ref="W68:W131" si="4">SUM(Q68:V68)</f>
        <v>0</v>
      </c>
      <c r="X68" s="241">
        <f t="shared" ref="X68:X131" si="5">P68-W68</f>
        <v>0</v>
      </c>
      <c r="Y68" s="244" cm="1">
        <f t="array" ref="Y68">IFERROR(SUMPRODUCT((LOWER(INDEX(Attendance!$E:$ZZ,MATCH($A68,Attendance!$A:$A,0),0))="x")*(TEXT(Attendance!$E$1:$ZZ$1,"mmm")="May"))/SUMPRODUCT((Attendance!$E$1:$ZZ$1&lt;&gt;"")*(TEXT(Attendance!$E$1:$ZZ$1,"mmm")="May")),0)</f>
        <v>0</v>
      </c>
      <c r="Z68" s="245" cm="1">
        <f t="array" ref="Z68">IFERROR(SUMPRODUCT((LOWER(INDEX(Attendance!$E:$ZZ,MATCH($A68,Attendance!$A:$A,0),0))="x")*(Attendance!$E$2:$ZZ$2=_xlfn.XLOOKUP(E$1,'Point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69" spans="1:26" x14ac:dyDescent="0.25">
      <c r="A69" s="60">
        <f>Attendance!A68</f>
        <v>66</v>
      </c>
      <c r="B69" s="60" t="str">
        <f>IF($A69=0,"",IFERROR(_xlfn.LET(_xlpm.x,INDEX(Attendance!$B:$B,MATCH($A69,Attendance!$A:$A,0)),IF(_xlpm.x=0,"",_xlpm.x)),""))</f>
        <v/>
      </c>
      <c r="C69" s="60" t="str">
        <f>IF($A69=0,"",IFERROR(_xlfn.LET(_xlpm.x,INDEX(Attendance!$C:$C,MATCH($A69,Attendance!$A:$A,0)),IF(_xlpm.x=0,"",_xlpm.x)),""))</f>
        <v/>
      </c>
      <c r="D69" s="60" t="str">
        <f>IF($A69=0,"",IFERROR(_xlfn.LET(_xlpm.x,INDEX(Attendance!$D:$D,MATCH($A69,Attendance!$A:$A,0)),IF(_xlpm.x=0,"",_xlpm.x)),""))</f>
        <v/>
      </c>
      <c r="E69" s="233" cm="1">
        <f t="array" ref="E69">SUMPRODUCT((LOWER(INDEX(Attendance!$D:$ZZ,MATCH($A69,Attendance!$A:$A,0),0))="x")*(Attendance!$D$2:$ZZ$2=_xlfn.XLOOKUP(E$1,'Point System'!$A:$A,'Point System'!$B:$B,""))*(TEXT(Attendance!$D$1:$ZZ$1,"mmm")="May"))*_xlfn.XLOOKUP(E$1,'Point System'!$A:$A,'Point System'!$C:$C,0)</f>
        <v>0</v>
      </c>
      <c r="F69" s="233" cm="1">
        <f t="array" ref="F69">SUMPRODUCT((LOWER(INDEX(Attendance!$D:$ZZ,MATCH($A69,Attendance!$A:$A,0),0))="x")*(Attendance!$D$2:$ZZ$2=_xlfn.XLOOKUP(F$1,'Point System'!$A:$A,'Point System'!$B:$B,""))*(TEXT(Attendance!$D$1:$ZZ$1,"mmm")="May"))*_xlfn.XLOOKUP(F$1,'Point System'!$A:$A,'Point System'!$C:$C,0)</f>
        <v>0</v>
      </c>
      <c r="G69" s="233" cm="1">
        <f t="array" ref="G69">SUMPRODUCT((LOWER(INDEX(Attendance!$D:$ZZ,MATCH($A69,Attendance!$A:$A,0),0))="x")*(Attendance!$D$2:$ZZ$2=_xlfn.XLOOKUP(G$1,'Point System'!$A:$A,'Point System'!$B:$B,""))*(TEXT(Attendance!$D$1:$ZZ$1,"mmm")="May"))*_xlfn.XLOOKUP(G$1,'Point System'!$A:$A,'Point System'!$C:$C,0)</f>
        <v>0</v>
      </c>
      <c r="H69" s="233" cm="1">
        <f t="array" ref="H69">SUMPRODUCT((LOWER(INDEX(Attendance!$D:$ZZ,MATCH($A69,Attendance!$A:$A,0),0))="x")*(Attendance!$D$2:$ZZ$2=_xlfn.XLOOKUP(H$1,'Point System'!$A:$A,'Point System'!$B:$B,""))*(TEXT(Attendance!$D$1:$ZZ$1,"mmm")="May"))*_xlfn.XLOOKUP(H$1,'Point System'!$A:$A,'Point System'!$C:$C,0)</f>
        <v>0</v>
      </c>
      <c r="I69" s="233" cm="1">
        <f t="array" ref="I69">SUMPRODUCT((LOWER(INDEX(Attendance!$D:$ZZ,MATCH($A69,Attendance!$A:$A,0),0))="x")*(Attendance!$D$2:$ZZ$2=_xlfn.XLOOKUP(I$1,'Point System'!$A:$A,'Point System'!$B:$B,""))*(TEXT(Attendance!$D$1:$ZZ$1,"mmm")="May"))*_xlfn.XLOOKUP(I$1,'Point System'!$A:$A,'Point System'!$C:$C,0)</f>
        <v>0</v>
      </c>
      <c r="J69" s="233" cm="1">
        <f t="array" ref="J69">SUMPRODUCT((LOWER(INDEX(Attendance!$D:$ZZ,MATCH($A69,Attendance!$A:$A,0),0))="x")*(Attendance!$D$2:$ZZ$2=_xlfn.XLOOKUP(J$1,'Point System'!$A:$A,'Point System'!$B:$B,""))*(TEXT(Attendance!$D$1:$ZZ$1,"mmm")="May"))*_xlfn.XLOOKUP(J$1,'Point System'!$A:$A,'Point System'!$C:$C,0)</f>
        <v>0</v>
      </c>
      <c r="K69" s="233" cm="1">
        <f t="array" ref="K69">SUMPRODUCT((LOWER(INDEX(Attendance!$D:$ZZ,MATCH($A69,Attendance!$A:$A,0),0))="x")*(Attendance!$D$2:$ZZ$2=_xlfn.XLOOKUP(K$1,'Point System'!$A:$A,'Point System'!$B:$B,""))*(TEXT(Attendance!$D$1:$ZZ$1,"mmm")="May"))*_xlfn.XLOOKUP(K$1,'Point System'!$A:$A,'Point System'!$C:$C,0)</f>
        <v>0</v>
      </c>
      <c r="L69" s="188"/>
      <c r="M69" s="188"/>
      <c r="N69" s="188"/>
      <c r="O69" s="188"/>
      <c r="P69" s="241">
        <f t="shared" si="3"/>
        <v>0</v>
      </c>
      <c r="Q69" s="242">
        <f>IFERROR(INDEX(Deduction!$AI:$AI,MATCH($A69,Deduction!$A:$A,0))*_xlfn.XLOOKUP(Q$1,'Point System'!$E:$E,'Point System'!$G:$G,0),0)</f>
        <v>0</v>
      </c>
      <c r="R69" s="242">
        <f>IFERROR(INDEX(Deduction!$AJ:$AJ,MATCH($A69,Deduction!$A:$A,0))*_xlfn.XLOOKUP(R$1,'Point System'!$E:$E,'Point System'!$G:$G,0),0)</f>
        <v>0</v>
      </c>
      <c r="S69" s="242">
        <f>IFERROR(INDEX(Deduction!$AK:$AK,MATCH($A69,Deduction!$A:$A,0))*_xlfn.XLOOKUP(S$1,'Point System'!$E:$E,'Point System'!$G:$G,0),0)</f>
        <v>0</v>
      </c>
      <c r="T69" s="242">
        <f>IFERROR(INDEX(Deduction!$AL:$AL,MATCH($A69,Deduction!$A:$A,0))*_xlfn.XLOOKUP(T$1,'Point System'!$E:$E,'Point System'!$G:$G,0),0)</f>
        <v>0</v>
      </c>
      <c r="U69" s="242">
        <f>IFERROR(INDEX(Deduction!$AM:$AM,MATCH($A69,Deduction!$A:$A,0))*_xlfn.XLOOKUP(U$1,'Point System'!$E:$E,'Point System'!$G:$G,0),0)</f>
        <v>0</v>
      </c>
      <c r="V69" s="242">
        <f>IFERROR(INDEX(Deduction!$AN:$AN,MATCH($A69,Deduction!$A:$A,0))*_xlfn.XLOOKUP(V$1,'Point System'!$E:$E,'Point System'!$G:$G,0),0)</f>
        <v>0</v>
      </c>
      <c r="W69" s="241">
        <f t="shared" si="4"/>
        <v>0</v>
      </c>
      <c r="X69" s="241">
        <f t="shared" si="5"/>
        <v>0</v>
      </c>
      <c r="Y69" s="244" cm="1">
        <f t="array" ref="Y69">IFERROR(SUMPRODUCT((LOWER(INDEX(Attendance!$E:$ZZ,MATCH($A69,Attendance!$A:$A,0),0))="x")*(TEXT(Attendance!$E$1:$ZZ$1,"mmm")="May"))/SUMPRODUCT((Attendance!$E$1:$ZZ$1&lt;&gt;"")*(TEXT(Attendance!$E$1:$ZZ$1,"mmm")="May")),0)</f>
        <v>0</v>
      </c>
      <c r="Z69" s="245" cm="1">
        <f t="array" ref="Z69">IFERROR(SUMPRODUCT((LOWER(INDEX(Attendance!$E:$ZZ,MATCH($A69,Attendance!$A:$A,0),0))="x")*(Attendance!$E$2:$ZZ$2=_xlfn.XLOOKUP(E$1,'Point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70" spans="1:26" x14ac:dyDescent="0.25">
      <c r="A70" s="58">
        <f>Attendance!A69</f>
        <v>67</v>
      </c>
      <c r="B70" s="60" t="str">
        <f>IF($A70=0,"",IFERROR(_xlfn.LET(_xlpm.x,INDEX(Attendance!$B:$B,MATCH($A70,Attendance!$A:$A,0)),IF(_xlpm.x=0,"",_xlpm.x)),""))</f>
        <v/>
      </c>
      <c r="C70" s="60" t="str">
        <f>IF($A70=0,"",IFERROR(_xlfn.LET(_xlpm.x,INDEX(Attendance!$C:$C,MATCH($A70,Attendance!$A:$A,0)),IF(_xlpm.x=0,"",_xlpm.x)),""))</f>
        <v/>
      </c>
      <c r="D70" s="60" t="str">
        <f>IF($A70=0,"",IFERROR(_xlfn.LET(_xlpm.x,INDEX(Attendance!$D:$D,MATCH($A70,Attendance!$A:$A,0)),IF(_xlpm.x=0,"",_xlpm.x)),""))</f>
        <v/>
      </c>
      <c r="E70" s="233" cm="1">
        <f t="array" ref="E70">SUMPRODUCT((LOWER(INDEX(Attendance!$D:$ZZ,MATCH($A70,Attendance!$A:$A,0),0))="x")*(Attendance!$D$2:$ZZ$2=_xlfn.XLOOKUP(E$1,'Point System'!$A:$A,'Point System'!$B:$B,""))*(TEXT(Attendance!$D$1:$ZZ$1,"mmm")="May"))*_xlfn.XLOOKUP(E$1,'Point System'!$A:$A,'Point System'!$C:$C,0)</f>
        <v>0</v>
      </c>
      <c r="F70" s="233" cm="1">
        <f t="array" ref="F70">SUMPRODUCT((LOWER(INDEX(Attendance!$D:$ZZ,MATCH($A70,Attendance!$A:$A,0),0))="x")*(Attendance!$D$2:$ZZ$2=_xlfn.XLOOKUP(F$1,'Point System'!$A:$A,'Point System'!$B:$B,""))*(TEXT(Attendance!$D$1:$ZZ$1,"mmm")="May"))*_xlfn.XLOOKUP(F$1,'Point System'!$A:$A,'Point System'!$C:$C,0)</f>
        <v>0</v>
      </c>
      <c r="G70" s="233" cm="1">
        <f t="array" ref="G70">SUMPRODUCT((LOWER(INDEX(Attendance!$D:$ZZ,MATCH($A70,Attendance!$A:$A,0),0))="x")*(Attendance!$D$2:$ZZ$2=_xlfn.XLOOKUP(G$1,'Point System'!$A:$A,'Point System'!$B:$B,""))*(TEXT(Attendance!$D$1:$ZZ$1,"mmm")="May"))*_xlfn.XLOOKUP(G$1,'Point System'!$A:$A,'Point System'!$C:$C,0)</f>
        <v>0</v>
      </c>
      <c r="H70" s="233" cm="1">
        <f t="array" ref="H70">SUMPRODUCT((LOWER(INDEX(Attendance!$D:$ZZ,MATCH($A70,Attendance!$A:$A,0),0))="x")*(Attendance!$D$2:$ZZ$2=_xlfn.XLOOKUP(H$1,'Point System'!$A:$A,'Point System'!$B:$B,""))*(TEXT(Attendance!$D$1:$ZZ$1,"mmm")="May"))*_xlfn.XLOOKUP(H$1,'Point System'!$A:$A,'Point System'!$C:$C,0)</f>
        <v>0</v>
      </c>
      <c r="I70" s="233" cm="1">
        <f t="array" ref="I70">SUMPRODUCT((LOWER(INDEX(Attendance!$D:$ZZ,MATCH($A70,Attendance!$A:$A,0),0))="x")*(Attendance!$D$2:$ZZ$2=_xlfn.XLOOKUP(I$1,'Point System'!$A:$A,'Point System'!$B:$B,""))*(TEXT(Attendance!$D$1:$ZZ$1,"mmm")="May"))*_xlfn.XLOOKUP(I$1,'Point System'!$A:$A,'Point System'!$C:$C,0)</f>
        <v>0</v>
      </c>
      <c r="J70" s="233" cm="1">
        <f t="array" ref="J70">SUMPRODUCT((LOWER(INDEX(Attendance!$D:$ZZ,MATCH($A70,Attendance!$A:$A,0),0))="x")*(Attendance!$D$2:$ZZ$2=_xlfn.XLOOKUP(J$1,'Point System'!$A:$A,'Point System'!$B:$B,""))*(TEXT(Attendance!$D$1:$ZZ$1,"mmm")="May"))*_xlfn.XLOOKUP(J$1,'Point System'!$A:$A,'Point System'!$C:$C,0)</f>
        <v>0</v>
      </c>
      <c r="K70" s="233" cm="1">
        <f t="array" ref="K70">SUMPRODUCT((LOWER(INDEX(Attendance!$D:$ZZ,MATCH($A70,Attendance!$A:$A,0),0))="x")*(Attendance!$D$2:$ZZ$2=_xlfn.XLOOKUP(K$1,'Point System'!$A:$A,'Point System'!$B:$B,""))*(TEXT(Attendance!$D$1:$ZZ$1,"mmm")="May"))*_xlfn.XLOOKUP(K$1,'Point System'!$A:$A,'Point System'!$C:$C,0)</f>
        <v>0</v>
      </c>
      <c r="L70" s="188"/>
      <c r="M70" s="188"/>
      <c r="N70" s="188"/>
      <c r="O70" s="188"/>
      <c r="P70" s="241">
        <f t="shared" si="3"/>
        <v>0</v>
      </c>
      <c r="Q70" s="242">
        <f>IFERROR(INDEX(Deduction!$AI:$AI,MATCH($A70,Deduction!$A:$A,0))*_xlfn.XLOOKUP(Q$1,'Point System'!$E:$E,'Point System'!$G:$G,0),0)</f>
        <v>0</v>
      </c>
      <c r="R70" s="242">
        <f>IFERROR(INDEX(Deduction!$AJ:$AJ,MATCH($A70,Deduction!$A:$A,0))*_xlfn.XLOOKUP(R$1,'Point System'!$E:$E,'Point System'!$G:$G,0),0)</f>
        <v>0</v>
      </c>
      <c r="S70" s="242">
        <f>IFERROR(INDEX(Deduction!$AK:$AK,MATCH($A70,Deduction!$A:$A,0))*_xlfn.XLOOKUP(S$1,'Point System'!$E:$E,'Point System'!$G:$G,0),0)</f>
        <v>0</v>
      </c>
      <c r="T70" s="242">
        <f>IFERROR(INDEX(Deduction!$AL:$AL,MATCH($A70,Deduction!$A:$A,0))*_xlfn.XLOOKUP(T$1,'Point System'!$E:$E,'Point System'!$G:$G,0),0)</f>
        <v>0</v>
      </c>
      <c r="U70" s="242">
        <f>IFERROR(INDEX(Deduction!$AM:$AM,MATCH($A70,Deduction!$A:$A,0))*_xlfn.XLOOKUP(U$1,'Point System'!$E:$E,'Point System'!$G:$G,0),0)</f>
        <v>0</v>
      </c>
      <c r="V70" s="242">
        <f>IFERROR(INDEX(Deduction!$AN:$AN,MATCH($A70,Deduction!$A:$A,0))*_xlfn.XLOOKUP(V$1,'Point System'!$E:$E,'Point System'!$G:$G,0),0)</f>
        <v>0</v>
      </c>
      <c r="W70" s="241">
        <f t="shared" si="4"/>
        <v>0</v>
      </c>
      <c r="X70" s="241">
        <f t="shared" si="5"/>
        <v>0</v>
      </c>
      <c r="Y70" s="244" cm="1">
        <f t="array" ref="Y70">IFERROR(SUMPRODUCT((LOWER(INDEX(Attendance!$E:$ZZ,MATCH($A70,Attendance!$A:$A,0),0))="x")*(TEXT(Attendance!$E$1:$ZZ$1,"mmm")="May"))/SUMPRODUCT((Attendance!$E$1:$ZZ$1&lt;&gt;"")*(TEXT(Attendance!$E$1:$ZZ$1,"mmm")="May")),0)</f>
        <v>0</v>
      </c>
      <c r="Z70" s="245" cm="1">
        <f t="array" ref="Z70">IFERROR(SUMPRODUCT((LOWER(INDEX(Attendance!$E:$ZZ,MATCH($A70,Attendance!$A:$A,0),0))="x")*(Attendance!$E$2:$ZZ$2=_xlfn.XLOOKUP(E$1,'Point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71" spans="1:26" x14ac:dyDescent="0.25">
      <c r="A71" s="60">
        <f>Attendance!A70</f>
        <v>68</v>
      </c>
      <c r="B71" s="60" t="str">
        <f>IF($A71=0,"",IFERROR(_xlfn.LET(_xlpm.x,INDEX(Attendance!$B:$B,MATCH($A71,Attendance!$A:$A,0)),IF(_xlpm.x=0,"",_xlpm.x)),""))</f>
        <v/>
      </c>
      <c r="C71" s="60" t="str">
        <f>IF($A71=0,"",IFERROR(_xlfn.LET(_xlpm.x,INDEX(Attendance!$C:$C,MATCH($A71,Attendance!$A:$A,0)),IF(_xlpm.x=0,"",_xlpm.x)),""))</f>
        <v/>
      </c>
      <c r="D71" s="60" t="str">
        <f>IF($A71=0,"",IFERROR(_xlfn.LET(_xlpm.x,INDEX(Attendance!$D:$D,MATCH($A71,Attendance!$A:$A,0)),IF(_xlpm.x=0,"",_xlpm.x)),""))</f>
        <v/>
      </c>
      <c r="E71" s="233" cm="1">
        <f t="array" ref="E71">SUMPRODUCT((LOWER(INDEX(Attendance!$D:$ZZ,MATCH($A71,Attendance!$A:$A,0),0))="x")*(Attendance!$D$2:$ZZ$2=_xlfn.XLOOKUP(E$1,'Point System'!$A:$A,'Point System'!$B:$B,""))*(TEXT(Attendance!$D$1:$ZZ$1,"mmm")="May"))*_xlfn.XLOOKUP(E$1,'Point System'!$A:$A,'Point System'!$C:$C,0)</f>
        <v>0</v>
      </c>
      <c r="F71" s="233" cm="1">
        <f t="array" ref="F71">SUMPRODUCT((LOWER(INDEX(Attendance!$D:$ZZ,MATCH($A71,Attendance!$A:$A,0),0))="x")*(Attendance!$D$2:$ZZ$2=_xlfn.XLOOKUP(F$1,'Point System'!$A:$A,'Point System'!$B:$B,""))*(TEXT(Attendance!$D$1:$ZZ$1,"mmm")="May"))*_xlfn.XLOOKUP(F$1,'Point System'!$A:$A,'Point System'!$C:$C,0)</f>
        <v>0</v>
      </c>
      <c r="G71" s="233" cm="1">
        <f t="array" ref="G71">SUMPRODUCT((LOWER(INDEX(Attendance!$D:$ZZ,MATCH($A71,Attendance!$A:$A,0),0))="x")*(Attendance!$D$2:$ZZ$2=_xlfn.XLOOKUP(G$1,'Point System'!$A:$A,'Point System'!$B:$B,""))*(TEXT(Attendance!$D$1:$ZZ$1,"mmm")="May"))*_xlfn.XLOOKUP(G$1,'Point System'!$A:$A,'Point System'!$C:$C,0)</f>
        <v>0</v>
      </c>
      <c r="H71" s="233" cm="1">
        <f t="array" ref="H71">SUMPRODUCT((LOWER(INDEX(Attendance!$D:$ZZ,MATCH($A71,Attendance!$A:$A,0),0))="x")*(Attendance!$D$2:$ZZ$2=_xlfn.XLOOKUP(H$1,'Point System'!$A:$A,'Point System'!$B:$B,""))*(TEXT(Attendance!$D$1:$ZZ$1,"mmm")="May"))*_xlfn.XLOOKUP(H$1,'Point System'!$A:$A,'Point System'!$C:$C,0)</f>
        <v>0</v>
      </c>
      <c r="I71" s="233" cm="1">
        <f t="array" ref="I71">SUMPRODUCT((LOWER(INDEX(Attendance!$D:$ZZ,MATCH($A71,Attendance!$A:$A,0),0))="x")*(Attendance!$D$2:$ZZ$2=_xlfn.XLOOKUP(I$1,'Point System'!$A:$A,'Point System'!$B:$B,""))*(TEXT(Attendance!$D$1:$ZZ$1,"mmm")="May"))*_xlfn.XLOOKUP(I$1,'Point System'!$A:$A,'Point System'!$C:$C,0)</f>
        <v>0</v>
      </c>
      <c r="J71" s="233" cm="1">
        <f t="array" ref="J71">SUMPRODUCT((LOWER(INDEX(Attendance!$D:$ZZ,MATCH($A71,Attendance!$A:$A,0),0))="x")*(Attendance!$D$2:$ZZ$2=_xlfn.XLOOKUP(J$1,'Point System'!$A:$A,'Point System'!$B:$B,""))*(TEXT(Attendance!$D$1:$ZZ$1,"mmm")="May"))*_xlfn.XLOOKUP(J$1,'Point System'!$A:$A,'Point System'!$C:$C,0)</f>
        <v>0</v>
      </c>
      <c r="K71" s="233" cm="1">
        <f t="array" ref="K71">SUMPRODUCT((LOWER(INDEX(Attendance!$D:$ZZ,MATCH($A71,Attendance!$A:$A,0),0))="x")*(Attendance!$D$2:$ZZ$2=_xlfn.XLOOKUP(K$1,'Point System'!$A:$A,'Point System'!$B:$B,""))*(TEXT(Attendance!$D$1:$ZZ$1,"mmm")="May"))*_xlfn.XLOOKUP(K$1,'Point System'!$A:$A,'Point System'!$C:$C,0)</f>
        <v>0</v>
      </c>
      <c r="L71" s="188"/>
      <c r="M71" s="188"/>
      <c r="N71" s="188"/>
      <c r="O71" s="188"/>
      <c r="P71" s="241">
        <f t="shared" si="3"/>
        <v>0</v>
      </c>
      <c r="Q71" s="242">
        <f>IFERROR(INDEX(Deduction!$AI:$AI,MATCH($A71,Deduction!$A:$A,0))*_xlfn.XLOOKUP(Q$1,'Point System'!$E:$E,'Point System'!$G:$G,0),0)</f>
        <v>0</v>
      </c>
      <c r="R71" s="242">
        <f>IFERROR(INDEX(Deduction!$AJ:$AJ,MATCH($A71,Deduction!$A:$A,0))*_xlfn.XLOOKUP(R$1,'Point System'!$E:$E,'Point System'!$G:$G,0),0)</f>
        <v>0</v>
      </c>
      <c r="S71" s="242">
        <f>IFERROR(INDEX(Deduction!$AK:$AK,MATCH($A71,Deduction!$A:$A,0))*_xlfn.XLOOKUP(S$1,'Point System'!$E:$E,'Point System'!$G:$G,0),0)</f>
        <v>0</v>
      </c>
      <c r="T71" s="242">
        <f>IFERROR(INDEX(Deduction!$AL:$AL,MATCH($A71,Deduction!$A:$A,0))*_xlfn.XLOOKUP(T$1,'Point System'!$E:$E,'Point System'!$G:$G,0),0)</f>
        <v>0</v>
      </c>
      <c r="U71" s="242">
        <f>IFERROR(INDEX(Deduction!$AM:$AM,MATCH($A71,Deduction!$A:$A,0))*_xlfn.XLOOKUP(U$1,'Point System'!$E:$E,'Point System'!$G:$G,0),0)</f>
        <v>0</v>
      </c>
      <c r="V71" s="242">
        <f>IFERROR(INDEX(Deduction!$AN:$AN,MATCH($A71,Deduction!$A:$A,0))*_xlfn.XLOOKUP(V$1,'Point System'!$E:$E,'Point System'!$G:$G,0),0)</f>
        <v>0</v>
      </c>
      <c r="W71" s="241">
        <f t="shared" si="4"/>
        <v>0</v>
      </c>
      <c r="X71" s="241">
        <f t="shared" si="5"/>
        <v>0</v>
      </c>
      <c r="Y71" s="244" cm="1">
        <f t="array" ref="Y71">IFERROR(SUMPRODUCT((LOWER(INDEX(Attendance!$E:$ZZ,MATCH($A71,Attendance!$A:$A,0),0))="x")*(TEXT(Attendance!$E$1:$ZZ$1,"mmm")="May"))/SUMPRODUCT((Attendance!$E$1:$ZZ$1&lt;&gt;"")*(TEXT(Attendance!$E$1:$ZZ$1,"mmm")="May")),0)</f>
        <v>0</v>
      </c>
      <c r="Z71" s="245" cm="1">
        <f t="array" ref="Z71">IFERROR(SUMPRODUCT((LOWER(INDEX(Attendance!$E:$ZZ,MATCH($A71,Attendance!$A:$A,0),0))="x")*(Attendance!$E$2:$ZZ$2=_xlfn.XLOOKUP(E$1,'Point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72" spans="1:26" x14ac:dyDescent="0.25">
      <c r="A72" s="58">
        <f>Attendance!A71</f>
        <v>69</v>
      </c>
      <c r="B72" s="60" t="str">
        <f>IF($A72=0,"",IFERROR(_xlfn.LET(_xlpm.x,INDEX(Attendance!$B:$B,MATCH($A72,Attendance!$A:$A,0)),IF(_xlpm.x=0,"",_xlpm.x)),""))</f>
        <v/>
      </c>
      <c r="C72" s="60" t="str">
        <f>IF($A72=0,"",IFERROR(_xlfn.LET(_xlpm.x,INDEX(Attendance!$C:$C,MATCH($A72,Attendance!$A:$A,0)),IF(_xlpm.x=0,"",_xlpm.x)),""))</f>
        <v/>
      </c>
      <c r="D72" s="60" t="str">
        <f>IF($A72=0,"",IFERROR(_xlfn.LET(_xlpm.x,INDEX(Attendance!$D:$D,MATCH($A72,Attendance!$A:$A,0)),IF(_xlpm.x=0,"",_xlpm.x)),""))</f>
        <v/>
      </c>
      <c r="E72" s="233" cm="1">
        <f t="array" ref="E72">SUMPRODUCT((LOWER(INDEX(Attendance!$D:$ZZ,MATCH($A72,Attendance!$A:$A,0),0))="x")*(Attendance!$D$2:$ZZ$2=_xlfn.XLOOKUP(E$1,'Point System'!$A:$A,'Point System'!$B:$B,""))*(TEXT(Attendance!$D$1:$ZZ$1,"mmm")="May"))*_xlfn.XLOOKUP(E$1,'Point System'!$A:$A,'Point System'!$C:$C,0)</f>
        <v>0</v>
      </c>
      <c r="F72" s="233" cm="1">
        <f t="array" ref="F72">SUMPRODUCT((LOWER(INDEX(Attendance!$D:$ZZ,MATCH($A72,Attendance!$A:$A,0),0))="x")*(Attendance!$D$2:$ZZ$2=_xlfn.XLOOKUP(F$1,'Point System'!$A:$A,'Point System'!$B:$B,""))*(TEXT(Attendance!$D$1:$ZZ$1,"mmm")="May"))*_xlfn.XLOOKUP(F$1,'Point System'!$A:$A,'Point System'!$C:$C,0)</f>
        <v>0</v>
      </c>
      <c r="G72" s="233" cm="1">
        <f t="array" ref="G72">SUMPRODUCT((LOWER(INDEX(Attendance!$D:$ZZ,MATCH($A72,Attendance!$A:$A,0),0))="x")*(Attendance!$D$2:$ZZ$2=_xlfn.XLOOKUP(G$1,'Point System'!$A:$A,'Point System'!$B:$B,""))*(TEXT(Attendance!$D$1:$ZZ$1,"mmm")="May"))*_xlfn.XLOOKUP(G$1,'Point System'!$A:$A,'Point System'!$C:$C,0)</f>
        <v>0</v>
      </c>
      <c r="H72" s="233" cm="1">
        <f t="array" ref="H72">SUMPRODUCT((LOWER(INDEX(Attendance!$D:$ZZ,MATCH($A72,Attendance!$A:$A,0),0))="x")*(Attendance!$D$2:$ZZ$2=_xlfn.XLOOKUP(H$1,'Point System'!$A:$A,'Point System'!$B:$B,""))*(TEXT(Attendance!$D$1:$ZZ$1,"mmm")="May"))*_xlfn.XLOOKUP(H$1,'Point System'!$A:$A,'Point System'!$C:$C,0)</f>
        <v>0</v>
      </c>
      <c r="I72" s="233" cm="1">
        <f t="array" ref="I72">SUMPRODUCT((LOWER(INDEX(Attendance!$D:$ZZ,MATCH($A72,Attendance!$A:$A,0),0))="x")*(Attendance!$D$2:$ZZ$2=_xlfn.XLOOKUP(I$1,'Point System'!$A:$A,'Point System'!$B:$B,""))*(TEXT(Attendance!$D$1:$ZZ$1,"mmm")="May"))*_xlfn.XLOOKUP(I$1,'Point System'!$A:$A,'Point System'!$C:$C,0)</f>
        <v>0</v>
      </c>
      <c r="J72" s="233" cm="1">
        <f t="array" ref="J72">SUMPRODUCT((LOWER(INDEX(Attendance!$D:$ZZ,MATCH($A72,Attendance!$A:$A,0),0))="x")*(Attendance!$D$2:$ZZ$2=_xlfn.XLOOKUP(J$1,'Point System'!$A:$A,'Point System'!$B:$B,""))*(TEXT(Attendance!$D$1:$ZZ$1,"mmm")="May"))*_xlfn.XLOOKUP(J$1,'Point System'!$A:$A,'Point System'!$C:$C,0)</f>
        <v>0</v>
      </c>
      <c r="K72" s="233" cm="1">
        <f t="array" ref="K72">SUMPRODUCT((LOWER(INDEX(Attendance!$D:$ZZ,MATCH($A72,Attendance!$A:$A,0),0))="x")*(Attendance!$D$2:$ZZ$2=_xlfn.XLOOKUP(K$1,'Point System'!$A:$A,'Point System'!$B:$B,""))*(TEXT(Attendance!$D$1:$ZZ$1,"mmm")="May"))*_xlfn.XLOOKUP(K$1,'Point System'!$A:$A,'Point System'!$C:$C,0)</f>
        <v>0</v>
      </c>
      <c r="L72" s="188"/>
      <c r="M72" s="188"/>
      <c r="N72" s="188"/>
      <c r="O72" s="188"/>
      <c r="P72" s="241">
        <f t="shared" si="3"/>
        <v>0</v>
      </c>
      <c r="Q72" s="242">
        <f>IFERROR(INDEX(Deduction!$AI:$AI,MATCH($A72,Deduction!$A:$A,0))*_xlfn.XLOOKUP(Q$1,'Point System'!$E:$E,'Point System'!$G:$G,0),0)</f>
        <v>0</v>
      </c>
      <c r="R72" s="242">
        <f>IFERROR(INDEX(Deduction!$AJ:$AJ,MATCH($A72,Deduction!$A:$A,0))*_xlfn.XLOOKUP(R$1,'Point System'!$E:$E,'Point System'!$G:$G,0),0)</f>
        <v>0</v>
      </c>
      <c r="S72" s="242">
        <f>IFERROR(INDEX(Deduction!$AK:$AK,MATCH($A72,Deduction!$A:$A,0))*_xlfn.XLOOKUP(S$1,'Point System'!$E:$E,'Point System'!$G:$G,0),0)</f>
        <v>0</v>
      </c>
      <c r="T72" s="242">
        <f>IFERROR(INDEX(Deduction!$AL:$AL,MATCH($A72,Deduction!$A:$A,0))*_xlfn.XLOOKUP(T$1,'Point System'!$E:$E,'Point System'!$G:$G,0),0)</f>
        <v>0</v>
      </c>
      <c r="U72" s="242">
        <f>IFERROR(INDEX(Deduction!$AM:$AM,MATCH($A72,Deduction!$A:$A,0))*_xlfn.XLOOKUP(U$1,'Point System'!$E:$E,'Point System'!$G:$G,0),0)</f>
        <v>0</v>
      </c>
      <c r="V72" s="242">
        <f>IFERROR(INDEX(Deduction!$AN:$AN,MATCH($A72,Deduction!$A:$A,0))*_xlfn.XLOOKUP(V$1,'Point System'!$E:$E,'Point System'!$G:$G,0),0)</f>
        <v>0</v>
      </c>
      <c r="W72" s="241">
        <f t="shared" si="4"/>
        <v>0</v>
      </c>
      <c r="X72" s="241">
        <f t="shared" si="5"/>
        <v>0</v>
      </c>
      <c r="Y72" s="244" cm="1">
        <f t="array" ref="Y72">IFERROR(SUMPRODUCT((LOWER(INDEX(Attendance!$E:$ZZ,MATCH($A72,Attendance!$A:$A,0),0))="x")*(TEXT(Attendance!$E$1:$ZZ$1,"mmm")="May"))/SUMPRODUCT((Attendance!$E$1:$ZZ$1&lt;&gt;"")*(TEXT(Attendance!$E$1:$ZZ$1,"mmm")="May")),0)</f>
        <v>0</v>
      </c>
      <c r="Z72" s="245" cm="1">
        <f t="array" ref="Z72">IFERROR(SUMPRODUCT((LOWER(INDEX(Attendance!$E:$ZZ,MATCH($A72,Attendance!$A:$A,0),0))="x")*(Attendance!$E$2:$ZZ$2=_xlfn.XLOOKUP(E$1,'Point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73" spans="1:26" x14ac:dyDescent="0.25">
      <c r="A73" s="60">
        <f>Attendance!A72</f>
        <v>70</v>
      </c>
      <c r="B73" s="60" t="str">
        <f>IF($A73=0,"",IFERROR(_xlfn.LET(_xlpm.x,INDEX(Attendance!$B:$B,MATCH($A73,Attendance!$A:$A,0)),IF(_xlpm.x=0,"",_xlpm.x)),""))</f>
        <v/>
      </c>
      <c r="C73" s="60" t="str">
        <f>IF($A73=0,"",IFERROR(_xlfn.LET(_xlpm.x,INDEX(Attendance!$C:$C,MATCH($A73,Attendance!$A:$A,0)),IF(_xlpm.x=0,"",_xlpm.x)),""))</f>
        <v/>
      </c>
      <c r="D73" s="60" t="str">
        <f>IF($A73=0,"",IFERROR(_xlfn.LET(_xlpm.x,INDEX(Attendance!$D:$D,MATCH($A73,Attendance!$A:$A,0)),IF(_xlpm.x=0,"",_xlpm.x)),""))</f>
        <v/>
      </c>
      <c r="E73" s="233" cm="1">
        <f t="array" ref="E73">SUMPRODUCT((LOWER(INDEX(Attendance!$D:$ZZ,MATCH($A73,Attendance!$A:$A,0),0))="x")*(Attendance!$D$2:$ZZ$2=_xlfn.XLOOKUP(E$1,'Point System'!$A:$A,'Point System'!$B:$B,""))*(TEXT(Attendance!$D$1:$ZZ$1,"mmm")="May"))*_xlfn.XLOOKUP(E$1,'Point System'!$A:$A,'Point System'!$C:$C,0)</f>
        <v>0</v>
      </c>
      <c r="F73" s="233" cm="1">
        <f t="array" ref="F73">SUMPRODUCT((LOWER(INDEX(Attendance!$D:$ZZ,MATCH($A73,Attendance!$A:$A,0),0))="x")*(Attendance!$D$2:$ZZ$2=_xlfn.XLOOKUP(F$1,'Point System'!$A:$A,'Point System'!$B:$B,""))*(TEXT(Attendance!$D$1:$ZZ$1,"mmm")="May"))*_xlfn.XLOOKUP(F$1,'Point System'!$A:$A,'Point System'!$C:$C,0)</f>
        <v>0</v>
      </c>
      <c r="G73" s="233" cm="1">
        <f t="array" ref="G73">SUMPRODUCT((LOWER(INDEX(Attendance!$D:$ZZ,MATCH($A73,Attendance!$A:$A,0),0))="x")*(Attendance!$D$2:$ZZ$2=_xlfn.XLOOKUP(G$1,'Point System'!$A:$A,'Point System'!$B:$B,""))*(TEXT(Attendance!$D$1:$ZZ$1,"mmm")="May"))*_xlfn.XLOOKUP(G$1,'Point System'!$A:$A,'Point System'!$C:$C,0)</f>
        <v>0</v>
      </c>
      <c r="H73" s="233" cm="1">
        <f t="array" ref="H73">SUMPRODUCT((LOWER(INDEX(Attendance!$D:$ZZ,MATCH($A73,Attendance!$A:$A,0),0))="x")*(Attendance!$D$2:$ZZ$2=_xlfn.XLOOKUP(H$1,'Point System'!$A:$A,'Point System'!$B:$B,""))*(TEXT(Attendance!$D$1:$ZZ$1,"mmm")="May"))*_xlfn.XLOOKUP(H$1,'Point System'!$A:$A,'Point System'!$C:$C,0)</f>
        <v>0</v>
      </c>
      <c r="I73" s="233" cm="1">
        <f t="array" ref="I73">SUMPRODUCT((LOWER(INDEX(Attendance!$D:$ZZ,MATCH($A73,Attendance!$A:$A,0),0))="x")*(Attendance!$D$2:$ZZ$2=_xlfn.XLOOKUP(I$1,'Point System'!$A:$A,'Point System'!$B:$B,""))*(TEXT(Attendance!$D$1:$ZZ$1,"mmm")="May"))*_xlfn.XLOOKUP(I$1,'Point System'!$A:$A,'Point System'!$C:$C,0)</f>
        <v>0</v>
      </c>
      <c r="J73" s="233" cm="1">
        <f t="array" ref="J73">SUMPRODUCT((LOWER(INDEX(Attendance!$D:$ZZ,MATCH($A73,Attendance!$A:$A,0),0))="x")*(Attendance!$D$2:$ZZ$2=_xlfn.XLOOKUP(J$1,'Point System'!$A:$A,'Point System'!$B:$B,""))*(TEXT(Attendance!$D$1:$ZZ$1,"mmm")="May"))*_xlfn.XLOOKUP(J$1,'Point System'!$A:$A,'Point System'!$C:$C,0)</f>
        <v>0</v>
      </c>
      <c r="K73" s="233" cm="1">
        <f t="array" ref="K73">SUMPRODUCT((LOWER(INDEX(Attendance!$D:$ZZ,MATCH($A73,Attendance!$A:$A,0),0))="x")*(Attendance!$D$2:$ZZ$2=_xlfn.XLOOKUP(K$1,'Point System'!$A:$A,'Point System'!$B:$B,""))*(TEXT(Attendance!$D$1:$ZZ$1,"mmm")="May"))*_xlfn.XLOOKUP(K$1,'Point System'!$A:$A,'Point System'!$C:$C,0)</f>
        <v>0</v>
      </c>
      <c r="L73" s="188"/>
      <c r="M73" s="188"/>
      <c r="N73" s="188"/>
      <c r="O73" s="188"/>
      <c r="P73" s="241">
        <f t="shared" si="3"/>
        <v>0</v>
      </c>
      <c r="Q73" s="242">
        <f>IFERROR(INDEX(Deduction!$AI:$AI,MATCH($A73,Deduction!$A:$A,0))*_xlfn.XLOOKUP(Q$1,'Point System'!$E:$E,'Point System'!$G:$G,0),0)</f>
        <v>0</v>
      </c>
      <c r="R73" s="242">
        <f>IFERROR(INDEX(Deduction!$AJ:$AJ,MATCH($A73,Deduction!$A:$A,0))*_xlfn.XLOOKUP(R$1,'Point System'!$E:$E,'Point System'!$G:$G,0),0)</f>
        <v>0</v>
      </c>
      <c r="S73" s="242">
        <f>IFERROR(INDEX(Deduction!$AK:$AK,MATCH($A73,Deduction!$A:$A,0))*_xlfn.XLOOKUP(S$1,'Point System'!$E:$E,'Point System'!$G:$G,0),0)</f>
        <v>0</v>
      </c>
      <c r="T73" s="242">
        <f>IFERROR(INDEX(Deduction!$AL:$AL,MATCH($A73,Deduction!$A:$A,0))*_xlfn.XLOOKUP(T$1,'Point System'!$E:$E,'Point System'!$G:$G,0),0)</f>
        <v>0</v>
      </c>
      <c r="U73" s="242">
        <f>IFERROR(INDEX(Deduction!$AM:$AM,MATCH($A73,Deduction!$A:$A,0))*_xlfn.XLOOKUP(U$1,'Point System'!$E:$E,'Point System'!$G:$G,0),0)</f>
        <v>0</v>
      </c>
      <c r="V73" s="242">
        <f>IFERROR(INDEX(Deduction!$AN:$AN,MATCH($A73,Deduction!$A:$A,0))*_xlfn.XLOOKUP(V$1,'Point System'!$E:$E,'Point System'!$G:$G,0),0)</f>
        <v>0</v>
      </c>
      <c r="W73" s="241">
        <f t="shared" si="4"/>
        <v>0</v>
      </c>
      <c r="X73" s="241">
        <f t="shared" si="5"/>
        <v>0</v>
      </c>
      <c r="Y73" s="244" cm="1">
        <f t="array" ref="Y73">IFERROR(SUMPRODUCT((LOWER(INDEX(Attendance!$E:$ZZ,MATCH($A73,Attendance!$A:$A,0),0))="x")*(TEXT(Attendance!$E$1:$ZZ$1,"mmm")="May"))/SUMPRODUCT((Attendance!$E$1:$ZZ$1&lt;&gt;"")*(TEXT(Attendance!$E$1:$ZZ$1,"mmm")="May")),0)</f>
        <v>0</v>
      </c>
      <c r="Z73" s="245" cm="1">
        <f t="array" ref="Z73">IFERROR(SUMPRODUCT((LOWER(INDEX(Attendance!$E:$ZZ,MATCH($A73,Attendance!$A:$A,0),0))="x")*(Attendance!$E$2:$ZZ$2=_xlfn.XLOOKUP(E$1,'Point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74" spans="1:26" x14ac:dyDescent="0.25">
      <c r="A74" s="58">
        <f>Attendance!A73</f>
        <v>71</v>
      </c>
      <c r="B74" s="60" t="str">
        <f>IF($A74=0,"",IFERROR(_xlfn.LET(_xlpm.x,INDEX(Attendance!$B:$B,MATCH($A74,Attendance!$A:$A,0)),IF(_xlpm.x=0,"",_xlpm.x)),""))</f>
        <v/>
      </c>
      <c r="C74" s="60" t="str">
        <f>IF($A74=0,"",IFERROR(_xlfn.LET(_xlpm.x,INDEX(Attendance!$C:$C,MATCH($A74,Attendance!$A:$A,0)),IF(_xlpm.x=0,"",_xlpm.x)),""))</f>
        <v/>
      </c>
      <c r="D74" s="60" t="str">
        <f>IF($A74=0,"",IFERROR(_xlfn.LET(_xlpm.x,INDEX(Attendance!$D:$D,MATCH($A74,Attendance!$A:$A,0)),IF(_xlpm.x=0,"",_xlpm.x)),""))</f>
        <v/>
      </c>
      <c r="E74" s="233" cm="1">
        <f t="array" ref="E74">SUMPRODUCT((LOWER(INDEX(Attendance!$D:$ZZ,MATCH($A74,Attendance!$A:$A,0),0))="x")*(Attendance!$D$2:$ZZ$2=_xlfn.XLOOKUP(E$1,'Point System'!$A:$A,'Point System'!$B:$B,""))*(TEXT(Attendance!$D$1:$ZZ$1,"mmm")="May"))*_xlfn.XLOOKUP(E$1,'Point System'!$A:$A,'Point System'!$C:$C,0)</f>
        <v>0</v>
      </c>
      <c r="F74" s="233" cm="1">
        <f t="array" ref="F74">SUMPRODUCT((LOWER(INDEX(Attendance!$D:$ZZ,MATCH($A74,Attendance!$A:$A,0),0))="x")*(Attendance!$D$2:$ZZ$2=_xlfn.XLOOKUP(F$1,'Point System'!$A:$A,'Point System'!$B:$B,""))*(TEXT(Attendance!$D$1:$ZZ$1,"mmm")="May"))*_xlfn.XLOOKUP(F$1,'Point System'!$A:$A,'Point System'!$C:$C,0)</f>
        <v>0</v>
      </c>
      <c r="G74" s="233" cm="1">
        <f t="array" ref="G74">SUMPRODUCT((LOWER(INDEX(Attendance!$D:$ZZ,MATCH($A74,Attendance!$A:$A,0),0))="x")*(Attendance!$D$2:$ZZ$2=_xlfn.XLOOKUP(G$1,'Point System'!$A:$A,'Point System'!$B:$B,""))*(TEXT(Attendance!$D$1:$ZZ$1,"mmm")="May"))*_xlfn.XLOOKUP(G$1,'Point System'!$A:$A,'Point System'!$C:$C,0)</f>
        <v>0</v>
      </c>
      <c r="H74" s="233" cm="1">
        <f t="array" ref="H74">SUMPRODUCT((LOWER(INDEX(Attendance!$D:$ZZ,MATCH($A74,Attendance!$A:$A,0),0))="x")*(Attendance!$D$2:$ZZ$2=_xlfn.XLOOKUP(H$1,'Point System'!$A:$A,'Point System'!$B:$B,""))*(TEXT(Attendance!$D$1:$ZZ$1,"mmm")="May"))*_xlfn.XLOOKUP(H$1,'Point System'!$A:$A,'Point System'!$C:$C,0)</f>
        <v>0</v>
      </c>
      <c r="I74" s="233" cm="1">
        <f t="array" ref="I74">SUMPRODUCT((LOWER(INDEX(Attendance!$D:$ZZ,MATCH($A74,Attendance!$A:$A,0),0))="x")*(Attendance!$D$2:$ZZ$2=_xlfn.XLOOKUP(I$1,'Point System'!$A:$A,'Point System'!$B:$B,""))*(TEXT(Attendance!$D$1:$ZZ$1,"mmm")="May"))*_xlfn.XLOOKUP(I$1,'Point System'!$A:$A,'Point System'!$C:$C,0)</f>
        <v>0</v>
      </c>
      <c r="J74" s="233" cm="1">
        <f t="array" ref="J74">SUMPRODUCT((LOWER(INDEX(Attendance!$D:$ZZ,MATCH($A74,Attendance!$A:$A,0),0))="x")*(Attendance!$D$2:$ZZ$2=_xlfn.XLOOKUP(J$1,'Point System'!$A:$A,'Point System'!$B:$B,""))*(TEXT(Attendance!$D$1:$ZZ$1,"mmm")="May"))*_xlfn.XLOOKUP(J$1,'Point System'!$A:$A,'Point System'!$C:$C,0)</f>
        <v>0</v>
      </c>
      <c r="K74" s="233" cm="1">
        <f t="array" ref="K74">SUMPRODUCT((LOWER(INDEX(Attendance!$D:$ZZ,MATCH($A74,Attendance!$A:$A,0),0))="x")*(Attendance!$D$2:$ZZ$2=_xlfn.XLOOKUP(K$1,'Point System'!$A:$A,'Point System'!$B:$B,""))*(TEXT(Attendance!$D$1:$ZZ$1,"mmm")="May"))*_xlfn.XLOOKUP(K$1,'Point System'!$A:$A,'Point System'!$C:$C,0)</f>
        <v>0</v>
      </c>
      <c r="L74" s="188"/>
      <c r="M74" s="188"/>
      <c r="N74" s="188"/>
      <c r="O74" s="188"/>
      <c r="P74" s="241">
        <f t="shared" si="3"/>
        <v>0</v>
      </c>
      <c r="Q74" s="242">
        <f>IFERROR(INDEX(Deduction!$AI:$AI,MATCH($A74,Deduction!$A:$A,0))*_xlfn.XLOOKUP(Q$1,'Point System'!$E:$E,'Point System'!$G:$G,0),0)</f>
        <v>0</v>
      </c>
      <c r="R74" s="242">
        <f>IFERROR(INDEX(Deduction!$AJ:$AJ,MATCH($A74,Deduction!$A:$A,0))*_xlfn.XLOOKUP(R$1,'Point System'!$E:$E,'Point System'!$G:$G,0),0)</f>
        <v>0</v>
      </c>
      <c r="S74" s="242">
        <f>IFERROR(INDEX(Deduction!$AK:$AK,MATCH($A74,Deduction!$A:$A,0))*_xlfn.XLOOKUP(S$1,'Point System'!$E:$E,'Point System'!$G:$G,0),0)</f>
        <v>0</v>
      </c>
      <c r="T74" s="242">
        <f>IFERROR(INDEX(Deduction!$AL:$AL,MATCH($A74,Deduction!$A:$A,0))*_xlfn.XLOOKUP(T$1,'Point System'!$E:$E,'Point System'!$G:$G,0),0)</f>
        <v>0</v>
      </c>
      <c r="U74" s="242">
        <f>IFERROR(INDEX(Deduction!$AM:$AM,MATCH($A74,Deduction!$A:$A,0))*_xlfn.XLOOKUP(U$1,'Point System'!$E:$E,'Point System'!$G:$G,0),0)</f>
        <v>0</v>
      </c>
      <c r="V74" s="242">
        <f>IFERROR(INDEX(Deduction!$AN:$AN,MATCH($A74,Deduction!$A:$A,0))*_xlfn.XLOOKUP(V$1,'Point System'!$E:$E,'Point System'!$G:$G,0),0)</f>
        <v>0</v>
      </c>
      <c r="W74" s="241">
        <f t="shared" si="4"/>
        <v>0</v>
      </c>
      <c r="X74" s="241">
        <f t="shared" si="5"/>
        <v>0</v>
      </c>
      <c r="Y74" s="244" cm="1">
        <f t="array" ref="Y74">IFERROR(SUMPRODUCT((LOWER(INDEX(Attendance!$E:$ZZ,MATCH($A74,Attendance!$A:$A,0),0))="x")*(TEXT(Attendance!$E$1:$ZZ$1,"mmm")="May"))/SUMPRODUCT((Attendance!$E$1:$ZZ$1&lt;&gt;"")*(TEXT(Attendance!$E$1:$ZZ$1,"mmm")="May")),0)</f>
        <v>0</v>
      </c>
      <c r="Z74" s="245" cm="1">
        <f t="array" ref="Z74">IFERROR(SUMPRODUCT((LOWER(INDEX(Attendance!$E:$ZZ,MATCH($A74,Attendance!$A:$A,0),0))="x")*(Attendance!$E$2:$ZZ$2=_xlfn.XLOOKUP(E$1,'Point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75" spans="1:26" x14ac:dyDescent="0.25">
      <c r="A75" s="60">
        <f>Attendance!A74</f>
        <v>72</v>
      </c>
      <c r="B75" s="60" t="str">
        <f>IF($A75=0,"",IFERROR(_xlfn.LET(_xlpm.x,INDEX(Attendance!$B:$B,MATCH($A75,Attendance!$A:$A,0)),IF(_xlpm.x=0,"",_xlpm.x)),""))</f>
        <v/>
      </c>
      <c r="C75" s="60" t="str">
        <f>IF($A75=0,"",IFERROR(_xlfn.LET(_xlpm.x,INDEX(Attendance!$C:$C,MATCH($A75,Attendance!$A:$A,0)),IF(_xlpm.x=0,"",_xlpm.x)),""))</f>
        <v/>
      </c>
      <c r="D75" s="60" t="str">
        <f>IF($A75=0,"",IFERROR(_xlfn.LET(_xlpm.x,INDEX(Attendance!$D:$D,MATCH($A75,Attendance!$A:$A,0)),IF(_xlpm.x=0,"",_xlpm.x)),""))</f>
        <v/>
      </c>
      <c r="E75" s="233" cm="1">
        <f t="array" ref="E75">SUMPRODUCT((LOWER(INDEX(Attendance!$D:$ZZ,MATCH($A75,Attendance!$A:$A,0),0))="x")*(Attendance!$D$2:$ZZ$2=_xlfn.XLOOKUP(E$1,'Point System'!$A:$A,'Point System'!$B:$B,""))*(TEXT(Attendance!$D$1:$ZZ$1,"mmm")="May"))*_xlfn.XLOOKUP(E$1,'Point System'!$A:$A,'Point System'!$C:$C,0)</f>
        <v>0</v>
      </c>
      <c r="F75" s="233" cm="1">
        <f t="array" ref="F75">SUMPRODUCT((LOWER(INDEX(Attendance!$D:$ZZ,MATCH($A75,Attendance!$A:$A,0),0))="x")*(Attendance!$D$2:$ZZ$2=_xlfn.XLOOKUP(F$1,'Point System'!$A:$A,'Point System'!$B:$B,""))*(TEXT(Attendance!$D$1:$ZZ$1,"mmm")="May"))*_xlfn.XLOOKUP(F$1,'Point System'!$A:$A,'Point System'!$C:$C,0)</f>
        <v>0</v>
      </c>
      <c r="G75" s="233" cm="1">
        <f t="array" ref="G75">SUMPRODUCT((LOWER(INDEX(Attendance!$D:$ZZ,MATCH($A75,Attendance!$A:$A,0),0))="x")*(Attendance!$D$2:$ZZ$2=_xlfn.XLOOKUP(G$1,'Point System'!$A:$A,'Point System'!$B:$B,""))*(TEXT(Attendance!$D$1:$ZZ$1,"mmm")="May"))*_xlfn.XLOOKUP(G$1,'Point System'!$A:$A,'Point System'!$C:$C,0)</f>
        <v>0</v>
      </c>
      <c r="H75" s="233" cm="1">
        <f t="array" ref="H75">SUMPRODUCT((LOWER(INDEX(Attendance!$D:$ZZ,MATCH($A75,Attendance!$A:$A,0),0))="x")*(Attendance!$D$2:$ZZ$2=_xlfn.XLOOKUP(H$1,'Point System'!$A:$A,'Point System'!$B:$B,""))*(TEXT(Attendance!$D$1:$ZZ$1,"mmm")="May"))*_xlfn.XLOOKUP(H$1,'Point System'!$A:$A,'Point System'!$C:$C,0)</f>
        <v>0</v>
      </c>
      <c r="I75" s="233" cm="1">
        <f t="array" ref="I75">SUMPRODUCT((LOWER(INDEX(Attendance!$D:$ZZ,MATCH($A75,Attendance!$A:$A,0),0))="x")*(Attendance!$D$2:$ZZ$2=_xlfn.XLOOKUP(I$1,'Point System'!$A:$A,'Point System'!$B:$B,""))*(TEXT(Attendance!$D$1:$ZZ$1,"mmm")="May"))*_xlfn.XLOOKUP(I$1,'Point System'!$A:$A,'Point System'!$C:$C,0)</f>
        <v>0</v>
      </c>
      <c r="J75" s="233" cm="1">
        <f t="array" ref="J75">SUMPRODUCT((LOWER(INDEX(Attendance!$D:$ZZ,MATCH($A75,Attendance!$A:$A,0),0))="x")*(Attendance!$D$2:$ZZ$2=_xlfn.XLOOKUP(J$1,'Point System'!$A:$A,'Point System'!$B:$B,""))*(TEXT(Attendance!$D$1:$ZZ$1,"mmm")="May"))*_xlfn.XLOOKUP(J$1,'Point System'!$A:$A,'Point System'!$C:$C,0)</f>
        <v>0</v>
      </c>
      <c r="K75" s="233" cm="1">
        <f t="array" ref="K75">SUMPRODUCT((LOWER(INDEX(Attendance!$D:$ZZ,MATCH($A75,Attendance!$A:$A,0),0))="x")*(Attendance!$D$2:$ZZ$2=_xlfn.XLOOKUP(K$1,'Point System'!$A:$A,'Point System'!$B:$B,""))*(TEXT(Attendance!$D$1:$ZZ$1,"mmm")="May"))*_xlfn.XLOOKUP(K$1,'Point System'!$A:$A,'Point System'!$C:$C,0)</f>
        <v>0</v>
      </c>
      <c r="L75" s="188"/>
      <c r="M75" s="188"/>
      <c r="N75" s="188"/>
      <c r="O75" s="188"/>
      <c r="P75" s="241">
        <f t="shared" si="3"/>
        <v>0</v>
      </c>
      <c r="Q75" s="242">
        <f>IFERROR(INDEX(Deduction!$AI:$AI,MATCH($A75,Deduction!$A:$A,0))*_xlfn.XLOOKUP(Q$1,'Point System'!$E:$E,'Point System'!$G:$G,0),0)</f>
        <v>0</v>
      </c>
      <c r="R75" s="242">
        <f>IFERROR(INDEX(Deduction!$AJ:$AJ,MATCH($A75,Deduction!$A:$A,0))*_xlfn.XLOOKUP(R$1,'Point System'!$E:$E,'Point System'!$G:$G,0),0)</f>
        <v>0</v>
      </c>
      <c r="S75" s="242">
        <f>IFERROR(INDEX(Deduction!$AK:$AK,MATCH($A75,Deduction!$A:$A,0))*_xlfn.XLOOKUP(S$1,'Point System'!$E:$E,'Point System'!$G:$G,0),0)</f>
        <v>0</v>
      </c>
      <c r="T75" s="242">
        <f>IFERROR(INDEX(Deduction!$AL:$AL,MATCH($A75,Deduction!$A:$A,0))*_xlfn.XLOOKUP(T$1,'Point System'!$E:$E,'Point System'!$G:$G,0),0)</f>
        <v>0</v>
      </c>
      <c r="U75" s="242">
        <f>IFERROR(INDEX(Deduction!$AM:$AM,MATCH($A75,Deduction!$A:$A,0))*_xlfn.XLOOKUP(U$1,'Point System'!$E:$E,'Point System'!$G:$G,0),0)</f>
        <v>0</v>
      </c>
      <c r="V75" s="242">
        <f>IFERROR(INDEX(Deduction!$AN:$AN,MATCH($A75,Deduction!$A:$A,0))*_xlfn.XLOOKUP(V$1,'Point System'!$E:$E,'Point System'!$G:$G,0),0)</f>
        <v>0</v>
      </c>
      <c r="W75" s="241">
        <f t="shared" si="4"/>
        <v>0</v>
      </c>
      <c r="X75" s="241">
        <f t="shared" si="5"/>
        <v>0</v>
      </c>
      <c r="Y75" s="244" cm="1">
        <f t="array" ref="Y75">IFERROR(SUMPRODUCT((LOWER(INDEX(Attendance!$E:$ZZ,MATCH($A75,Attendance!$A:$A,0),0))="x")*(TEXT(Attendance!$E$1:$ZZ$1,"mmm")="May"))/SUMPRODUCT((Attendance!$E$1:$ZZ$1&lt;&gt;"")*(TEXT(Attendance!$E$1:$ZZ$1,"mmm")="May")),0)</f>
        <v>0</v>
      </c>
      <c r="Z75" s="245" cm="1">
        <f t="array" ref="Z75">IFERROR(SUMPRODUCT((LOWER(INDEX(Attendance!$E:$ZZ,MATCH($A75,Attendance!$A:$A,0),0))="x")*(Attendance!$E$2:$ZZ$2=_xlfn.XLOOKUP(E$1,'Point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76" spans="1:26" x14ac:dyDescent="0.25">
      <c r="A76" s="58">
        <f>Attendance!A75</f>
        <v>73</v>
      </c>
      <c r="B76" s="60" t="str">
        <f>IF($A76=0,"",IFERROR(_xlfn.LET(_xlpm.x,INDEX(Attendance!$B:$B,MATCH($A76,Attendance!$A:$A,0)),IF(_xlpm.x=0,"",_xlpm.x)),""))</f>
        <v/>
      </c>
      <c r="C76" s="60" t="str">
        <f>IF($A76=0,"",IFERROR(_xlfn.LET(_xlpm.x,INDEX(Attendance!$C:$C,MATCH($A76,Attendance!$A:$A,0)),IF(_xlpm.x=0,"",_xlpm.x)),""))</f>
        <v/>
      </c>
      <c r="D76" s="60" t="str">
        <f>IF($A76=0,"",IFERROR(_xlfn.LET(_xlpm.x,INDEX(Attendance!$D:$D,MATCH($A76,Attendance!$A:$A,0)),IF(_xlpm.x=0,"",_xlpm.x)),""))</f>
        <v/>
      </c>
      <c r="E76" s="233" cm="1">
        <f t="array" ref="E76">SUMPRODUCT((LOWER(INDEX(Attendance!$D:$ZZ,MATCH($A76,Attendance!$A:$A,0),0))="x")*(Attendance!$D$2:$ZZ$2=_xlfn.XLOOKUP(E$1,'Point System'!$A:$A,'Point System'!$B:$B,""))*(TEXT(Attendance!$D$1:$ZZ$1,"mmm")="May"))*_xlfn.XLOOKUP(E$1,'Point System'!$A:$A,'Point System'!$C:$C,0)</f>
        <v>0</v>
      </c>
      <c r="F76" s="233" cm="1">
        <f t="array" ref="F76">SUMPRODUCT((LOWER(INDEX(Attendance!$D:$ZZ,MATCH($A76,Attendance!$A:$A,0),0))="x")*(Attendance!$D$2:$ZZ$2=_xlfn.XLOOKUP(F$1,'Point System'!$A:$A,'Point System'!$B:$B,""))*(TEXT(Attendance!$D$1:$ZZ$1,"mmm")="May"))*_xlfn.XLOOKUP(F$1,'Point System'!$A:$A,'Point System'!$C:$C,0)</f>
        <v>0</v>
      </c>
      <c r="G76" s="233" cm="1">
        <f t="array" ref="G76">SUMPRODUCT((LOWER(INDEX(Attendance!$D:$ZZ,MATCH($A76,Attendance!$A:$A,0),0))="x")*(Attendance!$D$2:$ZZ$2=_xlfn.XLOOKUP(G$1,'Point System'!$A:$A,'Point System'!$B:$B,""))*(TEXT(Attendance!$D$1:$ZZ$1,"mmm")="May"))*_xlfn.XLOOKUP(G$1,'Point System'!$A:$A,'Point System'!$C:$C,0)</f>
        <v>0</v>
      </c>
      <c r="H76" s="233" cm="1">
        <f t="array" ref="H76">SUMPRODUCT((LOWER(INDEX(Attendance!$D:$ZZ,MATCH($A76,Attendance!$A:$A,0),0))="x")*(Attendance!$D$2:$ZZ$2=_xlfn.XLOOKUP(H$1,'Point System'!$A:$A,'Point System'!$B:$B,""))*(TEXT(Attendance!$D$1:$ZZ$1,"mmm")="May"))*_xlfn.XLOOKUP(H$1,'Point System'!$A:$A,'Point System'!$C:$C,0)</f>
        <v>0</v>
      </c>
      <c r="I76" s="233" cm="1">
        <f t="array" ref="I76">SUMPRODUCT((LOWER(INDEX(Attendance!$D:$ZZ,MATCH($A76,Attendance!$A:$A,0),0))="x")*(Attendance!$D$2:$ZZ$2=_xlfn.XLOOKUP(I$1,'Point System'!$A:$A,'Point System'!$B:$B,""))*(TEXT(Attendance!$D$1:$ZZ$1,"mmm")="May"))*_xlfn.XLOOKUP(I$1,'Point System'!$A:$A,'Point System'!$C:$C,0)</f>
        <v>0</v>
      </c>
      <c r="J76" s="233" cm="1">
        <f t="array" ref="J76">SUMPRODUCT((LOWER(INDEX(Attendance!$D:$ZZ,MATCH($A76,Attendance!$A:$A,0),0))="x")*(Attendance!$D$2:$ZZ$2=_xlfn.XLOOKUP(J$1,'Point System'!$A:$A,'Point System'!$B:$B,""))*(TEXT(Attendance!$D$1:$ZZ$1,"mmm")="May"))*_xlfn.XLOOKUP(J$1,'Point System'!$A:$A,'Point System'!$C:$C,0)</f>
        <v>0</v>
      </c>
      <c r="K76" s="233" cm="1">
        <f t="array" ref="K76">SUMPRODUCT((LOWER(INDEX(Attendance!$D:$ZZ,MATCH($A76,Attendance!$A:$A,0),0))="x")*(Attendance!$D$2:$ZZ$2=_xlfn.XLOOKUP(K$1,'Point System'!$A:$A,'Point System'!$B:$B,""))*(TEXT(Attendance!$D$1:$ZZ$1,"mmm")="May"))*_xlfn.XLOOKUP(K$1,'Point System'!$A:$A,'Point System'!$C:$C,0)</f>
        <v>0</v>
      </c>
      <c r="L76" s="188"/>
      <c r="M76" s="188"/>
      <c r="N76" s="188"/>
      <c r="O76" s="188"/>
      <c r="P76" s="241">
        <f t="shared" si="3"/>
        <v>0</v>
      </c>
      <c r="Q76" s="242">
        <f>IFERROR(INDEX(Deduction!$AI:$AI,MATCH($A76,Deduction!$A:$A,0))*_xlfn.XLOOKUP(Q$1,'Point System'!$E:$E,'Point System'!$G:$G,0),0)</f>
        <v>0</v>
      </c>
      <c r="R76" s="242">
        <f>IFERROR(INDEX(Deduction!$AJ:$AJ,MATCH($A76,Deduction!$A:$A,0))*_xlfn.XLOOKUP(R$1,'Point System'!$E:$E,'Point System'!$G:$G,0),0)</f>
        <v>0</v>
      </c>
      <c r="S76" s="242">
        <f>IFERROR(INDEX(Deduction!$AK:$AK,MATCH($A76,Deduction!$A:$A,0))*_xlfn.XLOOKUP(S$1,'Point System'!$E:$E,'Point System'!$G:$G,0),0)</f>
        <v>0</v>
      </c>
      <c r="T76" s="242">
        <f>IFERROR(INDEX(Deduction!$AL:$AL,MATCH($A76,Deduction!$A:$A,0))*_xlfn.XLOOKUP(T$1,'Point System'!$E:$E,'Point System'!$G:$G,0),0)</f>
        <v>0</v>
      </c>
      <c r="U76" s="242">
        <f>IFERROR(INDEX(Deduction!$AM:$AM,MATCH($A76,Deduction!$A:$A,0))*_xlfn.XLOOKUP(U$1,'Point System'!$E:$E,'Point System'!$G:$G,0),0)</f>
        <v>0</v>
      </c>
      <c r="V76" s="242">
        <f>IFERROR(INDEX(Deduction!$AN:$AN,MATCH($A76,Deduction!$A:$A,0))*_xlfn.XLOOKUP(V$1,'Point System'!$E:$E,'Point System'!$G:$G,0),0)</f>
        <v>0</v>
      </c>
      <c r="W76" s="241">
        <f t="shared" si="4"/>
        <v>0</v>
      </c>
      <c r="X76" s="241">
        <f t="shared" si="5"/>
        <v>0</v>
      </c>
      <c r="Y76" s="244" cm="1">
        <f t="array" ref="Y76">IFERROR(SUMPRODUCT((LOWER(INDEX(Attendance!$E:$ZZ,MATCH($A76,Attendance!$A:$A,0),0))="x")*(TEXT(Attendance!$E$1:$ZZ$1,"mmm")="May"))/SUMPRODUCT((Attendance!$E$1:$ZZ$1&lt;&gt;"")*(TEXT(Attendance!$E$1:$ZZ$1,"mmm")="May")),0)</f>
        <v>0</v>
      </c>
      <c r="Z76" s="245" cm="1">
        <f t="array" ref="Z76">IFERROR(SUMPRODUCT((LOWER(INDEX(Attendance!$E:$ZZ,MATCH($A76,Attendance!$A:$A,0),0))="x")*(Attendance!$E$2:$ZZ$2=_xlfn.XLOOKUP(E$1,'Point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77" spans="1:26" x14ac:dyDescent="0.25">
      <c r="A77" s="60">
        <f>Attendance!A76</f>
        <v>74</v>
      </c>
      <c r="B77" s="60" t="str">
        <f>IF($A77=0,"",IFERROR(_xlfn.LET(_xlpm.x,INDEX(Attendance!$B:$B,MATCH($A77,Attendance!$A:$A,0)),IF(_xlpm.x=0,"",_xlpm.x)),""))</f>
        <v/>
      </c>
      <c r="C77" s="60" t="str">
        <f>IF($A77=0,"",IFERROR(_xlfn.LET(_xlpm.x,INDEX(Attendance!$C:$C,MATCH($A77,Attendance!$A:$A,0)),IF(_xlpm.x=0,"",_xlpm.x)),""))</f>
        <v/>
      </c>
      <c r="D77" s="60" t="str">
        <f>IF($A77=0,"",IFERROR(_xlfn.LET(_xlpm.x,INDEX(Attendance!$D:$D,MATCH($A77,Attendance!$A:$A,0)),IF(_xlpm.x=0,"",_xlpm.x)),""))</f>
        <v/>
      </c>
      <c r="E77" s="233" cm="1">
        <f t="array" ref="E77">SUMPRODUCT((LOWER(INDEX(Attendance!$D:$ZZ,MATCH($A77,Attendance!$A:$A,0),0))="x")*(Attendance!$D$2:$ZZ$2=_xlfn.XLOOKUP(E$1,'Point System'!$A:$A,'Point System'!$B:$B,""))*(TEXT(Attendance!$D$1:$ZZ$1,"mmm")="May"))*_xlfn.XLOOKUP(E$1,'Point System'!$A:$A,'Point System'!$C:$C,0)</f>
        <v>0</v>
      </c>
      <c r="F77" s="233" cm="1">
        <f t="array" ref="F77">SUMPRODUCT((LOWER(INDEX(Attendance!$D:$ZZ,MATCH($A77,Attendance!$A:$A,0),0))="x")*(Attendance!$D$2:$ZZ$2=_xlfn.XLOOKUP(F$1,'Point System'!$A:$A,'Point System'!$B:$B,""))*(TEXT(Attendance!$D$1:$ZZ$1,"mmm")="May"))*_xlfn.XLOOKUP(F$1,'Point System'!$A:$A,'Point System'!$C:$C,0)</f>
        <v>0</v>
      </c>
      <c r="G77" s="233" cm="1">
        <f t="array" ref="G77">SUMPRODUCT((LOWER(INDEX(Attendance!$D:$ZZ,MATCH($A77,Attendance!$A:$A,0),0))="x")*(Attendance!$D$2:$ZZ$2=_xlfn.XLOOKUP(G$1,'Point System'!$A:$A,'Point System'!$B:$B,""))*(TEXT(Attendance!$D$1:$ZZ$1,"mmm")="May"))*_xlfn.XLOOKUP(G$1,'Point System'!$A:$A,'Point System'!$C:$C,0)</f>
        <v>0</v>
      </c>
      <c r="H77" s="233" cm="1">
        <f t="array" ref="H77">SUMPRODUCT((LOWER(INDEX(Attendance!$D:$ZZ,MATCH($A77,Attendance!$A:$A,0),0))="x")*(Attendance!$D$2:$ZZ$2=_xlfn.XLOOKUP(H$1,'Point System'!$A:$A,'Point System'!$B:$B,""))*(TEXT(Attendance!$D$1:$ZZ$1,"mmm")="May"))*_xlfn.XLOOKUP(H$1,'Point System'!$A:$A,'Point System'!$C:$C,0)</f>
        <v>0</v>
      </c>
      <c r="I77" s="233" cm="1">
        <f t="array" ref="I77">SUMPRODUCT((LOWER(INDEX(Attendance!$D:$ZZ,MATCH($A77,Attendance!$A:$A,0),0))="x")*(Attendance!$D$2:$ZZ$2=_xlfn.XLOOKUP(I$1,'Point System'!$A:$A,'Point System'!$B:$B,""))*(TEXT(Attendance!$D$1:$ZZ$1,"mmm")="May"))*_xlfn.XLOOKUP(I$1,'Point System'!$A:$A,'Point System'!$C:$C,0)</f>
        <v>0</v>
      </c>
      <c r="J77" s="233" cm="1">
        <f t="array" ref="J77">SUMPRODUCT((LOWER(INDEX(Attendance!$D:$ZZ,MATCH($A77,Attendance!$A:$A,0),0))="x")*(Attendance!$D$2:$ZZ$2=_xlfn.XLOOKUP(J$1,'Point System'!$A:$A,'Point System'!$B:$B,""))*(TEXT(Attendance!$D$1:$ZZ$1,"mmm")="May"))*_xlfn.XLOOKUP(J$1,'Point System'!$A:$A,'Point System'!$C:$C,0)</f>
        <v>0</v>
      </c>
      <c r="K77" s="233" cm="1">
        <f t="array" ref="K77">SUMPRODUCT((LOWER(INDEX(Attendance!$D:$ZZ,MATCH($A77,Attendance!$A:$A,0),0))="x")*(Attendance!$D$2:$ZZ$2=_xlfn.XLOOKUP(K$1,'Point System'!$A:$A,'Point System'!$B:$B,""))*(TEXT(Attendance!$D$1:$ZZ$1,"mmm")="May"))*_xlfn.XLOOKUP(K$1,'Point System'!$A:$A,'Point System'!$C:$C,0)</f>
        <v>0</v>
      </c>
      <c r="L77" s="188"/>
      <c r="M77" s="188"/>
      <c r="N77" s="188"/>
      <c r="O77" s="188"/>
      <c r="P77" s="241">
        <f t="shared" si="3"/>
        <v>0</v>
      </c>
      <c r="Q77" s="242">
        <f>IFERROR(INDEX(Deduction!$AI:$AI,MATCH($A77,Deduction!$A:$A,0))*_xlfn.XLOOKUP(Q$1,'Point System'!$E:$E,'Point System'!$G:$G,0),0)</f>
        <v>0</v>
      </c>
      <c r="R77" s="242">
        <f>IFERROR(INDEX(Deduction!$AJ:$AJ,MATCH($A77,Deduction!$A:$A,0))*_xlfn.XLOOKUP(R$1,'Point System'!$E:$E,'Point System'!$G:$G,0),0)</f>
        <v>0</v>
      </c>
      <c r="S77" s="242">
        <f>IFERROR(INDEX(Deduction!$AK:$AK,MATCH($A77,Deduction!$A:$A,0))*_xlfn.XLOOKUP(S$1,'Point System'!$E:$E,'Point System'!$G:$G,0),0)</f>
        <v>0</v>
      </c>
      <c r="T77" s="242">
        <f>IFERROR(INDEX(Deduction!$AL:$AL,MATCH($A77,Deduction!$A:$A,0))*_xlfn.XLOOKUP(T$1,'Point System'!$E:$E,'Point System'!$G:$G,0),0)</f>
        <v>0</v>
      </c>
      <c r="U77" s="242">
        <f>IFERROR(INDEX(Deduction!$AM:$AM,MATCH($A77,Deduction!$A:$A,0))*_xlfn.XLOOKUP(U$1,'Point System'!$E:$E,'Point System'!$G:$G,0),0)</f>
        <v>0</v>
      </c>
      <c r="V77" s="242">
        <f>IFERROR(INDEX(Deduction!$AN:$AN,MATCH($A77,Deduction!$A:$A,0))*_xlfn.XLOOKUP(V$1,'Point System'!$E:$E,'Point System'!$G:$G,0),0)</f>
        <v>0</v>
      </c>
      <c r="W77" s="241">
        <f t="shared" si="4"/>
        <v>0</v>
      </c>
      <c r="X77" s="241">
        <f t="shared" si="5"/>
        <v>0</v>
      </c>
      <c r="Y77" s="244" cm="1">
        <f t="array" ref="Y77">IFERROR(SUMPRODUCT((LOWER(INDEX(Attendance!$E:$ZZ,MATCH($A77,Attendance!$A:$A,0),0))="x")*(TEXT(Attendance!$E$1:$ZZ$1,"mmm")="May"))/SUMPRODUCT((Attendance!$E$1:$ZZ$1&lt;&gt;"")*(TEXT(Attendance!$E$1:$ZZ$1,"mmm")="May")),0)</f>
        <v>0</v>
      </c>
      <c r="Z77" s="245" cm="1">
        <f t="array" ref="Z77">IFERROR(SUMPRODUCT((LOWER(INDEX(Attendance!$E:$ZZ,MATCH($A77,Attendance!$A:$A,0),0))="x")*(Attendance!$E$2:$ZZ$2=_xlfn.XLOOKUP(E$1,'Point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78" spans="1:26" x14ac:dyDescent="0.25">
      <c r="A78" s="58">
        <f>Attendance!A77</f>
        <v>75</v>
      </c>
      <c r="B78" s="60" t="str">
        <f>IF($A78=0,"",IFERROR(_xlfn.LET(_xlpm.x,INDEX(Attendance!$B:$B,MATCH($A78,Attendance!$A:$A,0)),IF(_xlpm.x=0,"",_xlpm.x)),""))</f>
        <v/>
      </c>
      <c r="C78" s="60" t="str">
        <f>IF($A78=0,"",IFERROR(_xlfn.LET(_xlpm.x,INDEX(Attendance!$C:$C,MATCH($A78,Attendance!$A:$A,0)),IF(_xlpm.x=0,"",_xlpm.x)),""))</f>
        <v/>
      </c>
      <c r="D78" s="60" t="str">
        <f>IF($A78=0,"",IFERROR(_xlfn.LET(_xlpm.x,INDEX(Attendance!$D:$D,MATCH($A78,Attendance!$A:$A,0)),IF(_xlpm.x=0,"",_xlpm.x)),""))</f>
        <v/>
      </c>
      <c r="E78" s="233" cm="1">
        <f t="array" ref="E78">SUMPRODUCT((LOWER(INDEX(Attendance!$D:$ZZ,MATCH($A78,Attendance!$A:$A,0),0))="x")*(Attendance!$D$2:$ZZ$2=_xlfn.XLOOKUP(E$1,'Point System'!$A:$A,'Point System'!$B:$B,""))*(TEXT(Attendance!$D$1:$ZZ$1,"mmm")="May"))*_xlfn.XLOOKUP(E$1,'Point System'!$A:$A,'Point System'!$C:$C,0)</f>
        <v>0</v>
      </c>
      <c r="F78" s="233" cm="1">
        <f t="array" ref="F78">SUMPRODUCT((LOWER(INDEX(Attendance!$D:$ZZ,MATCH($A78,Attendance!$A:$A,0),0))="x")*(Attendance!$D$2:$ZZ$2=_xlfn.XLOOKUP(F$1,'Point System'!$A:$A,'Point System'!$B:$B,""))*(TEXT(Attendance!$D$1:$ZZ$1,"mmm")="May"))*_xlfn.XLOOKUP(F$1,'Point System'!$A:$A,'Point System'!$C:$C,0)</f>
        <v>0</v>
      </c>
      <c r="G78" s="233" cm="1">
        <f t="array" ref="G78">SUMPRODUCT((LOWER(INDEX(Attendance!$D:$ZZ,MATCH($A78,Attendance!$A:$A,0),0))="x")*(Attendance!$D$2:$ZZ$2=_xlfn.XLOOKUP(G$1,'Point System'!$A:$A,'Point System'!$B:$B,""))*(TEXT(Attendance!$D$1:$ZZ$1,"mmm")="May"))*_xlfn.XLOOKUP(G$1,'Point System'!$A:$A,'Point System'!$C:$C,0)</f>
        <v>0</v>
      </c>
      <c r="H78" s="233" cm="1">
        <f t="array" ref="H78">SUMPRODUCT((LOWER(INDEX(Attendance!$D:$ZZ,MATCH($A78,Attendance!$A:$A,0),0))="x")*(Attendance!$D$2:$ZZ$2=_xlfn.XLOOKUP(H$1,'Point System'!$A:$A,'Point System'!$B:$B,""))*(TEXT(Attendance!$D$1:$ZZ$1,"mmm")="May"))*_xlfn.XLOOKUP(H$1,'Point System'!$A:$A,'Point System'!$C:$C,0)</f>
        <v>0</v>
      </c>
      <c r="I78" s="233" cm="1">
        <f t="array" ref="I78">SUMPRODUCT((LOWER(INDEX(Attendance!$D:$ZZ,MATCH($A78,Attendance!$A:$A,0),0))="x")*(Attendance!$D$2:$ZZ$2=_xlfn.XLOOKUP(I$1,'Point System'!$A:$A,'Point System'!$B:$B,""))*(TEXT(Attendance!$D$1:$ZZ$1,"mmm")="May"))*_xlfn.XLOOKUP(I$1,'Point System'!$A:$A,'Point System'!$C:$C,0)</f>
        <v>0</v>
      </c>
      <c r="J78" s="233" cm="1">
        <f t="array" ref="J78">SUMPRODUCT((LOWER(INDEX(Attendance!$D:$ZZ,MATCH($A78,Attendance!$A:$A,0),0))="x")*(Attendance!$D$2:$ZZ$2=_xlfn.XLOOKUP(J$1,'Point System'!$A:$A,'Point System'!$B:$B,""))*(TEXT(Attendance!$D$1:$ZZ$1,"mmm")="May"))*_xlfn.XLOOKUP(J$1,'Point System'!$A:$A,'Point System'!$C:$C,0)</f>
        <v>0</v>
      </c>
      <c r="K78" s="233" cm="1">
        <f t="array" ref="K78">SUMPRODUCT((LOWER(INDEX(Attendance!$D:$ZZ,MATCH($A78,Attendance!$A:$A,0),0))="x")*(Attendance!$D$2:$ZZ$2=_xlfn.XLOOKUP(K$1,'Point System'!$A:$A,'Point System'!$B:$B,""))*(TEXT(Attendance!$D$1:$ZZ$1,"mmm")="May"))*_xlfn.XLOOKUP(K$1,'Point System'!$A:$A,'Point System'!$C:$C,0)</f>
        <v>0</v>
      </c>
      <c r="L78" s="188"/>
      <c r="M78" s="188"/>
      <c r="N78" s="188"/>
      <c r="O78" s="188"/>
      <c r="P78" s="241">
        <f t="shared" si="3"/>
        <v>0</v>
      </c>
      <c r="Q78" s="242">
        <f>IFERROR(INDEX(Deduction!$AI:$AI,MATCH($A78,Deduction!$A:$A,0))*_xlfn.XLOOKUP(Q$1,'Point System'!$E:$E,'Point System'!$G:$G,0),0)</f>
        <v>0</v>
      </c>
      <c r="R78" s="242">
        <f>IFERROR(INDEX(Deduction!$AJ:$AJ,MATCH($A78,Deduction!$A:$A,0))*_xlfn.XLOOKUP(R$1,'Point System'!$E:$E,'Point System'!$G:$G,0),0)</f>
        <v>0</v>
      </c>
      <c r="S78" s="242">
        <f>IFERROR(INDEX(Deduction!$AK:$AK,MATCH($A78,Deduction!$A:$A,0))*_xlfn.XLOOKUP(S$1,'Point System'!$E:$E,'Point System'!$G:$G,0),0)</f>
        <v>0</v>
      </c>
      <c r="T78" s="242">
        <f>IFERROR(INDEX(Deduction!$AL:$AL,MATCH($A78,Deduction!$A:$A,0))*_xlfn.XLOOKUP(T$1,'Point System'!$E:$E,'Point System'!$G:$G,0),0)</f>
        <v>0</v>
      </c>
      <c r="U78" s="242">
        <f>IFERROR(INDEX(Deduction!$AM:$AM,MATCH($A78,Deduction!$A:$A,0))*_xlfn.XLOOKUP(U$1,'Point System'!$E:$E,'Point System'!$G:$G,0),0)</f>
        <v>0</v>
      </c>
      <c r="V78" s="242">
        <f>IFERROR(INDEX(Deduction!$AN:$AN,MATCH($A78,Deduction!$A:$A,0))*_xlfn.XLOOKUP(V$1,'Point System'!$E:$E,'Point System'!$G:$G,0),0)</f>
        <v>0</v>
      </c>
      <c r="W78" s="241">
        <f t="shared" si="4"/>
        <v>0</v>
      </c>
      <c r="X78" s="241">
        <f t="shared" si="5"/>
        <v>0</v>
      </c>
      <c r="Y78" s="244" cm="1">
        <f t="array" ref="Y78">IFERROR(SUMPRODUCT((LOWER(INDEX(Attendance!$E:$ZZ,MATCH($A78,Attendance!$A:$A,0),0))="x")*(TEXT(Attendance!$E$1:$ZZ$1,"mmm")="May"))/SUMPRODUCT((Attendance!$E$1:$ZZ$1&lt;&gt;"")*(TEXT(Attendance!$E$1:$ZZ$1,"mmm")="May")),0)</f>
        <v>0</v>
      </c>
      <c r="Z78" s="245" cm="1">
        <f t="array" ref="Z78">IFERROR(SUMPRODUCT((LOWER(INDEX(Attendance!$E:$ZZ,MATCH($A78,Attendance!$A:$A,0),0))="x")*(Attendance!$E$2:$ZZ$2=_xlfn.XLOOKUP(E$1,'Point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79" spans="1:26" x14ac:dyDescent="0.25">
      <c r="A79" s="60">
        <f>Attendance!A78</f>
        <v>76</v>
      </c>
      <c r="B79" s="60" t="str">
        <f>IF($A79=0,"",IFERROR(_xlfn.LET(_xlpm.x,INDEX(Attendance!$B:$B,MATCH($A79,Attendance!$A:$A,0)),IF(_xlpm.x=0,"",_xlpm.x)),""))</f>
        <v/>
      </c>
      <c r="C79" s="60" t="str">
        <f>IF($A79=0,"",IFERROR(_xlfn.LET(_xlpm.x,INDEX(Attendance!$C:$C,MATCH($A79,Attendance!$A:$A,0)),IF(_xlpm.x=0,"",_xlpm.x)),""))</f>
        <v/>
      </c>
      <c r="D79" s="60" t="str">
        <f>IF($A79=0,"",IFERROR(_xlfn.LET(_xlpm.x,INDEX(Attendance!$D:$D,MATCH($A79,Attendance!$A:$A,0)),IF(_xlpm.x=0,"",_xlpm.x)),""))</f>
        <v/>
      </c>
      <c r="E79" s="233" cm="1">
        <f t="array" ref="E79">SUMPRODUCT((LOWER(INDEX(Attendance!$D:$ZZ,MATCH($A79,Attendance!$A:$A,0),0))="x")*(Attendance!$D$2:$ZZ$2=_xlfn.XLOOKUP(E$1,'Point System'!$A:$A,'Point System'!$B:$B,""))*(TEXT(Attendance!$D$1:$ZZ$1,"mmm")="May"))*_xlfn.XLOOKUP(E$1,'Point System'!$A:$A,'Point System'!$C:$C,0)</f>
        <v>0</v>
      </c>
      <c r="F79" s="233" cm="1">
        <f t="array" ref="F79">SUMPRODUCT((LOWER(INDEX(Attendance!$D:$ZZ,MATCH($A79,Attendance!$A:$A,0),0))="x")*(Attendance!$D$2:$ZZ$2=_xlfn.XLOOKUP(F$1,'Point System'!$A:$A,'Point System'!$B:$B,""))*(TEXT(Attendance!$D$1:$ZZ$1,"mmm")="May"))*_xlfn.XLOOKUP(F$1,'Point System'!$A:$A,'Point System'!$C:$C,0)</f>
        <v>0</v>
      </c>
      <c r="G79" s="233" cm="1">
        <f t="array" ref="G79">SUMPRODUCT((LOWER(INDEX(Attendance!$D:$ZZ,MATCH($A79,Attendance!$A:$A,0),0))="x")*(Attendance!$D$2:$ZZ$2=_xlfn.XLOOKUP(G$1,'Point System'!$A:$A,'Point System'!$B:$B,""))*(TEXT(Attendance!$D$1:$ZZ$1,"mmm")="May"))*_xlfn.XLOOKUP(G$1,'Point System'!$A:$A,'Point System'!$C:$C,0)</f>
        <v>0</v>
      </c>
      <c r="H79" s="233" cm="1">
        <f t="array" ref="H79">SUMPRODUCT((LOWER(INDEX(Attendance!$D:$ZZ,MATCH($A79,Attendance!$A:$A,0),0))="x")*(Attendance!$D$2:$ZZ$2=_xlfn.XLOOKUP(H$1,'Point System'!$A:$A,'Point System'!$B:$B,""))*(TEXT(Attendance!$D$1:$ZZ$1,"mmm")="May"))*_xlfn.XLOOKUP(H$1,'Point System'!$A:$A,'Point System'!$C:$C,0)</f>
        <v>0</v>
      </c>
      <c r="I79" s="233" cm="1">
        <f t="array" ref="I79">SUMPRODUCT((LOWER(INDEX(Attendance!$D:$ZZ,MATCH($A79,Attendance!$A:$A,0),0))="x")*(Attendance!$D$2:$ZZ$2=_xlfn.XLOOKUP(I$1,'Point System'!$A:$A,'Point System'!$B:$B,""))*(TEXT(Attendance!$D$1:$ZZ$1,"mmm")="May"))*_xlfn.XLOOKUP(I$1,'Point System'!$A:$A,'Point System'!$C:$C,0)</f>
        <v>0</v>
      </c>
      <c r="J79" s="233" cm="1">
        <f t="array" ref="J79">SUMPRODUCT((LOWER(INDEX(Attendance!$D:$ZZ,MATCH($A79,Attendance!$A:$A,0),0))="x")*(Attendance!$D$2:$ZZ$2=_xlfn.XLOOKUP(J$1,'Point System'!$A:$A,'Point System'!$B:$B,""))*(TEXT(Attendance!$D$1:$ZZ$1,"mmm")="May"))*_xlfn.XLOOKUP(J$1,'Point System'!$A:$A,'Point System'!$C:$C,0)</f>
        <v>0</v>
      </c>
      <c r="K79" s="233" cm="1">
        <f t="array" ref="K79">SUMPRODUCT((LOWER(INDEX(Attendance!$D:$ZZ,MATCH($A79,Attendance!$A:$A,0),0))="x")*(Attendance!$D$2:$ZZ$2=_xlfn.XLOOKUP(K$1,'Point System'!$A:$A,'Point System'!$B:$B,""))*(TEXT(Attendance!$D$1:$ZZ$1,"mmm")="May"))*_xlfn.XLOOKUP(K$1,'Point System'!$A:$A,'Point System'!$C:$C,0)</f>
        <v>0</v>
      </c>
      <c r="L79" s="188"/>
      <c r="M79" s="188"/>
      <c r="N79" s="188"/>
      <c r="O79" s="188"/>
      <c r="P79" s="241">
        <f t="shared" si="3"/>
        <v>0</v>
      </c>
      <c r="Q79" s="242">
        <f>IFERROR(INDEX(Deduction!$AI:$AI,MATCH($A79,Deduction!$A:$A,0))*_xlfn.XLOOKUP(Q$1,'Point System'!$E:$E,'Point System'!$G:$G,0),0)</f>
        <v>0</v>
      </c>
      <c r="R79" s="242">
        <f>IFERROR(INDEX(Deduction!$AJ:$AJ,MATCH($A79,Deduction!$A:$A,0))*_xlfn.XLOOKUP(R$1,'Point System'!$E:$E,'Point System'!$G:$G,0),0)</f>
        <v>0</v>
      </c>
      <c r="S79" s="242">
        <f>IFERROR(INDEX(Deduction!$AK:$AK,MATCH($A79,Deduction!$A:$A,0))*_xlfn.XLOOKUP(S$1,'Point System'!$E:$E,'Point System'!$G:$G,0),0)</f>
        <v>0</v>
      </c>
      <c r="T79" s="242">
        <f>IFERROR(INDEX(Deduction!$AL:$AL,MATCH($A79,Deduction!$A:$A,0))*_xlfn.XLOOKUP(T$1,'Point System'!$E:$E,'Point System'!$G:$G,0),0)</f>
        <v>0</v>
      </c>
      <c r="U79" s="242">
        <f>IFERROR(INDEX(Deduction!$AM:$AM,MATCH($A79,Deduction!$A:$A,0))*_xlfn.XLOOKUP(U$1,'Point System'!$E:$E,'Point System'!$G:$G,0),0)</f>
        <v>0</v>
      </c>
      <c r="V79" s="242">
        <f>IFERROR(INDEX(Deduction!$AN:$AN,MATCH($A79,Deduction!$A:$A,0))*_xlfn.XLOOKUP(V$1,'Point System'!$E:$E,'Point System'!$G:$G,0),0)</f>
        <v>0</v>
      </c>
      <c r="W79" s="241">
        <f t="shared" si="4"/>
        <v>0</v>
      </c>
      <c r="X79" s="241">
        <f t="shared" si="5"/>
        <v>0</v>
      </c>
      <c r="Y79" s="244" cm="1">
        <f t="array" ref="Y79">IFERROR(SUMPRODUCT((LOWER(INDEX(Attendance!$E:$ZZ,MATCH($A79,Attendance!$A:$A,0),0))="x")*(TEXT(Attendance!$E$1:$ZZ$1,"mmm")="May"))/SUMPRODUCT((Attendance!$E$1:$ZZ$1&lt;&gt;"")*(TEXT(Attendance!$E$1:$ZZ$1,"mmm")="May")),0)</f>
        <v>0</v>
      </c>
      <c r="Z79" s="245" cm="1">
        <f t="array" ref="Z79">IFERROR(SUMPRODUCT((LOWER(INDEX(Attendance!$E:$ZZ,MATCH($A79,Attendance!$A:$A,0),0))="x")*(Attendance!$E$2:$ZZ$2=_xlfn.XLOOKUP(E$1,'Point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80" spans="1:26" x14ac:dyDescent="0.25">
      <c r="A80" s="58">
        <f>Attendance!A79</f>
        <v>77</v>
      </c>
      <c r="B80" s="60" t="str">
        <f>IF($A80=0,"",IFERROR(_xlfn.LET(_xlpm.x,INDEX(Attendance!$B:$B,MATCH($A80,Attendance!$A:$A,0)),IF(_xlpm.x=0,"",_xlpm.x)),""))</f>
        <v/>
      </c>
      <c r="C80" s="60" t="str">
        <f>IF($A80=0,"",IFERROR(_xlfn.LET(_xlpm.x,INDEX(Attendance!$C:$C,MATCH($A80,Attendance!$A:$A,0)),IF(_xlpm.x=0,"",_xlpm.x)),""))</f>
        <v/>
      </c>
      <c r="D80" s="60" t="str">
        <f>IF($A80=0,"",IFERROR(_xlfn.LET(_xlpm.x,INDEX(Attendance!$D:$D,MATCH($A80,Attendance!$A:$A,0)),IF(_xlpm.x=0,"",_xlpm.x)),""))</f>
        <v/>
      </c>
      <c r="E80" s="233" cm="1">
        <f t="array" ref="E80">SUMPRODUCT((LOWER(INDEX(Attendance!$D:$ZZ,MATCH($A80,Attendance!$A:$A,0),0))="x")*(Attendance!$D$2:$ZZ$2=_xlfn.XLOOKUP(E$1,'Point System'!$A:$A,'Point System'!$B:$B,""))*(TEXT(Attendance!$D$1:$ZZ$1,"mmm")="May"))*_xlfn.XLOOKUP(E$1,'Point System'!$A:$A,'Point System'!$C:$C,0)</f>
        <v>0</v>
      </c>
      <c r="F80" s="233" cm="1">
        <f t="array" ref="F80">SUMPRODUCT((LOWER(INDEX(Attendance!$D:$ZZ,MATCH($A80,Attendance!$A:$A,0),0))="x")*(Attendance!$D$2:$ZZ$2=_xlfn.XLOOKUP(F$1,'Point System'!$A:$A,'Point System'!$B:$B,""))*(TEXT(Attendance!$D$1:$ZZ$1,"mmm")="May"))*_xlfn.XLOOKUP(F$1,'Point System'!$A:$A,'Point System'!$C:$C,0)</f>
        <v>0</v>
      </c>
      <c r="G80" s="233" cm="1">
        <f t="array" ref="G80">SUMPRODUCT((LOWER(INDEX(Attendance!$D:$ZZ,MATCH($A80,Attendance!$A:$A,0),0))="x")*(Attendance!$D$2:$ZZ$2=_xlfn.XLOOKUP(G$1,'Point System'!$A:$A,'Point System'!$B:$B,""))*(TEXT(Attendance!$D$1:$ZZ$1,"mmm")="May"))*_xlfn.XLOOKUP(G$1,'Point System'!$A:$A,'Point System'!$C:$C,0)</f>
        <v>0</v>
      </c>
      <c r="H80" s="233" cm="1">
        <f t="array" ref="H80">SUMPRODUCT((LOWER(INDEX(Attendance!$D:$ZZ,MATCH($A80,Attendance!$A:$A,0),0))="x")*(Attendance!$D$2:$ZZ$2=_xlfn.XLOOKUP(H$1,'Point System'!$A:$A,'Point System'!$B:$B,""))*(TEXT(Attendance!$D$1:$ZZ$1,"mmm")="May"))*_xlfn.XLOOKUP(H$1,'Point System'!$A:$A,'Point System'!$C:$C,0)</f>
        <v>0</v>
      </c>
      <c r="I80" s="233" cm="1">
        <f t="array" ref="I80">SUMPRODUCT((LOWER(INDEX(Attendance!$D:$ZZ,MATCH($A80,Attendance!$A:$A,0),0))="x")*(Attendance!$D$2:$ZZ$2=_xlfn.XLOOKUP(I$1,'Point System'!$A:$A,'Point System'!$B:$B,""))*(TEXT(Attendance!$D$1:$ZZ$1,"mmm")="May"))*_xlfn.XLOOKUP(I$1,'Point System'!$A:$A,'Point System'!$C:$C,0)</f>
        <v>0</v>
      </c>
      <c r="J80" s="233" cm="1">
        <f t="array" ref="J80">SUMPRODUCT((LOWER(INDEX(Attendance!$D:$ZZ,MATCH($A80,Attendance!$A:$A,0),0))="x")*(Attendance!$D$2:$ZZ$2=_xlfn.XLOOKUP(J$1,'Point System'!$A:$A,'Point System'!$B:$B,""))*(TEXT(Attendance!$D$1:$ZZ$1,"mmm")="May"))*_xlfn.XLOOKUP(J$1,'Point System'!$A:$A,'Point System'!$C:$C,0)</f>
        <v>0</v>
      </c>
      <c r="K80" s="233" cm="1">
        <f t="array" ref="K80">SUMPRODUCT((LOWER(INDEX(Attendance!$D:$ZZ,MATCH($A80,Attendance!$A:$A,0),0))="x")*(Attendance!$D$2:$ZZ$2=_xlfn.XLOOKUP(K$1,'Point System'!$A:$A,'Point System'!$B:$B,""))*(TEXT(Attendance!$D$1:$ZZ$1,"mmm")="May"))*_xlfn.XLOOKUP(K$1,'Point System'!$A:$A,'Point System'!$C:$C,0)</f>
        <v>0</v>
      </c>
      <c r="L80" s="188"/>
      <c r="M80" s="188"/>
      <c r="N80" s="188"/>
      <c r="O80" s="188"/>
      <c r="P80" s="241">
        <f t="shared" si="3"/>
        <v>0</v>
      </c>
      <c r="Q80" s="242">
        <f>IFERROR(INDEX(Deduction!$AI:$AI,MATCH($A80,Deduction!$A:$A,0))*_xlfn.XLOOKUP(Q$1,'Point System'!$E:$E,'Point System'!$G:$G,0),0)</f>
        <v>0</v>
      </c>
      <c r="R80" s="242">
        <f>IFERROR(INDEX(Deduction!$AJ:$AJ,MATCH($A80,Deduction!$A:$A,0))*_xlfn.XLOOKUP(R$1,'Point System'!$E:$E,'Point System'!$G:$G,0),0)</f>
        <v>0</v>
      </c>
      <c r="S80" s="242">
        <f>IFERROR(INDEX(Deduction!$AK:$AK,MATCH($A80,Deduction!$A:$A,0))*_xlfn.XLOOKUP(S$1,'Point System'!$E:$E,'Point System'!$G:$G,0),0)</f>
        <v>0</v>
      </c>
      <c r="T80" s="242">
        <f>IFERROR(INDEX(Deduction!$AL:$AL,MATCH($A80,Deduction!$A:$A,0))*_xlfn.XLOOKUP(T$1,'Point System'!$E:$E,'Point System'!$G:$G,0),0)</f>
        <v>0</v>
      </c>
      <c r="U80" s="242">
        <f>IFERROR(INDEX(Deduction!$AM:$AM,MATCH($A80,Deduction!$A:$A,0))*_xlfn.XLOOKUP(U$1,'Point System'!$E:$E,'Point System'!$G:$G,0),0)</f>
        <v>0</v>
      </c>
      <c r="V80" s="242">
        <f>IFERROR(INDEX(Deduction!$AN:$AN,MATCH($A80,Deduction!$A:$A,0))*_xlfn.XLOOKUP(V$1,'Point System'!$E:$E,'Point System'!$G:$G,0),0)</f>
        <v>0</v>
      </c>
      <c r="W80" s="241">
        <f t="shared" si="4"/>
        <v>0</v>
      </c>
      <c r="X80" s="241">
        <f t="shared" si="5"/>
        <v>0</v>
      </c>
      <c r="Y80" s="244" cm="1">
        <f t="array" ref="Y80">IFERROR(SUMPRODUCT((LOWER(INDEX(Attendance!$E:$ZZ,MATCH($A80,Attendance!$A:$A,0),0))="x")*(TEXT(Attendance!$E$1:$ZZ$1,"mmm")="May"))/SUMPRODUCT((Attendance!$E$1:$ZZ$1&lt;&gt;"")*(TEXT(Attendance!$E$1:$ZZ$1,"mmm")="May")),0)</f>
        <v>0</v>
      </c>
      <c r="Z80" s="245" cm="1">
        <f t="array" ref="Z80">IFERROR(SUMPRODUCT((LOWER(INDEX(Attendance!$E:$ZZ,MATCH($A80,Attendance!$A:$A,0),0))="x")*(Attendance!$E$2:$ZZ$2=_xlfn.XLOOKUP(E$1,'Point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81" spans="1:26" x14ac:dyDescent="0.25">
      <c r="A81" s="60">
        <f>Attendance!A80</f>
        <v>78</v>
      </c>
      <c r="B81" s="60" t="str">
        <f>IF($A81=0,"",IFERROR(_xlfn.LET(_xlpm.x,INDEX(Attendance!$B:$B,MATCH($A81,Attendance!$A:$A,0)),IF(_xlpm.x=0,"",_xlpm.x)),""))</f>
        <v/>
      </c>
      <c r="C81" s="60" t="str">
        <f>IF($A81=0,"",IFERROR(_xlfn.LET(_xlpm.x,INDEX(Attendance!$C:$C,MATCH($A81,Attendance!$A:$A,0)),IF(_xlpm.x=0,"",_xlpm.x)),""))</f>
        <v/>
      </c>
      <c r="D81" s="60" t="str">
        <f>IF($A81=0,"",IFERROR(_xlfn.LET(_xlpm.x,INDEX(Attendance!$D:$D,MATCH($A81,Attendance!$A:$A,0)),IF(_xlpm.x=0,"",_xlpm.x)),""))</f>
        <v/>
      </c>
      <c r="E81" s="233" cm="1">
        <f t="array" ref="E81">SUMPRODUCT((LOWER(INDEX(Attendance!$D:$ZZ,MATCH($A81,Attendance!$A:$A,0),0))="x")*(Attendance!$D$2:$ZZ$2=_xlfn.XLOOKUP(E$1,'Point System'!$A:$A,'Point System'!$B:$B,""))*(TEXT(Attendance!$D$1:$ZZ$1,"mmm")="May"))*_xlfn.XLOOKUP(E$1,'Point System'!$A:$A,'Point System'!$C:$C,0)</f>
        <v>0</v>
      </c>
      <c r="F81" s="233" cm="1">
        <f t="array" ref="F81">SUMPRODUCT((LOWER(INDEX(Attendance!$D:$ZZ,MATCH($A81,Attendance!$A:$A,0),0))="x")*(Attendance!$D$2:$ZZ$2=_xlfn.XLOOKUP(F$1,'Point System'!$A:$A,'Point System'!$B:$B,""))*(TEXT(Attendance!$D$1:$ZZ$1,"mmm")="May"))*_xlfn.XLOOKUP(F$1,'Point System'!$A:$A,'Point System'!$C:$C,0)</f>
        <v>0</v>
      </c>
      <c r="G81" s="233" cm="1">
        <f t="array" ref="G81">SUMPRODUCT((LOWER(INDEX(Attendance!$D:$ZZ,MATCH($A81,Attendance!$A:$A,0),0))="x")*(Attendance!$D$2:$ZZ$2=_xlfn.XLOOKUP(G$1,'Point System'!$A:$A,'Point System'!$B:$B,""))*(TEXT(Attendance!$D$1:$ZZ$1,"mmm")="May"))*_xlfn.XLOOKUP(G$1,'Point System'!$A:$A,'Point System'!$C:$C,0)</f>
        <v>0</v>
      </c>
      <c r="H81" s="233" cm="1">
        <f t="array" ref="H81">SUMPRODUCT((LOWER(INDEX(Attendance!$D:$ZZ,MATCH($A81,Attendance!$A:$A,0),0))="x")*(Attendance!$D$2:$ZZ$2=_xlfn.XLOOKUP(H$1,'Point System'!$A:$A,'Point System'!$B:$B,""))*(TEXT(Attendance!$D$1:$ZZ$1,"mmm")="May"))*_xlfn.XLOOKUP(H$1,'Point System'!$A:$A,'Point System'!$C:$C,0)</f>
        <v>0</v>
      </c>
      <c r="I81" s="233" cm="1">
        <f t="array" ref="I81">SUMPRODUCT((LOWER(INDEX(Attendance!$D:$ZZ,MATCH($A81,Attendance!$A:$A,0),0))="x")*(Attendance!$D$2:$ZZ$2=_xlfn.XLOOKUP(I$1,'Point System'!$A:$A,'Point System'!$B:$B,""))*(TEXT(Attendance!$D$1:$ZZ$1,"mmm")="May"))*_xlfn.XLOOKUP(I$1,'Point System'!$A:$A,'Point System'!$C:$C,0)</f>
        <v>0</v>
      </c>
      <c r="J81" s="233" cm="1">
        <f t="array" ref="J81">SUMPRODUCT((LOWER(INDEX(Attendance!$D:$ZZ,MATCH($A81,Attendance!$A:$A,0),0))="x")*(Attendance!$D$2:$ZZ$2=_xlfn.XLOOKUP(J$1,'Point System'!$A:$A,'Point System'!$B:$B,""))*(TEXT(Attendance!$D$1:$ZZ$1,"mmm")="May"))*_xlfn.XLOOKUP(J$1,'Point System'!$A:$A,'Point System'!$C:$C,0)</f>
        <v>0</v>
      </c>
      <c r="K81" s="233" cm="1">
        <f t="array" ref="K81">SUMPRODUCT((LOWER(INDEX(Attendance!$D:$ZZ,MATCH($A81,Attendance!$A:$A,0),0))="x")*(Attendance!$D$2:$ZZ$2=_xlfn.XLOOKUP(K$1,'Point System'!$A:$A,'Point System'!$B:$B,""))*(TEXT(Attendance!$D$1:$ZZ$1,"mmm")="May"))*_xlfn.XLOOKUP(K$1,'Point System'!$A:$A,'Point System'!$C:$C,0)</f>
        <v>0</v>
      </c>
      <c r="L81" s="188"/>
      <c r="M81" s="188"/>
      <c r="N81" s="188"/>
      <c r="O81" s="188"/>
      <c r="P81" s="241">
        <f t="shared" si="3"/>
        <v>0</v>
      </c>
      <c r="Q81" s="242">
        <f>IFERROR(INDEX(Deduction!$AI:$AI,MATCH($A81,Deduction!$A:$A,0))*_xlfn.XLOOKUP(Q$1,'Point System'!$E:$E,'Point System'!$G:$G,0),0)</f>
        <v>0</v>
      </c>
      <c r="R81" s="242">
        <f>IFERROR(INDEX(Deduction!$AJ:$AJ,MATCH($A81,Deduction!$A:$A,0))*_xlfn.XLOOKUP(R$1,'Point System'!$E:$E,'Point System'!$G:$G,0),0)</f>
        <v>0</v>
      </c>
      <c r="S81" s="242">
        <f>IFERROR(INDEX(Deduction!$AK:$AK,MATCH($A81,Deduction!$A:$A,0))*_xlfn.XLOOKUP(S$1,'Point System'!$E:$E,'Point System'!$G:$G,0),0)</f>
        <v>0</v>
      </c>
      <c r="T81" s="242">
        <f>IFERROR(INDEX(Deduction!$AL:$AL,MATCH($A81,Deduction!$A:$A,0))*_xlfn.XLOOKUP(T$1,'Point System'!$E:$E,'Point System'!$G:$G,0),0)</f>
        <v>0</v>
      </c>
      <c r="U81" s="242">
        <f>IFERROR(INDEX(Deduction!$AM:$AM,MATCH($A81,Deduction!$A:$A,0))*_xlfn.XLOOKUP(U$1,'Point System'!$E:$E,'Point System'!$G:$G,0),0)</f>
        <v>0</v>
      </c>
      <c r="V81" s="242">
        <f>IFERROR(INDEX(Deduction!$AN:$AN,MATCH($A81,Deduction!$A:$A,0))*_xlfn.XLOOKUP(V$1,'Point System'!$E:$E,'Point System'!$G:$G,0),0)</f>
        <v>0</v>
      </c>
      <c r="W81" s="241">
        <f t="shared" si="4"/>
        <v>0</v>
      </c>
      <c r="X81" s="241">
        <f t="shared" si="5"/>
        <v>0</v>
      </c>
      <c r="Y81" s="244" cm="1">
        <f t="array" ref="Y81">IFERROR(SUMPRODUCT((LOWER(INDEX(Attendance!$E:$ZZ,MATCH($A81,Attendance!$A:$A,0),0))="x")*(TEXT(Attendance!$E$1:$ZZ$1,"mmm")="May"))/SUMPRODUCT((Attendance!$E$1:$ZZ$1&lt;&gt;"")*(TEXT(Attendance!$E$1:$ZZ$1,"mmm")="May")),0)</f>
        <v>0</v>
      </c>
      <c r="Z81" s="245" cm="1">
        <f t="array" ref="Z81">IFERROR(SUMPRODUCT((LOWER(INDEX(Attendance!$E:$ZZ,MATCH($A81,Attendance!$A:$A,0),0))="x")*(Attendance!$E$2:$ZZ$2=_xlfn.XLOOKUP(E$1,'Point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82" spans="1:26" x14ac:dyDescent="0.25">
      <c r="A82" s="58">
        <f>Attendance!A81</f>
        <v>79</v>
      </c>
      <c r="B82" s="60" t="str">
        <f>IF($A82=0,"",IFERROR(_xlfn.LET(_xlpm.x,INDEX(Attendance!$B:$B,MATCH($A82,Attendance!$A:$A,0)),IF(_xlpm.x=0,"",_xlpm.x)),""))</f>
        <v/>
      </c>
      <c r="C82" s="60" t="str">
        <f>IF($A82=0,"",IFERROR(_xlfn.LET(_xlpm.x,INDEX(Attendance!$C:$C,MATCH($A82,Attendance!$A:$A,0)),IF(_xlpm.x=0,"",_xlpm.x)),""))</f>
        <v/>
      </c>
      <c r="D82" s="60" t="str">
        <f>IF($A82=0,"",IFERROR(_xlfn.LET(_xlpm.x,INDEX(Attendance!$D:$D,MATCH($A82,Attendance!$A:$A,0)),IF(_xlpm.x=0,"",_xlpm.x)),""))</f>
        <v/>
      </c>
      <c r="E82" s="233" cm="1">
        <f t="array" ref="E82">SUMPRODUCT((LOWER(INDEX(Attendance!$D:$ZZ,MATCH($A82,Attendance!$A:$A,0),0))="x")*(Attendance!$D$2:$ZZ$2=_xlfn.XLOOKUP(E$1,'Point System'!$A:$A,'Point System'!$B:$B,""))*(TEXT(Attendance!$D$1:$ZZ$1,"mmm")="May"))*_xlfn.XLOOKUP(E$1,'Point System'!$A:$A,'Point System'!$C:$C,0)</f>
        <v>0</v>
      </c>
      <c r="F82" s="233" cm="1">
        <f t="array" ref="F82">SUMPRODUCT((LOWER(INDEX(Attendance!$D:$ZZ,MATCH($A82,Attendance!$A:$A,0),0))="x")*(Attendance!$D$2:$ZZ$2=_xlfn.XLOOKUP(F$1,'Point System'!$A:$A,'Point System'!$B:$B,""))*(TEXT(Attendance!$D$1:$ZZ$1,"mmm")="May"))*_xlfn.XLOOKUP(F$1,'Point System'!$A:$A,'Point System'!$C:$C,0)</f>
        <v>0</v>
      </c>
      <c r="G82" s="233" cm="1">
        <f t="array" ref="G82">SUMPRODUCT((LOWER(INDEX(Attendance!$D:$ZZ,MATCH($A82,Attendance!$A:$A,0),0))="x")*(Attendance!$D$2:$ZZ$2=_xlfn.XLOOKUP(G$1,'Point System'!$A:$A,'Point System'!$B:$B,""))*(TEXT(Attendance!$D$1:$ZZ$1,"mmm")="May"))*_xlfn.XLOOKUP(G$1,'Point System'!$A:$A,'Point System'!$C:$C,0)</f>
        <v>0</v>
      </c>
      <c r="H82" s="233" cm="1">
        <f t="array" ref="H82">SUMPRODUCT((LOWER(INDEX(Attendance!$D:$ZZ,MATCH($A82,Attendance!$A:$A,0),0))="x")*(Attendance!$D$2:$ZZ$2=_xlfn.XLOOKUP(H$1,'Point System'!$A:$A,'Point System'!$B:$B,""))*(TEXT(Attendance!$D$1:$ZZ$1,"mmm")="May"))*_xlfn.XLOOKUP(H$1,'Point System'!$A:$A,'Point System'!$C:$C,0)</f>
        <v>0</v>
      </c>
      <c r="I82" s="233" cm="1">
        <f t="array" ref="I82">SUMPRODUCT((LOWER(INDEX(Attendance!$D:$ZZ,MATCH($A82,Attendance!$A:$A,0),0))="x")*(Attendance!$D$2:$ZZ$2=_xlfn.XLOOKUP(I$1,'Point System'!$A:$A,'Point System'!$B:$B,""))*(TEXT(Attendance!$D$1:$ZZ$1,"mmm")="May"))*_xlfn.XLOOKUP(I$1,'Point System'!$A:$A,'Point System'!$C:$C,0)</f>
        <v>0</v>
      </c>
      <c r="J82" s="233" cm="1">
        <f t="array" ref="J82">SUMPRODUCT((LOWER(INDEX(Attendance!$D:$ZZ,MATCH($A82,Attendance!$A:$A,0),0))="x")*(Attendance!$D$2:$ZZ$2=_xlfn.XLOOKUP(J$1,'Point System'!$A:$A,'Point System'!$B:$B,""))*(TEXT(Attendance!$D$1:$ZZ$1,"mmm")="May"))*_xlfn.XLOOKUP(J$1,'Point System'!$A:$A,'Point System'!$C:$C,0)</f>
        <v>0</v>
      </c>
      <c r="K82" s="233" cm="1">
        <f t="array" ref="K82">SUMPRODUCT((LOWER(INDEX(Attendance!$D:$ZZ,MATCH($A82,Attendance!$A:$A,0),0))="x")*(Attendance!$D$2:$ZZ$2=_xlfn.XLOOKUP(K$1,'Point System'!$A:$A,'Point System'!$B:$B,""))*(TEXT(Attendance!$D$1:$ZZ$1,"mmm")="May"))*_xlfn.XLOOKUP(K$1,'Point System'!$A:$A,'Point System'!$C:$C,0)</f>
        <v>0</v>
      </c>
      <c r="L82" s="188"/>
      <c r="M82" s="188"/>
      <c r="N82" s="188"/>
      <c r="O82" s="188"/>
      <c r="P82" s="241">
        <f t="shared" si="3"/>
        <v>0</v>
      </c>
      <c r="Q82" s="242">
        <f>IFERROR(INDEX(Deduction!$AI:$AI,MATCH($A82,Deduction!$A:$A,0))*_xlfn.XLOOKUP(Q$1,'Point System'!$E:$E,'Point System'!$G:$G,0),0)</f>
        <v>0</v>
      </c>
      <c r="R82" s="242">
        <f>IFERROR(INDEX(Deduction!$AJ:$AJ,MATCH($A82,Deduction!$A:$A,0))*_xlfn.XLOOKUP(R$1,'Point System'!$E:$E,'Point System'!$G:$G,0),0)</f>
        <v>0</v>
      </c>
      <c r="S82" s="242">
        <f>IFERROR(INDEX(Deduction!$AK:$AK,MATCH($A82,Deduction!$A:$A,0))*_xlfn.XLOOKUP(S$1,'Point System'!$E:$E,'Point System'!$G:$G,0),0)</f>
        <v>0</v>
      </c>
      <c r="T82" s="242">
        <f>IFERROR(INDEX(Deduction!$AL:$AL,MATCH($A82,Deduction!$A:$A,0))*_xlfn.XLOOKUP(T$1,'Point System'!$E:$E,'Point System'!$G:$G,0),0)</f>
        <v>0</v>
      </c>
      <c r="U82" s="242">
        <f>IFERROR(INDEX(Deduction!$AM:$AM,MATCH($A82,Deduction!$A:$A,0))*_xlfn.XLOOKUP(U$1,'Point System'!$E:$E,'Point System'!$G:$G,0),0)</f>
        <v>0</v>
      </c>
      <c r="V82" s="242">
        <f>IFERROR(INDEX(Deduction!$AN:$AN,MATCH($A82,Deduction!$A:$A,0))*_xlfn.XLOOKUP(V$1,'Point System'!$E:$E,'Point System'!$G:$G,0),0)</f>
        <v>0</v>
      </c>
      <c r="W82" s="241">
        <f t="shared" si="4"/>
        <v>0</v>
      </c>
      <c r="X82" s="241">
        <f t="shared" si="5"/>
        <v>0</v>
      </c>
      <c r="Y82" s="244" cm="1">
        <f t="array" ref="Y82">IFERROR(SUMPRODUCT((LOWER(INDEX(Attendance!$E:$ZZ,MATCH($A82,Attendance!$A:$A,0),0))="x")*(TEXT(Attendance!$E$1:$ZZ$1,"mmm")="May"))/SUMPRODUCT((Attendance!$E$1:$ZZ$1&lt;&gt;"")*(TEXT(Attendance!$E$1:$ZZ$1,"mmm")="May")),0)</f>
        <v>0</v>
      </c>
      <c r="Z82" s="245" cm="1">
        <f t="array" ref="Z82">IFERROR(SUMPRODUCT((LOWER(INDEX(Attendance!$E:$ZZ,MATCH($A82,Attendance!$A:$A,0),0))="x")*(Attendance!$E$2:$ZZ$2=_xlfn.XLOOKUP(E$1,'Point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83" spans="1:26" x14ac:dyDescent="0.25">
      <c r="A83" s="60">
        <f>Attendance!A82</f>
        <v>80</v>
      </c>
      <c r="B83" s="60" t="str">
        <f>IF($A83=0,"",IFERROR(_xlfn.LET(_xlpm.x,INDEX(Attendance!$B:$B,MATCH($A83,Attendance!$A:$A,0)),IF(_xlpm.x=0,"",_xlpm.x)),""))</f>
        <v/>
      </c>
      <c r="C83" s="60" t="str">
        <f>IF($A83=0,"",IFERROR(_xlfn.LET(_xlpm.x,INDEX(Attendance!$C:$C,MATCH($A83,Attendance!$A:$A,0)),IF(_xlpm.x=0,"",_xlpm.x)),""))</f>
        <v/>
      </c>
      <c r="D83" s="60" t="str">
        <f>IF($A83=0,"",IFERROR(_xlfn.LET(_xlpm.x,INDEX(Attendance!$D:$D,MATCH($A83,Attendance!$A:$A,0)),IF(_xlpm.x=0,"",_xlpm.x)),""))</f>
        <v/>
      </c>
      <c r="E83" s="233" cm="1">
        <f t="array" ref="E83">SUMPRODUCT((LOWER(INDEX(Attendance!$D:$ZZ,MATCH($A83,Attendance!$A:$A,0),0))="x")*(Attendance!$D$2:$ZZ$2=_xlfn.XLOOKUP(E$1,'Point System'!$A:$A,'Point System'!$B:$B,""))*(TEXT(Attendance!$D$1:$ZZ$1,"mmm")="May"))*_xlfn.XLOOKUP(E$1,'Point System'!$A:$A,'Point System'!$C:$C,0)</f>
        <v>0</v>
      </c>
      <c r="F83" s="233" cm="1">
        <f t="array" ref="F83">SUMPRODUCT((LOWER(INDEX(Attendance!$D:$ZZ,MATCH($A83,Attendance!$A:$A,0),0))="x")*(Attendance!$D$2:$ZZ$2=_xlfn.XLOOKUP(F$1,'Point System'!$A:$A,'Point System'!$B:$B,""))*(TEXT(Attendance!$D$1:$ZZ$1,"mmm")="May"))*_xlfn.XLOOKUP(F$1,'Point System'!$A:$A,'Point System'!$C:$C,0)</f>
        <v>0</v>
      </c>
      <c r="G83" s="233" cm="1">
        <f t="array" ref="G83">SUMPRODUCT((LOWER(INDEX(Attendance!$D:$ZZ,MATCH($A83,Attendance!$A:$A,0),0))="x")*(Attendance!$D$2:$ZZ$2=_xlfn.XLOOKUP(G$1,'Point System'!$A:$A,'Point System'!$B:$B,""))*(TEXT(Attendance!$D$1:$ZZ$1,"mmm")="May"))*_xlfn.XLOOKUP(G$1,'Point System'!$A:$A,'Point System'!$C:$C,0)</f>
        <v>0</v>
      </c>
      <c r="H83" s="233" cm="1">
        <f t="array" ref="H83">SUMPRODUCT((LOWER(INDEX(Attendance!$D:$ZZ,MATCH($A83,Attendance!$A:$A,0),0))="x")*(Attendance!$D$2:$ZZ$2=_xlfn.XLOOKUP(H$1,'Point System'!$A:$A,'Point System'!$B:$B,""))*(TEXT(Attendance!$D$1:$ZZ$1,"mmm")="May"))*_xlfn.XLOOKUP(H$1,'Point System'!$A:$A,'Point System'!$C:$C,0)</f>
        <v>0</v>
      </c>
      <c r="I83" s="233" cm="1">
        <f t="array" ref="I83">SUMPRODUCT((LOWER(INDEX(Attendance!$D:$ZZ,MATCH($A83,Attendance!$A:$A,0),0))="x")*(Attendance!$D$2:$ZZ$2=_xlfn.XLOOKUP(I$1,'Point System'!$A:$A,'Point System'!$B:$B,""))*(TEXT(Attendance!$D$1:$ZZ$1,"mmm")="May"))*_xlfn.XLOOKUP(I$1,'Point System'!$A:$A,'Point System'!$C:$C,0)</f>
        <v>0</v>
      </c>
      <c r="J83" s="233" cm="1">
        <f t="array" ref="J83">SUMPRODUCT((LOWER(INDEX(Attendance!$D:$ZZ,MATCH($A83,Attendance!$A:$A,0),0))="x")*(Attendance!$D$2:$ZZ$2=_xlfn.XLOOKUP(J$1,'Point System'!$A:$A,'Point System'!$B:$B,""))*(TEXT(Attendance!$D$1:$ZZ$1,"mmm")="May"))*_xlfn.XLOOKUP(J$1,'Point System'!$A:$A,'Point System'!$C:$C,0)</f>
        <v>0</v>
      </c>
      <c r="K83" s="233" cm="1">
        <f t="array" ref="K83">SUMPRODUCT((LOWER(INDEX(Attendance!$D:$ZZ,MATCH($A83,Attendance!$A:$A,0),0))="x")*(Attendance!$D$2:$ZZ$2=_xlfn.XLOOKUP(K$1,'Point System'!$A:$A,'Point System'!$B:$B,""))*(TEXT(Attendance!$D$1:$ZZ$1,"mmm")="May"))*_xlfn.XLOOKUP(K$1,'Point System'!$A:$A,'Point System'!$C:$C,0)</f>
        <v>0</v>
      </c>
      <c r="L83" s="188"/>
      <c r="M83" s="188"/>
      <c r="N83" s="188"/>
      <c r="O83" s="188"/>
      <c r="P83" s="241">
        <f t="shared" si="3"/>
        <v>0</v>
      </c>
      <c r="Q83" s="242">
        <f>IFERROR(INDEX(Deduction!$AI:$AI,MATCH($A83,Deduction!$A:$A,0))*_xlfn.XLOOKUP(Q$1,'Point System'!$E:$E,'Point System'!$G:$G,0),0)</f>
        <v>0</v>
      </c>
      <c r="R83" s="242">
        <f>IFERROR(INDEX(Deduction!$AJ:$AJ,MATCH($A83,Deduction!$A:$A,0))*_xlfn.XLOOKUP(R$1,'Point System'!$E:$E,'Point System'!$G:$G,0),0)</f>
        <v>0</v>
      </c>
      <c r="S83" s="242">
        <f>IFERROR(INDEX(Deduction!$AK:$AK,MATCH($A83,Deduction!$A:$A,0))*_xlfn.XLOOKUP(S$1,'Point System'!$E:$E,'Point System'!$G:$G,0),0)</f>
        <v>0</v>
      </c>
      <c r="T83" s="242">
        <f>IFERROR(INDEX(Deduction!$AL:$AL,MATCH($A83,Deduction!$A:$A,0))*_xlfn.XLOOKUP(T$1,'Point System'!$E:$E,'Point System'!$G:$G,0),0)</f>
        <v>0</v>
      </c>
      <c r="U83" s="242">
        <f>IFERROR(INDEX(Deduction!$AM:$AM,MATCH($A83,Deduction!$A:$A,0))*_xlfn.XLOOKUP(U$1,'Point System'!$E:$E,'Point System'!$G:$G,0),0)</f>
        <v>0</v>
      </c>
      <c r="V83" s="242">
        <f>IFERROR(INDEX(Deduction!$AN:$AN,MATCH($A83,Deduction!$A:$A,0))*_xlfn.XLOOKUP(V$1,'Point System'!$E:$E,'Point System'!$G:$G,0),0)</f>
        <v>0</v>
      </c>
      <c r="W83" s="241">
        <f t="shared" si="4"/>
        <v>0</v>
      </c>
      <c r="X83" s="241">
        <f t="shared" si="5"/>
        <v>0</v>
      </c>
      <c r="Y83" s="244" cm="1">
        <f t="array" ref="Y83">IFERROR(SUMPRODUCT((LOWER(INDEX(Attendance!$E:$ZZ,MATCH($A83,Attendance!$A:$A,0),0))="x")*(TEXT(Attendance!$E$1:$ZZ$1,"mmm")="May"))/SUMPRODUCT((Attendance!$E$1:$ZZ$1&lt;&gt;"")*(TEXT(Attendance!$E$1:$ZZ$1,"mmm")="May")),0)</f>
        <v>0</v>
      </c>
      <c r="Z83" s="245" cm="1">
        <f t="array" ref="Z83">IFERROR(SUMPRODUCT((LOWER(INDEX(Attendance!$E:$ZZ,MATCH($A83,Attendance!$A:$A,0),0))="x")*(Attendance!$E$2:$ZZ$2=_xlfn.XLOOKUP(E$1,'Point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84" spans="1:26" x14ac:dyDescent="0.25">
      <c r="A84" s="58">
        <f>Attendance!A83</f>
        <v>81</v>
      </c>
      <c r="B84" s="60" t="str">
        <f>IF($A84=0,"",IFERROR(_xlfn.LET(_xlpm.x,INDEX(Attendance!$B:$B,MATCH($A84,Attendance!$A:$A,0)),IF(_xlpm.x=0,"",_xlpm.x)),""))</f>
        <v/>
      </c>
      <c r="C84" s="60" t="str">
        <f>IF($A84=0,"",IFERROR(_xlfn.LET(_xlpm.x,INDEX(Attendance!$C:$C,MATCH($A84,Attendance!$A:$A,0)),IF(_xlpm.x=0,"",_xlpm.x)),""))</f>
        <v/>
      </c>
      <c r="D84" s="60" t="str">
        <f>IF($A84=0,"",IFERROR(_xlfn.LET(_xlpm.x,INDEX(Attendance!$D:$D,MATCH($A84,Attendance!$A:$A,0)),IF(_xlpm.x=0,"",_xlpm.x)),""))</f>
        <v/>
      </c>
      <c r="E84" s="233" cm="1">
        <f t="array" ref="E84">SUMPRODUCT((LOWER(INDEX(Attendance!$D:$ZZ,MATCH($A84,Attendance!$A:$A,0),0))="x")*(Attendance!$D$2:$ZZ$2=_xlfn.XLOOKUP(E$1,'Point System'!$A:$A,'Point System'!$B:$B,""))*(TEXT(Attendance!$D$1:$ZZ$1,"mmm")="May"))*_xlfn.XLOOKUP(E$1,'Point System'!$A:$A,'Point System'!$C:$C,0)</f>
        <v>0</v>
      </c>
      <c r="F84" s="233" cm="1">
        <f t="array" ref="F84">SUMPRODUCT((LOWER(INDEX(Attendance!$D:$ZZ,MATCH($A84,Attendance!$A:$A,0),0))="x")*(Attendance!$D$2:$ZZ$2=_xlfn.XLOOKUP(F$1,'Point System'!$A:$A,'Point System'!$B:$B,""))*(TEXT(Attendance!$D$1:$ZZ$1,"mmm")="May"))*_xlfn.XLOOKUP(F$1,'Point System'!$A:$A,'Point System'!$C:$C,0)</f>
        <v>0</v>
      </c>
      <c r="G84" s="233" cm="1">
        <f t="array" ref="G84">SUMPRODUCT((LOWER(INDEX(Attendance!$D:$ZZ,MATCH($A84,Attendance!$A:$A,0),0))="x")*(Attendance!$D$2:$ZZ$2=_xlfn.XLOOKUP(G$1,'Point System'!$A:$A,'Point System'!$B:$B,""))*(TEXT(Attendance!$D$1:$ZZ$1,"mmm")="May"))*_xlfn.XLOOKUP(G$1,'Point System'!$A:$A,'Point System'!$C:$C,0)</f>
        <v>0</v>
      </c>
      <c r="H84" s="233" cm="1">
        <f t="array" ref="H84">SUMPRODUCT((LOWER(INDEX(Attendance!$D:$ZZ,MATCH($A84,Attendance!$A:$A,0),0))="x")*(Attendance!$D$2:$ZZ$2=_xlfn.XLOOKUP(H$1,'Point System'!$A:$A,'Point System'!$B:$B,""))*(TEXT(Attendance!$D$1:$ZZ$1,"mmm")="May"))*_xlfn.XLOOKUP(H$1,'Point System'!$A:$A,'Point System'!$C:$C,0)</f>
        <v>0</v>
      </c>
      <c r="I84" s="233" cm="1">
        <f t="array" ref="I84">SUMPRODUCT((LOWER(INDEX(Attendance!$D:$ZZ,MATCH($A84,Attendance!$A:$A,0),0))="x")*(Attendance!$D$2:$ZZ$2=_xlfn.XLOOKUP(I$1,'Point System'!$A:$A,'Point System'!$B:$B,""))*(TEXT(Attendance!$D$1:$ZZ$1,"mmm")="May"))*_xlfn.XLOOKUP(I$1,'Point System'!$A:$A,'Point System'!$C:$C,0)</f>
        <v>0</v>
      </c>
      <c r="J84" s="233" cm="1">
        <f t="array" ref="J84">SUMPRODUCT((LOWER(INDEX(Attendance!$D:$ZZ,MATCH($A84,Attendance!$A:$A,0),0))="x")*(Attendance!$D$2:$ZZ$2=_xlfn.XLOOKUP(J$1,'Point System'!$A:$A,'Point System'!$B:$B,""))*(TEXT(Attendance!$D$1:$ZZ$1,"mmm")="May"))*_xlfn.XLOOKUP(J$1,'Point System'!$A:$A,'Point System'!$C:$C,0)</f>
        <v>0</v>
      </c>
      <c r="K84" s="233" cm="1">
        <f t="array" ref="K84">SUMPRODUCT((LOWER(INDEX(Attendance!$D:$ZZ,MATCH($A84,Attendance!$A:$A,0),0))="x")*(Attendance!$D$2:$ZZ$2=_xlfn.XLOOKUP(K$1,'Point System'!$A:$A,'Point System'!$B:$B,""))*(TEXT(Attendance!$D$1:$ZZ$1,"mmm")="May"))*_xlfn.XLOOKUP(K$1,'Point System'!$A:$A,'Point System'!$C:$C,0)</f>
        <v>0</v>
      </c>
      <c r="L84" s="188"/>
      <c r="M84" s="188"/>
      <c r="N84" s="188"/>
      <c r="O84" s="188"/>
      <c r="P84" s="241">
        <f t="shared" si="3"/>
        <v>0</v>
      </c>
      <c r="Q84" s="242">
        <f>IFERROR(INDEX(Deduction!$AI:$AI,MATCH($A84,Deduction!$A:$A,0))*_xlfn.XLOOKUP(Q$1,'Point System'!$E:$E,'Point System'!$G:$G,0),0)</f>
        <v>0</v>
      </c>
      <c r="R84" s="242">
        <f>IFERROR(INDEX(Deduction!$AJ:$AJ,MATCH($A84,Deduction!$A:$A,0))*_xlfn.XLOOKUP(R$1,'Point System'!$E:$E,'Point System'!$G:$G,0),0)</f>
        <v>0</v>
      </c>
      <c r="S84" s="242">
        <f>IFERROR(INDEX(Deduction!$AK:$AK,MATCH($A84,Deduction!$A:$A,0))*_xlfn.XLOOKUP(S$1,'Point System'!$E:$E,'Point System'!$G:$G,0),0)</f>
        <v>0</v>
      </c>
      <c r="T84" s="242">
        <f>IFERROR(INDEX(Deduction!$AL:$AL,MATCH($A84,Deduction!$A:$A,0))*_xlfn.XLOOKUP(T$1,'Point System'!$E:$E,'Point System'!$G:$G,0),0)</f>
        <v>0</v>
      </c>
      <c r="U84" s="242">
        <f>IFERROR(INDEX(Deduction!$AM:$AM,MATCH($A84,Deduction!$A:$A,0))*_xlfn.XLOOKUP(U$1,'Point System'!$E:$E,'Point System'!$G:$G,0),0)</f>
        <v>0</v>
      </c>
      <c r="V84" s="242">
        <f>IFERROR(INDEX(Deduction!$AN:$AN,MATCH($A84,Deduction!$A:$A,0))*_xlfn.XLOOKUP(V$1,'Point System'!$E:$E,'Point System'!$G:$G,0),0)</f>
        <v>0</v>
      </c>
      <c r="W84" s="241">
        <f t="shared" si="4"/>
        <v>0</v>
      </c>
      <c r="X84" s="241">
        <f t="shared" si="5"/>
        <v>0</v>
      </c>
      <c r="Y84" s="244" cm="1">
        <f t="array" ref="Y84">IFERROR(SUMPRODUCT((LOWER(INDEX(Attendance!$E:$ZZ,MATCH($A84,Attendance!$A:$A,0),0))="x")*(TEXT(Attendance!$E$1:$ZZ$1,"mmm")="May"))/SUMPRODUCT((Attendance!$E$1:$ZZ$1&lt;&gt;"")*(TEXT(Attendance!$E$1:$ZZ$1,"mmm")="May")),0)</f>
        <v>0</v>
      </c>
      <c r="Z84" s="245" cm="1">
        <f t="array" ref="Z84">IFERROR(SUMPRODUCT((LOWER(INDEX(Attendance!$E:$ZZ,MATCH($A84,Attendance!$A:$A,0),0))="x")*(Attendance!$E$2:$ZZ$2=_xlfn.XLOOKUP(E$1,'Point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85" spans="1:26" x14ac:dyDescent="0.25">
      <c r="A85" s="60">
        <f>Attendance!A84</f>
        <v>82</v>
      </c>
      <c r="B85" s="60" t="str">
        <f>IF($A85=0,"",IFERROR(_xlfn.LET(_xlpm.x,INDEX(Attendance!$B:$B,MATCH($A85,Attendance!$A:$A,0)),IF(_xlpm.x=0,"",_xlpm.x)),""))</f>
        <v/>
      </c>
      <c r="C85" s="60" t="str">
        <f>IF($A85=0,"",IFERROR(_xlfn.LET(_xlpm.x,INDEX(Attendance!$C:$C,MATCH($A85,Attendance!$A:$A,0)),IF(_xlpm.x=0,"",_xlpm.x)),""))</f>
        <v/>
      </c>
      <c r="D85" s="60" t="str">
        <f>IF($A85=0,"",IFERROR(_xlfn.LET(_xlpm.x,INDEX(Attendance!$D:$D,MATCH($A85,Attendance!$A:$A,0)),IF(_xlpm.x=0,"",_xlpm.x)),""))</f>
        <v/>
      </c>
      <c r="E85" s="233" cm="1">
        <f t="array" ref="E85">SUMPRODUCT((LOWER(INDEX(Attendance!$D:$ZZ,MATCH($A85,Attendance!$A:$A,0),0))="x")*(Attendance!$D$2:$ZZ$2=_xlfn.XLOOKUP(E$1,'Point System'!$A:$A,'Point System'!$B:$B,""))*(TEXT(Attendance!$D$1:$ZZ$1,"mmm")="May"))*_xlfn.XLOOKUP(E$1,'Point System'!$A:$A,'Point System'!$C:$C,0)</f>
        <v>0</v>
      </c>
      <c r="F85" s="233" cm="1">
        <f t="array" ref="F85">SUMPRODUCT((LOWER(INDEX(Attendance!$D:$ZZ,MATCH($A85,Attendance!$A:$A,0),0))="x")*(Attendance!$D$2:$ZZ$2=_xlfn.XLOOKUP(F$1,'Point System'!$A:$A,'Point System'!$B:$B,""))*(TEXT(Attendance!$D$1:$ZZ$1,"mmm")="May"))*_xlfn.XLOOKUP(F$1,'Point System'!$A:$A,'Point System'!$C:$C,0)</f>
        <v>0</v>
      </c>
      <c r="G85" s="233" cm="1">
        <f t="array" ref="G85">SUMPRODUCT((LOWER(INDEX(Attendance!$D:$ZZ,MATCH($A85,Attendance!$A:$A,0),0))="x")*(Attendance!$D$2:$ZZ$2=_xlfn.XLOOKUP(G$1,'Point System'!$A:$A,'Point System'!$B:$B,""))*(TEXT(Attendance!$D$1:$ZZ$1,"mmm")="May"))*_xlfn.XLOOKUP(G$1,'Point System'!$A:$A,'Point System'!$C:$C,0)</f>
        <v>0</v>
      </c>
      <c r="H85" s="233" cm="1">
        <f t="array" ref="H85">SUMPRODUCT((LOWER(INDEX(Attendance!$D:$ZZ,MATCH($A85,Attendance!$A:$A,0),0))="x")*(Attendance!$D$2:$ZZ$2=_xlfn.XLOOKUP(H$1,'Point System'!$A:$A,'Point System'!$B:$B,""))*(TEXT(Attendance!$D$1:$ZZ$1,"mmm")="May"))*_xlfn.XLOOKUP(H$1,'Point System'!$A:$A,'Point System'!$C:$C,0)</f>
        <v>0</v>
      </c>
      <c r="I85" s="233" cm="1">
        <f t="array" ref="I85">SUMPRODUCT((LOWER(INDEX(Attendance!$D:$ZZ,MATCH($A85,Attendance!$A:$A,0),0))="x")*(Attendance!$D$2:$ZZ$2=_xlfn.XLOOKUP(I$1,'Point System'!$A:$A,'Point System'!$B:$B,""))*(TEXT(Attendance!$D$1:$ZZ$1,"mmm")="May"))*_xlfn.XLOOKUP(I$1,'Point System'!$A:$A,'Point System'!$C:$C,0)</f>
        <v>0</v>
      </c>
      <c r="J85" s="233" cm="1">
        <f t="array" ref="J85">SUMPRODUCT((LOWER(INDEX(Attendance!$D:$ZZ,MATCH($A85,Attendance!$A:$A,0),0))="x")*(Attendance!$D$2:$ZZ$2=_xlfn.XLOOKUP(J$1,'Point System'!$A:$A,'Point System'!$B:$B,""))*(TEXT(Attendance!$D$1:$ZZ$1,"mmm")="May"))*_xlfn.XLOOKUP(J$1,'Point System'!$A:$A,'Point System'!$C:$C,0)</f>
        <v>0</v>
      </c>
      <c r="K85" s="233" cm="1">
        <f t="array" ref="K85">SUMPRODUCT((LOWER(INDEX(Attendance!$D:$ZZ,MATCH($A85,Attendance!$A:$A,0),0))="x")*(Attendance!$D$2:$ZZ$2=_xlfn.XLOOKUP(K$1,'Point System'!$A:$A,'Point System'!$B:$B,""))*(TEXT(Attendance!$D$1:$ZZ$1,"mmm")="May"))*_xlfn.XLOOKUP(K$1,'Point System'!$A:$A,'Point System'!$C:$C,0)</f>
        <v>0</v>
      </c>
      <c r="L85" s="188"/>
      <c r="M85" s="188"/>
      <c r="N85" s="188"/>
      <c r="O85" s="188"/>
      <c r="P85" s="241">
        <f t="shared" si="3"/>
        <v>0</v>
      </c>
      <c r="Q85" s="242">
        <f>IFERROR(INDEX(Deduction!$AI:$AI,MATCH($A85,Deduction!$A:$A,0))*_xlfn.XLOOKUP(Q$1,'Point System'!$E:$E,'Point System'!$G:$G,0),0)</f>
        <v>0</v>
      </c>
      <c r="R85" s="242">
        <f>IFERROR(INDEX(Deduction!$AJ:$AJ,MATCH($A85,Deduction!$A:$A,0))*_xlfn.XLOOKUP(R$1,'Point System'!$E:$E,'Point System'!$G:$G,0),0)</f>
        <v>0</v>
      </c>
      <c r="S85" s="242">
        <f>IFERROR(INDEX(Deduction!$AK:$AK,MATCH($A85,Deduction!$A:$A,0))*_xlfn.XLOOKUP(S$1,'Point System'!$E:$E,'Point System'!$G:$G,0),0)</f>
        <v>0</v>
      </c>
      <c r="T85" s="242">
        <f>IFERROR(INDEX(Deduction!$AL:$AL,MATCH($A85,Deduction!$A:$A,0))*_xlfn.XLOOKUP(T$1,'Point System'!$E:$E,'Point System'!$G:$G,0),0)</f>
        <v>0</v>
      </c>
      <c r="U85" s="242">
        <f>IFERROR(INDEX(Deduction!$AM:$AM,MATCH($A85,Deduction!$A:$A,0))*_xlfn.XLOOKUP(U$1,'Point System'!$E:$E,'Point System'!$G:$G,0),0)</f>
        <v>0</v>
      </c>
      <c r="V85" s="242">
        <f>IFERROR(INDEX(Deduction!$AN:$AN,MATCH($A85,Deduction!$A:$A,0))*_xlfn.XLOOKUP(V$1,'Point System'!$E:$E,'Point System'!$G:$G,0),0)</f>
        <v>0</v>
      </c>
      <c r="W85" s="241">
        <f t="shared" si="4"/>
        <v>0</v>
      </c>
      <c r="X85" s="241">
        <f t="shared" si="5"/>
        <v>0</v>
      </c>
      <c r="Y85" s="244" cm="1">
        <f t="array" ref="Y85">IFERROR(SUMPRODUCT((LOWER(INDEX(Attendance!$E:$ZZ,MATCH($A85,Attendance!$A:$A,0),0))="x")*(TEXT(Attendance!$E$1:$ZZ$1,"mmm")="May"))/SUMPRODUCT((Attendance!$E$1:$ZZ$1&lt;&gt;"")*(TEXT(Attendance!$E$1:$ZZ$1,"mmm")="May")),0)</f>
        <v>0</v>
      </c>
      <c r="Z85" s="245" cm="1">
        <f t="array" ref="Z85">IFERROR(SUMPRODUCT((LOWER(INDEX(Attendance!$E:$ZZ,MATCH($A85,Attendance!$A:$A,0),0))="x")*(Attendance!$E$2:$ZZ$2=_xlfn.XLOOKUP(E$1,'Point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86" spans="1:26" x14ac:dyDescent="0.25">
      <c r="A86" s="58">
        <f>Attendance!A85</f>
        <v>83</v>
      </c>
      <c r="B86" s="60" t="str">
        <f>IF($A86=0,"",IFERROR(_xlfn.LET(_xlpm.x,INDEX(Attendance!$B:$B,MATCH($A86,Attendance!$A:$A,0)),IF(_xlpm.x=0,"",_xlpm.x)),""))</f>
        <v/>
      </c>
      <c r="C86" s="60" t="str">
        <f>IF($A86=0,"",IFERROR(_xlfn.LET(_xlpm.x,INDEX(Attendance!$C:$C,MATCH($A86,Attendance!$A:$A,0)),IF(_xlpm.x=0,"",_xlpm.x)),""))</f>
        <v/>
      </c>
      <c r="D86" s="60" t="str">
        <f>IF($A86=0,"",IFERROR(_xlfn.LET(_xlpm.x,INDEX(Attendance!$D:$D,MATCH($A86,Attendance!$A:$A,0)),IF(_xlpm.x=0,"",_xlpm.x)),""))</f>
        <v/>
      </c>
      <c r="E86" s="233" cm="1">
        <f t="array" ref="E86">SUMPRODUCT((LOWER(INDEX(Attendance!$D:$ZZ,MATCH($A86,Attendance!$A:$A,0),0))="x")*(Attendance!$D$2:$ZZ$2=_xlfn.XLOOKUP(E$1,'Point System'!$A:$A,'Point System'!$B:$B,""))*(TEXT(Attendance!$D$1:$ZZ$1,"mmm")="May"))*_xlfn.XLOOKUP(E$1,'Point System'!$A:$A,'Point System'!$C:$C,0)</f>
        <v>0</v>
      </c>
      <c r="F86" s="233" cm="1">
        <f t="array" ref="F86">SUMPRODUCT((LOWER(INDEX(Attendance!$D:$ZZ,MATCH($A86,Attendance!$A:$A,0),0))="x")*(Attendance!$D$2:$ZZ$2=_xlfn.XLOOKUP(F$1,'Point System'!$A:$A,'Point System'!$B:$B,""))*(TEXT(Attendance!$D$1:$ZZ$1,"mmm")="May"))*_xlfn.XLOOKUP(F$1,'Point System'!$A:$A,'Point System'!$C:$C,0)</f>
        <v>0</v>
      </c>
      <c r="G86" s="233" cm="1">
        <f t="array" ref="G86">SUMPRODUCT((LOWER(INDEX(Attendance!$D:$ZZ,MATCH($A86,Attendance!$A:$A,0),0))="x")*(Attendance!$D$2:$ZZ$2=_xlfn.XLOOKUP(G$1,'Point System'!$A:$A,'Point System'!$B:$B,""))*(TEXT(Attendance!$D$1:$ZZ$1,"mmm")="May"))*_xlfn.XLOOKUP(G$1,'Point System'!$A:$A,'Point System'!$C:$C,0)</f>
        <v>0</v>
      </c>
      <c r="H86" s="233" cm="1">
        <f t="array" ref="H86">SUMPRODUCT((LOWER(INDEX(Attendance!$D:$ZZ,MATCH($A86,Attendance!$A:$A,0),0))="x")*(Attendance!$D$2:$ZZ$2=_xlfn.XLOOKUP(H$1,'Point System'!$A:$A,'Point System'!$B:$B,""))*(TEXT(Attendance!$D$1:$ZZ$1,"mmm")="May"))*_xlfn.XLOOKUP(H$1,'Point System'!$A:$A,'Point System'!$C:$C,0)</f>
        <v>0</v>
      </c>
      <c r="I86" s="233" cm="1">
        <f t="array" ref="I86">SUMPRODUCT((LOWER(INDEX(Attendance!$D:$ZZ,MATCH($A86,Attendance!$A:$A,0),0))="x")*(Attendance!$D$2:$ZZ$2=_xlfn.XLOOKUP(I$1,'Point System'!$A:$A,'Point System'!$B:$B,""))*(TEXT(Attendance!$D$1:$ZZ$1,"mmm")="May"))*_xlfn.XLOOKUP(I$1,'Point System'!$A:$A,'Point System'!$C:$C,0)</f>
        <v>0</v>
      </c>
      <c r="J86" s="233" cm="1">
        <f t="array" ref="J86">SUMPRODUCT((LOWER(INDEX(Attendance!$D:$ZZ,MATCH($A86,Attendance!$A:$A,0),0))="x")*(Attendance!$D$2:$ZZ$2=_xlfn.XLOOKUP(J$1,'Point System'!$A:$A,'Point System'!$B:$B,""))*(TEXT(Attendance!$D$1:$ZZ$1,"mmm")="May"))*_xlfn.XLOOKUP(J$1,'Point System'!$A:$A,'Point System'!$C:$C,0)</f>
        <v>0</v>
      </c>
      <c r="K86" s="233" cm="1">
        <f t="array" ref="K86">SUMPRODUCT((LOWER(INDEX(Attendance!$D:$ZZ,MATCH($A86,Attendance!$A:$A,0),0))="x")*(Attendance!$D$2:$ZZ$2=_xlfn.XLOOKUP(K$1,'Point System'!$A:$A,'Point System'!$B:$B,""))*(TEXT(Attendance!$D$1:$ZZ$1,"mmm")="May"))*_xlfn.XLOOKUP(K$1,'Point System'!$A:$A,'Point System'!$C:$C,0)</f>
        <v>0</v>
      </c>
      <c r="L86" s="188"/>
      <c r="M86" s="188"/>
      <c r="N86" s="188"/>
      <c r="O86" s="188"/>
      <c r="P86" s="241">
        <f t="shared" si="3"/>
        <v>0</v>
      </c>
      <c r="Q86" s="242">
        <f>IFERROR(INDEX(Deduction!$AI:$AI,MATCH($A86,Deduction!$A:$A,0))*_xlfn.XLOOKUP(Q$1,'Point System'!$E:$E,'Point System'!$G:$G,0),0)</f>
        <v>0</v>
      </c>
      <c r="R86" s="242">
        <f>IFERROR(INDEX(Deduction!$AJ:$AJ,MATCH($A86,Deduction!$A:$A,0))*_xlfn.XLOOKUP(R$1,'Point System'!$E:$E,'Point System'!$G:$G,0),0)</f>
        <v>0</v>
      </c>
      <c r="S86" s="242">
        <f>IFERROR(INDEX(Deduction!$AK:$AK,MATCH($A86,Deduction!$A:$A,0))*_xlfn.XLOOKUP(S$1,'Point System'!$E:$E,'Point System'!$G:$G,0),0)</f>
        <v>0</v>
      </c>
      <c r="T86" s="242">
        <f>IFERROR(INDEX(Deduction!$AL:$AL,MATCH($A86,Deduction!$A:$A,0))*_xlfn.XLOOKUP(T$1,'Point System'!$E:$E,'Point System'!$G:$G,0),0)</f>
        <v>0</v>
      </c>
      <c r="U86" s="242">
        <f>IFERROR(INDEX(Deduction!$AM:$AM,MATCH($A86,Deduction!$A:$A,0))*_xlfn.XLOOKUP(U$1,'Point System'!$E:$E,'Point System'!$G:$G,0),0)</f>
        <v>0</v>
      </c>
      <c r="V86" s="242">
        <f>IFERROR(INDEX(Deduction!$AN:$AN,MATCH($A86,Deduction!$A:$A,0))*_xlfn.XLOOKUP(V$1,'Point System'!$E:$E,'Point System'!$G:$G,0),0)</f>
        <v>0</v>
      </c>
      <c r="W86" s="241">
        <f t="shared" si="4"/>
        <v>0</v>
      </c>
      <c r="X86" s="241">
        <f t="shared" si="5"/>
        <v>0</v>
      </c>
      <c r="Y86" s="244" cm="1">
        <f t="array" ref="Y86">IFERROR(SUMPRODUCT((LOWER(INDEX(Attendance!$E:$ZZ,MATCH($A86,Attendance!$A:$A,0),0))="x")*(TEXT(Attendance!$E$1:$ZZ$1,"mmm")="May"))/SUMPRODUCT((Attendance!$E$1:$ZZ$1&lt;&gt;"")*(TEXT(Attendance!$E$1:$ZZ$1,"mmm")="May")),0)</f>
        <v>0</v>
      </c>
      <c r="Z86" s="245" cm="1">
        <f t="array" ref="Z86">IFERROR(SUMPRODUCT((LOWER(INDEX(Attendance!$E:$ZZ,MATCH($A86,Attendance!$A:$A,0),0))="x")*(Attendance!$E$2:$ZZ$2=_xlfn.XLOOKUP(E$1,'Point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87" spans="1:26" x14ac:dyDescent="0.25">
      <c r="A87" s="60">
        <f>Attendance!A86</f>
        <v>84</v>
      </c>
      <c r="B87" s="60" t="str">
        <f>IF($A87=0,"",IFERROR(_xlfn.LET(_xlpm.x,INDEX(Attendance!$B:$B,MATCH($A87,Attendance!$A:$A,0)),IF(_xlpm.x=0,"",_xlpm.x)),""))</f>
        <v/>
      </c>
      <c r="C87" s="60" t="str">
        <f>IF($A87=0,"",IFERROR(_xlfn.LET(_xlpm.x,INDEX(Attendance!$C:$C,MATCH($A87,Attendance!$A:$A,0)),IF(_xlpm.x=0,"",_xlpm.x)),""))</f>
        <v/>
      </c>
      <c r="D87" s="60" t="str">
        <f>IF($A87=0,"",IFERROR(_xlfn.LET(_xlpm.x,INDEX(Attendance!$D:$D,MATCH($A87,Attendance!$A:$A,0)),IF(_xlpm.x=0,"",_xlpm.x)),""))</f>
        <v/>
      </c>
      <c r="E87" s="233" cm="1">
        <f t="array" ref="E87">SUMPRODUCT((LOWER(INDEX(Attendance!$D:$ZZ,MATCH($A87,Attendance!$A:$A,0),0))="x")*(Attendance!$D$2:$ZZ$2=_xlfn.XLOOKUP(E$1,'Point System'!$A:$A,'Point System'!$B:$B,""))*(TEXT(Attendance!$D$1:$ZZ$1,"mmm")="May"))*_xlfn.XLOOKUP(E$1,'Point System'!$A:$A,'Point System'!$C:$C,0)</f>
        <v>0</v>
      </c>
      <c r="F87" s="233" cm="1">
        <f t="array" ref="F87">SUMPRODUCT((LOWER(INDEX(Attendance!$D:$ZZ,MATCH($A87,Attendance!$A:$A,0),0))="x")*(Attendance!$D$2:$ZZ$2=_xlfn.XLOOKUP(F$1,'Point System'!$A:$A,'Point System'!$B:$B,""))*(TEXT(Attendance!$D$1:$ZZ$1,"mmm")="May"))*_xlfn.XLOOKUP(F$1,'Point System'!$A:$A,'Point System'!$C:$C,0)</f>
        <v>0</v>
      </c>
      <c r="G87" s="233" cm="1">
        <f t="array" ref="G87">SUMPRODUCT((LOWER(INDEX(Attendance!$D:$ZZ,MATCH($A87,Attendance!$A:$A,0),0))="x")*(Attendance!$D$2:$ZZ$2=_xlfn.XLOOKUP(G$1,'Point System'!$A:$A,'Point System'!$B:$B,""))*(TEXT(Attendance!$D$1:$ZZ$1,"mmm")="May"))*_xlfn.XLOOKUP(G$1,'Point System'!$A:$A,'Point System'!$C:$C,0)</f>
        <v>0</v>
      </c>
      <c r="H87" s="233" cm="1">
        <f t="array" ref="H87">SUMPRODUCT((LOWER(INDEX(Attendance!$D:$ZZ,MATCH($A87,Attendance!$A:$A,0),0))="x")*(Attendance!$D$2:$ZZ$2=_xlfn.XLOOKUP(H$1,'Point System'!$A:$A,'Point System'!$B:$B,""))*(TEXT(Attendance!$D$1:$ZZ$1,"mmm")="May"))*_xlfn.XLOOKUP(H$1,'Point System'!$A:$A,'Point System'!$C:$C,0)</f>
        <v>0</v>
      </c>
      <c r="I87" s="233" cm="1">
        <f t="array" ref="I87">SUMPRODUCT((LOWER(INDEX(Attendance!$D:$ZZ,MATCH($A87,Attendance!$A:$A,0),0))="x")*(Attendance!$D$2:$ZZ$2=_xlfn.XLOOKUP(I$1,'Point System'!$A:$A,'Point System'!$B:$B,""))*(TEXT(Attendance!$D$1:$ZZ$1,"mmm")="May"))*_xlfn.XLOOKUP(I$1,'Point System'!$A:$A,'Point System'!$C:$C,0)</f>
        <v>0</v>
      </c>
      <c r="J87" s="233" cm="1">
        <f t="array" ref="J87">SUMPRODUCT((LOWER(INDEX(Attendance!$D:$ZZ,MATCH($A87,Attendance!$A:$A,0),0))="x")*(Attendance!$D$2:$ZZ$2=_xlfn.XLOOKUP(J$1,'Point System'!$A:$A,'Point System'!$B:$B,""))*(TEXT(Attendance!$D$1:$ZZ$1,"mmm")="May"))*_xlfn.XLOOKUP(J$1,'Point System'!$A:$A,'Point System'!$C:$C,0)</f>
        <v>0</v>
      </c>
      <c r="K87" s="233" cm="1">
        <f t="array" ref="K87">SUMPRODUCT((LOWER(INDEX(Attendance!$D:$ZZ,MATCH($A87,Attendance!$A:$A,0),0))="x")*(Attendance!$D$2:$ZZ$2=_xlfn.XLOOKUP(K$1,'Point System'!$A:$A,'Point System'!$B:$B,""))*(TEXT(Attendance!$D$1:$ZZ$1,"mmm")="May"))*_xlfn.XLOOKUP(K$1,'Point System'!$A:$A,'Point System'!$C:$C,0)</f>
        <v>0</v>
      </c>
      <c r="L87" s="188"/>
      <c r="M87" s="188"/>
      <c r="N87" s="188"/>
      <c r="O87" s="188"/>
      <c r="P87" s="241">
        <f t="shared" si="3"/>
        <v>0</v>
      </c>
      <c r="Q87" s="242">
        <f>IFERROR(INDEX(Deduction!$AI:$AI,MATCH($A87,Deduction!$A:$A,0))*_xlfn.XLOOKUP(Q$1,'Point System'!$E:$E,'Point System'!$G:$G,0),0)</f>
        <v>0</v>
      </c>
      <c r="R87" s="242">
        <f>IFERROR(INDEX(Deduction!$AJ:$AJ,MATCH($A87,Deduction!$A:$A,0))*_xlfn.XLOOKUP(R$1,'Point System'!$E:$E,'Point System'!$G:$G,0),0)</f>
        <v>0</v>
      </c>
      <c r="S87" s="242">
        <f>IFERROR(INDEX(Deduction!$AK:$AK,MATCH($A87,Deduction!$A:$A,0))*_xlfn.XLOOKUP(S$1,'Point System'!$E:$E,'Point System'!$G:$G,0),0)</f>
        <v>0</v>
      </c>
      <c r="T87" s="242">
        <f>IFERROR(INDEX(Deduction!$AL:$AL,MATCH($A87,Deduction!$A:$A,0))*_xlfn.XLOOKUP(T$1,'Point System'!$E:$E,'Point System'!$G:$G,0),0)</f>
        <v>0</v>
      </c>
      <c r="U87" s="242">
        <f>IFERROR(INDEX(Deduction!$AM:$AM,MATCH($A87,Deduction!$A:$A,0))*_xlfn.XLOOKUP(U$1,'Point System'!$E:$E,'Point System'!$G:$G,0),0)</f>
        <v>0</v>
      </c>
      <c r="V87" s="242">
        <f>IFERROR(INDEX(Deduction!$AN:$AN,MATCH($A87,Deduction!$A:$A,0))*_xlfn.XLOOKUP(V$1,'Point System'!$E:$E,'Point System'!$G:$G,0),0)</f>
        <v>0</v>
      </c>
      <c r="W87" s="241">
        <f t="shared" si="4"/>
        <v>0</v>
      </c>
      <c r="X87" s="241">
        <f t="shared" si="5"/>
        <v>0</v>
      </c>
      <c r="Y87" s="244" cm="1">
        <f t="array" ref="Y87">IFERROR(SUMPRODUCT((LOWER(INDEX(Attendance!$E:$ZZ,MATCH($A87,Attendance!$A:$A,0),0))="x")*(TEXT(Attendance!$E$1:$ZZ$1,"mmm")="May"))/SUMPRODUCT((Attendance!$E$1:$ZZ$1&lt;&gt;"")*(TEXT(Attendance!$E$1:$ZZ$1,"mmm")="May")),0)</f>
        <v>0</v>
      </c>
      <c r="Z87" s="245" cm="1">
        <f t="array" ref="Z87">IFERROR(SUMPRODUCT((LOWER(INDEX(Attendance!$E:$ZZ,MATCH($A87,Attendance!$A:$A,0),0))="x")*(Attendance!$E$2:$ZZ$2=_xlfn.XLOOKUP(E$1,'Point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88" spans="1:26" x14ac:dyDescent="0.25">
      <c r="A88" s="58">
        <f>Attendance!A87</f>
        <v>85</v>
      </c>
      <c r="B88" s="60" t="str">
        <f>IF($A88=0,"",IFERROR(_xlfn.LET(_xlpm.x,INDEX(Attendance!$B:$B,MATCH($A88,Attendance!$A:$A,0)),IF(_xlpm.x=0,"",_xlpm.x)),""))</f>
        <v/>
      </c>
      <c r="C88" s="60" t="str">
        <f>IF($A88=0,"",IFERROR(_xlfn.LET(_xlpm.x,INDEX(Attendance!$C:$C,MATCH($A88,Attendance!$A:$A,0)),IF(_xlpm.x=0,"",_xlpm.x)),""))</f>
        <v/>
      </c>
      <c r="D88" s="60" t="str">
        <f>IF($A88=0,"",IFERROR(_xlfn.LET(_xlpm.x,INDEX(Attendance!$D:$D,MATCH($A88,Attendance!$A:$A,0)),IF(_xlpm.x=0,"",_xlpm.x)),""))</f>
        <v/>
      </c>
      <c r="E88" s="233" cm="1">
        <f t="array" ref="E88">SUMPRODUCT((LOWER(INDEX(Attendance!$D:$ZZ,MATCH($A88,Attendance!$A:$A,0),0))="x")*(Attendance!$D$2:$ZZ$2=_xlfn.XLOOKUP(E$1,'Point System'!$A:$A,'Point System'!$B:$B,""))*(TEXT(Attendance!$D$1:$ZZ$1,"mmm")="May"))*_xlfn.XLOOKUP(E$1,'Point System'!$A:$A,'Point System'!$C:$C,0)</f>
        <v>0</v>
      </c>
      <c r="F88" s="233" cm="1">
        <f t="array" ref="F88">SUMPRODUCT((LOWER(INDEX(Attendance!$D:$ZZ,MATCH($A88,Attendance!$A:$A,0),0))="x")*(Attendance!$D$2:$ZZ$2=_xlfn.XLOOKUP(F$1,'Point System'!$A:$A,'Point System'!$B:$B,""))*(TEXT(Attendance!$D$1:$ZZ$1,"mmm")="May"))*_xlfn.XLOOKUP(F$1,'Point System'!$A:$A,'Point System'!$C:$C,0)</f>
        <v>0</v>
      </c>
      <c r="G88" s="233" cm="1">
        <f t="array" ref="G88">SUMPRODUCT((LOWER(INDEX(Attendance!$D:$ZZ,MATCH($A88,Attendance!$A:$A,0),0))="x")*(Attendance!$D$2:$ZZ$2=_xlfn.XLOOKUP(G$1,'Point System'!$A:$A,'Point System'!$B:$B,""))*(TEXT(Attendance!$D$1:$ZZ$1,"mmm")="May"))*_xlfn.XLOOKUP(G$1,'Point System'!$A:$A,'Point System'!$C:$C,0)</f>
        <v>0</v>
      </c>
      <c r="H88" s="233" cm="1">
        <f t="array" ref="H88">SUMPRODUCT((LOWER(INDEX(Attendance!$D:$ZZ,MATCH($A88,Attendance!$A:$A,0),0))="x")*(Attendance!$D$2:$ZZ$2=_xlfn.XLOOKUP(H$1,'Point System'!$A:$A,'Point System'!$B:$B,""))*(TEXT(Attendance!$D$1:$ZZ$1,"mmm")="May"))*_xlfn.XLOOKUP(H$1,'Point System'!$A:$A,'Point System'!$C:$C,0)</f>
        <v>0</v>
      </c>
      <c r="I88" s="233" cm="1">
        <f t="array" ref="I88">SUMPRODUCT((LOWER(INDEX(Attendance!$D:$ZZ,MATCH($A88,Attendance!$A:$A,0),0))="x")*(Attendance!$D$2:$ZZ$2=_xlfn.XLOOKUP(I$1,'Point System'!$A:$A,'Point System'!$B:$B,""))*(TEXT(Attendance!$D$1:$ZZ$1,"mmm")="May"))*_xlfn.XLOOKUP(I$1,'Point System'!$A:$A,'Point System'!$C:$C,0)</f>
        <v>0</v>
      </c>
      <c r="J88" s="233" cm="1">
        <f t="array" ref="J88">SUMPRODUCT((LOWER(INDEX(Attendance!$D:$ZZ,MATCH($A88,Attendance!$A:$A,0),0))="x")*(Attendance!$D$2:$ZZ$2=_xlfn.XLOOKUP(J$1,'Point System'!$A:$A,'Point System'!$B:$B,""))*(TEXT(Attendance!$D$1:$ZZ$1,"mmm")="May"))*_xlfn.XLOOKUP(J$1,'Point System'!$A:$A,'Point System'!$C:$C,0)</f>
        <v>0</v>
      </c>
      <c r="K88" s="233" cm="1">
        <f t="array" ref="K88">SUMPRODUCT((LOWER(INDEX(Attendance!$D:$ZZ,MATCH($A88,Attendance!$A:$A,0),0))="x")*(Attendance!$D$2:$ZZ$2=_xlfn.XLOOKUP(K$1,'Point System'!$A:$A,'Point System'!$B:$B,""))*(TEXT(Attendance!$D$1:$ZZ$1,"mmm")="May"))*_xlfn.XLOOKUP(K$1,'Point System'!$A:$A,'Point System'!$C:$C,0)</f>
        <v>0</v>
      </c>
      <c r="L88" s="188"/>
      <c r="M88" s="188"/>
      <c r="N88" s="188"/>
      <c r="O88" s="188"/>
      <c r="P88" s="241">
        <f t="shared" si="3"/>
        <v>0</v>
      </c>
      <c r="Q88" s="242">
        <f>IFERROR(INDEX(Deduction!$AI:$AI,MATCH($A88,Deduction!$A:$A,0))*_xlfn.XLOOKUP(Q$1,'Point System'!$E:$E,'Point System'!$G:$G,0),0)</f>
        <v>0</v>
      </c>
      <c r="R88" s="242">
        <f>IFERROR(INDEX(Deduction!$AJ:$AJ,MATCH($A88,Deduction!$A:$A,0))*_xlfn.XLOOKUP(R$1,'Point System'!$E:$E,'Point System'!$G:$G,0),0)</f>
        <v>0</v>
      </c>
      <c r="S88" s="242">
        <f>IFERROR(INDEX(Deduction!$AK:$AK,MATCH($A88,Deduction!$A:$A,0))*_xlfn.XLOOKUP(S$1,'Point System'!$E:$E,'Point System'!$G:$G,0),0)</f>
        <v>0</v>
      </c>
      <c r="T88" s="242">
        <f>IFERROR(INDEX(Deduction!$AL:$AL,MATCH($A88,Deduction!$A:$A,0))*_xlfn.XLOOKUP(T$1,'Point System'!$E:$E,'Point System'!$G:$G,0),0)</f>
        <v>0</v>
      </c>
      <c r="U88" s="242">
        <f>IFERROR(INDEX(Deduction!$AM:$AM,MATCH($A88,Deduction!$A:$A,0))*_xlfn.XLOOKUP(U$1,'Point System'!$E:$E,'Point System'!$G:$G,0),0)</f>
        <v>0</v>
      </c>
      <c r="V88" s="242">
        <f>IFERROR(INDEX(Deduction!$AN:$AN,MATCH($A88,Deduction!$A:$A,0))*_xlfn.XLOOKUP(V$1,'Point System'!$E:$E,'Point System'!$G:$G,0),0)</f>
        <v>0</v>
      </c>
      <c r="W88" s="241">
        <f t="shared" si="4"/>
        <v>0</v>
      </c>
      <c r="X88" s="241">
        <f t="shared" si="5"/>
        <v>0</v>
      </c>
      <c r="Y88" s="244" cm="1">
        <f t="array" ref="Y88">IFERROR(SUMPRODUCT((LOWER(INDEX(Attendance!$E:$ZZ,MATCH($A88,Attendance!$A:$A,0),0))="x")*(TEXT(Attendance!$E$1:$ZZ$1,"mmm")="May"))/SUMPRODUCT((Attendance!$E$1:$ZZ$1&lt;&gt;"")*(TEXT(Attendance!$E$1:$ZZ$1,"mmm")="May")),0)</f>
        <v>0</v>
      </c>
      <c r="Z88" s="245" cm="1">
        <f t="array" ref="Z88">IFERROR(SUMPRODUCT((LOWER(INDEX(Attendance!$E:$ZZ,MATCH($A88,Attendance!$A:$A,0),0))="x")*(Attendance!$E$2:$ZZ$2=_xlfn.XLOOKUP(E$1,'Point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89" spans="1:26" x14ac:dyDescent="0.25">
      <c r="A89" s="60">
        <f>Attendance!A88</f>
        <v>86</v>
      </c>
      <c r="B89" s="60" t="str">
        <f>IF($A89=0,"",IFERROR(_xlfn.LET(_xlpm.x,INDEX(Attendance!$B:$B,MATCH($A89,Attendance!$A:$A,0)),IF(_xlpm.x=0,"",_xlpm.x)),""))</f>
        <v/>
      </c>
      <c r="C89" s="60" t="str">
        <f>IF($A89=0,"",IFERROR(_xlfn.LET(_xlpm.x,INDEX(Attendance!$C:$C,MATCH($A89,Attendance!$A:$A,0)),IF(_xlpm.x=0,"",_xlpm.x)),""))</f>
        <v/>
      </c>
      <c r="D89" s="60" t="str">
        <f>IF($A89=0,"",IFERROR(_xlfn.LET(_xlpm.x,INDEX(Attendance!$D:$D,MATCH($A89,Attendance!$A:$A,0)),IF(_xlpm.x=0,"",_xlpm.x)),""))</f>
        <v/>
      </c>
      <c r="E89" s="233" cm="1">
        <f t="array" ref="E89">SUMPRODUCT((LOWER(INDEX(Attendance!$D:$ZZ,MATCH($A89,Attendance!$A:$A,0),0))="x")*(Attendance!$D$2:$ZZ$2=_xlfn.XLOOKUP(E$1,'Point System'!$A:$A,'Point System'!$B:$B,""))*(TEXT(Attendance!$D$1:$ZZ$1,"mmm")="May"))*_xlfn.XLOOKUP(E$1,'Point System'!$A:$A,'Point System'!$C:$C,0)</f>
        <v>0</v>
      </c>
      <c r="F89" s="233" cm="1">
        <f t="array" ref="F89">SUMPRODUCT((LOWER(INDEX(Attendance!$D:$ZZ,MATCH($A89,Attendance!$A:$A,0),0))="x")*(Attendance!$D$2:$ZZ$2=_xlfn.XLOOKUP(F$1,'Point System'!$A:$A,'Point System'!$B:$B,""))*(TEXT(Attendance!$D$1:$ZZ$1,"mmm")="May"))*_xlfn.XLOOKUP(F$1,'Point System'!$A:$A,'Point System'!$C:$C,0)</f>
        <v>0</v>
      </c>
      <c r="G89" s="233" cm="1">
        <f t="array" ref="G89">SUMPRODUCT((LOWER(INDEX(Attendance!$D:$ZZ,MATCH($A89,Attendance!$A:$A,0),0))="x")*(Attendance!$D$2:$ZZ$2=_xlfn.XLOOKUP(G$1,'Point System'!$A:$A,'Point System'!$B:$B,""))*(TEXT(Attendance!$D$1:$ZZ$1,"mmm")="May"))*_xlfn.XLOOKUP(G$1,'Point System'!$A:$A,'Point System'!$C:$C,0)</f>
        <v>0</v>
      </c>
      <c r="H89" s="233" cm="1">
        <f t="array" ref="H89">SUMPRODUCT((LOWER(INDEX(Attendance!$D:$ZZ,MATCH($A89,Attendance!$A:$A,0),0))="x")*(Attendance!$D$2:$ZZ$2=_xlfn.XLOOKUP(H$1,'Point System'!$A:$A,'Point System'!$B:$B,""))*(TEXT(Attendance!$D$1:$ZZ$1,"mmm")="May"))*_xlfn.XLOOKUP(H$1,'Point System'!$A:$A,'Point System'!$C:$C,0)</f>
        <v>0</v>
      </c>
      <c r="I89" s="233" cm="1">
        <f t="array" ref="I89">SUMPRODUCT((LOWER(INDEX(Attendance!$D:$ZZ,MATCH($A89,Attendance!$A:$A,0),0))="x")*(Attendance!$D$2:$ZZ$2=_xlfn.XLOOKUP(I$1,'Point System'!$A:$A,'Point System'!$B:$B,""))*(TEXT(Attendance!$D$1:$ZZ$1,"mmm")="May"))*_xlfn.XLOOKUP(I$1,'Point System'!$A:$A,'Point System'!$C:$C,0)</f>
        <v>0</v>
      </c>
      <c r="J89" s="233" cm="1">
        <f t="array" ref="J89">SUMPRODUCT((LOWER(INDEX(Attendance!$D:$ZZ,MATCH($A89,Attendance!$A:$A,0),0))="x")*(Attendance!$D$2:$ZZ$2=_xlfn.XLOOKUP(J$1,'Point System'!$A:$A,'Point System'!$B:$B,""))*(TEXT(Attendance!$D$1:$ZZ$1,"mmm")="May"))*_xlfn.XLOOKUP(J$1,'Point System'!$A:$A,'Point System'!$C:$C,0)</f>
        <v>0</v>
      </c>
      <c r="K89" s="233" cm="1">
        <f t="array" ref="K89">SUMPRODUCT((LOWER(INDEX(Attendance!$D:$ZZ,MATCH($A89,Attendance!$A:$A,0),0))="x")*(Attendance!$D$2:$ZZ$2=_xlfn.XLOOKUP(K$1,'Point System'!$A:$A,'Point System'!$B:$B,""))*(TEXT(Attendance!$D$1:$ZZ$1,"mmm")="May"))*_xlfn.XLOOKUP(K$1,'Point System'!$A:$A,'Point System'!$C:$C,0)</f>
        <v>0</v>
      </c>
      <c r="L89" s="188"/>
      <c r="M89" s="188"/>
      <c r="N89" s="188"/>
      <c r="O89" s="188"/>
      <c r="P89" s="241">
        <f t="shared" si="3"/>
        <v>0</v>
      </c>
      <c r="Q89" s="242">
        <f>IFERROR(INDEX(Deduction!$AI:$AI,MATCH($A89,Deduction!$A:$A,0))*_xlfn.XLOOKUP(Q$1,'Point System'!$E:$E,'Point System'!$G:$G,0),0)</f>
        <v>0</v>
      </c>
      <c r="R89" s="242">
        <f>IFERROR(INDEX(Deduction!$AJ:$AJ,MATCH($A89,Deduction!$A:$A,0))*_xlfn.XLOOKUP(R$1,'Point System'!$E:$E,'Point System'!$G:$G,0),0)</f>
        <v>0</v>
      </c>
      <c r="S89" s="242">
        <f>IFERROR(INDEX(Deduction!$AK:$AK,MATCH($A89,Deduction!$A:$A,0))*_xlfn.XLOOKUP(S$1,'Point System'!$E:$E,'Point System'!$G:$G,0),0)</f>
        <v>0</v>
      </c>
      <c r="T89" s="242">
        <f>IFERROR(INDEX(Deduction!$AL:$AL,MATCH($A89,Deduction!$A:$A,0))*_xlfn.XLOOKUP(T$1,'Point System'!$E:$E,'Point System'!$G:$G,0),0)</f>
        <v>0</v>
      </c>
      <c r="U89" s="242">
        <f>IFERROR(INDEX(Deduction!$AM:$AM,MATCH($A89,Deduction!$A:$A,0))*_xlfn.XLOOKUP(U$1,'Point System'!$E:$E,'Point System'!$G:$G,0),0)</f>
        <v>0</v>
      </c>
      <c r="V89" s="242">
        <f>IFERROR(INDEX(Deduction!$AN:$AN,MATCH($A89,Deduction!$A:$A,0))*_xlfn.XLOOKUP(V$1,'Point System'!$E:$E,'Point System'!$G:$G,0),0)</f>
        <v>0</v>
      </c>
      <c r="W89" s="241">
        <f t="shared" si="4"/>
        <v>0</v>
      </c>
      <c r="X89" s="241">
        <f t="shared" si="5"/>
        <v>0</v>
      </c>
      <c r="Y89" s="244" cm="1">
        <f t="array" ref="Y89">IFERROR(SUMPRODUCT((LOWER(INDEX(Attendance!$E:$ZZ,MATCH($A89,Attendance!$A:$A,0),0))="x")*(TEXT(Attendance!$E$1:$ZZ$1,"mmm")="May"))/SUMPRODUCT((Attendance!$E$1:$ZZ$1&lt;&gt;"")*(TEXT(Attendance!$E$1:$ZZ$1,"mmm")="May")),0)</f>
        <v>0</v>
      </c>
      <c r="Z89" s="245" cm="1">
        <f t="array" ref="Z89">IFERROR(SUMPRODUCT((LOWER(INDEX(Attendance!$E:$ZZ,MATCH($A89,Attendance!$A:$A,0),0))="x")*(Attendance!$E$2:$ZZ$2=_xlfn.XLOOKUP(E$1,'Point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90" spans="1:26" x14ac:dyDescent="0.25">
      <c r="A90" s="58">
        <f>Attendance!A89</f>
        <v>87</v>
      </c>
      <c r="B90" s="60" t="str">
        <f>IF($A90=0,"",IFERROR(_xlfn.LET(_xlpm.x,INDEX(Attendance!$B:$B,MATCH($A90,Attendance!$A:$A,0)),IF(_xlpm.x=0,"",_xlpm.x)),""))</f>
        <v/>
      </c>
      <c r="C90" s="60" t="str">
        <f>IF($A90=0,"",IFERROR(_xlfn.LET(_xlpm.x,INDEX(Attendance!$C:$C,MATCH($A90,Attendance!$A:$A,0)),IF(_xlpm.x=0,"",_xlpm.x)),""))</f>
        <v/>
      </c>
      <c r="D90" s="60" t="str">
        <f>IF($A90=0,"",IFERROR(_xlfn.LET(_xlpm.x,INDEX(Attendance!$D:$D,MATCH($A90,Attendance!$A:$A,0)),IF(_xlpm.x=0,"",_xlpm.x)),""))</f>
        <v/>
      </c>
      <c r="E90" s="233" cm="1">
        <f t="array" ref="E90">SUMPRODUCT((LOWER(INDEX(Attendance!$D:$ZZ,MATCH($A90,Attendance!$A:$A,0),0))="x")*(Attendance!$D$2:$ZZ$2=_xlfn.XLOOKUP(E$1,'Point System'!$A:$A,'Point System'!$B:$B,""))*(TEXT(Attendance!$D$1:$ZZ$1,"mmm")="May"))*_xlfn.XLOOKUP(E$1,'Point System'!$A:$A,'Point System'!$C:$C,0)</f>
        <v>0</v>
      </c>
      <c r="F90" s="233" cm="1">
        <f t="array" ref="F90">SUMPRODUCT((LOWER(INDEX(Attendance!$D:$ZZ,MATCH($A90,Attendance!$A:$A,0),0))="x")*(Attendance!$D$2:$ZZ$2=_xlfn.XLOOKUP(F$1,'Point System'!$A:$A,'Point System'!$B:$B,""))*(TEXT(Attendance!$D$1:$ZZ$1,"mmm")="May"))*_xlfn.XLOOKUP(F$1,'Point System'!$A:$A,'Point System'!$C:$C,0)</f>
        <v>0</v>
      </c>
      <c r="G90" s="233" cm="1">
        <f t="array" ref="G90">SUMPRODUCT((LOWER(INDEX(Attendance!$D:$ZZ,MATCH($A90,Attendance!$A:$A,0),0))="x")*(Attendance!$D$2:$ZZ$2=_xlfn.XLOOKUP(G$1,'Point System'!$A:$A,'Point System'!$B:$B,""))*(TEXT(Attendance!$D$1:$ZZ$1,"mmm")="May"))*_xlfn.XLOOKUP(G$1,'Point System'!$A:$A,'Point System'!$C:$C,0)</f>
        <v>0</v>
      </c>
      <c r="H90" s="233" cm="1">
        <f t="array" ref="H90">SUMPRODUCT((LOWER(INDEX(Attendance!$D:$ZZ,MATCH($A90,Attendance!$A:$A,0),0))="x")*(Attendance!$D$2:$ZZ$2=_xlfn.XLOOKUP(H$1,'Point System'!$A:$A,'Point System'!$B:$B,""))*(TEXT(Attendance!$D$1:$ZZ$1,"mmm")="May"))*_xlfn.XLOOKUP(H$1,'Point System'!$A:$A,'Point System'!$C:$C,0)</f>
        <v>0</v>
      </c>
      <c r="I90" s="233" cm="1">
        <f t="array" ref="I90">SUMPRODUCT((LOWER(INDEX(Attendance!$D:$ZZ,MATCH($A90,Attendance!$A:$A,0),0))="x")*(Attendance!$D$2:$ZZ$2=_xlfn.XLOOKUP(I$1,'Point System'!$A:$A,'Point System'!$B:$B,""))*(TEXT(Attendance!$D$1:$ZZ$1,"mmm")="May"))*_xlfn.XLOOKUP(I$1,'Point System'!$A:$A,'Point System'!$C:$C,0)</f>
        <v>0</v>
      </c>
      <c r="J90" s="233" cm="1">
        <f t="array" ref="J90">SUMPRODUCT((LOWER(INDEX(Attendance!$D:$ZZ,MATCH($A90,Attendance!$A:$A,0),0))="x")*(Attendance!$D$2:$ZZ$2=_xlfn.XLOOKUP(J$1,'Point System'!$A:$A,'Point System'!$B:$B,""))*(TEXT(Attendance!$D$1:$ZZ$1,"mmm")="May"))*_xlfn.XLOOKUP(J$1,'Point System'!$A:$A,'Point System'!$C:$C,0)</f>
        <v>0</v>
      </c>
      <c r="K90" s="233" cm="1">
        <f t="array" ref="K90">SUMPRODUCT((LOWER(INDEX(Attendance!$D:$ZZ,MATCH($A90,Attendance!$A:$A,0),0))="x")*(Attendance!$D$2:$ZZ$2=_xlfn.XLOOKUP(K$1,'Point System'!$A:$A,'Point System'!$B:$B,""))*(TEXT(Attendance!$D$1:$ZZ$1,"mmm")="May"))*_xlfn.XLOOKUP(K$1,'Point System'!$A:$A,'Point System'!$C:$C,0)</f>
        <v>0</v>
      </c>
      <c r="L90" s="188"/>
      <c r="M90" s="188"/>
      <c r="N90" s="188"/>
      <c r="O90" s="188"/>
      <c r="P90" s="241">
        <f t="shared" si="3"/>
        <v>0</v>
      </c>
      <c r="Q90" s="242">
        <f>IFERROR(INDEX(Deduction!$AI:$AI,MATCH($A90,Deduction!$A:$A,0))*_xlfn.XLOOKUP(Q$1,'Point System'!$E:$E,'Point System'!$G:$G,0),0)</f>
        <v>0</v>
      </c>
      <c r="R90" s="242">
        <f>IFERROR(INDEX(Deduction!$AJ:$AJ,MATCH($A90,Deduction!$A:$A,0))*_xlfn.XLOOKUP(R$1,'Point System'!$E:$E,'Point System'!$G:$G,0),0)</f>
        <v>0</v>
      </c>
      <c r="S90" s="242">
        <f>IFERROR(INDEX(Deduction!$AK:$AK,MATCH($A90,Deduction!$A:$A,0))*_xlfn.XLOOKUP(S$1,'Point System'!$E:$E,'Point System'!$G:$G,0),0)</f>
        <v>0</v>
      </c>
      <c r="T90" s="242">
        <f>IFERROR(INDEX(Deduction!$AL:$AL,MATCH($A90,Deduction!$A:$A,0))*_xlfn.XLOOKUP(T$1,'Point System'!$E:$E,'Point System'!$G:$G,0),0)</f>
        <v>0</v>
      </c>
      <c r="U90" s="242">
        <f>IFERROR(INDEX(Deduction!$AM:$AM,MATCH($A90,Deduction!$A:$A,0))*_xlfn.XLOOKUP(U$1,'Point System'!$E:$E,'Point System'!$G:$G,0),0)</f>
        <v>0</v>
      </c>
      <c r="V90" s="242">
        <f>IFERROR(INDEX(Deduction!$AN:$AN,MATCH($A90,Deduction!$A:$A,0))*_xlfn.XLOOKUP(V$1,'Point System'!$E:$E,'Point System'!$G:$G,0),0)</f>
        <v>0</v>
      </c>
      <c r="W90" s="241">
        <f t="shared" si="4"/>
        <v>0</v>
      </c>
      <c r="X90" s="241">
        <f t="shared" si="5"/>
        <v>0</v>
      </c>
      <c r="Y90" s="244" cm="1">
        <f t="array" ref="Y90">IFERROR(SUMPRODUCT((LOWER(INDEX(Attendance!$E:$ZZ,MATCH($A90,Attendance!$A:$A,0),0))="x")*(TEXT(Attendance!$E$1:$ZZ$1,"mmm")="May"))/SUMPRODUCT((Attendance!$E$1:$ZZ$1&lt;&gt;"")*(TEXT(Attendance!$E$1:$ZZ$1,"mmm")="May")),0)</f>
        <v>0</v>
      </c>
      <c r="Z90" s="245" cm="1">
        <f t="array" ref="Z90">IFERROR(SUMPRODUCT((LOWER(INDEX(Attendance!$E:$ZZ,MATCH($A90,Attendance!$A:$A,0),0))="x")*(Attendance!$E$2:$ZZ$2=_xlfn.XLOOKUP(E$1,'Point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91" spans="1:26" x14ac:dyDescent="0.25">
      <c r="A91" s="60">
        <f>Attendance!A90</f>
        <v>88</v>
      </c>
      <c r="B91" s="60" t="str">
        <f>IF($A91=0,"",IFERROR(_xlfn.LET(_xlpm.x,INDEX(Attendance!$B:$B,MATCH($A91,Attendance!$A:$A,0)),IF(_xlpm.x=0,"",_xlpm.x)),""))</f>
        <v/>
      </c>
      <c r="C91" s="60" t="str">
        <f>IF($A91=0,"",IFERROR(_xlfn.LET(_xlpm.x,INDEX(Attendance!$C:$C,MATCH($A91,Attendance!$A:$A,0)),IF(_xlpm.x=0,"",_xlpm.x)),""))</f>
        <v/>
      </c>
      <c r="D91" s="60" t="str">
        <f>IF($A91=0,"",IFERROR(_xlfn.LET(_xlpm.x,INDEX(Attendance!$D:$D,MATCH($A91,Attendance!$A:$A,0)),IF(_xlpm.x=0,"",_xlpm.x)),""))</f>
        <v/>
      </c>
      <c r="E91" s="233" cm="1">
        <f t="array" ref="E91">SUMPRODUCT((LOWER(INDEX(Attendance!$D:$ZZ,MATCH($A91,Attendance!$A:$A,0),0))="x")*(Attendance!$D$2:$ZZ$2=_xlfn.XLOOKUP(E$1,'Point System'!$A:$A,'Point System'!$B:$B,""))*(TEXT(Attendance!$D$1:$ZZ$1,"mmm")="May"))*_xlfn.XLOOKUP(E$1,'Point System'!$A:$A,'Point System'!$C:$C,0)</f>
        <v>0</v>
      </c>
      <c r="F91" s="233" cm="1">
        <f t="array" ref="F91">SUMPRODUCT((LOWER(INDEX(Attendance!$D:$ZZ,MATCH($A91,Attendance!$A:$A,0),0))="x")*(Attendance!$D$2:$ZZ$2=_xlfn.XLOOKUP(F$1,'Point System'!$A:$A,'Point System'!$B:$B,""))*(TEXT(Attendance!$D$1:$ZZ$1,"mmm")="May"))*_xlfn.XLOOKUP(F$1,'Point System'!$A:$A,'Point System'!$C:$C,0)</f>
        <v>0</v>
      </c>
      <c r="G91" s="233" cm="1">
        <f t="array" ref="G91">SUMPRODUCT((LOWER(INDEX(Attendance!$D:$ZZ,MATCH($A91,Attendance!$A:$A,0),0))="x")*(Attendance!$D$2:$ZZ$2=_xlfn.XLOOKUP(G$1,'Point System'!$A:$A,'Point System'!$B:$B,""))*(TEXT(Attendance!$D$1:$ZZ$1,"mmm")="May"))*_xlfn.XLOOKUP(G$1,'Point System'!$A:$A,'Point System'!$C:$C,0)</f>
        <v>0</v>
      </c>
      <c r="H91" s="233" cm="1">
        <f t="array" ref="H91">SUMPRODUCT((LOWER(INDEX(Attendance!$D:$ZZ,MATCH($A91,Attendance!$A:$A,0),0))="x")*(Attendance!$D$2:$ZZ$2=_xlfn.XLOOKUP(H$1,'Point System'!$A:$A,'Point System'!$B:$B,""))*(TEXT(Attendance!$D$1:$ZZ$1,"mmm")="May"))*_xlfn.XLOOKUP(H$1,'Point System'!$A:$A,'Point System'!$C:$C,0)</f>
        <v>0</v>
      </c>
      <c r="I91" s="233" cm="1">
        <f t="array" ref="I91">SUMPRODUCT((LOWER(INDEX(Attendance!$D:$ZZ,MATCH($A91,Attendance!$A:$A,0),0))="x")*(Attendance!$D$2:$ZZ$2=_xlfn.XLOOKUP(I$1,'Point System'!$A:$A,'Point System'!$B:$B,""))*(TEXT(Attendance!$D$1:$ZZ$1,"mmm")="May"))*_xlfn.XLOOKUP(I$1,'Point System'!$A:$A,'Point System'!$C:$C,0)</f>
        <v>0</v>
      </c>
      <c r="J91" s="233" cm="1">
        <f t="array" ref="J91">SUMPRODUCT((LOWER(INDEX(Attendance!$D:$ZZ,MATCH($A91,Attendance!$A:$A,0),0))="x")*(Attendance!$D$2:$ZZ$2=_xlfn.XLOOKUP(J$1,'Point System'!$A:$A,'Point System'!$B:$B,""))*(TEXT(Attendance!$D$1:$ZZ$1,"mmm")="May"))*_xlfn.XLOOKUP(J$1,'Point System'!$A:$A,'Point System'!$C:$C,0)</f>
        <v>0</v>
      </c>
      <c r="K91" s="233" cm="1">
        <f t="array" ref="K91">SUMPRODUCT((LOWER(INDEX(Attendance!$D:$ZZ,MATCH($A91,Attendance!$A:$A,0),0))="x")*(Attendance!$D$2:$ZZ$2=_xlfn.XLOOKUP(K$1,'Point System'!$A:$A,'Point System'!$B:$B,""))*(TEXT(Attendance!$D$1:$ZZ$1,"mmm")="May"))*_xlfn.XLOOKUP(K$1,'Point System'!$A:$A,'Point System'!$C:$C,0)</f>
        <v>0</v>
      </c>
      <c r="L91" s="188"/>
      <c r="M91" s="188"/>
      <c r="N91" s="188"/>
      <c r="O91" s="188"/>
      <c r="P91" s="241">
        <f t="shared" si="3"/>
        <v>0</v>
      </c>
      <c r="Q91" s="242">
        <f>IFERROR(INDEX(Deduction!$AI:$AI,MATCH($A91,Deduction!$A:$A,0))*_xlfn.XLOOKUP(Q$1,'Point System'!$E:$E,'Point System'!$G:$G,0),0)</f>
        <v>0</v>
      </c>
      <c r="R91" s="242">
        <f>IFERROR(INDEX(Deduction!$AJ:$AJ,MATCH($A91,Deduction!$A:$A,0))*_xlfn.XLOOKUP(R$1,'Point System'!$E:$E,'Point System'!$G:$G,0),0)</f>
        <v>0</v>
      </c>
      <c r="S91" s="242">
        <f>IFERROR(INDEX(Deduction!$AK:$AK,MATCH($A91,Deduction!$A:$A,0))*_xlfn.XLOOKUP(S$1,'Point System'!$E:$E,'Point System'!$G:$G,0),0)</f>
        <v>0</v>
      </c>
      <c r="T91" s="242">
        <f>IFERROR(INDEX(Deduction!$AL:$AL,MATCH($A91,Deduction!$A:$A,0))*_xlfn.XLOOKUP(T$1,'Point System'!$E:$E,'Point System'!$G:$G,0),0)</f>
        <v>0</v>
      </c>
      <c r="U91" s="242">
        <f>IFERROR(INDEX(Deduction!$AM:$AM,MATCH($A91,Deduction!$A:$A,0))*_xlfn.XLOOKUP(U$1,'Point System'!$E:$E,'Point System'!$G:$G,0),0)</f>
        <v>0</v>
      </c>
      <c r="V91" s="242">
        <f>IFERROR(INDEX(Deduction!$AN:$AN,MATCH($A91,Deduction!$A:$A,0))*_xlfn.XLOOKUP(V$1,'Point System'!$E:$E,'Point System'!$G:$G,0),0)</f>
        <v>0</v>
      </c>
      <c r="W91" s="241">
        <f t="shared" si="4"/>
        <v>0</v>
      </c>
      <c r="X91" s="241">
        <f t="shared" si="5"/>
        <v>0</v>
      </c>
      <c r="Y91" s="244" cm="1">
        <f t="array" ref="Y91">IFERROR(SUMPRODUCT((LOWER(INDEX(Attendance!$E:$ZZ,MATCH($A91,Attendance!$A:$A,0),0))="x")*(TEXT(Attendance!$E$1:$ZZ$1,"mmm")="May"))/SUMPRODUCT((Attendance!$E$1:$ZZ$1&lt;&gt;"")*(TEXT(Attendance!$E$1:$ZZ$1,"mmm")="May")),0)</f>
        <v>0</v>
      </c>
      <c r="Z91" s="245" cm="1">
        <f t="array" ref="Z91">IFERROR(SUMPRODUCT((LOWER(INDEX(Attendance!$E:$ZZ,MATCH($A91,Attendance!$A:$A,0),0))="x")*(Attendance!$E$2:$ZZ$2=_xlfn.XLOOKUP(E$1,'Point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92" spans="1:26" x14ac:dyDescent="0.25">
      <c r="A92" s="58">
        <f>Attendance!A91</f>
        <v>89</v>
      </c>
      <c r="B92" s="60" t="str">
        <f>IF($A92=0,"",IFERROR(_xlfn.LET(_xlpm.x,INDEX(Attendance!$B:$B,MATCH($A92,Attendance!$A:$A,0)),IF(_xlpm.x=0,"",_xlpm.x)),""))</f>
        <v/>
      </c>
      <c r="C92" s="60" t="str">
        <f>IF($A92=0,"",IFERROR(_xlfn.LET(_xlpm.x,INDEX(Attendance!$C:$C,MATCH($A92,Attendance!$A:$A,0)),IF(_xlpm.x=0,"",_xlpm.x)),""))</f>
        <v/>
      </c>
      <c r="D92" s="60" t="str">
        <f>IF($A92=0,"",IFERROR(_xlfn.LET(_xlpm.x,INDEX(Attendance!$D:$D,MATCH($A92,Attendance!$A:$A,0)),IF(_xlpm.x=0,"",_xlpm.x)),""))</f>
        <v/>
      </c>
      <c r="E92" s="233" cm="1">
        <f t="array" ref="E92">SUMPRODUCT((LOWER(INDEX(Attendance!$D:$ZZ,MATCH($A92,Attendance!$A:$A,0),0))="x")*(Attendance!$D$2:$ZZ$2=_xlfn.XLOOKUP(E$1,'Point System'!$A:$A,'Point System'!$B:$B,""))*(TEXT(Attendance!$D$1:$ZZ$1,"mmm")="May"))*_xlfn.XLOOKUP(E$1,'Point System'!$A:$A,'Point System'!$C:$C,0)</f>
        <v>0</v>
      </c>
      <c r="F92" s="233" cm="1">
        <f t="array" ref="F92">SUMPRODUCT((LOWER(INDEX(Attendance!$D:$ZZ,MATCH($A92,Attendance!$A:$A,0),0))="x")*(Attendance!$D$2:$ZZ$2=_xlfn.XLOOKUP(F$1,'Point System'!$A:$A,'Point System'!$B:$B,""))*(TEXT(Attendance!$D$1:$ZZ$1,"mmm")="May"))*_xlfn.XLOOKUP(F$1,'Point System'!$A:$A,'Point System'!$C:$C,0)</f>
        <v>0</v>
      </c>
      <c r="G92" s="233" cm="1">
        <f t="array" ref="G92">SUMPRODUCT((LOWER(INDEX(Attendance!$D:$ZZ,MATCH($A92,Attendance!$A:$A,0),0))="x")*(Attendance!$D$2:$ZZ$2=_xlfn.XLOOKUP(G$1,'Point System'!$A:$A,'Point System'!$B:$B,""))*(TEXT(Attendance!$D$1:$ZZ$1,"mmm")="May"))*_xlfn.XLOOKUP(G$1,'Point System'!$A:$A,'Point System'!$C:$C,0)</f>
        <v>0</v>
      </c>
      <c r="H92" s="233" cm="1">
        <f t="array" ref="H92">SUMPRODUCT((LOWER(INDEX(Attendance!$D:$ZZ,MATCH($A92,Attendance!$A:$A,0),0))="x")*(Attendance!$D$2:$ZZ$2=_xlfn.XLOOKUP(H$1,'Point System'!$A:$A,'Point System'!$B:$B,""))*(TEXT(Attendance!$D$1:$ZZ$1,"mmm")="May"))*_xlfn.XLOOKUP(H$1,'Point System'!$A:$A,'Point System'!$C:$C,0)</f>
        <v>0</v>
      </c>
      <c r="I92" s="233" cm="1">
        <f t="array" ref="I92">SUMPRODUCT((LOWER(INDEX(Attendance!$D:$ZZ,MATCH($A92,Attendance!$A:$A,0),0))="x")*(Attendance!$D$2:$ZZ$2=_xlfn.XLOOKUP(I$1,'Point System'!$A:$A,'Point System'!$B:$B,""))*(TEXT(Attendance!$D$1:$ZZ$1,"mmm")="May"))*_xlfn.XLOOKUP(I$1,'Point System'!$A:$A,'Point System'!$C:$C,0)</f>
        <v>0</v>
      </c>
      <c r="J92" s="233" cm="1">
        <f t="array" ref="J92">SUMPRODUCT((LOWER(INDEX(Attendance!$D:$ZZ,MATCH($A92,Attendance!$A:$A,0),0))="x")*(Attendance!$D$2:$ZZ$2=_xlfn.XLOOKUP(J$1,'Point System'!$A:$A,'Point System'!$B:$B,""))*(TEXT(Attendance!$D$1:$ZZ$1,"mmm")="May"))*_xlfn.XLOOKUP(J$1,'Point System'!$A:$A,'Point System'!$C:$C,0)</f>
        <v>0</v>
      </c>
      <c r="K92" s="233" cm="1">
        <f t="array" ref="K92">SUMPRODUCT((LOWER(INDEX(Attendance!$D:$ZZ,MATCH($A92,Attendance!$A:$A,0),0))="x")*(Attendance!$D$2:$ZZ$2=_xlfn.XLOOKUP(K$1,'Point System'!$A:$A,'Point System'!$B:$B,""))*(TEXT(Attendance!$D$1:$ZZ$1,"mmm")="May"))*_xlfn.XLOOKUP(K$1,'Point System'!$A:$A,'Point System'!$C:$C,0)</f>
        <v>0</v>
      </c>
      <c r="L92" s="188"/>
      <c r="M92" s="188"/>
      <c r="N92" s="188"/>
      <c r="O92" s="188"/>
      <c r="P92" s="241">
        <f t="shared" si="3"/>
        <v>0</v>
      </c>
      <c r="Q92" s="242">
        <f>IFERROR(INDEX(Deduction!$AI:$AI,MATCH($A92,Deduction!$A:$A,0))*_xlfn.XLOOKUP(Q$1,'Point System'!$E:$E,'Point System'!$G:$G,0),0)</f>
        <v>0</v>
      </c>
      <c r="R92" s="242">
        <f>IFERROR(INDEX(Deduction!$AJ:$AJ,MATCH($A92,Deduction!$A:$A,0))*_xlfn.XLOOKUP(R$1,'Point System'!$E:$E,'Point System'!$G:$G,0),0)</f>
        <v>0</v>
      </c>
      <c r="S92" s="242">
        <f>IFERROR(INDEX(Deduction!$AK:$AK,MATCH($A92,Deduction!$A:$A,0))*_xlfn.XLOOKUP(S$1,'Point System'!$E:$E,'Point System'!$G:$G,0),0)</f>
        <v>0</v>
      </c>
      <c r="T92" s="242">
        <f>IFERROR(INDEX(Deduction!$AL:$AL,MATCH($A92,Deduction!$A:$A,0))*_xlfn.XLOOKUP(T$1,'Point System'!$E:$E,'Point System'!$G:$G,0),0)</f>
        <v>0</v>
      </c>
      <c r="U92" s="242">
        <f>IFERROR(INDEX(Deduction!$AM:$AM,MATCH($A92,Deduction!$A:$A,0))*_xlfn.XLOOKUP(U$1,'Point System'!$E:$E,'Point System'!$G:$G,0),0)</f>
        <v>0</v>
      </c>
      <c r="V92" s="242">
        <f>IFERROR(INDEX(Deduction!$AN:$AN,MATCH($A92,Deduction!$A:$A,0))*_xlfn.XLOOKUP(V$1,'Point System'!$E:$E,'Point System'!$G:$G,0),0)</f>
        <v>0</v>
      </c>
      <c r="W92" s="241">
        <f t="shared" si="4"/>
        <v>0</v>
      </c>
      <c r="X92" s="241">
        <f t="shared" si="5"/>
        <v>0</v>
      </c>
      <c r="Y92" s="244" cm="1">
        <f t="array" ref="Y92">IFERROR(SUMPRODUCT((LOWER(INDEX(Attendance!$E:$ZZ,MATCH($A92,Attendance!$A:$A,0),0))="x")*(TEXT(Attendance!$E$1:$ZZ$1,"mmm")="May"))/SUMPRODUCT((Attendance!$E$1:$ZZ$1&lt;&gt;"")*(TEXT(Attendance!$E$1:$ZZ$1,"mmm")="May")),0)</f>
        <v>0</v>
      </c>
      <c r="Z92" s="245" cm="1">
        <f t="array" ref="Z92">IFERROR(SUMPRODUCT((LOWER(INDEX(Attendance!$E:$ZZ,MATCH($A92,Attendance!$A:$A,0),0))="x")*(Attendance!$E$2:$ZZ$2=_xlfn.XLOOKUP(E$1,'Point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93" spans="1:26" x14ac:dyDescent="0.25">
      <c r="A93" s="60">
        <f>Attendance!A92</f>
        <v>90</v>
      </c>
      <c r="B93" s="60" t="str">
        <f>IF($A93=0,"",IFERROR(_xlfn.LET(_xlpm.x,INDEX(Attendance!$B:$B,MATCH($A93,Attendance!$A:$A,0)),IF(_xlpm.x=0,"",_xlpm.x)),""))</f>
        <v/>
      </c>
      <c r="C93" s="60" t="str">
        <f>IF($A93=0,"",IFERROR(_xlfn.LET(_xlpm.x,INDEX(Attendance!$C:$C,MATCH($A93,Attendance!$A:$A,0)),IF(_xlpm.x=0,"",_xlpm.x)),""))</f>
        <v/>
      </c>
      <c r="D93" s="60" t="str">
        <f>IF($A93=0,"",IFERROR(_xlfn.LET(_xlpm.x,INDEX(Attendance!$D:$D,MATCH($A93,Attendance!$A:$A,0)),IF(_xlpm.x=0,"",_xlpm.x)),""))</f>
        <v/>
      </c>
      <c r="E93" s="233" cm="1">
        <f t="array" ref="E93">SUMPRODUCT((LOWER(INDEX(Attendance!$D:$ZZ,MATCH($A93,Attendance!$A:$A,0),0))="x")*(Attendance!$D$2:$ZZ$2=_xlfn.XLOOKUP(E$1,'Point System'!$A:$A,'Point System'!$B:$B,""))*(TEXT(Attendance!$D$1:$ZZ$1,"mmm")="May"))*_xlfn.XLOOKUP(E$1,'Point System'!$A:$A,'Point System'!$C:$C,0)</f>
        <v>0</v>
      </c>
      <c r="F93" s="233" cm="1">
        <f t="array" ref="F93">SUMPRODUCT((LOWER(INDEX(Attendance!$D:$ZZ,MATCH($A93,Attendance!$A:$A,0),0))="x")*(Attendance!$D$2:$ZZ$2=_xlfn.XLOOKUP(F$1,'Point System'!$A:$A,'Point System'!$B:$B,""))*(TEXT(Attendance!$D$1:$ZZ$1,"mmm")="May"))*_xlfn.XLOOKUP(F$1,'Point System'!$A:$A,'Point System'!$C:$C,0)</f>
        <v>0</v>
      </c>
      <c r="G93" s="233" cm="1">
        <f t="array" ref="G93">SUMPRODUCT((LOWER(INDEX(Attendance!$D:$ZZ,MATCH($A93,Attendance!$A:$A,0),0))="x")*(Attendance!$D$2:$ZZ$2=_xlfn.XLOOKUP(G$1,'Point System'!$A:$A,'Point System'!$B:$B,""))*(TEXT(Attendance!$D$1:$ZZ$1,"mmm")="May"))*_xlfn.XLOOKUP(G$1,'Point System'!$A:$A,'Point System'!$C:$C,0)</f>
        <v>0</v>
      </c>
      <c r="H93" s="233" cm="1">
        <f t="array" ref="H93">SUMPRODUCT((LOWER(INDEX(Attendance!$D:$ZZ,MATCH($A93,Attendance!$A:$A,0),0))="x")*(Attendance!$D$2:$ZZ$2=_xlfn.XLOOKUP(H$1,'Point System'!$A:$A,'Point System'!$B:$B,""))*(TEXT(Attendance!$D$1:$ZZ$1,"mmm")="May"))*_xlfn.XLOOKUP(H$1,'Point System'!$A:$A,'Point System'!$C:$C,0)</f>
        <v>0</v>
      </c>
      <c r="I93" s="233" cm="1">
        <f t="array" ref="I93">SUMPRODUCT((LOWER(INDEX(Attendance!$D:$ZZ,MATCH($A93,Attendance!$A:$A,0),0))="x")*(Attendance!$D$2:$ZZ$2=_xlfn.XLOOKUP(I$1,'Point System'!$A:$A,'Point System'!$B:$B,""))*(TEXT(Attendance!$D$1:$ZZ$1,"mmm")="May"))*_xlfn.XLOOKUP(I$1,'Point System'!$A:$A,'Point System'!$C:$C,0)</f>
        <v>0</v>
      </c>
      <c r="J93" s="233" cm="1">
        <f t="array" ref="J93">SUMPRODUCT((LOWER(INDEX(Attendance!$D:$ZZ,MATCH($A93,Attendance!$A:$A,0),0))="x")*(Attendance!$D$2:$ZZ$2=_xlfn.XLOOKUP(J$1,'Point System'!$A:$A,'Point System'!$B:$B,""))*(TEXT(Attendance!$D$1:$ZZ$1,"mmm")="May"))*_xlfn.XLOOKUP(J$1,'Point System'!$A:$A,'Point System'!$C:$C,0)</f>
        <v>0</v>
      </c>
      <c r="K93" s="233" cm="1">
        <f t="array" ref="K93">SUMPRODUCT((LOWER(INDEX(Attendance!$D:$ZZ,MATCH($A93,Attendance!$A:$A,0),0))="x")*(Attendance!$D$2:$ZZ$2=_xlfn.XLOOKUP(K$1,'Point System'!$A:$A,'Point System'!$B:$B,""))*(TEXT(Attendance!$D$1:$ZZ$1,"mmm")="May"))*_xlfn.XLOOKUP(K$1,'Point System'!$A:$A,'Point System'!$C:$C,0)</f>
        <v>0</v>
      </c>
      <c r="L93" s="188"/>
      <c r="M93" s="188"/>
      <c r="N93" s="188"/>
      <c r="O93" s="188"/>
      <c r="P93" s="241">
        <f t="shared" si="3"/>
        <v>0</v>
      </c>
      <c r="Q93" s="242">
        <f>IFERROR(INDEX(Deduction!$AI:$AI,MATCH($A93,Deduction!$A:$A,0))*_xlfn.XLOOKUP(Q$1,'Point System'!$E:$E,'Point System'!$G:$G,0),0)</f>
        <v>0</v>
      </c>
      <c r="R93" s="242">
        <f>IFERROR(INDEX(Deduction!$AJ:$AJ,MATCH($A93,Deduction!$A:$A,0))*_xlfn.XLOOKUP(R$1,'Point System'!$E:$E,'Point System'!$G:$G,0),0)</f>
        <v>0</v>
      </c>
      <c r="S93" s="242">
        <f>IFERROR(INDEX(Deduction!$AK:$AK,MATCH($A93,Deduction!$A:$A,0))*_xlfn.XLOOKUP(S$1,'Point System'!$E:$E,'Point System'!$G:$G,0),0)</f>
        <v>0</v>
      </c>
      <c r="T93" s="242">
        <f>IFERROR(INDEX(Deduction!$AL:$AL,MATCH($A93,Deduction!$A:$A,0))*_xlfn.XLOOKUP(T$1,'Point System'!$E:$E,'Point System'!$G:$G,0),0)</f>
        <v>0</v>
      </c>
      <c r="U93" s="242">
        <f>IFERROR(INDEX(Deduction!$AM:$AM,MATCH($A93,Deduction!$A:$A,0))*_xlfn.XLOOKUP(U$1,'Point System'!$E:$E,'Point System'!$G:$G,0),0)</f>
        <v>0</v>
      </c>
      <c r="V93" s="242">
        <f>IFERROR(INDEX(Deduction!$AN:$AN,MATCH($A93,Deduction!$A:$A,0))*_xlfn.XLOOKUP(V$1,'Point System'!$E:$E,'Point System'!$G:$G,0),0)</f>
        <v>0</v>
      </c>
      <c r="W93" s="241">
        <f t="shared" si="4"/>
        <v>0</v>
      </c>
      <c r="X93" s="241">
        <f t="shared" si="5"/>
        <v>0</v>
      </c>
      <c r="Y93" s="244" cm="1">
        <f t="array" ref="Y93">IFERROR(SUMPRODUCT((LOWER(INDEX(Attendance!$E:$ZZ,MATCH($A93,Attendance!$A:$A,0),0))="x")*(TEXT(Attendance!$E$1:$ZZ$1,"mmm")="May"))/SUMPRODUCT((Attendance!$E$1:$ZZ$1&lt;&gt;"")*(TEXT(Attendance!$E$1:$ZZ$1,"mmm")="May")),0)</f>
        <v>0</v>
      </c>
      <c r="Z93" s="245" cm="1">
        <f t="array" ref="Z93">IFERROR(SUMPRODUCT((LOWER(INDEX(Attendance!$E:$ZZ,MATCH($A93,Attendance!$A:$A,0),0))="x")*(Attendance!$E$2:$ZZ$2=_xlfn.XLOOKUP(E$1,'Point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94" spans="1:26" x14ac:dyDescent="0.25">
      <c r="A94" s="58">
        <f>Attendance!A93</f>
        <v>91</v>
      </c>
      <c r="B94" s="60" t="str">
        <f>IF($A94=0,"",IFERROR(_xlfn.LET(_xlpm.x,INDEX(Attendance!$B:$B,MATCH($A94,Attendance!$A:$A,0)),IF(_xlpm.x=0,"",_xlpm.x)),""))</f>
        <v/>
      </c>
      <c r="C94" s="60" t="str">
        <f>IF($A94=0,"",IFERROR(_xlfn.LET(_xlpm.x,INDEX(Attendance!$C:$C,MATCH($A94,Attendance!$A:$A,0)),IF(_xlpm.x=0,"",_xlpm.x)),""))</f>
        <v/>
      </c>
      <c r="D94" s="60" t="str">
        <f>IF($A94=0,"",IFERROR(_xlfn.LET(_xlpm.x,INDEX(Attendance!$D:$D,MATCH($A94,Attendance!$A:$A,0)),IF(_xlpm.x=0,"",_xlpm.x)),""))</f>
        <v/>
      </c>
      <c r="E94" s="233" cm="1">
        <f t="array" ref="E94">SUMPRODUCT((LOWER(INDEX(Attendance!$D:$ZZ,MATCH($A94,Attendance!$A:$A,0),0))="x")*(Attendance!$D$2:$ZZ$2=_xlfn.XLOOKUP(E$1,'Point System'!$A:$A,'Point System'!$B:$B,""))*(TEXT(Attendance!$D$1:$ZZ$1,"mmm")="May"))*_xlfn.XLOOKUP(E$1,'Point System'!$A:$A,'Point System'!$C:$C,0)</f>
        <v>0</v>
      </c>
      <c r="F94" s="233" cm="1">
        <f t="array" ref="F94">SUMPRODUCT((LOWER(INDEX(Attendance!$D:$ZZ,MATCH($A94,Attendance!$A:$A,0),0))="x")*(Attendance!$D$2:$ZZ$2=_xlfn.XLOOKUP(F$1,'Point System'!$A:$A,'Point System'!$B:$B,""))*(TEXT(Attendance!$D$1:$ZZ$1,"mmm")="May"))*_xlfn.XLOOKUP(F$1,'Point System'!$A:$A,'Point System'!$C:$C,0)</f>
        <v>0</v>
      </c>
      <c r="G94" s="233" cm="1">
        <f t="array" ref="G94">SUMPRODUCT((LOWER(INDEX(Attendance!$D:$ZZ,MATCH($A94,Attendance!$A:$A,0),0))="x")*(Attendance!$D$2:$ZZ$2=_xlfn.XLOOKUP(G$1,'Point System'!$A:$A,'Point System'!$B:$B,""))*(TEXT(Attendance!$D$1:$ZZ$1,"mmm")="May"))*_xlfn.XLOOKUP(G$1,'Point System'!$A:$A,'Point System'!$C:$C,0)</f>
        <v>0</v>
      </c>
      <c r="H94" s="233" cm="1">
        <f t="array" ref="H94">SUMPRODUCT((LOWER(INDEX(Attendance!$D:$ZZ,MATCH($A94,Attendance!$A:$A,0),0))="x")*(Attendance!$D$2:$ZZ$2=_xlfn.XLOOKUP(H$1,'Point System'!$A:$A,'Point System'!$B:$B,""))*(TEXT(Attendance!$D$1:$ZZ$1,"mmm")="May"))*_xlfn.XLOOKUP(H$1,'Point System'!$A:$A,'Point System'!$C:$C,0)</f>
        <v>0</v>
      </c>
      <c r="I94" s="233" cm="1">
        <f t="array" ref="I94">SUMPRODUCT((LOWER(INDEX(Attendance!$D:$ZZ,MATCH($A94,Attendance!$A:$A,0),0))="x")*(Attendance!$D$2:$ZZ$2=_xlfn.XLOOKUP(I$1,'Point System'!$A:$A,'Point System'!$B:$B,""))*(TEXT(Attendance!$D$1:$ZZ$1,"mmm")="May"))*_xlfn.XLOOKUP(I$1,'Point System'!$A:$A,'Point System'!$C:$C,0)</f>
        <v>0</v>
      </c>
      <c r="J94" s="233" cm="1">
        <f t="array" ref="J94">SUMPRODUCT((LOWER(INDEX(Attendance!$D:$ZZ,MATCH($A94,Attendance!$A:$A,0),0))="x")*(Attendance!$D$2:$ZZ$2=_xlfn.XLOOKUP(J$1,'Point System'!$A:$A,'Point System'!$B:$B,""))*(TEXT(Attendance!$D$1:$ZZ$1,"mmm")="May"))*_xlfn.XLOOKUP(J$1,'Point System'!$A:$A,'Point System'!$C:$C,0)</f>
        <v>0</v>
      </c>
      <c r="K94" s="233" cm="1">
        <f t="array" ref="K94">SUMPRODUCT((LOWER(INDEX(Attendance!$D:$ZZ,MATCH($A94,Attendance!$A:$A,0),0))="x")*(Attendance!$D$2:$ZZ$2=_xlfn.XLOOKUP(K$1,'Point System'!$A:$A,'Point System'!$B:$B,""))*(TEXT(Attendance!$D$1:$ZZ$1,"mmm")="May"))*_xlfn.XLOOKUP(K$1,'Point System'!$A:$A,'Point System'!$C:$C,0)</f>
        <v>0</v>
      </c>
      <c r="L94" s="188"/>
      <c r="M94" s="188"/>
      <c r="N94" s="188"/>
      <c r="O94" s="188"/>
      <c r="P94" s="241">
        <f t="shared" si="3"/>
        <v>0</v>
      </c>
      <c r="Q94" s="242">
        <f>IFERROR(INDEX(Deduction!$AI:$AI,MATCH($A94,Deduction!$A:$A,0))*_xlfn.XLOOKUP(Q$1,'Point System'!$E:$E,'Point System'!$G:$G,0),0)</f>
        <v>0</v>
      </c>
      <c r="R94" s="242">
        <f>IFERROR(INDEX(Deduction!$AJ:$AJ,MATCH($A94,Deduction!$A:$A,0))*_xlfn.XLOOKUP(R$1,'Point System'!$E:$E,'Point System'!$G:$G,0),0)</f>
        <v>0</v>
      </c>
      <c r="S94" s="242">
        <f>IFERROR(INDEX(Deduction!$AK:$AK,MATCH($A94,Deduction!$A:$A,0))*_xlfn.XLOOKUP(S$1,'Point System'!$E:$E,'Point System'!$G:$G,0),0)</f>
        <v>0</v>
      </c>
      <c r="T94" s="242">
        <f>IFERROR(INDEX(Deduction!$AL:$AL,MATCH($A94,Deduction!$A:$A,0))*_xlfn.XLOOKUP(T$1,'Point System'!$E:$E,'Point System'!$G:$G,0),0)</f>
        <v>0</v>
      </c>
      <c r="U94" s="242">
        <f>IFERROR(INDEX(Deduction!$AM:$AM,MATCH($A94,Deduction!$A:$A,0))*_xlfn.XLOOKUP(U$1,'Point System'!$E:$E,'Point System'!$G:$G,0),0)</f>
        <v>0</v>
      </c>
      <c r="V94" s="242">
        <f>IFERROR(INDEX(Deduction!$AN:$AN,MATCH($A94,Deduction!$A:$A,0))*_xlfn.XLOOKUP(V$1,'Point System'!$E:$E,'Point System'!$G:$G,0),0)</f>
        <v>0</v>
      </c>
      <c r="W94" s="241">
        <f t="shared" si="4"/>
        <v>0</v>
      </c>
      <c r="X94" s="241">
        <f t="shared" si="5"/>
        <v>0</v>
      </c>
      <c r="Y94" s="244" cm="1">
        <f t="array" ref="Y94">IFERROR(SUMPRODUCT((LOWER(INDEX(Attendance!$E:$ZZ,MATCH($A94,Attendance!$A:$A,0),0))="x")*(TEXT(Attendance!$E$1:$ZZ$1,"mmm")="May"))/SUMPRODUCT((Attendance!$E$1:$ZZ$1&lt;&gt;"")*(TEXT(Attendance!$E$1:$ZZ$1,"mmm")="May")),0)</f>
        <v>0</v>
      </c>
      <c r="Z94" s="245" cm="1">
        <f t="array" ref="Z94">IFERROR(SUMPRODUCT((LOWER(INDEX(Attendance!$E:$ZZ,MATCH($A94,Attendance!$A:$A,0),0))="x")*(Attendance!$E$2:$ZZ$2=_xlfn.XLOOKUP(E$1,'Point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95" spans="1:26" x14ac:dyDescent="0.25">
      <c r="A95" s="60">
        <f>Attendance!A94</f>
        <v>92</v>
      </c>
      <c r="B95" s="60" t="str">
        <f>IF($A95=0,"",IFERROR(_xlfn.LET(_xlpm.x,INDEX(Attendance!$B:$B,MATCH($A95,Attendance!$A:$A,0)),IF(_xlpm.x=0,"",_xlpm.x)),""))</f>
        <v/>
      </c>
      <c r="C95" s="60" t="str">
        <f>IF($A95=0,"",IFERROR(_xlfn.LET(_xlpm.x,INDEX(Attendance!$C:$C,MATCH($A95,Attendance!$A:$A,0)),IF(_xlpm.x=0,"",_xlpm.x)),""))</f>
        <v/>
      </c>
      <c r="D95" s="60" t="str">
        <f>IF($A95=0,"",IFERROR(_xlfn.LET(_xlpm.x,INDEX(Attendance!$D:$D,MATCH($A95,Attendance!$A:$A,0)),IF(_xlpm.x=0,"",_xlpm.x)),""))</f>
        <v/>
      </c>
      <c r="E95" s="233" cm="1">
        <f t="array" ref="E95">SUMPRODUCT((LOWER(INDEX(Attendance!$D:$ZZ,MATCH($A95,Attendance!$A:$A,0),0))="x")*(Attendance!$D$2:$ZZ$2=_xlfn.XLOOKUP(E$1,'Point System'!$A:$A,'Point System'!$B:$B,""))*(TEXT(Attendance!$D$1:$ZZ$1,"mmm")="May"))*_xlfn.XLOOKUP(E$1,'Point System'!$A:$A,'Point System'!$C:$C,0)</f>
        <v>0</v>
      </c>
      <c r="F95" s="233" cm="1">
        <f t="array" ref="F95">SUMPRODUCT((LOWER(INDEX(Attendance!$D:$ZZ,MATCH($A95,Attendance!$A:$A,0),0))="x")*(Attendance!$D$2:$ZZ$2=_xlfn.XLOOKUP(F$1,'Point System'!$A:$A,'Point System'!$B:$B,""))*(TEXT(Attendance!$D$1:$ZZ$1,"mmm")="May"))*_xlfn.XLOOKUP(F$1,'Point System'!$A:$A,'Point System'!$C:$C,0)</f>
        <v>0</v>
      </c>
      <c r="G95" s="233" cm="1">
        <f t="array" ref="G95">SUMPRODUCT((LOWER(INDEX(Attendance!$D:$ZZ,MATCH($A95,Attendance!$A:$A,0),0))="x")*(Attendance!$D$2:$ZZ$2=_xlfn.XLOOKUP(G$1,'Point System'!$A:$A,'Point System'!$B:$B,""))*(TEXT(Attendance!$D$1:$ZZ$1,"mmm")="May"))*_xlfn.XLOOKUP(G$1,'Point System'!$A:$A,'Point System'!$C:$C,0)</f>
        <v>0</v>
      </c>
      <c r="H95" s="233" cm="1">
        <f t="array" ref="H95">SUMPRODUCT((LOWER(INDEX(Attendance!$D:$ZZ,MATCH($A95,Attendance!$A:$A,0),0))="x")*(Attendance!$D$2:$ZZ$2=_xlfn.XLOOKUP(H$1,'Point System'!$A:$A,'Point System'!$B:$B,""))*(TEXT(Attendance!$D$1:$ZZ$1,"mmm")="May"))*_xlfn.XLOOKUP(H$1,'Point System'!$A:$A,'Point System'!$C:$C,0)</f>
        <v>0</v>
      </c>
      <c r="I95" s="233" cm="1">
        <f t="array" ref="I95">SUMPRODUCT((LOWER(INDEX(Attendance!$D:$ZZ,MATCH($A95,Attendance!$A:$A,0),0))="x")*(Attendance!$D$2:$ZZ$2=_xlfn.XLOOKUP(I$1,'Point System'!$A:$A,'Point System'!$B:$B,""))*(TEXT(Attendance!$D$1:$ZZ$1,"mmm")="May"))*_xlfn.XLOOKUP(I$1,'Point System'!$A:$A,'Point System'!$C:$C,0)</f>
        <v>0</v>
      </c>
      <c r="J95" s="233" cm="1">
        <f t="array" ref="J95">SUMPRODUCT((LOWER(INDEX(Attendance!$D:$ZZ,MATCH($A95,Attendance!$A:$A,0),0))="x")*(Attendance!$D$2:$ZZ$2=_xlfn.XLOOKUP(J$1,'Point System'!$A:$A,'Point System'!$B:$B,""))*(TEXT(Attendance!$D$1:$ZZ$1,"mmm")="May"))*_xlfn.XLOOKUP(J$1,'Point System'!$A:$A,'Point System'!$C:$C,0)</f>
        <v>0</v>
      </c>
      <c r="K95" s="233" cm="1">
        <f t="array" ref="K95">SUMPRODUCT((LOWER(INDEX(Attendance!$D:$ZZ,MATCH($A95,Attendance!$A:$A,0),0))="x")*(Attendance!$D$2:$ZZ$2=_xlfn.XLOOKUP(K$1,'Point System'!$A:$A,'Point System'!$B:$B,""))*(TEXT(Attendance!$D$1:$ZZ$1,"mmm")="May"))*_xlfn.XLOOKUP(K$1,'Point System'!$A:$A,'Point System'!$C:$C,0)</f>
        <v>0</v>
      </c>
      <c r="L95" s="188"/>
      <c r="M95" s="188"/>
      <c r="N95" s="188"/>
      <c r="O95" s="188"/>
      <c r="P95" s="241">
        <f t="shared" si="3"/>
        <v>0</v>
      </c>
      <c r="Q95" s="242">
        <f>IFERROR(INDEX(Deduction!$AI:$AI,MATCH($A95,Deduction!$A:$A,0))*_xlfn.XLOOKUP(Q$1,'Point System'!$E:$E,'Point System'!$G:$G,0),0)</f>
        <v>0</v>
      </c>
      <c r="R95" s="242">
        <f>IFERROR(INDEX(Deduction!$AJ:$AJ,MATCH($A95,Deduction!$A:$A,0))*_xlfn.XLOOKUP(R$1,'Point System'!$E:$E,'Point System'!$G:$G,0),0)</f>
        <v>0</v>
      </c>
      <c r="S95" s="242">
        <f>IFERROR(INDEX(Deduction!$AK:$AK,MATCH($A95,Deduction!$A:$A,0))*_xlfn.XLOOKUP(S$1,'Point System'!$E:$E,'Point System'!$G:$G,0),0)</f>
        <v>0</v>
      </c>
      <c r="T95" s="242">
        <f>IFERROR(INDEX(Deduction!$AL:$AL,MATCH($A95,Deduction!$A:$A,0))*_xlfn.XLOOKUP(T$1,'Point System'!$E:$E,'Point System'!$G:$G,0),0)</f>
        <v>0</v>
      </c>
      <c r="U95" s="242">
        <f>IFERROR(INDEX(Deduction!$AM:$AM,MATCH($A95,Deduction!$A:$A,0))*_xlfn.XLOOKUP(U$1,'Point System'!$E:$E,'Point System'!$G:$G,0),0)</f>
        <v>0</v>
      </c>
      <c r="V95" s="242">
        <f>IFERROR(INDEX(Deduction!$AN:$AN,MATCH($A95,Deduction!$A:$A,0))*_xlfn.XLOOKUP(V$1,'Point System'!$E:$E,'Point System'!$G:$G,0),0)</f>
        <v>0</v>
      </c>
      <c r="W95" s="241">
        <f t="shared" si="4"/>
        <v>0</v>
      </c>
      <c r="X95" s="241">
        <f t="shared" si="5"/>
        <v>0</v>
      </c>
      <c r="Y95" s="244" cm="1">
        <f t="array" ref="Y95">IFERROR(SUMPRODUCT((LOWER(INDEX(Attendance!$E:$ZZ,MATCH($A95,Attendance!$A:$A,0),0))="x")*(TEXT(Attendance!$E$1:$ZZ$1,"mmm")="May"))/SUMPRODUCT((Attendance!$E$1:$ZZ$1&lt;&gt;"")*(TEXT(Attendance!$E$1:$ZZ$1,"mmm")="May")),0)</f>
        <v>0</v>
      </c>
      <c r="Z95" s="245" cm="1">
        <f t="array" ref="Z95">IFERROR(SUMPRODUCT((LOWER(INDEX(Attendance!$E:$ZZ,MATCH($A95,Attendance!$A:$A,0),0))="x")*(Attendance!$E$2:$ZZ$2=_xlfn.XLOOKUP(E$1,'Point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96" spans="1:26" x14ac:dyDescent="0.25">
      <c r="A96" s="58">
        <f>Attendance!A95</f>
        <v>93</v>
      </c>
      <c r="B96" s="60" t="str">
        <f>IF($A96=0,"",IFERROR(_xlfn.LET(_xlpm.x,INDEX(Attendance!$B:$B,MATCH($A96,Attendance!$A:$A,0)),IF(_xlpm.x=0,"",_xlpm.x)),""))</f>
        <v/>
      </c>
      <c r="C96" s="60" t="str">
        <f>IF($A96=0,"",IFERROR(_xlfn.LET(_xlpm.x,INDEX(Attendance!$C:$C,MATCH($A96,Attendance!$A:$A,0)),IF(_xlpm.x=0,"",_xlpm.x)),""))</f>
        <v/>
      </c>
      <c r="D96" s="60" t="str">
        <f>IF($A96=0,"",IFERROR(_xlfn.LET(_xlpm.x,INDEX(Attendance!$D:$D,MATCH($A96,Attendance!$A:$A,0)),IF(_xlpm.x=0,"",_xlpm.x)),""))</f>
        <v/>
      </c>
      <c r="E96" s="233" cm="1">
        <f t="array" ref="E96">SUMPRODUCT((LOWER(INDEX(Attendance!$D:$ZZ,MATCH($A96,Attendance!$A:$A,0),0))="x")*(Attendance!$D$2:$ZZ$2=_xlfn.XLOOKUP(E$1,'Point System'!$A:$A,'Point System'!$B:$B,""))*(TEXT(Attendance!$D$1:$ZZ$1,"mmm")="May"))*_xlfn.XLOOKUP(E$1,'Point System'!$A:$A,'Point System'!$C:$C,0)</f>
        <v>0</v>
      </c>
      <c r="F96" s="233" cm="1">
        <f t="array" ref="F96">SUMPRODUCT((LOWER(INDEX(Attendance!$D:$ZZ,MATCH($A96,Attendance!$A:$A,0),0))="x")*(Attendance!$D$2:$ZZ$2=_xlfn.XLOOKUP(F$1,'Point System'!$A:$A,'Point System'!$B:$B,""))*(TEXT(Attendance!$D$1:$ZZ$1,"mmm")="May"))*_xlfn.XLOOKUP(F$1,'Point System'!$A:$A,'Point System'!$C:$C,0)</f>
        <v>0</v>
      </c>
      <c r="G96" s="233" cm="1">
        <f t="array" ref="G96">SUMPRODUCT((LOWER(INDEX(Attendance!$D:$ZZ,MATCH($A96,Attendance!$A:$A,0),0))="x")*(Attendance!$D$2:$ZZ$2=_xlfn.XLOOKUP(G$1,'Point System'!$A:$A,'Point System'!$B:$B,""))*(TEXT(Attendance!$D$1:$ZZ$1,"mmm")="May"))*_xlfn.XLOOKUP(G$1,'Point System'!$A:$A,'Point System'!$C:$C,0)</f>
        <v>0</v>
      </c>
      <c r="H96" s="233" cm="1">
        <f t="array" ref="H96">SUMPRODUCT((LOWER(INDEX(Attendance!$D:$ZZ,MATCH($A96,Attendance!$A:$A,0),0))="x")*(Attendance!$D$2:$ZZ$2=_xlfn.XLOOKUP(H$1,'Point System'!$A:$A,'Point System'!$B:$B,""))*(TEXT(Attendance!$D$1:$ZZ$1,"mmm")="May"))*_xlfn.XLOOKUP(H$1,'Point System'!$A:$A,'Point System'!$C:$C,0)</f>
        <v>0</v>
      </c>
      <c r="I96" s="233" cm="1">
        <f t="array" ref="I96">SUMPRODUCT((LOWER(INDEX(Attendance!$D:$ZZ,MATCH($A96,Attendance!$A:$A,0),0))="x")*(Attendance!$D$2:$ZZ$2=_xlfn.XLOOKUP(I$1,'Point System'!$A:$A,'Point System'!$B:$B,""))*(TEXT(Attendance!$D$1:$ZZ$1,"mmm")="May"))*_xlfn.XLOOKUP(I$1,'Point System'!$A:$A,'Point System'!$C:$C,0)</f>
        <v>0</v>
      </c>
      <c r="J96" s="233" cm="1">
        <f t="array" ref="J96">SUMPRODUCT((LOWER(INDEX(Attendance!$D:$ZZ,MATCH($A96,Attendance!$A:$A,0),0))="x")*(Attendance!$D$2:$ZZ$2=_xlfn.XLOOKUP(J$1,'Point System'!$A:$A,'Point System'!$B:$B,""))*(TEXT(Attendance!$D$1:$ZZ$1,"mmm")="May"))*_xlfn.XLOOKUP(J$1,'Point System'!$A:$A,'Point System'!$C:$C,0)</f>
        <v>0</v>
      </c>
      <c r="K96" s="233" cm="1">
        <f t="array" ref="K96">SUMPRODUCT((LOWER(INDEX(Attendance!$D:$ZZ,MATCH($A96,Attendance!$A:$A,0),0))="x")*(Attendance!$D$2:$ZZ$2=_xlfn.XLOOKUP(K$1,'Point System'!$A:$A,'Point System'!$B:$B,""))*(TEXT(Attendance!$D$1:$ZZ$1,"mmm")="May"))*_xlfn.XLOOKUP(K$1,'Point System'!$A:$A,'Point System'!$C:$C,0)</f>
        <v>0</v>
      </c>
      <c r="L96" s="188"/>
      <c r="M96" s="188"/>
      <c r="N96" s="188"/>
      <c r="O96" s="188"/>
      <c r="P96" s="241">
        <f t="shared" si="3"/>
        <v>0</v>
      </c>
      <c r="Q96" s="242">
        <f>IFERROR(INDEX(Deduction!$AI:$AI,MATCH($A96,Deduction!$A:$A,0))*_xlfn.XLOOKUP(Q$1,'Point System'!$E:$E,'Point System'!$G:$G,0),0)</f>
        <v>0</v>
      </c>
      <c r="R96" s="242">
        <f>IFERROR(INDEX(Deduction!$AJ:$AJ,MATCH($A96,Deduction!$A:$A,0))*_xlfn.XLOOKUP(R$1,'Point System'!$E:$E,'Point System'!$G:$G,0),0)</f>
        <v>0</v>
      </c>
      <c r="S96" s="242">
        <f>IFERROR(INDEX(Deduction!$AK:$AK,MATCH($A96,Deduction!$A:$A,0))*_xlfn.XLOOKUP(S$1,'Point System'!$E:$E,'Point System'!$G:$G,0),0)</f>
        <v>0</v>
      </c>
      <c r="T96" s="242">
        <f>IFERROR(INDEX(Deduction!$AL:$AL,MATCH($A96,Deduction!$A:$A,0))*_xlfn.XLOOKUP(T$1,'Point System'!$E:$E,'Point System'!$G:$G,0),0)</f>
        <v>0</v>
      </c>
      <c r="U96" s="242">
        <f>IFERROR(INDEX(Deduction!$AM:$AM,MATCH($A96,Deduction!$A:$A,0))*_xlfn.XLOOKUP(U$1,'Point System'!$E:$E,'Point System'!$G:$G,0),0)</f>
        <v>0</v>
      </c>
      <c r="V96" s="242">
        <f>IFERROR(INDEX(Deduction!$AN:$AN,MATCH($A96,Deduction!$A:$A,0))*_xlfn.XLOOKUP(V$1,'Point System'!$E:$E,'Point System'!$G:$G,0),0)</f>
        <v>0</v>
      </c>
      <c r="W96" s="241">
        <f t="shared" si="4"/>
        <v>0</v>
      </c>
      <c r="X96" s="241">
        <f t="shared" si="5"/>
        <v>0</v>
      </c>
      <c r="Y96" s="244" cm="1">
        <f t="array" ref="Y96">IFERROR(SUMPRODUCT((LOWER(INDEX(Attendance!$E:$ZZ,MATCH($A96,Attendance!$A:$A,0),0))="x")*(TEXT(Attendance!$E$1:$ZZ$1,"mmm")="May"))/SUMPRODUCT((Attendance!$E$1:$ZZ$1&lt;&gt;"")*(TEXT(Attendance!$E$1:$ZZ$1,"mmm")="May")),0)</f>
        <v>0</v>
      </c>
      <c r="Z96" s="245" cm="1">
        <f t="array" ref="Z96">IFERROR(SUMPRODUCT((LOWER(INDEX(Attendance!$E:$ZZ,MATCH($A96,Attendance!$A:$A,0),0))="x")*(Attendance!$E$2:$ZZ$2=_xlfn.XLOOKUP(E$1,'Point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97" spans="1:26" x14ac:dyDescent="0.25">
      <c r="A97" s="60">
        <f>Attendance!A96</f>
        <v>94</v>
      </c>
      <c r="B97" s="60" t="str">
        <f>IF($A97=0,"",IFERROR(_xlfn.LET(_xlpm.x,INDEX(Attendance!$B:$B,MATCH($A97,Attendance!$A:$A,0)),IF(_xlpm.x=0,"",_xlpm.x)),""))</f>
        <v/>
      </c>
      <c r="C97" s="60" t="str">
        <f>IF($A97=0,"",IFERROR(_xlfn.LET(_xlpm.x,INDEX(Attendance!$C:$C,MATCH($A97,Attendance!$A:$A,0)),IF(_xlpm.x=0,"",_xlpm.x)),""))</f>
        <v/>
      </c>
      <c r="D97" s="60" t="str">
        <f>IF($A97=0,"",IFERROR(_xlfn.LET(_xlpm.x,INDEX(Attendance!$D:$D,MATCH($A97,Attendance!$A:$A,0)),IF(_xlpm.x=0,"",_xlpm.x)),""))</f>
        <v/>
      </c>
      <c r="E97" s="233" cm="1">
        <f t="array" ref="E97">SUMPRODUCT((LOWER(INDEX(Attendance!$D:$ZZ,MATCH($A97,Attendance!$A:$A,0),0))="x")*(Attendance!$D$2:$ZZ$2=_xlfn.XLOOKUP(E$1,'Point System'!$A:$A,'Point System'!$B:$B,""))*(TEXT(Attendance!$D$1:$ZZ$1,"mmm")="May"))*_xlfn.XLOOKUP(E$1,'Point System'!$A:$A,'Point System'!$C:$C,0)</f>
        <v>0</v>
      </c>
      <c r="F97" s="233" cm="1">
        <f t="array" ref="F97">SUMPRODUCT((LOWER(INDEX(Attendance!$D:$ZZ,MATCH($A97,Attendance!$A:$A,0),0))="x")*(Attendance!$D$2:$ZZ$2=_xlfn.XLOOKUP(F$1,'Point System'!$A:$A,'Point System'!$B:$B,""))*(TEXT(Attendance!$D$1:$ZZ$1,"mmm")="May"))*_xlfn.XLOOKUP(F$1,'Point System'!$A:$A,'Point System'!$C:$C,0)</f>
        <v>0</v>
      </c>
      <c r="G97" s="233" cm="1">
        <f t="array" ref="G97">SUMPRODUCT((LOWER(INDEX(Attendance!$D:$ZZ,MATCH($A97,Attendance!$A:$A,0),0))="x")*(Attendance!$D$2:$ZZ$2=_xlfn.XLOOKUP(G$1,'Point System'!$A:$A,'Point System'!$B:$B,""))*(TEXT(Attendance!$D$1:$ZZ$1,"mmm")="May"))*_xlfn.XLOOKUP(G$1,'Point System'!$A:$A,'Point System'!$C:$C,0)</f>
        <v>0</v>
      </c>
      <c r="H97" s="233" cm="1">
        <f t="array" ref="H97">SUMPRODUCT((LOWER(INDEX(Attendance!$D:$ZZ,MATCH($A97,Attendance!$A:$A,0),0))="x")*(Attendance!$D$2:$ZZ$2=_xlfn.XLOOKUP(H$1,'Point System'!$A:$A,'Point System'!$B:$B,""))*(TEXT(Attendance!$D$1:$ZZ$1,"mmm")="May"))*_xlfn.XLOOKUP(H$1,'Point System'!$A:$A,'Point System'!$C:$C,0)</f>
        <v>0</v>
      </c>
      <c r="I97" s="233" cm="1">
        <f t="array" ref="I97">SUMPRODUCT((LOWER(INDEX(Attendance!$D:$ZZ,MATCH($A97,Attendance!$A:$A,0),0))="x")*(Attendance!$D$2:$ZZ$2=_xlfn.XLOOKUP(I$1,'Point System'!$A:$A,'Point System'!$B:$B,""))*(TEXT(Attendance!$D$1:$ZZ$1,"mmm")="May"))*_xlfn.XLOOKUP(I$1,'Point System'!$A:$A,'Point System'!$C:$C,0)</f>
        <v>0</v>
      </c>
      <c r="J97" s="233" cm="1">
        <f t="array" ref="J97">SUMPRODUCT((LOWER(INDEX(Attendance!$D:$ZZ,MATCH($A97,Attendance!$A:$A,0),0))="x")*(Attendance!$D$2:$ZZ$2=_xlfn.XLOOKUP(J$1,'Point System'!$A:$A,'Point System'!$B:$B,""))*(TEXT(Attendance!$D$1:$ZZ$1,"mmm")="May"))*_xlfn.XLOOKUP(J$1,'Point System'!$A:$A,'Point System'!$C:$C,0)</f>
        <v>0</v>
      </c>
      <c r="K97" s="233" cm="1">
        <f t="array" ref="K97">SUMPRODUCT((LOWER(INDEX(Attendance!$D:$ZZ,MATCH($A97,Attendance!$A:$A,0),0))="x")*(Attendance!$D$2:$ZZ$2=_xlfn.XLOOKUP(K$1,'Point System'!$A:$A,'Point System'!$B:$B,""))*(TEXT(Attendance!$D$1:$ZZ$1,"mmm")="May"))*_xlfn.XLOOKUP(K$1,'Point System'!$A:$A,'Point System'!$C:$C,0)</f>
        <v>0</v>
      </c>
      <c r="L97" s="188"/>
      <c r="M97" s="188"/>
      <c r="N97" s="188"/>
      <c r="O97" s="188"/>
      <c r="P97" s="241">
        <f t="shared" si="3"/>
        <v>0</v>
      </c>
      <c r="Q97" s="242">
        <f>IFERROR(INDEX(Deduction!$AI:$AI,MATCH($A97,Deduction!$A:$A,0))*_xlfn.XLOOKUP(Q$1,'Point System'!$E:$E,'Point System'!$G:$G,0),0)</f>
        <v>0</v>
      </c>
      <c r="R97" s="242">
        <f>IFERROR(INDEX(Deduction!$AJ:$AJ,MATCH($A97,Deduction!$A:$A,0))*_xlfn.XLOOKUP(R$1,'Point System'!$E:$E,'Point System'!$G:$G,0),0)</f>
        <v>0</v>
      </c>
      <c r="S97" s="242">
        <f>IFERROR(INDEX(Deduction!$AK:$AK,MATCH($A97,Deduction!$A:$A,0))*_xlfn.XLOOKUP(S$1,'Point System'!$E:$E,'Point System'!$G:$G,0),0)</f>
        <v>0</v>
      </c>
      <c r="T97" s="242">
        <f>IFERROR(INDEX(Deduction!$AL:$AL,MATCH($A97,Deduction!$A:$A,0))*_xlfn.XLOOKUP(T$1,'Point System'!$E:$E,'Point System'!$G:$G,0),0)</f>
        <v>0</v>
      </c>
      <c r="U97" s="242">
        <f>IFERROR(INDEX(Deduction!$AM:$AM,MATCH($A97,Deduction!$A:$A,0))*_xlfn.XLOOKUP(U$1,'Point System'!$E:$E,'Point System'!$G:$G,0),0)</f>
        <v>0</v>
      </c>
      <c r="V97" s="242">
        <f>IFERROR(INDEX(Deduction!$AN:$AN,MATCH($A97,Deduction!$A:$A,0))*_xlfn.XLOOKUP(V$1,'Point System'!$E:$E,'Point System'!$G:$G,0),0)</f>
        <v>0</v>
      </c>
      <c r="W97" s="241">
        <f t="shared" si="4"/>
        <v>0</v>
      </c>
      <c r="X97" s="241">
        <f t="shared" si="5"/>
        <v>0</v>
      </c>
      <c r="Y97" s="244" cm="1">
        <f t="array" ref="Y97">IFERROR(SUMPRODUCT((LOWER(INDEX(Attendance!$E:$ZZ,MATCH($A97,Attendance!$A:$A,0),0))="x")*(TEXT(Attendance!$E$1:$ZZ$1,"mmm")="May"))/SUMPRODUCT((Attendance!$E$1:$ZZ$1&lt;&gt;"")*(TEXT(Attendance!$E$1:$ZZ$1,"mmm")="May")),0)</f>
        <v>0</v>
      </c>
      <c r="Z97" s="245" cm="1">
        <f t="array" ref="Z97">IFERROR(SUMPRODUCT((LOWER(INDEX(Attendance!$E:$ZZ,MATCH($A97,Attendance!$A:$A,0),0))="x")*(Attendance!$E$2:$ZZ$2=_xlfn.XLOOKUP(E$1,'Point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98" spans="1:26" x14ac:dyDescent="0.25">
      <c r="A98" s="58">
        <f>Attendance!A97</f>
        <v>95</v>
      </c>
      <c r="B98" s="60" t="str">
        <f>IF($A98=0,"",IFERROR(_xlfn.LET(_xlpm.x,INDEX(Attendance!$B:$B,MATCH($A98,Attendance!$A:$A,0)),IF(_xlpm.x=0,"",_xlpm.x)),""))</f>
        <v/>
      </c>
      <c r="C98" s="60" t="str">
        <f>IF($A98=0,"",IFERROR(_xlfn.LET(_xlpm.x,INDEX(Attendance!$C:$C,MATCH($A98,Attendance!$A:$A,0)),IF(_xlpm.x=0,"",_xlpm.x)),""))</f>
        <v/>
      </c>
      <c r="D98" s="60" t="str">
        <f>IF($A98=0,"",IFERROR(_xlfn.LET(_xlpm.x,INDEX(Attendance!$D:$D,MATCH($A98,Attendance!$A:$A,0)),IF(_xlpm.x=0,"",_xlpm.x)),""))</f>
        <v/>
      </c>
      <c r="E98" s="233" cm="1">
        <f t="array" ref="E98">SUMPRODUCT((LOWER(INDEX(Attendance!$D:$ZZ,MATCH($A98,Attendance!$A:$A,0),0))="x")*(Attendance!$D$2:$ZZ$2=_xlfn.XLOOKUP(E$1,'Point System'!$A:$A,'Point System'!$B:$B,""))*(TEXT(Attendance!$D$1:$ZZ$1,"mmm")="May"))*_xlfn.XLOOKUP(E$1,'Point System'!$A:$A,'Point System'!$C:$C,0)</f>
        <v>0</v>
      </c>
      <c r="F98" s="233" cm="1">
        <f t="array" ref="F98">SUMPRODUCT((LOWER(INDEX(Attendance!$D:$ZZ,MATCH($A98,Attendance!$A:$A,0),0))="x")*(Attendance!$D$2:$ZZ$2=_xlfn.XLOOKUP(F$1,'Point System'!$A:$A,'Point System'!$B:$B,""))*(TEXT(Attendance!$D$1:$ZZ$1,"mmm")="May"))*_xlfn.XLOOKUP(F$1,'Point System'!$A:$A,'Point System'!$C:$C,0)</f>
        <v>0</v>
      </c>
      <c r="G98" s="233" cm="1">
        <f t="array" ref="G98">SUMPRODUCT((LOWER(INDEX(Attendance!$D:$ZZ,MATCH($A98,Attendance!$A:$A,0),0))="x")*(Attendance!$D$2:$ZZ$2=_xlfn.XLOOKUP(G$1,'Point System'!$A:$A,'Point System'!$B:$B,""))*(TEXT(Attendance!$D$1:$ZZ$1,"mmm")="May"))*_xlfn.XLOOKUP(G$1,'Point System'!$A:$A,'Point System'!$C:$C,0)</f>
        <v>0</v>
      </c>
      <c r="H98" s="233" cm="1">
        <f t="array" ref="H98">SUMPRODUCT((LOWER(INDEX(Attendance!$D:$ZZ,MATCH($A98,Attendance!$A:$A,0),0))="x")*(Attendance!$D$2:$ZZ$2=_xlfn.XLOOKUP(H$1,'Point System'!$A:$A,'Point System'!$B:$B,""))*(TEXT(Attendance!$D$1:$ZZ$1,"mmm")="May"))*_xlfn.XLOOKUP(H$1,'Point System'!$A:$A,'Point System'!$C:$C,0)</f>
        <v>0</v>
      </c>
      <c r="I98" s="233" cm="1">
        <f t="array" ref="I98">SUMPRODUCT((LOWER(INDEX(Attendance!$D:$ZZ,MATCH($A98,Attendance!$A:$A,0),0))="x")*(Attendance!$D$2:$ZZ$2=_xlfn.XLOOKUP(I$1,'Point System'!$A:$A,'Point System'!$B:$B,""))*(TEXT(Attendance!$D$1:$ZZ$1,"mmm")="May"))*_xlfn.XLOOKUP(I$1,'Point System'!$A:$A,'Point System'!$C:$C,0)</f>
        <v>0</v>
      </c>
      <c r="J98" s="233" cm="1">
        <f t="array" ref="J98">SUMPRODUCT((LOWER(INDEX(Attendance!$D:$ZZ,MATCH($A98,Attendance!$A:$A,0),0))="x")*(Attendance!$D$2:$ZZ$2=_xlfn.XLOOKUP(J$1,'Point System'!$A:$A,'Point System'!$B:$B,""))*(TEXT(Attendance!$D$1:$ZZ$1,"mmm")="May"))*_xlfn.XLOOKUP(J$1,'Point System'!$A:$A,'Point System'!$C:$C,0)</f>
        <v>0</v>
      </c>
      <c r="K98" s="233" cm="1">
        <f t="array" ref="K98">SUMPRODUCT((LOWER(INDEX(Attendance!$D:$ZZ,MATCH($A98,Attendance!$A:$A,0),0))="x")*(Attendance!$D$2:$ZZ$2=_xlfn.XLOOKUP(K$1,'Point System'!$A:$A,'Point System'!$B:$B,""))*(TEXT(Attendance!$D$1:$ZZ$1,"mmm")="May"))*_xlfn.XLOOKUP(K$1,'Point System'!$A:$A,'Point System'!$C:$C,0)</f>
        <v>0</v>
      </c>
      <c r="L98" s="188"/>
      <c r="M98" s="188"/>
      <c r="N98" s="188"/>
      <c r="O98" s="188"/>
      <c r="P98" s="241">
        <f t="shared" si="3"/>
        <v>0</v>
      </c>
      <c r="Q98" s="242">
        <f>IFERROR(INDEX(Deduction!$AI:$AI,MATCH($A98,Deduction!$A:$A,0))*_xlfn.XLOOKUP(Q$1,'Point System'!$E:$E,'Point System'!$G:$G,0),0)</f>
        <v>0</v>
      </c>
      <c r="R98" s="242">
        <f>IFERROR(INDEX(Deduction!$AJ:$AJ,MATCH($A98,Deduction!$A:$A,0))*_xlfn.XLOOKUP(R$1,'Point System'!$E:$E,'Point System'!$G:$G,0),0)</f>
        <v>0</v>
      </c>
      <c r="S98" s="242">
        <f>IFERROR(INDEX(Deduction!$AK:$AK,MATCH($A98,Deduction!$A:$A,0))*_xlfn.XLOOKUP(S$1,'Point System'!$E:$E,'Point System'!$G:$G,0),0)</f>
        <v>0</v>
      </c>
      <c r="T98" s="242">
        <f>IFERROR(INDEX(Deduction!$AL:$AL,MATCH($A98,Deduction!$A:$A,0))*_xlfn.XLOOKUP(T$1,'Point System'!$E:$E,'Point System'!$G:$G,0),0)</f>
        <v>0</v>
      </c>
      <c r="U98" s="242">
        <f>IFERROR(INDEX(Deduction!$AM:$AM,MATCH($A98,Deduction!$A:$A,0))*_xlfn.XLOOKUP(U$1,'Point System'!$E:$E,'Point System'!$G:$G,0),0)</f>
        <v>0</v>
      </c>
      <c r="V98" s="242">
        <f>IFERROR(INDEX(Deduction!$AN:$AN,MATCH($A98,Deduction!$A:$A,0))*_xlfn.XLOOKUP(V$1,'Point System'!$E:$E,'Point System'!$G:$G,0),0)</f>
        <v>0</v>
      </c>
      <c r="W98" s="241">
        <f t="shared" si="4"/>
        <v>0</v>
      </c>
      <c r="X98" s="241">
        <f t="shared" si="5"/>
        <v>0</v>
      </c>
      <c r="Y98" s="244" cm="1">
        <f t="array" ref="Y98">IFERROR(SUMPRODUCT((LOWER(INDEX(Attendance!$E:$ZZ,MATCH($A98,Attendance!$A:$A,0),0))="x")*(TEXT(Attendance!$E$1:$ZZ$1,"mmm")="May"))/SUMPRODUCT((Attendance!$E$1:$ZZ$1&lt;&gt;"")*(TEXT(Attendance!$E$1:$ZZ$1,"mmm")="May")),0)</f>
        <v>0</v>
      </c>
      <c r="Z98" s="245" cm="1">
        <f t="array" ref="Z98">IFERROR(SUMPRODUCT((LOWER(INDEX(Attendance!$E:$ZZ,MATCH($A98,Attendance!$A:$A,0),0))="x")*(Attendance!$E$2:$ZZ$2=_xlfn.XLOOKUP(E$1,'Point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99" spans="1:26" x14ac:dyDescent="0.25">
      <c r="A99" s="60">
        <f>Attendance!A98</f>
        <v>96</v>
      </c>
      <c r="B99" s="60" t="str">
        <f>IF($A99=0,"",IFERROR(_xlfn.LET(_xlpm.x,INDEX(Attendance!$B:$B,MATCH($A99,Attendance!$A:$A,0)),IF(_xlpm.x=0,"",_xlpm.x)),""))</f>
        <v/>
      </c>
      <c r="C99" s="60" t="str">
        <f>IF($A99=0,"",IFERROR(_xlfn.LET(_xlpm.x,INDEX(Attendance!$C:$C,MATCH($A99,Attendance!$A:$A,0)),IF(_xlpm.x=0,"",_xlpm.x)),""))</f>
        <v/>
      </c>
      <c r="D99" s="60" t="str">
        <f>IF($A99=0,"",IFERROR(_xlfn.LET(_xlpm.x,INDEX(Attendance!$D:$D,MATCH($A99,Attendance!$A:$A,0)),IF(_xlpm.x=0,"",_xlpm.x)),""))</f>
        <v/>
      </c>
      <c r="E99" s="233" cm="1">
        <f t="array" ref="E99">SUMPRODUCT((LOWER(INDEX(Attendance!$D:$ZZ,MATCH($A99,Attendance!$A:$A,0),0))="x")*(Attendance!$D$2:$ZZ$2=_xlfn.XLOOKUP(E$1,'Point System'!$A:$A,'Point System'!$B:$B,""))*(TEXT(Attendance!$D$1:$ZZ$1,"mmm")="May"))*_xlfn.XLOOKUP(E$1,'Point System'!$A:$A,'Point System'!$C:$C,0)</f>
        <v>0</v>
      </c>
      <c r="F99" s="233" cm="1">
        <f t="array" ref="F99">SUMPRODUCT((LOWER(INDEX(Attendance!$D:$ZZ,MATCH($A99,Attendance!$A:$A,0),0))="x")*(Attendance!$D$2:$ZZ$2=_xlfn.XLOOKUP(F$1,'Point System'!$A:$A,'Point System'!$B:$B,""))*(TEXT(Attendance!$D$1:$ZZ$1,"mmm")="May"))*_xlfn.XLOOKUP(F$1,'Point System'!$A:$A,'Point System'!$C:$C,0)</f>
        <v>0</v>
      </c>
      <c r="G99" s="233" cm="1">
        <f t="array" ref="G99">SUMPRODUCT((LOWER(INDEX(Attendance!$D:$ZZ,MATCH($A99,Attendance!$A:$A,0),0))="x")*(Attendance!$D$2:$ZZ$2=_xlfn.XLOOKUP(G$1,'Point System'!$A:$A,'Point System'!$B:$B,""))*(TEXT(Attendance!$D$1:$ZZ$1,"mmm")="May"))*_xlfn.XLOOKUP(G$1,'Point System'!$A:$A,'Point System'!$C:$C,0)</f>
        <v>0</v>
      </c>
      <c r="H99" s="233" cm="1">
        <f t="array" ref="H99">SUMPRODUCT((LOWER(INDEX(Attendance!$D:$ZZ,MATCH($A99,Attendance!$A:$A,0),0))="x")*(Attendance!$D$2:$ZZ$2=_xlfn.XLOOKUP(H$1,'Point System'!$A:$A,'Point System'!$B:$B,""))*(TEXT(Attendance!$D$1:$ZZ$1,"mmm")="May"))*_xlfn.XLOOKUP(H$1,'Point System'!$A:$A,'Point System'!$C:$C,0)</f>
        <v>0</v>
      </c>
      <c r="I99" s="233" cm="1">
        <f t="array" ref="I99">SUMPRODUCT((LOWER(INDEX(Attendance!$D:$ZZ,MATCH($A99,Attendance!$A:$A,0),0))="x")*(Attendance!$D$2:$ZZ$2=_xlfn.XLOOKUP(I$1,'Point System'!$A:$A,'Point System'!$B:$B,""))*(TEXT(Attendance!$D$1:$ZZ$1,"mmm")="May"))*_xlfn.XLOOKUP(I$1,'Point System'!$A:$A,'Point System'!$C:$C,0)</f>
        <v>0</v>
      </c>
      <c r="J99" s="233" cm="1">
        <f t="array" ref="J99">SUMPRODUCT((LOWER(INDEX(Attendance!$D:$ZZ,MATCH($A99,Attendance!$A:$A,0),0))="x")*(Attendance!$D$2:$ZZ$2=_xlfn.XLOOKUP(J$1,'Point System'!$A:$A,'Point System'!$B:$B,""))*(TEXT(Attendance!$D$1:$ZZ$1,"mmm")="May"))*_xlfn.XLOOKUP(J$1,'Point System'!$A:$A,'Point System'!$C:$C,0)</f>
        <v>0</v>
      </c>
      <c r="K99" s="233" cm="1">
        <f t="array" ref="K99">SUMPRODUCT((LOWER(INDEX(Attendance!$D:$ZZ,MATCH($A99,Attendance!$A:$A,0),0))="x")*(Attendance!$D$2:$ZZ$2=_xlfn.XLOOKUP(K$1,'Point System'!$A:$A,'Point System'!$B:$B,""))*(TEXT(Attendance!$D$1:$ZZ$1,"mmm")="May"))*_xlfn.XLOOKUP(K$1,'Point System'!$A:$A,'Point System'!$C:$C,0)</f>
        <v>0</v>
      </c>
      <c r="L99" s="188"/>
      <c r="M99" s="188"/>
      <c r="N99" s="188"/>
      <c r="O99" s="188"/>
      <c r="P99" s="241">
        <f t="shared" si="3"/>
        <v>0</v>
      </c>
      <c r="Q99" s="242">
        <f>IFERROR(INDEX(Deduction!$AI:$AI,MATCH($A99,Deduction!$A:$A,0))*_xlfn.XLOOKUP(Q$1,'Point System'!$E:$E,'Point System'!$G:$G,0),0)</f>
        <v>0</v>
      </c>
      <c r="R99" s="242">
        <f>IFERROR(INDEX(Deduction!$AJ:$AJ,MATCH($A99,Deduction!$A:$A,0))*_xlfn.XLOOKUP(R$1,'Point System'!$E:$E,'Point System'!$G:$G,0),0)</f>
        <v>0</v>
      </c>
      <c r="S99" s="242">
        <f>IFERROR(INDEX(Deduction!$AK:$AK,MATCH($A99,Deduction!$A:$A,0))*_xlfn.XLOOKUP(S$1,'Point System'!$E:$E,'Point System'!$G:$G,0),0)</f>
        <v>0</v>
      </c>
      <c r="T99" s="242">
        <f>IFERROR(INDEX(Deduction!$AL:$AL,MATCH($A99,Deduction!$A:$A,0))*_xlfn.XLOOKUP(T$1,'Point System'!$E:$E,'Point System'!$G:$G,0),0)</f>
        <v>0</v>
      </c>
      <c r="U99" s="242">
        <f>IFERROR(INDEX(Deduction!$AM:$AM,MATCH($A99,Deduction!$A:$A,0))*_xlfn.XLOOKUP(U$1,'Point System'!$E:$E,'Point System'!$G:$G,0),0)</f>
        <v>0</v>
      </c>
      <c r="V99" s="242">
        <f>IFERROR(INDEX(Deduction!$AN:$AN,MATCH($A99,Deduction!$A:$A,0))*_xlfn.XLOOKUP(V$1,'Point System'!$E:$E,'Point System'!$G:$G,0),0)</f>
        <v>0</v>
      </c>
      <c r="W99" s="241">
        <f t="shared" si="4"/>
        <v>0</v>
      </c>
      <c r="X99" s="241">
        <f t="shared" si="5"/>
        <v>0</v>
      </c>
      <c r="Y99" s="244" cm="1">
        <f t="array" ref="Y99">IFERROR(SUMPRODUCT((LOWER(INDEX(Attendance!$E:$ZZ,MATCH($A99,Attendance!$A:$A,0),0))="x")*(TEXT(Attendance!$E$1:$ZZ$1,"mmm")="May"))/SUMPRODUCT((Attendance!$E$1:$ZZ$1&lt;&gt;"")*(TEXT(Attendance!$E$1:$ZZ$1,"mmm")="May")),0)</f>
        <v>0</v>
      </c>
      <c r="Z99" s="245" cm="1">
        <f t="array" ref="Z99">IFERROR(SUMPRODUCT((LOWER(INDEX(Attendance!$E:$ZZ,MATCH($A99,Attendance!$A:$A,0),0))="x")*(Attendance!$E$2:$ZZ$2=_xlfn.XLOOKUP(E$1,'Point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00" spans="1:26" x14ac:dyDescent="0.25">
      <c r="A100" s="58">
        <f>Attendance!A99</f>
        <v>97</v>
      </c>
      <c r="B100" s="60" t="str">
        <f>IF($A100=0,"",IFERROR(_xlfn.LET(_xlpm.x,INDEX(Attendance!$B:$B,MATCH($A100,Attendance!$A:$A,0)),IF(_xlpm.x=0,"",_xlpm.x)),""))</f>
        <v/>
      </c>
      <c r="C100" s="60" t="str">
        <f>IF($A100=0,"",IFERROR(_xlfn.LET(_xlpm.x,INDEX(Attendance!$C:$C,MATCH($A100,Attendance!$A:$A,0)),IF(_xlpm.x=0,"",_xlpm.x)),""))</f>
        <v/>
      </c>
      <c r="D100" s="60" t="str">
        <f>IF($A100=0,"",IFERROR(_xlfn.LET(_xlpm.x,INDEX(Attendance!$D:$D,MATCH($A100,Attendance!$A:$A,0)),IF(_xlpm.x=0,"",_xlpm.x)),""))</f>
        <v/>
      </c>
      <c r="E100" s="233" cm="1">
        <f t="array" ref="E100">SUMPRODUCT((LOWER(INDEX(Attendance!$D:$ZZ,MATCH($A100,Attendance!$A:$A,0),0))="x")*(Attendance!$D$2:$ZZ$2=_xlfn.XLOOKUP(E$1,'Point System'!$A:$A,'Point System'!$B:$B,""))*(TEXT(Attendance!$D$1:$ZZ$1,"mmm")="May"))*_xlfn.XLOOKUP(E$1,'Point System'!$A:$A,'Point System'!$C:$C,0)</f>
        <v>0</v>
      </c>
      <c r="F100" s="233" cm="1">
        <f t="array" ref="F100">SUMPRODUCT((LOWER(INDEX(Attendance!$D:$ZZ,MATCH($A100,Attendance!$A:$A,0),0))="x")*(Attendance!$D$2:$ZZ$2=_xlfn.XLOOKUP(F$1,'Point System'!$A:$A,'Point System'!$B:$B,""))*(TEXT(Attendance!$D$1:$ZZ$1,"mmm")="May"))*_xlfn.XLOOKUP(F$1,'Point System'!$A:$A,'Point System'!$C:$C,0)</f>
        <v>0</v>
      </c>
      <c r="G100" s="233" cm="1">
        <f t="array" ref="G100">SUMPRODUCT((LOWER(INDEX(Attendance!$D:$ZZ,MATCH($A100,Attendance!$A:$A,0),0))="x")*(Attendance!$D$2:$ZZ$2=_xlfn.XLOOKUP(G$1,'Point System'!$A:$A,'Point System'!$B:$B,""))*(TEXT(Attendance!$D$1:$ZZ$1,"mmm")="May"))*_xlfn.XLOOKUP(G$1,'Point System'!$A:$A,'Point System'!$C:$C,0)</f>
        <v>0</v>
      </c>
      <c r="H100" s="233" cm="1">
        <f t="array" ref="H100">SUMPRODUCT((LOWER(INDEX(Attendance!$D:$ZZ,MATCH($A100,Attendance!$A:$A,0),0))="x")*(Attendance!$D$2:$ZZ$2=_xlfn.XLOOKUP(H$1,'Point System'!$A:$A,'Point System'!$B:$B,""))*(TEXT(Attendance!$D$1:$ZZ$1,"mmm")="May"))*_xlfn.XLOOKUP(H$1,'Point System'!$A:$A,'Point System'!$C:$C,0)</f>
        <v>0</v>
      </c>
      <c r="I100" s="233" cm="1">
        <f t="array" ref="I100">SUMPRODUCT((LOWER(INDEX(Attendance!$D:$ZZ,MATCH($A100,Attendance!$A:$A,0),0))="x")*(Attendance!$D$2:$ZZ$2=_xlfn.XLOOKUP(I$1,'Point System'!$A:$A,'Point System'!$B:$B,""))*(TEXT(Attendance!$D$1:$ZZ$1,"mmm")="May"))*_xlfn.XLOOKUP(I$1,'Point System'!$A:$A,'Point System'!$C:$C,0)</f>
        <v>0</v>
      </c>
      <c r="J100" s="233" cm="1">
        <f t="array" ref="J100">SUMPRODUCT((LOWER(INDEX(Attendance!$D:$ZZ,MATCH($A100,Attendance!$A:$A,0),0))="x")*(Attendance!$D$2:$ZZ$2=_xlfn.XLOOKUP(J$1,'Point System'!$A:$A,'Point System'!$B:$B,""))*(TEXT(Attendance!$D$1:$ZZ$1,"mmm")="May"))*_xlfn.XLOOKUP(J$1,'Point System'!$A:$A,'Point System'!$C:$C,0)</f>
        <v>0</v>
      </c>
      <c r="K100" s="233" cm="1">
        <f t="array" ref="K100">SUMPRODUCT((LOWER(INDEX(Attendance!$D:$ZZ,MATCH($A100,Attendance!$A:$A,0),0))="x")*(Attendance!$D$2:$ZZ$2=_xlfn.XLOOKUP(K$1,'Point System'!$A:$A,'Point System'!$B:$B,""))*(TEXT(Attendance!$D$1:$ZZ$1,"mmm")="May"))*_xlfn.XLOOKUP(K$1,'Point System'!$A:$A,'Point System'!$C:$C,0)</f>
        <v>0</v>
      </c>
      <c r="L100" s="188"/>
      <c r="M100" s="188"/>
      <c r="N100" s="188"/>
      <c r="O100" s="188"/>
      <c r="P100" s="241">
        <f t="shared" si="3"/>
        <v>0</v>
      </c>
      <c r="Q100" s="242">
        <f>IFERROR(INDEX(Deduction!$AI:$AI,MATCH($A100,Deduction!$A:$A,0))*_xlfn.XLOOKUP(Q$1,'Point System'!$E:$E,'Point System'!$G:$G,0),0)</f>
        <v>0</v>
      </c>
      <c r="R100" s="242">
        <f>IFERROR(INDEX(Deduction!$AJ:$AJ,MATCH($A100,Deduction!$A:$A,0))*_xlfn.XLOOKUP(R$1,'Point System'!$E:$E,'Point System'!$G:$G,0),0)</f>
        <v>0</v>
      </c>
      <c r="S100" s="242">
        <f>IFERROR(INDEX(Deduction!$AK:$AK,MATCH($A100,Deduction!$A:$A,0))*_xlfn.XLOOKUP(S$1,'Point System'!$E:$E,'Point System'!$G:$G,0),0)</f>
        <v>0</v>
      </c>
      <c r="T100" s="242">
        <f>IFERROR(INDEX(Deduction!$AL:$AL,MATCH($A100,Deduction!$A:$A,0))*_xlfn.XLOOKUP(T$1,'Point System'!$E:$E,'Point System'!$G:$G,0),0)</f>
        <v>0</v>
      </c>
      <c r="U100" s="242">
        <f>IFERROR(INDEX(Deduction!$AM:$AM,MATCH($A100,Deduction!$A:$A,0))*_xlfn.XLOOKUP(U$1,'Point System'!$E:$E,'Point System'!$G:$G,0),0)</f>
        <v>0</v>
      </c>
      <c r="V100" s="242">
        <f>IFERROR(INDEX(Deduction!$AN:$AN,MATCH($A100,Deduction!$A:$A,0))*_xlfn.XLOOKUP(V$1,'Point System'!$E:$E,'Point System'!$G:$G,0),0)</f>
        <v>0</v>
      </c>
      <c r="W100" s="241">
        <f t="shared" si="4"/>
        <v>0</v>
      </c>
      <c r="X100" s="241">
        <f t="shared" si="5"/>
        <v>0</v>
      </c>
      <c r="Y100" s="244" cm="1">
        <f t="array" ref="Y100">IFERROR(SUMPRODUCT((LOWER(INDEX(Attendance!$E:$ZZ,MATCH($A100,Attendance!$A:$A,0),0))="x")*(TEXT(Attendance!$E$1:$ZZ$1,"mmm")="May"))/SUMPRODUCT((Attendance!$E$1:$ZZ$1&lt;&gt;"")*(TEXT(Attendance!$E$1:$ZZ$1,"mmm")="May")),0)</f>
        <v>0</v>
      </c>
      <c r="Z100" s="245" cm="1">
        <f t="array" ref="Z100">IFERROR(SUMPRODUCT((LOWER(INDEX(Attendance!$E:$ZZ,MATCH($A100,Attendance!$A:$A,0),0))="x")*(Attendance!$E$2:$ZZ$2=_xlfn.XLOOKUP(E$1,'Point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01" spans="1:26" x14ac:dyDescent="0.25">
      <c r="A101" s="60">
        <f>Attendance!A100</f>
        <v>98</v>
      </c>
      <c r="B101" s="60" t="str">
        <f>IF($A101=0,"",IFERROR(_xlfn.LET(_xlpm.x,INDEX(Attendance!$B:$B,MATCH($A101,Attendance!$A:$A,0)),IF(_xlpm.x=0,"",_xlpm.x)),""))</f>
        <v/>
      </c>
      <c r="C101" s="60" t="str">
        <f>IF($A101=0,"",IFERROR(_xlfn.LET(_xlpm.x,INDEX(Attendance!$C:$C,MATCH($A101,Attendance!$A:$A,0)),IF(_xlpm.x=0,"",_xlpm.x)),""))</f>
        <v/>
      </c>
      <c r="D101" s="60" t="str">
        <f>IF($A101=0,"",IFERROR(_xlfn.LET(_xlpm.x,INDEX(Attendance!$D:$D,MATCH($A101,Attendance!$A:$A,0)),IF(_xlpm.x=0,"",_xlpm.x)),""))</f>
        <v/>
      </c>
      <c r="E101" s="233" cm="1">
        <f t="array" ref="E101">SUMPRODUCT((LOWER(INDEX(Attendance!$D:$ZZ,MATCH($A101,Attendance!$A:$A,0),0))="x")*(Attendance!$D$2:$ZZ$2=_xlfn.XLOOKUP(E$1,'Point System'!$A:$A,'Point System'!$B:$B,""))*(TEXT(Attendance!$D$1:$ZZ$1,"mmm")="May"))*_xlfn.XLOOKUP(E$1,'Point System'!$A:$A,'Point System'!$C:$C,0)</f>
        <v>0</v>
      </c>
      <c r="F101" s="233" cm="1">
        <f t="array" ref="F101">SUMPRODUCT((LOWER(INDEX(Attendance!$D:$ZZ,MATCH($A101,Attendance!$A:$A,0),0))="x")*(Attendance!$D$2:$ZZ$2=_xlfn.XLOOKUP(F$1,'Point System'!$A:$A,'Point System'!$B:$B,""))*(TEXT(Attendance!$D$1:$ZZ$1,"mmm")="May"))*_xlfn.XLOOKUP(F$1,'Point System'!$A:$A,'Point System'!$C:$C,0)</f>
        <v>0</v>
      </c>
      <c r="G101" s="233" cm="1">
        <f t="array" ref="G101">SUMPRODUCT((LOWER(INDEX(Attendance!$D:$ZZ,MATCH($A101,Attendance!$A:$A,0),0))="x")*(Attendance!$D$2:$ZZ$2=_xlfn.XLOOKUP(G$1,'Point System'!$A:$A,'Point System'!$B:$B,""))*(TEXT(Attendance!$D$1:$ZZ$1,"mmm")="May"))*_xlfn.XLOOKUP(G$1,'Point System'!$A:$A,'Point System'!$C:$C,0)</f>
        <v>0</v>
      </c>
      <c r="H101" s="233" cm="1">
        <f t="array" ref="H101">SUMPRODUCT((LOWER(INDEX(Attendance!$D:$ZZ,MATCH($A101,Attendance!$A:$A,0),0))="x")*(Attendance!$D$2:$ZZ$2=_xlfn.XLOOKUP(H$1,'Point System'!$A:$A,'Point System'!$B:$B,""))*(TEXT(Attendance!$D$1:$ZZ$1,"mmm")="May"))*_xlfn.XLOOKUP(H$1,'Point System'!$A:$A,'Point System'!$C:$C,0)</f>
        <v>0</v>
      </c>
      <c r="I101" s="233" cm="1">
        <f t="array" ref="I101">SUMPRODUCT((LOWER(INDEX(Attendance!$D:$ZZ,MATCH($A101,Attendance!$A:$A,0),0))="x")*(Attendance!$D$2:$ZZ$2=_xlfn.XLOOKUP(I$1,'Point System'!$A:$A,'Point System'!$B:$B,""))*(TEXT(Attendance!$D$1:$ZZ$1,"mmm")="May"))*_xlfn.XLOOKUP(I$1,'Point System'!$A:$A,'Point System'!$C:$C,0)</f>
        <v>0</v>
      </c>
      <c r="J101" s="233" cm="1">
        <f t="array" ref="J101">SUMPRODUCT((LOWER(INDEX(Attendance!$D:$ZZ,MATCH($A101,Attendance!$A:$A,0),0))="x")*(Attendance!$D$2:$ZZ$2=_xlfn.XLOOKUP(J$1,'Point System'!$A:$A,'Point System'!$B:$B,""))*(TEXT(Attendance!$D$1:$ZZ$1,"mmm")="May"))*_xlfn.XLOOKUP(J$1,'Point System'!$A:$A,'Point System'!$C:$C,0)</f>
        <v>0</v>
      </c>
      <c r="K101" s="233" cm="1">
        <f t="array" ref="K101">SUMPRODUCT((LOWER(INDEX(Attendance!$D:$ZZ,MATCH($A101,Attendance!$A:$A,0),0))="x")*(Attendance!$D$2:$ZZ$2=_xlfn.XLOOKUP(K$1,'Point System'!$A:$A,'Point System'!$B:$B,""))*(TEXT(Attendance!$D$1:$ZZ$1,"mmm")="May"))*_xlfn.XLOOKUP(K$1,'Point System'!$A:$A,'Point System'!$C:$C,0)</f>
        <v>0</v>
      </c>
      <c r="L101" s="188"/>
      <c r="M101" s="188"/>
      <c r="N101" s="188"/>
      <c r="O101" s="188"/>
      <c r="P101" s="241">
        <f t="shared" si="3"/>
        <v>0</v>
      </c>
      <c r="Q101" s="242">
        <f>IFERROR(INDEX(Deduction!$AI:$AI,MATCH($A101,Deduction!$A:$A,0))*_xlfn.XLOOKUP(Q$1,'Point System'!$E:$E,'Point System'!$G:$G,0),0)</f>
        <v>0</v>
      </c>
      <c r="R101" s="242">
        <f>IFERROR(INDEX(Deduction!$AJ:$AJ,MATCH($A101,Deduction!$A:$A,0))*_xlfn.XLOOKUP(R$1,'Point System'!$E:$E,'Point System'!$G:$G,0),0)</f>
        <v>0</v>
      </c>
      <c r="S101" s="242">
        <f>IFERROR(INDEX(Deduction!$AK:$AK,MATCH($A101,Deduction!$A:$A,0))*_xlfn.XLOOKUP(S$1,'Point System'!$E:$E,'Point System'!$G:$G,0),0)</f>
        <v>0</v>
      </c>
      <c r="T101" s="242">
        <f>IFERROR(INDEX(Deduction!$AL:$AL,MATCH($A101,Deduction!$A:$A,0))*_xlfn.XLOOKUP(T$1,'Point System'!$E:$E,'Point System'!$G:$G,0),0)</f>
        <v>0</v>
      </c>
      <c r="U101" s="242">
        <f>IFERROR(INDEX(Deduction!$AM:$AM,MATCH($A101,Deduction!$A:$A,0))*_xlfn.XLOOKUP(U$1,'Point System'!$E:$E,'Point System'!$G:$G,0),0)</f>
        <v>0</v>
      </c>
      <c r="V101" s="242">
        <f>IFERROR(INDEX(Deduction!$AN:$AN,MATCH($A101,Deduction!$A:$A,0))*_xlfn.XLOOKUP(V$1,'Point System'!$E:$E,'Point System'!$G:$G,0),0)</f>
        <v>0</v>
      </c>
      <c r="W101" s="241">
        <f t="shared" si="4"/>
        <v>0</v>
      </c>
      <c r="X101" s="241">
        <f t="shared" si="5"/>
        <v>0</v>
      </c>
      <c r="Y101" s="244" cm="1">
        <f t="array" ref="Y101">IFERROR(SUMPRODUCT((LOWER(INDEX(Attendance!$E:$ZZ,MATCH($A101,Attendance!$A:$A,0),0))="x")*(TEXT(Attendance!$E$1:$ZZ$1,"mmm")="May"))/SUMPRODUCT((Attendance!$E$1:$ZZ$1&lt;&gt;"")*(TEXT(Attendance!$E$1:$ZZ$1,"mmm")="May")),0)</f>
        <v>0</v>
      </c>
      <c r="Z101" s="245" cm="1">
        <f t="array" ref="Z101">IFERROR(SUMPRODUCT((LOWER(INDEX(Attendance!$E:$ZZ,MATCH($A101,Attendance!$A:$A,0),0))="x")*(Attendance!$E$2:$ZZ$2=_xlfn.XLOOKUP(E$1,'Point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02" spans="1:26" x14ac:dyDescent="0.25">
      <c r="A102" s="58">
        <f>Attendance!A101</f>
        <v>99</v>
      </c>
      <c r="B102" s="60" t="str">
        <f>IF($A102=0,"",IFERROR(_xlfn.LET(_xlpm.x,INDEX(Attendance!$B:$B,MATCH($A102,Attendance!$A:$A,0)),IF(_xlpm.x=0,"",_xlpm.x)),""))</f>
        <v/>
      </c>
      <c r="C102" s="60" t="str">
        <f>IF($A102=0,"",IFERROR(_xlfn.LET(_xlpm.x,INDEX(Attendance!$C:$C,MATCH($A102,Attendance!$A:$A,0)),IF(_xlpm.x=0,"",_xlpm.x)),""))</f>
        <v/>
      </c>
      <c r="D102" s="60" t="str">
        <f>IF($A102=0,"",IFERROR(_xlfn.LET(_xlpm.x,INDEX(Attendance!$D:$D,MATCH($A102,Attendance!$A:$A,0)),IF(_xlpm.x=0,"",_xlpm.x)),""))</f>
        <v/>
      </c>
      <c r="E102" s="233" cm="1">
        <f t="array" ref="E102">SUMPRODUCT((LOWER(INDEX(Attendance!$D:$ZZ,MATCH($A102,Attendance!$A:$A,0),0))="x")*(Attendance!$D$2:$ZZ$2=_xlfn.XLOOKUP(E$1,'Point System'!$A:$A,'Point System'!$B:$B,""))*(TEXT(Attendance!$D$1:$ZZ$1,"mmm")="May"))*_xlfn.XLOOKUP(E$1,'Point System'!$A:$A,'Point System'!$C:$C,0)</f>
        <v>0</v>
      </c>
      <c r="F102" s="233" cm="1">
        <f t="array" ref="F102">SUMPRODUCT((LOWER(INDEX(Attendance!$D:$ZZ,MATCH($A102,Attendance!$A:$A,0),0))="x")*(Attendance!$D$2:$ZZ$2=_xlfn.XLOOKUP(F$1,'Point System'!$A:$A,'Point System'!$B:$B,""))*(TEXT(Attendance!$D$1:$ZZ$1,"mmm")="May"))*_xlfn.XLOOKUP(F$1,'Point System'!$A:$A,'Point System'!$C:$C,0)</f>
        <v>0</v>
      </c>
      <c r="G102" s="233" cm="1">
        <f t="array" ref="G102">SUMPRODUCT((LOWER(INDEX(Attendance!$D:$ZZ,MATCH($A102,Attendance!$A:$A,0),0))="x")*(Attendance!$D$2:$ZZ$2=_xlfn.XLOOKUP(G$1,'Point System'!$A:$A,'Point System'!$B:$B,""))*(TEXT(Attendance!$D$1:$ZZ$1,"mmm")="May"))*_xlfn.XLOOKUP(G$1,'Point System'!$A:$A,'Point System'!$C:$C,0)</f>
        <v>0</v>
      </c>
      <c r="H102" s="233" cm="1">
        <f t="array" ref="H102">SUMPRODUCT((LOWER(INDEX(Attendance!$D:$ZZ,MATCH($A102,Attendance!$A:$A,0),0))="x")*(Attendance!$D$2:$ZZ$2=_xlfn.XLOOKUP(H$1,'Point System'!$A:$A,'Point System'!$B:$B,""))*(TEXT(Attendance!$D$1:$ZZ$1,"mmm")="May"))*_xlfn.XLOOKUP(H$1,'Point System'!$A:$A,'Point System'!$C:$C,0)</f>
        <v>0</v>
      </c>
      <c r="I102" s="233" cm="1">
        <f t="array" ref="I102">SUMPRODUCT((LOWER(INDEX(Attendance!$D:$ZZ,MATCH($A102,Attendance!$A:$A,0),0))="x")*(Attendance!$D$2:$ZZ$2=_xlfn.XLOOKUP(I$1,'Point System'!$A:$A,'Point System'!$B:$B,""))*(TEXT(Attendance!$D$1:$ZZ$1,"mmm")="May"))*_xlfn.XLOOKUP(I$1,'Point System'!$A:$A,'Point System'!$C:$C,0)</f>
        <v>0</v>
      </c>
      <c r="J102" s="233" cm="1">
        <f t="array" ref="J102">SUMPRODUCT((LOWER(INDEX(Attendance!$D:$ZZ,MATCH($A102,Attendance!$A:$A,0),0))="x")*(Attendance!$D$2:$ZZ$2=_xlfn.XLOOKUP(J$1,'Point System'!$A:$A,'Point System'!$B:$B,""))*(TEXT(Attendance!$D$1:$ZZ$1,"mmm")="May"))*_xlfn.XLOOKUP(J$1,'Point System'!$A:$A,'Point System'!$C:$C,0)</f>
        <v>0</v>
      </c>
      <c r="K102" s="233" cm="1">
        <f t="array" ref="K102">SUMPRODUCT((LOWER(INDEX(Attendance!$D:$ZZ,MATCH($A102,Attendance!$A:$A,0),0))="x")*(Attendance!$D$2:$ZZ$2=_xlfn.XLOOKUP(K$1,'Point System'!$A:$A,'Point System'!$B:$B,""))*(TEXT(Attendance!$D$1:$ZZ$1,"mmm")="May"))*_xlfn.XLOOKUP(K$1,'Point System'!$A:$A,'Point System'!$C:$C,0)</f>
        <v>0</v>
      </c>
      <c r="L102" s="188"/>
      <c r="M102" s="188"/>
      <c r="N102" s="188"/>
      <c r="O102" s="188"/>
      <c r="P102" s="241">
        <f t="shared" si="3"/>
        <v>0</v>
      </c>
      <c r="Q102" s="242">
        <f>IFERROR(INDEX(Deduction!$AI:$AI,MATCH($A102,Deduction!$A:$A,0))*_xlfn.XLOOKUP(Q$1,'Point System'!$E:$E,'Point System'!$G:$G,0),0)</f>
        <v>0</v>
      </c>
      <c r="R102" s="242">
        <f>IFERROR(INDEX(Deduction!$AJ:$AJ,MATCH($A102,Deduction!$A:$A,0))*_xlfn.XLOOKUP(R$1,'Point System'!$E:$E,'Point System'!$G:$G,0),0)</f>
        <v>0</v>
      </c>
      <c r="S102" s="242">
        <f>IFERROR(INDEX(Deduction!$AK:$AK,MATCH($A102,Deduction!$A:$A,0))*_xlfn.XLOOKUP(S$1,'Point System'!$E:$E,'Point System'!$G:$G,0),0)</f>
        <v>0</v>
      </c>
      <c r="T102" s="242">
        <f>IFERROR(INDEX(Deduction!$AL:$AL,MATCH($A102,Deduction!$A:$A,0))*_xlfn.XLOOKUP(T$1,'Point System'!$E:$E,'Point System'!$G:$G,0),0)</f>
        <v>0</v>
      </c>
      <c r="U102" s="242">
        <f>IFERROR(INDEX(Deduction!$AM:$AM,MATCH($A102,Deduction!$A:$A,0))*_xlfn.XLOOKUP(U$1,'Point System'!$E:$E,'Point System'!$G:$G,0),0)</f>
        <v>0</v>
      </c>
      <c r="V102" s="242">
        <f>IFERROR(INDEX(Deduction!$AN:$AN,MATCH($A102,Deduction!$A:$A,0))*_xlfn.XLOOKUP(V$1,'Point System'!$E:$E,'Point System'!$G:$G,0),0)</f>
        <v>0</v>
      </c>
      <c r="W102" s="241">
        <f t="shared" si="4"/>
        <v>0</v>
      </c>
      <c r="X102" s="241">
        <f t="shared" si="5"/>
        <v>0</v>
      </c>
      <c r="Y102" s="244" cm="1">
        <f t="array" ref="Y102">IFERROR(SUMPRODUCT((LOWER(INDEX(Attendance!$E:$ZZ,MATCH($A102,Attendance!$A:$A,0),0))="x")*(TEXT(Attendance!$E$1:$ZZ$1,"mmm")="May"))/SUMPRODUCT((Attendance!$E$1:$ZZ$1&lt;&gt;"")*(TEXT(Attendance!$E$1:$ZZ$1,"mmm")="May")),0)</f>
        <v>0</v>
      </c>
      <c r="Z102" s="245" cm="1">
        <f t="array" ref="Z102">IFERROR(SUMPRODUCT((LOWER(INDEX(Attendance!$E:$ZZ,MATCH($A102,Attendance!$A:$A,0),0))="x")*(Attendance!$E$2:$ZZ$2=_xlfn.XLOOKUP(E$1,'Point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03" spans="1:26" x14ac:dyDescent="0.25">
      <c r="A103" s="60">
        <f>Attendance!A102</f>
        <v>100</v>
      </c>
      <c r="B103" s="60" t="str">
        <f>IF($A103=0,"",IFERROR(_xlfn.LET(_xlpm.x,INDEX(Attendance!$B:$B,MATCH($A103,Attendance!$A:$A,0)),IF(_xlpm.x=0,"",_xlpm.x)),""))</f>
        <v/>
      </c>
      <c r="C103" s="60" t="str">
        <f>IF($A103=0,"",IFERROR(_xlfn.LET(_xlpm.x,INDEX(Attendance!$C:$C,MATCH($A103,Attendance!$A:$A,0)),IF(_xlpm.x=0,"",_xlpm.x)),""))</f>
        <v/>
      </c>
      <c r="D103" s="60" t="str">
        <f>IF($A103=0,"",IFERROR(_xlfn.LET(_xlpm.x,INDEX(Attendance!$D:$D,MATCH($A103,Attendance!$A:$A,0)),IF(_xlpm.x=0,"",_xlpm.x)),""))</f>
        <v/>
      </c>
      <c r="E103" s="233" cm="1">
        <f t="array" ref="E103">SUMPRODUCT((LOWER(INDEX(Attendance!$D:$ZZ,MATCH($A103,Attendance!$A:$A,0),0))="x")*(Attendance!$D$2:$ZZ$2=_xlfn.XLOOKUP(E$1,'Point System'!$A:$A,'Point System'!$B:$B,""))*(TEXT(Attendance!$D$1:$ZZ$1,"mmm")="May"))*_xlfn.XLOOKUP(E$1,'Point System'!$A:$A,'Point System'!$C:$C,0)</f>
        <v>0</v>
      </c>
      <c r="F103" s="233" cm="1">
        <f t="array" ref="F103">SUMPRODUCT((LOWER(INDEX(Attendance!$D:$ZZ,MATCH($A103,Attendance!$A:$A,0),0))="x")*(Attendance!$D$2:$ZZ$2=_xlfn.XLOOKUP(F$1,'Point System'!$A:$A,'Point System'!$B:$B,""))*(TEXT(Attendance!$D$1:$ZZ$1,"mmm")="May"))*_xlfn.XLOOKUP(F$1,'Point System'!$A:$A,'Point System'!$C:$C,0)</f>
        <v>0</v>
      </c>
      <c r="G103" s="233" cm="1">
        <f t="array" ref="G103">SUMPRODUCT((LOWER(INDEX(Attendance!$D:$ZZ,MATCH($A103,Attendance!$A:$A,0),0))="x")*(Attendance!$D$2:$ZZ$2=_xlfn.XLOOKUP(G$1,'Point System'!$A:$A,'Point System'!$B:$B,""))*(TEXT(Attendance!$D$1:$ZZ$1,"mmm")="May"))*_xlfn.XLOOKUP(G$1,'Point System'!$A:$A,'Point System'!$C:$C,0)</f>
        <v>0</v>
      </c>
      <c r="H103" s="233" cm="1">
        <f t="array" ref="H103">SUMPRODUCT((LOWER(INDEX(Attendance!$D:$ZZ,MATCH($A103,Attendance!$A:$A,0),0))="x")*(Attendance!$D$2:$ZZ$2=_xlfn.XLOOKUP(H$1,'Point System'!$A:$A,'Point System'!$B:$B,""))*(TEXT(Attendance!$D$1:$ZZ$1,"mmm")="May"))*_xlfn.XLOOKUP(H$1,'Point System'!$A:$A,'Point System'!$C:$C,0)</f>
        <v>0</v>
      </c>
      <c r="I103" s="233" cm="1">
        <f t="array" ref="I103">SUMPRODUCT((LOWER(INDEX(Attendance!$D:$ZZ,MATCH($A103,Attendance!$A:$A,0),0))="x")*(Attendance!$D$2:$ZZ$2=_xlfn.XLOOKUP(I$1,'Point System'!$A:$A,'Point System'!$B:$B,""))*(TEXT(Attendance!$D$1:$ZZ$1,"mmm")="May"))*_xlfn.XLOOKUP(I$1,'Point System'!$A:$A,'Point System'!$C:$C,0)</f>
        <v>0</v>
      </c>
      <c r="J103" s="233" cm="1">
        <f t="array" ref="J103">SUMPRODUCT((LOWER(INDEX(Attendance!$D:$ZZ,MATCH($A103,Attendance!$A:$A,0),0))="x")*(Attendance!$D$2:$ZZ$2=_xlfn.XLOOKUP(J$1,'Point System'!$A:$A,'Point System'!$B:$B,""))*(TEXT(Attendance!$D$1:$ZZ$1,"mmm")="May"))*_xlfn.XLOOKUP(J$1,'Point System'!$A:$A,'Point System'!$C:$C,0)</f>
        <v>0</v>
      </c>
      <c r="K103" s="233" cm="1">
        <f t="array" ref="K103">SUMPRODUCT((LOWER(INDEX(Attendance!$D:$ZZ,MATCH($A103,Attendance!$A:$A,0),0))="x")*(Attendance!$D$2:$ZZ$2=_xlfn.XLOOKUP(K$1,'Point System'!$A:$A,'Point System'!$B:$B,""))*(TEXT(Attendance!$D$1:$ZZ$1,"mmm")="May"))*_xlfn.XLOOKUP(K$1,'Point System'!$A:$A,'Point System'!$C:$C,0)</f>
        <v>0</v>
      </c>
      <c r="L103" s="188"/>
      <c r="M103" s="188"/>
      <c r="N103" s="188"/>
      <c r="O103" s="188"/>
      <c r="P103" s="241">
        <f t="shared" si="3"/>
        <v>0</v>
      </c>
      <c r="Q103" s="242">
        <f>IFERROR(INDEX(Deduction!$AI:$AI,MATCH($A103,Deduction!$A:$A,0))*_xlfn.XLOOKUP(Q$1,'Point System'!$E:$E,'Point System'!$G:$G,0),0)</f>
        <v>0</v>
      </c>
      <c r="R103" s="242">
        <f>IFERROR(INDEX(Deduction!$AJ:$AJ,MATCH($A103,Deduction!$A:$A,0))*_xlfn.XLOOKUP(R$1,'Point System'!$E:$E,'Point System'!$G:$G,0),0)</f>
        <v>0</v>
      </c>
      <c r="S103" s="242">
        <f>IFERROR(INDEX(Deduction!$AK:$AK,MATCH($A103,Deduction!$A:$A,0))*_xlfn.XLOOKUP(S$1,'Point System'!$E:$E,'Point System'!$G:$G,0),0)</f>
        <v>0</v>
      </c>
      <c r="T103" s="242">
        <f>IFERROR(INDEX(Deduction!$AL:$AL,MATCH($A103,Deduction!$A:$A,0))*_xlfn.XLOOKUP(T$1,'Point System'!$E:$E,'Point System'!$G:$G,0),0)</f>
        <v>0</v>
      </c>
      <c r="U103" s="242">
        <f>IFERROR(INDEX(Deduction!$AM:$AM,MATCH($A103,Deduction!$A:$A,0))*_xlfn.XLOOKUP(U$1,'Point System'!$E:$E,'Point System'!$G:$G,0),0)</f>
        <v>0</v>
      </c>
      <c r="V103" s="242">
        <f>IFERROR(INDEX(Deduction!$AN:$AN,MATCH($A103,Deduction!$A:$A,0))*_xlfn.XLOOKUP(V$1,'Point System'!$E:$E,'Point System'!$G:$G,0),0)</f>
        <v>0</v>
      </c>
      <c r="W103" s="241">
        <f t="shared" si="4"/>
        <v>0</v>
      </c>
      <c r="X103" s="241">
        <f t="shared" si="5"/>
        <v>0</v>
      </c>
      <c r="Y103" s="244" cm="1">
        <f t="array" ref="Y103">IFERROR(SUMPRODUCT((LOWER(INDEX(Attendance!$E:$ZZ,MATCH($A103,Attendance!$A:$A,0),0))="x")*(TEXT(Attendance!$E$1:$ZZ$1,"mmm")="May"))/SUMPRODUCT((Attendance!$E$1:$ZZ$1&lt;&gt;"")*(TEXT(Attendance!$E$1:$ZZ$1,"mmm")="May")),0)</f>
        <v>0</v>
      </c>
      <c r="Z103" s="245" cm="1">
        <f t="array" ref="Z103">IFERROR(SUMPRODUCT((LOWER(INDEX(Attendance!$E:$ZZ,MATCH($A103,Attendance!$A:$A,0),0))="x")*(Attendance!$E$2:$ZZ$2=_xlfn.XLOOKUP(E$1,'Point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04" spans="1:26" x14ac:dyDescent="0.25">
      <c r="A104" s="58">
        <f>Attendance!A103</f>
        <v>101</v>
      </c>
      <c r="B104" s="60" t="str">
        <f>IF($A104=0,"",IFERROR(_xlfn.LET(_xlpm.x,INDEX(Attendance!$B:$B,MATCH($A104,Attendance!$A:$A,0)),IF(_xlpm.x=0,"",_xlpm.x)),""))</f>
        <v/>
      </c>
      <c r="C104" s="60" t="str">
        <f>IF($A104=0,"",IFERROR(_xlfn.LET(_xlpm.x,INDEX(Attendance!$C:$C,MATCH($A104,Attendance!$A:$A,0)),IF(_xlpm.x=0,"",_xlpm.x)),""))</f>
        <v/>
      </c>
      <c r="D104" s="60" t="str">
        <f>IF($A104=0,"",IFERROR(_xlfn.LET(_xlpm.x,INDEX(Attendance!$D:$D,MATCH($A104,Attendance!$A:$A,0)),IF(_xlpm.x=0,"",_xlpm.x)),""))</f>
        <v/>
      </c>
      <c r="E104" s="233" cm="1">
        <f t="array" ref="E104">SUMPRODUCT((LOWER(INDEX(Attendance!$D:$ZZ,MATCH($A104,Attendance!$A:$A,0),0))="x")*(Attendance!$D$2:$ZZ$2=_xlfn.XLOOKUP(E$1,'Point System'!$A:$A,'Point System'!$B:$B,""))*(TEXT(Attendance!$D$1:$ZZ$1,"mmm")="May"))*_xlfn.XLOOKUP(E$1,'Point System'!$A:$A,'Point System'!$C:$C,0)</f>
        <v>0</v>
      </c>
      <c r="F104" s="233" cm="1">
        <f t="array" ref="F104">SUMPRODUCT((LOWER(INDEX(Attendance!$D:$ZZ,MATCH($A104,Attendance!$A:$A,0),0))="x")*(Attendance!$D$2:$ZZ$2=_xlfn.XLOOKUP(F$1,'Point System'!$A:$A,'Point System'!$B:$B,""))*(TEXT(Attendance!$D$1:$ZZ$1,"mmm")="May"))*_xlfn.XLOOKUP(F$1,'Point System'!$A:$A,'Point System'!$C:$C,0)</f>
        <v>0</v>
      </c>
      <c r="G104" s="233" cm="1">
        <f t="array" ref="G104">SUMPRODUCT((LOWER(INDEX(Attendance!$D:$ZZ,MATCH($A104,Attendance!$A:$A,0),0))="x")*(Attendance!$D$2:$ZZ$2=_xlfn.XLOOKUP(G$1,'Point System'!$A:$A,'Point System'!$B:$B,""))*(TEXT(Attendance!$D$1:$ZZ$1,"mmm")="May"))*_xlfn.XLOOKUP(G$1,'Point System'!$A:$A,'Point System'!$C:$C,0)</f>
        <v>0</v>
      </c>
      <c r="H104" s="233" cm="1">
        <f t="array" ref="H104">SUMPRODUCT((LOWER(INDEX(Attendance!$D:$ZZ,MATCH($A104,Attendance!$A:$A,0),0))="x")*(Attendance!$D$2:$ZZ$2=_xlfn.XLOOKUP(H$1,'Point System'!$A:$A,'Point System'!$B:$B,""))*(TEXT(Attendance!$D$1:$ZZ$1,"mmm")="May"))*_xlfn.XLOOKUP(H$1,'Point System'!$A:$A,'Point System'!$C:$C,0)</f>
        <v>0</v>
      </c>
      <c r="I104" s="233" cm="1">
        <f t="array" ref="I104">SUMPRODUCT((LOWER(INDEX(Attendance!$D:$ZZ,MATCH($A104,Attendance!$A:$A,0),0))="x")*(Attendance!$D$2:$ZZ$2=_xlfn.XLOOKUP(I$1,'Point System'!$A:$A,'Point System'!$B:$B,""))*(TEXT(Attendance!$D$1:$ZZ$1,"mmm")="May"))*_xlfn.XLOOKUP(I$1,'Point System'!$A:$A,'Point System'!$C:$C,0)</f>
        <v>0</v>
      </c>
      <c r="J104" s="233" cm="1">
        <f t="array" ref="J104">SUMPRODUCT((LOWER(INDEX(Attendance!$D:$ZZ,MATCH($A104,Attendance!$A:$A,0),0))="x")*(Attendance!$D$2:$ZZ$2=_xlfn.XLOOKUP(J$1,'Point System'!$A:$A,'Point System'!$B:$B,""))*(TEXT(Attendance!$D$1:$ZZ$1,"mmm")="May"))*_xlfn.XLOOKUP(J$1,'Point System'!$A:$A,'Point System'!$C:$C,0)</f>
        <v>0</v>
      </c>
      <c r="K104" s="233" cm="1">
        <f t="array" ref="K104">SUMPRODUCT((LOWER(INDEX(Attendance!$D:$ZZ,MATCH($A104,Attendance!$A:$A,0),0))="x")*(Attendance!$D$2:$ZZ$2=_xlfn.XLOOKUP(K$1,'Point System'!$A:$A,'Point System'!$B:$B,""))*(TEXT(Attendance!$D$1:$ZZ$1,"mmm")="May"))*_xlfn.XLOOKUP(K$1,'Point System'!$A:$A,'Point System'!$C:$C,0)</f>
        <v>0</v>
      </c>
      <c r="L104" s="188"/>
      <c r="M104" s="188"/>
      <c r="N104" s="188"/>
      <c r="O104" s="188"/>
      <c r="P104" s="241">
        <f t="shared" si="3"/>
        <v>0</v>
      </c>
      <c r="Q104" s="242">
        <f>IFERROR(INDEX(Deduction!$AI:$AI,MATCH($A104,Deduction!$A:$A,0))*_xlfn.XLOOKUP(Q$1,'Point System'!$E:$E,'Point System'!$G:$G,0),0)</f>
        <v>0</v>
      </c>
      <c r="R104" s="242">
        <f>IFERROR(INDEX(Deduction!$AJ:$AJ,MATCH($A104,Deduction!$A:$A,0))*_xlfn.XLOOKUP(R$1,'Point System'!$E:$E,'Point System'!$G:$G,0),0)</f>
        <v>0</v>
      </c>
      <c r="S104" s="242">
        <f>IFERROR(INDEX(Deduction!$AK:$AK,MATCH($A104,Deduction!$A:$A,0))*_xlfn.XLOOKUP(S$1,'Point System'!$E:$E,'Point System'!$G:$G,0),0)</f>
        <v>0</v>
      </c>
      <c r="T104" s="242">
        <f>IFERROR(INDEX(Deduction!$AL:$AL,MATCH($A104,Deduction!$A:$A,0))*_xlfn.XLOOKUP(T$1,'Point System'!$E:$E,'Point System'!$G:$G,0),0)</f>
        <v>0</v>
      </c>
      <c r="U104" s="242">
        <f>IFERROR(INDEX(Deduction!$AM:$AM,MATCH($A104,Deduction!$A:$A,0))*_xlfn.XLOOKUP(U$1,'Point System'!$E:$E,'Point System'!$G:$G,0),0)</f>
        <v>0</v>
      </c>
      <c r="V104" s="242">
        <f>IFERROR(INDEX(Deduction!$AN:$AN,MATCH($A104,Deduction!$A:$A,0))*_xlfn.XLOOKUP(V$1,'Point System'!$E:$E,'Point System'!$G:$G,0),0)</f>
        <v>0</v>
      </c>
      <c r="W104" s="241">
        <f t="shared" si="4"/>
        <v>0</v>
      </c>
      <c r="X104" s="241">
        <f t="shared" si="5"/>
        <v>0</v>
      </c>
      <c r="Y104" s="244" cm="1">
        <f t="array" ref="Y104">IFERROR(SUMPRODUCT((LOWER(INDEX(Attendance!$E:$ZZ,MATCH($A104,Attendance!$A:$A,0),0))="x")*(TEXT(Attendance!$E$1:$ZZ$1,"mmm")="May"))/SUMPRODUCT((Attendance!$E$1:$ZZ$1&lt;&gt;"")*(TEXT(Attendance!$E$1:$ZZ$1,"mmm")="May")),0)</f>
        <v>0</v>
      </c>
      <c r="Z104" s="245" cm="1">
        <f t="array" ref="Z104">IFERROR(SUMPRODUCT((LOWER(INDEX(Attendance!$E:$ZZ,MATCH($A104,Attendance!$A:$A,0),0))="x")*(Attendance!$E$2:$ZZ$2=_xlfn.XLOOKUP(E$1,'Point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05" spans="1:26" x14ac:dyDescent="0.25">
      <c r="A105" s="60">
        <f>Attendance!A104</f>
        <v>102</v>
      </c>
      <c r="B105" s="60" t="str">
        <f>IF($A105=0,"",IFERROR(_xlfn.LET(_xlpm.x,INDEX(Attendance!$B:$B,MATCH($A105,Attendance!$A:$A,0)),IF(_xlpm.x=0,"",_xlpm.x)),""))</f>
        <v/>
      </c>
      <c r="C105" s="60" t="str">
        <f>IF($A105=0,"",IFERROR(_xlfn.LET(_xlpm.x,INDEX(Attendance!$C:$C,MATCH($A105,Attendance!$A:$A,0)),IF(_xlpm.x=0,"",_xlpm.x)),""))</f>
        <v/>
      </c>
      <c r="D105" s="60" t="str">
        <f>IF($A105=0,"",IFERROR(_xlfn.LET(_xlpm.x,INDEX(Attendance!$D:$D,MATCH($A105,Attendance!$A:$A,0)),IF(_xlpm.x=0,"",_xlpm.x)),""))</f>
        <v/>
      </c>
      <c r="E105" s="233" cm="1">
        <f t="array" ref="E105">SUMPRODUCT((LOWER(INDEX(Attendance!$D:$ZZ,MATCH($A105,Attendance!$A:$A,0),0))="x")*(Attendance!$D$2:$ZZ$2=_xlfn.XLOOKUP(E$1,'Point System'!$A:$A,'Point System'!$B:$B,""))*(TEXT(Attendance!$D$1:$ZZ$1,"mmm")="May"))*_xlfn.XLOOKUP(E$1,'Point System'!$A:$A,'Point System'!$C:$C,0)</f>
        <v>0</v>
      </c>
      <c r="F105" s="233" cm="1">
        <f t="array" ref="F105">SUMPRODUCT((LOWER(INDEX(Attendance!$D:$ZZ,MATCH($A105,Attendance!$A:$A,0),0))="x")*(Attendance!$D$2:$ZZ$2=_xlfn.XLOOKUP(F$1,'Point System'!$A:$A,'Point System'!$B:$B,""))*(TEXT(Attendance!$D$1:$ZZ$1,"mmm")="May"))*_xlfn.XLOOKUP(F$1,'Point System'!$A:$A,'Point System'!$C:$C,0)</f>
        <v>0</v>
      </c>
      <c r="G105" s="233" cm="1">
        <f t="array" ref="G105">SUMPRODUCT((LOWER(INDEX(Attendance!$D:$ZZ,MATCH($A105,Attendance!$A:$A,0),0))="x")*(Attendance!$D$2:$ZZ$2=_xlfn.XLOOKUP(G$1,'Point System'!$A:$A,'Point System'!$B:$B,""))*(TEXT(Attendance!$D$1:$ZZ$1,"mmm")="May"))*_xlfn.XLOOKUP(G$1,'Point System'!$A:$A,'Point System'!$C:$C,0)</f>
        <v>0</v>
      </c>
      <c r="H105" s="233" cm="1">
        <f t="array" ref="H105">SUMPRODUCT((LOWER(INDEX(Attendance!$D:$ZZ,MATCH($A105,Attendance!$A:$A,0),0))="x")*(Attendance!$D$2:$ZZ$2=_xlfn.XLOOKUP(H$1,'Point System'!$A:$A,'Point System'!$B:$B,""))*(TEXT(Attendance!$D$1:$ZZ$1,"mmm")="May"))*_xlfn.XLOOKUP(H$1,'Point System'!$A:$A,'Point System'!$C:$C,0)</f>
        <v>0</v>
      </c>
      <c r="I105" s="233" cm="1">
        <f t="array" ref="I105">SUMPRODUCT((LOWER(INDEX(Attendance!$D:$ZZ,MATCH($A105,Attendance!$A:$A,0),0))="x")*(Attendance!$D$2:$ZZ$2=_xlfn.XLOOKUP(I$1,'Point System'!$A:$A,'Point System'!$B:$B,""))*(TEXT(Attendance!$D$1:$ZZ$1,"mmm")="May"))*_xlfn.XLOOKUP(I$1,'Point System'!$A:$A,'Point System'!$C:$C,0)</f>
        <v>0</v>
      </c>
      <c r="J105" s="233" cm="1">
        <f t="array" ref="J105">SUMPRODUCT((LOWER(INDEX(Attendance!$D:$ZZ,MATCH($A105,Attendance!$A:$A,0),0))="x")*(Attendance!$D$2:$ZZ$2=_xlfn.XLOOKUP(J$1,'Point System'!$A:$A,'Point System'!$B:$B,""))*(TEXT(Attendance!$D$1:$ZZ$1,"mmm")="May"))*_xlfn.XLOOKUP(J$1,'Point System'!$A:$A,'Point System'!$C:$C,0)</f>
        <v>0</v>
      </c>
      <c r="K105" s="233" cm="1">
        <f t="array" ref="K105">SUMPRODUCT((LOWER(INDEX(Attendance!$D:$ZZ,MATCH($A105,Attendance!$A:$A,0),0))="x")*(Attendance!$D$2:$ZZ$2=_xlfn.XLOOKUP(K$1,'Point System'!$A:$A,'Point System'!$B:$B,""))*(TEXT(Attendance!$D$1:$ZZ$1,"mmm")="May"))*_xlfn.XLOOKUP(K$1,'Point System'!$A:$A,'Point System'!$C:$C,0)</f>
        <v>0</v>
      </c>
      <c r="L105" s="188"/>
      <c r="M105" s="188"/>
      <c r="N105" s="188"/>
      <c r="O105" s="188"/>
      <c r="P105" s="241">
        <f t="shared" si="3"/>
        <v>0</v>
      </c>
      <c r="Q105" s="242">
        <f>IFERROR(INDEX(Deduction!$AI:$AI,MATCH($A105,Deduction!$A:$A,0))*_xlfn.XLOOKUP(Q$1,'Point System'!$E:$E,'Point System'!$G:$G,0),0)</f>
        <v>0</v>
      </c>
      <c r="R105" s="242">
        <f>IFERROR(INDEX(Deduction!$AJ:$AJ,MATCH($A105,Deduction!$A:$A,0))*_xlfn.XLOOKUP(R$1,'Point System'!$E:$E,'Point System'!$G:$G,0),0)</f>
        <v>0</v>
      </c>
      <c r="S105" s="242">
        <f>IFERROR(INDEX(Deduction!$AK:$AK,MATCH($A105,Deduction!$A:$A,0))*_xlfn.XLOOKUP(S$1,'Point System'!$E:$E,'Point System'!$G:$G,0),0)</f>
        <v>0</v>
      </c>
      <c r="T105" s="242">
        <f>IFERROR(INDEX(Deduction!$AL:$AL,MATCH($A105,Deduction!$A:$A,0))*_xlfn.XLOOKUP(T$1,'Point System'!$E:$E,'Point System'!$G:$G,0),0)</f>
        <v>0</v>
      </c>
      <c r="U105" s="242">
        <f>IFERROR(INDEX(Deduction!$AM:$AM,MATCH($A105,Deduction!$A:$A,0))*_xlfn.XLOOKUP(U$1,'Point System'!$E:$E,'Point System'!$G:$G,0),0)</f>
        <v>0</v>
      </c>
      <c r="V105" s="242">
        <f>IFERROR(INDEX(Deduction!$AN:$AN,MATCH($A105,Deduction!$A:$A,0))*_xlfn.XLOOKUP(V$1,'Point System'!$E:$E,'Point System'!$G:$G,0),0)</f>
        <v>0</v>
      </c>
      <c r="W105" s="241">
        <f t="shared" si="4"/>
        <v>0</v>
      </c>
      <c r="X105" s="241">
        <f t="shared" si="5"/>
        <v>0</v>
      </c>
      <c r="Y105" s="244" cm="1">
        <f t="array" ref="Y105">IFERROR(SUMPRODUCT((LOWER(INDEX(Attendance!$E:$ZZ,MATCH($A105,Attendance!$A:$A,0),0))="x")*(TEXT(Attendance!$E$1:$ZZ$1,"mmm")="May"))/SUMPRODUCT((Attendance!$E$1:$ZZ$1&lt;&gt;"")*(TEXT(Attendance!$E$1:$ZZ$1,"mmm")="May")),0)</f>
        <v>0</v>
      </c>
      <c r="Z105" s="245" cm="1">
        <f t="array" ref="Z105">IFERROR(SUMPRODUCT((LOWER(INDEX(Attendance!$E:$ZZ,MATCH($A105,Attendance!$A:$A,0),0))="x")*(Attendance!$E$2:$ZZ$2=_xlfn.XLOOKUP(E$1,'Point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06" spans="1:26" x14ac:dyDescent="0.25">
      <c r="A106" s="58">
        <f>Attendance!A105</f>
        <v>103</v>
      </c>
      <c r="B106" s="60" t="str">
        <f>IF($A106=0,"",IFERROR(_xlfn.LET(_xlpm.x,INDEX(Attendance!$B:$B,MATCH($A106,Attendance!$A:$A,0)),IF(_xlpm.x=0,"",_xlpm.x)),""))</f>
        <v/>
      </c>
      <c r="C106" s="60" t="str">
        <f>IF($A106=0,"",IFERROR(_xlfn.LET(_xlpm.x,INDEX(Attendance!$C:$C,MATCH($A106,Attendance!$A:$A,0)),IF(_xlpm.x=0,"",_xlpm.x)),""))</f>
        <v/>
      </c>
      <c r="D106" s="60" t="str">
        <f>IF($A106=0,"",IFERROR(_xlfn.LET(_xlpm.x,INDEX(Attendance!$D:$D,MATCH($A106,Attendance!$A:$A,0)),IF(_xlpm.x=0,"",_xlpm.x)),""))</f>
        <v/>
      </c>
      <c r="E106" s="233" cm="1">
        <f t="array" ref="E106">SUMPRODUCT((LOWER(INDEX(Attendance!$D:$ZZ,MATCH($A106,Attendance!$A:$A,0),0))="x")*(Attendance!$D$2:$ZZ$2=_xlfn.XLOOKUP(E$1,'Point System'!$A:$A,'Point System'!$B:$B,""))*(TEXT(Attendance!$D$1:$ZZ$1,"mmm")="May"))*_xlfn.XLOOKUP(E$1,'Point System'!$A:$A,'Point System'!$C:$C,0)</f>
        <v>0</v>
      </c>
      <c r="F106" s="233" cm="1">
        <f t="array" ref="F106">SUMPRODUCT((LOWER(INDEX(Attendance!$D:$ZZ,MATCH($A106,Attendance!$A:$A,0),0))="x")*(Attendance!$D$2:$ZZ$2=_xlfn.XLOOKUP(F$1,'Point System'!$A:$A,'Point System'!$B:$B,""))*(TEXT(Attendance!$D$1:$ZZ$1,"mmm")="May"))*_xlfn.XLOOKUP(F$1,'Point System'!$A:$A,'Point System'!$C:$C,0)</f>
        <v>0</v>
      </c>
      <c r="G106" s="233" cm="1">
        <f t="array" ref="G106">SUMPRODUCT((LOWER(INDEX(Attendance!$D:$ZZ,MATCH($A106,Attendance!$A:$A,0),0))="x")*(Attendance!$D$2:$ZZ$2=_xlfn.XLOOKUP(G$1,'Point System'!$A:$A,'Point System'!$B:$B,""))*(TEXT(Attendance!$D$1:$ZZ$1,"mmm")="May"))*_xlfn.XLOOKUP(G$1,'Point System'!$A:$A,'Point System'!$C:$C,0)</f>
        <v>0</v>
      </c>
      <c r="H106" s="233" cm="1">
        <f t="array" ref="H106">SUMPRODUCT((LOWER(INDEX(Attendance!$D:$ZZ,MATCH($A106,Attendance!$A:$A,0),0))="x")*(Attendance!$D$2:$ZZ$2=_xlfn.XLOOKUP(H$1,'Point System'!$A:$A,'Point System'!$B:$B,""))*(TEXT(Attendance!$D$1:$ZZ$1,"mmm")="May"))*_xlfn.XLOOKUP(H$1,'Point System'!$A:$A,'Point System'!$C:$C,0)</f>
        <v>0</v>
      </c>
      <c r="I106" s="233" cm="1">
        <f t="array" ref="I106">SUMPRODUCT((LOWER(INDEX(Attendance!$D:$ZZ,MATCH($A106,Attendance!$A:$A,0),0))="x")*(Attendance!$D$2:$ZZ$2=_xlfn.XLOOKUP(I$1,'Point System'!$A:$A,'Point System'!$B:$B,""))*(TEXT(Attendance!$D$1:$ZZ$1,"mmm")="May"))*_xlfn.XLOOKUP(I$1,'Point System'!$A:$A,'Point System'!$C:$C,0)</f>
        <v>0</v>
      </c>
      <c r="J106" s="233" cm="1">
        <f t="array" ref="J106">SUMPRODUCT((LOWER(INDEX(Attendance!$D:$ZZ,MATCH($A106,Attendance!$A:$A,0),0))="x")*(Attendance!$D$2:$ZZ$2=_xlfn.XLOOKUP(J$1,'Point System'!$A:$A,'Point System'!$B:$B,""))*(TEXT(Attendance!$D$1:$ZZ$1,"mmm")="May"))*_xlfn.XLOOKUP(J$1,'Point System'!$A:$A,'Point System'!$C:$C,0)</f>
        <v>0</v>
      </c>
      <c r="K106" s="233" cm="1">
        <f t="array" ref="K106">SUMPRODUCT((LOWER(INDEX(Attendance!$D:$ZZ,MATCH($A106,Attendance!$A:$A,0),0))="x")*(Attendance!$D$2:$ZZ$2=_xlfn.XLOOKUP(K$1,'Point System'!$A:$A,'Point System'!$B:$B,""))*(TEXT(Attendance!$D$1:$ZZ$1,"mmm")="May"))*_xlfn.XLOOKUP(K$1,'Point System'!$A:$A,'Point System'!$C:$C,0)</f>
        <v>0</v>
      </c>
      <c r="L106" s="188"/>
      <c r="M106" s="188"/>
      <c r="N106" s="188"/>
      <c r="O106" s="188"/>
      <c r="P106" s="241">
        <f t="shared" si="3"/>
        <v>0</v>
      </c>
      <c r="Q106" s="242">
        <f>IFERROR(INDEX(Deduction!$AI:$AI,MATCH($A106,Deduction!$A:$A,0))*_xlfn.XLOOKUP(Q$1,'Point System'!$E:$E,'Point System'!$G:$G,0),0)</f>
        <v>0</v>
      </c>
      <c r="R106" s="242">
        <f>IFERROR(INDEX(Deduction!$AJ:$AJ,MATCH($A106,Deduction!$A:$A,0))*_xlfn.XLOOKUP(R$1,'Point System'!$E:$E,'Point System'!$G:$G,0),0)</f>
        <v>0</v>
      </c>
      <c r="S106" s="242">
        <f>IFERROR(INDEX(Deduction!$AK:$AK,MATCH($A106,Deduction!$A:$A,0))*_xlfn.XLOOKUP(S$1,'Point System'!$E:$E,'Point System'!$G:$G,0),0)</f>
        <v>0</v>
      </c>
      <c r="T106" s="242">
        <f>IFERROR(INDEX(Deduction!$AL:$AL,MATCH($A106,Deduction!$A:$A,0))*_xlfn.XLOOKUP(T$1,'Point System'!$E:$E,'Point System'!$G:$G,0),0)</f>
        <v>0</v>
      </c>
      <c r="U106" s="242">
        <f>IFERROR(INDEX(Deduction!$AM:$AM,MATCH($A106,Deduction!$A:$A,0))*_xlfn.XLOOKUP(U$1,'Point System'!$E:$E,'Point System'!$G:$G,0),0)</f>
        <v>0</v>
      </c>
      <c r="V106" s="242">
        <f>IFERROR(INDEX(Deduction!$AN:$AN,MATCH($A106,Deduction!$A:$A,0))*_xlfn.XLOOKUP(V$1,'Point System'!$E:$E,'Point System'!$G:$G,0),0)</f>
        <v>0</v>
      </c>
      <c r="W106" s="241">
        <f t="shared" si="4"/>
        <v>0</v>
      </c>
      <c r="X106" s="241">
        <f t="shared" si="5"/>
        <v>0</v>
      </c>
      <c r="Y106" s="244" cm="1">
        <f t="array" ref="Y106">IFERROR(SUMPRODUCT((LOWER(INDEX(Attendance!$E:$ZZ,MATCH($A106,Attendance!$A:$A,0),0))="x")*(TEXT(Attendance!$E$1:$ZZ$1,"mmm")="May"))/SUMPRODUCT((Attendance!$E$1:$ZZ$1&lt;&gt;"")*(TEXT(Attendance!$E$1:$ZZ$1,"mmm")="May")),0)</f>
        <v>0</v>
      </c>
      <c r="Z106" s="245" cm="1">
        <f t="array" ref="Z106">IFERROR(SUMPRODUCT((LOWER(INDEX(Attendance!$E:$ZZ,MATCH($A106,Attendance!$A:$A,0),0))="x")*(Attendance!$E$2:$ZZ$2=_xlfn.XLOOKUP(E$1,'Point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07" spans="1:26" x14ac:dyDescent="0.25">
      <c r="A107" s="60">
        <f>Attendance!A106</f>
        <v>104</v>
      </c>
      <c r="B107" s="60" t="str">
        <f>IF($A107=0,"",IFERROR(_xlfn.LET(_xlpm.x,INDEX(Attendance!$B:$B,MATCH($A107,Attendance!$A:$A,0)),IF(_xlpm.x=0,"",_xlpm.x)),""))</f>
        <v/>
      </c>
      <c r="C107" s="60" t="str">
        <f>IF($A107=0,"",IFERROR(_xlfn.LET(_xlpm.x,INDEX(Attendance!$C:$C,MATCH($A107,Attendance!$A:$A,0)),IF(_xlpm.x=0,"",_xlpm.x)),""))</f>
        <v/>
      </c>
      <c r="D107" s="60" t="str">
        <f>IF($A107=0,"",IFERROR(_xlfn.LET(_xlpm.x,INDEX(Attendance!$D:$D,MATCH($A107,Attendance!$A:$A,0)),IF(_xlpm.x=0,"",_xlpm.x)),""))</f>
        <v/>
      </c>
      <c r="E107" s="233" cm="1">
        <f t="array" ref="E107">SUMPRODUCT((LOWER(INDEX(Attendance!$D:$ZZ,MATCH($A107,Attendance!$A:$A,0),0))="x")*(Attendance!$D$2:$ZZ$2=_xlfn.XLOOKUP(E$1,'Point System'!$A:$A,'Point System'!$B:$B,""))*(TEXT(Attendance!$D$1:$ZZ$1,"mmm")="May"))*_xlfn.XLOOKUP(E$1,'Point System'!$A:$A,'Point System'!$C:$C,0)</f>
        <v>0</v>
      </c>
      <c r="F107" s="233" cm="1">
        <f t="array" ref="F107">SUMPRODUCT((LOWER(INDEX(Attendance!$D:$ZZ,MATCH($A107,Attendance!$A:$A,0),0))="x")*(Attendance!$D$2:$ZZ$2=_xlfn.XLOOKUP(F$1,'Point System'!$A:$A,'Point System'!$B:$B,""))*(TEXT(Attendance!$D$1:$ZZ$1,"mmm")="May"))*_xlfn.XLOOKUP(F$1,'Point System'!$A:$A,'Point System'!$C:$C,0)</f>
        <v>0</v>
      </c>
      <c r="G107" s="233" cm="1">
        <f t="array" ref="G107">SUMPRODUCT((LOWER(INDEX(Attendance!$D:$ZZ,MATCH($A107,Attendance!$A:$A,0),0))="x")*(Attendance!$D$2:$ZZ$2=_xlfn.XLOOKUP(G$1,'Point System'!$A:$A,'Point System'!$B:$B,""))*(TEXT(Attendance!$D$1:$ZZ$1,"mmm")="May"))*_xlfn.XLOOKUP(G$1,'Point System'!$A:$A,'Point System'!$C:$C,0)</f>
        <v>0</v>
      </c>
      <c r="H107" s="233" cm="1">
        <f t="array" ref="H107">SUMPRODUCT((LOWER(INDEX(Attendance!$D:$ZZ,MATCH($A107,Attendance!$A:$A,0),0))="x")*(Attendance!$D$2:$ZZ$2=_xlfn.XLOOKUP(H$1,'Point System'!$A:$A,'Point System'!$B:$B,""))*(TEXT(Attendance!$D$1:$ZZ$1,"mmm")="May"))*_xlfn.XLOOKUP(H$1,'Point System'!$A:$A,'Point System'!$C:$C,0)</f>
        <v>0</v>
      </c>
      <c r="I107" s="233" cm="1">
        <f t="array" ref="I107">SUMPRODUCT((LOWER(INDEX(Attendance!$D:$ZZ,MATCH($A107,Attendance!$A:$A,0),0))="x")*(Attendance!$D$2:$ZZ$2=_xlfn.XLOOKUP(I$1,'Point System'!$A:$A,'Point System'!$B:$B,""))*(TEXT(Attendance!$D$1:$ZZ$1,"mmm")="May"))*_xlfn.XLOOKUP(I$1,'Point System'!$A:$A,'Point System'!$C:$C,0)</f>
        <v>0</v>
      </c>
      <c r="J107" s="233" cm="1">
        <f t="array" ref="J107">SUMPRODUCT((LOWER(INDEX(Attendance!$D:$ZZ,MATCH($A107,Attendance!$A:$A,0),0))="x")*(Attendance!$D$2:$ZZ$2=_xlfn.XLOOKUP(J$1,'Point System'!$A:$A,'Point System'!$B:$B,""))*(TEXT(Attendance!$D$1:$ZZ$1,"mmm")="May"))*_xlfn.XLOOKUP(J$1,'Point System'!$A:$A,'Point System'!$C:$C,0)</f>
        <v>0</v>
      </c>
      <c r="K107" s="233" cm="1">
        <f t="array" ref="K107">SUMPRODUCT((LOWER(INDEX(Attendance!$D:$ZZ,MATCH($A107,Attendance!$A:$A,0),0))="x")*(Attendance!$D$2:$ZZ$2=_xlfn.XLOOKUP(K$1,'Point System'!$A:$A,'Point System'!$B:$B,""))*(TEXT(Attendance!$D$1:$ZZ$1,"mmm")="May"))*_xlfn.XLOOKUP(K$1,'Point System'!$A:$A,'Point System'!$C:$C,0)</f>
        <v>0</v>
      </c>
      <c r="L107" s="188"/>
      <c r="M107" s="188"/>
      <c r="N107" s="188"/>
      <c r="O107" s="188"/>
      <c r="P107" s="241">
        <f t="shared" si="3"/>
        <v>0</v>
      </c>
      <c r="Q107" s="242">
        <f>IFERROR(INDEX(Deduction!$AI:$AI,MATCH($A107,Deduction!$A:$A,0))*_xlfn.XLOOKUP(Q$1,'Point System'!$E:$E,'Point System'!$G:$G,0),0)</f>
        <v>0</v>
      </c>
      <c r="R107" s="242">
        <f>IFERROR(INDEX(Deduction!$AJ:$AJ,MATCH($A107,Deduction!$A:$A,0))*_xlfn.XLOOKUP(R$1,'Point System'!$E:$E,'Point System'!$G:$G,0),0)</f>
        <v>0</v>
      </c>
      <c r="S107" s="242">
        <f>IFERROR(INDEX(Deduction!$AK:$AK,MATCH($A107,Deduction!$A:$A,0))*_xlfn.XLOOKUP(S$1,'Point System'!$E:$E,'Point System'!$G:$G,0),0)</f>
        <v>0</v>
      </c>
      <c r="T107" s="242">
        <f>IFERROR(INDEX(Deduction!$AL:$AL,MATCH($A107,Deduction!$A:$A,0))*_xlfn.XLOOKUP(T$1,'Point System'!$E:$E,'Point System'!$G:$G,0),0)</f>
        <v>0</v>
      </c>
      <c r="U107" s="242">
        <f>IFERROR(INDEX(Deduction!$AM:$AM,MATCH($A107,Deduction!$A:$A,0))*_xlfn.XLOOKUP(U$1,'Point System'!$E:$E,'Point System'!$G:$G,0),0)</f>
        <v>0</v>
      </c>
      <c r="V107" s="242">
        <f>IFERROR(INDEX(Deduction!$AN:$AN,MATCH($A107,Deduction!$A:$A,0))*_xlfn.XLOOKUP(V$1,'Point System'!$E:$E,'Point System'!$G:$G,0),0)</f>
        <v>0</v>
      </c>
      <c r="W107" s="241">
        <f t="shared" si="4"/>
        <v>0</v>
      </c>
      <c r="X107" s="241">
        <f t="shared" si="5"/>
        <v>0</v>
      </c>
      <c r="Y107" s="244" cm="1">
        <f t="array" ref="Y107">IFERROR(SUMPRODUCT((LOWER(INDEX(Attendance!$E:$ZZ,MATCH($A107,Attendance!$A:$A,0),0))="x")*(TEXT(Attendance!$E$1:$ZZ$1,"mmm")="May"))/SUMPRODUCT((Attendance!$E$1:$ZZ$1&lt;&gt;"")*(TEXT(Attendance!$E$1:$ZZ$1,"mmm")="May")),0)</f>
        <v>0</v>
      </c>
      <c r="Z107" s="245" cm="1">
        <f t="array" ref="Z107">IFERROR(SUMPRODUCT((LOWER(INDEX(Attendance!$E:$ZZ,MATCH($A107,Attendance!$A:$A,0),0))="x")*(Attendance!$E$2:$ZZ$2=_xlfn.XLOOKUP(E$1,'Point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08" spans="1:26" x14ac:dyDescent="0.25">
      <c r="A108" s="58">
        <f>Attendance!A107</f>
        <v>105</v>
      </c>
      <c r="B108" s="60" t="str">
        <f>IF($A108=0,"",IFERROR(_xlfn.LET(_xlpm.x,INDEX(Attendance!$B:$B,MATCH($A108,Attendance!$A:$A,0)),IF(_xlpm.x=0,"",_xlpm.x)),""))</f>
        <v/>
      </c>
      <c r="C108" s="60" t="str">
        <f>IF($A108=0,"",IFERROR(_xlfn.LET(_xlpm.x,INDEX(Attendance!$C:$C,MATCH($A108,Attendance!$A:$A,0)),IF(_xlpm.x=0,"",_xlpm.x)),""))</f>
        <v/>
      </c>
      <c r="D108" s="60" t="str">
        <f>IF($A108=0,"",IFERROR(_xlfn.LET(_xlpm.x,INDEX(Attendance!$D:$D,MATCH($A108,Attendance!$A:$A,0)),IF(_xlpm.x=0,"",_xlpm.x)),""))</f>
        <v/>
      </c>
      <c r="E108" s="233" cm="1">
        <f t="array" ref="E108">SUMPRODUCT((LOWER(INDEX(Attendance!$D:$ZZ,MATCH($A108,Attendance!$A:$A,0),0))="x")*(Attendance!$D$2:$ZZ$2=_xlfn.XLOOKUP(E$1,'Point System'!$A:$A,'Point System'!$B:$B,""))*(TEXT(Attendance!$D$1:$ZZ$1,"mmm")="May"))*_xlfn.XLOOKUP(E$1,'Point System'!$A:$A,'Point System'!$C:$C,0)</f>
        <v>0</v>
      </c>
      <c r="F108" s="233" cm="1">
        <f t="array" ref="F108">SUMPRODUCT((LOWER(INDEX(Attendance!$D:$ZZ,MATCH($A108,Attendance!$A:$A,0),0))="x")*(Attendance!$D$2:$ZZ$2=_xlfn.XLOOKUP(F$1,'Point System'!$A:$A,'Point System'!$B:$B,""))*(TEXT(Attendance!$D$1:$ZZ$1,"mmm")="May"))*_xlfn.XLOOKUP(F$1,'Point System'!$A:$A,'Point System'!$C:$C,0)</f>
        <v>0</v>
      </c>
      <c r="G108" s="233" cm="1">
        <f t="array" ref="G108">SUMPRODUCT((LOWER(INDEX(Attendance!$D:$ZZ,MATCH($A108,Attendance!$A:$A,0),0))="x")*(Attendance!$D$2:$ZZ$2=_xlfn.XLOOKUP(G$1,'Point System'!$A:$A,'Point System'!$B:$B,""))*(TEXT(Attendance!$D$1:$ZZ$1,"mmm")="May"))*_xlfn.XLOOKUP(G$1,'Point System'!$A:$A,'Point System'!$C:$C,0)</f>
        <v>0</v>
      </c>
      <c r="H108" s="233" cm="1">
        <f t="array" ref="H108">SUMPRODUCT((LOWER(INDEX(Attendance!$D:$ZZ,MATCH($A108,Attendance!$A:$A,0),0))="x")*(Attendance!$D$2:$ZZ$2=_xlfn.XLOOKUP(H$1,'Point System'!$A:$A,'Point System'!$B:$B,""))*(TEXT(Attendance!$D$1:$ZZ$1,"mmm")="May"))*_xlfn.XLOOKUP(H$1,'Point System'!$A:$A,'Point System'!$C:$C,0)</f>
        <v>0</v>
      </c>
      <c r="I108" s="233" cm="1">
        <f t="array" ref="I108">SUMPRODUCT((LOWER(INDEX(Attendance!$D:$ZZ,MATCH($A108,Attendance!$A:$A,0),0))="x")*(Attendance!$D$2:$ZZ$2=_xlfn.XLOOKUP(I$1,'Point System'!$A:$A,'Point System'!$B:$B,""))*(TEXT(Attendance!$D$1:$ZZ$1,"mmm")="May"))*_xlfn.XLOOKUP(I$1,'Point System'!$A:$A,'Point System'!$C:$C,0)</f>
        <v>0</v>
      </c>
      <c r="J108" s="233" cm="1">
        <f t="array" ref="J108">SUMPRODUCT((LOWER(INDEX(Attendance!$D:$ZZ,MATCH($A108,Attendance!$A:$A,0),0))="x")*(Attendance!$D$2:$ZZ$2=_xlfn.XLOOKUP(J$1,'Point System'!$A:$A,'Point System'!$B:$B,""))*(TEXT(Attendance!$D$1:$ZZ$1,"mmm")="May"))*_xlfn.XLOOKUP(J$1,'Point System'!$A:$A,'Point System'!$C:$C,0)</f>
        <v>0</v>
      </c>
      <c r="K108" s="233" cm="1">
        <f t="array" ref="K108">SUMPRODUCT((LOWER(INDEX(Attendance!$D:$ZZ,MATCH($A108,Attendance!$A:$A,0),0))="x")*(Attendance!$D$2:$ZZ$2=_xlfn.XLOOKUP(K$1,'Point System'!$A:$A,'Point System'!$B:$B,""))*(TEXT(Attendance!$D$1:$ZZ$1,"mmm")="May"))*_xlfn.XLOOKUP(K$1,'Point System'!$A:$A,'Point System'!$C:$C,0)</f>
        <v>0</v>
      </c>
      <c r="L108" s="188"/>
      <c r="M108" s="188"/>
      <c r="N108" s="188"/>
      <c r="O108" s="188"/>
      <c r="P108" s="241">
        <f t="shared" si="3"/>
        <v>0</v>
      </c>
      <c r="Q108" s="242">
        <f>IFERROR(INDEX(Deduction!$AI:$AI,MATCH($A108,Deduction!$A:$A,0))*_xlfn.XLOOKUP(Q$1,'Point System'!$E:$E,'Point System'!$G:$G,0),0)</f>
        <v>0</v>
      </c>
      <c r="R108" s="242">
        <f>IFERROR(INDEX(Deduction!$AJ:$AJ,MATCH($A108,Deduction!$A:$A,0))*_xlfn.XLOOKUP(R$1,'Point System'!$E:$E,'Point System'!$G:$G,0),0)</f>
        <v>0</v>
      </c>
      <c r="S108" s="242">
        <f>IFERROR(INDEX(Deduction!$AK:$AK,MATCH($A108,Deduction!$A:$A,0))*_xlfn.XLOOKUP(S$1,'Point System'!$E:$E,'Point System'!$G:$G,0),0)</f>
        <v>0</v>
      </c>
      <c r="T108" s="242">
        <f>IFERROR(INDEX(Deduction!$AL:$AL,MATCH($A108,Deduction!$A:$A,0))*_xlfn.XLOOKUP(T$1,'Point System'!$E:$E,'Point System'!$G:$G,0),0)</f>
        <v>0</v>
      </c>
      <c r="U108" s="242">
        <f>IFERROR(INDEX(Deduction!$AM:$AM,MATCH($A108,Deduction!$A:$A,0))*_xlfn.XLOOKUP(U$1,'Point System'!$E:$E,'Point System'!$G:$G,0),0)</f>
        <v>0</v>
      </c>
      <c r="V108" s="242">
        <f>IFERROR(INDEX(Deduction!$AN:$AN,MATCH($A108,Deduction!$A:$A,0))*_xlfn.XLOOKUP(V$1,'Point System'!$E:$E,'Point System'!$G:$G,0),0)</f>
        <v>0</v>
      </c>
      <c r="W108" s="241">
        <f t="shared" si="4"/>
        <v>0</v>
      </c>
      <c r="X108" s="241">
        <f t="shared" si="5"/>
        <v>0</v>
      </c>
      <c r="Y108" s="244" cm="1">
        <f t="array" ref="Y108">IFERROR(SUMPRODUCT((LOWER(INDEX(Attendance!$E:$ZZ,MATCH($A108,Attendance!$A:$A,0),0))="x")*(TEXT(Attendance!$E$1:$ZZ$1,"mmm")="May"))/SUMPRODUCT((Attendance!$E$1:$ZZ$1&lt;&gt;"")*(TEXT(Attendance!$E$1:$ZZ$1,"mmm")="May")),0)</f>
        <v>0</v>
      </c>
      <c r="Z108" s="245" cm="1">
        <f t="array" ref="Z108">IFERROR(SUMPRODUCT((LOWER(INDEX(Attendance!$E:$ZZ,MATCH($A108,Attendance!$A:$A,0),0))="x")*(Attendance!$E$2:$ZZ$2=_xlfn.XLOOKUP(E$1,'Point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09" spans="1:26" x14ac:dyDescent="0.25">
      <c r="A109" s="60">
        <f>Attendance!A108</f>
        <v>106</v>
      </c>
      <c r="B109" s="60" t="str">
        <f>IF($A109=0,"",IFERROR(_xlfn.LET(_xlpm.x,INDEX(Attendance!$B:$B,MATCH($A109,Attendance!$A:$A,0)),IF(_xlpm.x=0,"",_xlpm.x)),""))</f>
        <v/>
      </c>
      <c r="C109" s="60" t="str">
        <f>IF($A109=0,"",IFERROR(_xlfn.LET(_xlpm.x,INDEX(Attendance!$C:$C,MATCH($A109,Attendance!$A:$A,0)),IF(_xlpm.x=0,"",_xlpm.x)),""))</f>
        <v/>
      </c>
      <c r="D109" s="60" t="str">
        <f>IF($A109=0,"",IFERROR(_xlfn.LET(_xlpm.x,INDEX(Attendance!$D:$D,MATCH($A109,Attendance!$A:$A,0)),IF(_xlpm.x=0,"",_xlpm.x)),""))</f>
        <v/>
      </c>
      <c r="E109" s="233" cm="1">
        <f t="array" ref="E109">SUMPRODUCT((LOWER(INDEX(Attendance!$D:$ZZ,MATCH($A109,Attendance!$A:$A,0),0))="x")*(Attendance!$D$2:$ZZ$2=_xlfn.XLOOKUP(E$1,'Point System'!$A:$A,'Point System'!$B:$B,""))*(TEXT(Attendance!$D$1:$ZZ$1,"mmm")="May"))*_xlfn.XLOOKUP(E$1,'Point System'!$A:$A,'Point System'!$C:$C,0)</f>
        <v>0</v>
      </c>
      <c r="F109" s="233" cm="1">
        <f t="array" ref="F109">SUMPRODUCT((LOWER(INDEX(Attendance!$D:$ZZ,MATCH($A109,Attendance!$A:$A,0),0))="x")*(Attendance!$D$2:$ZZ$2=_xlfn.XLOOKUP(F$1,'Point System'!$A:$A,'Point System'!$B:$B,""))*(TEXT(Attendance!$D$1:$ZZ$1,"mmm")="May"))*_xlfn.XLOOKUP(F$1,'Point System'!$A:$A,'Point System'!$C:$C,0)</f>
        <v>0</v>
      </c>
      <c r="G109" s="233" cm="1">
        <f t="array" ref="G109">SUMPRODUCT((LOWER(INDEX(Attendance!$D:$ZZ,MATCH($A109,Attendance!$A:$A,0),0))="x")*(Attendance!$D$2:$ZZ$2=_xlfn.XLOOKUP(G$1,'Point System'!$A:$A,'Point System'!$B:$B,""))*(TEXT(Attendance!$D$1:$ZZ$1,"mmm")="May"))*_xlfn.XLOOKUP(G$1,'Point System'!$A:$A,'Point System'!$C:$C,0)</f>
        <v>0</v>
      </c>
      <c r="H109" s="233" cm="1">
        <f t="array" ref="H109">SUMPRODUCT((LOWER(INDEX(Attendance!$D:$ZZ,MATCH($A109,Attendance!$A:$A,0),0))="x")*(Attendance!$D$2:$ZZ$2=_xlfn.XLOOKUP(H$1,'Point System'!$A:$A,'Point System'!$B:$B,""))*(TEXT(Attendance!$D$1:$ZZ$1,"mmm")="May"))*_xlfn.XLOOKUP(H$1,'Point System'!$A:$A,'Point System'!$C:$C,0)</f>
        <v>0</v>
      </c>
      <c r="I109" s="233" cm="1">
        <f t="array" ref="I109">SUMPRODUCT((LOWER(INDEX(Attendance!$D:$ZZ,MATCH($A109,Attendance!$A:$A,0),0))="x")*(Attendance!$D$2:$ZZ$2=_xlfn.XLOOKUP(I$1,'Point System'!$A:$A,'Point System'!$B:$B,""))*(TEXT(Attendance!$D$1:$ZZ$1,"mmm")="May"))*_xlfn.XLOOKUP(I$1,'Point System'!$A:$A,'Point System'!$C:$C,0)</f>
        <v>0</v>
      </c>
      <c r="J109" s="233" cm="1">
        <f t="array" ref="J109">SUMPRODUCT((LOWER(INDEX(Attendance!$D:$ZZ,MATCH($A109,Attendance!$A:$A,0),0))="x")*(Attendance!$D$2:$ZZ$2=_xlfn.XLOOKUP(J$1,'Point System'!$A:$A,'Point System'!$B:$B,""))*(TEXT(Attendance!$D$1:$ZZ$1,"mmm")="May"))*_xlfn.XLOOKUP(J$1,'Point System'!$A:$A,'Point System'!$C:$C,0)</f>
        <v>0</v>
      </c>
      <c r="K109" s="233" cm="1">
        <f t="array" ref="K109">SUMPRODUCT((LOWER(INDEX(Attendance!$D:$ZZ,MATCH($A109,Attendance!$A:$A,0),0))="x")*(Attendance!$D$2:$ZZ$2=_xlfn.XLOOKUP(K$1,'Point System'!$A:$A,'Point System'!$B:$B,""))*(TEXT(Attendance!$D$1:$ZZ$1,"mmm")="May"))*_xlfn.XLOOKUP(K$1,'Point System'!$A:$A,'Point System'!$C:$C,0)</f>
        <v>0</v>
      </c>
      <c r="L109" s="188"/>
      <c r="M109" s="188"/>
      <c r="N109" s="188"/>
      <c r="O109" s="188"/>
      <c r="P109" s="241">
        <f t="shared" si="3"/>
        <v>0</v>
      </c>
      <c r="Q109" s="242">
        <f>IFERROR(INDEX(Deduction!$AI:$AI,MATCH($A109,Deduction!$A:$A,0))*_xlfn.XLOOKUP(Q$1,'Point System'!$E:$E,'Point System'!$G:$G,0),0)</f>
        <v>0</v>
      </c>
      <c r="R109" s="242">
        <f>IFERROR(INDEX(Deduction!$AJ:$AJ,MATCH($A109,Deduction!$A:$A,0))*_xlfn.XLOOKUP(R$1,'Point System'!$E:$E,'Point System'!$G:$G,0),0)</f>
        <v>0</v>
      </c>
      <c r="S109" s="242">
        <f>IFERROR(INDEX(Deduction!$AK:$AK,MATCH($A109,Deduction!$A:$A,0))*_xlfn.XLOOKUP(S$1,'Point System'!$E:$E,'Point System'!$G:$G,0),0)</f>
        <v>0</v>
      </c>
      <c r="T109" s="242">
        <f>IFERROR(INDEX(Deduction!$AL:$AL,MATCH($A109,Deduction!$A:$A,0))*_xlfn.XLOOKUP(T$1,'Point System'!$E:$E,'Point System'!$G:$G,0),0)</f>
        <v>0</v>
      </c>
      <c r="U109" s="242">
        <f>IFERROR(INDEX(Deduction!$AM:$AM,MATCH($A109,Deduction!$A:$A,0))*_xlfn.XLOOKUP(U$1,'Point System'!$E:$E,'Point System'!$G:$G,0),0)</f>
        <v>0</v>
      </c>
      <c r="V109" s="242">
        <f>IFERROR(INDEX(Deduction!$AN:$AN,MATCH($A109,Deduction!$A:$A,0))*_xlfn.XLOOKUP(V$1,'Point System'!$E:$E,'Point System'!$G:$G,0),0)</f>
        <v>0</v>
      </c>
      <c r="W109" s="241">
        <f t="shared" si="4"/>
        <v>0</v>
      </c>
      <c r="X109" s="241">
        <f t="shared" si="5"/>
        <v>0</v>
      </c>
      <c r="Y109" s="244" cm="1">
        <f t="array" ref="Y109">IFERROR(SUMPRODUCT((LOWER(INDEX(Attendance!$E:$ZZ,MATCH($A109,Attendance!$A:$A,0),0))="x")*(TEXT(Attendance!$E$1:$ZZ$1,"mmm")="May"))/SUMPRODUCT((Attendance!$E$1:$ZZ$1&lt;&gt;"")*(TEXT(Attendance!$E$1:$ZZ$1,"mmm")="May")),0)</f>
        <v>0</v>
      </c>
      <c r="Z109" s="245" cm="1">
        <f t="array" ref="Z109">IFERROR(SUMPRODUCT((LOWER(INDEX(Attendance!$E:$ZZ,MATCH($A109,Attendance!$A:$A,0),0))="x")*(Attendance!$E$2:$ZZ$2=_xlfn.XLOOKUP(E$1,'Point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10" spans="1:26" x14ac:dyDescent="0.25">
      <c r="A110" s="58">
        <f>Attendance!A109</f>
        <v>107</v>
      </c>
      <c r="B110" s="60" t="str">
        <f>IF($A110=0,"",IFERROR(_xlfn.LET(_xlpm.x,INDEX(Attendance!$B:$B,MATCH($A110,Attendance!$A:$A,0)),IF(_xlpm.x=0,"",_xlpm.x)),""))</f>
        <v/>
      </c>
      <c r="C110" s="60" t="str">
        <f>IF($A110=0,"",IFERROR(_xlfn.LET(_xlpm.x,INDEX(Attendance!$C:$C,MATCH($A110,Attendance!$A:$A,0)),IF(_xlpm.x=0,"",_xlpm.x)),""))</f>
        <v/>
      </c>
      <c r="D110" s="60" t="str">
        <f>IF($A110=0,"",IFERROR(_xlfn.LET(_xlpm.x,INDEX(Attendance!$D:$D,MATCH($A110,Attendance!$A:$A,0)),IF(_xlpm.x=0,"",_xlpm.x)),""))</f>
        <v/>
      </c>
      <c r="E110" s="233" cm="1">
        <f t="array" ref="E110">SUMPRODUCT((LOWER(INDEX(Attendance!$D:$ZZ,MATCH($A110,Attendance!$A:$A,0),0))="x")*(Attendance!$D$2:$ZZ$2=_xlfn.XLOOKUP(E$1,'Point System'!$A:$A,'Point System'!$B:$B,""))*(TEXT(Attendance!$D$1:$ZZ$1,"mmm")="May"))*_xlfn.XLOOKUP(E$1,'Point System'!$A:$A,'Point System'!$C:$C,0)</f>
        <v>0</v>
      </c>
      <c r="F110" s="233" cm="1">
        <f t="array" ref="F110">SUMPRODUCT((LOWER(INDEX(Attendance!$D:$ZZ,MATCH($A110,Attendance!$A:$A,0),0))="x")*(Attendance!$D$2:$ZZ$2=_xlfn.XLOOKUP(F$1,'Point System'!$A:$A,'Point System'!$B:$B,""))*(TEXT(Attendance!$D$1:$ZZ$1,"mmm")="May"))*_xlfn.XLOOKUP(F$1,'Point System'!$A:$A,'Point System'!$C:$C,0)</f>
        <v>0</v>
      </c>
      <c r="G110" s="233" cm="1">
        <f t="array" ref="G110">SUMPRODUCT((LOWER(INDEX(Attendance!$D:$ZZ,MATCH($A110,Attendance!$A:$A,0),0))="x")*(Attendance!$D$2:$ZZ$2=_xlfn.XLOOKUP(G$1,'Point System'!$A:$A,'Point System'!$B:$B,""))*(TEXT(Attendance!$D$1:$ZZ$1,"mmm")="May"))*_xlfn.XLOOKUP(G$1,'Point System'!$A:$A,'Point System'!$C:$C,0)</f>
        <v>0</v>
      </c>
      <c r="H110" s="233" cm="1">
        <f t="array" ref="H110">SUMPRODUCT((LOWER(INDEX(Attendance!$D:$ZZ,MATCH($A110,Attendance!$A:$A,0),0))="x")*(Attendance!$D$2:$ZZ$2=_xlfn.XLOOKUP(H$1,'Point System'!$A:$A,'Point System'!$B:$B,""))*(TEXT(Attendance!$D$1:$ZZ$1,"mmm")="May"))*_xlfn.XLOOKUP(H$1,'Point System'!$A:$A,'Point System'!$C:$C,0)</f>
        <v>0</v>
      </c>
      <c r="I110" s="233" cm="1">
        <f t="array" ref="I110">SUMPRODUCT((LOWER(INDEX(Attendance!$D:$ZZ,MATCH($A110,Attendance!$A:$A,0),0))="x")*(Attendance!$D$2:$ZZ$2=_xlfn.XLOOKUP(I$1,'Point System'!$A:$A,'Point System'!$B:$B,""))*(TEXT(Attendance!$D$1:$ZZ$1,"mmm")="May"))*_xlfn.XLOOKUP(I$1,'Point System'!$A:$A,'Point System'!$C:$C,0)</f>
        <v>0</v>
      </c>
      <c r="J110" s="233" cm="1">
        <f t="array" ref="J110">SUMPRODUCT((LOWER(INDEX(Attendance!$D:$ZZ,MATCH($A110,Attendance!$A:$A,0),0))="x")*(Attendance!$D$2:$ZZ$2=_xlfn.XLOOKUP(J$1,'Point System'!$A:$A,'Point System'!$B:$B,""))*(TEXT(Attendance!$D$1:$ZZ$1,"mmm")="May"))*_xlfn.XLOOKUP(J$1,'Point System'!$A:$A,'Point System'!$C:$C,0)</f>
        <v>0</v>
      </c>
      <c r="K110" s="233" cm="1">
        <f t="array" ref="K110">SUMPRODUCT((LOWER(INDEX(Attendance!$D:$ZZ,MATCH($A110,Attendance!$A:$A,0),0))="x")*(Attendance!$D$2:$ZZ$2=_xlfn.XLOOKUP(K$1,'Point System'!$A:$A,'Point System'!$B:$B,""))*(TEXT(Attendance!$D$1:$ZZ$1,"mmm")="May"))*_xlfn.XLOOKUP(K$1,'Point System'!$A:$A,'Point System'!$C:$C,0)</f>
        <v>0</v>
      </c>
      <c r="L110" s="188"/>
      <c r="M110" s="188"/>
      <c r="N110" s="188"/>
      <c r="O110" s="188"/>
      <c r="P110" s="241">
        <f t="shared" si="3"/>
        <v>0</v>
      </c>
      <c r="Q110" s="242">
        <f>IFERROR(INDEX(Deduction!$AI:$AI,MATCH($A110,Deduction!$A:$A,0))*_xlfn.XLOOKUP(Q$1,'Point System'!$E:$E,'Point System'!$G:$G,0),0)</f>
        <v>0</v>
      </c>
      <c r="R110" s="242">
        <f>IFERROR(INDEX(Deduction!$AJ:$AJ,MATCH($A110,Deduction!$A:$A,0))*_xlfn.XLOOKUP(R$1,'Point System'!$E:$E,'Point System'!$G:$G,0),0)</f>
        <v>0</v>
      </c>
      <c r="S110" s="242">
        <f>IFERROR(INDEX(Deduction!$AK:$AK,MATCH($A110,Deduction!$A:$A,0))*_xlfn.XLOOKUP(S$1,'Point System'!$E:$E,'Point System'!$G:$G,0),0)</f>
        <v>0</v>
      </c>
      <c r="T110" s="242">
        <f>IFERROR(INDEX(Deduction!$AL:$AL,MATCH($A110,Deduction!$A:$A,0))*_xlfn.XLOOKUP(T$1,'Point System'!$E:$E,'Point System'!$G:$G,0),0)</f>
        <v>0</v>
      </c>
      <c r="U110" s="242">
        <f>IFERROR(INDEX(Deduction!$AM:$AM,MATCH($A110,Deduction!$A:$A,0))*_xlfn.XLOOKUP(U$1,'Point System'!$E:$E,'Point System'!$G:$G,0),0)</f>
        <v>0</v>
      </c>
      <c r="V110" s="242">
        <f>IFERROR(INDEX(Deduction!$AN:$AN,MATCH($A110,Deduction!$A:$A,0))*_xlfn.XLOOKUP(V$1,'Point System'!$E:$E,'Point System'!$G:$G,0),0)</f>
        <v>0</v>
      </c>
      <c r="W110" s="241">
        <f t="shared" si="4"/>
        <v>0</v>
      </c>
      <c r="X110" s="241">
        <f t="shared" si="5"/>
        <v>0</v>
      </c>
      <c r="Y110" s="244" cm="1">
        <f t="array" ref="Y110">IFERROR(SUMPRODUCT((LOWER(INDEX(Attendance!$E:$ZZ,MATCH($A110,Attendance!$A:$A,0),0))="x")*(TEXT(Attendance!$E$1:$ZZ$1,"mmm")="May"))/SUMPRODUCT((Attendance!$E$1:$ZZ$1&lt;&gt;"")*(TEXT(Attendance!$E$1:$ZZ$1,"mmm")="May")),0)</f>
        <v>0</v>
      </c>
      <c r="Z110" s="245" cm="1">
        <f t="array" ref="Z110">IFERROR(SUMPRODUCT((LOWER(INDEX(Attendance!$E:$ZZ,MATCH($A110,Attendance!$A:$A,0),0))="x")*(Attendance!$E$2:$ZZ$2=_xlfn.XLOOKUP(E$1,'Point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11" spans="1:26" x14ac:dyDescent="0.25">
      <c r="A111" s="60">
        <f>Attendance!A110</f>
        <v>108</v>
      </c>
      <c r="B111" s="60" t="str">
        <f>IF($A111=0,"",IFERROR(_xlfn.LET(_xlpm.x,INDEX(Attendance!$B:$B,MATCH($A111,Attendance!$A:$A,0)),IF(_xlpm.x=0,"",_xlpm.x)),""))</f>
        <v/>
      </c>
      <c r="C111" s="60" t="str">
        <f>IF($A111=0,"",IFERROR(_xlfn.LET(_xlpm.x,INDEX(Attendance!$C:$C,MATCH($A111,Attendance!$A:$A,0)),IF(_xlpm.x=0,"",_xlpm.x)),""))</f>
        <v/>
      </c>
      <c r="D111" s="60" t="str">
        <f>IF($A111=0,"",IFERROR(_xlfn.LET(_xlpm.x,INDEX(Attendance!$D:$D,MATCH($A111,Attendance!$A:$A,0)),IF(_xlpm.x=0,"",_xlpm.x)),""))</f>
        <v/>
      </c>
      <c r="E111" s="233" cm="1">
        <f t="array" ref="E111">SUMPRODUCT((LOWER(INDEX(Attendance!$D:$ZZ,MATCH($A111,Attendance!$A:$A,0),0))="x")*(Attendance!$D$2:$ZZ$2=_xlfn.XLOOKUP(E$1,'Point System'!$A:$A,'Point System'!$B:$B,""))*(TEXT(Attendance!$D$1:$ZZ$1,"mmm")="May"))*_xlfn.XLOOKUP(E$1,'Point System'!$A:$A,'Point System'!$C:$C,0)</f>
        <v>0</v>
      </c>
      <c r="F111" s="233" cm="1">
        <f t="array" ref="F111">SUMPRODUCT((LOWER(INDEX(Attendance!$D:$ZZ,MATCH($A111,Attendance!$A:$A,0),0))="x")*(Attendance!$D$2:$ZZ$2=_xlfn.XLOOKUP(F$1,'Point System'!$A:$A,'Point System'!$B:$B,""))*(TEXT(Attendance!$D$1:$ZZ$1,"mmm")="May"))*_xlfn.XLOOKUP(F$1,'Point System'!$A:$A,'Point System'!$C:$C,0)</f>
        <v>0</v>
      </c>
      <c r="G111" s="233" cm="1">
        <f t="array" ref="G111">SUMPRODUCT((LOWER(INDEX(Attendance!$D:$ZZ,MATCH($A111,Attendance!$A:$A,0),0))="x")*(Attendance!$D$2:$ZZ$2=_xlfn.XLOOKUP(G$1,'Point System'!$A:$A,'Point System'!$B:$B,""))*(TEXT(Attendance!$D$1:$ZZ$1,"mmm")="May"))*_xlfn.XLOOKUP(G$1,'Point System'!$A:$A,'Point System'!$C:$C,0)</f>
        <v>0</v>
      </c>
      <c r="H111" s="233" cm="1">
        <f t="array" ref="H111">SUMPRODUCT((LOWER(INDEX(Attendance!$D:$ZZ,MATCH($A111,Attendance!$A:$A,0),0))="x")*(Attendance!$D$2:$ZZ$2=_xlfn.XLOOKUP(H$1,'Point System'!$A:$A,'Point System'!$B:$B,""))*(TEXT(Attendance!$D$1:$ZZ$1,"mmm")="May"))*_xlfn.XLOOKUP(H$1,'Point System'!$A:$A,'Point System'!$C:$C,0)</f>
        <v>0</v>
      </c>
      <c r="I111" s="233" cm="1">
        <f t="array" ref="I111">SUMPRODUCT((LOWER(INDEX(Attendance!$D:$ZZ,MATCH($A111,Attendance!$A:$A,0),0))="x")*(Attendance!$D$2:$ZZ$2=_xlfn.XLOOKUP(I$1,'Point System'!$A:$A,'Point System'!$B:$B,""))*(TEXT(Attendance!$D$1:$ZZ$1,"mmm")="May"))*_xlfn.XLOOKUP(I$1,'Point System'!$A:$A,'Point System'!$C:$C,0)</f>
        <v>0</v>
      </c>
      <c r="J111" s="233" cm="1">
        <f t="array" ref="J111">SUMPRODUCT((LOWER(INDEX(Attendance!$D:$ZZ,MATCH($A111,Attendance!$A:$A,0),0))="x")*(Attendance!$D$2:$ZZ$2=_xlfn.XLOOKUP(J$1,'Point System'!$A:$A,'Point System'!$B:$B,""))*(TEXT(Attendance!$D$1:$ZZ$1,"mmm")="May"))*_xlfn.XLOOKUP(J$1,'Point System'!$A:$A,'Point System'!$C:$C,0)</f>
        <v>0</v>
      </c>
      <c r="K111" s="233" cm="1">
        <f t="array" ref="K111">SUMPRODUCT((LOWER(INDEX(Attendance!$D:$ZZ,MATCH($A111,Attendance!$A:$A,0),0))="x")*(Attendance!$D$2:$ZZ$2=_xlfn.XLOOKUP(K$1,'Point System'!$A:$A,'Point System'!$B:$B,""))*(TEXT(Attendance!$D$1:$ZZ$1,"mmm")="May"))*_xlfn.XLOOKUP(K$1,'Point System'!$A:$A,'Point System'!$C:$C,0)</f>
        <v>0</v>
      </c>
      <c r="L111" s="188"/>
      <c r="M111" s="188"/>
      <c r="N111" s="188"/>
      <c r="O111" s="188"/>
      <c r="P111" s="241">
        <f t="shared" si="3"/>
        <v>0</v>
      </c>
      <c r="Q111" s="242">
        <f>IFERROR(INDEX(Deduction!$AI:$AI,MATCH($A111,Deduction!$A:$A,0))*_xlfn.XLOOKUP(Q$1,'Point System'!$E:$E,'Point System'!$G:$G,0),0)</f>
        <v>0</v>
      </c>
      <c r="R111" s="242">
        <f>IFERROR(INDEX(Deduction!$AJ:$AJ,MATCH($A111,Deduction!$A:$A,0))*_xlfn.XLOOKUP(R$1,'Point System'!$E:$E,'Point System'!$G:$G,0),0)</f>
        <v>0</v>
      </c>
      <c r="S111" s="242">
        <f>IFERROR(INDEX(Deduction!$AK:$AK,MATCH($A111,Deduction!$A:$A,0))*_xlfn.XLOOKUP(S$1,'Point System'!$E:$E,'Point System'!$G:$G,0),0)</f>
        <v>0</v>
      </c>
      <c r="T111" s="242">
        <f>IFERROR(INDEX(Deduction!$AL:$AL,MATCH($A111,Deduction!$A:$A,0))*_xlfn.XLOOKUP(T$1,'Point System'!$E:$E,'Point System'!$G:$G,0),0)</f>
        <v>0</v>
      </c>
      <c r="U111" s="242">
        <f>IFERROR(INDEX(Deduction!$AM:$AM,MATCH($A111,Deduction!$A:$A,0))*_xlfn.XLOOKUP(U$1,'Point System'!$E:$E,'Point System'!$G:$G,0),0)</f>
        <v>0</v>
      </c>
      <c r="V111" s="242">
        <f>IFERROR(INDEX(Deduction!$AN:$AN,MATCH($A111,Deduction!$A:$A,0))*_xlfn.XLOOKUP(V$1,'Point System'!$E:$E,'Point System'!$G:$G,0),0)</f>
        <v>0</v>
      </c>
      <c r="W111" s="241">
        <f t="shared" si="4"/>
        <v>0</v>
      </c>
      <c r="X111" s="241">
        <f t="shared" si="5"/>
        <v>0</v>
      </c>
      <c r="Y111" s="244" cm="1">
        <f t="array" ref="Y111">IFERROR(SUMPRODUCT((LOWER(INDEX(Attendance!$E:$ZZ,MATCH($A111,Attendance!$A:$A,0),0))="x")*(TEXT(Attendance!$E$1:$ZZ$1,"mmm")="May"))/SUMPRODUCT((Attendance!$E$1:$ZZ$1&lt;&gt;"")*(TEXT(Attendance!$E$1:$ZZ$1,"mmm")="May")),0)</f>
        <v>0</v>
      </c>
      <c r="Z111" s="245" cm="1">
        <f t="array" ref="Z111">IFERROR(SUMPRODUCT((LOWER(INDEX(Attendance!$E:$ZZ,MATCH($A111,Attendance!$A:$A,0),0))="x")*(Attendance!$E$2:$ZZ$2=_xlfn.XLOOKUP(E$1,'Point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12" spans="1:26" x14ac:dyDescent="0.25">
      <c r="A112" s="58">
        <f>Attendance!A111</f>
        <v>109</v>
      </c>
      <c r="B112" s="60" t="str">
        <f>IF($A112=0,"",IFERROR(_xlfn.LET(_xlpm.x,INDEX(Attendance!$B:$B,MATCH($A112,Attendance!$A:$A,0)),IF(_xlpm.x=0,"",_xlpm.x)),""))</f>
        <v/>
      </c>
      <c r="C112" s="60" t="str">
        <f>IF($A112=0,"",IFERROR(_xlfn.LET(_xlpm.x,INDEX(Attendance!$C:$C,MATCH($A112,Attendance!$A:$A,0)),IF(_xlpm.x=0,"",_xlpm.x)),""))</f>
        <v/>
      </c>
      <c r="D112" s="60" t="str">
        <f>IF($A112=0,"",IFERROR(_xlfn.LET(_xlpm.x,INDEX(Attendance!$D:$D,MATCH($A112,Attendance!$A:$A,0)),IF(_xlpm.x=0,"",_xlpm.x)),""))</f>
        <v/>
      </c>
      <c r="E112" s="233" cm="1">
        <f t="array" ref="E112">SUMPRODUCT((LOWER(INDEX(Attendance!$D:$ZZ,MATCH($A112,Attendance!$A:$A,0),0))="x")*(Attendance!$D$2:$ZZ$2=_xlfn.XLOOKUP(E$1,'Point System'!$A:$A,'Point System'!$B:$B,""))*(TEXT(Attendance!$D$1:$ZZ$1,"mmm")="May"))*_xlfn.XLOOKUP(E$1,'Point System'!$A:$A,'Point System'!$C:$C,0)</f>
        <v>0</v>
      </c>
      <c r="F112" s="233" cm="1">
        <f t="array" ref="F112">SUMPRODUCT((LOWER(INDEX(Attendance!$D:$ZZ,MATCH($A112,Attendance!$A:$A,0),0))="x")*(Attendance!$D$2:$ZZ$2=_xlfn.XLOOKUP(F$1,'Point System'!$A:$A,'Point System'!$B:$B,""))*(TEXT(Attendance!$D$1:$ZZ$1,"mmm")="May"))*_xlfn.XLOOKUP(F$1,'Point System'!$A:$A,'Point System'!$C:$C,0)</f>
        <v>0</v>
      </c>
      <c r="G112" s="233" cm="1">
        <f t="array" ref="G112">SUMPRODUCT((LOWER(INDEX(Attendance!$D:$ZZ,MATCH($A112,Attendance!$A:$A,0),0))="x")*(Attendance!$D$2:$ZZ$2=_xlfn.XLOOKUP(G$1,'Point System'!$A:$A,'Point System'!$B:$B,""))*(TEXT(Attendance!$D$1:$ZZ$1,"mmm")="May"))*_xlfn.XLOOKUP(G$1,'Point System'!$A:$A,'Point System'!$C:$C,0)</f>
        <v>0</v>
      </c>
      <c r="H112" s="233" cm="1">
        <f t="array" ref="H112">SUMPRODUCT((LOWER(INDEX(Attendance!$D:$ZZ,MATCH($A112,Attendance!$A:$A,0),0))="x")*(Attendance!$D$2:$ZZ$2=_xlfn.XLOOKUP(H$1,'Point System'!$A:$A,'Point System'!$B:$B,""))*(TEXT(Attendance!$D$1:$ZZ$1,"mmm")="May"))*_xlfn.XLOOKUP(H$1,'Point System'!$A:$A,'Point System'!$C:$C,0)</f>
        <v>0</v>
      </c>
      <c r="I112" s="233" cm="1">
        <f t="array" ref="I112">SUMPRODUCT((LOWER(INDEX(Attendance!$D:$ZZ,MATCH($A112,Attendance!$A:$A,0),0))="x")*(Attendance!$D$2:$ZZ$2=_xlfn.XLOOKUP(I$1,'Point System'!$A:$A,'Point System'!$B:$B,""))*(TEXT(Attendance!$D$1:$ZZ$1,"mmm")="May"))*_xlfn.XLOOKUP(I$1,'Point System'!$A:$A,'Point System'!$C:$C,0)</f>
        <v>0</v>
      </c>
      <c r="J112" s="233" cm="1">
        <f t="array" ref="J112">SUMPRODUCT((LOWER(INDEX(Attendance!$D:$ZZ,MATCH($A112,Attendance!$A:$A,0),0))="x")*(Attendance!$D$2:$ZZ$2=_xlfn.XLOOKUP(J$1,'Point System'!$A:$A,'Point System'!$B:$B,""))*(TEXT(Attendance!$D$1:$ZZ$1,"mmm")="May"))*_xlfn.XLOOKUP(J$1,'Point System'!$A:$A,'Point System'!$C:$C,0)</f>
        <v>0</v>
      </c>
      <c r="K112" s="233" cm="1">
        <f t="array" ref="K112">SUMPRODUCT((LOWER(INDEX(Attendance!$D:$ZZ,MATCH($A112,Attendance!$A:$A,0),0))="x")*(Attendance!$D$2:$ZZ$2=_xlfn.XLOOKUP(K$1,'Point System'!$A:$A,'Point System'!$B:$B,""))*(TEXT(Attendance!$D$1:$ZZ$1,"mmm")="May"))*_xlfn.XLOOKUP(K$1,'Point System'!$A:$A,'Point System'!$C:$C,0)</f>
        <v>0</v>
      </c>
      <c r="L112" s="188"/>
      <c r="M112" s="188"/>
      <c r="N112" s="188"/>
      <c r="O112" s="188"/>
      <c r="P112" s="241">
        <f t="shared" si="3"/>
        <v>0</v>
      </c>
      <c r="Q112" s="242">
        <f>IFERROR(INDEX(Deduction!$AI:$AI,MATCH($A112,Deduction!$A:$A,0))*_xlfn.XLOOKUP(Q$1,'Point System'!$E:$E,'Point System'!$G:$G,0),0)</f>
        <v>0</v>
      </c>
      <c r="R112" s="242">
        <f>IFERROR(INDEX(Deduction!$AJ:$AJ,MATCH($A112,Deduction!$A:$A,0))*_xlfn.XLOOKUP(R$1,'Point System'!$E:$E,'Point System'!$G:$G,0),0)</f>
        <v>0</v>
      </c>
      <c r="S112" s="242">
        <f>IFERROR(INDEX(Deduction!$AK:$AK,MATCH($A112,Deduction!$A:$A,0))*_xlfn.XLOOKUP(S$1,'Point System'!$E:$E,'Point System'!$G:$G,0),0)</f>
        <v>0</v>
      </c>
      <c r="T112" s="242">
        <f>IFERROR(INDEX(Deduction!$AL:$AL,MATCH($A112,Deduction!$A:$A,0))*_xlfn.XLOOKUP(T$1,'Point System'!$E:$E,'Point System'!$G:$G,0),0)</f>
        <v>0</v>
      </c>
      <c r="U112" s="242">
        <f>IFERROR(INDEX(Deduction!$AM:$AM,MATCH($A112,Deduction!$A:$A,0))*_xlfn.XLOOKUP(U$1,'Point System'!$E:$E,'Point System'!$G:$G,0),0)</f>
        <v>0</v>
      </c>
      <c r="V112" s="242">
        <f>IFERROR(INDEX(Deduction!$AN:$AN,MATCH($A112,Deduction!$A:$A,0))*_xlfn.XLOOKUP(V$1,'Point System'!$E:$E,'Point System'!$G:$G,0),0)</f>
        <v>0</v>
      </c>
      <c r="W112" s="241">
        <f t="shared" si="4"/>
        <v>0</v>
      </c>
      <c r="X112" s="241">
        <f t="shared" si="5"/>
        <v>0</v>
      </c>
      <c r="Y112" s="244" cm="1">
        <f t="array" ref="Y112">IFERROR(SUMPRODUCT((LOWER(INDEX(Attendance!$E:$ZZ,MATCH($A112,Attendance!$A:$A,0),0))="x")*(TEXT(Attendance!$E$1:$ZZ$1,"mmm")="May"))/SUMPRODUCT((Attendance!$E$1:$ZZ$1&lt;&gt;"")*(TEXT(Attendance!$E$1:$ZZ$1,"mmm")="May")),0)</f>
        <v>0</v>
      </c>
      <c r="Z112" s="245" cm="1">
        <f t="array" ref="Z112">IFERROR(SUMPRODUCT((LOWER(INDEX(Attendance!$E:$ZZ,MATCH($A112,Attendance!$A:$A,0),0))="x")*(Attendance!$E$2:$ZZ$2=_xlfn.XLOOKUP(E$1,'Point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13" spans="1:26" x14ac:dyDescent="0.25">
      <c r="A113" s="60">
        <f>Attendance!A112</f>
        <v>110</v>
      </c>
      <c r="B113" s="60" t="str">
        <f>IF($A113=0,"",IFERROR(_xlfn.LET(_xlpm.x,INDEX(Attendance!$B:$B,MATCH($A113,Attendance!$A:$A,0)),IF(_xlpm.x=0,"",_xlpm.x)),""))</f>
        <v/>
      </c>
      <c r="C113" s="60" t="str">
        <f>IF($A113=0,"",IFERROR(_xlfn.LET(_xlpm.x,INDEX(Attendance!$C:$C,MATCH($A113,Attendance!$A:$A,0)),IF(_xlpm.x=0,"",_xlpm.x)),""))</f>
        <v/>
      </c>
      <c r="D113" s="60" t="str">
        <f>IF($A113=0,"",IFERROR(_xlfn.LET(_xlpm.x,INDEX(Attendance!$D:$D,MATCH($A113,Attendance!$A:$A,0)),IF(_xlpm.x=0,"",_xlpm.x)),""))</f>
        <v/>
      </c>
      <c r="E113" s="233" cm="1">
        <f t="array" ref="E113">SUMPRODUCT((LOWER(INDEX(Attendance!$D:$ZZ,MATCH($A113,Attendance!$A:$A,0),0))="x")*(Attendance!$D$2:$ZZ$2=_xlfn.XLOOKUP(E$1,'Point System'!$A:$A,'Point System'!$B:$B,""))*(TEXT(Attendance!$D$1:$ZZ$1,"mmm")="May"))*_xlfn.XLOOKUP(E$1,'Point System'!$A:$A,'Point System'!$C:$C,0)</f>
        <v>0</v>
      </c>
      <c r="F113" s="233" cm="1">
        <f t="array" ref="F113">SUMPRODUCT((LOWER(INDEX(Attendance!$D:$ZZ,MATCH($A113,Attendance!$A:$A,0),0))="x")*(Attendance!$D$2:$ZZ$2=_xlfn.XLOOKUP(F$1,'Point System'!$A:$A,'Point System'!$B:$B,""))*(TEXT(Attendance!$D$1:$ZZ$1,"mmm")="May"))*_xlfn.XLOOKUP(F$1,'Point System'!$A:$A,'Point System'!$C:$C,0)</f>
        <v>0</v>
      </c>
      <c r="G113" s="233" cm="1">
        <f t="array" ref="G113">SUMPRODUCT((LOWER(INDEX(Attendance!$D:$ZZ,MATCH($A113,Attendance!$A:$A,0),0))="x")*(Attendance!$D$2:$ZZ$2=_xlfn.XLOOKUP(G$1,'Point System'!$A:$A,'Point System'!$B:$B,""))*(TEXT(Attendance!$D$1:$ZZ$1,"mmm")="May"))*_xlfn.XLOOKUP(G$1,'Point System'!$A:$A,'Point System'!$C:$C,0)</f>
        <v>0</v>
      </c>
      <c r="H113" s="233" cm="1">
        <f t="array" ref="H113">SUMPRODUCT((LOWER(INDEX(Attendance!$D:$ZZ,MATCH($A113,Attendance!$A:$A,0),0))="x")*(Attendance!$D$2:$ZZ$2=_xlfn.XLOOKUP(H$1,'Point System'!$A:$A,'Point System'!$B:$B,""))*(TEXT(Attendance!$D$1:$ZZ$1,"mmm")="May"))*_xlfn.XLOOKUP(H$1,'Point System'!$A:$A,'Point System'!$C:$C,0)</f>
        <v>0</v>
      </c>
      <c r="I113" s="233" cm="1">
        <f t="array" ref="I113">SUMPRODUCT((LOWER(INDEX(Attendance!$D:$ZZ,MATCH($A113,Attendance!$A:$A,0),0))="x")*(Attendance!$D$2:$ZZ$2=_xlfn.XLOOKUP(I$1,'Point System'!$A:$A,'Point System'!$B:$B,""))*(TEXT(Attendance!$D$1:$ZZ$1,"mmm")="May"))*_xlfn.XLOOKUP(I$1,'Point System'!$A:$A,'Point System'!$C:$C,0)</f>
        <v>0</v>
      </c>
      <c r="J113" s="233" cm="1">
        <f t="array" ref="J113">SUMPRODUCT((LOWER(INDEX(Attendance!$D:$ZZ,MATCH($A113,Attendance!$A:$A,0),0))="x")*(Attendance!$D$2:$ZZ$2=_xlfn.XLOOKUP(J$1,'Point System'!$A:$A,'Point System'!$B:$B,""))*(TEXT(Attendance!$D$1:$ZZ$1,"mmm")="May"))*_xlfn.XLOOKUP(J$1,'Point System'!$A:$A,'Point System'!$C:$C,0)</f>
        <v>0</v>
      </c>
      <c r="K113" s="233" cm="1">
        <f t="array" ref="K113">SUMPRODUCT((LOWER(INDEX(Attendance!$D:$ZZ,MATCH($A113,Attendance!$A:$A,0),0))="x")*(Attendance!$D$2:$ZZ$2=_xlfn.XLOOKUP(K$1,'Point System'!$A:$A,'Point System'!$B:$B,""))*(TEXT(Attendance!$D$1:$ZZ$1,"mmm")="May"))*_xlfn.XLOOKUP(K$1,'Point System'!$A:$A,'Point System'!$C:$C,0)</f>
        <v>0</v>
      </c>
      <c r="L113" s="188"/>
      <c r="M113" s="188"/>
      <c r="N113" s="188"/>
      <c r="O113" s="188"/>
      <c r="P113" s="241">
        <f t="shared" si="3"/>
        <v>0</v>
      </c>
      <c r="Q113" s="242">
        <f>IFERROR(INDEX(Deduction!$AI:$AI,MATCH($A113,Deduction!$A:$A,0))*_xlfn.XLOOKUP(Q$1,'Point System'!$E:$E,'Point System'!$G:$G,0),0)</f>
        <v>0</v>
      </c>
      <c r="R113" s="242">
        <f>IFERROR(INDEX(Deduction!$AJ:$AJ,MATCH($A113,Deduction!$A:$A,0))*_xlfn.XLOOKUP(R$1,'Point System'!$E:$E,'Point System'!$G:$G,0),0)</f>
        <v>0</v>
      </c>
      <c r="S113" s="242">
        <f>IFERROR(INDEX(Deduction!$AK:$AK,MATCH($A113,Deduction!$A:$A,0))*_xlfn.XLOOKUP(S$1,'Point System'!$E:$E,'Point System'!$G:$G,0),0)</f>
        <v>0</v>
      </c>
      <c r="T113" s="242">
        <f>IFERROR(INDEX(Deduction!$AL:$AL,MATCH($A113,Deduction!$A:$A,0))*_xlfn.XLOOKUP(T$1,'Point System'!$E:$E,'Point System'!$G:$G,0),0)</f>
        <v>0</v>
      </c>
      <c r="U113" s="242">
        <f>IFERROR(INDEX(Deduction!$AM:$AM,MATCH($A113,Deduction!$A:$A,0))*_xlfn.XLOOKUP(U$1,'Point System'!$E:$E,'Point System'!$G:$G,0),0)</f>
        <v>0</v>
      </c>
      <c r="V113" s="242">
        <f>IFERROR(INDEX(Deduction!$AN:$AN,MATCH($A113,Deduction!$A:$A,0))*_xlfn.XLOOKUP(V$1,'Point System'!$E:$E,'Point System'!$G:$G,0),0)</f>
        <v>0</v>
      </c>
      <c r="W113" s="241">
        <f t="shared" si="4"/>
        <v>0</v>
      </c>
      <c r="X113" s="241">
        <f t="shared" si="5"/>
        <v>0</v>
      </c>
      <c r="Y113" s="244" cm="1">
        <f t="array" ref="Y113">IFERROR(SUMPRODUCT((LOWER(INDEX(Attendance!$E:$ZZ,MATCH($A113,Attendance!$A:$A,0),0))="x")*(TEXT(Attendance!$E$1:$ZZ$1,"mmm")="May"))/SUMPRODUCT((Attendance!$E$1:$ZZ$1&lt;&gt;"")*(TEXT(Attendance!$E$1:$ZZ$1,"mmm")="May")),0)</f>
        <v>0</v>
      </c>
      <c r="Z113" s="245" cm="1">
        <f t="array" ref="Z113">IFERROR(SUMPRODUCT((LOWER(INDEX(Attendance!$E:$ZZ,MATCH($A113,Attendance!$A:$A,0),0))="x")*(Attendance!$E$2:$ZZ$2=_xlfn.XLOOKUP(E$1,'Point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14" spans="1:26" x14ac:dyDescent="0.25">
      <c r="A114" s="58">
        <f>Attendance!A113</f>
        <v>111</v>
      </c>
      <c r="B114" s="60" t="str">
        <f>IF($A114=0,"",IFERROR(_xlfn.LET(_xlpm.x,INDEX(Attendance!$B:$B,MATCH($A114,Attendance!$A:$A,0)),IF(_xlpm.x=0,"",_xlpm.x)),""))</f>
        <v/>
      </c>
      <c r="C114" s="60" t="str">
        <f>IF($A114=0,"",IFERROR(_xlfn.LET(_xlpm.x,INDEX(Attendance!$C:$C,MATCH($A114,Attendance!$A:$A,0)),IF(_xlpm.x=0,"",_xlpm.x)),""))</f>
        <v/>
      </c>
      <c r="D114" s="60" t="str">
        <f>IF($A114=0,"",IFERROR(_xlfn.LET(_xlpm.x,INDEX(Attendance!$D:$D,MATCH($A114,Attendance!$A:$A,0)),IF(_xlpm.x=0,"",_xlpm.x)),""))</f>
        <v/>
      </c>
      <c r="E114" s="233" cm="1">
        <f t="array" ref="E114">SUMPRODUCT((LOWER(INDEX(Attendance!$D:$ZZ,MATCH($A114,Attendance!$A:$A,0),0))="x")*(Attendance!$D$2:$ZZ$2=_xlfn.XLOOKUP(E$1,'Point System'!$A:$A,'Point System'!$B:$B,""))*(TEXT(Attendance!$D$1:$ZZ$1,"mmm")="May"))*_xlfn.XLOOKUP(E$1,'Point System'!$A:$A,'Point System'!$C:$C,0)</f>
        <v>0</v>
      </c>
      <c r="F114" s="233" cm="1">
        <f t="array" ref="F114">SUMPRODUCT((LOWER(INDEX(Attendance!$D:$ZZ,MATCH($A114,Attendance!$A:$A,0),0))="x")*(Attendance!$D$2:$ZZ$2=_xlfn.XLOOKUP(F$1,'Point System'!$A:$A,'Point System'!$B:$B,""))*(TEXT(Attendance!$D$1:$ZZ$1,"mmm")="May"))*_xlfn.XLOOKUP(F$1,'Point System'!$A:$A,'Point System'!$C:$C,0)</f>
        <v>0</v>
      </c>
      <c r="G114" s="233" cm="1">
        <f t="array" ref="G114">SUMPRODUCT((LOWER(INDEX(Attendance!$D:$ZZ,MATCH($A114,Attendance!$A:$A,0),0))="x")*(Attendance!$D$2:$ZZ$2=_xlfn.XLOOKUP(G$1,'Point System'!$A:$A,'Point System'!$B:$B,""))*(TEXT(Attendance!$D$1:$ZZ$1,"mmm")="May"))*_xlfn.XLOOKUP(G$1,'Point System'!$A:$A,'Point System'!$C:$C,0)</f>
        <v>0</v>
      </c>
      <c r="H114" s="233" cm="1">
        <f t="array" ref="H114">SUMPRODUCT((LOWER(INDEX(Attendance!$D:$ZZ,MATCH($A114,Attendance!$A:$A,0),0))="x")*(Attendance!$D$2:$ZZ$2=_xlfn.XLOOKUP(H$1,'Point System'!$A:$A,'Point System'!$B:$B,""))*(TEXT(Attendance!$D$1:$ZZ$1,"mmm")="May"))*_xlfn.XLOOKUP(H$1,'Point System'!$A:$A,'Point System'!$C:$C,0)</f>
        <v>0</v>
      </c>
      <c r="I114" s="233" cm="1">
        <f t="array" ref="I114">SUMPRODUCT((LOWER(INDEX(Attendance!$D:$ZZ,MATCH($A114,Attendance!$A:$A,0),0))="x")*(Attendance!$D$2:$ZZ$2=_xlfn.XLOOKUP(I$1,'Point System'!$A:$A,'Point System'!$B:$B,""))*(TEXT(Attendance!$D$1:$ZZ$1,"mmm")="May"))*_xlfn.XLOOKUP(I$1,'Point System'!$A:$A,'Point System'!$C:$C,0)</f>
        <v>0</v>
      </c>
      <c r="J114" s="233" cm="1">
        <f t="array" ref="J114">SUMPRODUCT((LOWER(INDEX(Attendance!$D:$ZZ,MATCH($A114,Attendance!$A:$A,0),0))="x")*(Attendance!$D$2:$ZZ$2=_xlfn.XLOOKUP(J$1,'Point System'!$A:$A,'Point System'!$B:$B,""))*(TEXT(Attendance!$D$1:$ZZ$1,"mmm")="May"))*_xlfn.XLOOKUP(J$1,'Point System'!$A:$A,'Point System'!$C:$C,0)</f>
        <v>0</v>
      </c>
      <c r="K114" s="233" cm="1">
        <f t="array" ref="K114">SUMPRODUCT((LOWER(INDEX(Attendance!$D:$ZZ,MATCH($A114,Attendance!$A:$A,0),0))="x")*(Attendance!$D$2:$ZZ$2=_xlfn.XLOOKUP(K$1,'Point System'!$A:$A,'Point System'!$B:$B,""))*(TEXT(Attendance!$D$1:$ZZ$1,"mmm")="May"))*_xlfn.XLOOKUP(K$1,'Point System'!$A:$A,'Point System'!$C:$C,0)</f>
        <v>0</v>
      </c>
      <c r="L114" s="188"/>
      <c r="M114" s="188"/>
      <c r="N114" s="188"/>
      <c r="O114" s="188"/>
      <c r="P114" s="241">
        <f t="shared" si="3"/>
        <v>0</v>
      </c>
      <c r="Q114" s="242">
        <f>IFERROR(INDEX(Deduction!$AI:$AI,MATCH($A114,Deduction!$A:$A,0))*_xlfn.XLOOKUP(Q$1,'Point System'!$E:$E,'Point System'!$G:$G,0),0)</f>
        <v>0</v>
      </c>
      <c r="R114" s="242">
        <f>IFERROR(INDEX(Deduction!$AJ:$AJ,MATCH($A114,Deduction!$A:$A,0))*_xlfn.XLOOKUP(R$1,'Point System'!$E:$E,'Point System'!$G:$G,0),0)</f>
        <v>0</v>
      </c>
      <c r="S114" s="242">
        <f>IFERROR(INDEX(Deduction!$AK:$AK,MATCH($A114,Deduction!$A:$A,0))*_xlfn.XLOOKUP(S$1,'Point System'!$E:$E,'Point System'!$G:$G,0),0)</f>
        <v>0</v>
      </c>
      <c r="T114" s="242">
        <f>IFERROR(INDEX(Deduction!$AL:$AL,MATCH($A114,Deduction!$A:$A,0))*_xlfn.XLOOKUP(T$1,'Point System'!$E:$E,'Point System'!$G:$G,0),0)</f>
        <v>0</v>
      </c>
      <c r="U114" s="242">
        <f>IFERROR(INDEX(Deduction!$AM:$AM,MATCH($A114,Deduction!$A:$A,0))*_xlfn.XLOOKUP(U$1,'Point System'!$E:$E,'Point System'!$G:$G,0),0)</f>
        <v>0</v>
      </c>
      <c r="V114" s="242">
        <f>IFERROR(INDEX(Deduction!$AN:$AN,MATCH($A114,Deduction!$A:$A,0))*_xlfn.XLOOKUP(V$1,'Point System'!$E:$E,'Point System'!$G:$G,0),0)</f>
        <v>0</v>
      </c>
      <c r="W114" s="241">
        <f t="shared" si="4"/>
        <v>0</v>
      </c>
      <c r="X114" s="241">
        <f t="shared" si="5"/>
        <v>0</v>
      </c>
      <c r="Y114" s="244" cm="1">
        <f t="array" ref="Y114">IFERROR(SUMPRODUCT((LOWER(INDEX(Attendance!$E:$ZZ,MATCH($A114,Attendance!$A:$A,0),0))="x")*(TEXT(Attendance!$E$1:$ZZ$1,"mmm")="May"))/SUMPRODUCT((Attendance!$E$1:$ZZ$1&lt;&gt;"")*(TEXT(Attendance!$E$1:$ZZ$1,"mmm")="May")),0)</f>
        <v>0</v>
      </c>
      <c r="Z114" s="245" cm="1">
        <f t="array" ref="Z114">IFERROR(SUMPRODUCT((LOWER(INDEX(Attendance!$E:$ZZ,MATCH($A114,Attendance!$A:$A,0),0))="x")*(Attendance!$E$2:$ZZ$2=_xlfn.XLOOKUP(E$1,'Point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15" spans="1:26" x14ac:dyDescent="0.25">
      <c r="A115" s="60">
        <f>Attendance!A114</f>
        <v>112</v>
      </c>
      <c r="B115" s="60" t="str">
        <f>IF($A115=0,"",IFERROR(_xlfn.LET(_xlpm.x,INDEX(Attendance!$B:$B,MATCH($A115,Attendance!$A:$A,0)),IF(_xlpm.x=0,"",_xlpm.x)),""))</f>
        <v/>
      </c>
      <c r="C115" s="60" t="str">
        <f>IF($A115=0,"",IFERROR(_xlfn.LET(_xlpm.x,INDEX(Attendance!$C:$C,MATCH($A115,Attendance!$A:$A,0)),IF(_xlpm.x=0,"",_xlpm.x)),""))</f>
        <v/>
      </c>
      <c r="D115" s="60" t="str">
        <f>IF($A115=0,"",IFERROR(_xlfn.LET(_xlpm.x,INDEX(Attendance!$D:$D,MATCH($A115,Attendance!$A:$A,0)),IF(_xlpm.x=0,"",_xlpm.x)),""))</f>
        <v/>
      </c>
      <c r="E115" s="233" cm="1">
        <f t="array" ref="E115">SUMPRODUCT((LOWER(INDEX(Attendance!$D:$ZZ,MATCH($A115,Attendance!$A:$A,0),0))="x")*(Attendance!$D$2:$ZZ$2=_xlfn.XLOOKUP(E$1,'Point System'!$A:$A,'Point System'!$B:$B,""))*(TEXT(Attendance!$D$1:$ZZ$1,"mmm")="May"))*_xlfn.XLOOKUP(E$1,'Point System'!$A:$A,'Point System'!$C:$C,0)</f>
        <v>0</v>
      </c>
      <c r="F115" s="233" cm="1">
        <f t="array" ref="F115">SUMPRODUCT((LOWER(INDEX(Attendance!$D:$ZZ,MATCH($A115,Attendance!$A:$A,0),0))="x")*(Attendance!$D$2:$ZZ$2=_xlfn.XLOOKUP(F$1,'Point System'!$A:$A,'Point System'!$B:$B,""))*(TEXT(Attendance!$D$1:$ZZ$1,"mmm")="May"))*_xlfn.XLOOKUP(F$1,'Point System'!$A:$A,'Point System'!$C:$C,0)</f>
        <v>0</v>
      </c>
      <c r="G115" s="233" cm="1">
        <f t="array" ref="G115">SUMPRODUCT((LOWER(INDEX(Attendance!$D:$ZZ,MATCH($A115,Attendance!$A:$A,0),0))="x")*(Attendance!$D$2:$ZZ$2=_xlfn.XLOOKUP(G$1,'Point System'!$A:$A,'Point System'!$B:$B,""))*(TEXT(Attendance!$D$1:$ZZ$1,"mmm")="May"))*_xlfn.XLOOKUP(G$1,'Point System'!$A:$A,'Point System'!$C:$C,0)</f>
        <v>0</v>
      </c>
      <c r="H115" s="233" cm="1">
        <f t="array" ref="H115">SUMPRODUCT((LOWER(INDEX(Attendance!$D:$ZZ,MATCH($A115,Attendance!$A:$A,0),0))="x")*(Attendance!$D$2:$ZZ$2=_xlfn.XLOOKUP(H$1,'Point System'!$A:$A,'Point System'!$B:$B,""))*(TEXT(Attendance!$D$1:$ZZ$1,"mmm")="May"))*_xlfn.XLOOKUP(H$1,'Point System'!$A:$A,'Point System'!$C:$C,0)</f>
        <v>0</v>
      </c>
      <c r="I115" s="233" cm="1">
        <f t="array" ref="I115">SUMPRODUCT((LOWER(INDEX(Attendance!$D:$ZZ,MATCH($A115,Attendance!$A:$A,0),0))="x")*(Attendance!$D$2:$ZZ$2=_xlfn.XLOOKUP(I$1,'Point System'!$A:$A,'Point System'!$B:$B,""))*(TEXT(Attendance!$D$1:$ZZ$1,"mmm")="May"))*_xlfn.XLOOKUP(I$1,'Point System'!$A:$A,'Point System'!$C:$C,0)</f>
        <v>0</v>
      </c>
      <c r="J115" s="233" cm="1">
        <f t="array" ref="J115">SUMPRODUCT((LOWER(INDEX(Attendance!$D:$ZZ,MATCH($A115,Attendance!$A:$A,0),0))="x")*(Attendance!$D$2:$ZZ$2=_xlfn.XLOOKUP(J$1,'Point System'!$A:$A,'Point System'!$B:$B,""))*(TEXT(Attendance!$D$1:$ZZ$1,"mmm")="May"))*_xlfn.XLOOKUP(J$1,'Point System'!$A:$A,'Point System'!$C:$C,0)</f>
        <v>0</v>
      </c>
      <c r="K115" s="233" cm="1">
        <f t="array" ref="K115">SUMPRODUCT((LOWER(INDEX(Attendance!$D:$ZZ,MATCH($A115,Attendance!$A:$A,0),0))="x")*(Attendance!$D$2:$ZZ$2=_xlfn.XLOOKUP(K$1,'Point System'!$A:$A,'Point System'!$B:$B,""))*(TEXT(Attendance!$D$1:$ZZ$1,"mmm")="May"))*_xlfn.XLOOKUP(K$1,'Point System'!$A:$A,'Point System'!$C:$C,0)</f>
        <v>0</v>
      </c>
      <c r="L115" s="188"/>
      <c r="M115" s="188"/>
      <c r="N115" s="188"/>
      <c r="O115" s="188"/>
      <c r="P115" s="241">
        <f t="shared" si="3"/>
        <v>0</v>
      </c>
      <c r="Q115" s="242">
        <f>IFERROR(INDEX(Deduction!$AI:$AI,MATCH($A115,Deduction!$A:$A,0))*_xlfn.XLOOKUP(Q$1,'Point System'!$E:$E,'Point System'!$G:$G,0),0)</f>
        <v>0</v>
      </c>
      <c r="R115" s="242">
        <f>IFERROR(INDEX(Deduction!$AJ:$AJ,MATCH($A115,Deduction!$A:$A,0))*_xlfn.XLOOKUP(R$1,'Point System'!$E:$E,'Point System'!$G:$G,0),0)</f>
        <v>0</v>
      </c>
      <c r="S115" s="242">
        <f>IFERROR(INDEX(Deduction!$AK:$AK,MATCH($A115,Deduction!$A:$A,0))*_xlfn.XLOOKUP(S$1,'Point System'!$E:$E,'Point System'!$G:$G,0),0)</f>
        <v>0</v>
      </c>
      <c r="T115" s="242">
        <f>IFERROR(INDEX(Deduction!$AL:$AL,MATCH($A115,Deduction!$A:$A,0))*_xlfn.XLOOKUP(T$1,'Point System'!$E:$E,'Point System'!$G:$G,0),0)</f>
        <v>0</v>
      </c>
      <c r="U115" s="242">
        <f>IFERROR(INDEX(Deduction!$AM:$AM,MATCH($A115,Deduction!$A:$A,0))*_xlfn.XLOOKUP(U$1,'Point System'!$E:$E,'Point System'!$G:$G,0),0)</f>
        <v>0</v>
      </c>
      <c r="V115" s="242">
        <f>IFERROR(INDEX(Deduction!$AN:$AN,MATCH($A115,Deduction!$A:$A,0))*_xlfn.XLOOKUP(V$1,'Point System'!$E:$E,'Point System'!$G:$G,0),0)</f>
        <v>0</v>
      </c>
      <c r="W115" s="241">
        <f t="shared" si="4"/>
        <v>0</v>
      </c>
      <c r="X115" s="241">
        <f t="shared" si="5"/>
        <v>0</v>
      </c>
      <c r="Y115" s="244" cm="1">
        <f t="array" ref="Y115">IFERROR(SUMPRODUCT((LOWER(INDEX(Attendance!$E:$ZZ,MATCH($A115,Attendance!$A:$A,0),0))="x")*(TEXT(Attendance!$E$1:$ZZ$1,"mmm")="May"))/SUMPRODUCT((Attendance!$E$1:$ZZ$1&lt;&gt;"")*(TEXT(Attendance!$E$1:$ZZ$1,"mmm")="May")),0)</f>
        <v>0</v>
      </c>
      <c r="Z115" s="245" cm="1">
        <f t="array" ref="Z115">IFERROR(SUMPRODUCT((LOWER(INDEX(Attendance!$E:$ZZ,MATCH($A115,Attendance!$A:$A,0),0))="x")*(Attendance!$E$2:$ZZ$2=_xlfn.XLOOKUP(E$1,'Point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16" spans="1:26" x14ac:dyDescent="0.25">
      <c r="A116" s="58">
        <f>Attendance!A115</f>
        <v>113</v>
      </c>
      <c r="B116" s="60" t="str">
        <f>IF($A116=0,"",IFERROR(_xlfn.LET(_xlpm.x,INDEX(Attendance!$B:$B,MATCH($A116,Attendance!$A:$A,0)),IF(_xlpm.x=0,"",_xlpm.x)),""))</f>
        <v/>
      </c>
      <c r="C116" s="60" t="str">
        <f>IF($A116=0,"",IFERROR(_xlfn.LET(_xlpm.x,INDEX(Attendance!$C:$C,MATCH($A116,Attendance!$A:$A,0)),IF(_xlpm.x=0,"",_xlpm.x)),""))</f>
        <v/>
      </c>
      <c r="D116" s="60" t="str">
        <f>IF($A116=0,"",IFERROR(_xlfn.LET(_xlpm.x,INDEX(Attendance!$D:$D,MATCH($A116,Attendance!$A:$A,0)),IF(_xlpm.x=0,"",_xlpm.x)),""))</f>
        <v/>
      </c>
      <c r="E116" s="233" cm="1">
        <f t="array" ref="E116">SUMPRODUCT((LOWER(INDEX(Attendance!$D:$ZZ,MATCH($A116,Attendance!$A:$A,0),0))="x")*(Attendance!$D$2:$ZZ$2=_xlfn.XLOOKUP(E$1,'Point System'!$A:$A,'Point System'!$B:$B,""))*(TEXT(Attendance!$D$1:$ZZ$1,"mmm")="May"))*_xlfn.XLOOKUP(E$1,'Point System'!$A:$A,'Point System'!$C:$C,0)</f>
        <v>0</v>
      </c>
      <c r="F116" s="233" cm="1">
        <f t="array" ref="F116">SUMPRODUCT((LOWER(INDEX(Attendance!$D:$ZZ,MATCH($A116,Attendance!$A:$A,0),0))="x")*(Attendance!$D$2:$ZZ$2=_xlfn.XLOOKUP(F$1,'Point System'!$A:$A,'Point System'!$B:$B,""))*(TEXT(Attendance!$D$1:$ZZ$1,"mmm")="May"))*_xlfn.XLOOKUP(F$1,'Point System'!$A:$A,'Point System'!$C:$C,0)</f>
        <v>0</v>
      </c>
      <c r="G116" s="233" cm="1">
        <f t="array" ref="G116">SUMPRODUCT((LOWER(INDEX(Attendance!$D:$ZZ,MATCH($A116,Attendance!$A:$A,0),0))="x")*(Attendance!$D$2:$ZZ$2=_xlfn.XLOOKUP(G$1,'Point System'!$A:$A,'Point System'!$B:$B,""))*(TEXT(Attendance!$D$1:$ZZ$1,"mmm")="May"))*_xlfn.XLOOKUP(G$1,'Point System'!$A:$A,'Point System'!$C:$C,0)</f>
        <v>0</v>
      </c>
      <c r="H116" s="233" cm="1">
        <f t="array" ref="H116">SUMPRODUCT((LOWER(INDEX(Attendance!$D:$ZZ,MATCH($A116,Attendance!$A:$A,0),0))="x")*(Attendance!$D$2:$ZZ$2=_xlfn.XLOOKUP(H$1,'Point System'!$A:$A,'Point System'!$B:$B,""))*(TEXT(Attendance!$D$1:$ZZ$1,"mmm")="May"))*_xlfn.XLOOKUP(H$1,'Point System'!$A:$A,'Point System'!$C:$C,0)</f>
        <v>0</v>
      </c>
      <c r="I116" s="233" cm="1">
        <f t="array" ref="I116">SUMPRODUCT((LOWER(INDEX(Attendance!$D:$ZZ,MATCH($A116,Attendance!$A:$A,0),0))="x")*(Attendance!$D$2:$ZZ$2=_xlfn.XLOOKUP(I$1,'Point System'!$A:$A,'Point System'!$B:$B,""))*(TEXT(Attendance!$D$1:$ZZ$1,"mmm")="May"))*_xlfn.XLOOKUP(I$1,'Point System'!$A:$A,'Point System'!$C:$C,0)</f>
        <v>0</v>
      </c>
      <c r="J116" s="233" cm="1">
        <f t="array" ref="J116">SUMPRODUCT((LOWER(INDEX(Attendance!$D:$ZZ,MATCH($A116,Attendance!$A:$A,0),0))="x")*(Attendance!$D$2:$ZZ$2=_xlfn.XLOOKUP(J$1,'Point System'!$A:$A,'Point System'!$B:$B,""))*(TEXT(Attendance!$D$1:$ZZ$1,"mmm")="May"))*_xlfn.XLOOKUP(J$1,'Point System'!$A:$A,'Point System'!$C:$C,0)</f>
        <v>0</v>
      </c>
      <c r="K116" s="233" cm="1">
        <f t="array" ref="K116">SUMPRODUCT((LOWER(INDEX(Attendance!$D:$ZZ,MATCH($A116,Attendance!$A:$A,0),0))="x")*(Attendance!$D$2:$ZZ$2=_xlfn.XLOOKUP(K$1,'Point System'!$A:$A,'Point System'!$B:$B,""))*(TEXT(Attendance!$D$1:$ZZ$1,"mmm")="May"))*_xlfn.XLOOKUP(K$1,'Point System'!$A:$A,'Point System'!$C:$C,0)</f>
        <v>0</v>
      </c>
      <c r="L116" s="188"/>
      <c r="M116" s="188"/>
      <c r="N116" s="188"/>
      <c r="O116" s="188"/>
      <c r="P116" s="241">
        <f t="shared" si="3"/>
        <v>0</v>
      </c>
      <c r="Q116" s="242">
        <f>IFERROR(INDEX(Deduction!$AI:$AI,MATCH($A116,Deduction!$A:$A,0))*_xlfn.XLOOKUP(Q$1,'Point System'!$E:$E,'Point System'!$G:$G,0),0)</f>
        <v>0</v>
      </c>
      <c r="R116" s="242">
        <f>IFERROR(INDEX(Deduction!$AJ:$AJ,MATCH($A116,Deduction!$A:$A,0))*_xlfn.XLOOKUP(R$1,'Point System'!$E:$E,'Point System'!$G:$G,0),0)</f>
        <v>0</v>
      </c>
      <c r="S116" s="242">
        <f>IFERROR(INDEX(Deduction!$AK:$AK,MATCH($A116,Deduction!$A:$A,0))*_xlfn.XLOOKUP(S$1,'Point System'!$E:$E,'Point System'!$G:$G,0),0)</f>
        <v>0</v>
      </c>
      <c r="T116" s="242">
        <f>IFERROR(INDEX(Deduction!$AL:$AL,MATCH($A116,Deduction!$A:$A,0))*_xlfn.XLOOKUP(T$1,'Point System'!$E:$E,'Point System'!$G:$G,0),0)</f>
        <v>0</v>
      </c>
      <c r="U116" s="242">
        <f>IFERROR(INDEX(Deduction!$AM:$AM,MATCH($A116,Deduction!$A:$A,0))*_xlfn.XLOOKUP(U$1,'Point System'!$E:$E,'Point System'!$G:$G,0),0)</f>
        <v>0</v>
      </c>
      <c r="V116" s="242">
        <f>IFERROR(INDEX(Deduction!$AN:$AN,MATCH($A116,Deduction!$A:$A,0))*_xlfn.XLOOKUP(V$1,'Point System'!$E:$E,'Point System'!$G:$G,0),0)</f>
        <v>0</v>
      </c>
      <c r="W116" s="241">
        <f t="shared" si="4"/>
        <v>0</v>
      </c>
      <c r="X116" s="241">
        <f t="shared" si="5"/>
        <v>0</v>
      </c>
      <c r="Y116" s="244" cm="1">
        <f t="array" ref="Y116">IFERROR(SUMPRODUCT((LOWER(INDEX(Attendance!$E:$ZZ,MATCH($A116,Attendance!$A:$A,0),0))="x")*(TEXT(Attendance!$E$1:$ZZ$1,"mmm")="May"))/SUMPRODUCT((Attendance!$E$1:$ZZ$1&lt;&gt;"")*(TEXT(Attendance!$E$1:$ZZ$1,"mmm")="May")),0)</f>
        <v>0</v>
      </c>
      <c r="Z116" s="245" cm="1">
        <f t="array" ref="Z116">IFERROR(SUMPRODUCT((LOWER(INDEX(Attendance!$E:$ZZ,MATCH($A116,Attendance!$A:$A,0),0))="x")*(Attendance!$E$2:$ZZ$2=_xlfn.XLOOKUP(E$1,'Point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17" spans="1:26" x14ac:dyDescent="0.25">
      <c r="A117" s="60">
        <f>Attendance!A116</f>
        <v>114</v>
      </c>
      <c r="B117" s="60" t="str">
        <f>IF($A117=0,"",IFERROR(_xlfn.LET(_xlpm.x,INDEX(Attendance!$B:$B,MATCH($A117,Attendance!$A:$A,0)),IF(_xlpm.x=0,"",_xlpm.x)),""))</f>
        <v/>
      </c>
      <c r="C117" s="60" t="str">
        <f>IF($A117=0,"",IFERROR(_xlfn.LET(_xlpm.x,INDEX(Attendance!$C:$C,MATCH($A117,Attendance!$A:$A,0)),IF(_xlpm.x=0,"",_xlpm.x)),""))</f>
        <v/>
      </c>
      <c r="D117" s="60" t="str">
        <f>IF($A117=0,"",IFERROR(_xlfn.LET(_xlpm.x,INDEX(Attendance!$D:$D,MATCH($A117,Attendance!$A:$A,0)),IF(_xlpm.x=0,"",_xlpm.x)),""))</f>
        <v/>
      </c>
      <c r="E117" s="233" cm="1">
        <f t="array" ref="E117">SUMPRODUCT((LOWER(INDEX(Attendance!$D:$ZZ,MATCH($A117,Attendance!$A:$A,0),0))="x")*(Attendance!$D$2:$ZZ$2=_xlfn.XLOOKUP(E$1,'Point System'!$A:$A,'Point System'!$B:$B,""))*(TEXT(Attendance!$D$1:$ZZ$1,"mmm")="May"))*_xlfn.XLOOKUP(E$1,'Point System'!$A:$A,'Point System'!$C:$C,0)</f>
        <v>0</v>
      </c>
      <c r="F117" s="233" cm="1">
        <f t="array" ref="F117">SUMPRODUCT((LOWER(INDEX(Attendance!$D:$ZZ,MATCH($A117,Attendance!$A:$A,0),0))="x")*(Attendance!$D$2:$ZZ$2=_xlfn.XLOOKUP(F$1,'Point System'!$A:$A,'Point System'!$B:$B,""))*(TEXT(Attendance!$D$1:$ZZ$1,"mmm")="May"))*_xlfn.XLOOKUP(F$1,'Point System'!$A:$A,'Point System'!$C:$C,0)</f>
        <v>0</v>
      </c>
      <c r="G117" s="233" cm="1">
        <f t="array" ref="G117">SUMPRODUCT((LOWER(INDEX(Attendance!$D:$ZZ,MATCH($A117,Attendance!$A:$A,0),0))="x")*(Attendance!$D$2:$ZZ$2=_xlfn.XLOOKUP(G$1,'Point System'!$A:$A,'Point System'!$B:$B,""))*(TEXT(Attendance!$D$1:$ZZ$1,"mmm")="May"))*_xlfn.XLOOKUP(G$1,'Point System'!$A:$A,'Point System'!$C:$C,0)</f>
        <v>0</v>
      </c>
      <c r="H117" s="233" cm="1">
        <f t="array" ref="H117">SUMPRODUCT((LOWER(INDEX(Attendance!$D:$ZZ,MATCH($A117,Attendance!$A:$A,0),0))="x")*(Attendance!$D$2:$ZZ$2=_xlfn.XLOOKUP(H$1,'Point System'!$A:$A,'Point System'!$B:$B,""))*(TEXT(Attendance!$D$1:$ZZ$1,"mmm")="May"))*_xlfn.XLOOKUP(H$1,'Point System'!$A:$A,'Point System'!$C:$C,0)</f>
        <v>0</v>
      </c>
      <c r="I117" s="233" cm="1">
        <f t="array" ref="I117">SUMPRODUCT((LOWER(INDEX(Attendance!$D:$ZZ,MATCH($A117,Attendance!$A:$A,0),0))="x")*(Attendance!$D$2:$ZZ$2=_xlfn.XLOOKUP(I$1,'Point System'!$A:$A,'Point System'!$B:$B,""))*(TEXT(Attendance!$D$1:$ZZ$1,"mmm")="May"))*_xlfn.XLOOKUP(I$1,'Point System'!$A:$A,'Point System'!$C:$C,0)</f>
        <v>0</v>
      </c>
      <c r="J117" s="233" cm="1">
        <f t="array" ref="J117">SUMPRODUCT((LOWER(INDEX(Attendance!$D:$ZZ,MATCH($A117,Attendance!$A:$A,0),0))="x")*(Attendance!$D$2:$ZZ$2=_xlfn.XLOOKUP(J$1,'Point System'!$A:$A,'Point System'!$B:$B,""))*(TEXT(Attendance!$D$1:$ZZ$1,"mmm")="May"))*_xlfn.XLOOKUP(J$1,'Point System'!$A:$A,'Point System'!$C:$C,0)</f>
        <v>0</v>
      </c>
      <c r="K117" s="233" cm="1">
        <f t="array" ref="K117">SUMPRODUCT((LOWER(INDEX(Attendance!$D:$ZZ,MATCH($A117,Attendance!$A:$A,0),0))="x")*(Attendance!$D$2:$ZZ$2=_xlfn.XLOOKUP(K$1,'Point System'!$A:$A,'Point System'!$B:$B,""))*(TEXT(Attendance!$D$1:$ZZ$1,"mmm")="May"))*_xlfn.XLOOKUP(K$1,'Point System'!$A:$A,'Point System'!$C:$C,0)</f>
        <v>0</v>
      </c>
      <c r="L117" s="188"/>
      <c r="M117" s="188"/>
      <c r="N117" s="188"/>
      <c r="O117" s="188"/>
      <c r="P117" s="241">
        <f t="shared" si="3"/>
        <v>0</v>
      </c>
      <c r="Q117" s="242">
        <f>IFERROR(INDEX(Deduction!$AI:$AI,MATCH($A117,Deduction!$A:$A,0))*_xlfn.XLOOKUP(Q$1,'Point System'!$E:$E,'Point System'!$G:$G,0),0)</f>
        <v>0</v>
      </c>
      <c r="R117" s="242">
        <f>IFERROR(INDEX(Deduction!$AJ:$AJ,MATCH($A117,Deduction!$A:$A,0))*_xlfn.XLOOKUP(R$1,'Point System'!$E:$E,'Point System'!$G:$G,0),0)</f>
        <v>0</v>
      </c>
      <c r="S117" s="242">
        <f>IFERROR(INDEX(Deduction!$AK:$AK,MATCH($A117,Deduction!$A:$A,0))*_xlfn.XLOOKUP(S$1,'Point System'!$E:$E,'Point System'!$G:$G,0),0)</f>
        <v>0</v>
      </c>
      <c r="T117" s="242">
        <f>IFERROR(INDEX(Deduction!$AL:$AL,MATCH($A117,Deduction!$A:$A,0))*_xlfn.XLOOKUP(T$1,'Point System'!$E:$E,'Point System'!$G:$G,0),0)</f>
        <v>0</v>
      </c>
      <c r="U117" s="242">
        <f>IFERROR(INDEX(Deduction!$AM:$AM,MATCH($A117,Deduction!$A:$A,0))*_xlfn.XLOOKUP(U$1,'Point System'!$E:$E,'Point System'!$G:$G,0),0)</f>
        <v>0</v>
      </c>
      <c r="V117" s="242">
        <f>IFERROR(INDEX(Deduction!$AN:$AN,MATCH($A117,Deduction!$A:$A,0))*_xlfn.XLOOKUP(V$1,'Point System'!$E:$E,'Point System'!$G:$G,0),0)</f>
        <v>0</v>
      </c>
      <c r="W117" s="241">
        <f t="shared" si="4"/>
        <v>0</v>
      </c>
      <c r="X117" s="241">
        <f t="shared" si="5"/>
        <v>0</v>
      </c>
      <c r="Y117" s="244" cm="1">
        <f t="array" ref="Y117">IFERROR(SUMPRODUCT((LOWER(INDEX(Attendance!$E:$ZZ,MATCH($A117,Attendance!$A:$A,0),0))="x")*(TEXT(Attendance!$E$1:$ZZ$1,"mmm")="May"))/SUMPRODUCT((Attendance!$E$1:$ZZ$1&lt;&gt;"")*(TEXT(Attendance!$E$1:$ZZ$1,"mmm")="May")),0)</f>
        <v>0</v>
      </c>
      <c r="Z117" s="245" cm="1">
        <f t="array" ref="Z117">IFERROR(SUMPRODUCT((LOWER(INDEX(Attendance!$E:$ZZ,MATCH($A117,Attendance!$A:$A,0),0))="x")*(Attendance!$E$2:$ZZ$2=_xlfn.XLOOKUP(E$1,'Point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18" spans="1:26" x14ac:dyDescent="0.25">
      <c r="A118" s="58">
        <f>Attendance!A117</f>
        <v>115</v>
      </c>
      <c r="B118" s="60" t="str">
        <f>IF($A118=0,"",IFERROR(_xlfn.LET(_xlpm.x,INDEX(Attendance!$B:$B,MATCH($A118,Attendance!$A:$A,0)),IF(_xlpm.x=0,"",_xlpm.x)),""))</f>
        <v/>
      </c>
      <c r="C118" s="60" t="str">
        <f>IF($A118=0,"",IFERROR(_xlfn.LET(_xlpm.x,INDEX(Attendance!$C:$C,MATCH($A118,Attendance!$A:$A,0)),IF(_xlpm.x=0,"",_xlpm.x)),""))</f>
        <v/>
      </c>
      <c r="D118" s="60" t="str">
        <f>IF($A118=0,"",IFERROR(_xlfn.LET(_xlpm.x,INDEX(Attendance!$D:$D,MATCH($A118,Attendance!$A:$A,0)),IF(_xlpm.x=0,"",_xlpm.x)),""))</f>
        <v/>
      </c>
      <c r="E118" s="233" cm="1">
        <f t="array" ref="E118">SUMPRODUCT((LOWER(INDEX(Attendance!$D:$ZZ,MATCH($A118,Attendance!$A:$A,0),0))="x")*(Attendance!$D$2:$ZZ$2=_xlfn.XLOOKUP(E$1,'Point System'!$A:$A,'Point System'!$B:$B,""))*(TEXT(Attendance!$D$1:$ZZ$1,"mmm")="May"))*_xlfn.XLOOKUP(E$1,'Point System'!$A:$A,'Point System'!$C:$C,0)</f>
        <v>0</v>
      </c>
      <c r="F118" s="233" cm="1">
        <f t="array" ref="F118">SUMPRODUCT((LOWER(INDEX(Attendance!$D:$ZZ,MATCH($A118,Attendance!$A:$A,0),0))="x")*(Attendance!$D$2:$ZZ$2=_xlfn.XLOOKUP(F$1,'Point System'!$A:$A,'Point System'!$B:$B,""))*(TEXT(Attendance!$D$1:$ZZ$1,"mmm")="May"))*_xlfn.XLOOKUP(F$1,'Point System'!$A:$A,'Point System'!$C:$C,0)</f>
        <v>0</v>
      </c>
      <c r="G118" s="233" cm="1">
        <f t="array" ref="G118">SUMPRODUCT((LOWER(INDEX(Attendance!$D:$ZZ,MATCH($A118,Attendance!$A:$A,0),0))="x")*(Attendance!$D$2:$ZZ$2=_xlfn.XLOOKUP(G$1,'Point System'!$A:$A,'Point System'!$B:$B,""))*(TEXT(Attendance!$D$1:$ZZ$1,"mmm")="May"))*_xlfn.XLOOKUP(G$1,'Point System'!$A:$A,'Point System'!$C:$C,0)</f>
        <v>0</v>
      </c>
      <c r="H118" s="233" cm="1">
        <f t="array" ref="H118">SUMPRODUCT((LOWER(INDEX(Attendance!$D:$ZZ,MATCH($A118,Attendance!$A:$A,0),0))="x")*(Attendance!$D$2:$ZZ$2=_xlfn.XLOOKUP(H$1,'Point System'!$A:$A,'Point System'!$B:$B,""))*(TEXT(Attendance!$D$1:$ZZ$1,"mmm")="May"))*_xlfn.XLOOKUP(H$1,'Point System'!$A:$A,'Point System'!$C:$C,0)</f>
        <v>0</v>
      </c>
      <c r="I118" s="233" cm="1">
        <f t="array" ref="I118">SUMPRODUCT((LOWER(INDEX(Attendance!$D:$ZZ,MATCH($A118,Attendance!$A:$A,0),0))="x")*(Attendance!$D$2:$ZZ$2=_xlfn.XLOOKUP(I$1,'Point System'!$A:$A,'Point System'!$B:$B,""))*(TEXT(Attendance!$D$1:$ZZ$1,"mmm")="May"))*_xlfn.XLOOKUP(I$1,'Point System'!$A:$A,'Point System'!$C:$C,0)</f>
        <v>0</v>
      </c>
      <c r="J118" s="233" cm="1">
        <f t="array" ref="J118">SUMPRODUCT((LOWER(INDEX(Attendance!$D:$ZZ,MATCH($A118,Attendance!$A:$A,0),0))="x")*(Attendance!$D$2:$ZZ$2=_xlfn.XLOOKUP(J$1,'Point System'!$A:$A,'Point System'!$B:$B,""))*(TEXT(Attendance!$D$1:$ZZ$1,"mmm")="May"))*_xlfn.XLOOKUP(J$1,'Point System'!$A:$A,'Point System'!$C:$C,0)</f>
        <v>0</v>
      </c>
      <c r="K118" s="233" cm="1">
        <f t="array" ref="K118">SUMPRODUCT((LOWER(INDEX(Attendance!$D:$ZZ,MATCH($A118,Attendance!$A:$A,0),0))="x")*(Attendance!$D$2:$ZZ$2=_xlfn.XLOOKUP(K$1,'Point System'!$A:$A,'Point System'!$B:$B,""))*(TEXT(Attendance!$D$1:$ZZ$1,"mmm")="May"))*_xlfn.XLOOKUP(K$1,'Point System'!$A:$A,'Point System'!$C:$C,0)</f>
        <v>0</v>
      </c>
      <c r="L118" s="188"/>
      <c r="M118" s="188"/>
      <c r="N118" s="188"/>
      <c r="O118" s="188"/>
      <c r="P118" s="241">
        <f t="shared" si="3"/>
        <v>0</v>
      </c>
      <c r="Q118" s="242">
        <f>IFERROR(INDEX(Deduction!$AI:$AI,MATCH($A118,Deduction!$A:$A,0))*_xlfn.XLOOKUP(Q$1,'Point System'!$E:$E,'Point System'!$G:$G,0),0)</f>
        <v>0</v>
      </c>
      <c r="R118" s="242">
        <f>IFERROR(INDEX(Deduction!$AJ:$AJ,MATCH($A118,Deduction!$A:$A,0))*_xlfn.XLOOKUP(R$1,'Point System'!$E:$E,'Point System'!$G:$G,0),0)</f>
        <v>0</v>
      </c>
      <c r="S118" s="242">
        <f>IFERROR(INDEX(Deduction!$AK:$AK,MATCH($A118,Deduction!$A:$A,0))*_xlfn.XLOOKUP(S$1,'Point System'!$E:$E,'Point System'!$G:$G,0),0)</f>
        <v>0</v>
      </c>
      <c r="T118" s="242">
        <f>IFERROR(INDEX(Deduction!$AL:$AL,MATCH($A118,Deduction!$A:$A,0))*_xlfn.XLOOKUP(T$1,'Point System'!$E:$E,'Point System'!$G:$G,0),0)</f>
        <v>0</v>
      </c>
      <c r="U118" s="242">
        <f>IFERROR(INDEX(Deduction!$AM:$AM,MATCH($A118,Deduction!$A:$A,0))*_xlfn.XLOOKUP(U$1,'Point System'!$E:$E,'Point System'!$G:$G,0),0)</f>
        <v>0</v>
      </c>
      <c r="V118" s="242">
        <f>IFERROR(INDEX(Deduction!$AN:$AN,MATCH($A118,Deduction!$A:$A,0))*_xlfn.XLOOKUP(V$1,'Point System'!$E:$E,'Point System'!$G:$G,0),0)</f>
        <v>0</v>
      </c>
      <c r="W118" s="241">
        <f t="shared" si="4"/>
        <v>0</v>
      </c>
      <c r="X118" s="241">
        <f t="shared" si="5"/>
        <v>0</v>
      </c>
      <c r="Y118" s="244" cm="1">
        <f t="array" ref="Y118">IFERROR(SUMPRODUCT((LOWER(INDEX(Attendance!$E:$ZZ,MATCH($A118,Attendance!$A:$A,0),0))="x")*(TEXT(Attendance!$E$1:$ZZ$1,"mmm")="May"))/SUMPRODUCT((Attendance!$E$1:$ZZ$1&lt;&gt;"")*(TEXT(Attendance!$E$1:$ZZ$1,"mmm")="May")),0)</f>
        <v>0</v>
      </c>
      <c r="Z118" s="245" cm="1">
        <f t="array" ref="Z118">IFERROR(SUMPRODUCT((LOWER(INDEX(Attendance!$E:$ZZ,MATCH($A118,Attendance!$A:$A,0),0))="x")*(Attendance!$E$2:$ZZ$2=_xlfn.XLOOKUP(E$1,'Point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19" spans="1:26" x14ac:dyDescent="0.25">
      <c r="A119" s="60">
        <f>Attendance!A118</f>
        <v>116</v>
      </c>
      <c r="B119" s="60" t="str">
        <f>IF($A119=0,"",IFERROR(_xlfn.LET(_xlpm.x,INDEX(Attendance!$B:$B,MATCH($A119,Attendance!$A:$A,0)),IF(_xlpm.x=0,"",_xlpm.x)),""))</f>
        <v/>
      </c>
      <c r="C119" s="60" t="str">
        <f>IF($A119=0,"",IFERROR(_xlfn.LET(_xlpm.x,INDEX(Attendance!$C:$C,MATCH($A119,Attendance!$A:$A,0)),IF(_xlpm.x=0,"",_xlpm.x)),""))</f>
        <v/>
      </c>
      <c r="D119" s="60" t="str">
        <f>IF($A119=0,"",IFERROR(_xlfn.LET(_xlpm.x,INDEX(Attendance!$D:$D,MATCH($A119,Attendance!$A:$A,0)),IF(_xlpm.x=0,"",_xlpm.x)),""))</f>
        <v/>
      </c>
      <c r="E119" s="233" cm="1">
        <f t="array" ref="E119">SUMPRODUCT((LOWER(INDEX(Attendance!$D:$ZZ,MATCH($A119,Attendance!$A:$A,0),0))="x")*(Attendance!$D$2:$ZZ$2=_xlfn.XLOOKUP(E$1,'Point System'!$A:$A,'Point System'!$B:$B,""))*(TEXT(Attendance!$D$1:$ZZ$1,"mmm")="May"))*_xlfn.XLOOKUP(E$1,'Point System'!$A:$A,'Point System'!$C:$C,0)</f>
        <v>0</v>
      </c>
      <c r="F119" s="233" cm="1">
        <f t="array" ref="F119">SUMPRODUCT((LOWER(INDEX(Attendance!$D:$ZZ,MATCH($A119,Attendance!$A:$A,0),0))="x")*(Attendance!$D$2:$ZZ$2=_xlfn.XLOOKUP(F$1,'Point System'!$A:$A,'Point System'!$B:$B,""))*(TEXT(Attendance!$D$1:$ZZ$1,"mmm")="May"))*_xlfn.XLOOKUP(F$1,'Point System'!$A:$A,'Point System'!$C:$C,0)</f>
        <v>0</v>
      </c>
      <c r="G119" s="233" cm="1">
        <f t="array" ref="G119">SUMPRODUCT((LOWER(INDEX(Attendance!$D:$ZZ,MATCH($A119,Attendance!$A:$A,0),0))="x")*(Attendance!$D$2:$ZZ$2=_xlfn.XLOOKUP(G$1,'Point System'!$A:$A,'Point System'!$B:$B,""))*(TEXT(Attendance!$D$1:$ZZ$1,"mmm")="May"))*_xlfn.XLOOKUP(G$1,'Point System'!$A:$A,'Point System'!$C:$C,0)</f>
        <v>0</v>
      </c>
      <c r="H119" s="233" cm="1">
        <f t="array" ref="H119">SUMPRODUCT((LOWER(INDEX(Attendance!$D:$ZZ,MATCH($A119,Attendance!$A:$A,0),0))="x")*(Attendance!$D$2:$ZZ$2=_xlfn.XLOOKUP(H$1,'Point System'!$A:$A,'Point System'!$B:$B,""))*(TEXT(Attendance!$D$1:$ZZ$1,"mmm")="May"))*_xlfn.XLOOKUP(H$1,'Point System'!$A:$A,'Point System'!$C:$C,0)</f>
        <v>0</v>
      </c>
      <c r="I119" s="233" cm="1">
        <f t="array" ref="I119">SUMPRODUCT((LOWER(INDEX(Attendance!$D:$ZZ,MATCH($A119,Attendance!$A:$A,0),0))="x")*(Attendance!$D$2:$ZZ$2=_xlfn.XLOOKUP(I$1,'Point System'!$A:$A,'Point System'!$B:$B,""))*(TEXT(Attendance!$D$1:$ZZ$1,"mmm")="May"))*_xlfn.XLOOKUP(I$1,'Point System'!$A:$A,'Point System'!$C:$C,0)</f>
        <v>0</v>
      </c>
      <c r="J119" s="233" cm="1">
        <f t="array" ref="J119">SUMPRODUCT((LOWER(INDEX(Attendance!$D:$ZZ,MATCH($A119,Attendance!$A:$A,0),0))="x")*(Attendance!$D$2:$ZZ$2=_xlfn.XLOOKUP(J$1,'Point System'!$A:$A,'Point System'!$B:$B,""))*(TEXT(Attendance!$D$1:$ZZ$1,"mmm")="May"))*_xlfn.XLOOKUP(J$1,'Point System'!$A:$A,'Point System'!$C:$C,0)</f>
        <v>0</v>
      </c>
      <c r="K119" s="233" cm="1">
        <f t="array" ref="K119">SUMPRODUCT((LOWER(INDEX(Attendance!$D:$ZZ,MATCH($A119,Attendance!$A:$A,0),0))="x")*(Attendance!$D$2:$ZZ$2=_xlfn.XLOOKUP(K$1,'Point System'!$A:$A,'Point System'!$B:$B,""))*(TEXT(Attendance!$D$1:$ZZ$1,"mmm")="May"))*_xlfn.XLOOKUP(K$1,'Point System'!$A:$A,'Point System'!$C:$C,0)</f>
        <v>0</v>
      </c>
      <c r="L119" s="188"/>
      <c r="M119" s="188"/>
      <c r="N119" s="188"/>
      <c r="O119" s="188"/>
      <c r="P119" s="241">
        <f t="shared" si="3"/>
        <v>0</v>
      </c>
      <c r="Q119" s="242">
        <f>IFERROR(INDEX(Deduction!$AI:$AI,MATCH($A119,Deduction!$A:$A,0))*_xlfn.XLOOKUP(Q$1,'Point System'!$E:$E,'Point System'!$G:$G,0),0)</f>
        <v>0</v>
      </c>
      <c r="R119" s="242">
        <f>IFERROR(INDEX(Deduction!$AJ:$AJ,MATCH($A119,Deduction!$A:$A,0))*_xlfn.XLOOKUP(R$1,'Point System'!$E:$E,'Point System'!$G:$G,0),0)</f>
        <v>0</v>
      </c>
      <c r="S119" s="242">
        <f>IFERROR(INDEX(Deduction!$AK:$AK,MATCH($A119,Deduction!$A:$A,0))*_xlfn.XLOOKUP(S$1,'Point System'!$E:$E,'Point System'!$G:$G,0),0)</f>
        <v>0</v>
      </c>
      <c r="T119" s="242">
        <f>IFERROR(INDEX(Deduction!$AL:$AL,MATCH($A119,Deduction!$A:$A,0))*_xlfn.XLOOKUP(T$1,'Point System'!$E:$E,'Point System'!$G:$G,0),0)</f>
        <v>0</v>
      </c>
      <c r="U119" s="242">
        <f>IFERROR(INDEX(Deduction!$AM:$AM,MATCH($A119,Deduction!$A:$A,0))*_xlfn.XLOOKUP(U$1,'Point System'!$E:$E,'Point System'!$G:$G,0),0)</f>
        <v>0</v>
      </c>
      <c r="V119" s="242">
        <f>IFERROR(INDEX(Deduction!$AN:$AN,MATCH($A119,Deduction!$A:$A,0))*_xlfn.XLOOKUP(V$1,'Point System'!$E:$E,'Point System'!$G:$G,0),0)</f>
        <v>0</v>
      </c>
      <c r="W119" s="241">
        <f t="shared" si="4"/>
        <v>0</v>
      </c>
      <c r="X119" s="241">
        <f t="shared" si="5"/>
        <v>0</v>
      </c>
      <c r="Y119" s="244" cm="1">
        <f t="array" ref="Y119">IFERROR(SUMPRODUCT((LOWER(INDEX(Attendance!$E:$ZZ,MATCH($A119,Attendance!$A:$A,0),0))="x")*(TEXT(Attendance!$E$1:$ZZ$1,"mmm")="May"))/SUMPRODUCT((Attendance!$E$1:$ZZ$1&lt;&gt;"")*(TEXT(Attendance!$E$1:$ZZ$1,"mmm")="May")),0)</f>
        <v>0</v>
      </c>
      <c r="Z119" s="245" cm="1">
        <f t="array" ref="Z119">IFERROR(SUMPRODUCT((LOWER(INDEX(Attendance!$E:$ZZ,MATCH($A119,Attendance!$A:$A,0),0))="x")*(Attendance!$E$2:$ZZ$2=_xlfn.XLOOKUP(E$1,'Point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20" spans="1:26" x14ac:dyDescent="0.25">
      <c r="A120" s="58">
        <f>Attendance!A119</f>
        <v>117</v>
      </c>
      <c r="B120" s="60" t="str">
        <f>IF($A120=0,"",IFERROR(_xlfn.LET(_xlpm.x,INDEX(Attendance!$B:$B,MATCH($A120,Attendance!$A:$A,0)),IF(_xlpm.x=0,"",_xlpm.x)),""))</f>
        <v/>
      </c>
      <c r="C120" s="60" t="str">
        <f>IF($A120=0,"",IFERROR(_xlfn.LET(_xlpm.x,INDEX(Attendance!$C:$C,MATCH($A120,Attendance!$A:$A,0)),IF(_xlpm.x=0,"",_xlpm.x)),""))</f>
        <v/>
      </c>
      <c r="D120" s="60" t="str">
        <f>IF($A120=0,"",IFERROR(_xlfn.LET(_xlpm.x,INDEX(Attendance!$D:$D,MATCH($A120,Attendance!$A:$A,0)),IF(_xlpm.x=0,"",_xlpm.x)),""))</f>
        <v/>
      </c>
      <c r="E120" s="233" cm="1">
        <f t="array" ref="E120">SUMPRODUCT((LOWER(INDEX(Attendance!$D:$ZZ,MATCH($A120,Attendance!$A:$A,0),0))="x")*(Attendance!$D$2:$ZZ$2=_xlfn.XLOOKUP(E$1,'Point System'!$A:$A,'Point System'!$B:$B,""))*(TEXT(Attendance!$D$1:$ZZ$1,"mmm")="May"))*_xlfn.XLOOKUP(E$1,'Point System'!$A:$A,'Point System'!$C:$C,0)</f>
        <v>0</v>
      </c>
      <c r="F120" s="233" cm="1">
        <f t="array" ref="F120">SUMPRODUCT((LOWER(INDEX(Attendance!$D:$ZZ,MATCH($A120,Attendance!$A:$A,0),0))="x")*(Attendance!$D$2:$ZZ$2=_xlfn.XLOOKUP(F$1,'Point System'!$A:$A,'Point System'!$B:$B,""))*(TEXT(Attendance!$D$1:$ZZ$1,"mmm")="May"))*_xlfn.XLOOKUP(F$1,'Point System'!$A:$A,'Point System'!$C:$C,0)</f>
        <v>0</v>
      </c>
      <c r="G120" s="233" cm="1">
        <f t="array" ref="G120">SUMPRODUCT((LOWER(INDEX(Attendance!$D:$ZZ,MATCH($A120,Attendance!$A:$A,0),0))="x")*(Attendance!$D$2:$ZZ$2=_xlfn.XLOOKUP(G$1,'Point System'!$A:$A,'Point System'!$B:$B,""))*(TEXT(Attendance!$D$1:$ZZ$1,"mmm")="May"))*_xlfn.XLOOKUP(G$1,'Point System'!$A:$A,'Point System'!$C:$C,0)</f>
        <v>0</v>
      </c>
      <c r="H120" s="233" cm="1">
        <f t="array" ref="H120">SUMPRODUCT((LOWER(INDEX(Attendance!$D:$ZZ,MATCH($A120,Attendance!$A:$A,0),0))="x")*(Attendance!$D$2:$ZZ$2=_xlfn.XLOOKUP(H$1,'Point System'!$A:$A,'Point System'!$B:$B,""))*(TEXT(Attendance!$D$1:$ZZ$1,"mmm")="May"))*_xlfn.XLOOKUP(H$1,'Point System'!$A:$A,'Point System'!$C:$C,0)</f>
        <v>0</v>
      </c>
      <c r="I120" s="233" cm="1">
        <f t="array" ref="I120">SUMPRODUCT((LOWER(INDEX(Attendance!$D:$ZZ,MATCH($A120,Attendance!$A:$A,0),0))="x")*(Attendance!$D$2:$ZZ$2=_xlfn.XLOOKUP(I$1,'Point System'!$A:$A,'Point System'!$B:$B,""))*(TEXT(Attendance!$D$1:$ZZ$1,"mmm")="May"))*_xlfn.XLOOKUP(I$1,'Point System'!$A:$A,'Point System'!$C:$C,0)</f>
        <v>0</v>
      </c>
      <c r="J120" s="233" cm="1">
        <f t="array" ref="J120">SUMPRODUCT((LOWER(INDEX(Attendance!$D:$ZZ,MATCH($A120,Attendance!$A:$A,0),0))="x")*(Attendance!$D$2:$ZZ$2=_xlfn.XLOOKUP(J$1,'Point System'!$A:$A,'Point System'!$B:$B,""))*(TEXT(Attendance!$D$1:$ZZ$1,"mmm")="May"))*_xlfn.XLOOKUP(J$1,'Point System'!$A:$A,'Point System'!$C:$C,0)</f>
        <v>0</v>
      </c>
      <c r="K120" s="233" cm="1">
        <f t="array" ref="K120">SUMPRODUCT((LOWER(INDEX(Attendance!$D:$ZZ,MATCH($A120,Attendance!$A:$A,0),0))="x")*(Attendance!$D$2:$ZZ$2=_xlfn.XLOOKUP(K$1,'Point System'!$A:$A,'Point System'!$B:$B,""))*(TEXT(Attendance!$D$1:$ZZ$1,"mmm")="May"))*_xlfn.XLOOKUP(K$1,'Point System'!$A:$A,'Point System'!$C:$C,0)</f>
        <v>0</v>
      </c>
      <c r="L120" s="188"/>
      <c r="M120" s="188"/>
      <c r="N120" s="188"/>
      <c r="O120" s="188"/>
      <c r="P120" s="241">
        <f t="shared" si="3"/>
        <v>0</v>
      </c>
      <c r="Q120" s="242">
        <f>IFERROR(INDEX(Deduction!$AI:$AI,MATCH($A120,Deduction!$A:$A,0))*_xlfn.XLOOKUP(Q$1,'Point System'!$E:$E,'Point System'!$G:$G,0),0)</f>
        <v>0</v>
      </c>
      <c r="R120" s="242">
        <f>IFERROR(INDEX(Deduction!$AJ:$AJ,MATCH($A120,Deduction!$A:$A,0))*_xlfn.XLOOKUP(R$1,'Point System'!$E:$E,'Point System'!$G:$G,0),0)</f>
        <v>0</v>
      </c>
      <c r="S120" s="242">
        <f>IFERROR(INDEX(Deduction!$AK:$AK,MATCH($A120,Deduction!$A:$A,0))*_xlfn.XLOOKUP(S$1,'Point System'!$E:$E,'Point System'!$G:$G,0),0)</f>
        <v>0</v>
      </c>
      <c r="T120" s="242">
        <f>IFERROR(INDEX(Deduction!$AL:$AL,MATCH($A120,Deduction!$A:$A,0))*_xlfn.XLOOKUP(T$1,'Point System'!$E:$E,'Point System'!$G:$G,0),0)</f>
        <v>0</v>
      </c>
      <c r="U120" s="242">
        <f>IFERROR(INDEX(Deduction!$AM:$AM,MATCH($A120,Deduction!$A:$A,0))*_xlfn.XLOOKUP(U$1,'Point System'!$E:$E,'Point System'!$G:$G,0),0)</f>
        <v>0</v>
      </c>
      <c r="V120" s="242">
        <f>IFERROR(INDEX(Deduction!$AN:$AN,MATCH($A120,Deduction!$A:$A,0))*_xlfn.XLOOKUP(V$1,'Point System'!$E:$E,'Point System'!$G:$G,0),0)</f>
        <v>0</v>
      </c>
      <c r="W120" s="241">
        <f t="shared" si="4"/>
        <v>0</v>
      </c>
      <c r="X120" s="241">
        <f t="shared" si="5"/>
        <v>0</v>
      </c>
      <c r="Y120" s="244" cm="1">
        <f t="array" ref="Y120">IFERROR(SUMPRODUCT((LOWER(INDEX(Attendance!$E:$ZZ,MATCH($A120,Attendance!$A:$A,0),0))="x")*(TEXT(Attendance!$E$1:$ZZ$1,"mmm")="May"))/SUMPRODUCT((Attendance!$E$1:$ZZ$1&lt;&gt;"")*(TEXT(Attendance!$E$1:$ZZ$1,"mmm")="May")),0)</f>
        <v>0</v>
      </c>
      <c r="Z120" s="245" cm="1">
        <f t="array" ref="Z120">IFERROR(SUMPRODUCT((LOWER(INDEX(Attendance!$E:$ZZ,MATCH($A120,Attendance!$A:$A,0),0))="x")*(Attendance!$E$2:$ZZ$2=_xlfn.XLOOKUP(E$1,'Point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21" spans="1:26" x14ac:dyDescent="0.25">
      <c r="A121" s="60">
        <f>Attendance!A120</f>
        <v>118</v>
      </c>
      <c r="B121" s="60" t="str">
        <f>IF($A121=0,"",IFERROR(_xlfn.LET(_xlpm.x,INDEX(Attendance!$B:$B,MATCH($A121,Attendance!$A:$A,0)),IF(_xlpm.x=0,"",_xlpm.x)),""))</f>
        <v/>
      </c>
      <c r="C121" s="60" t="str">
        <f>IF($A121=0,"",IFERROR(_xlfn.LET(_xlpm.x,INDEX(Attendance!$C:$C,MATCH($A121,Attendance!$A:$A,0)),IF(_xlpm.x=0,"",_xlpm.x)),""))</f>
        <v/>
      </c>
      <c r="D121" s="60" t="str">
        <f>IF($A121=0,"",IFERROR(_xlfn.LET(_xlpm.x,INDEX(Attendance!$D:$D,MATCH($A121,Attendance!$A:$A,0)),IF(_xlpm.x=0,"",_xlpm.x)),""))</f>
        <v/>
      </c>
      <c r="E121" s="233" cm="1">
        <f t="array" ref="E121">SUMPRODUCT((LOWER(INDEX(Attendance!$D:$ZZ,MATCH($A121,Attendance!$A:$A,0),0))="x")*(Attendance!$D$2:$ZZ$2=_xlfn.XLOOKUP(E$1,'Point System'!$A:$A,'Point System'!$B:$B,""))*(TEXT(Attendance!$D$1:$ZZ$1,"mmm")="May"))*_xlfn.XLOOKUP(E$1,'Point System'!$A:$A,'Point System'!$C:$C,0)</f>
        <v>0</v>
      </c>
      <c r="F121" s="233" cm="1">
        <f t="array" ref="F121">SUMPRODUCT((LOWER(INDEX(Attendance!$D:$ZZ,MATCH($A121,Attendance!$A:$A,0),0))="x")*(Attendance!$D$2:$ZZ$2=_xlfn.XLOOKUP(F$1,'Point System'!$A:$A,'Point System'!$B:$B,""))*(TEXT(Attendance!$D$1:$ZZ$1,"mmm")="May"))*_xlfn.XLOOKUP(F$1,'Point System'!$A:$A,'Point System'!$C:$C,0)</f>
        <v>0</v>
      </c>
      <c r="G121" s="233" cm="1">
        <f t="array" ref="G121">SUMPRODUCT((LOWER(INDEX(Attendance!$D:$ZZ,MATCH($A121,Attendance!$A:$A,0),0))="x")*(Attendance!$D$2:$ZZ$2=_xlfn.XLOOKUP(G$1,'Point System'!$A:$A,'Point System'!$B:$B,""))*(TEXT(Attendance!$D$1:$ZZ$1,"mmm")="May"))*_xlfn.XLOOKUP(G$1,'Point System'!$A:$A,'Point System'!$C:$C,0)</f>
        <v>0</v>
      </c>
      <c r="H121" s="233" cm="1">
        <f t="array" ref="H121">SUMPRODUCT((LOWER(INDEX(Attendance!$D:$ZZ,MATCH($A121,Attendance!$A:$A,0),0))="x")*(Attendance!$D$2:$ZZ$2=_xlfn.XLOOKUP(H$1,'Point System'!$A:$A,'Point System'!$B:$B,""))*(TEXT(Attendance!$D$1:$ZZ$1,"mmm")="May"))*_xlfn.XLOOKUP(H$1,'Point System'!$A:$A,'Point System'!$C:$C,0)</f>
        <v>0</v>
      </c>
      <c r="I121" s="233" cm="1">
        <f t="array" ref="I121">SUMPRODUCT((LOWER(INDEX(Attendance!$D:$ZZ,MATCH($A121,Attendance!$A:$A,0),0))="x")*(Attendance!$D$2:$ZZ$2=_xlfn.XLOOKUP(I$1,'Point System'!$A:$A,'Point System'!$B:$B,""))*(TEXT(Attendance!$D$1:$ZZ$1,"mmm")="May"))*_xlfn.XLOOKUP(I$1,'Point System'!$A:$A,'Point System'!$C:$C,0)</f>
        <v>0</v>
      </c>
      <c r="J121" s="233" cm="1">
        <f t="array" ref="J121">SUMPRODUCT((LOWER(INDEX(Attendance!$D:$ZZ,MATCH($A121,Attendance!$A:$A,0),0))="x")*(Attendance!$D$2:$ZZ$2=_xlfn.XLOOKUP(J$1,'Point System'!$A:$A,'Point System'!$B:$B,""))*(TEXT(Attendance!$D$1:$ZZ$1,"mmm")="May"))*_xlfn.XLOOKUP(J$1,'Point System'!$A:$A,'Point System'!$C:$C,0)</f>
        <v>0</v>
      </c>
      <c r="K121" s="233" cm="1">
        <f t="array" ref="K121">SUMPRODUCT((LOWER(INDEX(Attendance!$D:$ZZ,MATCH($A121,Attendance!$A:$A,0),0))="x")*(Attendance!$D$2:$ZZ$2=_xlfn.XLOOKUP(K$1,'Point System'!$A:$A,'Point System'!$B:$B,""))*(TEXT(Attendance!$D$1:$ZZ$1,"mmm")="May"))*_xlfn.XLOOKUP(K$1,'Point System'!$A:$A,'Point System'!$C:$C,0)</f>
        <v>0</v>
      </c>
      <c r="L121" s="188"/>
      <c r="M121" s="188"/>
      <c r="N121" s="188"/>
      <c r="O121" s="188"/>
      <c r="P121" s="241">
        <f t="shared" si="3"/>
        <v>0</v>
      </c>
      <c r="Q121" s="242">
        <f>IFERROR(INDEX(Deduction!$AI:$AI,MATCH($A121,Deduction!$A:$A,0))*_xlfn.XLOOKUP(Q$1,'Point System'!$E:$E,'Point System'!$G:$G,0),0)</f>
        <v>0</v>
      </c>
      <c r="R121" s="242">
        <f>IFERROR(INDEX(Deduction!$AJ:$AJ,MATCH($A121,Deduction!$A:$A,0))*_xlfn.XLOOKUP(R$1,'Point System'!$E:$E,'Point System'!$G:$G,0),0)</f>
        <v>0</v>
      </c>
      <c r="S121" s="242">
        <f>IFERROR(INDEX(Deduction!$AK:$AK,MATCH($A121,Deduction!$A:$A,0))*_xlfn.XLOOKUP(S$1,'Point System'!$E:$E,'Point System'!$G:$G,0),0)</f>
        <v>0</v>
      </c>
      <c r="T121" s="242">
        <f>IFERROR(INDEX(Deduction!$AL:$AL,MATCH($A121,Deduction!$A:$A,0))*_xlfn.XLOOKUP(T$1,'Point System'!$E:$E,'Point System'!$G:$G,0),0)</f>
        <v>0</v>
      </c>
      <c r="U121" s="242">
        <f>IFERROR(INDEX(Deduction!$AM:$AM,MATCH($A121,Deduction!$A:$A,0))*_xlfn.XLOOKUP(U$1,'Point System'!$E:$E,'Point System'!$G:$G,0),0)</f>
        <v>0</v>
      </c>
      <c r="V121" s="242">
        <f>IFERROR(INDEX(Deduction!$AN:$AN,MATCH($A121,Deduction!$A:$A,0))*_xlfn.XLOOKUP(V$1,'Point System'!$E:$E,'Point System'!$G:$G,0),0)</f>
        <v>0</v>
      </c>
      <c r="W121" s="241">
        <f t="shared" si="4"/>
        <v>0</v>
      </c>
      <c r="X121" s="241">
        <f t="shared" si="5"/>
        <v>0</v>
      </c>
      <c r="Y121" s="244" cm="1">
        <f t="array" ref="Y121">IFERROR(SUMPRODUCT((LOWER(INDEX(Attendance!$E:$ZZ,MATCH($A121,Attendance!$A:$A,0),0))="x")*(TEXT(Attendance!$E$1:$ZZ$1,"mmm")="May"))/SUMPRODUCT((Attendance!$E$1:$ZZ$1&lt;&gt;"")*(TEXT(Attendance!$E$1:$ZZ$1,"mmm")="May")),0)</f>
        <v>0</v>
      </c>
      <c r="Z121" s="245" cm="1">
        <f t="array" ref="Z121">IFERROR(SUMPRODUCT((LOWER(INDEX(Attendance!$E:$ZZ,MATCH($A121,Attendance!$A:$A,0),0))="x")*(Attendance!$E$2:$ZZ$2=_xlfn.XLOOKUP(E$1,'Point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22" spans="1:26" x14ac:dyDescent="0.25">
      <c r="A122" s="58">
        <f>Attendance!A121</f>
        <v>119</v>
      </c>
      <c r="B122" s="60" t="str">
        <f>IF($A122=0,"",IFERROR(_xlfn.LET(_xlpm.x,INDEX(Attendance!$B:$B,MATCH($A122,Attendance!$A:$A,0)),IF(_xlpm.x=0,"",_xlpm.x)),""))</f>
        <v/>
      </c>
      <c r="C122" s="60" t="str">
        <f>IF($A122=0,"",IFERROR(_xlfn.LET(_xlpm.x,INDEX(Attendance!$C:$C,MATCH($A122,Attendance!$A:$A,0)),IF(_xlpm.x=0,"",_xlpm.x)),""))</f>
        <v/>
      </c>
      <c r="D122" s="60" t="str">
        <f>IF($A122=0,"",IFERROR(_xlfn.LET(_xlpm.x,INDEX(Attendance!$D:$D,MATCH($A122,Attendance!$A:$A,0)),IF(_xlpm.x=0,"",_xlpm.x)),""))</f>
        <v/>
      </c>
      <c r="E122" s="233" cm="1">
        <f t="array" ref="E122">SUMPRODUCT((LOWER(INDEX(Attendance!$D:$ZZ,MATCH($A122,Attendance!$A:$A,0),0))="x")*(Attendance!$D$2:$ZZ$2=_xlfn.XLOOKUP(E$1,'Point System'!$A:$A,'Point System'!$B:$B,""))*(TEXT(Attendance!$D$1:$ZZ$1,"mmm")="May"))*_xlfn.XLOOKUP(E$1,'Point System'!$A:$A,'Point System'!$C:$C,0)</f>
        <v>0</v>
      </c>
      <c r="F122" s="233" cm="1">
        <f t="array" ref="F122">SUMPRODUCT((LOWER(INDEX(Attendance!$D:$ZZ,MATCH($A122,Attendance!$A:$A,0),0))="x")*(Attendance!$D$2:$ZZ$2=_xlfn.XLOOKUP(F$1,'Point System'!$A:$A,'Point System'!$B:$B,""))*(TEXT(Attendance!$D$1:$ZZ$1,"mmm")="May"))*_xlfn.XLOOKUP(F$1,'Point System'!$A:$A,'Point System'!$C:$C,0)</f>
        <v>0</v>
      </c>
      <c r="G122" s="233" cm="1">
        <f t="array" ref="G122">SUMPRODUCT((LOWER(INDEX(Attendance!$D:$ZZ,MATCH($A122,Attendance!$A:$A,0),0))="x")*(Attendance!$D$2:$ZZ$2=_xlfn.XLOOKUP(G$1,'Point System'!$A:$A,'Point System'!$B:$B,""))*(TEXT(Attendance!$D$1:$ZZ$1,"mmm")="May"))*_xlfn.XLOOKUP(G$1,'Point System'!$A:$A,'Point System'!$C:$C,0)</f>
        <v>0</v>
      </c>
      <c r="H122" s="233" cm="1">
        <f t="array" ref="H122">SUMPRODUCT((LOWER(INDEX(Attendance!$D:$ZZ,MATCH($A122,Attendance!$A:$A,0),0))="x")*(Attendance!$D$2:$ZZ$2=_xlfn.XLOOKUP(H$1,'Point System'!$A:$A,'Point System'!$B:$B,""))*(TEXT(Attendance!$D$1:$ZZ$1,"mmm")="May"))*_xlfn.XLOOKUP(H$1,'Point System'!$A:$A,'Point System'!$C:$C,0)</f>
        <v>0</v>
      </c>
      <c r="I122" s="233" cm="1">
        <f t="array" ref="I122">SUMPRODUCT((LOWER(INDEX(Attendance!$D:$ZZ,MATCH($A122,Attendance!$A:$A,0),0))="x")*(Attendance!$D$2:$ZZ$2=_xlfn.XLOOKUP(I$1,'Point System'!$A:$A,'Point System'!$B:$B,""))*(TEXT(Attendance!$D$1:$ZZ$1,"mmm")="May"))*_xlfn.XLOOKUP(I$1,'Point System'!$A:$A,'Point System'!$C:$C,0)</f>
        <v>0</v>
      </c>
      <c r="J122" s="233" cm="1">
        <f t="array" ref="J122">SUMPRODUCT((LOWER(INDEX(Attendance!$D:$ZZ,MATCH($A122,Attendance!$A:$A,0),0))="x")*(Attendance!$D$2:$ZZ$2=_xlfn.XLOOKUP(J$1,'Point System'!$A:$A,'Point System'!$B:$B,""))*(TEXT(Attendance!$D$1:$ZZ$1,"mmm")="May"))*_xlfn.XLOOKUP(J$1,'Point System'!$A:$A,'Point System'!$C:$C,0)</f>
        <v>0</v>
      </c>
      <c r="K122" s="233" cm="1">
        <f t="array" ref="K122">SUMPRODUCT((LOWER(INDEX(Attendance!$D:$ZZ,MATCH($A122,Attendance!$A:$A,0),0))="x")*(Attendance!$D$2:$ZZ$2=_xlfn.XLOOKUP(K$1,'Point System'!$A:$A,'Point System'!$B:$B,""))*(TEXT(Attendance!$D$1:$ZZ$1,"mmm")="May"))*_xlfn.XLOOKUP(K$1,'Point System'!$A:$A,'Point System'!$C:$C,0)</f>
        <v>0</v>
      </c>
      <c r="L122" s="188"/>
      <c r="M122" s="188"/>
      <c r="N122" s="188"/>
      <c r="O122" s="188"/>
      <c r="P122" s="241">
        <f t="shared" si="3"/>
        <v>0</v>
      </c>
      <c r="Q122" s="242">
        <f>IFERROR(INDEX(Deduction!$AI:$AI,MATCH($A122,Deduction!$A:$A,0))*_xlfn.XLOOKUP(Q$1,'Point System'!$E:$E,'Point System'!$G:$G,0),0)</f>
        <v>0</v>
      </c>
      <c r="R122" s="242">
        <f>IFERROR(INDEX(Deduction!$AJ:$AJ,MATCH($A122,Deduction!$A:$A,0))*_xlfn.XLOOKUP(R$1,'Point System'!$E:$E,'Point System'!$G:$G,0),0)</f>
        <v>0</v>
      </c>
      <c r="S122" s="242">
        <f>IFERROR(INDEX(Deduction!$AK:$AK,MATCH($A122,Deduction!$A:$A,0))*_xlfn.XLOOKUP(S$1,'Point System'!$E:$E,'Point System'!$G:$G,0),0)</f>
        <v>0</v>
      </c>
      <c r="T122" s="242">
        <f>IFERROR(INDEX(Deduction!$AL:$AL,MATCH($A122,Deduction!$A:$A,0))*_xlfn.XLOOKUP(T$1,'Point System'!$E:$E,'Point System'!$G:$G,0),0)</f>
        <v>0</v>
      </c>
      <c r="U122" s="242">
        <f>IFERROR(INDEX(Deduction!$AM:$AM,MATCH($A122,Deduction!$A:$A,0))*_xlfn.XLOOKUP(U$1,'Point System'!$E:$E,'Point System'!$G:$G,0),0)</f>
        <v>0</v>
      </c>
      <c r="V122" s="242">
        <f>IFERROR(INDEX(Deduction!$AN:$AN,MATCH($A122,Deduction!$A:$A,0))*_xlfn.XLOOKUP(V$1,'Point System'!$E:$E,'Point System'!$G:$G,0),0)</f>
        <v>0</v>
      </c>
      <c r="W122" s="241">
        <f t="shared" si="4"/>
        <v>0</v>
      </c>
      <c r="X122" s="241">
        <f t="shared" si="5"/>
        <v>0</v>
      </c>
      <c r="Y122" s="244" cm="1">
        <f t="array" ref="Y122">IFERROR(SUMPRODUCT((LOWER(INDEX(Attendance!$E:$ZZ,MATCH($A122,Attendance!$A:$A,0),0))="x")*(TEXT(Attendance!$E$1:$ZZ$1,"mmm")="May"))/SUMPRODUCT((Attendance!$E$1:$ZZ$1&lt;&gt;"")*(TEXT(Attendance!$E$1:$ZZ$1,"mmm")="May")),0)</f>
        <v>0</v>
      </c>
      <c r="Z122" s="245" cm="1">
        <f t="array" ref="Z122">IFERROR(SUMPRODUCT((LOWER(INDEX(Attendance!$E:$ZZ,MATCH($A122,Attendance!$A:$A,0),0))="x")*(Attendance!$E$2:$ZZ$2=_xlfn.XLOOKUP(E$1,'Point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23" spans="1:26" x14ac:dyDescent="0.25">
      <c r="A123" s="60">
        <f>Attendance!A122</f>
        <v>120</v>
      </c>
      <c r="B123" s="60" t="str">
        <f>IF($A123=0,"",IFERROR(_xlfn.LET(_xlpm.x,INDEX(Attendance!$B:$B,MATCH($A123,Attendance!$A:$A,0)),IF(_xlpm.x=0,"",_xlpm.x)),""))</f>
        <v/>
      </c>
      <c r="C123" s="60" t="str">
        <f>IF($A123=0,"",IFERROR(_xlfn.LET(_xlpm.x,INDEX(Attendance!$C:$C,MATCH($A123,Attendance!$A:$A,0)),IF(_xlpm.x=0,"",_xlpm.x)),""))</f>
        <v/>
      </c>
      <c r="D123" s="60" t="str">
        <f>IF($A123=0,"",IFERROR(_xlfn.LET(_xlpm.x,INDEX(Attendance!$D:$D,MATCH($A123,Attendance!$A:$A,0)),IF(_xlpm.x=0,"",_xlpm.x)),""))</f>
        <v/>
      </c>
      <c r="E123" s="233" cm="1">
        <f t="array" ref="E123">SUMPRODUCT((LOWER(INDEX(Attendance!$D:$ZZ,MATCH($A123,Attendance!$A:$A,0),0))="x")*(Attendance!$D$2:$ZZ$2=_xlfn.XLOOKUP(E$1,'Point System'!$A:$A,'Point System'!$B:$B,""))*(TEXT(Attendance!$D$1:$ZZ$1,"mmm")="May"))*_xlfn.XLOOKUP(E$1,'Point System'!$A:$A,'Point System'!$C:$C,0)</f>
        <v>0</v>
      </c>
      <c r="F123" s="233" cm="1">
        <f t="array" ref="F123">SUMPRODUCT((LOWER(INDEX(Attendance!$D:$ZZ,MATCH($A123,Attendance!$A:$A,0),0))="x")*(Attendance!$D$2:$ZZ$2=_xlfn.XLOOKUP(F$1,'Point System'!$A:$A,'Point System'!$B:$B,""))*(TEXT(Attendance!$D$1:$ZZ$1,"mmm")="May"))*_xlfn.XLOOKUP(F$1,'Point System'!$A:$A,'Point System'!$C:$C,0)</f>
        <v>0</v>
      </c>
      <c r="G123" s="233" cm="1">
        <f t="array" ref="G123">SUMPRODUCT((LOWER(INDEX(Attendance!$D:$ZZ,MATCH($A123,Attendance!$A:$A,0),0))="x")*(Attendance!$D$2:$ZZ$2=_xlfn.XLOOKUP(G$1,'Point System'!$A:$A,'Point System'!$B:$B,""))*(TEXT(Attendance!$D$1:$ZZ$1,"mmm")="May"))*_xlfn.XLOOKUP(G$1,'Point System'!$A:$A,'Point System'!$C:$C,0)</f>
        <v>0</v>
      </c>
      <c r="H123" s="233" cm="1">
        <f t="array" ref="H123">SUMPRODUCT((LOWER(INDEX(Attendance!$D:$ZZ,MATCH($A123,Attendance!$A:$A,0),0))="x")*(Attendance!$D$2:$ZZ$2=_xlfn.XLOOKUP(H$1,'Point System'!$A:$A,'Point System'!$B:$B,""))*(TEXT(Attendance!$D$1:$ZZ$1,"mmm")="May"))*_xlfn.XLOOKUP(H$1,'Point System'!$A:$A,'Point System'!$C:$C,0)</f>
        <v>0</v>
      </c>
      <c r="I123" s="233" cm="1">
        <f t="array" ref="I123">SUMPRODUCT((LOWER(INDEX(Attendance!$D:$ZZ,MATCH($A123,Attendance!$A:$A,0),0))="x")*(Attendance!$D$2:$ZZ$2=_xlfn.XLOOKUP(I$1,'Point System'!$A:$A,'Point System'!$B:$B,""))*(TEXT(Attendance!$D$1:$ZZ$1,"mmm")="May"))*_xlfn.XLOOKUP(I$1,'Point System'!$A:$A,'Point System'!$C:$C,0)</f>
        <v>0</v>
      </c>
      <c r="J123" s="233" cm="1">
        <f t="array" ref="J123">SUMPRODUCT((LOWER(INDEX(Attendance!$D:$ZZ,MATCH($A123,Attendance!$A:$A,0),0))="x")*(Attendance!$D$2:$ZZ$2=_xlfn.XLOOKUP(J$1,'Point System'!$A:$A,'Point System'!$B:$B,""))*(TEXT(Attendance!$D$1:$ZZ$1,"mmm")="May"))*_xlfn.XLOOKUP(J$1,'Point System'!$A:$A,'Point System'!$C:$C,0)</f>
        <v>0</v>
      </c>
      <c r="K123" s="233" cm="1">
        <f t="array" ref="K123">SUMPRODUCT((LOWER(INDEX(Attendance!$D:$ZZ,MATCH($A123,Attendance!$A:$A,0),0))="x")*(Attendance!$D$2:$ZZ$2=_xlfn.XLOOKUP(K$1,'Point System'!$A:$A,'Point System'!$B:$B,""))*(TEXT(Attendance!$D$1:$ZZ$1,"mmm")="May"))*_xlfn.XLOOKUP(K$1,'Point System'!$A:$A,'Point System'!$C:$C,0)</f>
        <v>0</v>
      </c>
      <c r="L123" s="188"/>
      <c r="M123" s="188"/>
      <c r="N123" s="188"/>
      <c r="O123" s="188"/>
      <c r="P123" s="241">
        <f t="shared" si="3"/>
        <v>0</v>
      </c>
      <c r="Q123" s="242">
        <f>IFERROR(INDEX(Deduction!$AI:$AI,MATCH($A123,Deduction!$A:$A,0))*_xlfn.XLOOKUP(Q$1,'Point System'!$E:$E,'Point System'!$G:$G,0),0)</f>
        <v>0</v>
      </c>
      <c r="R123" s="242">
        <f>IFERROR(INDEX(Deduction!$AJ:$AJ,MATCH($A123,Deduction!$A:$A,0))*_xlfn.XLOOKUP(R$1,'Point System'!$E:$E,'Point System'!$G:$G,0),0)</f>
        <v>0</v>
      </c>
      <c r="S123" s="242">
        <f>IFERROR(INDEX(Deduction!$AK:$AK,MATCH($A123,Deduction!$A:$A,0))*_xlfn.XLOOKUP(S$1,'Point System'!$E:$E,'Point System'!$G:$G,0),0)</f>
        <v>0</v>
      </c>
      <c r="T123" s="242">
        <f>IFERROR(INDEX(Deduction!$AL:$AL,MATCH($A123,Deduction!$A:$A,0))*_xlfn.XLOOKUP(T$1,'Point System'!$E:$E,'Point System'!$G:$G,0),0)</f>
        <v>0</v>
      </c>
      <c r="U123" s="242">
        <f>IFERROR(INDEX(Deduction!$AM:$AM,MATCH($A123,Deduction!$A:$A,0))*_xlfn.XLOOKUP(U$1,'Point System'!$E:$E,'Point System'!$G:$G,0),0)</f>
        <v>0</v>
      </c>
      <c r="V123" s="242">
        <f>IFERROR(INDEX(Deduction!$AN:$AN,MATCH($A123,Deduction!$A:$A,0))*_xlfn.XLOOKUP(V$1,'Point System'!$E:$E,'Point System'!$G:$G,0),0)</f>
        <v>0</v>
      </c>
      <c r="W123" s="241">
        <f t="shared" si="4"/>
        <v>0</v>
      </c>
      <c r="X123" s="241">
        <f t="shared" si="5"/>
        <v>0</v>
      </c>
      <c r="Y123" s="244" cm="1">
        <f t="array" ref="Y123">IFERROR(SUMPRODUCT((LOWER(INDEX(Attendance!$E:$ZZ,MATCH($A123,Attendance!$A:$A,0),0))="x")*(TEXT(Attendance!$E$1:$ZZ$1,"mmm")="May"))/SUMPRODUCT((Attendance!$E$1:$ZZ$1&lt;&gt;"")*(TEXT(Attendance!$E$1:$ZZ$1,"mmm")="May")),0)</f>
        <v>0</v>
      </c>
      <c r="Z123" s="245" cm="1">
        <f t="array" ref="Z123">IFERROR(SUMPRODUCT((LOWER(INDEX(Attendance!$E:$ZZ,MATCH($A123,Attendance!$A:$A,0),0))="x")*(Attendance!$E$2:$ZZ$2=_xlfn.XLOOKUP(E$1,'Point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24" spans="1:26" x14ac:dyDescent="0.25">
      <c r="A124" s="58">
        <f>Attendance!A123</f>
        <v>121</v>
      </c>
      <c r="B124" s="60" t="str">
        <f>IF($A124=0,"",IFERROR(_xlfn.LET(_xlpm.x,INDEX(Attendance!$B:$B,MATCH($A124,Attendance!$A:$A,0)),IF(_xlpm.x=0,"",_xlpm.x)),""))</f>
        <v/>
      </c>
      <c r="C124" s="60" t="str">
        <f>IF($A124=0,"",IFERROR(_xlfn.LET(_xlpm.x,INDEX(Attendance!$C:$C,MATCH($A124,Attendance!$A:$A,0)),IF(_xlpm.x=0,"",_xlpm.x)),""))</f>
        <v/>
      </c>
      <c r="D124" s="60" t="str">
        <f>IF($A124=0,"",IFERROR(_xlfn.LET(_xlpm.x,INDEX(Attendance!$D:$D,MATCH($A124,Attendance!$A:$A,0)),IF(_xlpm.x=0,"",_xlpm.x)),""))</f>
        <v/>
      </c>
      <c r="E124" s="233" cm="1">
        <f t="array" ref="E124">SUMPRODUCT((LOWER(INDEX(Attendance!$D:$ZZ,MATCH($A124,Attendance!$A:$A,0),0))="x")*(Attendance!$D$2:$ZZ$2=_xlfn.XLOOKUP(E$1,'Point System'!$A:$A,'Point System'!$B:$B,""))*(TEXT(Attendance!$D$1:$ZZ$1,"mmm")="May"))*_xlfn.XLOOKUP(E$1,'Point System'!$A:$A,'Point System'!$C:$C,0)</f>
        <v>0</v>
      </c>
      <c r="F124" s="233" cm="1">
        <f t="array" ref="F124">SUMPRODUCT((LOWER(INDEX(Attendance!$D:$ZZ,MATCH($A124,Attendance!$A:$A,0),0))="x")*(Attendance!$D$2:$ZZ$2=_xlfn.XLOOKUP(F$1,'Point System'!$A:$A,'Point System'!$B:$B,""))*(TEXT(Attendance!$D$1:$ZZ$1,"mmm")="May"))*_xlfn.XLOOKUP(F$1,'Point System'!$A:$A,'Point System'!$C:$C,0)</f>
        <v>0</v>
      </c>
      <c r="G124" s="233" cm="1">
        <f t="array" ref="G124">SUMPRODUCT((LOWER(INDEX(Attendance!$D:$ZZ,MATCH($A124,Attendance!$A:$A,0),0))="x")*(Attendance!$D$2:$ZZ$2=_xlfn.XLOOKUP(G$1,'Point System'!$A:$A,'Point System'!$B:$B,""))*(TEXT(Attendance!$D$1:$ZZ$1,"mmm")="May"))*_xlfn.XLOOKUP(G$1,'Point System'!$A:$A,'Point System'!$C:$C,0)</f>
        <v>0</v>
      </c>
      <c r="H124" s="233" cm="1">
        <f t="array" ref="H124">SUMPRODUCT((LOWER(INDEX(Attendance!$D:$ZZ,MATCH($A124,Attendance!$A:$A,0),0))="x")*(Attendance!$D$2:$ZZ$2=_xlfn.XLOOKUP(H$1,'Point System'!$A:$A,'Point System'!$B:$B,""))*(TEXT(Attendance!$D$1:$ZZ$1,"mmm")="May"))*_xlfn.XLOOKUP(H$1,'Point System'!$A:$A,'Point System'!$C:$C,0)</f>
        <v>0</v>
      </c>
      <c r="I124" s="233" cm="1">
        <f t="array" ref="I124">SUMPRODUCT((LOWER(INDEX(Attendance!$D:$ZZ,MATCH($A124,Attendance!$A:$A,0),0))="x")*(Attendance!$D$2:$ZZ$2=_xlfn.XLOOKUP(I$1,'Point System'!$A:$A,'Point System'!$B:$B,""))*(TEXT(Attendance!$D$1:$ZZ$1,"mmm")="May"))*_xlfn.XLOOKUP(I$1,'Point System'!$A:$A,'Point System'!$C:$C,0)</f>
        <v>0</v>
      </c>
      <c r="J124" s="233" cm="1">
        <f t="array" ref="J124">SUMPRODUCT((LOWER(INDEX(Attendance!$D:$ZZ,MATCH($A124,Attendance!$A:$A,0),0))="x")*(Attendance!$D$2:$ZZ$2=_xlfn.XLOOKUP(J$1,'Point System'!$A:$A,'Point System'!$B:$B,""))*(TEXT(Attendance!$D$1:$ZZ$1,"mmm")="May"))*_xlfn.XLOOKUP(J$1,'Point System'!$A:$A,'Point System'!$C:$C,0)</f>
        <v>0</v>
      </c>
      <c r="K124" s="233" cm="1">
        <f t="array" ref="K124">SUMPRODUCT((LOWER(INDEX(Attendance!$D:$ZZ,MATCH($A124,Attendance!$A:$A,0),0))="x")*(Attendance!$D$2:$ZZ$2=_xlfn.XLOOKUP(K$1,'Point System'!$A:$A,'Point System'!$B:$B,""))*(TEXT(Attendance!$D$1:$ZZ$1,"mmm")="May"))*_xlfn.XLOOKUP(K$1,'Point System'!$A:$A,'Point System'!$C:$C,0)</f>
        <v>0</v>
      </c>
      <c r="L124" s="188"/>
      <c r="M124" s="188"/>
      <c r="N124" s="188"/>
      <c r="O124" s="188"/>
      <c r="P124" s="241">
        <f t="shared" si="3"/>
        <v>0</v>
      </c>
      <c r="Q124" s="242">
        <f>IFERROR(INDEX(Deduction!$AI:$AI,MATCH($A124,Deduction!$A:$A,0))*_xlfn.XLOOKUP(Q$1,'Point System'!$E:$E,'Point System'!$G:$G,0),0)</f>
        <v>0</v>
      </c>
      <c r="R124" s="242">
        <f>IFERROR(INDEX(Deduction!$AJ:$AJ,MATCH($A124,Deduction!$A:$A,0))*_xlfn.XLOOKUP(R$1,'Point System'!$E:$E,'Point System'!$G:$G,0),0)</f>
        <v>0</v>
      </c>
      <c r="S124" s="242">
        <f>IFERROR(INDEX(Deduction!$AK:$AK,MATCH($A124,Deduction!$A:$A,0))*_xlfn.XLOOKUP(S$1,'Point System'!$E:$E,'Point System'!$G:$G,0),0)</f>
        <v>0</v>
      </c>
      <c r="T124" s="242">
        <f>IFERROR(INDEX(Deduction!$AL:$AL,MATCH($A124,Deduction!$A:$A,0))*_xlfn.XLOOKUP(T$1,'Point System'!$E:$E,'Point System'!$G:$G,0),0)</f>
        <v>0</v>
      </c>
      <c r="U124" s="242">
        <f>IFERROR(INDEX(Deduction!$AM:$AM,MATCH($A124,Deduction!$A:$A,0))*_xlfn.XLOOKUP(U$1,'Point System'!$E:$E,'Point System'!$G:$G,0),0)</f>
        <v>0</v>
      </c>
      <c r="V124" s="242">
        <f>IFERROR(INDEX(Deduction!$AN:$AN,MATCH($A124,Deduction!$A:$A,0))*_xlfn.XLOOKUP(V$1,'Point System'!$E:$E,'Point System'!$G:$G,0),0)</f>
        <v>0</v>
      </c>
      <c r="W124" s="241">
        <f t="shared" si="4"/>
        <v>0</v>
      </c>
      <c r="X124" s="241">
        <f t="shared" si="5"/>
        <v>0</v>
      </c>
      <c r="Y124" s="244" cm="1">
        <f t="array" ref="Y124">IFERROR(SUMPRODUCT((LOWER(INDEX(Attendance!$E:$ZZ,MATCH($A124,Attendance!$A:$A,0),0))="x")*(TEXT(Attendance!$E$1:$ZZ$1,"mmm")="May"))/SUMPRODUCT((Attendance!$E$1:$ZZ$1&lt;&gt;"")*(TEXT(Attendance!$E$1:$ZZ$1,"mmm")="May")),0)</f>
        <v>0</v>
      </c>
      <c r="Z124" s="245" cm="1">
        <f t="array" ref="Z124">IFERROR(SUMPRODUCT((LOWER(INDEX(Attendance!$E:$ZZ,MATCH($A124,Attendance!$A:$A,0),0))="x")*(Attendance!$E$2:$ZZ$2=_xlfn.XLOOKUP(E$1,'Point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25" spans="1:26" x14ac:dyDescent="0.25">
      <c r="A125" s="60">
        <f>Attendance!A124</f>
        <v>122</v>
      </c>
      <c r="B125" s="60" t="str">
        <f>IF($A125=0,"",IFERROR(_xlfn.LET(_xlpm.x,INDEX(Attendance!$B:$B,MATCH($A125,Attendance!$A:$A,0)),IF(_xlpm.x=0,"",_xlpm.x)),""))</f>
        <v/>
      </c>
      <c r="C125" s="60" t="str">
        <f>IF($A125=0,"",IFERROR(_xlfn.LET(_xlpm.x,INDEX(Attendance!$C:$C,MATCH($A125,Attendance!$A:$A,0)),IF(_xlpm.x=0,"",_xlpm.x)),""))</f>
        <v/>
      </c>
      <c r="D125" s="60" t="str">
        <f>IF($A125=0,"",IFERROR(_xlfn.LET(_xlpm.x,INDEX(Attendance!$D:$D,MATCH($A125,Attendance!$A:$A,0)),IF(_xlpm.x=0,"",_xlpm.x)),""))</f>
        <v/>
      </c>
      <c r="E125" s="233" cm="1">
        <f t="array" ref="E125">SUMPRODUCT((LOWER(INDEX(Attendance!$D:$ZZ,MATCH($A125,Attendance!$A:$A,0),0))="x")*(Attendance!$D$2:$ZZ$2=_xlfn.XLOOKUP(E$1,'Point System'!$A:$A,'Point System'!$B:$B,""))*(TEXT(Attendance!$D$1:$ZZ$1,"mmm")="May"))*_xlfn.XLOOKUP(E$1,'Point System'!$A:$A,'Point System'!$C:$C,0)</f>
        <v>0</v>
      </c>
      <c r="F125" s="233" cm="1">
        <f t="array" ref="F125">SUMPRODUCT((LOWER(INDEX(Attendance!$D:$ZZ,MATCH($A125,Attendance!$A:$A,0),0))="x")*(Attendance!$D$2:$ZZ$2=_xlfn.XLOOKUP(F$1,'Point System'!$A:$A,'Point System'!$B:$B,""))*(TEXT(Attendance!$D$1:$ZZ$1,"mmm")="May"))*_xlfn.XLOOKUP(F$1,'Point System'!$A:$A,'Point System'!$C:$C,0)</f>
        <v>0</v>
      </c>
      <c r="G125" s="233" cm="1">
        <f t="array" ref="G125">SUMPRODUCT((LOWER(INDEX(Attendance!$D:$ZZ,MATCH($A125,Attendance!$A:$A,0),0))="x")*(Attendance!$D$2:$ZZ$2=_xlfn.XLOOKUP(G$1,'Point System'!$A:$A,'Point System'!$B:$B,""))*(TEXT(Attendance!$D$1:$ZZ$1,"mmm")="May"))*_xlfn.XLOOKUP(G$1,'Point System'!$A:$A,'Point System'!$C:$C,0)</f>
        <v>0</v>
      </c>
      <c r="H125" s="233" cm="1">
        <f t="array" ref="H125">SUMPRODUCT((LOWER(INDEX(Attendance!$D:$ZZ,MATCH($A125,Attendance!$A:$A,0),0))="x")*(Attendance!$D$2:$ZZ$2=_xlfn.XLOOKUP(H$1,'Point System'!$A:$A,'Point System'!$B:$B,""))*(TEXT(Attendance!$D$1:$ZZ$1,"mmm")="May"))*_xlfn.XLOOKUP(H$1,'Point System'!$A:$A,'Point System'!$C:$C,0)</f>
        <v>0</v>
      </c>
      <c r="I125" s="233" cm="1">
        <f t="array" ref="I125">SUMPRODUCT((LOWER(INDEX(Attendance!$D:$ZZ,MATCH($A125,Attendance!$A:$A,0),0))="x")*(Attendance!$D$2:$ZZ$2=_xlfn.XLOOKUP(I$1,'Point System'!$A:$A,'Point System'!$B:$B,""))*(TEXT(Attendance!$D$1:$ZZ$1,"mmm")="May"))*_xlfn.XLOOKUP(I$1,'Point System'!$A:$A,'Point System'!$C:$C,0)</f>
        <v>0</v>
      </c>
      <c r="J125" s="233" cm="1">
        <f t="array" ref="J125">SUMPRODUCT((LOWER(INDEX(Attendance!$D:$ZZ,MATCH($A125,Attendance!$A:$A,0),0))="x")*(Attendance!$D$2:$ZZ$2=_xlfn.XLOOKUP(J$1,'Point System'!$A:$A,'Point System'!$B:$B,""))*(TEXT(Attendance!$D$1:$ZZ$1,"mmm")="May"))*_xlfn.XLOOKUP(J$1,'Point System'!$A:$A,'Point System'!$C:$C,0)</f>
        <v>0</v>
      </c>
      <c r="K125" s="233" cm="1">
        <f t="array" ref="K125">SUMPRODUCT((LOWER(INDEX(Attendance!$D:$ZZ,MATCH($A125,Attendance!$A:$A,0),0))="x")*(Attendance!$D$2:$ZZ$2=_xlfn.XLOOKUP(K$1,'Point System'!$A:$A,'Point System'!$B:$B,""))*(TEXT(Attendance!$D$1:$ZZ$1,"mmm")="May"))*_xlfn.XLOOKUP(K$1,'Point System'!$A:$A,'Point System'!$C:$C,0)</f>
        <v>0</v>
      </c>
      <c r="L125" s="188"/>
      <c r="M125" s="188"/>
      <c r="N125" s="188"/>
      <c r="O125" s="188"/>
      <c r="P125" s="241">
        <f t="shared" si="3"/>
        <v>0</v>
      </c>
      <c r="Q125" s="242">
        <f>IFERROR(INDEX(Deduction!$AI:$AI,MATCH($A125,Deduction!$A:$A,0))*_xlfn.XLOOKUP(Q$1,'Point System'!$E:$E,'Point System'!$G:$G,0),0)</f>
        <v>0</v>
      </c>
      <c r="R125" s="242">
        <f>IFERROR(INDEX(Deduction!$AJ:$AJ,MATCH($A125,Deduction!$A:$A,0))*_xlfn.XLOOKUP(R$1,'Point System'!$E:$E,'Point System'!$G:$G,0),0)</f>
        <v>0</v>
      </c>
      <c r="S125" s="242">
        <f>IFERROR(INDEX(Deduction!$AK:$AK,MATCH($A125,Deduction!$A:$A,0))*_xlfn.XLOOKUP(S$1,'Point System'!$E:$E,'Point System'!$G:$G,0),0)</f>
        <v>0</v>
      </c>
      <c r="T125" s="242">
        <f>IFERROR(INDEX(Deduction!$AL:$AL,MATCH($A125,Deduction!$A:$A,0))*_xlfn.XLOOKUP(T$1,'Point System'!$E:$E,'Point System'!$G:$G,0),0)</f>
        <v>0</v>
      </c>
      <c r="U125" s="242">
        <f>IFERROR(INDEX(Deduction!$AM:$AM,MATCH($A125,Deduction!$A:$A,0))*_xlfn.XLOOKUP(U$1,'Point System'!$E:$E,'Point System'!$G:$G,0),0)</f>
        <v>0</v>
      </c>
      <c r="V125" s="242">
        <f>IFERROR(INDEX(Deduction!$AN:$AN,MATCH($A125,Deduction!$A:$A,0))*_xlfn.XLOOKUP(V$1,'Point System'!$E:$E,'Point System'!$G:$G,0),0)</f>
        <v>0</v>
      </c>
      <c r="W125" s="241">
        <f t="shared" si="4"/>
        <v>0</v>
      </c>
      <c r="X125" s="241">
        <f t="shared" si="5"/>
        <v>0</v>
      </c>
      <c r="Y125" s="244" cm="1">
        <f t="array" ref="Y125">IFERROR(SUMPRODUCT((LOWER(INDEX(Attendance!$E:$ZZ,MATCH($A125,Attendance!$A:$A,0),0))="x")*(TEXT(Attendance!$E$1:$ZZ$1,"mmm")="May"))/SUMPRODUCT((Attendance!$E$1:$ZZ$1&lt;&gt;"")*(TEXT(Attendance!$E$1:$ZZ$1,"mmm")="May")),0)</f>
        <v>0</v>
      </c>
      <c r="Z125" s="245" cm="1">
        <f t="array" ref="Z125">IFERROR(SUMPRODUCT((LOWER(INDEX(Attendance!$E:$ZZ,MATCH($A125,Attendance!$A:$A,0),0))="x")*(Attendance!$E$2:$ZZ$2=_xlfn.XLOOKUP(E$1,'Point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26" spans="1:26" x14ac:dyDescent="0.25">
      <c r="A126" s="58">
        <f>Attendance!A125</f>
        <v>123</v>
      </c>
      <c r="B126" s="60" t="str">
        <f>IF($A126=0,"",IFERROR(_xlfn.LET(_xlpm.x,INDEX(Attendance!$B:$B,MATCH($A126,Attendance!$A:$A,0)),IF(_xlpm.x=0,"",_xlpm.x)),""))</f>
        <v/>
      </c>
      <c r="C126" s="60" t="str">
        <f>IF($A126=0,"",IFERROR(_xlfn.LET(_xlpm.x,INDEX(Attendance!$C:$C,MATCH($A126,Attendance!$A:$A,0)),IF(_xlpm.x=0,"",_xlpm.x)),""))</f>
        <v/>
      </c>
      <c r="D126" s="60" t="str">
        <f>IF($A126=0,"",IFERROR(_xlfn.LET(_xlpm.x,INDEX(Attendance!$D:$D,MATCH($A126,Attendance!$A:$A,0)),IF(_xlpm.x=0,"",_xlpm.x)),""))</f>
        <v/>
      </c>
      <c r="E126" s="233" cm="1">
        <f t="array" ref="E126">SUMPRODUCT((LOWER(INDEX(Attendance!$D:$ZZ,MATCH($A126,Attendance!$A:$A,0),0))="x")*(Attendance!$D$2:$ZZ$2=_xlfn.XLOOKUP(E$1,'Point System'!$A:$A,'Point System'!$B:$B,""))*(TEXT(Attendance!$D$1:$ZZ$1,"mmm")="May"))*_xlfn.XLOOKUP(E$1,'Point System'!$A:$A,'Point System'!$C:$C,0)</f>
        <v>0</v>
      </c>
      <c r="F126" s="233" cm="1">
        <f t="array" ref="F126">SUMPRODUCT((LOWER(INDEX(Attendance!$D:$ZZ,MATCH($A126,Attendance!$A:$A,0),0))="x")*(Attendance!$D$2:$ZZ$2=_xlfn.XLOOKUP(F$1,'Point System'!$A:$A,'Point System'!$B:$B,""))*(TEXT(Attendance!$D$1:$ZZ$1,"mmm")="May"))*_xlfn.XLOOKUP(F$1,'Point System'!$A:$A,'Point System'!$C:$C,0)</f>
        <v>0</v>
      </c>
      <c r="G126" s="233" cm="1">
        <f t="array" ref="G126">SUMPRODUCT((LOWER(INDEX(Attendance!$D:$ZZ,MATCH($A126,Attendance!$A:$A,0),0))="x")*(Attendance!$D$2:$ZZ$2=_xlfn.XLOOKUP(G$1,'Point System'!$A:$A,'Point System'!$B:$B,""))*(TEXT(Attendance!$D$1:$ZZ$1,"mmm")="May"))*_xlfn.XLOOKUP(G$1,'Point System'!$A:$A,'Point System'!$C:$C,0)</f>
        <v>0</v>
      </c>
      <c r="H126" s="233" cm="1">
        <f t="array" ref="H126">SUMPRODUCT((LOWER(INDEX(Attendance!$D:$ZZ,MATCH($A126,Attendance!$A:$A,0),0))="x")*(Attendance!$D$2:$ZZ$2=_xlfn.XLOOKUP(H$1,'Point System'!$A:$A,'Point System'!$B:$B,""))*(TEXT(Attendance!$D$1:$ZZ$1,"mmm")="May"))*_xlfn.XLOOKUP(H$1,'Point System'!$A:$A,'Point System'!$C:$C,0)</f>
        <v>0</v>
      </c>
      <c r="I126" s="233" cm="1">
        <f t="array" ref="I126">SUMPRODUCT((LOWER(INDEX(Attendance!$D:$ZZ,MATCH($A126,Attendance!$A:$A,0),0))="x")*(Attendance!$D$2:$ZZ$2=_xlfn.XLOOKUP(I$1,'Point System'!$A:$A,'Point System'!$B:$B,""))*(TEXT(Attendance!$D$1:$ZZ$1,"mmm")="May"))*_xlfn.XLOOKUP(I$1,'Point System'!$A:$A,'Point System'!$C:$C,0)</f>
        <v>0</v>
      </c>
      <c r="J126" s="233" cm="1">
        <f t="array" ref="J126">SUMPRODUCT((LOWER(INDEX(Attendance!$D:$ZZ,MATCH($A126,Attendance!$A:$A,0),0))="x")*(Attendance!$D$2:$ZZ$2=_xlfn.XLOOKUP(J$1,'Point System'!$A:$A,'Point System'!$B:$B,""))*(TEXT(Attendance!$D$1:$ZZ$1,"mmm")="May"))*_xlfn.XLOOKUP(J$1,'Point System'!$A:$A,'Point System'!$C:$C,0)</f>
        <v>0</v>
      </c>
      <c r="K126" s="233" cm="1">
        <f t="array" ref="K126">SUMPRODUCT((LOWER(INDEX(Attendance!$D:$ZZ,MATCH($A126,Attendance!$A:$A,0),0))="x")*(Attendance!$D$2:$ZZ$2=_xlfn.XLOOKUP(K$1,'Point System'!$A:$A,'Point System'!$B:$B,""))*(TEXT(Attendance!$D$1:$ZZ$1,"mmm")="May"))*_xlfn.XLOOKUP(K$1,'Point System'!$A:$A,'Point System'!$C:$C,0)</f>
        <v>0</v>
      </c>
      <c r="L126" s="188"/>
      <c r="M126" s="188"/>
      <c r="N126" s="188"/>
      <c r="O126" s="188"/>
      <c r="P126" s="241">
        <f t="shared" si="3"/>
        <v>0</v>
      </c>
      <c r="Q126" s="242">
        <f>IFERROR(INDEX(Deduction!$AI:$AI,MATCH($A126,Deduction!$A:$A,0))*_xlfn.XLOOKUP(Q$1,'Point System'!$E:$E,'Point System'!$G:$G,0),0)</f>
        <v>0</v>
      </c>
      <c r="R126" s="242">
        <f>IFERROR(INDEX(Deduction!$AJ:$AJ,MATCH($A126,Deduction!$A:$A,0))*_xlfn.XLOOKUP(R$1,'Point System'!$E:$E,'Point System'!$G:$G,0),0)</f>
        <v>0</v>
      </c>
      <c r="S126" s="242">
        <f>IFERROR(INDEX(Deduction!$AK:$AK,MATCH($A126,Deduction!$A:$A,0))*_xlfn.XLOOKUP(S$1,'Point System'!$E:$E,'Point System'!$G:$G,0),0)</f>
        <v>0</v>
      </c>
      <c r="T126" s="242">
        <f>IFERROR(INDEX(Deduction!$AL:$AL,MATCH($A126,Deduction!$A:$A,0))*_xlfn.XLOOKUP(T$1,'Point System'!$E:$E,'Point System'!$G:$G,0),0)</f>
        <v>0</v>
      </c>
      <c r="U126" s="242">
        <f>IFERROR(INDEX(Deduction!$AM:$AM,MATCH($A126,Deduction!$A:$A,0))*_xlfn.XLOOKUP(U$1,'Point System'!$E:$E,'Point System'!$G:$G,0),0)</f>
        <v>0</v>
      </c>
      <c r="V126" s="242">
        <f>IFERROR(INDEX(Deduction!$AN:$AN,MATCH($A126,Deduction!$A:$A,0))*_xlfn.XLOOKUP(V$1,'Point System'!$E:$E,'Point System'!$G:$G,0),0)</f>
        <v>0</v>
      </c>
      <c r="W126" s="241">
        <f t="shared" si="4"/>
        <v>0</v>
      </c>
      <c r="X126" s="241">
        <f t="shared" si="5"/>
        <v>0</v>
      </c>
      <c r="Y126" s="244" cm="1">
        <f t="array" ref="Y126">IFERROR(SUMPRODUCT((LOWER(INDEX(Attendance!$E:$ZZ,MATCH($A126,Attendance!$A:$A,0),0))="x")*(TEXT(Attendance!$E$1:$ZZ$1,"mmm")="May"))/SUMPRODUCT((Attendance!$E$1:$ZZ$1&lt;&gt;"")*(TEXT(Attendance!$E$1:$ZZ$1,"mmm")="May")),0)</f>
        <v>0</v>
      </c>
      <c r="Z126" s="245" cm="1">
        <f t="array" ref="Z126">IFERROR(SUMPRODUCT((LOWER(INDEX(Attendance!$E:$ZZ,MATCH($A126,Attendance!$A:$A,0),0))="x")*(Attendance!$E$2:$ZZ$2=_xlfn.XLOOKUP(E$1,'Point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27" spans="1:26" x14ac:dyDescent="0.25">
      <c r="A127" s="60">
        <f>Attendance!A126</f>
        <v>124</v>
      </c>
      <c r="B127" s="60" t="str">
        <f>IF($A127=0,"",IFERROR(_xlfn.LET(_xlpm.x,INDEX(Attendance!$B:$B,MATCH($A127,Attendance!$A:$A,0)),IF(_xlpm.x=0,"",_xlpm.x)),""))</f>
        <v/>
      </c>
      <c r="C127" s="60" t="str">
        <f>IF($A127=0,"",IFERROR(_xlfn.LET(_xlpm.x,INDEX(Attendance!$C:$C,MATCH($A127,Attendance!$A:$A,0)),IF(_xlpm.x=0,"",_xlpm.x)),""))</f>
        <v/>
      </c>
      <c r="D127" s="60" t="str">
        <f>IF($A127=0,"",IFERROR(_xlfn.LET(_xlpm.x,INDEX(Attendance!$D:$D,MATCH($A127,Attendance!$A:$A,0)),IF(_xlpm.x=0,"",_xlpm.x)),""))</f>
        <v/>
      </c>
      <c r="E127" s="233" cm="1">
        <f t="array" ref="E127">SUMPRODUCT((LOWER(INDEX(Attendance!$D:$ZZ,MATCH($A127,Attendance!$A:$A,0),0))="x")*(Attendance!$D$2:$ZZ$2=_xlfn.XLOOKUP(E$1,'Point System'!$A:$A,'Point System'!$B:$B,""))*(TEXT(Attendance!$D$1:$ZZ$1,"mmm")="May"))*_xlfn.XLOOKUP(E$1,'Point System'!$A:$A,'Point System'!$C:$C,0)</f>
        <v>0</v>
      </c>
      <c r="F127" s="233" cm="1">
        <f t="array" ref="F127">SUMPRODUCT((LOWER(INDEX(Attendance!$D:$ZZ,MATCH($A127,Attendance!$A:$A,0),0))="x")*(Attendance!$D$2:$ZZ$2=_xlfn.XLOOKUP(F$1,'Point System'!$A:$A,'Point System'!$B:$B,""))*(TEXT(Attendance!$D$1:$ZZ$1,"mmm")="May"))*_xlfn.XLOOKUP(F$1,'Point System'!$A:$A,'Point System'!$C:$C,0)</f>
        <v>0</v>
      </c>
      <c r="G127" s="233" cm="1">
        <f t="array" ref="G127">SUMPRODUCT((LOWER(INDEX(Attendance!$D:$ZZ,MATCH($A127,Attendance!$A:$A,0),0))="x")*(Attendance!$D$2:$ZZ$2=_xlfn.XLOOKUP(G$1,'Point System'!$A:$A,'Point System'!$B:$B,""))*(TEXT(Attendance!$D$1:$ZZ$1,"mmm")="May"))*_xlfn.XLOOKUP(G$1,'Point System'!$A:$A,'Point System'!$C:$C,0)</f>
        <v>0</v>
      </c>
      <c r="H127" s="233" cm="1">
        <f t="array" ref="H127">SUMPRODUCT((LOWER(INDEX(Attendance!$D:$ZZ,MATCH($A127,Attendance!$A:$A,0),0))="x")*(Attendance!$D$2:$ZZ$2=_xlfn.XLOOKUP(H$1,'Point System'!$A:$A,'Point System'!$B:$B,""))*(TEXT(Attendance!$D$1:$ZZ$1,"mmm")="May"))*_xlfn.XLOOKUP(H$1,'Point System'!$A:$A,'Point System'!$C:$C,0)</f>
        <v>0</v>
      </c>
      <c r="I127" s="233" cm="1">
        <f t="array" ref="I127">SUMPRODUCT((LOWER(INDEX(Attendance!$D:$ZZ,MATCH($A127,Attendance!$A:$A,0),0))="x")*(Attendance!$D$2:$ZZ$2=_xlfn.XLOOKUP(I$1,'Point System'!$A:$A,'Point System'!$B:$B,""))*(TEXT(Attendance!$D$1:$ZZ$1,"mmm")="May"))*_xlfn.XLOOKUP(I$1,'Point System'!$A:$A,'Point System'!$C:$C,0)</f>
        <v>0</v>
      </c>
      <c r="J127" s="233" cm="1">
        <f t="array" ref="J127">SUMPRODUCT((LOWER(INDEX(Attendance!$D:$ZZ,MATCH($A127,Attendance!$A:$A,0),0))="x")*(Attendance!$D$2:$ZZ$2=_xlfn.XLOOKUP(J$1,'Point System'!$A:$A,'Point System'!$B:$B,""))*(TEXT(Attendance!$D$1:$ZZ$1,"mmm")="May"))*_xlfn.XLOOKUP(J$1,'Point System'!$A:$A,'Point System'!$C:$C,0)</f>
        <v>0</v>
      </c>
      <c r="K127" s="233" cm="1">
        <f t="array" ref="K127">SUMPRODUCT((LOWER(INDEX(Attendance!$D:$ZZ,MATCH($A127,Attendance!$A:$A,0),0))="x")*(Attendance!$D$2:$ZZ$2=_xlfn.XLOOKUP(K$1,'Point System'!$A:$A,'Point System'!$B:$B,""))*(TEXT(Attendance!$D$1:$ZZ$1,"mmm")="May"))*_xlfn.XLOOKUP(K$1,'Point System'!$A:$A,'Point System'!$C:$C,0)</f>
        <v>0</v>
      </c>
      <c r="L127" s="188"/>
      <c r="M127" s="188"/>
      <c r="N127" s="188"/>
      <c r="O127" s="188"/>
      <c r="P127" s="241">
        <f t="shared" si="3"/>
        <v>0</v>
      </c>
      <c r="Q127" s="242">
        <f>IFERROR(INDEX(Deduction!$AI:$AI,MATCH($A127,Deduction!$A:$A,0))*_xlfn.XLOOKUP(Q$1,'Point System'!$E:$E,'Point System'!$G:$G,0),0)</f>
        <v>0</v>
      </c>
      <c r="R127" s="242">
        <f>IFERROR(INDEX(Deduction!$AJ:$AJ,MATCH($A127,Deduction!$A:$A,0))*_xlfn.XLOOKUP(R$1,'Point System'!$E:$E,'Point System'!$G:$G,0),0)</f>
        <v>0</v>
      </c>
      <c r="S127" s="242">
        <f>IFERROR(INDEX(Deduction!$AK:$AK,MATCH($A127,Deduction!$A:$A,0))*_xlfn.XLOOKUP(S$1,'Point System'!$E:$E,'Point System'!$G:$G,0),0)</f>
        <v>0</v>
      </c>
      <c r="T127" s="242">
        <f>IFERROR(INDEX(Deduction!$AL:$AL,MATCH($A127,Deduction!$A:$A,0))*_xlfn.XLOOKUP(T$1,'Point System'!$E:$E,'Point System'!$G:$G,0),0)</f>
        <v>0</v>
      </c>
      <c r="U127" s="242">
        <f>IFERROR(INDEX(Deduction!$AM:$AM,MATCH($A127,Deduction!$A:$A,0))*_xlfn.XLOOKUP(U$1,'Point System'!$E:$E,'Point System'!$G:$G,0),0)</f>
        <v>0</v>
      </c>
      <c r="V127" s="242">
        <f>IFERROR(INDEX(Deduction!$AN:$AN,MATCH($A127,Deduction!$A:$A,0))*_xlfn.XLOOKUP(V$1,'Point System'!$E:$E,'Point System'!$G:$G,0),0)</f>
        <v>0</v>
      </c>
      <c r="W127" s="241">
        <f t="shared" si="4"/>
        <v>0</v>
      </c>
      <c r="X127" s="241">
        <f t="shared" si="5"/>
        <v>0</v>
      </c>
      <c r="Y127" s="244" cm="1">
        <f t="array" ref="Y127">IFERROR(SUMPRODUCT((LOWER(INDEX(Attendance!$E:$ZZ,MATCH($A127,Attendance!$A:$A,0),0))="x")*(TEXT(Attendance!$E$1:$ZZ$1,"mmm")="May"))/SUMPRODUCT((Attendance!$E$1:$ZZ$1&lt;&gt;"")*(TEXT(Attendance!$E$1:$ZZ$1,"mmm")="May")),0)</f>
        <v>0</v>
      </c>
      <c r="Z127" s="245" cm="1">
        <f t="array" ref="Z127">IFERROR(SUMPRODUCT((LOWER(INDEX(Attendance!$E:$ZZ,MATCH($A127,Attendance!$A:$A,0),0))="x")*(Attendance!$E$2:$ZZ$2=_xlfn.XLOOKUP(E$1,'Point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28" spans="1:26" x14ac:dyDescent="0.25">
      <c r="A128" s="58">
        <f>Attendance!A127</f>
        <v>125</v>
      </c>
      <c r="B128" s="60" t="str">
        <f>IF($A128=0,"",IFERROR(_xlfn.LET(_xlpm.x,INDEX(Attendance!$B:$B,MATCH($A128,Attendance!$A:$A,0)),IF(_xlpm.x=0,"",_xlpm.x)),""))</f>
        <v/>
      </c>
      <c r="C128" s="60" t="str">
        <f>IF($A128=0,"",IFERROR(_xlfn.LET(_xlpm.x,INDEX(Attendance!$C:$C,MATCH($A128,Attendance!$A:$A,0)),IF(_xlpm.x=0,"",_xlpm.x)),""))</f>
        <v/>
      </c>
      <c r="D128" s="60" t="str">
        <f>IF($A128=0,"",IFERROR(_xlfn.LET(_xlpm.x,INDEX(Attendance!$D:$D,MATCH($A128,Attendance!$A:$A,0)),IF(_xlpm.x=0,"",_xlpm.x)),""))</f>
        <v/>
      </c>
      <c r="E128" s="233" cm="1">
        <f t="array" ref="E128">SUMPRODUCT((LOWER(INDEX(Attendance!$D:$ZZ,MATCH($A128,Attendance!$A:$A,0),0))="x")*(Attendance!$D$2:$ZZ$2=_xlfn.XLOOKUP(E$1,'Point System'!$A:$A,'Point System'!$B:$B,""))*(TEXT(Attendance!$D$1:$ZZ$1,"mmm")="May"))*_xlfn.XLOOKUP(E$1,'Point System'!$A:$A,'Point System'!$C:$C,0)</f>
        <v>0</v>
      </c>
      <c r="F128" s="233" cm="1">
        <f t="array" ref="F128">SUMPRODUCT((LOWER(INDEX(Attendance!$D:$ZZ,MATCH($A128,Attendance!$A:$A,0),0))="x")*(Attendance!$D$2:$ZZ$2=_xlfn.XLOOKUP(F$1,'Point System'!$A:$A,'Point System'!$B:$B,""))*(TEXT(Attendance!$D$1:$ZZ$1,"mmm")="May"))*_xlfn.XLOOKUP(F$1,'Point System'!$A:$A,'Point System'!$C:$C,0)</f>
        <v>0</v>
      </c>
      <c r="G128" s="233" cm="1">
        <f t="array" ref="G128">SUMPRODUCT((LOWER(INDEX(Attendance!$D:$ZZ,MATCH($A128,Attendance!$A:$A,0),0))="x")*(Attendance!$D$2:$ZZ$2=_xlfn.XLOOKUP(G$1,'Point System'!$A:$A,'Point System'!$B:$B,""))*(TEXT(Attendance!$D$1:$ZZ$1,"mmm")="May"))*_xlfn.XLOOKUP(G$1,'Point System'!$A:$A,'Point System'!$C:$C,0)</f>
        <v>0</v>
      </c>
      <c r="H128" s="233" cm="1">
        <f t="array" ref="H128">SUMPRODUCT((LOWER(INDEX(Attendance!$D:$ZZ,MATCH($A128,Attendance!$A:$A,0),0))="x")*(Attendance!$D$2:$ZZ$2=_xlfn.XLOOKUP(H$1,'Point System'!$A:$A,'Point System'!$B:$B,""))*(TEXT(Attendance!$D$1:$ZZ$1,"mmm")="May"))*_xlfn.XLOOKUP(H$1,'Point System'!$A:$A,'Point System'!$C:$C,0)</f>
        <v>0</v>
      </c>
      <c r="I128" s="233" cm="1">
        <f t="array" ref="I128">SUMPRODUCT((LOWER(INDEX(Attendance!$D:$ZZ,MATCH($A128,Attendance!$A:$A,0),0))="x")*(Attendance!$D$2:$ZZ$2=_xlfn.XLOOKUP(I$1,'Point System'!$A:$A,'Point System'!$B:$B,""))*(TEXT(Attendance!$D$1:$ZZ$1,"mmm")="May"))*_xlfn.XLOOKUP(I$1,'Point System'!$A:$A,'Point System'!$C:$C,0)</f>
        <v>0</v>
      </c>
      <c r="J128" s="233" cm="1">
        <f t="array" ref="J128">SUMPRODUCT((LOWER(INDEX(Attendance!$D:$ZZ,MATCH($A128,Attendance!$A:$A,0),0))="x")*(Attendance!$D$2:$ZZ$2=_xlfn.XLOOKUP(J$1,'Point System'!$A:$A,'Point System'!$B:$B,""))*(TEXT(Attendance!$D$1:$ZZ$1,"mmm")="May"))*_xlfn.XLOOKUP(J$1,'Point System'!$A:$A,'Point System'!$C:$C,0)</f>
        <v>0</v>
      </c>
      <c r="K128" s="233" cm="1">
        <f t="array" ref="K128">SUMPRODUCT((LOWER(INDEX(Attendance!$D:$ZZ,MATCH($A128,Attendance!$A:$A,0),0))="x")*(Attendance!$D$2:$ZZ$2=_xlfn.XLOOKUP(K$1,'Point System'!$A:$A,'Point System'!$B:$B,""))*(TEXT(Attendance!$D$1:$ZZ$1,"mmm")="May"))*_xlfn.XLOOKUP(K$1,'Point System'!$A:$A,'Point System'!$C:$C,0)</f>
        <v>0</v>
      </c>
      <c r="L128" s="188"/>
      <c r="M128" s="188"/>
      <c r="N128" s="188"/>
      <c r="O128" s="188"/>
      <c r="P128" s="241">
        <f t="shared" si="3"/>
        <v>0</v>
      </c>
      <c r="Q128" s="242">
        <f>IFERROR(INDEX(Deduction!$AI:$AI,MATCH($A128,Deduction!$A:$A,0))*_xlfn.XLOOKUP(Q$1,'Point System'!$E:$E,'Point System'!$G:$G,0),0)</f>
        <v>0</v>
      </c>
      <c r="R128" s="242">
        <f>IFERROR(INDEX(Deduction!$AJ:$AJ,MATCH($A128,Deduction!$A:$A,0))*_xlfn.XLOOKUP(R$1,'Point System'!$E:$E,'Point System'!$G:$G,0),0)</f>
        <v>0</v>
      </c>
      <c r="S128" s="242">
        <f>IFERROR(INDEX(Deduction!$AK:$AK,MATCH($A128,Deduction!$A:$A,0))*_xlfn.XLOOKUP(S$1,'Point System'!$E:$E,'Point System'!$G:$G,0),0)</f>
        <v>0</v>
      </c>
      <c r="T128" s="242">
        <f>IFERROR(INDEX(Deduction!$AL:$AL,MATCH($A128,Deduction!$A:$A,0))*_xlfn.XLOOKUP(T$1,'Point System'!$E:$E,'Point System'!$G:$G,0),0)</f>
        <v>0</v>
      </c>
      <c r="U128" s="242">
        <f>IFERROR(INDEX(Deduction!$AM:$AM,MATCH($A128,Deduction!$A:$A,0))*_xlfn.XLOOKUP(U$1,'Point System'!$E:$E,'Point System'!$G:$G,0),0)</f>
        <v>0</v>
      </c>
      <c r="V128" s="242">
        <f>IFERROR(INDEX(Deduction!$AN:$AN,MATCH($A128,Deduction!$A:$A,0))*_xlfn.XLOOKUP(V$1,'Point System'!$E:$E,'Point System'!$G:$G,0),0)</f>
        <v>0</v>
      </c>
      <c r="W128" s="241">
        <f t="shared" si="4"/>
        <v>0</v>
      </c>
      <c r="X128" s="241">
        <f t="shared" si="5"/>
        <v>0</v>
      </c>
      <c r="Y128" s="244" cm="1">
        <f t="array" ref="Y128">IFERROR(SUMPRODUCT((LOWER(INDEX(Attendance!$E:$ZZ,MATCH($A128,Attendance!$A:$A,0),0))="x")*(TEXT(Attendance!$E$1:$ZZ$1,"mmm")="May"))/SUMPRODUCT((Attendance!$E$1:$ZZ$1&lt;&gt;"")*(TEXT(Attendance!$E$1:$ZZ$1,"mmm")="May")),0)</f>
        <v>0</v>
      </c>
      <c r="Z128" s="245" cm="1">
        <f t="array" ref="Z128">IFERROR(SUMPRODUCT((LOWER(INDEX(Attendance!$E:$ZZ,MATCH($A128,Attendance!$A:$A,0),0))="x")*(Attendance!$E$2:$ZZ$2=_xlfn.XLOOKUP(E$1,'Point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29" spans="1:26" x14ac:dyDescent="0.25">
      <c r="A129" s="60">
        <f>Attendance!A128</f>
        <v>126</v>
      </c>
      <c r="B129" s="60" t="str">
        <f>IF($A129=0,"",IFERROR(_xlfn.LET(_xlpm.x,INDEX(Attendance!$B:$B,MATCH($A129,Attendance!$A:$A,0)),IF(_xlpm.x=0,"",_xlpm.x)),""))</f>
        <v/>
      </c>
      <c r="C129" s="60" t="str">
        <f>IF($A129=0,"",IFERROR(_xlfn.LET(_xlpm.x,INDEX(Attendance!$C:$C,MATCH($A129,Attendance!$A:$A,0)),IF(_xlpm.x=0,"",_xlpm.x)),""))</f>
        <v/>
      </c>
      <c r="D129" s="60" t="str">
        <f>IF($A129=0,"",IFERROR(_xlfn.LET(_xlpm.x,INDEX(Attendance!$D:$D,MATCH($A129,Attendance!$A:$A,0)),IF(_xlpm.x=0,"",_xlpm.x)),""))</f>
        <v/>
      </c>
      <c r="E129" s="233" cm="1">
        <f t="array" ref="E129">SUMPRODUCT((LOWER(INDEX(Attendance!$D:$ZZ,MATCH($A129,Attendance!$A:$A,0),0))="x")*(Attendance!$D$2:$ZZ$2=_xlfn.XLOOKUP(E$1,'Point System'!$A:$A,'Point System'!$B:$B,""))*(TEXT(Attendance!$D$1:$ZZ$1,"mmm")="May"))*_xlfn.XLOOKUP(E$1,'Point System'!$A:$A,'Point System'!$C:$C,0)</f>
        <v>0</v>
      </c>
      <c r="F129" s="233" cm="1">
        <f t="array" ref="F129">SUMPRODUCT((LOWER(INDEX(Attendance!$D:$ZZ,MATCH($A129,Attendance!$A:$A,0),0))="x")*(Attendance!$D$2:$ZZ$2=_xlfn.XLOOKUP(F$1,'Point System'!$A:$A,'Point System'!$B:$B,""))*(TEXT(Attendance!$D$1:$ZZ$1,"mmm")="May"))*_xlfn.XLOOKUP(F$1,'Point System'!$A:$A,'Point System'!$C:$C,0)</f>
        <v>0</v>
      </c>
      <c r="G129" s="233" cm="1">
        <f t="array" ref="G129">SUMPRODUCT((LOWER(INDEX(Attendance!$D:$ZZ,MATCH($A129,Attendance!$A:$A,0),0))="x")*(Attendance!$D$2:$ZZ$2=_xlfn.XLOOKUP(G$1,'Point System'!$A:$A,'Point System'!$B:$B,""))*(TEXT(Attendance!$D$1:$ZZ$1,"mmm")="May"))*_xlfn.XLOOKUP(G$1,'Point System'!$A:$A,'Point System'!$C:$C,0)</f>
        <v>0</v>
      </c>
      <c r="H129" s="233" cm="1">
        <f t="array" ref="H129">SUMPRODUCT((LOWER(INDEX(Attendance!$D:$ZZ,MATCH($A129,Attendance!$A:$A,0),0))="x")*(Attendance!$D$2:$ZZ$2=_xlfn.XLOOKUP(H$1,'Point System'!$A:$A,'Point System'!$B:$B,""))*(TEXT(Attendance!$D$1:$ZZ$1,"mmm")="May"))*_xlfn.XLOOKUP(H$1,'Point System'!$A:$A,'Point System'!$C:$C,0)</f>
        <v>0</v>
      </c>
      <c r="I129" s="233" cm="1">
        <f t="array" ref="I129">SUMPRODUCT((LOWER(INDEX(Attendance!$D:$ZZ,MATCH($A129,Attendance!$A:$A,0),0))="x")*(Attendance!$D$2:$ZZ$2=_xlfn.XLOOKUP(I$1,'Point System'!$A:$A,'Point System'!$B:$B,""))*(TEXT(Attendance!$D$1:$ZZ$1,"mmm")="May"))*_xlfn.XLOOKUP(I$1,'Point System'!$A:$A,'Point System'!$C:$C,0)</f>
        <v>0</v>
      </c>
      <c r="J129" s="233" cm="1">
        <f t="array" ref="J129">SUMPRODUCT((LOWER(INDEX(Attendance!$D:$ZZ,MATCH($A129,Attendance!$A:$A,0),0))="x")*(Attendance!$D$2:$ZZ$2=_xlfn.XLOOKUP(J$1,'Point System'!$A:$A,'Point System'!$B:$B,""))*(TEXT(Attendance!$D$1:$ZZ$1,"mmm")="May"))*_xlfn.XLOOKUP(J$1,'Point System'!$A:$A,'Point System'!$C:$C,0)</f>
        <v>0</v>
      </c>
      <c r="K129" s="233" cm="1">
        <f t="array" ref="K129">SUMPRODUCT((LOWER(INDEX(Attendance!$D:$ZZ,MATCH($A129,Attendance!$A:$A,0),0))="x")*(Attendance!$D$2:$ZZ$2=_xlfn.XLOOKUP(K$1,'Point System'!$A:$A,'Point System'!$B:$B,""))*(TEXT(Attendance!$D$1:$ZZ$1,"mmm")="May"))*_xlfn.XLOOKUP(K$1,'Point System'!$A:$A,'Point System'!$C:$C,0)</f>
        <v>0</v>
      </c>
      <c r="L129" s="188"/>
      <c r="M129" s="188"/>
      <c r="N129" s="188"/>
      <c r="O129" s="188"/>
      <c r="P129" s="241">
        <f t="shared" si="3"/>
        <v>0</v>
      </c>
      <c r="Q129" s="242">
        <f>IFERROR(INDEX(Deduction!$AI:$AI,MATCH($A129,Deduction!$A:$A,0))*_xlfn.XLOOKUP(Q$1,'Point System'!$E:$E,'Point System'!$G:$G,0),0)</f>
        <v>0</v>
      </c>
      <c r="R129" s="242">
        <f>IFERROR(INDEX(Deduction!$AJ:$AJ,MATCH($A129,Deduction!$A:$A,0))*_xlfn.XLOOKUP(R$1,'Point System'!$E:$E,'Point System'!$G:$G,0),0)</f>
        <v>0</v>
      </c>
      <c r="S129" s="242">
        <f>IFERROR(INDEX(Deduction!$AK:$AK,MATCH($A129,Deduction!$A:$A,0))*_xlfn.XLOOKUP(S$1,'Point System'!$E:$E,'Point System'!$G:$G,0),0)</f>
        <v>0</v>
      </c>
      <c r="T129" s="242">
        <f>IFERROR(INDEX(Deduction!$AL:$AL,MATCH($A129,Deduction!$A:$A,0))*_xlfn.XLOOKUP(T$1,'Point System'!$E:$E,'Point System'!$G:$G,0),0)</f>
        <v>0</v>
      </c>
      <c r="U129" s="242">
        <f>IFERROR(INDEX(Deduction!$AM:$AM,MATCH($A129,Deduction!$A:$A,0))*_xlfn.XLOOKUP(U$1,'Point System'!$E:$E,'Point System'!$G:$G,0),0)</f>
        <v>0</v>
      </c>
      <c r="V129" s="242">
        <f>IFERROR(INDEX(Deduction!$AN:$AN,MATCH($A129,Deduction!$A:$A,0))*_xlfn.XLOOKUP(V$1,'Point System'!$E:$E,'Point System'!$G:$G,0),0)</f>
        <v>0</v>
      </c>
      <c r="W129" s="241">
        <f t="shared" si="4"/>
        <v>0</v>
      </c>
      <c r="X129" s="241">
        <f t="shared" si="5"/>
        <v>0</v>
      </c>
      <c r="Y129" s="244" cm="1">
        <f t="array" ref="Y129">IFERROR(SUMPRODUCT((LOWER(INDEX(Attendance!$E:$ZZ,MATCH($A129,Attendance!$A:$A,0),0))="x")*(TEXT(Attendance!$E$1:$ZZ$1,"mmm")="May"))/SUMPRODUCT((Attendance!$E$1:$ZZ$1&lt;&gt;"")*(TEXT(Attendance!$E$1:$ZZ$1,"mmm")="May")),0)</f>
        <v>0</v>
      </c>
      <c r="Z129" s="245" cm="1">
        <f t="array" ref="Z129">IFERROR(SUMPRODUCT((LOWER(INDEX(Attendance!$E:$ZZ,MATCH($A129,Attendance!$A:$A,0),0))="x")*(Attendance!$E$2:$ZZ$2=_xlfn.XLOOKUP(E$1,'Point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30" spans="1:26" x14ac:dyDescent="0.25">
      <c r="A130" s="58">
        <f>Attendance!A129</f>
        <v>127</v>
      </c>
      <c r="B130" s="60" t="str">
        <f>IF($A130=0,"",IFERROR(_xlfn.LET(_xlpm.x,INDEX(Attendance!$B:$B,MATCH($A130,Attendance!$A:$A,0)),IF(_xlpm.x=0,"",_xlpm.x)),""))</f>
        <v/>
      </c>
      <c r="C130" s="60" t="str">
        <f>IF($A130=0,"",IFERROR(_xlfn.LET(_xlpm.x,INDEX(Attendance!$C:$C,MATCH($A130,Attendance!$A:$A,0)),IF(_xlpm.x=0,"",_xlpm.x)),""))</f>
        <v/>
      </c>
      <c r="D130" s="60" t="str">
        <f>IF($A130=0,"",IFERROR(_xlfn.LET(_xlpm.x,INDEX(Attendance!$D:$D,MATCH($A130,Attendance!$A:$A,0)),IF(_xlpm.x=0,"",_xlpm.x)),""))</f>
        <v/>
      </c>
      <c r="E130" s="233" cm="1">
        <f t="array" ref="E130">SUMPRODUCT((LOWER(INDEX(Attendance!$D:$ZZ,MATCH($A130,Attendance!$A:$A,0),0))="x")*(Attendance!$D$2:$ZZ$2=_xlfn.XLOOKUP(E$1,'Point System'!$A:$A,'Point System'!$B:$B,""))*(TEXT(Attendance!$D$1:$ZZ$1,"mmm")="May"))*_xlfn.XLOOKUP(E$1,'Point System'!$A:$A,'Point System'!$C:$C,0)</f>
        <v>0</v>
      </c>
      <c r="F130" s="233" cm="1">
        <f t="array" ref="F130">SUMPRODUCT((LOWER(INDEX(Attendance!$D:$ZZ,MATCH($A130,Attendance!$A:$A,0),0))="x")*(Attendance!$D$2:$ZZ$2=_xlfn.XLOOKUP(F$1,'Point System'!$A:$A,'Point System'!$B:$B,""))*(TEXT(Attendance!$D$1:$ZZ$1,"mmm")="May"))*_xlfn.XLOOKUP(F$1,'Point System'!$A:$A,'Point System'!$C:$C,0)</f>
        <v>0</v>
      </c>
      <c r="G130" s="233" cm="1">
        <f t="array" ref="G130">SUMPRODUCT((LOWER(INDEX(Attendance!$D:$ZZ,MATCH($A130,Attendance!$A:$A,0),0))="x")*(Attendance!$D$2:$ZZ$2=_xlfn.XLOOKUP(G$1,'Point System'!$A:$A,'Point System'!$B:$B,""))*(TEXT(Attendance!$D$1:$ZZ$1,"mmm")="May"))*_xlfn.XLOOKUP(G$1,'Point System'!$A:$A,'Point System'!$C:$C,0)</f>
        <v>0</v>
      </c>
      <c r="H130" s="233" cm="1">
        <f t="array" ref="H130">SUMPRODUCT((LOWER(INDEX(Attendance!$D:$ZZ,MATCH($A130,Attendance!$A:$A,0),0))="x")*(Attendance!$D$2:$ZZ$2=_xlfn.XLOOKUP(H$1,'Point System'!$A:$A,'Point System'!$B:$B,""))*(TEXT(Attendance!$D$1:$ZZ$1,"mmm")="May"))*_xlfn.XLOOKUP(H$1,'Point System'!$A:$A,'Point System'!$C:$C,0)</f>
        <v>0</v>
      </c>
      <c r="I130" s="233" cm="1">
        <f t="array" ref="I130">SUMPRODUCT((LOWER(INDEX(Attendance!$D:$ZZ,MATCH($A130,Attendance!$A:$A,0),0))="x")*(Attendance!$D$2:$ZZ$2=_xlfn.XLOOKUP(I$1,'Point System'!$A:$A,'Point System'!$B:$B,""))*(TEXT(Attendance!$D$1:$ZZ$1,"mmm")="May"))*_xlfn.XLOOKUP(I$1,'Point System'!$A:$A,'Point System'!$C:$C,0)</f>
        <v>0</v>
      </c>
      <c r="J130" s="233" cm="1">
        <f t="array" ref="J130">SUMPRODUCT((LOWER(INDEX(Attendance!$D:$ZZ,MATCH($A130,Attendance!$A:$A,0),0))="x")*(Attendance!$D$2:$ZZ$2=_xlfn.XLOOKUP(J$1,'Point System'!$A:$A,'Point System'!$B:$B,""))*(TEXT(Attendance!$D$1:$ZZ$1,"mmm")="May"))*_xlfn.XLOOKUP(J$1,'Point System'!$A:$A,'Point System'!$C:$C,0)</f>
        <v>0</v>
      </c>
      <c r="K130" s="233" cm="1">
        <f t="array" ref="K130">SUMPRODUCT((LOWER(INDEX(Attendance!$D:$ZZ,MATCH($A130,Attendance!$A:$A,0),0))="x")*(Attendance!$D$2:$ZZ$2=_xlfn.XLOOKUP(K$1,'Point System'!$A:$A,'Point System'!$B:$B,""))*(TEXT(Attendance!$D$1:$ZZ$1,"mmm")="May"))*_xlfn.XLOOKUP(K$1,'Point System'!$A:$A,'Point System'!$C:$C,0)</f>
        <v>0</v>
      </c>
      <c r="L130" s="188"/>
      <c r="M130" s="188"/>
      <c r="N130" s="188"/>
      <c r="O130" s="188"/>
      <c r="P130" s="241">
        <f t="shared" si="3"/>
        <v>0</v>
      </c>
      <c r="Q130" s="242">
        <f>IFERROR(INDEX(Deduction!$AI:$AI,MATCH($A130,Deduction!$A:$A,0))*_xlfn.XLOOKUP(Q$1,'Point System'!$E:$E,'Point System'!$G:$G,0),0)</f>
        <v>0</v>
      </c>
      <c r="R130" s="242">
        <f>IFERROR(INDEX(Deduction!$AJ:$AJ,MATCH($A130,Deduction!$A:$A,0))*_xlfn.XLOOKUP(R$1,'Point System'!$E:$E,'Point System'!$G:$G,0),0)</f>
        <v>0</v>
      </c>
      <c r="S130" s="242">
        <f>IFERROR(INDEX(Deduction!$AK:$AK,MATCH($A130,Deduction!$A:$A,0))*_xlfn.XLOOKUP(S$1,'Point System'!$E:$E,'Point System'!$G:$G,0),0)</f>
        <v>0</v>
      </c>
      <c r="T130" s="242">
        <f>IFERROR(INDEX(Deduction!$AL:$AL,MATCH($A130,Deduction!$A:$A,0))*_xlfn.XLOOKUP(T$1,'Point System'!$E:$E,'Point System'!$G:$G,0),0)</f>
        <v>0</v>
      </c>
      <c r="U130" s="242">
        <f>IFERROR(INDEX(Deduction!$AM:$AM,MATCH($A130,Deduction!$A:$A,0))*_xlfn.XLOOKUP(U$1,'Point System'!$E:$E,'Point System'!$G:$G,0),0)</f>
        <v>0</v>
      </c>
      <c r="V130" s="242">
        <f>IFERROR(INDEX(Deduction!$AN:$AN,MATCH($A130,Deduction!$A:$A,0))*_xlfn.XLOOKUP(V$1,'Point System'!$E:$E,'Point System'!$G:$G,0),0)</f>
        <v>0</v>
      </c>
      <c r="W130" s="241">
        <f t="shared" si="4"/>
        <v>0</v>
      </c>
      <c r="X130" s="241">
        <f t="shared" si="5"/>
        <v>0</v>
      </c>
      <c r="Y130" s="244" cm="1">
        <f t="array" ref="Y130">IFERROR(SUMPRODUCT((LOWER(INDEX(Attendance!$E:$ZZ,MATCH($A130,Attendance!$A:$A,0),0))="x")*(TEXT(Attendance!$E$1:$ZZ$1,"mmm")="May"))/SUMPRODUCT((Attendance!$E$1:$ZZ$1&lt;&gt;"")*(TEXT(Attendance!$E$1:$ZZ$1,"mmm")="May")),0)</f>
        <v>0</v>
      </c>
      <c r="Z130" s="245" cm="1">
        <f t="array" ref="Z130">IFERROR(SUMPRODUCT((LOWER(INDEX(Attendance!$E:$ZZ,MATCH($A130,Attendance!$A:$A,0),0))="x")*(Attendance!$E$2:$ZZ$2=_xlfn.XLOOKUP(E$1,'Point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31" spans="1:26" x14ac:dyDescent="0.25">
      <c r="A131" s="60">
        <f>Attendance!A130</f>
        <v>128</v>
      </c>
      <c r="B131" s="60" t="str">
        <f>IF($A131=0,"",IFERROR(_xlfn.LET(_xlpm.x,INDEX(Attendance!$B:$B,MATCH($A131,Attendance!$A:$A,0)),IF(_xlpm.x=0,"",_xlpm.x)),""))</f>
        <v/>
      </c>
      <c r="C131" s="60" t="str">
        <f>IF($A131=0,"",IFERROR(_xlfn.LET(_xlpm.x,INDEX(Attendance!$C:$C,MATCH($A131,Attendance!$A:$A,0)),IF(_xlpm.x=0,"",_xlpm.x)),""))</f>
        <v/>
      </c>
      <c r="D131" s="60" t="str">
        <f>IF($A131=0,"",IFERROR(_xlfn.LET(_xlpm.x,INDEX(Attendance!$D:$D,MATCH($A131,Attendance!$A:$A,0)),IF(_xlpm.x=0,"",_xlpm.x)),""))</f>
        <v/>
      </c>
      <c r="E131" s="233" cm="1">
        <f t="array" ref="E131">SUMPRODUCT((LOWER(INDEX(Attendance!$D:$ZZ,MATCH($A131,Attendance!$A:$A,0),0))="x")*(Attendance!$D$2:$ZZ$2=_xlfn.XLOOKUP(E$1,'Point System'!$A:$A,'Point System'!$B:$B,""))*(TEXT(Attendance!$D$1:$ZZ$1,"mmm")="May"))*_xlfn.XLOOKUP(E$1,'Point System'!$A:$A,'Point System'!$C:$C,0)</f>
        <v>0</v>
      </c>
      <c r="F131" s="233" cm="1">
        <f t="array" ref="F131">SUMPRODUCT((LOWER(INDEX(Attendance!$D:$ZZ,MATCH($A131,Attendance!$A:$A,0),0))="x")*(Attendance!$D$2:$ZZ$2=_xlfn.XLOOKUP(F$1,'Point System'!$A:$A,'Point System'!$B:$B,""))*(TEXT(Attendance!$D$1:$ZZ$1,"mmm")="May"))*_xlfn.XLOOKUP(F$1,'Point System'!$A:$A,'Point System'!$C:$C,0)</f>
        <v>0</v>
      </c>
      <c r="G131" s="233" cm="1">
        <f t="array" ref="G131">SUMPRODUCT((LOWER(INDEX(Attendance!$D:$ZZ,MATCH($A131,Attendance!$A:$A,0),0))="x")*(Attendance!$D$2:$ZZ$2=_xlfn.XLOOKUP(G$1,'Point System'!$A:$A,'Point System'!$B:$B,""))*(TEXT(Attendance!$D$1:$ZZ$1,"mmm")="May"))*_xlfn.XLOOKUP(G$1,'Point System'!$A:$A,'Point System'!$C:$C,0)</f>
        <v>0</v>
      </c>
      <c r="H131" s="233" cm="1">
        <f t="array" ref="H131">SUMPRODUCT((LOWER(INDEX(Attendance!$D:$ZZ,MATCH($A131,Attendance!$A:$A,0),0))="x")*(Attendance!$D$2:$ZZ$2=_xlfn.XLOOKUP(H$1,'Point System'!$A:$A,'Point System'!$B:$B,""))*(TEXT(Attendance!$D$1:$ZZ$1,"mmm")="May"))*_xlfn.XLOOKUP(H$1,'Point System'!$A:$A,'Point System'!$C:$C,0)</f>
        <v>0</v>
      </c>
      <c r="I131" s="233" cm="1">
        <f t="array" ref="I131">SUMPRODUCT((LOWER(INDEX(Attendance!$D:$ZZ,MATCH($A131,Attendance!$A:$A,0),0))="x")*(Attendance!$D$2:$ZZ$2=_xlfn.XLOOKUP(I$1,'Point System'!$A:$A,'Point System'!$B:$B,""))*(TEXT(Attendance!$D$1:$ZZ$1,"mmm")="May"))*_xlfn.XLOOKUP(I$1,'Point System'!$A:$A,'Point System'!$C:$C,0)</f>
        <v>0</v>
      </c>
      <c r="J131" s="233" cm="1">
        <f t="array" ref="J131">SUMPRODUCT((LOWER(INDEX(Attendance!$D:$ZZ,MATCH($A131,Attendance!$A:$A,0),0))="x")*(Attendance!$D$2:$ZZ$2=_xlfn.XLOOKUP(J$1,'Point System'!$A:$A,'Point System'!$B:$B,""))*(TEXT(Attendance!$D$1:$ZZ$1,"mmm")="May"))*_xlfn.XLOOKUP(J$1,'Point System'!$A:$A,'Point System'!$C:$C,0)</f>
        <v>0</v>
      </c>
      <c r="K131" s="233" cm="1">
        <f t="array" ref="K131">SUMPRODUCT((LOWER(INDEX(Attendance!$D:$ZZ,MATCH($A131,Attendance!$A:$A,0),0))="x")*(Attendance!$D$2:$ZZ$2=_xlfn.XLOOKUP(K$1,'Point System'!$A:$A,'Point System'!$B:$B,""))*(TEXT(Attendance!$D$1:$ZZ$1,"mmm")="May"))*_xlfn.XLOOKUP(K$1,'Point System'!$A:$A,'Point System'!$C:$C,0)</f>
        <v>0</v>
      </c>
      <c r="L131" s="188"/>
      <c r="M131" s="188"/>
      <c r="N131" s="188"/>
      <c r="O131" s="188"/>
      <c r="P131" s="241">
        <f t="shared" si="3"/>
        <v>0</v>
      </c>
      <c r="Q131" s="242">
        <f>IFERROR(INDEX(Deduction!$AI:$AI,MATCH($A131,Deduction!$A:$A,0))*_xlfn.XLOOKUP(Q$1,'Point System'!$E:$E,'Point System'!$G:$G,0),0)</f>
        <v>0</v>
      </c>
      <c r="R131" s="242">
        <f>IFERROR(INDEX(Deduction!$AJ:$AJ,MATCH($A131,Deduction!$A:$A,0))*_xlfn.XLOOKUP(R$1,'Point System'!$E:$E,'Point System'!$G:$G,0),0)</f>
        <v>0</v>
      </c>
      <c r="S131" s="242">
        <f>IFERROR(INDEX(Deduction!$AK:$AK,MATCH($A131,Deduction!$A:$A,0))*_xlfn.XLOOKUP(S$1,'Point System'!$E:$E,'Point System'!$G:$G,0),0)</f>
        <v>0</v>
      </c>
      <c r="T131" s="242">
        <f>IFERROR(INDEX(Deduction!$AL:$AL,MATCH($A131,Deduction!$A:$A,0))*_xlfn.XLOOKUP(T$1,'Point System'!$E:$E,'Point System'!$G:$G,0),0)</f>
        <v>0</v>
      </c>
      <c r="U131" s="242">
        <f>IFERROR(INDEX(Deduction!$AM:$AM,MATCH($A131,Deduction!$A:$A,0))*_xlfn.XLOOKUP(U$1,'Point System'!$E:$E,'Point System'!$G:$G,0),0)</f>
        <v>0</v>
      </c>
      <c r="V131" s="242">
        <f>IFERROR(INDEX(Deduction!$AN:$AN,MATCH($A131,Deduction!$A:$A,0))*_xlfn.XLOOKUP(V$1,'Point System'!$E:$E,'Point System'!$G:$G,0),0)</f>
        <v>0</v>
      </c>
      <c r="W131" s="241">
        <f t="shared" si="4"/>
        <v>0</v>
      </c>
      <c r="X131" s="241">
        <f t="shared" si="5"/>
        <v>0</v>
      </c>
      <c r="Y131" s="244" cm="1">
        <f t="array" ref="Y131">IFERROR(SUMPRODUCT((LOWER(INDEX(Attendance!$E:$ZZ,MATCH($A131,Attendance!$A:$A,0),0))="x")*(TEXT(Attendance!$E$1:$ZZ$1,"mmm")="May"))/SUMPRODUCT((Attendance!$E$1:$ZZ$1&lt;&gt;"")*(TEXT(Attendance!$E$1:$ZZ$1,"mmm")="May")),0)</f>
        <v>0</v>
      </c>
      <c r="Z131" s="245" cm="1">
        <f t="array" ref="Z131">IFERROR(SUMPRODUCT((LOWER(INDEX(Attendance!$E:$ZZ,MATCH($A131,Attendance!$A:$A,0),0))="x")*(Attendance!$E$2:$ZZ$2=_xlfn.XLOOKUP(E$1,'Point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32" spans="1:26" x14ac:dyDescent="0.25">
      <c r="A132" s="58">
        <f>Attendance!A131</f>
        <v>129</v>
      </c>
      <c r="B132" s="60" t="str">
        <f>IF($A132=0,"",IFERROR(_xlfn.LET(_xlpm.x,INDEX(Attendance!$B:$B,MATCH($A132,Attendance!$A:$A,0)),IF(_xlpm.x=0,"",_xlpm.x)),""))</f>
        <v/>
      </c>
      <c r="C132" s="60" t="str">
        <f>IF($A132=0,"",IFERROR(_xlfn.LET(_xlpm.x,INDEX(Attendance!$C:$C,MATCH($A132,Attendance!$A:$A,0)),IF(_xlpm.x=0,"",_xlpm.x)),""))</f>
        <v/>
      </c>
      <c r="D132" s="60" t="str">
        <f>IF($A132=0,"",IFERROR(_xlfn.LET(_xlpm.x,INDEX(Attendance!$D:$D,MATCH($A132,Attendance!$A:$A,0)),IF(_xlpm.x=0,"",_xlpm.x)),""))</f>
        <v/>
      </c>
      <c r="E132" s="233" cm="1">
        <f t="array" ref="E132">SUMPRODUCT((LOWER(INDEX(Attendance!$D:$ZZ,MATCH($A132,Attendance!$A:$A,0),0))="x")*(Attendance!$D$2:$ZZ$2=_xlfn.XLOOKUP(E$1,'Point System'!$A:$A,'Point System'!$B:$B,""))*(TEXT(Attendance!$D$1:$ZZ$1,"mmm")="May"))*_xlfn.XLOOKUP(E$1,'Point System'!$A:$A,'Point System'!$C:$C,0)</f>
        <v>0</v>
      </c>
      <c r="F132" s="233" cm="1">
        <f t="array" ref="F132">SUMPRODUCT((LOWER(INDEX(Attendance!$D:$ZZ,MATCH($A132,Attendance!$A:$A,0),0))="x")*(Attendance!$D$2:$ZZ$2=_xlfn.XLOOKUP(F$1,'Point System'!$A:$A,'Point System'!$B:$B,""))*(TEXT(Attendance!$D$1:$ZZ$1,"mmm")="May"))*_xlfn.XLOOKUP(F$1,'Point System'!$A:$A,'Point System'!$C:$C,0)</f>
        <v>0</v>
      </c>
      <c r="G132" s="233" cm="1">
        <f t="array" ref="G132">SUMPRODUCT((LOWER(INDEX(Attendance!$D:$ZZ,MATCH($A132,Attendance!$A:$A,0),0))="x")*(Attendance!$D$2:$ZZ$2=_xlfn.XLOOKUP(G$1,'Point System'!$A:$A,'Point System'!$B:$B,""))*(TEXT(Attendance!$D$1:$ZZ$1,"mmm")="May"))*_xlfn.XLOOKUP(G$1,'Point System'!$A:$A,'Point System'!$C:$C,0)</f>
        <v>0</v>
      </c>
      <c r="H132" s="233" cm="1">
        <f t="array" ref="H132">SUMPRODUCT((LOWER(INDEX(Attendance!$D:$ZZ,MATCH($A132,Attendance!$A:$A,0),0))="x")*(Attendance!$D$2:$ZZ$2=_xlfn.XLOOKUP(H$1,'Point System'!$A:$A,'Point System'!$B:$B,""))*(TEXT(Attendance!$D$1:$ZZ$1,"mmm")="May"))*_xlfn.XLOOKUP(H$1,'Point System'!$A:$A,'Point System'!$C:$C,0)</f>
        <v>0</v>
      </c>
      <c r="I132" s="233" cm="1">
        <f t="array" ref="I132">SUMPRODUCT((LOWER(INDEX(Attendance!$D:$ZZ,MATCH($A132,Attendance!$A:$A,0),0))="x")*(Attendance!$D$2:$ZZ$2=_xlfn.XLOOKUP(I$1,'Point System'!$A:$A,'Point System'!$B:$B,""))*(TEXT(Attendance!$D$1:$ZZ$1,"mmm")="May"))*_xlfn.XLOOKUP(I$1,'Point System'!$A:$A,'Point System'!$C:$C,0)</f>
        <v>0</v>
      </c>
      <c r="J132" s="233" cm="1">
        <f t="array" ref="J132">SUMPRODUCT((LOWER(INDEX(Attendance!$D:$ZZ,MATCH($A132,Attendance!$A:$A,0),0))="x")*(Attendance!$D$2:$ZZ$2=_xlfn.XLOOKUP(J$1,'Point System'!$A:$A,'Point System'!$B:$B,""))*(TEXT(Attendance!$D$1:$ZZ$1,"mmm")="May"))*_xlfn.XLOOKUP(J$1,'Point System'!$A:$A,'Point System'!$C:$C,0)</f>
        <v>0</v>
      </c>
      <c r="K132" s="233" cm="1">
        <f t="array" ref="K132">SUMPRODUCT((LOWER(INDEX(Attendance!$D:$ZZ,MATCH($A132,Attendance!$A:$A,0),0))="x")*(Attendance!$D$2:$ZZ$2=_xlfn.XLOOKUP(K$1,'Point System'!$A:$A,'Point System'!$B:$B,""))*(TEXT(Attendance!$D$1:$ZZ$1,"mmm")="May"))*_xlfn.XLOOKUP(K$1,'Point System'!$A:$A,'Point System'!$C:$C,0)</f>
        <v>0</v>
      </c>
      <c r="L132" s="188"/>
      <c r="M132" s="188"/>
      <c r="N132" s="188"/>
      <c r="O132" s="188"/>
      <c r="P132" s="241">
        <f t="shared" ref="P132:P153" si="6">SUM(E132:O132)</f>
        <v>0</v>
      </c>
      <c r="Q132" s="242">
        <f>IFERROR(INDEX(Deduction!$AI:$AI,MATCH($A132,Deduction!$A:$A,0))*_xlfn.XLOOKUP(Q$1,'Point System'!$E:$E,'Point System'!$G:$G,0),0)</f>
        <v>0</v>
      </c>
      <c r="R132" s="242">
        <f>IFERROR(INDEX(Deduction!$AJ:$AJ,MATCH($A132,Deduction!$A:$A,0))*_xlfn.XLOOKUP(R$1,'Point System'!$E:$E,'Point System'!$G:$G,0),0)</f>
        <v>0</v>
      </c>
      <c r="S132" s="242">
        <f>IFERROR(INDEX(Deduction!$AK:$AK,MATCH($A132,Deduction!$A:$A,0))*_xlfn.XLOOKUP(S$1,'Point System'!$E:$E,'Point System'!$G:$G,0),0)</f>
        <v>0</v>
      </c>
      <c r="T132" s="242">
        <f>IFERROR(INDEX(Deduction!$AL:$AL,MATCH($A132,Deduction!$A:$A,0))*_xlfn.XLOOKUP(T$1,'Point System'!$E:$E,'Point System'!$G:$G,0),0)</f>
        <v>0</v>
      </c>
      <c r="U132" s="242">
        <f>IFERROR(INDEX(Deduction!$AM:$AM,MATCH($A132,Deduction!$A:$A,0))*_xlfn.XLOOKUP(U$1,'Point System'!$E:$E,'Point System'!$G:$G,0),0)</f>
        <v>0</v>
      </c>
      <c r="V132" s="242">
        <f>IFERROR(INDEX(Deduction!$AN:$AN,MATCH($A132,Deduction!$A:$A,0))*_xlfn.XLOOKUP(V$1,'Point System'!$E:$E,'Point System'!$G:$G,0),0)</f>
        <v>0</v>
      </c>
      <c r="W132" s="241">
        <f t="shared" ref="W132:W153" si="7">SUM(Q132:V132)</f>
        <v>0</v>
      </c>
      <c r="X132" s="241">
        <f t="shared" ref="X132:X153" si="8">P132-W132</f>
        <v>0</v>
      </c>
      <c r="Y132" s="244" cm="1">
        <f t="array" ref="Y132">IFERROR(SUMPRODUCT((LOWER(INDEX(Attendance!$E:$ZZ,MATCH($A132,Attendance!$A:$A,0),0))="x")*(TEXT(Attendance!$E$1:$ZZ$1,"mmm")="May"))/SUMPRODUCT((Attendance!$E$1:$ZZ$1&lt;&gt;"")*(TEXT(Attendance!$E$1:$ZZ$1,"mmm")="May")),0)</f>
        <v>0</v>
      </c>
      <c r="Z132" s="245" cm="1">
        <f t="array" ref="Z132">IFERROR(SUMPRODUCT((LOWER(INDEX(Attendance!$E:$ZZ,MATCH($A132,Attendance!$A:$A,0),0))="x")*(Attendance!$E$2:$ZZ$2=_xlfn.XLOOKUP(E$1,'Point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33" spans="1:26" x14ac:dyDescent="0.25">
      <c r="A133" s="60">
        <f>Attendance!A132</f>
        <v>130</v>
      </c>
      <c r="B133" s="60" t="str">
        <f>IF($A133=0,"",IFERROR(_xlfn.LET(_xlpm.x,INDEX(Attendance!$B:$B,MATCH($A133,Attendance!$A:$A,0)),IF(_xlpm.x=0,"",_xlpm.x)),""))</f>
        <v/>
      </c>
      <c r="C133" s="60" t="str">
        <f>IF($A133=0,"",IFERROR(_xlfn.LET(_xlpm.x,INDEX(Attendance!$C:$C,MATCH($A133,Attendance!$A:$A,0)),IF(_xlpm.x=0,"",_xlpm.x)),""))</f>
        <v/>
      </c>
      <c r="D133" s="60" t="str">
        <f>IF($A133=0,"",IFERROR(_xlfn.LET(_xlpm.x,INDEX(Attendance!$D:$D,MATCH($A133,Attendance!$A:$A,0)),IF(_xlpm.x=0,"",_xlpm.x)),""))</f>
        <v/>
      </c>
      <c r="E133" s="233" cm="1">
        <f t="array" ref="E133">SUMPRODUCT((LOWER(INDEX(Attendance!$D:$ZZ,MATCH($A133,Attendance!$A:$A,0),0))="x")*(Attendance!$D$2:$ZZ$2=_xlfn.XLOOKUP(E$1,'Point System'!$A:$A,'Point System'!$B:$B,""))*(TEXT(Attendance!$D$1:$ZZ$1,"mmm")="May"))*_xlfn.XLOOKUP(E$1,'Point System'!$A:$A,'Point System'!$C:$C,0)</f>
        <v>0</v>
      </c>
      <c r="F133" s="233" cm="1">
        <f t="array" ref="F133">SUMPRODUCT((LOWER(INDEX(Attendance!$D:$ZZ,MATCH($A133,Attendance!$A:$A,0),0))="x")*(Attendance!$D$2:$ZZ$2=_xlfn.XLOOKUP(F$1,'Point System'!$A:$A,'Point System'!$B:$B,""))*(TEXT(Attendance!$D$1:$ZZ$1,"mmm")="May"))*_xlfn.XLOOKUP(F$1,'Point System'!$A:$A,'Point System'!$C:$C,0)</f>
        <v>0</v>
      </c>
      <c r="G133" s="233" cm="1">
        <f t="array" ref="G133">SUMPRODUCT((LOWER(INDEX(Attendance!$D:$ZZ,MATCH($A133,Attendance!$A:$A,0),0))="x")*(Attendance!$D$2:$ZZ$2=_xlfn.XLOOKUP(G$1,'Point System'!$A:$A,'Point System'!$B:$B,""))*(TEXT(Attendance!$D$1:$ZZ$1,"mmm")="May"))*_xlfn.XLOOKUP(G$1,'Point System'!$A:$A,'Point System'!$C:$C,0)</f>
        <v>0</v>
      </c>
      <c r="H133" s="233" cm="1">
        <f t="array" ref="H133">SUMPRODUCT((LOWER(INDEX(Attendance!$D:$ZZ,MATCH($A133,Attendance!$A:$A,0),0))="x")*(Attendance!$D$2:$ZZ$2=_xlfn.XLOOKUP(H$1,'Point System'!$A:$A,'Point System'!$B:$B,""))*(TEXT(Attendance!$D$1:$ZZ$1,"mmm")="May"))*_xlfn.XLOOKUP(H$1,'Point System'!$A:$A,'Point System'!$C:$C,0)</f>
        <v>0</v>
      </c>
      <c r="I133" s="233" cm="1">
        <f t="array" ref="I133">SUMPRODUCT((LOWER(INDEX(Attendance!$D:$ZZ,MATCH($A133,Attendance!$A:$A,0),0))="x")*(Attendance!$D$2:$ZZ$2=_xlfn.XLOOKUP(I$1,'Point System'!$A:$A,'Point System'!$B:$B,""))*(TEXT(Attendance!$D$1:$ZZ$1,"mmm")="May"))*_xlfn.XLOOKUP(I$1,'Point System'!$A:$A,'Point System'!$C:$C,0)</f>
        <v>0</v>
      </c>
      <c r="J133" s="233" cm="1">
        <f t="array" ref="J133">SUMPRODUCT((LOWER(INDEX(Attendance!$D:$ZZ,MATCH($A133,Attendance!$A:$A,0),0))="x")*(Attendance!$D$2:$ZZ$2=_xlfn.XLOOKUP(J$1,'Point System'!$A:$A,'Point System'!$B:$B,""))*(TEXT(Attendance!$D$1:$ZZ$1,"mmm")="May"))*_xlfn.XLOOKUP(J$1,'Point System'!$A:$A,'Point System'!$C:$C,0)</f>
        <v>0</v>
      </c>
      <c r="K133" s="233" cm="1">
        <f t="array" ref="K133">SUMPRODUCT((LOWER(INDEX(Attendance!$D:$ZZ,MATCH($A133,Attendance!$A:$A,0),0))="x")*(Attendance!$D$2:$ZZ$2=_xlfn.XLOOKUP(K$1,'Point System'!$A:$A,'Point System'!$B:$B,""))*(TEXT(Attendance!$D$1:$ZZ$1,"mmm")="May"))*_xlfn.XLOOKUP(K$1,'Point System'!$A:$A,'Point System'!$C:$C,0)</f>
        <v>0</v>
      </c>
      <c r="L133" s="188"/>
      <c r="M133" s="188"/>
      <c r="N133" s="188"/>
      <c r="O133" s="188"/>
      <c r="P133" s="241">
        <f t="shared" si="6"/>
        <v>0</v>
      </c>
      <c r="Q133" s="242">
        <f>IFERROR(INDEX(Deduction!$AI:$AI,MATCH($A133,Deduction!$A:$A,0))*_xlfn.XLOOKUP(Q$1,'Point System'!$E:$E,'Point System'!$G:$G,0),0)</f>
        <v>0</v>
      </c>
      <c r="R133" s="242">
        <f>IFERROR(INDEX(Deduction!$AJ:$AJ,MATCH($A133,Deduction!$A:$A,0))*_xlfn.XLOOKUP(R$1,'Point System'!$E:$E,'Point System'!$G:$G,0),0)</f>
        <v>0</v>
      </c>
      <c r="S133" s="242">
        <f>IFERROR(INDEX(Deduction!$AK:$AK,MATCH($A133,Deduction!$A:$A,0))*_xlfn.XLOOKUP(S$1,'Point System'!$E:$E,'Point System'!$G:$G,0),0)</f>
        <v>0</v>
      </c>
      <c r="T133" s="242">
        <f>IFERROR(INDEX(Deduction!$AL:$AL,MATCH($A133,Deduction!$A:$A,0))*_xlfn.XLOOKUP(T$1,'Point System'!$E:$E,'Point System'!$G:$G,0),0)</f>
        <v>0</v>
      </c>
      <c r="U133" s="242">
        <f>IFERROR(INDEX(Deduction!$AM:$AM,MATCH($A133,Deduction!$A:$A,0))*_xlfn.XLOOKUP(U$1,'Point System'!$E:$E,'Point System'!$G:$G,0),0)</f>
        <v>0</v>
      </c>
      <c r="V133" s="242">
        <f>IFERROR(INDEX(Deduction!$AN:$AN,MATCH($A133,Deduction!$A:$A,0))*_xlfn.XLOOKUP(V$1,'Point System'!$E:$E,'Point System'!$G:$G,0),0)</f>
        <v>0</v>
      </c>
      <c r="W133" s="241">
        <f t="shared" si="7"/>
        <v>0</v>
      </c>
      <c r="X133" s="241">
        <f t="shared" si="8"/>
        <v>0</v>
      </c>
      <c r="Y133" s="244" cm="1">
        <f t="array" ref="Y133">IFERROR(SUMPRODUCT((LOWER(INDEX(Attendance!$E:$ZZ,MATCH($A133,Attendance!$A:$A,0),0))="x")*(TEXT(Attendance!$E$1:$ZZ$1,"mmm")="May"))/SUMPRODUCT((Attendance!$E$1:$ZZ$1&lt;&gt;"")*(TEXT(Attendance!$E$1:$ZZ$1,"mmm")="May")),0)</f>
        <v>0</v>
      </c>
      <c r="Z133" s="245" cm="1">
        <f t="array" ref="Z133">IFERROR(SUMPRODUCT((LOWER(INDEX(Attendance!$E:$ZZ,MATCH($A133,Attendance!$A:$A,0),0))="x")*(Attendance!$E$2:$ZZ$2=_xlfn.XLOOKUP(E$1,'Point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34" spans="1:26" x14ac:dyDescent="0.25">
      <c r="A134" s="58">
        <f>Attendance!A133</f>
        <v>131</v>
      </c>
      <c r="B134" s="60" t="str">
        <f>IF($A134=0,"",IFERROR(_xlfn.LET(_xlpm.x,INDEX(Attendance!$B:$B,MATCH($A134,Attendance!$A:$A,0)),IF(_xlpm.x=0,"",_xlpm.x)),""))</f>
        <v/>
      </c>
      <c r="C134" s="60" t="str">
        <f>IF($A134=0,"",IFERROR(_xlfn.LET(_xlpm.x,INDEX(Attendance!$C:$C,MATCH($A134,Attendance!$A:$A,0)),IF(_xlpm.x=0,"",_xlpm.x)),""))</f>
        <v/>
      </c>
      <c r="D134" s="60" t="str">
        <f>IF($A134=0,"",IFERROR(_xlfn.LET(_xlpm.x,INDEX(Attendance!$D:$D,MATCH($A134,Attendance!$A:$A,0)),IF(_xlpm.x=0,"",_xlpm.x)),""))</f>
        <v/>
      </c>
      <c r="E134" s="233" cm="1">
        <f t="array" ref="E134">SUMPRODUCT((LOWER(INDEX(Attendance!$D:$ZZ,MATCH($A134,Attendance!$A:$A,0),0))="x")*(Attendance!$D$2:$ZZ$2=_xlfn.XLOOKUP(E$1,'Point System'!$A:$A,'Point System'!$B:$B,""))*(TEXT(Attendance!$D$1:$ZZ$1,"mmm")="May"))*_xlfn.XLOOKUP(E$1,'Point System'!$A:$A,'Point System'!$C:$C,0)</f>
        <v>0</v>
      </c>
      <c r="F134" s="233" cm="1">
        <f t="array" ref="F134">SUMPRODUCT((LOWER(INDEX(Attendance!$D:$ZZ,MATCH($A134,Attendance!$A:$A,0),0))="x")*(Attendance!$D$2:$ZZ$2=_xlfn.XLOOKUP(F$1,'Point System'!$A:$A,'Point System'!$B:$B,""))*(TEXT(Attendance!$D$1:$ZZ$1,"mmm")="May"))*_xlfn.XLOOKUP(F$1,'Point System'!$A:$A,'Point System'!$C:$C,0)</f>
        <v>0</v>
      </c>
      <c r="G134" s="233" cm="1">
        <f t="array" ref="G134">SUMPRODUCT((LOWER(INDEX(Attendance!$D:$ZZ,MATCH($A134,Attendance!$A:$A,0),0))="x")*(Attendance!$D$2:$ZZ$2=_xlfn.XLOOKUP(G$1,'Point System'!$A:$A,'Point System'!$B:$B,""))*(TEXT(Attendance!$D$1:$ZZ$1,"mmm")="May"))*_xlfn.XLOOKUP(G$1,'Point System'!$A:$A,'Point System'!$C:$C,0)</f>
        <v>0</v>
      </c>
      <c r="H134" s="233" cm="1">
        <f t="array" ref="H134">SUMPRODUCT((LOWER(INDEX(Attendance!$D:$ZZ,MATCH($A134,Attendance!$A:$A,0),0))="x")*(Attendance!$D$2:$ZZ$2=_xlfn.XLOOKUP(H$1,'Point System'!$A:$A,'Point System'!$B:$B,""))*(TEXT(Attendance!$D$1:$ZZ$1,"mmm")="May"))*_xlfn.XLOOKUP(H$1,'Point System'!$A:$A,'Point System'!$C:$C,0)</f>
        <v>0</v>
      </c>
      <c r="I134" s="233" cm="1">
        <f t="array" ref="I134">SUMPRODUCT((LOWER(INDEX(Attendance!$D:$ZZ,MATCH($A134,Attendance!$A:$A,0),0))="x")*(Attendance!$D$2:$ZZ$2=_xlfn.XLOOKUP(I$1,'Point System'!$A:$A,'Point System'!$B:$B,""))*(TEXT(Attendance!$D$1:$ZZ$1,"mmm")="May"))*_xlfn.XLOOKUP(I$1,'Point System'!$A:$A,'Point System'!$C:$C,0)</f>
        <v>0</v>
      </c>
      <c r="J134" s="233" cm="1">
        <f t="array" ref="J134">SUMPRODUCT((LOWER(INDEX(Attendance!$D:$ZZ,MATCH($A134,Attendance!$A:$A,0),0))="x")*(Attendance!$D$2:$ZZ$2=_xlfn.XLOOKUP(J$1,'Point System'!$A:$A,'Point System'!$B:$B,""))*(TEXT(Attendance!$D$1:$ZZ$1,"mmm")="May"))*_xlfn.XLOOKUP(J$1,'Point System'!$A:$A,'Point System'!$C:$C,0)</f>
        <v>0</v>
      </c>
      <c r="K134" s="233" cm="1">
        <f t="array" ref="K134">SUMPRODUCT((LOWER(INDEX(Attendance!$D:$ZZ,MATCH($A134,Attendance!$A:$A,0),0))="x")*(Attendance!$D$2:$ZZ$2=_xlfn.XLOOKUP(K$1,'Point System'!$A:$A,'Point System'!$B:$B,""))*(TEXT(Attendance!$D$1:$ZZ$1,"mmm")="May"))*_xlfn.XLOOKUP(K$1,'Point System'!$A:$A,'Point System'!$C:$C,0)</f>
        <v>0</v>
      </c>
      <c r="L134" s="188"/>
      <c r="M134" s="188"/>
      <c r="N134" s="188"/>
      <c r="O134" s="188"/>
      <c r="P134" s="241">
        <f t="shared" si="6"/>
        <v>0</v>
      </c>
      <c r="Q134" s="242">
        <f>IFERROR(INDEX(Deduction!$AI:$AI,MATCH($A134,Deduction!$A:$A,0))*_xlfn.XLOOKUP(Q$1,'Point System'!$E:$E,'Point System'!$G:$G,0),0)</f>
        <v>0</v>
      </c>
      <c r="R134" s="242">
        <f>IFERROR(INDEX(Deduction!$AJ:$AJ,MATCH($A134,Deduction!$A:$A,0))*_xlfn.XLOOKUP(R$1,'Point System'!$E:$E,'Point System'!$G:$G,0),0)</f>
        <v>0</v>
      </c>
      <c r="S134" s="242">
        <f>IFERROR(INDEX(Deduction!$AK:$AK,MATCH($A134,Deduction!$A:$A,0))*_xlfn.XLOOKUP(S$1,'Point System'!$E:$E,'Point System'!$G:$G,0),0)</f>
        <v>0</v>
      </c>
      <c r="T134" s="242">
        <f>IFERROR(INDEX(Deduction!$AL:$AL,MATCH($A134,Deduction!$A:$A,0))*_xlfn.XLOOKUP(T$1,'Point System'!$E:$E,'Point System'!$G:$G,0),0)</f>
        <v>0</v>
      </c>
      <c r="U134" s="242">
        <f>IFERROR(INDEX(Deduction!$AM:$AM,MATCH($A134,Deduction!$A:$A,0))*_xlfn.XLOOKUP(U$1,'Point System'!$E:$E,'Point System'!$G:$G,0),0)</f>
        <v>0</v>
      </c>
      <c r="V134" s="242">
        <f>IFERROR(INDEX(Deduction!$AN:$AN,MATCH($A134,Deduction!$A:$A,0))*_xlfn.XLOOKUP(V$1,'Point System'!$E:$E,'Point System'!$G:$G,0),0)</f>
        <v>0</v>
      </c>
      <c r="W134" s="241">
        <f t="shared" si="7"/>
        <v>0</v>
      </c>
      <c r="X134" s="241">
        <f t="shared" si="8"/>
        <v>0</v>
      </c>
      <c r="Y134" s="244" cm="1">
        <f t="array" ref="Y134">IFERROR(SUMPRODUCT((LOWER(INDEX(Attendance!$E:$ZZ,MATCH($A134,Attendance!$A:$A,0),0))="x")*(TEXT(Attendance!$E$1:$ZZ$1,"mmm")="May"))/SUMPRODUCT((Attendance!$E$1:$ZZ$1&lt;&gt;"")*(TEXT(Attendance!$E$1:$ZZ$1,"mmm")="May")),0)</f>
        <v>0</v>
      </c>
      <c r="Z134" s="245" cm="1">
        <f t="array" ref="Z134">IFERROR(SUMPRODUCT((LOWER(INDEX(Attendance!$E:$ZZ,MATCH($A134,Attendance!$A:$A,0),0))="x")*(Attendance!$E$2:$ZZ$2=_xlfn.XLOOKUP(E$1,'Point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35" spans="1:26" x14ac:dyDescent="0.25">
      <c r="A135" s="60">
        <f>Attendance!A134</f>
        <v>132</v>
      </c>
      <c r="B135" s="60" t="str">
        <f>IF($A135=0,"",IFERROR(_xlfn.LET(_xlpm.x,INDEX(Attendance!$B:$B,MATCH($A135,Attendance!$A:$A,0)),IF(_xlpm.x=0,"",_xlpm.x)),""))</f>
        <v/>
      </c>
      <c r="C135" s="60" t="str">
        <f>IF($A135=0,"",IFERROR(_xlfn.LET(_xlpm.x,INDEX(Attendance!$C:$C,MATCH($A135,Attendance!$A:$A,0)),IF(_xlpm.x=0,"",_xlpm.x)),""))</f>
        <v/>
      </c>
      <c r="D135" s="60" t="str">
        <f>IF($A135=0,"",IFERROR(_xlfn.LET(_xlpm.x,INDEX(Attendance!$D:$D,MATCH($A135,Attendance!$A:$A,0)),IF(_xlpm.x=0,"",_xlpm.x)),""))</f>
        <v/>
      </c>
      <c r="E135" s="233" cm="1">
        <f t="array" ref="E135">SUMPRODUCT((LOWER(INDEX(Attendance!$D:$ZZ,MATCH($A135,Attendance!$A:$A,0),0))="x")*(Attendance!$D$2:$ZZ$2=_xlfn.XLOOKUP(E$1,'Point System'!$A:$A,'Point System'!$B:$B,""))*(TEXT(Attendance!$D$1:$ZZ$1,"mmm")="May"))*_xlfn.XLOOKUP(E$1,'Point System'!$A:$A,'Point System'!$C:$C,0)</f>
        <v>0</v>
      </c>
      <c r="F135" s="233" cm="1">
        <f t="array" ref="F135">SUMPRODUCT((LOWER(INDEX(Attendance!$D:$ZZ,MATCH($A135,Attendance!$A:$A,0),0))="x")*(Attendance!$D$2:$ZZ$2=_xlfn.XLOOKUP(F$1,'Point System'!$A:$A,'Point System'!$B:$B,""))*(TEXT(Attendance!$D$1:$ZZ$1,"mmm")="May"))*_xlfn.XLOOKUP(F$1,'Point System'!$A:$A,'Point System'!$C:$C,0)</f>
        <v>0</v>
      </c>
      <c r="G135" s="233" cm="1">
        <f t="array" ref="G135">SUMPRODUCT((LOWER(INDEX(Attendance!$D:$ZZ,MATCH($A135,Attendance!$A:$A,0),0))="x")*(Attendance!$D$2:$ZZ$2=_xlfn.XLOOKUP(G$1,'Point System'!$A:$A,'Point System'!$B:$B,""))*(TEXT(Attendance!$D$1:$ZZ$1,"mmm")="May"))*_xlfn.XLOOKUP(G$1,'Point System'!$A:$A,'Point System'!$C:$C,0)</f>
        <v>0</v>
      </c>
      <c r="H135" s="233" cm="1">
        <f t="array" ref="H135">SUMPRODUCT((LOWER(INDEX(Attendance!$D:$ZZ,MATCH($A135,Attendance!$A:$A,0),0))="x")*(Attendance!$D$2:$ZZ$2=_xlfn.XLOOKUP(H$1,'Point System'!$A:$A,'Point System'!$B:$B,""))*(TEXT(Attendance!$D$1:$ZZ$1,"mmm")="May"))*_xlfn.XLOOKUP(H$1,'Point System'!$A:$A,'Point System'!$C:$C,0)</f>
        <v>0</v>
      </c>
      <c r="I135" s="233" cm="1">
        <f t="array" ref="I135">SUMPRODUCT((LOWER(INDEX(Attendance!$D:$ZZ,MATCH($A135,Attendance!$A:$A,0),0))="x")*(Attendance!$D$2:$ZZ$2=_xlfn.XLOOKUP(I$1,'Point System'!$A:$A,'Point System'!$B:$B,""))*(TEXT(Attendance!$D$1:$ZZ$1,"mmm")="May"))*_xlfn.XLOOKUP(I$1,'Point System'!$A:$A,'Point System'!$C:$C,0)</f>
        <v>0</v>
      </c>
      <c r="J135" s="233" cm="1">
        <f t="array" ref="J135">SUMPRODUCT((LOWER(INDEX(Attendance!$D:$ZZ,MATCH($A135,Attendance!$A:$A,0),0))="x")*(Attendance!$D$2:$ZZ$2=_xlfn.XLOOKUP(J$1,'Point System'!$A:$A,'Point System'!$B:$B,""))*(TEXT(Attendance!$D$1:$ZZ$1,"mmm")="May"))*_xlfn.XLOOKUP(J$1,'Point System'!$A:$A,'Point System'!$C:$C,0)</f>
        <v>0</v>
      </c>
      <c r="K135" s="233" cm="1">
        <f t="array" ref="K135">SUMPRODUCT((LOWER(INDEX(Attendance!$D:$ZZ,MATCH($A135,Attendance!$A:$A,0),0))="x")*(Attendance!$D$2:$ZZ$2=_xlfn.XLOOKUP(K$1,'Point System'!$A:$A,'Point System'!$B:$B,""))*(TEXT(Attendance!$D$1:$ZZ$1,"mmm")="May"))*_xlfn.XLOOKUP(K$1,'Point System'!$A:$A,'Point System'!$C:$C,0)</f>
        <v>0</v>
      </c>
      <c r="L135" s="188"/>
      <c r="M135" s="188"/>
      <c r="N135" s="188"/>
      <c r="O135" s="188"/>
      <c r="P135" s="241">
        <f t="shared" si="6"/>
        <v>0</v>
      </c>
      <c r="Q135" s="242">
        <f>IFERROR(INDEX(Deduction!$AI:$AI,MATCH($A135,Deduction!$A:$A,0))*_xlfn.XLOOKUP(Q$1,'Point System'!$E:$E,'Point System'!$G:$G,0),0)</f>
        <v>0</v>
      </c>
      <c r="R135" s="242">
        <f>IFERROR(INDEX(Deduction!$AJ:$AJ,MATCH($A135,Deduction!$A:$A,0))*_xlfn.XLOOKUP(R$1,'Point System'!$E:$E,'Point System'!$G:$G,0),0)</f>
        <v>0</v>
      </c>
      <c r="S135" s="242">
        <f>IFERROR(INDEX(Deduction!$AK:$AK,MATCH($A135,Deduction!$A:$A,0))*_xlfn.XLOOKUP(S$1,'Point System'!$E:$E,'Point System'!$G:$G,0),0)</f>
        <v>0</v>
      </c>
      <c r="T135" s="242">
        <f>IFERROR(INDEX(Deduction!$AL:$AL,MATCH($A135,Deduction!$A:$A,0))*_xlfn.XLOOKUP(T$1,'Point System'!$E:$E,'Point System'!$G:$G,0),0)</f>
        <v>0</v>
      </c>
      <c r="U135" s="242">
        <f>IFERROR(INDEX(Deduction!$AM:$AM,MATCH($A135,Deduction!$A:$A,0))*_xlfn.XLOOKUP(U$1,'Point System'!$E:$E,'Point System'!$G:$G,0),0)</f>
        <v>0</v>
      </c>
      <c r="V135" s="242">
        <f>IFERROR(INDEX(Deduction!$AN:$AN,MATCH($A135,Deduction!$A:$A,0))*_xlfn.XLOOKUP(V$1,'Point System'!$E:$E,'Point System'!$G:$G,0),0)</f>
        <v>0</v>
      </c>
      <c r="W135" s="241">
        <f t="shared" si="7"/>
        <v>0</v>
      </c>
      <c r="X135" s="241">
        <f t="shared" si="8"/>
        <v>0</v>
      </c>
      <c r="Y135" s="244" cm="1">
        <f t="array" ref="Y135">IFERROR(SUMPRODUCT((LOWER(INDEX(Attendance!$E:$ZZ,MATCH($A135,Attendance!$A:$A,0),0))="x")*(TEXT(Attendance!$E$1:$ZZ$1,"mmm")="May"))/SUMPRODUCT((Attendance!$E$1:$ZZ$1&lt;&gt;"")*(TEXT(Attendance!$E$1:$ZZ$1,"mmm")="May")),0)</f>
        <v>0</v>
      </c>
      <c r="Z135" s="245" cm="1">
        <f t="array" ref="Z135">IFERROR(SUMPRODUCT((LOWER(INDEX(Attendance!$E:$ZZ,MATCH($A135,Attendance!$A:$A,0),0))="x")*(Attendance!$E$2:$ZZ$2=_xlfn.XLOOKUP(E$1,'Point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36" spans="1:26" x14ac:dyDescent="0.25">
      <c r="A136" s="58">
        <f>Attendance!A135</f>
        <v>133</v>
      </c>
      <c r="B136" s="60" t="str">
        <f>IF($A136=0,"",IFERROR(_xlfn.LET(_xlpm.x,INDEX(Attendance!$B:$B,MATCH($A136,Attendance!$A:$A,0)),IF(_xlpm.x=0,"",_xlpm.x)),""))</f>
        <v/>
      </c>
      <c r="C136" s="60" t="str">
        <f>IF($A136=0,"",IFERROR(_xlfn.LET(_xlpm.x,INDEX(Attendance!$C:$C,MATCH($A136,Attendance!$A:$A,0)),IF(_xlpm.x=0,"",_xlpm.x)),""))</f>
        <v/>
      </c>
      <c r="D136" s="60" t="str">
        <f>IF($A136=0,"",IFERROR(_xlfn.LET(_xlpm.x,INDEX(Attendance!$D:$D,MATCH($A136,Attendance!$A:$A,0)),IF(_xlpm.x=0,"",_xlpm.x)),""))</f>
        <v/>
      </c>
      <c r="E136" s="233" cm="1">
        <f t="array" ref="E136">SUMPRODUCT((LOWER(INDEX(Attendance!$D:$ZZ,MATCH($A136,Attendance!$A:$A,0),0))="x")*(Attendance!$D$2:$ZZ$2=_xlfn.XLOOKUP(E$1,'Point System'!$A:$A,'Point System'!$B:$B,""))*(TEXT(Attendance!$D$1:$ZZ$1,"mmm")="May"))*_xlfn.XLOOKUP(E$1,'Point System'!$A:$A,'Point System'!$C:$C,0)</f>
        <v>0</v>
      </c>
      <c r="F136" s="233" cm="1">
        <f t="array" ref="F136">SUMPRODUCT((LOWER(INDEX(Attendance!$D:$ZZ,MATCH($A136,Attendance!$A:$A,0),0))="x")*(Attendance!$D$2:$ZZ$2=_xlfn.XLOOKUP(F$1,'Point System'!$A:$A,'Point System'!$B:$B,""))*(TEXT(Attendance!$D$1:$ZZ$1,"mmm")="May"))*_xlfn.XLOOKUP(F$1,'Point System'!$A:$A,'Point System'!$C:$C,0)</f>
        <v>0</v>
      </c>
      <c r="G136" s="233" cm="1">
        <f t="array" ref="G136">SUMPRODUCT((LOWER(INDEX(Attendance!$D:$ZZ,MATCH($A136,Attendance!$A:$A,0),0))="x")*(Attendance!$D$2:$ZZ$2=_xlfn.XLOOKUP(G$1,'Point System'!$A:$A,'Point System'!$B:$B,""))*(TEXT(Attendance!$D$1:$ZZ$1,"mmm")="May"))*_xlfn.XLOOKUP(G$1,'Point System'!$A:$A,'Point System'!$C:$C,0)</f>
        <v>0</v>
      </c>
      <c r="H136" s="233" cm="1">
        <f t="array" ref="H136">SUMPRODUCT((LOWER(INDEX(Attendance!$D:$ZZ,MATCH($A136,Attendance!$A:$A,0),0))="x")*(Attendance!$D$2:$ZZ$2=_xlfn.XLOOKUP(H$1,'Point System'!$A:$A,'Point System'!$B:$B,""))*(TEXT(Attendance!$D$1:$ZZ$1,"mmm")="May"))*_xlfn.XLOOKUP(H$1,'Point System'!$A:$A,'Point System'!$C:$C,0)</f>
        <v>0</v>
      </c>
      <c r="I136" s="233" cm="1">
        <f t="array" ref="I136">SUMPRODUCT((LOWER(INDEX(Attendance!$D:$ZZ,MATCH($A136,Attendance!$A:$A,0),0))="x")*(Attendance!$D$2:$ZZ$2=_xlfn.XLOOKUP(I$1,'Point System'!$A:$A,'Point System'!$B:$B,""))*(TEXT(Attendance!$D$1:$ZZ$1,"mmm")="May"))*_xlfn.XLOOKUP(I$1,'Point System'!$A:$A,'Point System'!$C:$C,0)</f>
        <v>0</v>
      </c>
      <c r="J136" s="233" cm="1">
        <f t="array" ref="J136">SUMPRODUCT((LOWER(INDEX(Attendance!$D:$ZZ,MATCH($A136,Attendance!$A:$A,0),0))="x")*(Attendance!$D$2:$ZZ$2=_xlfn.XLOOKUP(J$1,'Point System'!$A:$A,'Point System'!$B:$B,""))*(TEXT(Attendance!$D$1:$ZZ$1,"mmm")="May"))*_xlfn.XLOOKUP(J$1,'Point System'!$A:$A,'Point System'!$C:$C,0)</f>
        <v>0</v>
      </c>
      <c r="K136" s="233" cm="1">
        <f t="array" ref="K136">SUMPRODUCT((LOWER(INDEX(Attendance!$D:$ZZ,MATCH($A136,Attendance!$A:$A,0),0))="x")*(Attendance!$D$2:$ZZ$2=_xlfn.XLOOKUP(K$1,'Point System'!$A:$A,'Point System'!$B:$B,""))*(TEXT(Attendance!$D$1:$ZZ$1,"mmm")="May"))*_xlfn.XLOOKUP(K$1,'Point System'!$A:$A,'Point System'!$C:$C,0)</f>
        <v>0</v>
      </c>
      <c r="L136" s="188"/>
      <c r="M136" s="188"/>
      <c r="N136" s="188"/>
      <c r="O136" s="188"/>
      <c r="P136" s="241">
        <f t="shared" si="6"/>
        <v>0</v>
      </c>
      <c r="Q136" s="242">
        <f>IFERROR(INDEX(Deduction!$AI:$AI,MATCH($A136,Deduction!$A:$A,0))*_xlfn.XLOOKUP(Q$1,'Point System'!$E:$E,'Point System'!$G:$G,0),0)</f>
        <v>0</v>
      </c>
      <c r="R136" s="242">
        <f>IFERROR(INDEX(Deduction!$AJ:$AJ,MATCH($A136,Deduction!$A:$A,0))*_xlfn.XLOOKUP(R$1,'Point System'!$E:$E,'Point System'!$G:$G,0),0)</f>
        <v>0</v>
      </c>
      <c r="S136" s="242">
        <f>IFERROR(INDEX(Deduction!$AK:$AK,MATCH($A136,Deduction!$A:$A,0))*_xlfn.XLOOKUP(S$1,'Point System'!$E:$E,'Point System'!$G:$G,0),0)</f>
        <v>0</v>
      </c>
      <c r="T136" s="242">
        <f>IFERROR(INDEX(Deduction!$AL:$AL,MATCH($A136,Deduction!$A:$A,0))*_xlfn.XLOOKUP(T$1,'Point System'!$E:$E,'Point System'!$G:$G,0),0)</f>
        <v>0</v>
      </c>
      <c r="U136" s="242">
        <f>IFERROR(INDEX(Deduction!$AM:$AM,MATCH($A136,Deduction!$A:$A,0))*_xlfn.XLOOKUP(U$1,'Point System'!$E:$E,'Point System'!$G:$G,0),0)</f>
        <v>0</v>
      </c>
      <c r="V136" s="242">
        <f>IFERROR(INDEX(Deduction!$AN:$AN,MATCH($A136,Deduction!$A:$A,0))*_xlfn.XLOOKUP(V$1,'Point System'!$E:$E,'Point System'!$G:$G,0),0)</f>
        <v>0</v>
      </c>
      <c r="W136" s="241">
        <f t="shared" si="7"/>
        <v>0</v>
      </c>
      <c r="X136" s="241">
        <f t="shared" si="8"/>
        <v>0</v>
      </c>
      <c r="Y136" s="244" cm="1">
        <f t="array" ref="Y136">IFERROR(SUMPRODUCT((LOWER(INDEX(Attendance!$E:$ZZ,MATCH($A136,Attendance!$A:$A,0),0))="x")*(TEXT(Attendance!$E$1:$ZZ$1,"mmm")="May"))/SUMPRODUCT((Attendance!$E$1:$ZZ$1&lt;&gt;"")*(TEXT(Attendance!$E$1:$ZZ$1,"mmm")="May")),0)</f>
        <v>0</v>
      </c>
      <c r="Z136" s="245" cm="1">
        <f t="array" ref="Z136">IFERROR(SUMPRODUCT((LOWER(INDEX(Attendance!$E:$ZZ,MATCH($A136,Attendance!$A:$A,0),0))="x")*(Attendance!$E$2:$ZZ$2=_xlfn.XLOOKUP(E$1,'Point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37" spans="1:26" x14ac:dyDescent="0.25">
      <c r="A137" s="60">
        <f>Attendance!A136</f>
        <v>134</v>
      </c>
      <c r="B137" s="60" t="str">
        <f>IF($A137=0,"",IFERROR(_xlfn.LET(_xlpm.x,INDEX(Attendance!$B:$B,MATCH($A137,Attendance!$A:$A,0)),IF(_xlpm.x=0,"",_xlpm.x)),""))</f>
        <v/>
      </c>
      <c r="C137" s="60" t="str">
        <f>IF($A137=0,"",IFERROR(_xlfn.LET(_xlpm.x,INDEX(Attendance!$C:$C,MATCH($A137,Attendance!$A:$A,0)),IF(_xlpm.x=0,"",_xlpm.x)),""))</f>
        <v/>
      </c>
      <c r="D137" s="60" t="str">
        <f>IF($A137=0,"",IFERROR(_xlfn.LET(_xlpm.x,INDEX(Attendance!$D:$D,MATCH($A137,Attendance!$A:$A,0)),IF(_xlpm.x=0,"",_xlpm.x)),""))</f>
        <v/>
      </c>
      <c r="E137" s="233" cm="1">
        <f t="array" ref="E137">SUMPRODUCT((LOWER(INDEX(Attendance!$D:$ZZ,MATCH($A137,Attendance!$A:$A,0),0))="x")*(Attendance!$D$2:$ZZ$2=_xlfn.XLOOKUP(E$1,'Point System'!$A:$A,'Point System'!$B:$B,""))*(TEXT(Attendance!$D$1:$ZZ$1,"mmm")="May"))*_xlfn.XLOOKUP(E$1,'Point System'!$A:$A,'Point System'!$C:$C,0)</f>
        <v>0</v>
      </c>
      <c r="F137" s="233" cm="1">
        <f t="array" ref="F137">SUMPRODUCT((LOWER(INDEX(Attendance!$D:$ZZ,MATCH($A137,Attendance!$A:$A,0),0))="x")*(Attendance!$D$2:$ZZ$2=_xlfn.XLOOKUP(F$1,'Point System'!$A:$A,'Point System'!$B:$B,""))*(TEXT(Attendance!$D$1:$ZZ$1,"mmm")="May"))*_xlfn.XLOOKUP(F$1,'Point System'!$A:$A,'Point System'!$C:$C,0)</f>
        <v>0</v>
      </c>
      <c r="G137" s="233" cm="1">
        <f t="array" ref="G137">SUMPRODUCT((LOWER(INDEX(Attendance!$D:$ZZ,MATCH($A137,Attendance!$A:$A,0),0))="x")*(Attendance!$D$2:$ZZ$2=_xlfn.XLOOKUP(G$1,'Point System'!$A:$A,'Point System'!$B:$B,""))*(TEXT(Attendance!$D$1:$ZZ$1,"mmm")="May"))*_xlfn.XLOOKUP(G$1,'Point System'!$A:$A,'Point System'!$C:$C,0)</f>
        <v>0</v>
      </c>
      <c r="H137" s="233" cm="1">
        <f t="array" ref="H137">SUMPRODUCT((LOWER(INDEX(Attendance!$D:$ZZ,MATCH($A137,Attendance!$A:$A,0),0))="x")*(Attendance!$D$2:$ZZ$2=_xlfn.XLOOKUP(H$1,'Point System'!$A:$A,'Point System'!$B:$B,""))*(TEXT(Attendance!$D$1:$ZZ$1,"mmm")="May"))*_xlfn.XLOOKUP(H$1,'Point System'!$A:$A,'Point System'!$C:$C,0)</f>
        <v>0</v>
      </c>
      <c r="I137" s="233" cm="1">
        <f t="array" ref="I137">SUMPRODUCT((LOWER(INDEX(Attendance!$D:$ZZ,MATCH($A137,Attendance!$A:$A,0),0))="x")*(Attendance!$D$2:$ZZ$2=_xlfn.XLOOKUP(I$1,'Point System'!$A:$A,'Point System'!$B:$B,""))*(TEXT(Attendance!$D$1:$ZZ$1,"mmm")="May"))*_xlfn.XLOOKUP(I$1,'Point System'!$A:$A,'Point System'!$C:$C,0)</f>
        <v>0</v>
      </c>
      <c r="J137" s="233" cm="1">
        <f t="array" ref="J137">SUMPRODUCT((LOWER(INDEX(Attendance!$D:$ZZ,MATCH($A137,Attendance!$A:$A,0),0))="x")*(Attendance!$D$2:$ZZ$2=_xlfn.XLOOKUP(J$1,'Point System'!$A:$A,'Point System'!$B:$B,""))*(TEXT(Attendance!$D$1:$ZZ$1,"mmm")="May"))*_xlfn.XLOOKUP(J$1,'Point System'!$A:$A,'Point System'!$C:$C,0)</f>
        <v>0</v>
      </c>
      <c r="K137" s="233" cm="1">
        <f t="array" ref="K137">SUMPRODUCT((LOWER(INDEX(Attendance!$D:$ZZ,MATCH($A137,Attendance!$A:$A,0),0))="x")*(Attendance!$D$2:$ZZ$2=_xlfn.XLOOKUP(K$1,'Point System'!$A:$A,'Point System'!$B:$B,""))*(TEXT(Attendance!$D$1:$ZZ$1,"mmm")="May"))*_xlfn.XLOOKUP(K$1,'Point System'!$A:$A,'Point System'!$C:$C,0)</f>
        <v>0</v>
      </c>
      <c r="L137" s="188"/>
      <c r="M137" s="188"/>
      <c r="N137" s="188"/>
      <c r="O137" s="188"/>
      <c r="P137" s="241">
        <f t="shared" si="6"/>
        <v>0</v>
      </c>
      <c r="Q137" s="242">
        <f>IFERROR(INDEX(Deduction!$AI:$AI,MATCH($A137,Deduction!$A:$A,0))*_xlfn.XLOOKUP(Q$1,'Point System'!$E:$E,'Point System'!$G:$G,0),0)</f>
        <v>0</v>
      </c>
      <c r="R137" s="242">
        <f>IFERROR(INDEX(Deduction!$AJ:$AJ,MATCH($A137,Deduction!$A:$A,0))*_xlfn.XLOOKUP(R$1,'Point System'!$E:$E,'Point System'!$G:$G,0),0)</f>
        <v>0</v>
      </c>
      <c r="S137" s="242">
        <f>IFERROR(INDEX(Deduction!$AK:$AK,MATCH($A137,Deduction!$A:$A,0))*_xlfn.XLOOKUP(S$1,'Point System'!$E:$E,'Point System'!$G:$G,0),0)</f>
        <v>0</v>
      </c>
      <c r="T137" s="242">
        <f>IFERROR(INDEX(Deduction!$AL:$AL,MATCH($A137,Deduction!$A:$A,0))*_xlfn.XLOOKUP(T$1,'Point System'!$E:$E,'Point System'!$G:$G,0),0)</f>
        <v>0</v>
      </c>
      <c r="U137" s="242">
        <f>IFERROR(INDEX(Deduction!$AM:$AM,MATCH($A137,Deduction!$A:$A,0))*_xlfn.XLOOKUP(U$1,'Point System'!$E:$E,'Point System'!$G:$G,0),0)</f>
        <v>0</v>
      </c>
      <c r="V137" s="242">
        <f>IFERROR(INDEX(Deduction!$AN:$AN,MATCH($A137,Deduction!$A:$A,0))*_xlfn.XLOOKUP(V$1,'Point System'!$E:$E,'Point System'!$G:$G,0),0)</f>
        <v>0</v>
      </c>
      <c r="W137" s="241">
        <f t="shared" si="7"/>
        <v>0</v>
      </c>
      <c r="X137" s="241">
        <f t="shared" si="8"/>
        <v>0</v>
      </c>
      <c r="Y137" s="244" cm="1">
        <f t="array" ref="Y137">IFERROR(SUMPRODUCT((LOWER(INDEX(Attendance!$E:$ZZ,MATCH($A137,Attendance!$A:$A,0),0))="x")*(TEXT(Attendance!$E$1:$ZZ$1,"mmm")="May"))/SUMPRODUCT((Attendance!$E$1:$ZZ$1&lt;&gt;"")*(TEXT(Attendance!$E$1:$ZZ$1,"mmm")="May")),0)</f>
        <v>0</v>
      </c>
      <c r="Z137" s="245" cm="1">
        <f t="array" ref="Z137">IFERROR(SUMPRODUCT((LOWER(INDEX(Attendance!$E:$ZZ,MATCH($A137,Attendance!$A:$A,0),0))="x")*(Attendance!$E$2:$ZZ$2=_xlfn.XLOOKUP(E$1,'Point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38" spans="1:26" x14ac:dyDescent="0.25">
      <c r="A138" s="58">
        <f>Attendance!A137</f>
        <v>135</v>
      </c>
      <c r="B138" s="60" t="str">
        <f>IF($A138=0,"",IFERROR(_xlfn.LET(_xlpm.x,INDEX(Attendance!$B:$B,MATCH($A138,Attendance!$A:$A,0)),IF(_xlpm.x=0,"",_xlpm.x)),""))</f>
        <v/>
      </c>
      <c r="C138" s="60" t="str">
        <f>IF($A138=0,"",IFERROR(_xlfn.LET(_xlpm.x,INDEX(Attendance!$C:$C,MATCH($A138,Attendance!$A:$A,0)),IF(_xlpm.x=0,"",_xlpm.x)),""))</f>
        <v/>
      </c>
      <c r="D138" s="60" t="str">
        <f>IF($A138=0,"",IFERROR(_xlfn.LET(_xlpm.x,INDEX(Attendance!$D:$D,MATCH($A138,Attendance!$A:$A,0)),IF(_xlpm.x=0,"",_xlpm.x)),""))</f>
        <v/>
      </c>
      <c r="E138" s="233" cm="1">
        <f t="array" ref="E138">SUMPRODUCT((LOWER(INDEX(Attendance!$D:$ZZ,MATCH($A138,Attendance!$A:$A,0),0))="x")*(Attendance!$D$2:$ZZ$2=_xlfn.XLOOKUP(E$1,'Point System'!$A:$A,'Point System'!$B:$B,""))*(TEXT(Attendance!$D$1:$ZZ$1,"mmm")="May"))*_xlfn.XLOOKUP(E$1,'Point System'!$A:$A,'Point System'!$C:$C,0)</f>
        <v>0</v>
      </c>
      <c r="F138" s="233" cm="1">
        <f t="array" ref="F138">SUMPRODUCT((LOWER(INDEX(Attendance!$D:$ZZ,MATCH($A138,Attendance!$A:$A,0),0))="x")*(Attendance!$D$2:$ZZ$2=_xlfn.XLOOKUP(F$1,'Point System'!$A:$A,'Point System'!$B:$B,""))*(TEXT(Attendance!$D$1:$ZZ$1,"mmm")="May"))*_xlfn.XLOOKUP(F$1,'Point System'!$A:$A,'Point System'!$C:$C,0)</f>
        <v>0</v>
      </c>
      <c r="G138" s="233" cm="1">
        <f t="array" ref="G138">SUMPRODUCT((LOWER(INDEX(Attendance!$D:$ZZ,MATCH($A138,Attendance!$A:$A,0),0))="x")*(Attendance!$D$2:$ZZ$2=_xlfn.XLOOKUP(G$1,'Point System'!$A:$A,'Point System'!$B:$B,""))*(TEXT(Attendance!$D$1:$ZZ$1,"mmm")="May"))*_xlfn.XLOOKUP(G$1,'Point System'!$A:$A,'Point System'!$C:$C,0)</f>
        <v>0</v>
      </c>
      <c r="H138" s="233" cm="1">
        <f t="array" ref="H138">SUMPRODUCT((LOWER(INDEX(Attendance!$D:$ZZ,MATCH($A138,Attendance!$A:$A,0),0))="x")*(Attendance!$D$2:$ZZ$2=_xlfn.XLOOKUP(H$1,'Point System'!$A:$A,'Point System'!$B:$B,""))*(TEXT(Attendance!$D$1:$ZZ$1,"mmm")="May"))*_xlfn.XLOOKUP(H$1,'Point System'!$A:$A,'Point System'!$C:$C,0)</f>
        <v>0</v>
      </c>
      <c r="I138" s="233" cm="1">
        <f t="array" ref="I138">SUMPRODUCT((LOWER(INDEX(Attendance!$D:$ZZ,MATCH($A138,Attendance!$A:$A,0),0))="x")*(Attendance!$D$2:$ZZ$2=_xlfn.XLOOKUP(I$1,'Point System'!$A:$A,'Point System'!$B:$B,""))*(TEXT(Attendance!$D$1:$ZZ$1,"mmm")="May"))*_xlfn.XLOOKUP(I$1,'Point System'!$A:$A,'Point System'!$C:$C,0)</f>
        <v>0</v>
      </c>
      <c r="J138" s="233" cm="1">
        <f t="array" ref="J138">SUMPRODUCT((LOWER(INDEX(Attendance!$D:$ZZ,MATCH($A138,Attendance!$A:$A,0),0))="x")*(Attendance!$D$2:$ZZ$2=_xlfn.XLOOKUP(J$1,'Point System'!$A:$A,'Point System'!$B:$B,""))*(TEXT(Attendance!$D$1:$ZZ$1,"mmm")="May"))*_xlfn.XLOOKUP(J$1,'Point System'!$A:$A,'Point System'!$C:$C,0)</f>
        <v>0</v>
      </c>
      <c r="K138" s="233" cm="1">
        <f t="array" ref="K138">SUMPRODUCT((LOWER(INDEX(Attendance!$D:$ZZ,MATCH($A138,Attendance!$A:$A,0),0))="x")*(Attendance!$D$2:$ZZ$2=_xlfn.XLOOKUP(K$1,'Point System'!$A:$A,'Point System'!$B:$B,""))*(TEXT(Attendance!$D$1:$ZZ$1,"mmm")="May"))*_xlfn.XLOOKUP(K$1,'Point System'!$A:$A,'Point System'!$C:$C,0)</f>
        <v>0</v>
      </c>
      <c r="L138" s="188"/>
      <c r="M138" s="188"/>
      <c r="N138" s="188"/>
      <c r="O138" s="188"/>
      <c r="P138" s="241">
        <f t="shared" si="6"/>
        <v>0</v>
      </c>
      <c r="Q138" s="242">
        <f>IFERROR(INDEX(Deduction!$AI:$AI,MATCH($A138,Deduction!$A:$A,0))*_xlfn.XLOOKUP(Q$1,'Point System'!$E:$E,'Point System'!$G:$G,0),0)</f>
        <v>0</v>
      </c>
      <c r="R138" s="242">
        <f>IFERROR(INDEX(Deduction!$AJ:$AJ,MATCH($A138,Deduction!$A:$A,0))*_xlfn.XLOOKUP(R$1,'Point System'!$E:$E,'Point System'!$G:$G,0),0)</f>
        <v>0</v>
      </c>
      <c r="S138" s="242">
        <f>IFERROR(INDEX(Deduction!$AK:$AK,MATCH($A138,Deduction!$A:$A,0))*_xlfn.XLOOKUP(S$1,'Point System'!$E:$E,'Point System'!$G:$G,0),0)</f>
        <v>0</v>
      </c>
      <c r="T138" s="242">
        <f>IFERROR(INDEX(Deduction!$AL:$AL,MATCH($A138,Deduction!$A:$A,0))*_xlfn.XLOOKUP(T$1,'Point System'!$E:$E,'Point System'!$G:$G,0),0)</f>
        <v>0</v>
      </c>
      <c r="U138" s="242">
        <f>IFERROR(INDEX(Deduction!$AM:$AM,MATCH($A138,Deduction!$A:$A,0))*_xlfn.XLOOKUP(U$1,'Point System'!$E:$E,'Point System'!$G:$G,0),0)</f>
        <v>0</v>
      </c>
      <c r="V138" s="242">
        <f>IFERROR(INDEX(Deduction!$AN:$AN,MATCH($A138,Deduction!$A:$A,0))*_xlfn.XLOOKUP(V$1,'Point System'!$E:$E,'Point System'!$G:$G,0),0)</f>
        <v>0</v>
      </c>
      <c r="W138" s="241">
        <f t="shared" si="7"/>
        <v>0</v>
      </c>
      <c r="X138" s="241">
        <f t="shared" si="8"/>
        <v>0</v>
      </c>
      <c r="Y138" s="244" cm="1">
        <f t="array" ref="Y138">IFERROR(SUMPRODUCT((LOWER(INDEX(Attendance!$E:$ZZ,MATCH($A138,Attendance!$A:$A,0),0))="x")*(TEXT(Attendance!$E$1:$ZZ$1,"mmm")="May"))/SUMPRODUCT((Attendance!$E$1:$ZZ$1&lt;&gt;"")*(TEXT(Attendance!$E$1:$ZZ$1,"mmm")="May")),0)</f>
        <v>0</v>
      </c>
      <c r="Z138" s="245" cm="1">
        <f t="array" ref="Z138">IFERROR(SUMPRODUCT((LOWER(INDEX(Attendance!$E:$ZZ,MATCH($A138,Attendance!$A:$A,0),0))="x")*(Attendance!$E$2:$ZZ$2=_xlfn.XLOOKUP(E$1,'Point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39" spans="1:26" x14ac:dyDescent="0.25">
      <c r="A139" s="60">
        <f>Attendance!A138</f>
        <v>136</v>
      </c>
      <c r="B139" s="60" t="str">
        <f>IF($A139=0,"",IFERROR(_xlfn.LET(_xlpm.x,INDEX(Attendance!$B:$B,MATCH($A139,Attendance!$A:$A,0)),IF(_xlpm.x=0,"",_xlpm.x)),""))</f>
        <v/>
      </c>
      <c r="C139" s="60" t="str">
        <f>IF($A139=0,"",IFERROR(_xlfn.LET(_xlpm.x,INDEX(Attendance!$C:$C,MATCH($A139,Attendance!$A:$A,0)),IF(_xlpm.x=0,"",_xlpm.x)),""))</f>
        <v/>
      </c>
      <c r="D139" s="60" t="str">
        <f>IF($A139=0,"",IFERROR(_xlfn.LET(_xlpm.x,INDEX(Attendance!$D:$D,MATCH($A139,Attendance!$A:$A,0)),IF(_xlpm.x=0,"",_xlpm.x)),""))</f>
        <v/>
      </c>
      <c r="E139" s="233" cm="1">
        <f t="array" ref="E139">SUMPRODUCT((LOWER(INDEX(Attendance!$D:$ZZ,MATCH($A139,Attendance!$A:$A,0),0))="x")*(Attendance!$D$2:$ZZ$2=_xlfn.XLOOKUP(E$1,'Point System'!$A:$A,'Point System'!$B:$B,""))*(TEXT(Attendance!$D$1:$ZZ$1,"mmm")="May"))*_xlfn.XLOOKUP(E$1,'Point System'!$A:$A,'Point System'!$C:$C,0)</f>
        <v>0</v>
      </c>
      <c r="F139" s="233" cm="1">
        <f t="array" ref="F139">SUMPRODUCT((LOWER(INDEX(Attendance!$D:$ZZ,MATCH($A139,Attendance!$A:$A,0),0))="x")*(Attendance!$D$2:$ZZ$2=_xlfn.XLOOKUP(F$1,'Point System'!$A:$A,'Point System'!$B:$B,""))*(TEXT(Attendance!$D$1:$ZZ$1,"mmm")="May"))*_xlfn.XLOOKUP(F$1,'Point System'!$A:$A,'Point System'!$C:$C,0)</f>
        <v>0</v>
      </c>
      <c r="G139" s="233" cm="1">
        <f t="array" ref="G139">SUMPRODUCT((LOWER(INDEX(Attendance!$D:$ZZ,MATCH($A139,Attendance!$A:$A,0),0))="x")*(Attendance!$D$2:$ZZ$2=_xlfn.XLOOKUP(G$1,'Point System'!$A:$A,'Point System'!$B:$B,""))*(TEXT(Attendance!$D$1:$ZZ$1,"mmm")="May"))*_xlfn.XLOOKUP(G$1,'Point System'!$A:$A,'Point System'!$C:$C,0)</f>
        <v>0</v>
      </c>
      <c r="H139" s="233" cm="1">
        <f t="array" ref="H139">SUMPRODUCT((LOWER(INDEX(Attendance!$D:$ZZ,MATCH($A139,Attendance!$A:$A,0),0))="x")*(Attendance!$D$2:$ZZ$2=_xlfn.XLOOKUP(H$1,'Point System'!$A:$A,'Point System'!$B:$B,""))*(TEXT(Attendance!$D$1:$ZZ$1,"mmm")="May"))*_xlfn.XLOOKUP(H$1,'Point System'!$A:$A,'Point System'!$C:$C,0)</f>
        <v>0</v>
      </c>
      <c r="I139" s="233" cm="1">
        <f t="array" ref="I139">SUMPRODUCT((LOWER(INDEX(Attendance!$D:$ZZ,MATCH($A139,Attendance!$A:$A,0),0))="x")*(Attendance!$D$2:$ZZ$2=_xlfn.XLOOKUP(I$1,'Point System'!$A:$A,'Point System'!$B:$B,""))*(TEXT(Attendance!$D$1:$ZZ$1,"mmm")="May"))*_xlfn.XLOOKUP(I$1,'Point System'!$A:$A,'Point System'!$C:$C,0)</f>
        <v>0</v>
      </c>
      <c r="J139" s="233" cm="1">
        <f t="array" ref="J139">SUMPRODUCT((LOWER(INDEX(Attendance!$D:$ZZ,MATCH($A139,Attendance!$A:$A,0),0))="x")*(Attendance!$D$2:$ZZ$2=_xlfn.XLOOKUP(J$1,'Point System'!$A:$A,'Point System'!$B:$B,""))*(TEXT(Attendance!$D$1:$ZZ$1,"mmm")="May"))*_xlfn.XLOOKUP(J$1,'Point System'!$A:$A,'Point System'!$C:$C,0)</f>
        <v>0</v>
      </c>
      <c r="K139" s="233" cm="1">
        <f t="array" ref="K139">SUMPRODUCT((LOWER(INDEX(Attendance!$D:$ZZ,MATCH($A139,Attendance!$A:$A,0),0))="x")*(Attendance!$D$2:$ZZ$2=_xlfn.XLOOKUP(K$1,'Point System'!$A:$A,'Point System'!$B:$B,""))*(TEXT(Attendance!$D$1:$ZZ$1,"mmm")="May"))*_xlfn.XLOOKUP(K$1,'Point System'!$A:$A,'Point System'!$C:$C,0)</f>
        <v>0</v>
      </c>
      <c r="L139" s="188"/>
      <c r="M139" s="188"/>
      <c r="N139" s="188"/>
      <c r="O139" s="188"/>
      <c r="P139" s="241">
        <f t="shared" si="6"/>
        <v>0</v>
      </c>
      <c r="Q139" s="242">
        <f>IFERROR(INDEX(Deduction!$AI:$AI,MATCH($A139,Deduction!$A:$A,0))*_xlfn.XLOOKUP(Q$1,'Point System'!$E:$E,'Point System'!$G:$G,0),0)</f>
        <v>0</v>
      </c>
      <c r="R139" s="242">
        <f>IFERROR(INDEX(Deduction!$AJ:$AJ,MATCH($A139,Deduction!$A:$A,0))*_xlfn.XLOOKUP(R$1,'Point System'!$E:$E,'Point System'!$G:$G,0),0)</f>
        <v>0</v>
      </c>
      <c r="S139" s="242">
        <f>IFERROR(INDEX(Deduction!$AK:$AK,MATCH($A139,Deduction!$A:$A,0))*_xlfn.XLOOKUP(S$1,'Point System'!$E:$E,'Point System'!$G:$G,0),0)</f>
        <v>0</v>
      </c>
      <c r="T139" s="242">
        <f>IFERROR(INDEX(Deduction!$AL:$AL,MATCH($A139,Deduction!$A:$A,0))*_xlfn.XLOOKUP(T$1,'Point System'!$E:$E,'Point System'!$G:$G,0),0)</f>
        <v>0</v>
      </c>
      <c r="U139" s="242">
        <f>IFERROR(INDEX(Deduction!$AM:$AM,MATCH($A139,Deduction!$A:$A,0))*_xlfn.XLOOKUP(U$1,'Point System'!$E:$E,'Point System'!$G:$G,0),0)</f>
        <v>0</v>
      </c>
      <c r="V139" s="242">
        <f>IFERROR(INDEX(Deduction!$AN:$AN,MATCH($A139,Deduction!$A:$A,0))*_xlfn.XLOOKUP(V$1,'Point System'!$E:$E,'Point System'!$G:$G,0),0)</f>
        <v>0</v>
      </c>
      <c r="W139" s="241">
        <f t="shared" si="7"/>
        <v>0</v>
      </c>
      <c r="X139" s="241">
        <f t="shared" si="8"/>
        <v>0</v>
      </c>
      <c r="Y139" s="244" cm="1">
        <f t="array" ref="Y139">IFERROR(SUMPRODUCT((LOWER(INDEX(Attendance!$E:$ZZ,MATCH($A139,Attendance!$A:$A,0),0))="x")*(TEXT(Attendance!$E$1:$ZZ$1,"mmm")="May"))/SUMPRODUCT((Attendance!$E$1:$ZZ$1&lt;&gt;"")*(TEXT(Attendance!$E$1:$ZZ$1,"mmm")="May")),0)</f>
        <v>0</v>
      </c>
      <c r="Z139" s="245" cm="1">
        <f t="array" ref="Z139">IFERROR(SUMPRODUCT((LOWER(INDEX(Attendance!$E:$ZZ,MATCH($A139,Attendance!$A:$A,0),0))="x")*(Attendance!$E$2:$ZZ$2=_xlfn.XLOOKUP(E$1,'Point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40" spans="1:26" x14ac:dyDescent="0.25">
      <c r="A140" s="58">
        <f>Attendance!A139</f>
        <v>137</v>
      </c>
      <c r="B140" s="60" t="str">
        <f>IF($A140=0,"",IFERROR(_xlfn.LET(_xlpm.x,INDEX(Attendance!$B:$B,MATCH($A140,Attendance!$A:$A,0)),IF(_xlpm.x=0,"",_xlpm.x)),""))</f>
        <v/>
      </c>
      <c r="C140" s="60" t="str">
        <f>IF($A140=0,"",IFERROR(_xlfn.LET(_xlpm.x,INDEX(Attendance!$C:$C,MATCH($A140,Attendance!$A:$A,0)),IF(_xlpm.x=0,"",_xlpm.x)),""))</f>
        <v/>
      </c>
      <c r="D140" s="60" t="str">
        <f>IF($A140=0,"",IFERROR(_xlfn.LET(_xlpm.x,INDEX(Attendance!$D:$D,MATCH($A140,Attendance!$A:$A,0)),IF(_xlpm.x=0,"",_xlpm.x)),""))</f>
        <v/>
      </c>
      <c r="E140" s="233" cm="1">
        <f t="array" ref="E140">SUMPRODUCT((LOWER(INDEX(Attendance!$D:$ZZ,MATCH($A140,Attendance!$A:$A,0),0))="x")*(Attendance!$D$2:$ZZ$2=_xlfn.XLOOKUP(E$1,'Point System'!$A:$A,'Point System'!$B:$B,""))*(TEXT(Attendance!$D$1:$ZZ$1,"mmm")="May"))*_xlfn.XLOOKUP(E$1,'Point System'!$A:$A,'Point System'!$C:$C,0)</f>
        <v>0</v>
      </c>
      <c r="F140" s="233" cm="1">
        <f t="array" ref="F140">SUMPRODUCT((LOWER(INDEX(Attendance!$D:$ZZ,MATCH($A140,Attendance!$A:$A,0),0))="x")*(Attendance!$D$2:$ZZ$2=_xlfn.XLOOKUP(F$1,'Point System'!$A:$A,'Point System'!$B:$B,""))*(TEXT(Attendance!$D$1:$ZZ$1,"mmm")="May"))*_xlfn.XLOOKUP(F$1,'Point System'!$A:$A,'Point System'!$C:$C,0)</f>
        <v>0</v>
      </c>
      <c r="G140" s="233" cm="1">
        <f t="array" ref="G140">SUMPRODUCT((LOWER(INDEX(Attendance!$D:$ZZ,MATCH($A140,Attendance!$A:$A,0),0))="x")*(Attendance!$D$2:$ZZ$2=_xlfn.XLOOKUP(G$1,'Point System'!$A:$A,'Point System'!$B:$B,""))*(TEXT(Attendance!$D$1:$ZZ$1,"mmm")="May"))*_xlfn.XLOOKUP(G$1,'Point System'!$A:$A,'Point System'!$C:$C,0)</f>
        <v>0</v>
      </c>
      <c r="H140" s="233" cm="1">
        <f t="array" ref="H140">SUMPRODUCT((LOWER(INDEX(Attendance!$D:$ZZ,MATCH($A140,Attendance!$A:$A,0),0))="x")*(Attendance!$D$2:$ZZ$2=_xlfn.XLOOKUP(H$1,'Point System'!$A:$A,'Point System'!$B:$B,""))*(TEXT(Attendance!$D$1:$ZZ$1,"mmm")="May"))*_xlfn.XLOOKUP(H$1,'Point System'!$A:$A,'Point System'!$C:$C,0)</f>
        <v>0</v>
      </c>
      <c r="I140" s="233" cm="1">
        <f t="array" ref="I140">SUMPRODUCT((LOWER(INDEX(Attendance!$D:$ZZ,MATCH($A140,Attendance!$A:$A,0),0))="x")*(Attendance!$D$2:$ZZ$2=_xlfn.XLOOKUP(I$1,'Point System'!$A:$A,'Point System'!$B:$B,""))*(TEXT(Attendance!$D$1:$ZZ$1,"mmm")="May"))*_xlfn.XLOOKUP(I$1,'Point System'!$A:$A,'Point System'!$C:$C,0)</f>
        <v>0</v>
      </c>
      <c r="J140" s="233" cm="1">
        <f t="array" ref="J140">SUMPRODUCT((LOWER(INDEX(Attendance!$D:$ZZ,MATCH($A140,Attendance!$A:$A,0),0))="x")*(Attendance!$D$2:$ZZ$2=_xlfn.XLOOKUP(J$1,'Point System'!$A:$A,'Point System'!$B:$B,""))*(TEXT(Attendance!$D$1:$ZZ$1,"mmm")="May"))*_xlfn.XLOOKUP(J$1,'Point System'!$A:$A,'Point System'!$C:$C,0)</f>
        <v>0</v>
      </c>
      <c r="K140" s="233" cm="1">
        <f t="array" ref="K140">SUMPRODUCT((LOWER(INDEX(Attendance!$D:$ZZ,MATCH($A140,Attendance!$A:$A,0),0))="x")*(Attendance!$D$2:$ZZ$2=_xlfn.XLOOKUP(K$1,'Point System'!$A:$A,'Point System'!$B:$B,""))*(TEXT(Attendance!$D$1:$ZZ$1,"mmm")="May"))*_xlfn.XLOOKUP(K$1,'Point System'!$A:$A,'Point System'!$C:$C,0)</f>
        <v>0</v>
      </c>
      <c r="L140" s="188"/>
      <c r="M140" s="188"/>
      <c r="N140" s="188"/>
      <c r="O140" s="188"/>
      <c r="P140" s="241">
        <f t="shared" si="6"/>
        <v>0</v>
      </c>
      <c r="Q140" s="242">
        <f>IFERROR(INDEX(Deduction!$AI:$AI,MATCH($A140,Deduction!$A:$A,0))*_xlfn.XLOOKUP(Q$1,'Point System'!$E:$E,'Point System'!$G:$G,0),0)</f>
        <v>0</v>
      </c>
      <c r="R140" s="242">
        <f>IFERROR(INDEX(Deduction!$AJ:$AJ,MATCH($A140,Deduction!$A:$A,0))*_xlfn.XLOOKUP(R$1,'Point System'!$E:$E,'Point System'!$G:$G,0),0)</f>
        <v>0</v>
      </c>
      <c r="S140" s="242">
        <f>IFERROR(INDEX(Deduction!$AK:$AK,MATCH($A140,Deduction!$A:$A,0))*_xlfn.XLOOKUP(S$1,'Point System'!$E:$E,'Point System'!$G:$G,0),0)</f>
        <v>0</v>
      </c>
      <c r="T140" s="242">
        <f>IFERROR(INDEX(Deduction!$AL:$AL,MATCH($A140,Deduction!$A:$A,0))*_xlfn.XLOOKUP(T$1,'Point System'!$E:$E,'Point System'!$G:$G,0),0)</f>
        <v>0</v>
      </c>
      <c r="U140" s="242">
        <f>IFERROR(INDEX(Deduction!$AM:$AM,MATCH($A140,Deduction!$A:$A,0))*_xlfn.XLOOKUP(U$1,'Point System'!$E:$E,'Point System'!$G:$G,0),0)</f>
        <v>0</v>
      </c>
      <c r="V140" s="242">
        <f>IFERROR(INDEX(Deduction!$AN:$AN,MATCH($A140,Deduction!$A:$A,0))*_xlfn.XLOOKUP(V$1,'Point System'!$E:$E,'Point System'!$G:$G,0),0)</f>
        <v>0</v>
      </c>
      <c r="W140" s="241">
        <f t="shared" si="7"/>
        <v>0</v>
      </c>
      <c r="X140" s="241">
        <f t="shared" si="8"/>
        <v>0</v>
      </c>
      <c r="Y140" s="244" cm="1">
        <f t="array" ref="Y140">IFERROR(SUMPRODUCT((LOWER(INDEX(Attendance!$E:$ZZ,MATCH($A140,Attendance!$A:$A,0),0))="x")*(TEXT(Attendance!$E$1:$ZZ$1,"mmm")="May"))/SUMPRODUCT((Attendance!$E$1:$ZZ$1&lt;&gt;"")*(TEXT(Attendance!$E$1:$ZZ$1,"mmm")="May")),0)</f>
        <v>0</v>
      </c>
      <c r="Z140" s="245" cm="1">
        <f t="array" ref="Z140">IFERROR(SUMPRODUCT((LOWER(INDEX(Attendance!$E:$ZZ,MATCH($A140,Attendance!$A:$A,0),0))="x")*(Attendance!$E$2:$ZZ$2=_xlfn.XLOOKUP(E$1,'Point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41" spans="1:26" x14ac:dyDescent="0.25">
      <c r="A141" s="60">
        <f>Attendance!A140</f>
        <v>138</v>
      </c>
      <c r="B141" s="60" t="str">
        <f>IF($A141=0,"",IFERROR(_xlfn.LET(_xlpm.x,INDEX(Attendance!$B:$B,MATCH($A141,Attendance!$A:$A,0)),IF(_xlpm.x=0,"",_xlpm.x)),""))</f>
        <v/>
      </c>
      <c r="C141" s="60" t="str">
        <f>IF($A141=0,"",IFERROR(_xlfn.LET(_xlpm.x,INDEX(Attendance!$C:$C,MATCH($A141,Attendance!$A:$A,0)),IF(_xlpm.x=0,"",_xlpm.x)),""))</f>
        <v/>
      </c>
      <c r="D141" s="60" t="str">
        <f>IF($A141=0,"",IFERROR(_xlfn.LET(_xlpm.x,INDEX(Attendance!$D:$D,MATCH($A141,Attendance!$A:$A,0)),IF(_xlpm.x=0,"",_xlpm.x)),""))</f>
        <v/>
      </c>
      <c r="E141" s="233" cm="1">
        <f t="array" ref="E141">SUMPRODUCT((LOWER(INDEX(Attendance!$D:$ZZ,MATCH($A141,Attendance!$A:$A,0),0))="x")*(Attendance!$D$2:$ZZ$2=_xlfn.XLOOKUP(E$1,'Point System'!$A:$A,'Point System'!$B:$B,""))*(TEXT(Attendance!$D$1:$ZZ$1,"mmm")="May"))*_xlfn.XLOOKUP(E$1,'Point System'!$A:$A,'Point System'!$C:$C,0)</f>
        <v>0</v>
      </c>
      <c r="F141" s="233" cm="1">
        <f t="array" ref="F141">SUMPRODUCT((LOWER(INDEX(Attendance!$D:$ZZ,MATCH($A141,Attendance!$A:$A,0),0))="x")*(Attendance!$D$2:$ZZ$2=_xlfn.XLOOKUP(F$1,'Point System'!$A:$A,'Point System'!$B:$B,""))*(TEXT(Attendance!$D$1:$ZZ$1,"mmm")="May"))*_xlfn.XLOOKUP(F$1,'Point System'!$A:$A,'Point System'!$C:$C,0)</f>
        <v>0</v>
      </c>
      <c r="G141" s="233" cm="1">
        <f t="array" ref="G141">SUMPRODUCT((LOWER(INDEX(Attendance!$D:$ZZ,MATCH($A141,Attendance!$A:$A,0),0))="x")*(Attendance!$D$2:$ZZ$2=_xlfn.XLOOKUP(G$1,'Point System'!$A:$A,'Point System'!$B:$B,""))*(TEXT(Attendance!$D$1:$ZZ$1,"mmm")="May"))*_xlfn.XLOOKUP(G$1,'Point System'!$A:$A,'Point System'!$C:$C,0)</f>
        <v>0</v>
      </c>
      <c r="H141" s="233" cm="1">
        <f t="array" ref="H141">SUMPRODUCT((LOWER(INDEX(Attendance!$D:$ZZ,MATCH($A141,Attendance!$A:$A,0),0))="x")*(Attendance!$D$2:$ZZ$2=_xlfn.XLOOKUP(H$1,'Point System'!$A:$A,'Point System'!$B:$B,""))*(TEXT(Attendance!$D$1:$ZZ$1,"mmm")="May"))*_xlfn.XLOOKUP(H$1,'Point System'!$A:$A,'Point System'!$C:$C,0)</f>
        <v>0</v>
      </c>
      <c r="I141" s="233" cm="1">
        <f t="array" ref="I141">SUMPRODUCT((LOWER(INDEX(Attendance!$D:$ZZ,MATCH($A141,Attendance!$A:$A,0),0))="x")*(Attendance!$D$2:$ZZ$2=_xlfn.XLOOKUP(I$1,'Point System'!$A:$A,'Point System'!$B:$B,""))*(TEXT(Attendance!$D$1:$ZZ$1,"mmm")="May"))*_xlfn.XLOOKUP(I$1,'Point System'!$A:$A,'Point System'!$C:$C,0)</f>
        <v>0</v>
      </c>
      <c r="J141" s="233" cm="1">
        <f t="array" ref="J141">SUMPRODUCT((LOWER(INDEX(Attendance!$D:$ZZ,MATCH($A141,Attendance!$A:$A,0),0))="x")*(Attendance!$D$2:$ZZ$2=_xlfn.XLOOKUP(J$1,'Point System'!$A:$A,'Point System'!$B:$B,""))*(TEXT(Attendance!$D$1:$ZZ$1,"mmm")="May"))*_xlfn.XLOOKUP(J$1,'Point System'!$A:$A,'Point System'!$C:$C,0)</f>
        <v>0</v>
      </c>
      <c r="K141" s="233" cm="1">
        <f t="array" ref="K141">SUMPRODUCT((LOWER(INDEX(Attendance!$D:$ZZ,MATCH($A141,Attendance!$A:$A,0),0))="x")*(Attendance!$D$2:$ZZ$2=_xlfn.XLOOKUP(K$1,'Point System'!$A:$A,'Point System'!$B:$B,""))*(TEXT(Attendance!$D$1:$ZZ$1,"mmm")="May"))*_xlfn.XLOOKUP(K$1,'Point System'!$A:$A,'Point System'!$C:$C,0)</f>
        <v>0</v>
      </c>
      <c r="L141" s="188"/>
      <c r="M141" s="188"/>
      <c r="N141" s="188"/>
      <c r="O141" s="188"/>
      <c r="P141" s="241">
        <f t="shared" si="6"/>
        <v>0</v>
      </c>
      <c r="Q141" s="242">
        <f>IFERROR(INDEX(Deduction!$AI:$AI,MATCH($A141,Deduction!$A:$A,0))*_xlfn.XLOOKUP(Q$1,'Point System'!$E:$E,'Point System'!$G:$G,0),0)</f>
        <v>0</v>
      </c>
      <c r="R141" s="242">
        <f>IFERROR(INDEX(Deduction!$AJ:$AJ,MATCH($A141,Deduction!$A:$A,0))*_xlfn.XLOOKUP(R$1,'Point System'!$E:$E,'Point System'!$G:$G,0),0)</f>
        <v>0</v>
      </c>
      <c r="S141" s="242">
        <f>IFERROR(INDEX(Deduction!$AK:$AK,MATCH($A141,Deduction!$A:$A,0))*_xlfn.XLOOKUP(S$1,'Point System'!$E:$E,'Point System'!$G:$G,0),0)</f>
        <v>0</v>
      </c>
      <c r="T141" s="242">
        <f>IFERROR(INDEX(Deduction!$AL:$AL,MATCH($A141,Deduction!$A:$A,0))*_xlfn.XLOOKUP(T$1,'Point System'!$E:$E,'Point System'!$G:$G,0),0)</f>
        <v>0</v>
      </c>
      <c r="U141" s="242">
        <f>IFERROR(INDEX(Deduction!$AM:$AM,MATCH($A141,Deduction!$A:$A,0))*_xlfn.XLOOKUP(U$1,'Point System'!$E:$E,'Point System'!$G:$G,0),0)</f>
        <v>0</v>
      </c>
      <c r="V141" s="242">
        <f>IFERROR(INDEX(Deduction!$AN:$AN,MATCH($A141,Deduction!$A:$A,0))*_xlfn.XLOOKUP(V$1,'Point System'!$E:$E,'Point System'!$G:$G,0),0)</f>
        <v>0</v>
      </c>
      <c r="W141" s="241">
        <f t="shared" si="7"/>
        <v>0</v>
      </c>
      <c r="X141" s="241">
        <f t="shared" si="8"/>
        <v>0</v>
      </c>
      <c r="Y141" s="244" cm="1">
        <f t="array" ref="Y141">IFERROR(SUMPRODUCT((LOWER(INDEX(Attendance!$E:$ZZ,MATCH($A141,Attendance!$A:$A,0),0))="x")*(TEXT(Attendance!$E$1:$ZZ$1,"mmm")="May"))/SUMPRODUCT((Attendance!$E$1:$ZZ$1&lt;&gt;"")*(TEXT(Attendance!$E$1:$ZZ$1,"mmm")="May")),0)</f>
        <v>0</v>
      </c>
      <c r="Z141" s="245" cm="1">
        <f t="array" ref="Z141">IFERROR(SUMPRODUCT((LOWER(INDEX(Attendance!$E:$ZZ,MATCH($A141,Attendance!$A:$A,0),0))="x")*(Attendance!$E$2:$ZZ$2=_xlfn.XLOOKUP(E$1,'Point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42" spans="1:26" x14ac:dyDescent="0.25">
      <c r="A142" s="58">
        <f>Attendance!A141</f>
        <v>139</v>
      </c>
      <c r="B142" s="60" t="str">
        <f>IF($A142=0,"",IFERROR(_xlfn.LET(_xlpm.x,INDEX(Attendance!$B:$B,MATCH($A142,Attendance!$A:$A,0)),IF(_xlpm.x=0,"",_xlpm.x)),""))</f>
        <v/>
      </c>
      <c r="C142" s="60" t="str">
        <f>IF($A142=0,"",IFERROR(_xlfn.LET(_xlpm.x,INDEX(Attendance!$C:$C,MATCH($A142,Attendance!$A:$A,0)),IF(_xlpm.x=0,"",_xlpm.x)),""))</f>
        <v/>
      </c>
      <c r="D142" s="60" t="str">
        <f>IF($A142=0,"",IFERROR(_xlfn.LET(_xlpm.x,INDEX(Attendance!$D:$D,MATCH($A142,Attendance!$A:$A,0)),IF(_xlpm.x=0,"",_xlpm.x)),""))</f>
        <v/>
      </c>
      <c r="E142" s="233" cm="1">
        <f t="array" ref="E142">SUMPRODUCT((LOWER(INDEX(Attendance!$D:$ZZ,MATCH($A142,Attendance!$A:$A,0),0))="x")*(Attendance!$D$2:$ZZ$2=_xlfn.XLOOKUP(E$1,'Point System'!$A:$A,'Point System'!$B:$B,""))*(TEXT(Attendance!$D$1:$ZZ$1,"mmm")="May"))*_xlfn.XLOOKUP(E$1,'Point System'!$A:$A,'Point System'!$C:$C,0)</f>
        <v>0</v>
      </c>
      <c r="F142" s="233" cm="1">
        <f t="array" ref="F142">SUMPRODUCT((LOWER(INDEX(Attendance!$D:$ZZ,MATCH($A142,Attendance!$A:$A,0),0))="x")*(Attendance!$D$2:$ZZ$2=_xlfn.XLOOKUP(F$1,'Point System'!$A:$A,'Point System'!$B:$B,""))*(TEXT(Attendance!$D$1:$ZZ$1,"mmm")="May"))*_xlfn.XLOOKUP(F$1,'Point System'!$A:$A,'Point System'!$C:$C,0)</f>
        <v>0</v>
      </c>
      <c r="G142" s="233" cm="1">
        <f t="array" ref="G142">SUMPRODUCT((LOWER(INDEX(Attendance!$D:$ZZ,MATCH($A142,Attendance!$A:$A,0),0))="x")*(Attendance!$D$2:$ZZ$2=_xlfn.XLOOKUP(G$1,'Point System'!$A:$A,'Point System'!$B:$B,""))*(TEXT(Attendance!$D$1:$ZZ$1,"mmm")="May"))*_xlfn.XLOOKUP(G$1,'Point System'!$A:$A,'Point System'!$C:$C,0)</f>
        <v>0</v>
      </c>
      <c r="H142" s="233" cm="1">
        <f t="array" ref="H142">SUMPRODUCT((LOWER(INDEX(Attendance!$D:$ZZ,MATCH($A142,Attendance!$A:$A,0),0))="x")*(Attendance!$D$2:$ZZ$2=_xlfn.XLOOKUP(H$1,'Point System'!$A:$A,'Point System'!$B:$B,""))*(TEXT(Attendance!$D$1:$ZZ$1,"mmm")="May"))*_xlfn.XLOOKUP(H$1,'Point System'!$A:$A,'Point System'!$C:$C,0)</f>
        <v>0</v>
      </c>
      <c r="I142" s="233" cm="1">
        <f t="array" ref="I142">SUMPRODUCT((LOWER(INDEX(Attendance!$D:$ZZ,MATCH($A142,Attendance!$A:$A,0),0))="x")*(Attendance!$D$2:$ZZ$2=_xlfn.XLOOKUP(I$1,'Point System'!$A:$A,'Point System'!$B:$B,""))*(TEXT(Attendance!$D$1:$ZZ$1,"mmm")="May"))*_xlfn.XLOOKUP(I$1,'Point System'!$A:$A,'Point System'!$C:$C,0)</f>
        <v>0</v>
      </c>
      <c r="J142" s="233" cm="1">
        <f t="array" ref="J142">SUMPRODUCT((LOWER(INDEX(Attendance!$D:$ZZ,MATCH($A142,Attendance!$A:$A,0),0))="x")*(Attendance!$D$2:$ZZ$2=_xlfn.XLOOKUP(J$1,'Point System'!$A:$A,'Point System'!$B:$B,""))*(TEXT(Attendance!$D$1:$ZZ$1,"mmm")="May"))*_xlfn.XLOOKUP(J$1,'Point System'!$A:$A,'Point System'!$C:$C,0)</f>
        <v>0</v>
      </c>
      <c r="K142" s="233" cm="1">
        <f t="array" ref="K142">SUMPRODUCT((LOWER(INDEX(Attendance!$D:$ZZ,MATCH($A142,Attendance!$A:$A,0),0))="x")*(Attendance!$D$2:$ZZ$2=_xlfn.XLOOKUP(K$1,'Point System'!$A:$A,'Point System'!$B:$B,""))*(TEXT(Attendance!$D$1:$ZZ$1,"mmm")="May"))*_xlfn.XLOOKUP(K$1,'Point System'!$A:$A,'Point System'!$C:$C,0)</f>
        <v>0</v>
      </c>
      <c r="L142" s="188"/>
      <c r="M142" s="188"/>
      <c r="N142" s="188"/>
      <c r="O142" s="188"/>
      <c r="P142" s="241">
        <f t="shared" si="6"/>
        <v>0</v>
      </c>
      <c r="Q142" s="242">
        <f>IFERROR(INDEX(Deduction!$AI:$AI,MATCH($A142,Deduction!$A:$A,0))*_xlfn.XLOOKUP(Q$1,'Point System'!$E:$E,'Point System'!$G:$G,0),0)</f>
        <v>0</v>
      </c>
      <c r="R142" s="242">
        <f>IFERROR(INDEX(Deduction!$AJ:$AJ,MATCH($A142,Deduction!$A:$A,0))*_xlfn.XLOOKUP(R$1,'Point System'!$E:$E,'Point System'!$G:$G,0),0)</f>
        <v>0</v>
      </c>
      <c r="S142" s="242">
        <f>IFERROR(INDEX(Deduction!$AK:$AK,MATCH($A142,Deduction!$A:$A,0))*_xlfn.XLOOKUP(S$1,'Point System'!$E:$E,'Point System'!$G:$G,0),0)</f>
        <v>0</v>
      </c>
      <c r="T142" s="242">
        <f>IFERROR(INDEX(Deduction!$AL:$AL,MATCH($A142,Deduction!$A:$A,0))*_xlfn.XLOOKUP(T$1,'Point System'!$E:$E,'Point System'!$G:$G,0),0)</f>
        <v>0</v>
      </c>
      <c r="U142" s="242">
        <f>IFERROR(INDEX(Deduction!$AM:$AM,MATCH($A142,Deduction!$A:$A,0))*_xlfn.XLOOKUP(U$1,'Point System'!$E:$E,'Point System'!$G:$G,0),0)</f>
        <v>0</v>
      </c>
      <c r="V142" s="242">
        <f>IFERROR(INDEX(Deduction!$AN:$AN,MATCH($A142,Deduction!$A:$A,0))*_xlfn.XLOOKUP(V$1,'Point System'!$E:$E,'Point System'!$G:$G,0),0)</f>
        <v>0</v>
      </c>
      <c r="W142" s="241">
        <f t="shared" si="7"/>
        <v>0</v>
      </c>
      <c r="X142" s="241">
        <f t="shared" si="8"/>
        <v>0</v>
      </c>
      <c r="Y142" s="244" cm="1">
        <f t="array" ref="Y142">IFERROR(SUMPRODUCT((LOWER(INDEX(Attendance!$E:$ZZ,MATCH($A142,Attendance!$A:$A,0),0))="x")*(TEXT(Attendance!$E$1:$ZZ$1,"mmm")="May"))/SUMPRODUCT((Attendance!$E$1:$ZZ$1&lt;&gt;"")*(TEXT(Attendance!$E$1:$ZZ$1,"mmm")="May")),0)</f>
        <v>0</v>
      </c>
      <c r="Z142" s="245" cm="1">
        <f t="array" ref="Z142">IFERROR(SUMPRODUCT((LOWER(INDEX(Attendance!$E:$ZZ,MATCH($A142,Attendance!$A:$A,0),0))="x")*(Attendance!$E$2:$ZZ$2=_xlfn.XLOOKUP(E$1,'Point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43" spans="1:26" x14ac:dyDescent="0.25">
      <c r="A143" s="60">
        <f>Attendance!A142</f>
        <v>140</v>
      </c>
      <c r="B143" s="60" t="str">
        <f>IF($A143=0,"",IFERROR(_xlfn.LET(_xlpm.x,INDEX(Attendance!$B:$B,MATCH($A143,Attendance!$A:$A,0)),IF(_xlpm.x=0,"",_xlpm.x)),""))</f>
        <v/>
      </c>
      <c r="C143" s="60" t="str">
        <f>IF($A143=0,"",IFERROR(_xlfn.LET(_xlpm.x,INDEX(Attendance!$C:$C,MATCH($A143,Attendance!$A:$A,0)),IF(_xlpm.x=0,"",_xlpm.x)),""))</f>
        <v/>
      </c>
      <c r="D143" s="60" t="str">
        <f>IF($A143=0,"",IFERROR(_xlfn.LET(_xlpm.x,INDEX(Attendance!$D:$D,MATCH($A143,Attendance!$A:$A,0)),IF(_xlpm.x=0,"",_xlpm.x)),""))</f>
        <v/>
      </c>
      <c r="E143" s="233" cm="1">
        <f t="array" ref="E143">SUMPRODUCT((LOWER(INDEX(Attendance!$D:$ZZ,MATCH($A143,Attendance!$A:$A,0),0))="x")*(Attendance!$D$2:$ZZ$2=_xlfn.XLOOKUP(E$1,'Point System'!$A:$A,'Point System'!$B:$B,""))*(TEXT(Attendance!$D$1:$ZZ$1,"mmm")="May"))*_xlfn.XLOOKUP(E$1,'Point System'!$A:$A,'Point System'!$C:$C,0)</f>
        <v>0</v>
      </c>
      <c r="F143" s="233" cm="1">
        <f t="array" ref="F143">SUMPRODUCT((LOWER(INDEX(Attendance!$D:$ZZ,MATCH($A143,Attendance!$A:$A,0),0))="x")*(Attendance!$D$2:$ZZ$2=_xlfn.XLOOKUP(F$1,'Point System'!$A:$A,'Point System'!$B:$B,""))*(TEXT(Attendance!$D$1:$ZZ$1,"mmm")="May"))*_xlfn.XLOOKUP(F$1,'Point System'!$A:$A,'Point System'!$C:$C,0)</f>
        <v>0</v>
      </c>
      <c r="G143" s="233" cm="1">
        <f t="array" ref="G143">SUMPRODUCT((LOWER(INDEX(Attendance!$D:$ZZ,MATCH($A143,Attendance!$A:$A,0),0))="x")*(Attendance!$D$2:$ZZ$2=_xlfn.XLOOKUP(G$1,'Point System'!$A:$A,'Point System'!$B:$B,""))*(TEXT(Attendance!$D$1:$ZZ$1,"mmm")="May"))*_xlfn.XLOOKUP(G$1,'Point System'!$A:$A,'Point System'!$C:$C,0)</f>
        <v>0</v>
      </c>
      <c r="H143" s="233" cm="1">
        <f t="array" ref="H143">SUMPRODUCT((LOWER(INDEX(Attendance!$D:$ZZ,MATCH($A143,Attendance!$A:$A,0),0))="x")*(Attendance!$D$2:$ZZ$2=_xlfn.XLOOKUP(H$1,'Point System'!$A:$A,'Point System'!$B:$B,""))*(TEXT(Attendance!$D$1:$ZZ$1,"mmm")="May"))*_xlfn.XLOOKUP(H$1,'Point System'!$A:$A,'Point System'!$C:$C,0)</f>
        <v>0</v>
      </c>
      <c r="I143" s="233" cm="1">
        <f t="array" ref="I143">SUMPRODUCT((LOWER(INDEX(Attendance!$D:$ZZ,MATCH($A143,Attendance!$A:$A,0),0))="x")*(Attendance!$D$2:$ZZ$2=_xlfn.XLOOKUP(I$1,'Point System'!$A:$A,'Point System'!$B:$B,""))*(TEXT(Attendance!$D$1:$ZZ$1,"mmm")="May"))*_xlfn.XLOOKUP(I$1,'Point System'!$A:$A,'Point System'!$C:$C,0)</f>
        <v>0</v>
      </c>
      <c r="J143" s="233" cm="1">
        <f t="array" ref="J143">SUMPRODUCT((LOWER(INDEX(Attendance!$D:$ZZ,MATCH($A143,Attendance!$A:$A,0),0))="x")*(Attendance!$D$2:$ZZ$2=_xlfn.XLOOKUP(J$1,'Point System'!$A:$A,'Point System'!$B:$B,""))*(TEXT(Attendance!$D$1:$ZZ$1,"mmm")="May"))*_xlfn.XLOOKUP(J$1,'Point System'!$A:$A,'Point System'!$C:$C,0)</f>
        <v>0</v>
      </c>
      <c r="K143" s="233" cm="1">
        <f t="array" ref="K143">SUMPRODUCT((LOWER(INDEX(Attendance!$D:$ZZ,MATCH($A143,Attendance!$A:$A,0),0))="x")*(Attendance!$D$2:$ZZ$2=_xlfn.XLOOKUP(K$1,'Point System'!$A:$A,'Point System'!$B:$B,""))*(TEXT(Attendance!$D$1:$ZZ$1,"mmm")="May"))*_xlfn.XLOOKUP(K$1,'Point System'!$A:$A,'Point System'!$C:$C,0)</f>
        <v>0</v>
      </c>
      <c r="L143" s="188"/>
      <c r="M143" s="188"/>
      <c r="N143" s="188"/>
      <c r="O143" s="188"/>
      <c r="P143" s="241">
        <f t="shared" si="6"/>
        <v>0</v>
      </c>
      <c r="Q143" s="242">
        <f>IFERROR(INDEX(Deduction!$AI:$AI,MATCH($A143,Deduction!$A:$A,0))*_xlfn.XLOOKUP(Q$1,'Point System'!$E:$E,'Point System'!$G:$G,0),0)</f>
        <v>0</v>
      </c>
      <c r="R143" s="242">
        <f>IFERROR(INDEX(Deduction!$AJ:$AJ,MATCH($A143,Deduction!$A:$A,0))*_xlfn.XLOOKUP(R$1,'Point System'!$E:$E,'Point System'!$G:$G,0),0)</f>
        <v>0</v>
      </c>
      <c r="S143" s="242">
        <f>IFERROR(INDEX(Deduction!$AK:$AK,MATCH($A143,Deduction!$A:$A,0))*_xlfn.XLOOKUP(S$1,'Point System'!$E:$E,'Point System'!$G:$G,0),0)</f>
        <v>0</v>
      </c>
      <c r="T143" s="242">
        <f>IFERROR(INDEX(Deduction!$AL:$AL,MATCH($A143,Deduction!$A:$A,0))*_xlfn.XLOOKUP(T$1,'Point System'!$E:$E,'Point System'!$G:$G,0),0)</f>
        <v>0</v>
      </c>
      <c r="U143" s="242">
        <f>IFERROR(INDEX(Deduction!$AM:$AM,MATCH($A143,Deduction!$A:$A,0))*_xlfn.XLOOKUP(U$1,'Point System'!$E:$E,'Point System'!$G:$G,0),0)</f>
        <v>0</v>
      </c>
      <c r="V143" s="242">
        <f>IFERROR(INDEX(Deduction!$AN:$AN,MATCH($A143,Deduction!$A:$A,0))*_xlfn.XLOOKUP(V$1,'Point System'!$E:$E,'Point System'!$G:$G,0),0)</f>
        <v>0</v>
      </c>
      <c r="W143" s="241">
        <f t="shared" si="7"/>
        <v>0</v>
      </c>
      <c r="X143" s="241">
        <f t="shared" si="8"/>
        <v>0</v>
      </c>
      <c r="Y143" s="244" cm="1">
        <f t="array" ref="Y143">IFERROR(SUMPRODUCT((LOWER(INDEX(Attendance!$E:$ZZ,MATCH($A143,Attendance!$A:$A,0),0))="x")*(TEXT(Attendance!$E$1:$ZZ$1,"mmm")="May"))/SUMPRODUCT((Attendance!$E$1:$ZZ$1&lt;&gt;"")*(TEXT(Attendance!$E$1:$ZZ$1,"mmm")="May")),0)</f>
        <v>0</v>
      </c>
      <c r="Z143" s="245" cm="1">
        <f t="array" ref="Z143">IFERROR(SUMPRODUCT((LOWER(INDEX(Attendance!$E:$ZZ,MATCH($A143,Attendance!$A:$A,0),0))="x")*(Attendance!$E$2:$ZZ$2=_xlfn.XLOOKUP(E$1,'Point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44" spans="1:26" x14ac:dyDescent="0.25">
      <c r="A144" s="58">
        <f>Attendance!A143</f>
        <v>141</v>
      </c>
      <c r="B144" s="60" t="str">
        <f>IF($A144=0,"",IFERROR(_xlfn.LET(_xlpm.x,INDEX(Attendance!$B:$B,MATCH($A144,Attendance!$A:$A,0)),IF(_xlpm.x=0,"",_xlpm.x)),""))</f>
        <v/>
      </c>
      <c r="C144" s="60" t="str">
        <f>IF($A144=0,"",IFERROR(_xlfn.LET(_xlpm.x,INDEX(Attendance!$C:$C,MATCH($A144,Attendance!$A:$A,0)),IF(_xlpm.x=0,"",_xlpm.x)),""))</f>
        <v/>
      </c>
      <c r="D144" s="60" t="str">
        <f>IF($A144=0,"",IFERROR(_xlfn.LET(_xlpm.x,INDEX(Attendance!$D:$D,MATCH($A144,Attendance!$A:$A,0)),IF(_xlpm.x=0,"",_xlpm.x)),""))</f>
        <v/>
      </c>
      <c r="E144" s="233" cm="1">
        <f t="array" ref="E144">SUMPRODUCT((LOWER(INDEX(Attendance!$D:$ZZ,MATCH($A144,Attendance!$A:$A,0),0))="x")*(Attendance!$D$2:$ZZ$2=_xlfn.XLOOKUP(E$1,'Point System'!$A:$A,'Point System'!$B:$B,""))*(TEXT(Attendance!$D$1:$ZZ$1,"mmm")="May"))*_xlfn.XLOOKUP(E$1,'Point System'!$A:$A,'Point System'!$C:$C,0)</f>
        <v>0</v>
      </c>
      <c r="F144" s="233" cm="1">
        <f t="array" ref="F144">SUMPRODUCT((LOWER(INDEX(Attendance!$D:$ZZ,MATCH($A144,Attendance!$A:$A,0),0))="x")*(Attendance!$D$2:$ZZ$2=_xlfn.XLOOKUP(F$1,'Point System'!$A:$A,'Point System'!$B:$B,""))*(TEXT(Attendance!$D$1:$ZZ$1,"mmm")="May"))*_xlfn.XLOOKUP(F$1,'Point System'!$A:$A,'Point System'!$C:$C,0)</f>
        <v>0</v>
      </c>
      <c r="G144" s="233" cm="1">
        <f t="array" ref="G144">SUMPRODUCT((LOWER(INDEX(Attendance!$D:$ZZ,MATCH($A144,Attendance!$A:$A,0),0))="x")*(Attendance!$D$2:$ZZ$2=_xlfn.XLOOKUP(G$1,'Point System'!$A:$A,'Point System'!$B:$B,""))*(TEXT(Attendance!$D$1:$ZZ$1,"mmm")="May"))*_xlfn.XLOOKUP(G$1,'Point System'!$A:$A,'Point System'!$C:$C,0)</f>
        <v>0</v>
      </c>
      <c r="H144" s="233" cm="1">
        <f t="array" ref="H144">SUMPRODUCT((LOWER(INDEX(Attendance!$D:$ZZ,MATCH($A144,Attendance!$A:$A,0),0))="x")*(Attendance!$D$2:$ZZ$2=_xlfn.XLOOKUP(H$1,'Point System'!$A:$A,'Point System'!$B:$B,""))*(TEXT(Attendance!$D$1:$ZZ$1,"mmm")="May"))*_xlfn.XLOOKUP(H$1,'Point System'!$A:$A,'Point System'!$C:$C,0)</f>
        <v>0</v>
      </c>
      <c r="I144" s="233" cm="1">
        <f t="array" ref="I144">SUMPRODUCT((LOWER(INDEX(Attendance!$D:$ZZ,MATCH($A144,Attendance!$A:$A,0),0))="x")*(Attendance!$D$2:$ZZ$2=_xlfn.XLOOKUP(I$1,'Point System'!$A:$A,'Point System'!$B:$B,""))*(TEXT(Attendance!$D$1:$ZZ$1,"mmm")="May"))*_xlfn.XLOOKUP(I$1,'Point System'!$A:$A,'Point System'!$C:$C,0)</f>
        <v>0</v>
      </c>
      <c r="J144" s="233" cm="1">
        <f t="array" ref="J144">SUMPRODUCT((LOWER(INDEX(Attendance!$D:$ZZ,MATCH($A144,Attendance!$A:$A,0),0))="x")*(Attendance!$D$2:$ZZ$2=_xlfn.XLOOKUP(J$1,'Point System'!$A:$A,'Point System'!$B:$B,""))*(TEXT(Attendance!$D$1:$ZZ$1,"mmm")="May"))*_xlfn.XLOOKUP(J$1,'Point System'!$A:$A,'Point System'!$C:$C,0)</f>
        <v>0</v>
      </c>
      <c r="K144" s="233" cm="1">
        <f t="array" ref="K144">SUMPRODUCT((LOWER(INDEX(Attendance!$D:$ZZ,MATCH($A144,Attendance!$A:$A,0),0))="x")*(Attendance!$D$2:$ZZ$2=_xlfn.XLOOKUP(K$1,'Point System'!$A:$A,'Point System'!$B:$B,""))*(TEXT(Attendance!$D$1:$ZZ$1,"mmm")="May"))*_xlfn.XLOOKUP(K$1,'Point System'!$A:$A,'Point System'!$C:$C,0)</f>
        <v>0</v>
      </c>
      <c r="L144" s="188"/>
      <c r="M144" s="188"/>
      <c r="N144" s="188"/>
      <c r="O144" s="188"/>
      <c r="P144" s="241">
        <f t="shared" si="6"/>
        <v>0</v>
      </c>
      <c r="Q144" s="242">
        <f>IFERROR(INDEX(Deduction!$AI:$AI,MATCH($A144,Deduction!$A:$A,0))*_xlfn.XLOOKUP(Q$1,'Point System'!$E:$E,'Point System'!$G:$G,0),0)</f>
        <v>0</v>
      </c>
      <c r="R144" s="242">
        <f>IFERROR(INDEX(Deduction!$AJ:$AJ,MATCH($A144,Deduction!$A:$A,0))*_xlfn.XLOOKUP(R$1,'Point System'!$E:$E,'Point System'!$G:$G,0),0)</f>
        <v>0</v>
      </c>
      <c r="S144" s="242">
        <f>IFERROR(INDEX(Deduction!$AK:$AK,MATCH($A144,Deduction!$A:$A,0))*_xlfn.XLOOKUP(S$1,'Point System'!$E:$E,'Point System'!$G:$G,0),0)</f>
        <v>0</v>
      </c>
      <c r="T144" s="242">
        <f>IFERROR(INDEX(Deduction!$AL:$AL,MATCH($A144,Deduction!$A:$A,0))*_xlfn.XLOOKUP(T$1,'Point System'!$E:$E,'Point System'!$G:$G,0),0)</f>
        <v>0</v>
      </c>
      <c r="U144" s="242">
        <f>IFERROR(INDEX(Deduction!$AM:$AM,MATCH($A144,Deduction!$A:$A,0))*_xlfn.XLOOKUP(U$1,'Point System'!$E:$E,'Point System'!$G:$G,0),0)</f>
        <v>0</v>
      </c>
      <c r="V144" s="242">
        <f>IFERROR(INDEX(Deduction!$AN:$AN,MATCH($A144,Deduction!$A:$A,0))*_xlfn.XLOOKUP(V$1,'Point System'!$E:$E,'Point System'!$G:$G,0),0)</f>
        <v>0</v>
      </c>
      <c r="W144" s="241">
        <f t="shared" si="7"/>
        <v>0</v>
      </c>
      <c r="X144" s="241">
        <f t="shared" si="8"/>
        <v>0</v>
      </c>
      <c r="Y144" s="244" cm="1">
        <f t="array" ref="Y144">IFERROR(SUMPRODUCT((LOWER(INDEX(Attendance!$E:$ZZ,MATCH($A144,Attendance!$A:$A,0),0))="x")*(TEXT(Attendance!$E$1:$ZZ$1,"mmm")="May"))/SUMPRODUCT((Attendance!$E$1:$ZZ$1&lt;&gt;"")*(TEXT(Attendance!$E$1:$ZZ$1,"mmm")="May")),0)</f>
        <v>0</v>
      </c>
      <c r="Z144" s="245" cm="1">
        <f t="array" ref="Z144">IFERROR(SUMPRODUCT((LOWER(INDEX(Attendance!$E:$ZZ,MATCH($A144,Attendance!$A:$A,0),0))="x")*(Attendance!$E$2:$ZZ$2=_xlfn.XLOOKUP(E$1,'Point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45" spans="1:26" x14ac:dyDescent="0.25">
      <c r="A145" s="60">
        <f>Attendance!A144</f>
        <v>142</v>
      </c>
      <c r="B145" s="60" t="str">
        <f>IF($A145=0,"",IFERROR(_xlfn.LET(_xlpm.x,INDEX(Attendance!$B:$B,MATCH($A145,Attendance!$A:$A,0)),IF(_xlpm.x=0,"",_xlpm.x)),""))</f>
        <v/>
      </c>
      <c r="C145" s="60" t="str">
        <f>IF($A145=0,"",IFERROR(_xlfn.LET(_xlpm.x,INDEX(Attendance!$C:$C,MATCH($A145,Attendance!$A:$A,0)),IF(_xlpm.x=0,"",_xlpm.x)),""))</f>
        <v/>
      </c>
      <c r="D145" s="60" t="str">
        <f>IF($A145=0,"",IFERROR(_xlfn.LET(_xlpm.x,INDEX(Attendance!$D:$D,MATCH($A145,Attendance!$A:$A,0)),IF(_xlpm.x=0,"",_xlpm.x)),""))</f>
        <v/>
      </c>
      <c r="E145" s="233" cm="1">
        <f t="array" ref="E145">SUMPRODUCT((LOWER(INDEX(Attendance!$D:$ZZ,MATCH($A145,Attendance!$A:$A,0),0))="x")*(Attendance!$D$2:$ZZ$2=_xlfn.XLOOKUP(E$1,'Point System'!$A:$A,'Point System'!$B:$B,""))*(TEXT(Attendance!$D$1:$ZZ$1,"mmm")="May"))*_xlfn.XLOOKUP(E$1,'Point System'!$A:$A,'Point System'!$C:$C,0)</f>
        <v>0</v>
      </c>
      <c r="F145" s="233" cm="1">
        <f t="array" ref="F145">SUMPRODUCT((LOWER(INDEX(Attendance!$D:$ZZ,MATCH($A145,Attendance!$A:$A,0),0))="x")*(Attendance!$D$2:$ZZ$2=_xlfn.XLOOKUP(F$1,'Point System'!$A:$A,'Point System'!$B:$B,""))*(TEXT(Attendance!$D$1:$ZZ$1,"mmm")="May"))*_xlfn.XLOOKUP(F$1,'Point System'!$A:$A,'Point System'!$C:$C,0)</f>
        <v>0</v>
      </c>
      <c r="G145" s="233" cm="1">
        <f t="array" ref="G145">SUMPRODUCT((LOWER(INDEX(Attendance!$D:$ZZ,MATCH($A145,Attendance!$A:$A,0),0))="x")*(Attendance!$D$2:$ZZ$2=_xlfn.XLOOKUP(G$1,'Point System'!$A:$A,'Point System'!$B:$B,""))*(TEXT(Attendance!$D$1:$ZZ$1,"mmm")="May"))*_xlfn.XLOOKUP(G$1,'Point System'!$A:$A,'Point System'!$C:$C,0)</f>
        <v>0</v>
      </c>
      <c r="H145" s="233" cm="1">
        <f t="array" ref="H145">SUMPRODUCT((LOWER(INDEX(Attendance!$D:$ZZ,MATCH($A145,Attendance!$A:$A,0),0))="x")*(Attendance!$D$2:$ZZ$2=_xlfn.XLOOKUP(H$1,'Point System'!$A:$A,'Point System'!$B:$B,""))*(TEXT(Attendance!$D$1:$ZZ$1,"mmm")="May"))*_xlfn.XLOOKUP(H$1,'Point System'!$A:$A,'Point System'!$C:$C,0)</f>
        <v>0</v>
      </c>
      <c r="I145" s="233" cm="1">
        <f t="array" ref="I145">SUMPRODUCT((LOWER(INDEX(Attendance!$D:$ZZ,MATCH($A145,Attendance!$A:$A,0),0))="x")*(Attendance!$D$2:$ZZ$2=_xlfn.XLOOKUP(I$1,'Point System'!$A:$A,'Point System'!$B:$B,""))*(TEXT(Attendance!$D$1:$ZZ$1,"mmm")="May"))*_xlfn.XLOOKUP(I$1,'Point System'!$A:$A,'Point System'!$C:$C,0)</f>
        <v>0</v>
      </c>
      <c r="J145" s="233" cm="1">
        <f t="array" ref="J145">SUMPRODUCT((LOWER(INDEX(Attendance!$D:$ZZ,MATCH($A145,Attendance!$A:$A,0),0))="x")*(Attendance!$D$2:$ZZ$2=_xlfn.XLOOKUP(J$1,'Point System'!$A:$A,'Point System'!$B:$B,""))*(TEXT(Attendance!$D$1:$ZZ$1,"mmm")="May"))*_xlfn.XLOOKUP(J$1,'Point System'!$A:$A,'Point System'!$C:$C,0)</f>
        <v>0</v>
      </c>
      <c r="K145" s="233" cm="1">
        <f t="array" ref="K145">SUMPRODUCT((LOWER(INDEX(Attendance!$D:$ZZ,MATCH($A145,Attendance!$A:$A,0),0))="x")*(Attendance!$D$2:$ZZ$2=_xlfn.XLOOKUP(K$1,'Point System'!$A:$A,'Point System'!$B:$B,""))*(TEXT(Attendance!$D$1:$ZZ$1,"mmm")="May"))*_xlfn.XLOOKUP(K$1,'Point System'!$A:$A,'Point System'!$C:$C,0)</f>
        <v>0</v>
      </c>
      <c r="L145" s="188"/>
      <c r="M145" s="188"/>
      <c r="N145" s="188"/>
      <c r="O145" s="188"/>
      <c r="P145" s="241">
        <f t="shared" si="6"/>
        <v>0</v>
      </c>
      <c r="Q145" s="242">
        <f>IFERROR(INDEX(Deduction!$AI:$AI,MATCH($A145,Deduction!$A:$A,0))*_xlfn.XLOOKUP(Q$1,'Point System'!$E:$E,'Point System'!$G:$G,0),0)</f>
        <v>0</v>
      </c>
      <c r="R145" s="242">
        <f>IFERROR(INDEX(Deduction!$AJ:$AJ,MATCH($A145,Deduction!$A:$A,0))*_xlfn.XLOOKUP(R$1,'Point System'!$E:$E,'Point System'!$G:$G,0),0)</f>
        <v>0</v>
      </c>
      <c r="S145" s="242">
        <f>IFERROR(INDEX(Deduction!$AK:$AK,MATCH($A145,Deduction!$A:$A,0))*_xlfn.XLOOKUP(S$1,'Point System'!$E:$E,'Point System'!$G:$G,0),0)</f>
        <v>0</v>
      </c>
      <c r="T145" s="242">
        <f>IFERROR(INDEX(Deduction!$AL:$AL,MATCH($A145,Deduction!$A:$A,0))*_xlfn.XLOOKUP(T$1,'Point System'!$E:$E,'Point System'!$G:$G,0),0)</f>
        <v>0</v>
      </c>
      <c r="U145" s="242">
        <f>IFERROR(INDEX(Deduction!$AM:$AM,MATCH($A145,Deduction!$A:$A,0))*_xlfn.XLOOKUP(U$1,'Point System'!$E:$E,'Point System'!$G:$G,0),0)</f>
        <v>0</v>
      </c>
      <c r="V145" s="242">
        <f>IFERROR(INDEX(Deduction!$AN:$AN,MATCH($A145,Deduction!$A:$A,0))*_xlfn.XLOOKUP(V$1,'Point System'!$E:$E,'Point System'!$G:$G,0),0)</f>
        <v>0</v>
      </c>
      <c r="W145" s="241">
        <f t="shared" si="7"/>
        <v>0</v>
      </c>
      <c r="X145" s="241">
        <f t="shared" si="8"/>
        <v>0</v>
      </c>
      <c r="Y145" s="244" cm="1">
        <f t="array" ref="Y145">IFERROR(SUMPRODUCT((LOWER(INDEX(Attendance!$E:$ZZ,MATCH($A145,Attendance!$A:$A,0),0))="x")*(TEXT(Attendance!$E$1:$ZZ$1,"mmm")="May"))/SUMPRODUCT((Attendance!$E$1:$ZZ$1&lt;&gt;"")*(TEXT(Attendance!$E$1:$ZZ$1,"mmm")="May")),0)</f>
        <v>0</v>
      </c>
      <c r="Z145" s="245" cm="1">
        <f t="array" ref="Z145">IFERROR(SUMPRODUCT((LOWER(INDEX(Attendance!$E:$ZZ,MATCH($A145,Attendance!$A:$A,0),0))="x")*(Attendance!$E$2:$ZZ$2=_xlfn.XLOOKUP(E$1,'Point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46" spans="1:26" x14ac:dyDescent="0.25">
      <c r="A146" s="58">
        <f>Attendance!A145</f>
        <v>143</v>
      </c>
      <c r="B146" s="60" t="str">
        <f>IF($A146=0,"",IFERROR(_xlfn.LET(_xlpm.x,INDEX(Attendance!$B:$B,MATCH($A146,Attendance!$A:$A,0)),IF(_xlpm.x=0,"",_xlpm.x)),""))</f>
        <v/>
      </c>
      <c r="C146" s="60" t="str">
        <f>IF($A146=0,"",IFERROR(_xlfn.LET(_xlpm.x,INDEX(Attendance!$C:$C,MATCH($A146,Attendance!$A:$A,0)),IF(_xlpm.x=0,"",_xlpm.x)),""))</f>
        <v/>
      </c>
      <c r="D146" s="60" t="str">
        <f>IF($A146=0,"",IFERROR(_xlfn.LET(_xlpm.x,INDEX(Attendance!$D:$D,MATCH($A146,Attendance!$A:$A,0)),IF(_xlpm.x=0,"",_xlpm.x)),""))</f>
        <v/>
      </c>
      <c r="E146" s="233" cm="1">
        <f t="array" ref="E146">SUMPRODUCT((LOWER(INDEX(Attendance!$D:$ZZ,MATCH($A146,Attendance!$A:$A,0),0))="x")*(Attendance!$D$2:$ZZ$2=_xlfn.XLOOKUP(E$1,'Point System'!$A:$A,'Point System'!$B:$B,""))*(TEXT(Attendance!$D$1:$ZZ$1,"mmm")="May"))*_xlfn.XLOOKUP(E$1,'Point System'!$A:$A,'Point System'!$C:$C,0)</f>
        <v>0</v>
      </c>
      <c r="F146" s="233" cm="1">
        <f t="array" ref="F146">SUMPRODUCT((LOWER(INDEX(Attendance!$D:$ZZ,MATCH($A146,Attendance!$A:$A,0),0))="x")*(Attendance!$D$2:$ZZ$2=_xlfn.XLOOKUP(F$1,'Point System'!$A:$A,'Point System'!$B:$B,""))*(TEXT(Attendance!$D$1:$ZZ$1,"mmm")="May"))*_xlfn.XLOOKUP(F$1,'Point System'!$A:$A,'Point System'!$C:$C,0)</f>
        <v>0</v>
      </c>
      <c r="G146" s="233" cm="1">
        <f t="array" ref="G146">SUMPRODUCT((LOWER(INDEX(Attendance!$D:$ZZ,MATCH($A146,Attendance!$A:$A,0),0))="x")*(Attendance!$D$2:$ZZ$2=_xlfn.XLOOKUP(G$1,'Point System'!$A:$A,'Point System'!$B:$B,""))*(TEXT(Attendance!$D$1:$ZZ$1,"mmm")="May"))*_xlfn.XLOOKUP(G$1,'Point System'!$A:$A,'Point System'!$C:$C,0)</f>
        <v>0</v>
      </c>
      <c r="H146" s="233" cm="1">
        <f t="array" ref="H146">SUMPRODUCT((LOWER(INDEX(Attendance!$D:$ZZ,MATCH($A146,Attendance!$A:$A,0),0))="x")*(Attendance!$D$2:$ZZ$2=_xlfn.XLOOKUP(H$1,'Point System'!$A:$A,'Point System'!$B:$B,""))*(TEXT(Attendance!$D$1:$ZZ$1,"mmm")="May"))*_xlfn.XLOOKUP(H$1,'Point System'!$A:$A,'Point System'!$C:$C,0)</f>
        <v>0</v>
      </c>
      <c r="I146" s="233" cm="1">
        <f t="array" ref="I146">SUMPRODUCT((LOWER(INDEX(Attendance!$D:$ZZ,MATCH($A146,Attendance!$A:$A,0),0))="x")*(Attendance!$D$2:$ZZ$2=_xlfn.XLOOKUP(I$1,'Point System'!$A:$A,'Point System'!$B:$B,""))*(TEXT(Attendance!$D$1:$ZZ$1,"mmm")="May"))*_xlfn.XLOOKUP(I$1,'Point System'!$A:$A,'Point System'!$C:$C,0)</f>
        <v>0</v>
      </c>
      <c r="J146" s="233" cm="1">
        <f t="array" ref="J146">SUMPRODUCT((LOWER(INDEX(Attendance!$D:$ZZ,MATCH($A146,Attendance!$A:$A,0),0))="x")*(Attendance!$D$2:$ZZ$2=_xlfn.XLOOKUP(J$1,'Point System'!$A:$A,'Point System'!$B:$B,""))*(TEXT(Attendance!$D$1:$ZZ$1,"mmm")="May"))*_xlfn.XLOOKUP(J$1,'Point System'!$A:$A,'Point System'!$C:$C,0)</f>
        <v>0</v>
      </c>
      <c r="K146" s="233" cm="1">
        <f t="array" ref="K146">SUMPRODUCT((LOWER(INDEX(Attendance!$D:$ZZ,MATCH($A146,Attendance!$A:$A,0),0))="x")*(Attendance!$D$2:$ZZ$2=_xlfn.XLOOKUP(K$1,'Point System'!$A:$A,'Point System'!$B:$B,""))*(TEXT(Attendance!$D$1:$ZZ$1,"mmm")="May"))*_xlfn.XLOOKUP(K$1,'Point System'!$A:$A,'Point System'!$C:$C,0)</f>
        <v>0</v>
      </c>
      <c r="L146" s="188"/>
      <c r="M146" s="188"/>
      <c r="N146" s="188"/>
      <c r="O146" s="188"/>
      <c r="P146" s="241">
        <f t="shared" si="6"/>
        <v>0</v>
      </c>
      <c r="Q146" s="242">
        <f>IFERROR(INDEX(Deduction!$AI:$AI,MATCH($A146,Deduction!$A:$A,0))*_xlfn.XLOOKUP(Q$1,'Point System'!$E:$E,'Point System'!$G:$G,0),0)</f>
        <v>0</v>
      </c>
      <c r="R146" s="242">
        <f>IFERROR(INDEX(Deduction!$AJ:$AJ,MATCH($A146,Deduction!$A:$A,0))*_xlfn.XLOOKUP(R$1,'Point System'!$E:$E,'Point System'!$G:$G,0),0)</f>
        <v>0</v>
      </c>
      <c r="S146" s="242">
        <f>IFERROR(INDEX(Deduction!$AK:$AK,MATCH($A146,Deduction!$A:$A,0))*_xlfn.XLOOKUP(S$1,'Point System'!$E:$E,'Point System'!$G:$G,0),0)</f>
        <v>0</v>
      </c>
      <c r="T146" s="242">
        <f>IFERROR(INDEX(Deduction!$AL:$AL,MATCH($A146,Deduction!$A:$A,0))*_xlfn.XLOOKUP(T$1,'Point System'!$E:$E,'Point System'!$G:$G,0),0)</f>
        <v>0</v>
      </c>
      <c r="U146" s="242">
        <f>IFERROR(INDEX(Deduction!$AM:$AM,MATCH($A146,Deduction!$A:$A,0))*_xlfn.XLOOKUP(U$1,'Point System'!$E:$E,'Point System'!$G:$G,0),0)</f>
        <v>0</v>
      </c>
      <c r="V146" s="242">
        <f>IFERROR(INDEX(Deduction!$AN:$AN,MATCH($A146,Deduction!$A:$A,0))*_xlfn.XLOOKUP(V$1,'Point System'!$E:$E,'Point System'!$G:$G,0),0)</f>
        <v>0</v>
      </c>
      <c r="W146" s="241">
        <f t="shared" si="7"/>
        <v>0</v>
      </c>
      <c r="X146" s="241">
        <f t="shared" si="8"/>
        <v>0</v>
      </c>
      <c r="Y146" s="244" cm="1">
        <f t="array" ref="Y146">IFERROR(SUMPRODUCT((LOWER(INDEX(Attendance!$E:$ZZ,MATCH($A146,Attendance!$A:$A,0),0))="x")*(TEXT(Attendance!$E$1:$ZZ$1,"mmm")="May"))/SUMPRODUCT((Attendance!$E$1:$ZZ$1&lt;&gt;"")*(TEXT(Attendance!$E$1:$ZZ$1,"mmm")="May")),0)</f>
        <v>0</v>
      </c>
      <c r="Z146" s="245" cm="1">
        <f t="array" ref="Z146">IFERROR(SUMPRODUCT((LOWER(INDEX(Attendance!$E:$ZZ,MATCH($A146,Attendance!$A:$A,0),0))="x")*(Attendance!$E$2:$ZZ$2=_xlfn.XLOOKUP(E$1,'Point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47" spans="1:26" x14ac:dyDescent="0.25">
      <c r="A147" s="60">
        <f>Attendance!A146</f>
        <v>144</v>
      </c>
      <c r="B147" s="60" t="str">
        <f>IF($A147=0,"",IFERROR(_xlfn.LET(_xlpm.x,INDEX(Attendance!$B:$B,MATCH($A147,Attendance!$A:$A,0)),IF(_xlpm.x=0,"",_xlpm.x)),""))</f>
        <v/>
      </c>
      <c r="C147" s="60" t="str">
        <f>IF($A147=0,"",IFERROR(_xlfn.LET(_xlpm.x,INDEX(Attendance!$C:$C,MATCH($A147,Attendance!$A:$A,0)),IF(_xlpm.x=0,"",_xlpm.x)),""))</f>
        <v/>
      </c>
      <c r="D147" s="60" t="str">
        <f>IF($A147=0,"",IFERROR(_xlfn.LET(_xlpm.x,INDEX(Attendance!$D:$D,MATCH($A147,Attendance!$A:$A,0)),IF(_xlpm.x=0,"",_xlpm.x)),""))</f>
        <v/>
      </c>
      <c r="E147" s="233" cm="1">
        <f t="array" ref="E147">SUMPRODUCT((LOWER(INDEX(Attendance!$D:$ZZ,MATCH($A147,Attendance!$A:$A,0),0))="x")*(Attendance!$D$2:$ZZ$2=_xlfn.XLOOKUP(E$1,'Point System'!$A:$A,'Point System'!$B:$B,""))*(TEXT(Attendance!$D$1:$ZZ$1,"mmm")="May"))*_xlfn.XLOOKUP(E$1,'Point System'!$A:$A,'Point System'!$C:$C,0)</f>
        <v>0</v>
      </c>
      <c r="F147" s="233" cm="1">
        <f t="array" ref="F147">SUMPRODUCT((LOWER(INDEX(Attendance!$D:$ZZ,MATCH($A147,Attendance!$A:$A,0),0))="x")*(Attendance!$D$2:$ZZ$2=_xlfn.XLOOKUP(F$1,'Point System'!$A:$A,'Point System'!$B:$B,""))*(TEXT(Attendance!$D$1:$ZZ$1,"mmm")="May"))*_xlfn.XLOOKUP(F$1,'Point System'!$A:$A,'Point System'!$C:$C,0)</f>
        <v>0</v>
      </c>
      <c r="G147" s="233" cm="1">
        <f t="array" ref="G147">SUMPRODUCT((LOWER(INDEX(Attendance!$D:$ZZ,MATCH($A147,Attendance!$A:$A,0),0))="x")*(Attendance!$D$2:$ZZ$2=_xlfn.XLOOKUP(G$1,'Point System'!$A:$A,'Point System'!$B:$B,""))*(TEXT(Attendance!$D$1:$ZZ$1,"mmm")="May"))*_xlfn.XLOOKUP(G$1,'Point System'!$A:$A,'Point System'!$C:$C,0)</f>
        <v>0</v>
      </c>
      <c r="H147" s="233" cm="1">
        <f t="array" ref="H147">SUMPRODUCT((LOWER(INDEX(Attendance!$D:$ZZ,MATCH($A147,Attendance!$A:$A,0),0))="x")*(Attendance!$D$2:$ZZ$2=_xlfn.XLOOKUP(H$1,'Point System'!$A:$A,'Point System'!$B:$B,""))*(TEXT(Attendance!$D$1:$ZZ$1,"mmm")="May"))*_xlfn.XLOOKUP(H$1,'Point System'!$A:$A,'Point System'!$C:$C,0)</f>
        <v>0</v>
      </c>
      <c r="I147" s="233" cm="1">
        <f t="array" ref="I147">SUMPRODUCT((LOWER(INDEX(Attendance!$D:$ZZ,MATCH($A147,Attendance!$A:$A,0),0))="x")*(Attendance!$D$2:$ZZ$2=_xlfn.XLOOKUP(I$1,'Point System'!$A:$A,'Point System'!$B:$B,""))*(TEXT(Attendance!$D$1:$ZZ$1,"mmm")="May"))*_xlfn.XLOOKUP(I$1,'Point System'!$A:$A,'Point System'!$C:$C,0)</f>
        <v>0</v>
      </c>
      <c r="J147" s="233" cm="1">
        <f t="array" ref="J147">SUMPRODUCT((LOWER(INDEX(Attendance!$D:$ZZ,MATCH($A147,Attendance!$A:$A,0),0))="x")*(Attendance!$D$2:$ZZ$2=_xlfn.XLOOKUP(J$1,'Point System'!$A:$A,'Point System'!$B:$B,""))*(TEXT(Attendance!$D$1:$ZZ$1,"mmm")="May"))*_xlfn.XLOOKUP(J$1,'Point System'!$A:$A,'Point System'!$C:$C,0)</f>
        <v>0</v>
      </c>
      <c r="K147" s="233" cm="1">
        <f t="array" ref="K147">SUMPRODUCT((LOWER(INDEX(Attendance!$D:$ZZ,MATCH($A147,Attendance!$A:$A,0),0))="x")*(Attendance!$D$2:$ZZ$2=_xlfn.XLOOKUP(K$1,'Point System'!$A:$A,'Point System'!$B:$B,""))*(TEXT(Attendance!$D$1:$ZZ$1,"mmm")="May"))*_xlfn.XLOOKUP(K$1,'Point System'!$A:$A,'Point System'!$C:$C,0)</f>
        <v>0</v>
      </c>
      <c r="L147" s="188"/>
      <c r="M147" s="188"/>
      <c r="N147" s="188"/>
      <c r="O147" s="188"/>
      <c r="P147" s="241">
        <f t="shared" si="6"/>
        <v>0</v>
      </c>
      <c r="Q147" s="242">
        <f>IFERROR(INDEX(Deduction!$AI:$AI,MATCH($A147,Deduction!$A:$A,0))*_xlfn.XLOOKUP(Q$1,'Point System'!$E:$E,'Point System'!$G:$G,0),0)</f>
        <v>0</v>
      </c>
      <c r="R147" s="242">
        <f>IFERROR(INDEX(Deduction!$AJ:$AJ,MATCH($A147,Deduction!$A:$A,0))*_xlfn.XLOOKUP(R$1,'Point System'!$E:$E,'Point System'!$G:$G,0),0)</f>
        <v>0</v>
      </c>
      <c r="S147" s="242">
        <f>IFERROR(INDEX(Deduction!$AK:$AK,MATCH($A147,Deduction!$A:$A,0))*_xlfn.XLOOKUP(S$1,'Point System'!$E:$E,'Point System'!$G:$G,0),0)</f>
        <v>0</v>
      </c>
      <c r="T147" s="242">
        <f>IFERROR(INDEX(Deduction!$AL:$AL,MATCH($A147,Deduction!$A:$A,0))*_xlfn.XLOOKUP(T$1,'Point System'!$E:$E,'Point System'!$G:$G,0),0)</f>
        <v>0</v>
      </c>
      <c r="U147" s="242">
        <f>IFERROR(INDEX(Deduction!$AM:$AM,MATCH($A147,Deduction!$A:$A,0))*_xlfn.XLOOKUP(U$1,'Point System'!$E:$E,'Point System'!$G:$G,0),0)</f>
        <v>0</v>
      </c>
      <c r="V147" s="242">
        <f>IFERROR(INDEX(Deduction!$AN:$AN,MATCH($A147,Deduction!$A:$A,0))*_xlfn.XLOOKUP(V$1,'Point System'!$E:$E,'Point System'!$G:$G,0),0)</f>
        <v>0</v>
      </c>
      <c r="W147" s="241">
        <f t="shared" si="7"/>
        <v>0</v>
      </c>
      <c r="X147" s="241">
        <f t="shared" si="8"/>
        <v>0</v>
      </c>
      <c r="Y147" s="244" cm="1">
        <f t="array" ref="Y147">IFERROR(SUMPRODUCT((LOWER(INDEX(Attendance!$E:$ZZ,MATCH($A147,Attendance!$A:$A,0),0))="x")*(TEXT(Attendance!$E$1:$ZZ$1,"mmm")="May"))/SUMPRODUCT((Attendance!$E$1:$ZZ$1&lt;&gt;"")*(TEXT(Attendance!$E$1:$ZZ$1,"mmm")="May")),0)</f>
        <v>0</v>
      </c>
      <c r="Z147" s="245" cm="1">
        <f t="array" ref="Z147">IFERROR(SUMPRODUCT((LOWER(INDEX(Attendance!$E:$ZZ,MATCH($A147,Attendance!$A:$A,0),0))="x")*(Attendance!$E$2:$ZZ$2=_xlfn.XLOOKUP(E$1,'Point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48" spans="1:26" x14ac:dyDescent="0.25">
      <c r="A148" s="58">
        <f>Attendance!A147</f>
        <v>145</v>
      </c>
      <c r="B148" s="60" t="str">
        <f>IF($A148=0,"",IFERROR(_xlfn.LET(_xlpm.x,INDEX(Attendance!$B:$B,MATCH($A148,Attendance!$A:$A,0)),IF(_xlpm.x=0,"",_xlpm.x)),""))</f>
        <v/>
      </c>
      <c r="C148" s="60" t="str">
        <f>IF($A148=0,"",IFERROR(_xlfn.LET(_xlpm.x,INDEX(Attendance!$C:$C,MATCH($A148,Attendance!$A:$A,0)),IF(_xlpm.x=0,"",_xlpm.x)),""))</f>
        <v/>
      </c>
      <c r="D148" s="60" t="str">
        <f>IF($A148=0,"",IFERROR(_xlfn.LET(_xlpm.x,INDEX(Attendance!$D:$D,MATCH($A148,Attendance!$A:$A,0)),IF(_xlpm.x=0,"",_xlpm.x)),""))</f>
        <v/>
      </c>
      <c r="E148" s="233" cm="1">
        <f t="array" ref="E148">SUMPRODUCT((LOWER(INDEX(Attendance!$D:$ZZ,MATCH($A148,Attendance!$A:$A,0),0))="x")*(Attendance!$D$2:$ZZ$2=_xlfn.XLOOKUP(E$1,'Point System'!$A:$A,'Point System'!$B:$B,""))*(TEXT(Attendance!$D$1:$ZZ$1,"mmm")="May"))*_xlfn.XLOOKUP(E$1,'Point System'!$A:$A,'Point System'!$C:$C,0)</f>
        <v>0</v>
      </c>
      <c r="F148" s="233" cm="1">
        <f t="array" ref="F148">SUMPRODUCT((LOWER(INDEX(Attendance!$D:$ZZ,MATCH($A148,Attendance!$A:$A,0),0))="x")*(Attendance!$D$2:$ZZ$2=_xlfn.XLOOKUP(F$1,'Point System'!$A:$A,'Point System'!$B:$B,""))*(TEXT(Attendance!$D$1:$ZZ$1,"mmm")="May"))*_xlfn.XLOOKUP(F$1,'Point System'!$A:$A,'Point System'!$C:$C,0)</f>
        <v>0</v>
      </c>
      <c r="G148" s="233" cm="1">
        <f t="array" ref="G148">SUMPRODUCT((LOWER(INDEX(Attendance!$D:$ZZ,MATCH($A148,Attendance!$A:$A,0),0))="x")*(Attendance!$D$2:$ZZ$2=_xlfn.XLOOKUP(G$1,'Point System'!$A:$A,'Point System'!$B:$B,""))*(TEXT(Attendance!$D$1:$ZZ$1,"mmm")="May"))*_xlfn.XLOOKUP(G$1,'Point System'!$A:$A,'Point System'!$C:$C,0)</f>
        <v>0</v>
      </c>
      <c r="H148" s="233" cm="1">
        <f t="array" ref="H148">SUMPRODUCT((LOWER(INDEX(Attendance!$D:$ZZ,MATCH($A148,Attendance!$A:$A,0),0))="x")*(Attendance!$D$2:$ZZ$2=_xlfn.XLOOKUP(H$1,'Point System'!$A:$A,'Point System'!$B:$B,""))*(TEXT(Attendance!$D$1:$ZZ$1,"mmm")="May"))*_xlfn.XLOOKUP(H$1,'Point System'!$A:$A,'Point System'!$C:$C,0)</f>
        <v>0</v>
      </c>
      <c r="I148" s="233" cm="1">
        <f t="array" ref="I148">SUMPRODUCT((LOWER(INDEX(Attendance!$D:$ZZ,MATCH($A148,Attendance!$A:$A,0),0))="x")*(Attendance!$D$2:$ZZ$2=_xlfn.XLOOKUP(I$1,'Point System'!$A:$A,'Point System'!$B:$B,""))*(TEXT(Attendance!$D$1:$ZZ$1,"mmm")="May"))*_xlfn.XLOOKUP(I$1,'Point System'!$A:$A,'Point System'!$C:$C,0)</f>
        <v>0</v>
      </c>
      <c r="J148" s="233" cm="1">
        <f t="array" ref="J148">SUMPRODUCT((LOWER(INDEX(Attendance!$D:$ZZ,MATCH($A148,Attendance!$A:$A,0),0))="x")*(Attendance!$D$2:$ZZ$2=_xlfn.XLOOKUP(J$1,'Point System'!$A:$A,'Point System'!$B:$B,""))*(TEXT(Attendance!$D$1:$ZZ$1,"mmm")="May"))*_xlfn.XLOOKUP(J$1,'Point System'!$A:$A,'Point System'!$C:$C,0)</f>
        <v>0</v>
      </c>
      <c r="K148" s="233" cm="1">
        <f t="array" ref="K148">SUMPRODUCT((LOWER(INDEX(Attendance!$D:$ZZ,MATCH($A148,Attendance!$A:$A,0),0))="x")*(Attendance!$D$2:$ZZ$2=_xlfn.XLOOKUP(K$1,'Point System'!$A:$A,'Point System'!$B:$B,""))*(TEXT(Attendance!$D$1:$ZZ$1,"mmm")="May"))*_xlfn.XLOOKUP(K$1,'Point System'!$A:$A,'Point System'!$C:$C,0)</f>
        <v>0</v>
      </c>
      <c r="L148" s="188"/>
      <c r="M148" s="188"/>
      <c r="N148" s="188"/>
      <c r="O148" s="188"/>
      <c r="P148" s="241">
        <f t="shared" si="6"/>
        <v>0</v>
      </c>
      <c r="Q148" s="242">
        <f>IFERROR(INDEX(Deduction!$AI:$AI,MATCH($A148,Deduction!$A:$A,0))*_xlfn.XLOOKUP(Q$1,'Point System'!$E:$E,'Point System'!$G:$G,0),0)</f>
        <v>0</v>
      </c>
      <c r="R148" s="242">
        <f>IFERROR(INDEX(Deduction!$AJ:$AJ,MATCH($A148,Deduction!$A:$A,0))*_xlfn.XLOOKUP(R$1,'Point System'!$E:$E,'Point System'!$G:$G,0),0)</f>
        <v>0</v>
      </c>
      <c r="S148" s="242">
        <f>IFERROR(INDEX(Deduction!$AK:$AK,MATCH($A148,Deduction!$A:$A,0))*_xlfn.XLOOKUP(S$1,'Point System'!$E:$E,'Point System'!$G:$G,0),0)</f>
        <v>0</v>
      </c>
      <c r="T148" s="242">
        <f>IFERROR(INDEX(Deduction!$AL:$AL,MATCH($A148,Deduction!$A:$A,0))*_xlfn.XLOOKUP(T$1,'Point System'!$E:$E,'Point System'!$G:$G,0),0)</f>
        <v>0</v>
      </c>
      <c r="U148" s="242">
        <f>IFERROR(INDEX(Deduction!$AM:$AM,MATCH($A148,Deduction!$A:$A,0))*_xlfn.XLOOKUP(U$1,'Point System'!$E:$E,'Point System'!$G:$G,0),0)</f>
        <v>0</v>
      </c>
      <c r="V148" s="242">
        <f>IFERROR(INDEX(Deduction!$AN:$AN,MATCH($A148,Deduction!$A:$A,0))*_xlfn.XLOOKUP(V$1,'Point System'!$E:$E,'Point System'!$G:$G,0),0)</f>
        <v>0</v>
      </c>
      <c r="W148" s="241">
        <f t="shared" si="7"/>
        <v>0</v>
      </c>
      <c r="X148" s="241">
        <f t="shared" si="8"/>
        <v>0</v>
      </c>
      <c r="Y148" s="244" cm="1">
        <f t="array" ref="Y148">IFERROR(SUMPRODUCT((LOWER(INDEX(Attendance!$E:$ZZ,MATCH($A148,Attendance!$A:$A,0),0))="x")*(TEXT(Attendance!$E$1:$ZZ$1,"mmm")="May"))/SUMPRODUCT((Attendance!$E$1:$ZZ$1&lt;&gt;"")*(TEXT(Attendance!$E$1:$ZZ$1,"mmm")="May")),0)</f>
        <v>0</v>
      </c>
      <c r="Z148" s="245" cm="1">
        <f t="array" ref="Z148">IFERROR(SUMPRODUCT((LOWER(INDEX(Attendance!$E:$ZZ,MATCH($A148,Attendance!$A:$A,0),0))="x")*(Attendance!$E$2:$ZZ$2=_xlfn.XLOOKUP(E$1,'Point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49" spans="1:26" x14ac:dyDescent="0.25">
      <c r="A149" s="60">
        <f>Attendance!A148</f>
        <v>146</v>
      </c>
      <c r="B149" s="60" t="str">
        <f>IF($A149=0,"",IFERROR(_xlfn.LET(_xlpm.x,INDEX(Attendance!$B:$B,MATCH($A149,Attendance!$A:$A,0)),IF(_xlpm.x=0,"",_xlpm.x)),""))</f>
        <v/>
      </c>
      <c r="C149" s="60" t="str">
        <f>IF($A149=0,"",IFERROR(_xlfn.LET(_xlpm.x,INDEX(Attendance!$C:$C,MATCH($A149,Attendance!$A:$A,0)),IF(_xlpm.x=0,"",_xlpm.x)),""))</f>
        <v/>
      </c>
      <c r="D149" s="60" t="str">
        <f>IF($A149=0,"",IFERROR(_xlfn.LET(_xlpm.x,INDEX(Attendance!$D:$D,MATCH($A149,Attendance!$A:$A,0)),IF(_xlpm.x=0,"",_xlpm.x)),""))</f>
        <v/>
      </c>
      <c r="E149" s="233" cm="1">
        <f t="array" ref="E149">SUMPRODUCT((LOWER(INDEX(Attendance!$D:$ZZ,MATCH($A149,Attendance!$A:$A,0),0))="x")*(Attendance!$D$2:$ZZ$2=_xlfn.XLOOKUP(E$1,'Point System'!$A:$A,'Point System'!$B:$B,""))*(TEXT(Attendance!$D$1:$ZZ$1,"mmm")="May"))*_xlfn.XLOOKUP(E$1,'Point System'!$A:$A,'Point System'!$C:$C,0)</f>
        <v>0</v>
      </c>
      <c r="F149" s="233" cm="1">
        <f t="array" ref="F149">SUMPRODUCT((LOWER(INDEX(Attendance!$D:$ZZ,MATCH($A149,Attendance!$A:$A,0),0))="x")*(Attendance!$D$2:$ZZ$2=_xlfn.XLOOKUP(F$1,'Point System'!$A:$A,'Point System'!$B:$B,""))*(TEXT(Attendance!$D$1:$ZZ$1,"mmm")="May"))*_xlfn.XLOOKUP(F$1,'Point System'!$A:$A,'Point System'!$C:$C,0)</f>
        <v>0</v>
      </c>
      <c r="G149" s="233" cm="1">
        <f t="array" ref="G149">SUMPRODUCT((LOWER(INDEX(Attendance!$D:$ZZ,MATCH($A149,Attendance!$A:$A,0),0))="x")*(Attendance!$D$2:$ZZ$2=_xlfn.XLOOKUP(G$1,'Point System'!$A:$A,'Point System'!$B:$B,""))*(TEXT(Attendance!$D$1:$ZZ$1,"mmm")="May"))*_xlfn.XLOOKUP(G$1,'Point System'!$A:$A,'Point System'!$C:$C,0)</f>
        <v>0</v>
      </c>
      <c r="H149" s="233" cm="1">
        <f t="array" ref="H149">SUMPRODUCT((LOWER(INDEX(Attendance!$D:$ZZ,MATCH($A149,Attendance!$A:$A,0),0))="x")*(Attendance!$D$2:$ZZ$2=_xlfn.XLOOKUP(H$1,'Point System'!$A:$A,'Point System'!$B:$B,""))*(TEXT(Attendance!$D$1:$ZZ$1,"mmm")="May"))*_xlfn.XLOOKUP(H$1,'Point System'!$A:$A,'Point System'!$C:$C,0)</f>
        <v>0</v>
      </c>
      <c r="I149" s="233" cm="1">
        <f t="array" ref="I149">SUMPRODUCT((LOWER(INDEX(Attendance!$D:$ZZ,MATCH($A149,Attendance!$A:$A,0),0))="x")*(Attendance!$D$2:$ZZ$2=_xlfn.XLOOKUP(I$1,'Point System'!$A:$A,'Point System'!$B:$B,""))*(TEXT(Attendance!$D$1:$ZZ$1,"mmm")="May"))*_xlfn.XLOOKUP(I$1,'Point System'!$A:$A,'Point System'!$C:$C,0)</f>
        <v>0</v>
      </c>
      <c r="J149" s="233" cm="1">
        <f t="array" ref="J149">SUMPRODUCT((LOWER(INDEX(Attendance!$D:$ZZ,MATCH($A149,Attendance!$A:$A,0),0))="x")*(Attendance!$D$2:$ZZ$2=_xlfn.XLOOKUP(J$1,'Point System'!$A:$A,'Point System'!$B:$B,""))*(TEXT(Attendance!$D$1:$ZZ$1,"mmm")="May"))*_xlfn.XLOOKUP(J$1,'Point System'!$A:$A,'Point System'!$C:$C,0)</f>
        <v>0</v>
      </c>
      <c r="K149" s="233" cm="1">
        <f t="array" ref="K149">SUMPRODUCT((LOWER(INDEX(Attendance!$D:$ZZ,MATCH($A149,Attendance!$A:$A,0),0))="x")*(Attendance!$D$2:$ZZ$2=_xlfn.XLOOKUP(K$1,'Point System'!$A:$A,'Point System'!$B:$B,""))*(TEXT(Attendance!$D$1:$ZZ$1,"mmm")="May"))*_xlfn.XLOOKUP(K$1,'Point System'!$A:$A,'Point System'!$C:$C,0)</f>
        <v>0</v>
      </c>
      <c r="L149" s="188"/>
      <c r="M149" s="188"/>
      <c r="N149" s="188"/>
      <c r="O149" s="188"/>
      <c r="P149" s="241">
        <f t="shared" si="6"/>
        <v>0</v>
      </c>
      <c r="Q149" s="242">
        <f>IFERROR(INDEX(Deduction!$AI:$AI,MATCH($A149,Deduction!$A:$A,0))*_xlfn.XLOOKUP(Q$1,'Point System'!$E:$E,'Point System'!$G:$G,0),0)</f>
        <v>0</v>
      </c>
      <c r="R149" s="242">
        <f>IFERROR(INDEX(Deduction!$AJ:$AJ,MATCH($A149,Deduction!$A:$A,0))*_xlfn.XLOOKUP(R$1,'Point System'!$E:$E,'Point System'!$G:$G,0),0)</f>
        <v>0</v>
      </c>
      <c r="S149" s="242">
        <f>IFERROR(INDEX(Deduction!$AK:$AK,MATCH($A149,Deduction!$A:$A,0))*_xlfn.XLOOKUP(S$1,'Point System'!$E:$E,'Point System'!$G:$G,0),0)</f>
        <v>0</v>
      </c>
      <c r="T149" s="242">
        <f>IFERROR(INDEX(Deduction!$AL:$AL,MATCH($A149,Deduction!$A:$A,0))*_xlfn.XLOOKUP(T$1,'Point System'!$E:$E,'Point System'!$G:$G,0),0)</f>
        <v>0</v>
      </c>
      <c r="U149" s="242">
        <f>IFERROR(INDEX(Deduction!$AM:$AM,MATCH($A149,Deduction!$A:$A,0))*_xlfn.XLOOKUP(U$1,'Point System'!$E:$E,'Point System'!$G:$G,0),0)</f>
        <v>0</v>
      </c>
      <c r="V149" s="242">
        <f>IFERROR(INDEX(Deduction!$AN:$AN,MATCH($A149,Deduction!$A:$A,0))*_xlfn.XLOOKUP(V$1,'Point System'!$E:$E,'Point System'!$G:$G,0),0)</f>
        <v>0</v>
      </c>
      <c r="W149" s="241">
        <f t="shared" si="7"/>
        <v>0</v>
      </c>
      <c r="X149" s="241">
        <f t="shared" si="8"/>
        <v>0</v>
      </c>
      <c r="Y149" s="244" cm="1">
        <f t="array" ref="Y149">IFERROR(SUMPRODUCT((LOWER(INDEX(Attendance!$E:$ZZ,MATCH($A149,Attendance!$A:$A,0),0))="x")*(TEXT(Attendance!$E$1:$ZZ$1,"mmm")="May"))/SUMPRODUCT((Attendance!$E$1:$ZZ$1&lt;&gt;"")*(TEXT(Attendance!$E$1:$ZZ$1,"mmm")="May")),0)</f>
        <v>0</v>
      </c>
      <c r="Z149" s="245" cm="1">
        <f t="array" ref="Z149">IFERROR(SUMPRODUCT((LOWER(INDEX(Attendance!$E:$ZZ,MATCH($A149,Attendance!$A:$A,0),0))="x")*(Attendance!$E$2:$ZZ$2=_xlfn.XLOOKUP(E$1,'Point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50" spans="1:26" x14ac:dyDescent="0.25">
      <c r="A150" s="58">
        <f>Attendance!A149</f>
        <v>147</v>
      </c>
      <c r="B150" s="60" t="str">
        <f>IF($A150=0,"",IFERROR(_xlfn.LET(_xlpm.x,INDEX(Attendance!$B:$B,MATCH($A150,Attendance!$A:$A,0)),IF(_xlpm.x=0,"",_xlpm.x)),""))</f>
        <v/>
      </c>
      <c r="C150" s="60" t="str">
        <f>IF($A150=0,"",IFERROR(_xlfn.LET(_xlpm.x,INDEX(Attendance!$C:$C,MATCH($A150,Attendance!$A:$A,0)),IF(_xlpm.x=0,"",_xlpm.x)),""))</f>
        <v/>
      </c>
      <c r="D150" s="60" t="str">
        <f>IF($A150=0,"",IFERROR(_xlfn.LET(_xlpm.x,INDEX(Attendance!$D:$D,MATCH($A150,Attendance!$A:$A,0)),IF(_xlpm.x=0,"",_xlpm.x)),""))</f>
        <v/>
      </c>
      <c r="E150" s="233" cm="1">
        <f t="array" ref="E150">SUMPRODUCT((LOWER(INDEX(Attendance!$D:$ZZ,MATCH($A150,Attendance!$A:$A,0),0))="x")*(Attendance!$D$2:$ZZ$2=_xlfn.XLOOKUP(E$1,'Point System'!$A:$A,'Point System'!$B:$B,""))*(TEXT(Attendance!$D$1:$ZZ$1,"mmm")="May"))*_xlfn.XLOOKUP(E$1,'Point System'!$A:$A,'Point System'!$C:$C,0)</f>
        <v>0</v>
      </c>
      <c r="F150" s="233" cm="1">
        <f t="array" ref="F150">SUMPRODUCT((LOWER(INDEX(Attendance!$D:$ZZ,MATCH($A150,Attendance!$A:$A,0),0))="x")*(Attendance!$D$2:$ZZ$2=_xlfn.XLOOKUP(F$1,'Point System'!$A:$A,'Point System'!$B:$B,""))*(TEXT(Attendance!$D$1:$ZZ$1,"mmm")="May"))*_xlfn.XLOOKUP(F$1,'Point System'!$A:$A,'Point System'!$C:$C,0)</f>
        <v>0</v>
      </c>
      <c r="G150" s="233" cm="1">
        <f t="array" ref="G150">SUMPRODUCT((LOWER(INDEX(Attendance!$D:$ZZ,MATCH($A150,Attendance!$A:$A,0),0))="x")*(Attendance!$D$2:$ZZ$2=_xlfn.XLOOKUP(G$1,'Point System'!$A:$A,'Point System'!$B:$B,""))*(TEXT(Attendance!$D$1:$ZZ$1,"mmm")="May"))*_xlfn.XLOOKUP(G$1,'Point System'!$A:$A,'Point System'!$C:$C,0)</f>
        <v>0</v>
      </c>
      <c r="H150" s="233" cm="1">
        <f t="array" ref="H150">SUMPRODUCT((LOWER(INDEX(Attendance!$D:$ZZ,MATCH($A150,Attendance!$A:$A,0),0))="x")*(Attendance!$D$2:$ZZ$2=_xlfn.XLOOKUP(H$1,'Point System'!$A:$A,'Point System'!$B:$B,""))*(TEXT(Attendance!$D$1:$ZZ$1,"mmm")="May"))*_xlfn.XLOOKUP(H$1,'Point System'!$A:$A,'Point System'!$C:$C,0)</f>
        <v>0</v>
      </c>
      <c r="I150" s="233" cm="1">
        <f t="array" ref="I150">SUMPRODUCT((LOWER(INDEX(Attendance!$D:$ZZ,MATCH($A150,Attendance!$A:$A,0),0))="x")*(Attendance!$D$2:$ZZ$2=_xlfn.XLOOKUP(I$1,'Point System'!$A:$A,'Point System'!$B:$B,""))*(TEXT(Attendance!$D$1:$ZZ$1,"mmm")="May"))*_xlfn.XLOOKUP(I$1,'Point System'!$A:$A,'Point System'!$C:$C,0)</f>
        <v>0</v>
      </c>
      <c r="J150" s="233" cm="1">
        <f t="array" ref="J150">SUMPRODUCT((LOWER(INDEX(Attendance!$D:$ZZ,MATCH($A150,Attendance!$A:$A,0),0))="x")*(Attendance!$D$2:$ZZ$2=_xlfn.XLOOKUP(J$1,'Point System'!$A:$A,'Point System'!$B:$B,""))*(TEXT(Attendance!$D$1:$ZZ$1,"mmm")="May"))*_xlfn.XLOOKUP(J$1,'Point System'!$A:$A,'Point System'!$C:$C,0)</f>
        <v>0</v>
      </c>
      <c r="K150" s="233" cm="1">
        <f t="array" ref="K150">SUMPRODUCT((LOWER(INDEX(Attendance!$D:$ZZ,MATCH($A150,Attendance!$A:$A,0),0))="x")*(Attendance!$D$2:$ZZ$2=_xlfn.XLOOKUP(K$1,'Point System'!$A:$A,'Point System'!$B:$B,""))*(TEXT(Attendance!$D$1:$ZZ$1,"mmm")="May"))*_xlfn.XLOOKUP(K$1,'Point System'!$A:$A,'Point System'!$C:$C,0)</f>
        <v>0</v>
      </c>
      <c r="L150" s="188"/>
      <c r="M150" s="188"/>
      <c r="N150" s="188"/>
      <c r="O150" s="188"/>
      <c r="P150" s="241">
        <f t="shared" si="6"/>
        <v>0</v>
      </c>
      <c r="Q150" s="242">
        <f>IFERROR(INDEX(Deduction!$AI:$AI,MATCH($A150,Deduction!$A:$A,0))*_xlfn.XLOOKUP(Q$1,'Point System'!$E:$E,'Point System'!$G:$G,0),0)</f>
        <v>0</v>
      </c>
      <c r="R150" s="242">
        <f>IFERROR(INDEX(Deduction!$AJ:$AJ,MATCH($A150,Deduction!$A:$A,0))*_xlfn.XLOOKUP(R$1,'Point System'!$E:$E,'Point System'!$G:$G,0),0)</f>
        <v>0</v>
      </c>
      <c r="S150" s="242">
        <f>IFERROR(INDEX(Deduction!$AK:$AK,MATCH($A150,Deduction!$A:$A,0))*_xlfn.XLOOKUP(S$1,'Point System'!$E:$E,'Point System'!$G:$G,0),0)</f>
        <v>0</v>
      </c>
      <c r="T150" s="242">
        <f>IFERROR(INDEX(Deduction!$AL:$AL,MATCH($A150,Deduction!$A:$A,0))*_xlfn.XLOOKUP(T$1,'Point System'!$E:$E,'Point System'!$G:$G,0),0)</f>
        <v>0</v>
      </c>
      <c r="U150" s="242">
        <f>IFERROR(INDEX(Deduction!$AM:$AM,MATCH($A150,Deduction!$A:$A,0))*_xlfn.XLOOKUP(U$1,'Point System'!$E:$E,'Point System'!$G:$G,0),0)</f>
        <v>0</v>
      </c>
      <c r="V150" s="242">
        <f>IFERROR(INDEX(Deduction!$AN:$AN,MATCH($A150,Deduction!$A:$A,0))*_xlfn.XLOOKUP(V$1,'Point System'!$E:$E,'Point System'!$G:$G,0),0)</f>
        <v>0</v>
      </c>
      <c r="W150" s="241">
        <f t="shared" si="7"/>
        <v>0</v>
      </c>
      <c r="X150" s="241">
        <f t="shared" si="8"/>
        <v>0</v>
      </c>
      <c r="Y150" s="244" cm="1">
        <f t="array" ref="Y150">IFERROR(SUMPRODUCT((LOWER(INDEX(Attendance!$E:$ZZ,MATCH($A150,Attendance!$A:$A,0),0))="x")*(TEXT(Attendance!$E$1:$ZZ$1,"mmm")="May"))/SUMPRODUCT((Attendance!$E$1:$ZZ$1&lt;&gt;"")*(TEXT(Attendance!$E$1:$ZZ$1,"mmm")="May")),0)</f>
        <v>0</v>
      </c>
      <c r="Z150" s="245" cm="1">
        <f t="array" ref="Z150">IFERROR(SUMPRODUCT((LOWER(INDEX(Attendance!$E:$ZZ,MATCH($A150,Attendance!$A:$A,0),0))="x")*(Attendance!$E$2:$ZZ$2=_xlfn.XLOOKUP(E$1,'Point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51" spans="1:26" x14ac:dyDescent="0.25">
      <c r="A151" s="60">
        <f>Attendance!A150</f>
        <v>148</v>
      </c>
      <c r="B151" s="60" t="str">
        <f>IF($A151=0,"",IFERROR(_xlfn.LET(_xlpm.x,INDEX(Attendance!$B:$B,MATCH($A151,Attendance!$A:$A,0)),IF(_xlpm.x=0,"",_xlpm.x)),""))</f>
        <v/>
      </c>
      <c r="C151" s="60" t="str">
        <f>IF($A151=0,"",IFERROR(_xlfn.LET(_xlpm.x,INDEX(Attendance!$C:$C,MATCH($A151,Attendance!$A:$A,0)),IF(_xlpm.x=0,"",_xlpm.x)),""))</f>
        <v/>
      </c>
      <c r="D151" s="60" t="str">
        <f>IF($A151=0,"",IFERROR(_xlfn.LET(_xlpm.x,INDEX(Attendance!$D:$D,MATCH($A151,Attendance!$A:$A,0)),IF(_xlpm.x=0,"",_xlpm.x)),""))</f>
        <v/>
      </c>
      <c r="E151" s="233" cm="1">
        <f t="array" ref="E151">SUMPRODUCT((LOWER(INDEX(Attendance!$D:$ZZ,MATCH($A151,Attendance!$A:$A,0),0))="x")*(Attendance!$D$2:$ZZ$2=_xlfn.XLOOKUP(E$1,'Point System'!$A:$A,'Point System'!$B:$B,""))*(TEXT(Attendance!$D$1:$ZZ$1,"mmm")="May"))*_xlfn.XLOOKUP(E$1,'Point System'!$A:$A,'Point System'!$C:$C,0)</f>
        <v>0</v>
      </c>
      <c r="F151" s="233" cm="1">
        <f t="array" ref="F151">SUMPRODUCT((LOWER(INDEX(Attendance!$D:$ZZ,MATCH($A151,Attendance!$A:$A,0),0))="x")*(Attendance!$D$2:$ZZ$2=_xlfn.XLOOKUP(F$1,'Point System'!$A:$A,'Point System'!$B:$B,""))*(TEXT(Attendance!$D$1:$ZZ$1,"mmm")="May"))*_xlfn.XLOOKUP(F$1,'Point System'!$A:$A,'Point System'!$C:$C,0)</f>
        <v>0</v>
      </c>
      <c r="G151" s="233" cm="1">
        <f t="array" ref="G151">SUMPRODUCT((LOWER(INDEX(Attendance!$D:$ZZ,MATCH($A151,Attendance!$A:$A,0),0))="x")*(Attendance!$D$2:$ZZ$2=_xlfn.XLOOKUP(G$1,'Point System'!$A:$A,'Point System'!$B:$B,""))*(TEXT(Attendance!$D$1:$ZZ$1,"mmm")="May"))*_xlfn.XLOOKUP(G$1,'Point System'!$A:$A,'Point System'!$C:$C,0)</f>
        <v>0</v>
      </c>
      <c r="H151" s="233" cm="1">
        <f t="array" ref="H151">SUMPRODUCT((LOWER(INDEX(Attendance!$D:$ZZ,MATCH($A151,Attendance!$A:$A,0),0))="x")*(Attendance!$D$2:$ZZ$2=_xlfn.XLOOKUP(H$1,'Point System'!$A:$A,'Point System'!$B:$B,""))*(TEXT(Attendance!$D$1:$ZZ$1,"mmm")="May"))*_xlfn.XLOOKUP(H$1,'Point System'!$A:$A,'Point System'!$C:$C,0)</f>
        <v>0</v>
      </c>
      <c r="I151" s="233" cm="1">
        <f t="array" ref="I151">SUMPRODUCT((LOWER(INDEX(Attendance!$D:$ZZ,MATCH($A151,Attendance!$A:$A,0),0))="x")*(Attendance!$D$2:$ZZ$2=_xlfn.XLOOKUP(I$1,'Point System'!$A:$A,'Point System'!$B:$B,""))*(TEXT(Attendance!$D$1:$ZZ$1,"mmm")="May"))*_xlfn.XLOOKUP(I$1,'Point System'!$A:$A,'Point System'!$C:$C,0)</f>
        <v>0</v>
      </c>
      <c r="J151" s="233" cm="1">
        <f t="array" ref="J151">SUMPRODUCT((LOWER(INDEX(Attendance!$D:$ZZ,MATCH($A151,Attendance!$A:$A,0),0))="x")*(Attendance!$D$2:$ZZ$2=_xlfn.XLOOKUP(J$1,'Point System'!$A:$A,'Point System'!$B:$B,""))*(TEXT(Attendance!$D$1:$ZZ$1,"mmm")="May"))*_xlfn.XLOOKUP(J$1,'Point System'!$A:$A,'Point System'!$C:$C,0)</f>
        <v>0</v>
      </c>
      <c r="K151" s="233" cm="1">
        <f t="array" ref="K151">SUMPRODUCT((LOWER(INDEX(Attendance!$D:$ZZ,MATCH($A151,Attendance!$A:$A,0),0))="x")*(Attendance!$D$2:$ZZ$2=_xlfn.XLOOKUP(K$1,'Point System'!$A:$A,'Point System'!$B:$B,""))*(TEXT(Attendance!$D$1:$ZZ$1,"mmm")="May"))*_xlfn.XLOOKUP(K$1,'Point System'!$A:$A,'Point System'!$C:$C,0)</f>
        <v>0</v>
      </c>
      <c r="L151" s="188"/>
      <c r="M151" s="188"/>
      <c r="N151" s="188"/>
      <c r="O151" s="188"/>
      <c r="P151" s="241">
        <f t="shared" si="6"/>
        <v>0</v>
      </c>
      <c r="Q151" s="242">
        <f>IFERROR(INDEX(Deduction!$AI:$AI,MATCH($A151,Deduction!$A:$A,0))*_xlfn.XLOOKUP(Q$1,'Point System'!$E:$E,'Point System'!$G:$G,0),0)</f>
        <v>0</v>
      </c>
      <c r="R151" s="242">
        <f>IFERROR(INDEX(Deduction!$AJ:$AJ,MATCH($A151,Deduction!$A:$A,0))*_xlfn.XLOOKUP(R$1,'Point System'!$E:$E,'Point System'!$G:$G,0),0)</f>
        <v>0</v>
      </c>
      <c r="S151" s="242">
        <f>IFERROR(INDEX(Deduction!$AK:$AK,MATCH($A151,Deduction!$A:$A,0))*_xlfn.XLOOKUP(S$1,'Point System'!$E:$E,'Point System'!$G:$G,0),0)</f>
        <v>0</v>
      </c>
      <c r="T151" s="242">
        <f>IFERROR(INDEX(Deduction!$AL:$AL,MATCH($A151,Deduction!$A:$A,0))*_xlfn.XLOOKUP(T$1,'Point System'!$E:$E,'Point System'!$G:$G,0),0)</f>
        <v>0</v>
      </c>
      <c r="U151" s="242">
        <f>IFERROR(INDEX(Deduction!$AM:$AM,MATCH($A151,Deduction!$A:$A,0))*_xlfn.XLOOKUP(U$1,'Point System'!$E:$E,'Point System'!$G:$G,0),0)</f>
        <v>0</v>
      </c>
      <c r="V151" s="242">
        <f>IFERROR(INDEX(Deduction!$AN:$AN,MATCH($A151,Deduction!$A:$A,0))*_xlfn.XLOOKUP(V$1,'Point System'!$E:$E,'Point System'!$G:$G,0),0)</f>
        <v>0</v>
      </c>
      <c r="W151" s="241">
        <f t="shared" si="7"/>
        <v>0</v>
      </c>
      <c r="X151" s="241">
        <f t="shared" si="8"/>
        <v>0</v>
      </c>
      <c r="Y151" s="244" cm="1">
        <f t="array" ref="Y151">IFERROR(SUMPRODUCT((LOWER(INDEX(Attendance!$E:$ZZ,MATCH($A151,Attendance!$A:$A,0),0))="x")*(TEXT(Attendance!$E$1:$ZZ$1,"mmm")="May"))/SUMPRODUCT((Attendance!$E$1:$ZZ$1&lt;&gt;"")*(TEXT(Attendance!$E$1:$ZZ$1,"mmm")="May")),0)</f>
        <v>0</v>
      </c>
      <c r="Z151" s="245" cm="1">
        <f t="array" ref="Z151">IFERROR(SUMPRODUCT((LOWER(INDEX(Attendance!$E:$ZZ,MATCH($A151,Attendance!$A:$A,0),0))="x")*(Attendance!$E$2:$ZZ$2=_xlfn.XLOOKUP(E$1,'Point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52" spans="1:26" x14ac:dyDescent="0.25">
      <c r="A152" s="58">
        <f>Attendance!A151</f>
        <v>149</v>
      </c>
      <c r="B152" s="60" t="str">
        <f>IF($A152=0,"",IFERROR(_xlfn.LET(_xlpm.x,INDEX(Attendance!$B:$B,MATCH($A152,Attendance!$A:$A,0)),IF(_xlpm.x=0,"",_xlpm.x)),""))</f>
        <v/>
      </c>
      <c r="C152" s="60" t="str">
        <f>IF($A152=0,"",IFERROR(_xlfn.LET(_xlpm.x,INDEX(Attendance!$C:$C,MATCH($A152,Attendance!$A:$A,0)),IF(_xlpm.x=0,"",_xlpm.x)),""))</f>
        <v/>
      </c>
      <c r="D152" s="60" t="str">
        <f>IF($A152=0,"",IFERROR(_xlfn.LET(_xlpm.x,INDEX(Attendance!$D:$D,MATCH($A152,Attendance!$A:$A,0)),IF(_xlpm.x=0,"",_xlpm.x)),""))</f>
        <v/>
      </c>
      <c r="E152" s="233" cm="1">
        <f t="array" ref="E152">SUMPRODUCT((LOWER(INDEX(Attendance!$D:$ZZ,MATCH($A152,Attendance!$A:$A,0),0))="x")*(Attendance!$D$2:$ZZ$2=_xlfn.XLOOKUP(E$1,'Point System'!$A:$A,'Point System'!$B:$B,""))*(TEXT(Attendance!$D$1:$ZZ$1,"mmm")="May"))*_xlfn.XLOOKUP(E$1,'Point System'!$A:$A,'Point System'!$C:$C,0)</f>
        <v>0</v>
      </c>
      <c r="F152" s="233" cm="1">
        <f t="array" ref="F152">SUMPRODUCT((LOWER(INDEX(Attendance!$D:$ZZ,MATCH($A152,Attendance!$A:$A,0),0))="x")*(Attendance!$D$2:$ZZ$2=_xlfn.XLOOKUP(F$1,'Point System'!$A:$A,'Point System'!$B:$B,""))*(TEXT(Attendance!$D$1:$ZZ$1,"mmm")="May"))*_xlfn.XLOOKUP(F$1,'Point System'!$A:$A,'Point System'!$C:$C,0)</f>
        <v>0</v>
      </c>
      <c r="G152" s="233" cm="1">
        <f t="array" ref="G152">SUMPRODUCT((LOWER(INDEX(Attendance!$D:$ZZ,MATCH($A152,Attendance!$A:$A,0),0))="x")*(Attendance!$D$2:$ZZ$2=_xlfn.XLOOKUP(G$1,'Point System'!$A:$A,'Point System'!$B:$B,""))*(TEXT(Attendance!$D$1:$ZZ$1,"mmm")="May"))*_xlfn.XLOOKUP(G$1,'Point System'!$A:$A,'Point System'!$C:$C,0)</f>
        <v>0</v>
      </c>
      <c r="H152" s="233" cm="1">
        <f t="array" ref="H152">SUMPRODUCT((LOWER(INDEX(Attendance!$D:$ZZ,MATCH($A152,Attendance!$A:$A,0),0))="x")*(Attendance!$D$2:$ZZ$2=_xlfn.XLOOKUP(H$1,'Point System'!$A:$A,'Point System'!$B:$B,""))*(TEXT(Attendance!$D$1:$ZZ$1,"mmm")="May"))*_xlfn.XLOOKUP(H$1,'Point System'!$A:$A,'Point System'!$C:$C,0)</f>
        <v>0</v>
      </c>
      <c r="I152" s="233" cm="1">
        <f t="array" ref="I152">SUMPRODUCT((LOWER(INDEX(Attendance!$D:$ZZ,MATCH($A152,Attendance!$A:$A,0),0))="x")*(Attendance!$D$2:$ZZ$2=_xlfn.XLOOKUP(I$1,'Point System'!$A:$A,'Point System'!$B:$B,""))*(TEXT(Attendance!$D$1:$ZZ$1,"mmm")="May"))*_xlfn.XLOOKUP(I$1,'Point System'!$A:$A,'Point System'!$C:$C,0)</f>
        <v>0</v>
      </c>
      <c r="J152" s="233" cm="1">
        <f t="array" ref="J152">SUMPRODUCT((LOWER(INDEX(Attendance!$D:$ZZ,MATCH($A152,Attendance!$A:$A,0),0))="x")*(Attendance!$D$2:$ZZ$2=_xlfn.XLOOKUP(J$1,'Point System'!$A:$A,'Point System'!$B:$B,""))*(TEXT(Attendance!$D$1:$ZZ$1,"mmm")="May"))*_xlfn.XLOOKUP(J$1,'Point System'!$A:$A,'Point System'!$C:$C,0)</f>
        <v>0</v>
      </c>
      <c r="K152" s="233" cm="1">
        <f t="array" ref="K152">SUMPRODUCT((LOWER(INDEX(Attendance!$D:$ZZ,MATCH($A152,Attendance!$A:$A,0),0))="x")*(Attendance!$D$2:$ZZ$2=_xlfn.XLOOKUP(K$1,'Point System'!$A:$A,'Point System'!$B:$B,""))*(TEXT(Attendance!$D$1:$ZZ$1,"mmm")="May"))*_xlfn.XLOOKUP(K$1,'Point System'!$A:$A,'Point System'!$C:$C,0)</f>
        <v>0</v>
      </c>
      <c r="L152" s="188"/>
      <c r="M152" s="188"/>
      <c r="N152" s="188"/>
      <c r="O152" s="188"/>
      <c r="P152" s="241">
        <f t="shared" si="6"/>
        <v>0</v>
      </c>
      <c r="Q152" s="242">
        <f>IFERROR(INDEX(Deduction!$AI:$AI,MATCH($A152,Deduction!$A:$A,0))*_xlfn.XLOOKUP(Q$1,'Point System'!$E:$E,'Point System'!$G:$G,0),0)</f>
        <v>0</v>
      </c>
      <c r="R152" s="242">
        <f>IFERROR(INDEX(Deduction!$AJ:$AJ,MATCH($A152,Deduction!$A:$A,0))*_xlfn.XLOOKUP(R$1,'Point System'!$E:$E,'Point System'!$G:$G,0),0)</f>
        <v>0</v>
      </c>
      <c r="S152" s="242">
        <f>IFERROR(INDEX(Deduction!$AK:$AK,MATCH($A152,Deduction!$A:$A,0))*_xlfn.XLOOKUP(S$1,'Point System'!$E:$E,'Point System'!$G:$G,0),0)</f>
        <v>0</v>
      </c>
      <c r="T152" s="242">
        <f>IFERROR(INDEX(Deduction!$AL:$AL,MATCH($A152,Deduction!$A:$A,0))*_xlfn.XLOOKUP(T$1,'Point System'!$E:$E,'Point System'!$G:$G,0),0)</f>
        <v>0</v>
      </c>
      <c r="U152" s="242">
        <f>IFERROR(INDEX(Deduction!$AM:$AM,MATCH($A152,Deduction!$A:$A,0))*_xlfn.XLOOKUP(U$1,'Point System'!$E:$E,'Point System'!$G:$G,0),0)</f>
        <v>0</v>
      </c>
      <c r="V152" s="242">
        <f>IFERROR(INDEX(Deduction!$AN:$AN,MATCH($A152,Deduction!$A:$A,0))*_xlfn.XLOOKUP(V$1,'Point System'!$E:$E,'Point System'!$G:$G,0),0)</f>
        <v>0</v>
      </c>
      <c r="W152" s="241">
        <f t="shared" si="7"/>
        <v>0</v>
      </c>
      <c r="X152" s="241">
        <f t="shared" si="8"/>
        <v>0</v>
      </c>
      <c r="Y152" s="244" cm="1">
        <f t="array" ref="Y152">IFERROR(SUMPRODUCT((LOWER(INDEX(Attendance!$E:$ZZ,MATCH($A152,Attendance!$A:$A,0),0))="x")*(TEXT(Attendance!$E$1:$ZZ$1,"mmm")="May"))/SUMPRODUCT((Attendance!$E$1:$ZZ$1&lt;&gt;"")*(TEXT(Attendance!$E$1:$ZZ$1,"mmm")="May")),0)</f>
        <v>0</v>
      </c>
      <c r="Z152" s="245" cm="1">
        <f t="array" ref="Z152">IFERROR(SUMPRODUCT((LOWER(INDEX(Attendance!$E:$ZZ,MATCH($A152,Attendance!$A:$A,0),0))="x")*(Attendance!$E$2:$ZZ$2=_xlfn.XLOOKUP(E$1,'Point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  <row r="153" spans="1:26" ht="16.5" thickBot="1" x14ac:dyDescent="0.3">
      <c r="A153" s="198">
        <f>Attendance!A152</f>
        <v>150</v>
      </c>
      <c r="B153" s="253" t="str">
        <f>IF($A153=0,"",IFERROR(_xlfn.LET(_xlpm.x,INDEX(Attendance!$B:$B,MATCH($A153,Attendance!$A:$A,0)),IF(_xlpm.x=0,"",_xlpm.x)),""))</f>
        <v/>
      </c>
      <c r="C153" s="253" t="str">
        <f>IF($A153=0,"",IFERROR(_xlfn.LET(_xlpm.x,INDEX(Attendance!$C:$C,MATCH($A153,Attendance!$A:$A,0)),IF(_xlpm.x=0,"",_xlpm.x)),""))</f>
        <v/>
      </c>
      <c r="D153" s="253" t="str">
        <f>IF($A153=0,"",IFERROR(_xlfn.LET(_xlpm.x,INDEX(Attendance!$D:$D,MATCH($A153,Attendance!$A:$A,0)),IF(_xlpm.x=0,"",_xlpm.x)),""))</f>
        <v/>
      </c>
      <c r="E153" s="235" cm="1">
        <f t="array" ref="E153">SUMPRODUCT((LOWER(INDEX(Attendance!$D:$ZZ,MATCH($A153,Attendance!$A:$A,0),0))="x")*(Attendance!$D$2:$ZZ$2=_xlfn.XLOOKUP(E$1,'Point System'!$A:$A,'Point System'!$B:$B,""))*(TEXT(Attendance!$D$1:$ZZ$1,"mmm")="May"))*_xlfn.XLOOKUP(E$1,'Point System'!$A:$A,'Point System'!$C:$C,0)</f>
        <v>0</v>
      </c>
      <c r="F153" s="235" cm="1">
        <f t="array" ref="F153">SUMPRODUCT((LOWER(INDEX(Attendance!$D:$ZZ,MATCH($A153,Attendance!$A:$A,0),0))="x")*(Attendance!$D$2:$ZZ$2=_xlfn.XLOOKUP(F$1,'Point System'!$A:$A,'Point System'!$B:$B,""))*(TEXT(Attendance!$D$1:$ZZ$1,"mmm")="May"))*_xlfn.XLOOKUP(F$1,'Point System'!$A:$A,'Point System'!$C:$C,0)</f>
        <v>0</v>
      </c>
      <c r="G153" s="235" cm="1">
        <f t="array" ref="G153">SUMPRODUCT((LOWER(INDEX(Attendance!$D:$ZZ,MATCH($A153,Attendance!$A:$A,0),0))="x")*(Attendance!$D$2:$ZZ$2=_xlfn.XLOOKUP(G$1,'Point System'!$A:$A,'Point System'!$B:$B,""))*(TEXT(Attendance!$D$1:$ZZ$1,"mmm")="May"))*_xlfn.XLOOKUP(G$1,'Point System'!$A:$A,'Point System'!$C:$C,0)</f>
        <v>0</v>
      </c>
      <c r="H153" s="235" cm="1">
        <f t="array" ref="H153">SUMPRODUCT((LOWER(INDEX(Attendance!$D:$ZZ,MATCH($A153,Attendance!$A:$A,0),0))="x")*(Attendance!$D$2:$ZZ$2=_xlfn.XLOOKUP(H$1,'Point System'!$A:$A,'Point System'!$B:$B,""))*(TEXT(Attendance!$D$1:$ZZ$1,"mmm")="May"))*_xlfn.XLOOKUP(H$1,'Point System'!$A:$A,'Point System'!$C:$C,0)</f>
        <v>0</v>
      </c>
      <c r="I153" s="235" cm="1">
        <f t="array" ref="I153">SUMPRODUCT((LOWER(INDEX(Attendance!$D:$ZZ,MATCH($A153,Attendance!$A:$A,0),0))="x")*(Attendance!$D$2:$ZZ$2=_xlfn.XLOOKUP(I$1,'Point System'!$A:$A,'Point System'!$B:$B,""))*(TEXT(Attendance!$D$1:$ZZ$1,"mmm")="May"))*_xlfn.XLOOKUP(I$1,'Point System'!$A:$A,'Point System'!$C:$C,0)</f>
        <v>0</v>
      </c>
      <c r="J153" s="235" cm="1">
        <f t="array" ref="J153">SUMPRODUCT((LOWER(INDEX(Attendance!$D:$ZZ,MATCH($A153,Attendance!$A:$A,0),0))="x")*(Attendance!$D$2:$ZZ$2=_xlfn.XLOOKUP(J$1,'Point System'!$A:$A,'Point System'!$B:$B,""))*(TEXT(Attendance!$D$1:$ZZ$1,"mmm")="May"))*_xlfn.XLOOKUP(J$1,'Point System'!$A:$A,'Point System'!$C:$C,0)</f>
        <v>0</v>
      </c>
      <c r="K153" s="235" cm="1">
        <f t="array" ref="K153">SUMPRODUCT((LOWER(INDEX(Attendance!$D:$ZZ,MATCH($A153,Attendance!$A:$A,0),0))="x")*(Attendance!$D$2:$ZZ$2=_xlfn.XLOOKUP(K$1,'Point System'!$A:$A,'Point System'!$B:$B,""))*(TEXT(Attendance!$D$1:$ZZ$1,"mmm")="May"))*_xlfn.XLOOKUP(K$1,'Point System'!$A:$A,'Point System'!$C:$C,0)</f>
        <v>0</v>
      </c>
      <c r="L153" s="189"/>
      <c r="M153" s="189"/>
      <c r="N153" s="189"/>
      <c r="O153" s="189"/>
      <c r="P153" s="246">
        <f t="shared" si="6"/>
        <v>0</v>
      </c>
      <c r="Q153" s="247">
        <f>IFERROR(INDEX(Deduction!$AI:$AI,MATCH($A153,Deduction!$A:$A,0))*_xlfn.XLOOKUP(Q$1,'Point System'!$E:$E,'Point System'!$G:$G,0),0)</f>
        <v>0</v>
      </c>
      <c r="R153" s="247">
        <f>IFERROR(INDEX(Deduction!$AJ:$AJ,MATCH($A153,Deduction!$A:$A,0))*_xlfn.XLOOKUP(R$1,'Point System'!$E:$E,'Point System'!$G:$G,0),0)</f>
        <v>0</v>
      </c>
      <c r="S153" s="247">
        <f>IFERROR(INDEX(Deduction!$AK:$AK,MATCH($A153,Deduction!$A:$A,0))*_xlfn.XLOOKUP(S$1,'Point System'!$E:$E,'Point System'!$G:$G,0),0)</f>
        <v>0</v>
      </c>
      <c r="T153" s="247">
        <f>IFERROR(INDEX(Deduction!$AL:$AL,MATCH($A153,Deduction!$A:$A,0))*_xlfn.XLOOKUP(T$1,'Point System'!$E:$E,'Point System'!$G:$G,0),0)</f>
        <v>0</v>
      </c>
      <c r="U153" s="247">
        <f>IFERROR(INDEX(Deduction!$AM:$AM,MATCH($A153,Deduction!$A:$A,0))*_xlfn.XLOOKUP(U$1,'Point System'!$E:$E,'Point System'!$G:$G,0),0)</f>
        <v>0</v>
      </c>
      <c r="V153" s="247">
        <f>IFERROR(INDEX(Deduction!$AN:$AN,MATCH($A153,Deduction!$A:$A,0))*_xlfn.XLOOKUP(V$1,'Point System'!$E:$E,'Point System'!$G:$G,0),0)</f>
        <v>0</v>
      </c>
      <c r="W153" s="246">
        <f t="shared" si="7"/>
        <v>0</v>
      </c>
      <c r="X153" s="246">
        <f t="shared" si="8"/>
        <v>0</v>
      </c>
      <c r="Y153" s="249" cm="1">
        <f t="array" ref="Y153">IFERROR(SUMPRODUCT((LOWER(INDEX(Attendance!$E:$ZZ,MATCH($A153,Attendance!$A:$A,0),0))="x")*(TEXT(Attendance!$E$1:$ZZ$1,"mmm")="May"))/SUMPRODUCT((Attendance!$E$1:$ZZ$1&lt;&gt;"")*(TEXT(Attendance!$E$1:$ZZ$1,"mmm")="May")),0)</f>
        <v>0</v>
      </c>
      <c r="Z153" s="250" cm="1">
        <f t="array" ref="Z153">IFERROR(SUMPRODUCT((LOWER(INDEX(Attendance!$E:$ZZ,MATCH($A153,Attendance!$A:$A,0),0))="x")*(Attendance!$E$2:$ZZ$2=_xlfn.XLOOKUP(E$1,'Point System'!$A:$A,'Point System'!$B:$B,""))*(TEXT(Attendance!$E$1:$ZZ$1,"mmm")="May"))/SUMPRODUCT((Attendance!$E$2:$ZZ$2=_xlfn.XLOOKUP(E$1,'Point System'!$A:$A,'Point System'!$B:$B,""))*(TEXT(Attendance!$E$1:$ZZ$1,"mmm")="May")),0)</f>
        <v>0</v>
      </c>
    </row>
  </sheetData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7"/>
  <dimension ref="A1:Z153"/>
  <sheetViews>
    <sheetView topLeftCell="B3" workbookViewId="0">
      <selection activeCell="B4" sqref="B4"/>
    </sheetView>
  </sheetViews>
  <sheetFormatPr defaultColWidth="8.85546875" defaultRowHeight="15.75" x14ac:dyDescent="0.25"/>
  <cols>
    <col min="1" max="1" width="8.85546875" style="11" hidden="1" customWidth="1"/>
    <col min="2" max="2" width="11.7109375" style="11" customWidth="1"/>
    <col min="3" max="3" width="12.28515625" style="11" customWidth="1"/>
    <col min="4" max="4" width="9.5703125" style="11" customWidth="1"/>
    <col min="5" max="11" width="8.85546875" style="7" customWidth="1"/>
    <col min="12" max="12" width="9" style="7" customWidth="1"/>
    <col min="13" max="13" width="8.85546875" style="7" customWidth="1"/>
    <col min="14" max="14" width="9.5703125" style="7" customWidth="1"/>
    <col min="15" max="15" width="8.85546875" style="7" customWidth="1"/>
    <col min="16" max="16" width="8.85546875" style="72" customWidth="1"/>
    <col min="17" max="21" width="8.85546875" style="7" customWidth="1"/>
    <col min="22" max="22" width="10" style="7" customWidth="1"/>
    <col min="23" max="23" width="8.85546875" style="68" customWidth="1"/>
    <col min="24" max="24" width="14.85546875" style="72" customWidth="1"/>
    <col min="25" max="25" width="14.85546875" style="7" customWidth="1"/>
    <col min="26" max="26" width="12.140625" style="11" customWidth="1"/>
    <col min="27" max="16384" width="8.85546875" style="11"/>
  </cols>
  <sheetData>
    <row r="1" spans="1:26" hidden="1" x14ac:dyDescent="0.25">
      <c r="D1" s="7" t="s">
        <v>74</v>
      </c>
      <c r="E1" s="66">
        <v>1001</v>
      </c>
      <c r="F1" s="66">
        <v>1002</v>
      </c>
      <c r="G1" s="66">
        <v>1003</v>
      </c>
      <c r="H1" s="66">
        <v>1004</v>
      </c>
      <c r="I1" s="66">
        <v>1005</v>
      </c>
      <c r="J1" s="66">
        <v>1006</v>
      </c>
      <c r="K1" s="67">
        <v>1007</v>
      </c>
      <c r="P1" s="68"/>
      <c r="Q1" s="69">
        <v>2001</v>
      </c>
      <c r="R1" s="69">
        <v>2002</v>
      </c>
      <c r="S1" s="69">
        <v>2003</v>
      </c>
      <c r="T1" s="69">
        <v>2004</v>
      </c>
      <c r="U1" s="69">
        <v>2005</v>
      </c>
      <c r="V1" s="69">
        <v>2006</v>
      </c>
    </row>
    <row r="2" spans="1:26" hidden="1" x14ac:dyDescent="0.25">
      <c r="B2" s="7"/>
      <c r="C2" s="7"/>
      <c r="D2" s="7"/>
      <c r="E2" s="7" t="str">
        <f>_xlfn.XLOOKUP(E$1,'Point System'!$A:$A,'Point System'!$B:$B,"")</f>
        <v>Lift</v>
      </c>
      <c r="F2" s="7" t="str">
        <f>_xlfn.XLOOKUP(F$1,'Point System'!$A:$A,'Point System'!$B:$B,"")</f>
        <v>OF</v>
      </c>
      <c r="G2" s="7" t="str">
        <f>_xlfn.XLOOKUP(G$1,'Point System'!$A:$A,'Point System'!$B:$B,"")</f>
        <v>Vol</v>
      </c>
      <c r="H2" s="7" t="str">
        <f>_xlfn.XLOOKUP(H$1,'Point System'!$A:$A,'Point System'!$B:$B,"")</f>
        <v>7v7</v>
      </c>
      <c r="I2" s="7" t="str">
        <f>_xlfn.XLOOKUP(I$1,'Point System'!$A:$A,'Point System'!$B:$B,"")</f>
        <v>Camp</v>
      </c>
      <c r="J2" s="7" t="str">
        <f>_xlfn.XLOOKUP(J$1,'Point System'!$A:$A,'Point System'!$B:$B,"")</f>
        <v>Prac</v>
      </c>
      <c r="K2" s="7" t="str">
        <f>_xlfn.XLOOKUP(K$1,'Point System'!$A:$A,'Point System'!$B:$B,"")</f>
        <v>S&amp;A</v>
      </c>
      <c r="P2" s="68"/>
      <c r="Q2" s="7" t="str">
        <f>_xlfn.XLOOKUP(Q$1,'Point System'!$E:$E,'Point System'!$F:$F,"")</f>
        <v>Tardy</v>
      </c>
      <c r="R2" s="7" t="str">
        <f>_xlfn.XLOOKUP(R$1,'Point System'!$E:$E,'Point System'!$F:$F,"")</f>
        <v>UA</v>
      </c>
      <c r="S2" s="7" t="str">
        <f>_xlfn.XLOOKUP(S$1,'Point System'!$E:$E,'Point System'!$F:$F,"")</f>
        <v>Det</v>
      </c>
      <c r="T2" s="7" t="str">
        <f>_xlfn.XLOOKUP(T$1,'Point System'!$E:$E,'Point System'!$F:$F,"")</f>
        <v>ISS</v>
      </c>
      <c r="U2" s="7" t="str">
        <f>_xlfn.XLOOKUP(U$1,'Point System'!$E:$E,'Point System'!$F:$F,"")</f>
        <v>OSS</v>
      </c>
      <c r="V2" s="7" t="str">
        <f>_xlfn.XLOOKUP(V$1,'Point System'!$E:$E,'Point System'!$F:$F,"")</f>
        <v>Grades</v>
      </c>
    </row>
    <row r="3" spans="1:26" x14ac:dyDescent="0.25">
      <c r="A3" s="112" t="s">
        <v>0</v>
      </c>
      <c r="B3" s="108" t="s">
        <v>1</v>
      </c>
      <c r="C3" s="179" t="s">
        <v>2</v>
      </c>
      <c r="D3" s="180" t="s">
        <v>3</v>
      </c>
      <c r="E3" s="191" t="str">
        <f>_xlfn.XLOOKUP(E$1,'Point System'!$A:$A,'Point System'!$B:$B,"")</f>
        <v>Lift</v>
      </c>
      <c r="F3" s="191" t="str">
        <f>_xlfn.XLOOKUP(F$1,'Point System'!$A:$A,'Point System'!$B:$B,"")</f>
        <v>OF</v>
      </c>
      <c r="G3" s="191" t="str">
        <f>_xlfn.XLOOKUP(G$1,'Point System'!$A:$A,'Point System'!$B:$B,"")</f>
        <v>Vol</v>
      </c>
      <c r="H3" s="191" t="str">
        <f>_xlfn.XLOOKUP(H$1,'Point System'!$A:$A,'Point System'!$B:$B,"")</f>
        <v>7v7</v>
      </c>
      <c r="I3" s="191" t="str">
        <f>_xlfn.XLOOKUP(I$1,'Point System'!$A:$A,'Point System'!$B:$B,"")</f>
        <v>Camp</v>
      </c>
      <c r="J3" s="191" t="str">
        <f>_xlfn.XLOOKUP(J$1,'Point System'!$A:$A,'Point System'!$B:$B,"")</f>
        <v>Prac</v>
      </c>
      <c r="K3" s="191" t="str">
        <f>_xlfn.XLOOKUP(K$1,'Point System'!$A:$A,'Point System'!$B:$B,"")</f>
        <v>S&amp;A</v>
      </c>
      <c r="L3" s="181" t="s">
        <v>54</v>
      </c>
      <c r="M3" s="181" t="s">
        <v>62</v>
      </c>
      <c r="N3" s="181" t="s">
        <v>63</v>
      </c>
      <c r="O3" s="181" t="s">
        <v>71</v>
      </c>
      <c r="P3" s="192" t="s">
        <v>64</v>
      </c>
      <c r="Q3" s="191" t="str">
        <f>_xlfn.XLOOKUP(Q$1,'Point System'!$E:$E,'Point System'!$F:$F,"")</f>
        <v>Tardy</v>
      </c>
      <c r="R3" s="191" t="str">
        <f>_xlfn.XLOOKUP(R$1,'Point System'!$E:$E,'Point System'!$F:$F,"")</f>
        <v>UA</v>
      </c>
      <c r="S3" s="191" t="str">
        <f>_xlfn.XLOOKUP(S$1,'Point System'!$E:$E,'Point System'!$F:$F,"")</f>
        <v>Det</v>
      </c>
      <c r="T3" s="191" t="str">
        <f>_xlfn.XLOOKUP(T$1,'Point System'!$E:$E,'Point System'!$F:$F,"")</f>
        <v>ISS</v>
      </c>
      <c r="U3" s="191" t="str">
        <f>_xlfn.XLOOKUP(U$1,'Point System'!$E:$E,'Point System'!$F:$F,"")</f>
        <v>OSS</v>
      </c>
      <c r="V3" s="191" t="str">
        <f>_xlfn.XLOOKUP(V$1,'Point System'!$E:$E,'Point System'!$F:$F,"")</f>
        <v>Grades</v>
      </c>
      <c r="W3" s="182" t="s">
        <v>65</v>
      </c>
      <c r="X3" s="183" t="s">
        <v>66</v>
      </c>
      <c r="Y3" s="180" t="s">
        <v>67</v>
      </c>
      <c r="Z3" s="184" t="s">
        <v>68</v>
      </c>
    </row>
    <row r="4" spans="1:26" x14ac:dyDescent="0.25">
      <c r="A4" s="58">
        <f>Attendance!A3</f>
        <v>1</v>
      </c>
      <c r="B4" s="252" t="str">
        <f>IF($A4=0,"",IFERROR(_xlfn.LET(_xlpm.x,INDEX(Attendance!$B:$B,MATCH($A4,Attendance!$A:$A,0)),IF(_xlpm.x=0,"",_xlpm.x)),""))</f>
        <v/>
      </c>
      <c r="C4" s="252" t="str">
        <f>IF($A4=0,"",IFERROR(_xlfn.LET(_xlpm.x,INDEX(Attendance!$C:$C,MATCH($A4,Attendance!$A:$A,0)),IF(_xlpm.x=0,"",_xlpm.x)),""))</f>
        <v/>
      </c>
      <c r="D4" s="252" t="str">
        <f>IF($A4=0,"",IFERROR(_xlfn.LET(_xlpm.x,INDEX(Attendance!$D:$D,MATCH($A4,Attendance!$A:$A,0)),IF(_xlpm.x=0,"",_xlpm.x)),""))</f>
        <v/>
      </c>
      <c r="E4" s="251" cm="1">
        <f t="array" ref="E4">SUMPRODUCT((LOWER(INDEX(Attendance!$D:$ZZ,MATCH($A4,Attendance!$A:$A,0),0))="x")*(Attendance!$D$2:$ZZ$2=_xlfn.XLOOKUP(E$1,'Point System'!$A:$A,'Point System'!$B:$B,""))*(TEXT(Attendance!$D$1:$ZZ$1,"mmm")="Jun"))*_xlfn.XLOOKUP(E$1,'Point System'!$A:$A,'Point System'!$C:$C,0)</f>
        <v>0</v>
      </c>
      <c r="F4" s="251" cm="1">
        <f t="array" ref="F4">SUMPRODUCT((LOWER(INDEX(Attendance!$D:$ZZ,MATCH($A4,Attendance!$A:$A,0),0))="x")*(Attendance!$D$2:$ZZ$2=_xlfn.XLOOKUP(F$1,'Point System'!$A:$A,'Point System'!$B:$B,""))*(TEXT(Attendance!$D$1:$ZZ$1,"mmm")="Jun"))*_xlfn.XLOOKUP(F$1,'Point System'!$A:$A,'Point System'!$C:$C,0)</f>
        <v>0</v>
      </c>
      <c r="G4" s="251" cm="1">
        <f t="array" ref="G4">SUMPRODUCT((LOWER(INDEX(Attendance!$D:$ZZ,MATCH($A4,Attendance!$A:$A,0),0))="x")*(Attendance!$D$2:$ZZ$2=_xlfn.XLOOKUP(G$1,'Point System'!$A:$A,'Point System'!$B:$B,""))*(TEXT(Attendance!$D$1:$ZZ$1,"mmm")="Jun"))*_xlfn.XLOOKUP(G$1,'Point System'!$A:$A,'Point System'!$C:$C,0)</f>
        <v>0</v>
      </c>
      <c r="H4" s="251" cm="1">
        <f t="array" ref="H4">SUMPRODUCT((LOWER(INDEX(Attendance!$D:$ZZ,MATCH($A4,Attendance!$A:$A,0),0))="x")*(Attendance!$D$2:$ZZ$2=_xlfn.XLOOKUP(H$1,'Point System'!$A:$A,'Point System'!$B:$B,""))*(TEXT(Attendance!$D$1:$ZZ$1,"mmm")="Jun"))*_xlfn.XLOOKUP(H$1,'Point System'!$A:$A,'Point System'!$C:$C,0)</f>
        <v>0</v>
      </c>
      <c r="I4" s="251" cm="1">
        <f t="array" ref="I4">SUMPRODUCT((LOWER(INDEX(Attendance!$D:$ZZ,MATCH($A4,Attendance!$A:$A,0),0))="x")*(Attendance!$D$2:$ZZ$2=_xlfn.XLOOKUP(I$1,'Point System'!$A:$A,'Point System'!$B:$B,""))*(TEXT(Attendance!$D$1:$ZZ$1,"mmm")="Jun"))*_xlfn.XLOOKUP(I$1,'Point System'!$A:$A,'Point System'!$C:$C,0)</f>
        <v>0</v>
      </c>
      <c r="J4" s="251" cm="1">
        <f t="array" ref="J4">SUMPRODUCT((LOWER(INDEX(Attendance!$D:$ZZ,MATCH($A4,Attendance!$A:$A,0),0))="x")*(Attendance!$D$2:$ZZ$2=_xlfn.XLOOKUP(J$1,'Point System'!$A:$A,'Point System'!$B:$B,""))*(TEXT(Attendance!$D$1:$ZZ$1,"mmm")="Jun"))*_xlfn.XLOOKUP(J$1,'Point System'!$A:$A,'Point System'!$C:$C,0)</f>
        <v>0</v>
      </c>
      <c r="K4" s="251" cm="1">
        <f t="array" ref="K4">SUMPRODUCT((LOWER(INDEX(Attendance!$D:$ZZ,MATCH($A4,Attendance!$A:$A,0),0))="x")*(Attendance!$D$2:$ZZ$2=_xlfn.XLOOKUP(K$1,'Point System'!$A:$A,'Point System'!$B:$B,""))*(TEXT(Attendance!$D$1:$ZZ$1,"mmm")="Jun"))*_xlfn.XLOOKUP(K$1,'Point System'!$A:$A,'Point System'!$C:$C,0)</f>
        <v>0</v>
      </c>
      <c r="L4" s="186">
        <v>0</v>
      </c>
      <c r="M4" s="186">
        <v>0</v>
      </c>
      <c r="N4" s="186">
        <v>0</v>
      </c>
      <c r="O4" s="186">
        <v>0</v>
      </c>
      <c r="P4" s="236">
        <f t="shared" ref="P4:P67" si="0">SUM(E4:O4)</f>
        <v>0</v>
      </c>
      <c r="Q4" s="237">
        <f>IFERROR(INDEX(Deduction!$AO:$AO,MATCH($A4,Deduction!$A:$A,0))*_xlfn.XLOOKUP(Q$1,'Point System'!$E:$E,'Point System'!$G:$G,0),0)</f>
        <v>0</v>
      </c>
      <c r="R4" s="237">
        <f>IFERROR(INDEX(Deduction!$AP:$AP,MATCH($A4,Deduction!$A:$A,0))*_xlfn.XLOOKUP(R$1,'Point System'!$E:$E,'Point System'!$G:$G,0),0)</f>
        <v>0</v>
      </c>
      <c r="S4" s="237">
        <f>IFERROR(INDEX(Deduction!$AQ:$AQ,MATCH($A4,Deduction!$A:$A,0))*_xlfn.XLOOKUP(S$1,'Point System'!$E:$E,'Point System'!$G:$G,0),0)</f>
        <v>0</v>
      </c>
      <c r="T4" s="237">
        <f>IFERROR(INDEX(Deduction!$AR:$AR,MATCH($A4,Deduction!$A:$A,0))*_xlfn.XLOOKUP(T$1,'Point System'!$E:$E,'Point System'!$G:$G,0),0)</f>
        <v>0</v>
      </c>
      <c r="U4" s="237">
        <f>IFERROR(INDEX(Deduction!$AS:$AS,MATCH($A4,Deduction!$A:$A,0))*_xlfn.XLOOKUP(U$1,'Point System'!$E:$E,'Point System'!$G:$G,0),0)</f>
        <v>0</v>
      </c>
      <c r="V4" s="237">
        <f>IFERROR(INDEX(Deduction!$AT:$AT,MATCH($A4,Deduction!$A:$A,0))*_xlfn.XLOOKUP(V$1,'Point System'!$E:$E,'Point System'!$G:$G,0),0)</f>
        <v>0</v>
      </c>
      <c r="W4" s="238">
        <f t="shared" ref="W4:W67" si="1">SUM(Q4:V4)</f>
        <v>0</v>
      </c>
      <c r="X4" s="236">
        <f t="shared" ref="X4:X67" si="2">P4-W4</f>
        <v>0</v>
      </c>
      <c r="Y4" s="239" cm="1">
        <f t="array" ref="Y4">IFERROR(SUMPRODUCT((LOWER(INDEX(Attendance!$E:$ZZ,MATCH($A4,Attendance!$A:$A,0),0))="x")*(TEXT(Attendance!$E$1:$ZZ$1,"mmm")="Jun"))/SUMPRODUCT((Attendance!$E$1:$ZZ$1&lt;&gt;"")*(TEXT(Attendance!$E$1:$ZZ$1,"mmm")="Jun")),0)</f>
        <v>0</v>
      </c>
      <c r="Z4" s="240" cm="1">
        <f t="array" ref="Z4">IFERROR(SUMPRODUCT((LOWER(INDEX(Attendance!$E:$ZZ,MATCH($A4,Attendance!$A:$A,0),0))="x")*(Attendance!$E$2:$ZZ$2=_xlfn.XLOOKUP(E$1,'Point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5" spans="1:26" x14ac:dyDescent="0.25">
      <c r="A5" s="60">
        <f>Attendance!A4</f>
        <v>2</v>
      </c>
      <c r="B5" s="60" t="str">
        <f>IF($A5=0,"",IFERROR(_xlfn.LET(_xlpm.x,INDEX(Attendance!$B:$B,MATCH($A5,Attendance!$A:$A,0)),IF(_xlpm.x=0,"",_xlpm.x)),""))</f>
        <v/>
      </c>
      <c r="C5" s="60" t="str">
        <f>IF($A5=0,"",IFERROR(_xlfn.LET(_xlpm.x,INDEX(Attendance!$C:$C,MATCH($A5,Attendance!$A:$A,0)),IF(_xlpm.x=0,"",_xlpm.x)),""))</f>
        <v/>
      </c>
      <c r="D5" s="60" t="str">
        <f>IF($A5=0,"",IFERROR(_xlfn.LET(_xlpm.x,INDEX(Attendance!$D:$D,MATCH($A5,Attendance!$A:$A,0)),IF(_xlpm.x=0,"",_xlpm.x)),""))</f>
        <v/>
      </c>
      <c r="E5" s="233" cm="1">
        <f t="array" ref="E5">SUMPRODUCT((LOWER(INDEX(Attendance!$D:$ZZ,MATCH($A5,Attendance!$A:$A,0),0))="x")*(Attendance!$D$2:$ZZ$2=_xlfn.XLOOKUP(E$1,'Point System'!$A:$A,'Point System'!$B:$B,""))*(TEXT(Attendance!$D$1:$ZZ$1,"mmm")="Jun"))*_xlfn.XLOOKUP(E$1,'Point System'!$A:$A,'Point System'!$C:$C,0)</f>
        <v>0</v>
      </c>
      <c r="F5" s="233" cm="1">
        <f t="array" ref="F5">SUMPRODUCT((LOWER(INDEX(Attendance!$D:$ZZ,MATCH($A5,Attendance!$A:$A,0),0))="x")*(Attendance!$D$2:$ZZ$2=_xlfn.XLOOKUP(F$1,'Point System'!$A:$A,'Point System'!$B:$B,""))*(TEXT(Attendance!$D$1:$ZZ$1,"mmm")="Jun"))*_xlfn.XLOOKUP(F$1,'Point System'!$A:$A,'Point System'!$C:$C,0)</f>
        <v>0</v>
      </c>
      <c r="G5" s="233" cm="1">
        <f t="array" ref="G5">SUMPRODUCT((LOWER(INDEX(Attendance!$D:$ZZ,MATCH($A5,Attendance!$A:$A,0),0))="x")*(Attendance!$D$2:$ZZ$2=_xlfn.XLOOKUP(G$1,'Point System'!$A:$A,'Point System'!$B:$B,""))*(TEXT(Attendance!$D$1:$ZZ$1,"mmm")="Jun"))*_xlfn.XLOOKUP(G$1,'Point System'!$A:$A,'Point System'!$C:$C,0)</f>
        <v>0</v>
      </c>
      <c r="H5" s="233" cm="1">
        <f t="array" ref="H5">SUMPRODUCT((LOWER(INDEX(Attendance!$D:$ZZ,MATCH($A5,Attendance!$A:$A,0),0))="x")*(Attendance!$D$2:$ZZ$2=_xlfn.XLOOKUP(H$1,'Point System'!$A:$A,'Point System'!$B:$B,""))*(TEXT(Attendance!$D$1:$ZZ$1,"mmm")="Jun"))*_xlfn.XLOOKUP(H$1,'Point System'!$A:$A,'Point System'!$C:$C,0)</f>
        <v>0</v>
      </c>
      <c r="I5" s="233" cm="1">
        <f t="array" ref="I5">SUMPRODUCT((LOWER(INDEX(Attendance!$D:$ZZ,MATCH($A5,Attendance!$A:$A,0),0))="x")*(Attendance!$D$2:$ZZ$2=_xlfn.XLOOKUP(I$1,'Point System'!$A:$A,'Point System'!$B:$B,""))*(TEXT(Attendance!$D$1:$ZZ$1,"mmm")="Jun"))*_xlfn.XLOOKUP(I$1,'Point System'!$A:$A,'Point System'!$C:$C,0)</f>
        <v>0</v>
      </c>
      <c r="J5" s="233" cm="1">
        <f t="array" ref="J5">SUMPRODUCT((LOWER(INDEX(Attendance!$D:$ZZ,MATCH($A5,Attendance!$A:$A,0),0))="x")*(Attendance!$D$2:$ZZ$2=_xlfn.XLOOKUP(J$1,'Point System'!$A:$A,'Point System'!$B:$B,""))*(TEXT(Attendance!$D$1:$ZZ$1,"mmm")="Jun"))*_xlfn.XLOOKUP(J$1,'Point System'!$A:$A,'Point System'!$C:$C,0)</f>
        <v>0</v>
      </c>
      <c r="K5" s="233" cm="1">
        <f t="array" ref="K5">SUMPRODUCT((LOWER(INDEX(Attendance!$D:$ZZ,MATCH($A5,Attendance!$A:$A,0),0))="x")*(Attendance!$D$2:$ZZ$2=_xlfn.XLOOKUP(K$1,'Point System'!$A:$A,'Point System'!$B:$B,""))*(TEXT(Attendance!$D$1:$ZZ$1,"mmm")="Jun"))*_xlfn.XLOOKUP(K$1,'Point System'!$A:$A,'Point System'!$C:$C,0)</f>
        <v>0</v>
      </c>
      <c r="L5" s="188"/>
      <c r="M5" s="188"/>
      <c r="N5" s="188"/>
      <c r="O5" s="188"/>
      <c r="P5" s="241">
        <f t="shared" si="0"/>
        <v>0</v>
      </c>
      <c r="Q5" s="242">
        <f>IFERROR(INDEX(Deduction!$AO:$AO,MATCH($A5,Deduction!$A:$A,0))*_xlfn.XLOOKUP(Q$1,'Point System'!$E:$E,'Point System'!$G:$G,0),0)</f>
        <v>0</v>
      </c>
      <c r="R5" s="242">
        <f>IFERROR(INDEX(Deduction!$AP:$AP,MATCH($A5,Deduction!$A:$A,0))*_xlfn.XLOOKUP(R$1,'Point System'!$E:$E,'Point System'!$G:$G,0),0)</f>
        <v>0</v>
      </c>
      <c r="S5" s="242">
        <f>IFERROR(INDEX(Deduction!$AQ:$AQ,MATCH($A5,Deduction!$A:$A,0))*_xlfn.XLOOKUP(S$1,'Point System'!$E:$E,'Point System'!$G:$G,0),0)</f>
        <v>0</v>
      </c>
      <c r="T5" s="242">
        <f>IFERROR(INDEX(Deduction!$AR:$AR,MATCH($A5,Deduction!$A:$A,0))*_xlfn.XLOOKUP(T$1,'Point System'!$E:$E,'Point System'!$G:$G,0),0)</f>
        <v>0</v>
      </c>
      <c r="U5" s="242">
        <f>IFERROR(INDEX(Deduction!$AS:$AS,MATCH($A5,Deduction!$A:$A,0))*_xlfn.XLOOKUP(U$1,'Point System'!$E:$E,'Point System'!$G:$G,0),0)</f>
        <v>0</v>
      </c>
      <c r="V5" s="242">
        <f>IFERROR(INDEX(Deduction!$AT:$AT,MATCH($A5,Deduction!$A:$A,0))*_xlfn.XLOOKUP(V$1,'Point System'!$E:$E,'Point System'!$G:$G,0),0)</f>
        <v>0</v>
      </c>
      <c r="W5" s="243">
        <f t="shared" si="1"/>
        <v>0</v>
      </c>
      <c r="X5" s="241">
        <f t="shared" si="2"/>
        <v>0</v>
      </c>
      <c r="Y5" s="244" cm="1">
        <f t="array" ref="Y5">IFERROR(SUMPRODUCT((LOWER(INDEX(Attendance!$E:$ZZ,MATCH($A5,Attendance!$A:$A,0),0))="x")*(TEXT(Attendance!$E$1:$ZZ$1,"mmm")="Jun"))/SUMPRODUCT((Attendance!$E$1:$ZZ$1&lt;&gt;"")*(TEXT(Attendance!$E$1:$ZZ$1,"mmm")="Jun")),0)</f>
        <v>0</v>
      </c>
      <c r="Z5" s="245" cm="1">
        <f t="array" ref="Z5">IFERROR(SUMPRODUCT((LOWER(INDEX(Attendance!$E:$ZZ,MATCH($A5,Attendance!$A:$A,0),0))="x")*(Attendance!$E$2:$ZZ$2=_xlfn.XLOOKUP(E$1,'Point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6" spans="1:26" x14ac:dyDescent="0.25">
      <c r="A6" s="58">
        <f>Attendance!A5</f>
        <v>3</v>
      </c>
      <c r="B6" s="60" t="str">
        <f>IF($A6=0,"",IFERROR(_xlfn.LET(_xlpm.x,INDEX(Attendance!$B:$B,MATCH($A6,Attendance!$A:$A,0)),IF(_xlpm.x=0,"",_xlpm.x)),""))</f>
        <v/>
      </c>
      <c r="C6" s="60" t="str">
        <f>IF($A6=0,"",IFERROR(_xlfn.LET(_xlpm.x,INDEX(Attendance!$C:$C,MATCH($A6,Attendance!$A:$A,0)),IF(_xlpm.x=0,"",_xlpm.x)),""))</f>
        <v/>
      </c>
      <c r="D6" s="60" t="str">
        <f>IF($A6=0,"",IFERROR(_xlfn.LET(_xlpm.x,INDEX(Attendance!$D:$D,MATCH($A6,Attendance!$A:$A,0)),IF(_xlpm.x=0,"",_xlpm.x)),""))</f>
        <v/>
      </c>
      <c r="E6" s="233" cm="1">
        <f t="array" ref="E6">SUMPRODUCT((LOWER(INDEX(Attendance!$D:$ZZ,MATCH($A6,Attendance!$A:$A,0),0))="x")*(Attendance!$D$2:$ZZ$2=_xlfn.XLOOKUP(E$1,'Point System'!$A:$A,'Point System'!$B:$B,""))*(TEXT(Attendance!$D$1:$ZZ$1,"mmm")="Jun"))*_xlfn.XLOOKUP(E$1,'Point System'!$A:$A,'Point System'!$C:$C,0)</f>
        <v>0</v>
      </c>
      <c r="F6" s="233" cm="1">
        <f t="array" ref="F6">SUMPRODUCT((LOWER(INDEX(Attendance!$D:$ZZ,MATCH($A6,Attendance!$A:$A,0),0))="x")*(Attendance!$D$2:$ZZ$2=_xlfn.XLOOKUP(F$1,'Point System'!$A:$A,'Point System'!$B:$B,""))*(TEXT(Attendance!$D$1:$ZZ$1,"mmm")="Jun"))*_xlfn.XLOOKUP(F$1,'Point System'!$A:$A,'Point System'!$C:$C,0)</f>
        <v>0</v>
      </c>
      <c r="G6" s="233" cm="1">
        <f t="array" ref="G6">SUMPRODUCT((LOWER(INDEX(Attendance!$D:$ZZ,MATCH($A6,Attendance!$A:$A,0),0))="x")*(Attendance!$D$2:$ZZ$2=_xlfn.XLOOKUP(G$1,'Point System'!$A:$A,'Point System'!$B:$B,""))*(TEXT(Attendance!$D$1:$ZZ$1,"mmm")="Jun"))*_xlfn.XLOOKUP(G$1,'Point System'!$A:$A,'Point System'!$C:$C,0)</f>
        <v>0</v>
      </c>
      <c r="H6" s="233" cm="1">
        <f t="array" ref="H6">SUMPRODUCT((LOWER(INDEX(Attendance!$D:$ZZ,MATCH($A6,Attendance!$A:$A,0),0))="x")*(Attendance!$D$2:$ZZ$2=_xlfn.XLOOKUP(H$1,'Point System'!$A:$A,'Point System'!$B:$B,""))*(TEXT(Attendance!$D$1:$ZZ$1,"mmm")="Jun"))*_xlfn.XLOOKUP(H$1,'Point System'!$A:$A,'Point System'!$C:$C,0)</f>
        <v>0</v>
      </c>
      <c r="I6" s="233" cm="1">
        <f t="array" ref="I6">SUMPRODUCT((LOWER(INDEX(Attendance!$D:$ZZ,MATCH($A6,Attendance!$A:$A,0),0))="x")*(Attendance!$D$2:$ZZ$2=_xlfn.XLOOKUP(I$1,'Point System'!$A:$A,'Point System'!$B:$B,""))*(TEXT(Attendance!$D$1:$ZZ$1,"mmm")="Jun"))*_xlfn.XLOOKUP(I$1,'Point System'!$A:$A,'Point System'!$C:$C,0)</f>
        <v>0</v>
      </c>
      <c r="J6" s="233" cm="1">
        <f t="array" ref="J6">SUMPRODUCT((LOWER(INDEX(Attendance!$D:$ZZ,MATCH($A6,Attendance!$A:$A,0),0))="x")*(Attendance!$D$2:$ZZ$2=_xlfn.XLOOKUP(J$1,'Point System'!$A:$A,'Point System'!$B:$B,""))*(TEXT(Attendance!$D$1:$ZZ$1,"mmm")="Jun"))*_xlfn.XLOOKUP(J$1,'Point System'!$A:$A,'Point System'!$C:$C,0)</f>
        <v>0</v>
      </c>
      <c r="K6" s="233" cm="1">
        <f t="array" ref="K6">SUMPRODUCT((LOWER(INDEX(Attendance!$D:$ZZ,MATCH($A6,Attendance!$A:$A,0),0))="x")*(Attendance!$D$2:$ZZ$2=_xlfn.XLOOKUP(K$1,'Point System'!$A:$A,'Point System'!$B:$B,""))*(TEXT(Attendance!$D$1:$ZZ$1,"mmm")="Jun"))*_xlfn.XLOOKUP(K$1,'Point System'!$A:$A,'Point System'!$C:$C,0)</f>
        <v>0</v>
      </c>
      <c r="L6" s="188"/>
      <c r="M6" s="188"/>
      <c r="N6" s="188"/>
      <c r="O6" s="188"/>
      <c r="P6" s="241">
        <f t="shared" si="0"/>
        <v>0</v>
      </c>
      <c r="Q6" s="242">
        <f>IFERROR(INDEX(Deduction!$AO:$AO,MATCH($A6,Deduction!$A:$A,0))*_xlfn.XLOOKUP(Q$1,'Point System'!$E:$E,'Point System'!$G:$G,0),0)</f>
        <v>0</v>
      </c>
      <c r="R6" s="242">
        <f>IFERROR(INDEX(Deduction!$AP:$AP,MATCH($A6,Deduction!$A:$A,0))*_xlfn.XLOOKUP(R$1,'Point System'!$E:$E,'Point System'!$G:$G,0),0)</f>
        <v>0</v>
      </c>
      <c r="S6" s="242">
        <f>IFERROR(INDEX(Deduction!$AQ:$AQ,MATCH($A6,Deduction!$A:$A,0))*_xlfn.XLOOKUP(S$1,'Point System'!$E:$E,'Point System'!$G:$G,0),0)</f>
        <v>0</v>
      </c>
      <c r="T6" s="242">
        <f>IFERROR(INDEX(Deduction!$AR:$AR,MATCH($A6,Deduction!$A:$A,0))*_xlfn.XLOOKUP(T$1,'Point System'!$E:$E,'Point System'!$G:$G,0),0)</f>
        <v>0</v>
      </c>
      <c r="U6" s="242">
        <f>IFERROR(INDEX(Deduction!$AS:$AS,MATCH($A6,Deduction!$A:$A,0))*_xlfn.XLOOKUP(U$1,'Point System'!$E:$E,'Point System'!$G:$G,0),0)</f>
        <v>0</v>
      </c>
      <c r="V6" s="242">
        <f>IFERROR(INDEX(Deduction!$AT:$AT,MATCH($A6,Deduction!$A:$A,0))*_xlfn.XLOOKUP(V$1,'Point System'!$E:$E,'Point System'!$G:$G,0),0)</f>
        <v>0</v>
      </c>
      <c r="W6" s="243">
        <f t="shared" si="1"/>
        <v>0</v>
      </c>
      <c r="X6" s="241">
        <f t="shared" si="2"/>
        <v>0</v>
      </c>
      <c r="Y6" s="244" cm="1">
        <f t="array" ref="Y6">IFERROR(SUMPRODUCT((LOWER(INDEX(Attendance!$E:$ZZ,MATCH($A6,Attendance!$A:$A,0),0))="x")*(TEXT(Attendance!$E$1:$ZZ$1,"mmm")="Jun"))/SUMPRODUCT((Attendance!$E$1:$ZZ$1&lt;&gt;"")*(TEXT(Attendance!$E$1:$ZZ$1,"mmm")="Jun")),0)</f>
        <v>0</v>
      </c>
      <c r="Z6" s="245" cm="1">
        <f t="array" ref="Z6">IFERROR(SUMPRODUCT((LOWER(INDEX(Attendance!$E:$ZZ,MATCH($A6,Attendance!$A:$A,0),0))="x")*(Attendance!$E$2:$ZZ$2=_xlfn.XLOOKUP(E$1,'Point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7" spans="1:26" x14ac:dyDescent="0.25">
      <c r="A7" s="60">
        <f>Attendance!A6</f>
        <v>4</v>
      </c>
      <c r="B7" s="60" t="str">
        <f>IF($A7=0,"",IFERROR(_xlfn.LET(_xlpm.x,INDEX(Attendance!$B:$B,MATCH($A7,Attendance!$A:$A,0)),IF(_xlpm.x=0,"",_xlpm.x)),""))</f>
        <v/>
      </c>
      <c r="C7" s="60" t="str">
        <f>IF($A7=0,"",IFERROR(_xlfn.LET(_xlpm.x,INDEX(Attendance!$C:$C,MATCH($A7,Attendance!$A:$A,0)),IF(_xlpm.x=0,"",_xlpm.x)),""))</f>
        <v/>
      </c>
      <c r="D7" s="60" t="str">
        <f>IF($A7=0,"",IFERROR(_xlfn.LET(_xlpm.x,INDEX(Attendance!$D:$D,MATCH($A7,Attendance!$A:$A,0)),IF(_xlpm.x=0,"",_xlpm.x)),""))</f>
        <v/>
      </c>
      <c r="E7" s="233" cm="1">
        <f t="array" ref="E7">SUMPRODUCT((LOWER(INDEX(Attendance!$D:$ZZ,MATCH($A7,Attendance!$A:$A,0),0))="x")*(Attendance!$D$2:$ZZ$2=_xlfn.XLOOKUP(E$1,'Point System'!$A:$A,'Point System'!$B:$B,""))*(TEXT(Attendance!$D$1:$ZZ$1,"mmm")="Jun"))*_xlfn.XLOOKUP(E$1,'Point System'!$A:$A,'Point System'!$C:$C,0)</f>
        <v>0</v>
      </c>
      <c r="F7" s="233" cm="1">
        <f t="array" ref="F7">SUMPRODUCT((LOWER(INDEX(Attendance!$D:$ZZ,MATCH($A7,Attendance!$A:$A,0),0))="x")*(Attendance!$D$2:$ZZ$2=_xlfn.XLOOKUP(F$1,'Point System'!$A:$A,'Point System'!$B:$B,""))*(TEXT(Attendance!$D$1:$ZZ$1,"mmm")="Jun"))*_xlfn.XLOOKUP(F$1,'Point System'!$A:$A,'Point System'!$C:$C,0)</f>
        <v>0</v>
      </c>
      <c r="G7" s="233" cm="1">
        <f t="array" ref="G7">SUMPRODUCT((LOWER(INDEX(Attendance!$D:$ZZ,MATCH($A7,Attendance!$A:$A,0),0))="x")*(Attendance!$D$2:$ZZ$2=_xlfn.XLOOKUP(G$1,'Point System'!$A:$A,'Point System'!$B:$B,""))*(TEXT(Attendance!$D$1:$ZZ$1,"mmm")="Jun"))*_xlfn.XLOOKUP(G$1,'Point System'!$A:$A,'Point System'!$C:$C,0)</f>
        <v>0</v>
      </c>
      <c r="H7" s="233" cm="1">
        <f t="array" ref="H7">SUMPRODUCT((LOWER(INDEX(Attendance!$D:$ZZ,MATCH($A7,Attendance!$A:$A,0),0))="x")*(Attendance!$D$2:$ZZ$2=_xlfn.XLOOKUP(H$1,'Point System'!$A:$A,'Point System'!$B:$B,""))*(TEXT(Attendance!$D$1:$ZZ$1,"mmm")="Jun"))*_xlfn.XLOOKUP(H$1,'Point System'!$A:$A,'Point System'!$C:$C,0)</f>
        <v>0</v>
      </c>
      <c r="I7" s="233" cm="1">
        <f t="array" ref="I7">SUMPRODUCT((LOWER(INDEX(Attendance!$D:$ZZ,MATCH($A7,Attendance!$A:$A,0),0))="x")*(Attendance!$D$2:$ZZ$2=_xlfn.XLOOKUP(I$1,'Point System'!$A:$A,'Point System'!$B:$B,""))*(TEXT(Attendance!$D$1:$ZZ$1,"mmm")="Jun"))*_xlfn.XLOOKUP(I$1,'Point System'!$A:$A,'Point System'!$C:$C,0)</f>
        <v>0</v>
      </c>
      <c r="J7" s="233" cm="1">
        <f t="array" ref="J7">SUMPRODUCT((LOWER(INDEX(Attendance!$D:$ZZ,MATCH($A7,Attendance!$A:$A,0),0))="x")*(Attendance!$D$2:$ZZ$2=_xlfn.XLOOKUP(J$1,'Point System'!$A:$A,'Point System'!$B:$B,""))*(TEXT(Attendance!$D$1:$ZZ$1,"mmm")="Jun"))*_xlfn.XLOOKUP(J$1,'Point System'!$A:$A,'Point System'!$C:$C,0)</f>
        <v>0</v>
      </c>
      <c r="K7" s="233" cm="1">
        <f t="array" ref="K7">SUMPRODUCT((LOWER(INDEX(Attendance!$D:$ZZ,MATCH($A7,Attendance!$A:$A,0),0))="x")*(Attendance!$D$2:$ZZ$2=_xlfn.XLOOKUP(K$1,'Point System'!$A:$A,'Point System'!$B:$B,""))*(TEXT(Attendance!$D$1:$ZZ$1,"mmm")="Jun"))*_xlfn.XLOOKUP(K$1,'Point System'!$A:$A,'Point System'!$C:$C,0)</f>
        <v>0</v>
      </c>
      <c r="L7" s="188"/>
      <c r="M7" s="188"/>
      <c r="N7" s="188"/>
      <c r="O7" s="188"/>
      <c r="P7" s="241">
        <f t="shared" si="0"/>
        <v>0</v>
      </c>
      <c r="Q7" s="242">
        <f>IFERROR(INDEX(Deduction!$AO:$AO,MATCH($A7,Deduction!$A:$A,0))*_xlfn.XLOOKUP(Q$1,'Point System'!$E:$E,'Point System'!$G:$G,0),0)</f>
        <v>0</v>
      </c>
      <c r="R7" s="242">
        <f>IFERROR(INDEX(Deduction!$AP:$AP,MATCH($A7,Deduction!$A:$A,0))*_xlfn.XLOOKUP(R$1,'Point System'!$E:$E,'Point System'!$G:$G,0),0)</f>
        <v>0</v>
      </c>
      <c r="S7" s="242">
        <f>IFERROR(INDEX(Deduction!$AQ:$AQ,MATCH($A7,Deduction!$A:$A,0))*_xlfn.XLOOKUP(S$1,'Point System'!$E:$E,'Point System'!$G:$G,0),0)</f>
        <v>0</v>
      </c>
      <c r="T7" s="242">
        <f>IFERROR(INDEX(Deduction!$AR:$AR,MATCH($A7,Deduction!$A:$A,0))*_xlfn.XLOOKUP(T$1,'Point System'!$E:$E,'Point System'!$G:$G,0),0)</f>
        <v>0</v>
      </c>
      <c r="U7" s="242">
        <f>IFERROR(INDEX(Deduction!$AS:$AS,MATCH($A7,Deduction!$A:$A,0))*_xlfn.XLOOKUP(U$1,'Point System'!$E:$E,'Point System'!$G:$G,0),0)</f>
        <v>0</v>
      </c>
      <c r="V7" s="242">
        <f>IFERROR(INDEX(Deduction!$AT:$AT,MATCH($A7,Deduction!$A:$A,0))*_xlfn.XLOOKUP(V$1,'Point System'!$E:$E,'Point System'!$G:$G,0),0)</f>
        <v>0</v>
      </c>
      <c r="W7" s="243">
        <f t="shared" si="1"/>
        <v>0</v>
      </c>
      <c r="X7" s="241">
        <f t="shared" si="2"/>
        <v>0</v>
      </c>
      <c r="Y7" s="244" cm="1">
        <f t="array" ref="Y7">IFERROR(SUMPRODUCT((LOWER(INDEX(Attendance!$E:$ZZ,MATCH($A7,Attendance!$A:$A,0),0))="x")*(TEXT(Attendance!$E$1:$ZZ$1,"mmm")="Jun"))/SUMPRODUCT((Attendance!$E$1:$ZZ$1&lt;&gt;"")*(TEXT(Attendance!$E$1:$ZZ$1,"mmm")="Jun")),0)</f>
        <v>0</v>
      </c>
      <c r="Z7" s="245" cm="1">
        <f t="array" ref="Z7">IFERROR(SUMPRODUCT((LOWER(INDEX(Attendance!$E:$ZZ,MATCH($A7,Attendance!$A:$A,0),0))="x")*(Attendance!$E$2:$ZZ$2=_xlfn.XLOOKUP(E$1,'Point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8" spans="1:26" x14ac:dyDescent="0.25">
      <c r="A8" s="58">
        <f>Attendance!A7</f>
        <v>7</v>
      </c>
      <c r="B8" s="60" t="str">
        <f>IF($A8=0,"",IFERROR(_xlfn.LET(_xlpm.x,INDEX(Attendance!$B:$B,MATCH($A8,Attendance!$A:$A,0)),IF(_xlpm.x=0,"",_xlpm.x)),""))</f>
        <v/>
      </c>
      <c r="C8" s="60" t="str">
        <f>IF($A8=0,"",IFERROR(_xlfn.LET(_xlpm.x,INDEX(Attendance!$C:$C,MATCH($A8,Attendance!$A:$A,0)),IF(_xlpm.x=0,"",_xlpm.x)),""))</f>
        <v/>
      </c>
      <c r="D8" s="60" t="str">
        <f>IF($A8=0,"",IFERROR(_xlfn.LET(_xlpm.x,INDEX(Attendance!$D:$D,MATCH($A8,Attendance!$A:$A,0)),IF(_xlpm.x=0,"",_xlpm.x)),""))</f>
        <v/>
      </c>
      <c r="E8" s="233" cm="1">
        <f t="array" ref="E8">SUMPRODUCT((LOWER(INDEX(Attendance!$D:$ZZ,MATCH($A8,Attendance!$A:$A,0),0))="x")*(Attendance!$D$2:$ZZ$2=_xlfn.XLOOKUP(E$1,'Point System'!$A:$A,'Point System'!$B:$B,""))*(TEXT(Attendance!$D$1:$ZZ$1,"mmm")="Jun"))*_xlfn.XLOOKUP(E$1,'Point System'!$A:$A,'Point System'!$C:$C,0)</f>
        <v>0</v>
      </c>
      <c r="F8" s="233" cm="1">
        <f t="array" ref="F8">SUMPRODUCT((LOWER(INDEX(Attendance!$D:$ZZ,MATCH($A8,Attendance!$A:$A,0),0))="x")*(Attendance!$D$2:$ZZ$2=_xlfn.XLOOKUP(F$1,'Point System'!$A:$A,'Point System'!$B:$B,""))*(TEXT(Attendance!$D$1:$ZZ$1,"mmm")="Jun"))*_xlfn.XLOOKUP(F$1,'Point System'!$A:$A,'Point System'!$C:$C,0)</f>
        <v>0</v>
      </c>
      <c r="G8" s="233" cm="1">
        <f t="array" ref="G8">SUMPRODUCT((LOWER(INDEX(Attendance!$D:$ZZ,MATCH($A8,Attendance!$A:$A,0),0))="x")*(Attendance!$D$2:$ZZ$2=_xlfn.XLOOKUP(G$1,'Point System'!$A:$A,'Point System'!$B:$B,""))*(TEXT(Attendance!$D$1:$ZZ$1,"mmm")="Jun"))*_xlfn.XLOOKUP(G$1,'Point System'!$A:$A,'Point System'!$C:$C,0)</f>
        <v>0</v>
      </c>
      <c r="H8" s="233" cm="1">
        <f t="array" ref="H8">SUMPRODUCT((LOWER(INDEX(Attendance!$D:$ZZ,MATCH($A8,Attendance!$A:$A,0),0))="x")*(Attendance!$D$2:$ZZ$2=_xlfn.XLOOKUP(H$1,'Point System'!$A:$A,'Point System'!$B:$B,""))*(TEXT(Attendance!$D$1:$ZZ$1,"mmm")="Jun"))*_xlfn.XLOOKUP(H$1,'Point System'!$A:$A,'Point System'!$C:$C,0)</f>
        <v>0</v>
      </c>
      <c r="I8" s="233" cm="1">
        <f t="array" ref="I8">SUMPRODUCT((LOWER(INDEX(Attendance!$D:$ZZ,MATCH($A8,Attendance!$A:$A,0),0))="x")*(Attendance!$D$2:$ZZ$2=_xlfn.XLOOKUP(I$1,'Point System'!$A:$A,'Point System'!$B:$B,""))*(TEXT(Attendance!$D$1:$ZZ$1,"mmm")="Jun"))*_xlfn.XLOOKUP(I$1,'Point System'!$A:$A,'Point System'!$C:$C,0)</f>
        <v>0</v>
      </c>
      <c r="J8" s="233" cm="1">
        <f t="array" ref="J8">SUMPRODUCT((LOWER(INDEX(Attendance!$D:$ZZ,MATCH($A8,Attendance!$A:$A,0),0))="x")*(Attendance!$D$2:$ZZ$2=_xlfn.XLOOKUP(J$1,'Point System'!$A:$A,'Point System'!$B:$B,""))*(TEXT(Attendance!$D$1:$ZZ$1,"mmm")="Jun"))*_xlfn.XLOOKUP(J$1,'Point System'!$A:$A,'Point System'!$C:$C,0)</f>
        <v>0</v>
      </c>
      <c r="K8" s="233" cm="1">
        <f t="array" ref="K8">SUMPRODUCT((LOWER(INDEX(Attendance!$D:$ZZ,MATCH($A8,Attendance!$A:$A,0),0))="x")*(Attendance!$D$2:$ZZ$2=_xlfn.XLOOKUP(K$1,'Point System'!$A:$A,'Point System'!$B:$B,""))*(TEXT(Attendance!$D$1:$ZZ$1,"mmm")="Jun"))*_xlfn.XLOOKUP(K$1,'Point System'!$A:$A,'Point System'!$C:$C,0)</f>
        <v>0</v>
      </c>
      <c r="L8" s="188"/>
      <c r="M8" s="188"/>
      <c r="N8" s="188"/>
      <c r="O8" s="188"/>
      <c r="P8" s="241">
        <f t="shared" si="0"/>
        <v>0</v>
      </c>
      <c r="Q8" s="242">
        <f>IFERROR(INDEX(Deduction!$AO:$AO,MATCH($A8,Deduction!$A:$A,0))*_xlfn.XLOOKUP(Q$1,'Point System'!$E:$E,'Point System'!$G:$G,0),0)</f>
        <v>0</v>
      </c>
      <c r="R8" s="242">
        <f>IFERROR(INDEX(Deduction!$AP:$AP,MATCH($A8,Deduction!$A:$A,0))*_xlfn.XLOOKUP(R$1,'Point System'!$E:$E,'Point System'!$G:$G,0),0)</f>
        <v>0</v>
      </c>
      <c r="S8" s="242">
        <f>IFERROR(INDEX(Deduction!$AQ:$AQ,MATCH($A8,Deduction!$A:$A,0))*_xlfn.XLOOKUP(S$1,'Point System'!$E:$E,'Point System'!$G:$G,0),0)</f>
        <v>0</v>
      </c>
      <c r="T8" s="242">
        <f>IFERROR(INDEX(Deduction!$AR:$AR,MATCH($A8,Deduction!$A:$A,0))*_xlfn.XLOOKUP(T$1,'Point System'!$E:$E,'Point System'!$G:$G,0),0)</f>
        <v>0</v>
      </c>
      <c r="U8" s="242">
        <f>IFERROR(INDEX(Deduction!$AS:$AS,MATCH($A8,Deduction!$A:$A,0))*_xlfn.XLOOKUP(U$1,'Point System'!$E:$E,'Point System'!$G:$G,0),0)</f>
        <v>0</v>
      </c>
      <c r="V8" s="242">
        <f>IFERROR(INDEX(Deduction!$AT:$AT,MATCH($A8,Deduction!$A:$A,0))*_xlfn.XLOOKUP(V$1,'Point System'!$E:$E,'Point System'!$G:$G,0),0)</f>
        <v>0</v>
      </c>
      <c r="W8" s="243">
        <f t="shared" si="1"/>
        <v>0</v>
      </c>
      <c r="X8" s="241">
        <f t="shared" si="2"/>
        <v>0</v>
      </c>
      <c r="Y8" s="244" cm="1">
        <f t="array" ref="Y8">IFERROR(SUMPRODUCT((LOWER(INDEX(Attendance!$E:$ZZ,MATCH($A8,Attendance!$A:$A,0),0))="x")*(TEXT(Attendance!$E$1:$ZZ$1,"mmm")="Jun"))/SUMPRODUCT((Attendance!$E$1:$ZZ$1&lt;&gt;"")*(TEXT(Attendance!$E$1:$ZZ$1,"mmm")="Jun")),0)</f>
        <v>0</v>
      </c>
      <c r="Z8" s="245" cm="1">
        <f t="array" ref="Z8">IFERROR(SUMPRODUCT((LOWER(INDEX(Attendance!$E:$ZZ,MATCH($A8,Attendance!$A:$A,0),0))="x")*(Attendance!$E$2:$ZZ$2=_xlfn.XLOOKUP(E$1,'Point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9" spans="1:26" x14ac:dyDescent="0.25">
      <c r="A9" s="60">
        <f>Attendance!A8</f>
        <v>5</v>
      </c>
      <c r="B9" s="60" t="str">
        <f>IF($A9=0,"",IFERROR(_xlfn.LET(_xlpm.x,INDEX(Attendance!$B:$B,MATCH($A9,Attendance!$A:$A,0)),IF(_xlpm.x=0,"",_xlpm.x)),""))</f>
        <v/>
      </c>
      <c r="C9" s="60" t="str">
        <f>IF($A9=0,"",IFERROR(_xlfn.LET(_xlpm.x,INDEX(Attendance!$C:$C,MATCH($A9,Attendance!$A:$A,0)),IF(_xlpm.x=0,"",_xlpm.x)),""))</f>
        <v/>
      </c>
      <c r="D9" s="60" t="str">
        <f>IF($A9=0,"",IFERROR(_xlfn.LET(_xlpm.x,INDEX(Attendance!$D:$D,MATCH($A9,Attendance!$A:$A,0)),IF(_xlpm.x=0,"",_xlpm.x)),""))</f>
        <v/>
      </c>
      <c r="E9" s="233" cm="1">
        <f t="array" ref="E9">SUMPRODUCT((LOWER(INDEX(Attendance!$D:$ZZ,MATCH($A9,Attendance!$A:$A,0),0))="x")*(Attendance!$D$2:$ZZ$2=_xlfn.XLOOKUP(E$1,'Point System'!$A:$A,'Point System'!$B:$B,""))*(TEXT(Attendance!$D$1:$ZZ$1,"mmm")="Jun"))*_xlfn.XLOOKUP(E$1,'Point System'!$A:$A,'Point System'!$C:$C,0)</f>
        <v>0</v>
      </c>
      <c r="F9" s="233" cm="1">
        <f t="array" ref="F9">SUMPRODUCT((LOWER(INDEX(Attendance!$D:$ZZ,MATCH($A9,Attendance!$A:$A,0),0))="x")*(Attendance!$D$2:$ZZ$2=_xlfn.XLOOKUP(F$1,'Point System'!$A:$A,'Point System'!$B:$B,""))*(TEXT(Attendance!$D$1:$ZZ$1,"mmm")="Jun"))*_xlfn.XLOOKUP(F$1,'Point System'!$A:$A,'Point System'!$C:$C,0)</f>
        <v>0</v>
      </c>
      <c r="G9" s="233" cm="1">
        <f t="array" ref="G9">SUMPRODUCT((LOWER(INDEX(Attendance!$D:$ZZ,MATCH($A9,Attendance!$A:$A,0),0))="x")*(Attendance!$D$2:$ZZ$2=_xlfn.XLOOKUP(G$1,'Point System'!$A:$A,'Point System'!$B:$B,""))*(TEXT(Attendance!$D$1:$ZZ$1,"mmm")="Jun"))*_xlfn.XLOOKUP(G$1,'Point System'!$A:$A,'Point System'!$C:$C,0)</f>
        <v>0</v>
      </c>
      <c r="H9" s="233" cm="1">
        <f t="array" ref="H9">SUMPRODUCT((LOWER(INDEX(Attendance!$D:$ZZ,MATCH($A9,Attendance!$A:$A,0),0))="x")*(Attendance!$D$2:$ZZ$2=_xlfn.XLOOKUP(H$1,'Point System'!$A:$A,'Point System'!$B:$B,""))*(TEXT(Attendance!$D$1:$ZZ$1,"mmm")="Jun"))*_xlfn.XLOOKUP(H$1,'Point System'!$A:$A,'Point System'!$C:$C,0)</f>
        <v>0</v>
      </c>
      <c r="I9" s="233" cm="1">
        <f t="array" ref="I9">SUMPRODUCT((LOWER(INDEX(Attendance!$D:$ZZ,MATCH($A9,Attendance!$A:$A,0),0))="x")*(Attendance!$D$2:$ZZ$2=_xlfn.XLOOKUP(I$1,'Point System'!$A:$A,'Point System'!$B:$B,""))*(TEXT(Attendance!$D$1:$ZZ$1,"mmm")="Jun"))*_xlfn.XLOOKUP(I$1,'Point System'!$A:$A,'Point System'!$C:$C,0)</f>
        <v>0</v>
      </c>
      <c r="J9" s="233" cm="1">
        <f t="array" ref="J9">SUMPRODUCT((LOWER(INDEX(Attendance!$D:$ZZ,MATCH($A9,Attendance!$A:$A,0),0))="x")*(Attendance!$D$2:$ZZ$2=_xlfn.XLOOKUP(J$1,'Point System'!$A:$A,'Point System'!$B:$B,""))*(TEXT(Attendance!$D$1:$ZZ$1,"mmm")="Jun"))*_xlfn.XLOOKUP(J$1,'Point System'!$A:$A,'Point System'!$C:$C,0)</f>
        <v>0</v>
      </c>
      <c r="K9" s="233" cm="1">
        <f t="array" ref="K9">SUMPRODUCT((LOWER(INDEX(Attendance!$D:$ZZ,MATCH($A9,Attendance!$A:$A,0),0))="x")*(Attendance!$D$2:$ZZ$2=_xlfn.XLOOKUP(K$1,'Point System'!$A:$A,'Point System'!$B:$B,""))*(TEXT(Attendance!$D$1:$ZZ$1,"mmm")="Jun"))*_xlfn.XLOOKUP(K$1,'Point System'!$A:$A,'Point System'!$C:$C,0)</f>
        <v>0</v>
      </c>
      <c r="L9" s="188"/>
      <c r="M9" s="188"/>
      <c r="N9" s="188"/>
      <c r="O9" s="188"/>
      <c r="P9" s="241">
        <f t="shared" si="0"/>
        <v>0</v>
      </c>
      <c r="Q9" s="242">
        <f>IFERROR(INDEX(Deduction!$AO:$AO,MATCH($A9,Deduction!$A:$A,0))*_xlfn.XLOOKUP(Q$1,'Point System'!$E:$E,'Point System'!$G:$G,0),0)</f>
        <v>0</v>
      </c>
      <c r="R9" s="242">
        <f>IFERROR(INDEX(Deduction!$AP:$AP,MATCH($A9,Deduction!$A:$A,0))*_xlfn.XLOOKUP(R$1,'Point System'!$E:$E,'Point System'!$G:$G,0),0)</f>
        <v>0</v>
      </c>
      <c r="S9" s="242">
        <f>IFERROR(INDEX(Deduction!$AQ:$AQ,MATCH($A9,Deduction!$A:$A,0))*_xlfn.XLOOKUP(S$1,'Point System'!$E:$E,'Point System'!$G:$G,0),0)</f>
        <v>0</v>
      </c>
      <c r="T9" s="242">
        <f>IFERROR(INDEX(Deduction!$AR:$AR,MATCH($A9,Deduction!$A:$A,0))*_xlfn.XLOOKUP(T$1,'Point System'!$E:$E,'Point System'!$G:$G,0),0)</f>
        <v>0</v>
      </c>
      <c r="U9" s="242">
        <f>IFERROR(INDEX(Deduction!$AS:$AS,MATCH($A9,Deduction!$A:$A,0))*_xlfn.XLOOKUP(U$1,'Point System'!$E:$E,'Point System'!$G:$G,0),0)</f>
        <v>0</v>
      </c>
      <c r="V9" s="242">
        <f>IFERROR(INDEX(Deduction!$AT:$AT,MATCH($A9,Deduction!$A:$A,0))*_xlfn.XLOOKUP(V$1,'Point System'!$E:$E,'Point System'!$G:$G,0),0)</f>
        <v>0</v>
      </c>
      <c r="W9" s="243">
        <f t="shared" si="1"/>
        <v>0</v>
      </c>
      <c r="X9" s="241">
        <f t="shared" si="2"/>
        <v>0</v>
      </c>
      <c r="Y9" s="244" cm="1">
        <f t="array" ref="Y9">IFERROR(SUMPRODUCT((LOWER(INDEX(Attendance!$E:$ZZ,MATCH($A9,Attendance!$A:$A,0),0))="x")*(TEXT(Attendance!$E$1:$ZZ$1,"mmm")="Jun"))/SUMPRODUCT((Attendance!$E$1:$ZZ$1&lt;&gt;"")*(TEXT(Attendance!$E$1:$ZZ$1,"mmm")="Jun")),0)</f>
        <v>0</v>
      </c>
      <c r="Z9" s="245" cm="1">
        <f t="array" ref="Z9">IFERROR(SUMPRODUCT((LOWER(INDEX(Attendance!$E:$ZZ,MATCH($A9,Attendance!$A:$A,0),0))="x")*(Attendance!$E$2:$ZZ$2=_xlfn.XLOOKUP(E$1,'Point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0" spans="1:26" x14ac:dyDescent="0.25">
      <c r="A10" s="58">
        <f>Attendance!A9</f>
        <v>6</v>
      </c>
      <c r="B10" s="60" t="str">
        <f>IF($A10=0,"",IFERROR(_xlfn.LET(_xlpm.x,INDEX(Attendance!$B:$B,MATCH($A10,Attendance!$A:$A,0)),IF(_xlpm.x=0,"",_xlpm.x)),""))</f>
        <v/>
      </c>
      <c r="C10" s="60" t="str">
        <f>IF($A10=0,"",IFERROR(_xlfn.LET(_xlpm.x,INDEX(Attendance!$C:$C,MATCH($A10,Attendance!$A:$A,0)),IF(_xlpm.x=0,"",_xlpm.x)),""))</f>
        <v/>
      </c>
      <c r="D10" s="60" t="str">
        <f>IF($A10=0,"",IFERROR(_xlfn.LET(_xlpm.x,INDEX(Attendance!$D:$D,MATCH($A10,Attendance!$A:$A,0)),IF(_xlpm.x=0,"",_xlpm.x)),""))</f>
        <v/>
      </c>
      <c r="E10" s="233" cm="1">
        <f t="array" ref="E10">SUMPRODUCT((LOWER(INDEX(Attendance!$D:$ZZ,MATCH($A10,Attendance!$A:$A,0),0))="x")*(Attendance!$D$2:$ZZ$2=_xlfn.XLOOKUP(E$1,'Point System'!$A:$A,'Point System'!$B:$B,""))*(TEXT(Attendance!$D$1:$ZZ$1,"mmm")="Jun"))*_xlfn.XLOOKUP(E$1,'Point System'!$A:$A,'Point System'!$C:$C,0)</f>
        <v>0</v>
      </c>
      <c r="F10" s="233" cm="1">
        <f t="array" ref="F10">SUMPRODUCT((LOWER(INDEX(Attendance!$D:$ZZ,MATCH($A10,Attendance!$A:$A,0),0))="x")*(Attendance!$D$2:$ZZ$2=_xlfn.XLOOKUP(F$1,'Point System'!$A:$A,'Point System'!$B:$B,""))*(TEXT(Attendance!$D$1:$ZZ$1,"mmm")="Jun"))*_xlfn.XLOOKUP(F$1,'Point System'!$A:$A,'Point System'!$C:$C,0)</f>
        <v>0</v>
      </c>
      <c r="G10" s="233" cm="1">
        <f t="array" ref="G10">SUMPRODUCT((LOWER(INDEX(Attendance!$D:$ZZ,MATCH($A10,Attendance!$A:$A,0),0))="x")*(Attendance!$D$2:$ZZ$2=_xlfn.XLOOKUP(G$1,'Point System'!$A:$A,'Point System'!$B:$B,""))*(TEXT(Attendance!$D$1:$ZZ$1,"mmm")="Jun"))*_xlfn.XLOOKUP(G$1,'Point System'!$A:$A,'Point System'!$C:$C,0)</f>
        <v>0</v>
      </c>
      <c r="H10" s="233" cm="1">
        <f t="array" ref="H10">SUMPRODUCT((LOWER(INDEX(Attendance!$D:$ZZ,MATCH($A10,Attendance!$A:$A,0),0))="x")*(Attendance!$D$2:$ZZ$2=_xlfn.XLOOKUP(H$1,'Point System'!$A:$A,'Point System'!$B:$B,""))*(TEXT(Attendance!$D$1:$ZZ$1,"mmm")="Jun"))*_xlfn.XLOOKUP(H$1,'Point System'!$A:$A,'Point System'!$C:$C,0)</f>
        <v>0</v>
      </c>
      <c r="I10" s="233" cm="1">
        <f t="array" ref="I10">SUMPRODUCT((LOWER(INDEX(Attendance!$D:$ZZ,MATCH($A10,Attendance!$A:$A,0),0))="x")*(Attendance!$D$2:$ZZ$2=_xlfn.XLOOKUP(I$1,'Point System'!$A:$A,'Point System'!$B:$B,""))*(TEXT(Attendance!$D$1:$ZZ$1,"mmm")="Jun"))*_xlfn.XLOOKUP(I$1,'Point System'!$A:$A,'Point System'!$C:$C,0)</f>
        <v>0</v>
      </c>
      <c r="J10" s="233" cm="1">
        <f t="array" ref="J10">SUMPRODUCT((LOWER(INDEX(Attendance!$D:$ZZ,MATCH($A10,Attendance!$A:$A,0),0))="x")*(Attendance!$D$2:$ZZ$2=_xlfn.XLOOKUP(J$1,'Point System'!$A:$A,'Point System'!$B:$B,""))*(TEXT(Attendance!$D$1:$ZZ$1,"mmm")="Jun"))*_xlfn.XLOOKUP(J$1,'Point System'!$A:$A,'Point System'!$C:$C,0)</f>
        <v>0</v>
      </c>
      <c r="K10" s="233" cm="1">
        <f t="array" ref="K10">SUMPRODUCT((LOWER(INDEX(Attendance!$D:$ZZ,MATCH($A10,Attendance!$A:$A,0),0))="x")*(Attendance!$D$2:$ZZ$2=_xlfn.XLOOKUP(K$1,'Point System'!$A:$A,'Point System'!$B:$B,""))*(TEXT(Attendance!$D$1:$ZZ$1,"mmm")="Jun"))*_xlfn.XLOOKUP(K$1,'Point System'!$A:$A,'Point System'!$C:$C,0)</f>
        <v>0</v>
      </c>
      <c r="L10" s="188"/>
      <c r="M10" s="188"/>
      <c r="N10" s="188"/>
      <c r="O10" s="188"/>
      <c r="P10" s="241">
        <f t="shared" si="0"/>
        <v>0</v>
      </c>
      <c r="Q10" s="242">
        <f>IFERROR(INDEX(Deduction!$AO:$AO,MATCH($A10,Deduction!$A:$A,0))*_xlfn.XLOOKUP(Q$1,'Point System'!$E:$E,'Point System'!$G:$G,0),0)</f>
        <v>0</v>
      </c>
      <c r="R10" s="242">
        <f>IFERROR(INDEX(Deduction!$AP:$AP,MATCH($A10,Deduction!$A:$A,0))*_xlfn.XLOOKUP(R$1,'Point System'!$E:$E,'Point System'!$G:$G,0),0)</f>
        <v>0</v>
      </c>
      <c r="S10" s="242">
        <f>IFERROR(INDEX(Deduction!$AQ:$AQ,MATCH($A10,Deduction!$A:$A,0))*_xlfn.XLOOKUP(S$1,'Point System'!$E:$E,'Point System'!$G:$G,0),0)</f>
        <v>0</v>
      </c>
      <c r="T10" s="242">
        <f>IFERROR(INDEX(Deduction!$AR:$AR,MATCH($A10,Deduction!$A:$A,0))*_xlfn.XLOOKUP(T$1,'Point System'!$E:$E,'Point System'!$G:$G,0),0)</f>
        <v>0</v>
      </c>
      <c r="U10" s="242">
        <f>IFERROR(INDEX(Deduction!$AS:$AS,MATCH($A10,Deduction!$A:$A,0))*_xlfn.XLOOKUP(U$1,'Point System'!$E:$E,'Point System'!$G:$G,0),0)</f>
        <v>0</v>
      </c>
      <c r="V10" s="242">
        <f>IFERROR(INDEX(Deduction!$AT:$AT,MATCH($A10,Deduction!$A:$A,0))*_xlfn.XLOOKUP(V$1,'Point System'!$E:$E,'Point System'!$G:$G,0),0)</f>
        <v>0</v>
      </c>
      <c r="W10" s="243">
        <f t="shared" si="1"/>
        <v>0</v>
      </c>
      <c r="X10" s="241">
        <f t="shared" si="2"/>
        <v>0</v>
      </c>
      <c r="Y10" s="244" cm="1">
        <f t="array" ref="Y10">IFERROR(SUMPRODUCT((LOWER(INDEX(Attendance!$E:$ZZ,MATCH($A10,Attendance!$A:$A,0),0))="x")*(TEXT(Attendance!$E$1:$ZZ$1,"mmm")="Jun"))/SUMPRODUCT((Attendance!$E$1:$ZZ$1&lt;&gt;"")*(TEXT(Attendance!$E$1:$ZZ$1,"mmm")="Jun")),0)</f>
        <v>0</v>
      </c>
      <c r="Z10" s="245" cm="1">
        <f t="array" ref="Z10">IFERROR(SUMPRODUCT((LOWER(INDEX(Attendance!$E:$ZZ,MATCH($A10,Attendance!$A:$A,0),0))="x")*(Attendance!$E$2:$ZZ$2=_xlfn.XLOOKUP(E$1,'Point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1" spans="1:26" x14ac:dyDescent="0.25">
      <c r="A11" s="60">
        <f>Attendance!A10</f>
        <v>8</v>
      </c>
      <c r="B11" s="60" t="str">
        <f>IF($A11=0,"",IFERROR(_xlfn.LET(_xlpm.x,INDEX(Attendance!$B:$B,MATCH($A11,Attendance!$A:$A,0)),IF(_xlpm.x=0,"",_xlpm.x)),""))</f>
        <v/>
      </c>
      <c r="C11" s="60" t="str">
        <f>IF($A11=0,"",IFERROR(_xlfn.LET(_xlpm.x,INDEX(Attendance!$C:$C,MATCH($A11,Attendance!$A:$A,0)),IF(_xlpm.x=0,"",_xlpm.x)),""))</f>
        <v/>
      </c>
      <c r="D11" s="60" t="str">
        <f>IF($A11=0,"",IFERROR(_xlfn.LET(_xlpm.x,INDEX(Attendance!$D:$D,MATCH($A11,Attendance!$A:$A,0)),IF(_xlpm.x=0,"",_xlpm.x)),""))</f>
        <v/>
      </c>
      <c r="E11" s="233" cm="1">
        <f t="array" ref="E11">SUMPRODUCT((LOWER(INDEX(Attendance!$D:$ZZ,MATCH($A11,Attendance!$A:$A,0),0))="x")*(Attendance!$D$2:$ZZ$2=_xlfn.XLOOKUP(E$1,'Point System'!$A:$A,'Point System'!$B:$B,""))*(TEXT(Attendance!$D$1:$ZZ$1,"mmm")="Jun"))*_xlfn.XLOOKUP(E$1,'Point System'!$A:$A,'Point System'!$C:$C,0)</f>
        <v>0</v>
      </c>
      <c r="F11" s="233" cm="1">
        <f t="array" ref="F11">SUMPRODUCT((LOWER(INDEX(Attendance!$D:$ZZ,MATCH($A11,Attendance!$A:$A,0),0))="x")*(Attendance!$D$2:$ZZ$2=_xlfn.XLOOKUP(F$1,'Point System'!$A:$A,'Point System'!$B:$B,""))*(TEXT(Attendance!$D$1:$ZZ$1,"mmm")="Jun"))*_xlfn.XLOOKUP(F$1,'Point System'!$A:$A,'Point System'!$C:$C,0)</f>
        <v>0</v>
      </c>
      <c r="G11" s="233" cm="1">
        <f t="array" ref="G11">SUMPRODUCT((LOWER(INDEX(Attendance!$D:$ZZ,MATCH($A11,Attendance!$A:$A,0),0))="x")*(Attendance!$D$2:$ZZ$2=_xlfn.XLOOKUP(G$1,'Point System'!$A:$A,'Point System'!$B:$B,""))*(TEXT(Attendance!$D$1:$ZZ$1,"mmm")="Jun"))*_xlfn.XLOOKUP(G$1,'Point System'!$A:$A,'Point System'!$C:$C,0)</f>
        <v>0</v>
      </c>
      <c r="H11" s="233" cm="1">
        <f t="array" ref="H11">SUMPRODUCT((LOWER(INDEX(Attendance!$D:$ZZ,MATCH($A11,Attendance!$A:$A,0),0))="x")*(Attendance!$D$2:$ZZ$2=_xlfn.XLOOKUP(H$1,'Point System'!$A:$A,'Point System'!$B:$B,""))*(TEXT(Attendance!$D$1:$ZZ$1,"mmm")="Jun"))*_xlfn.XLOOKUP(H$1,'Point System'!$A:$A,'Point System'!$C:$C,0)</f>
        <v>0</v>
      </c>
      <c r="I11" s="233" cm="1">
        <f t="array" ref="I11">SUMPRODUCT((LOWER(INDEX(Attendance!$D:$ZZ,MATCH($A11,Attendance!$A:$A,0),0))="x")*(Attendance!$D$2:$ZZ$2=_xlfn.XLOOKUP(I$1,'Point System'!$A:$A,'Point System'!$B:$B,""))*(TEXT(Attendance!$D$1:$ZZ$1,"mmm")="Jun"))*_xlfn.XLOOKUP(I$1,'Point System'!$A:$A,'Point System'!$C:$C,0)</f>
        <v>0</v>
      </c>
      <c r="J11" s="233" cm="1">
        <f t="array" ref="J11">SUMPRODUCT((LOWER(INDEX(Attendance!$D:$ZZ,MATCH($A11,Attendance!$A:$A,0),0))="x")*(Attendance!$D$2:$ZZ$2=_xlfn.XLOOKUP(J$1,'Point System'!$A:$A,'Point System'!$B:$B,""))*(TEXT(Attendance!$D$1:$ZZ$1,"mmm")="Jun"))*_xlfn.XLOOKUP(J$1,'Point System'!$A:$A,'Point System'!$C:$C,0)</f>
        <v>0</v>
      </c>
      <c r="K11" s="233" cm="1">
        <f t="array" ref="K11">SUMPRODUCT((LOWER(INDEX(Attendance!$D:$ZZ,MATCH($A11,Attendance!$A:$A,0),0))="x")*(Attendance!$D$2:$ZZ$2=_xlfn.XLOOKUP(K$1,'Point System'!$A:$A,'Point System'!$B:$B,""))*(TEXT(Attendance!$D$1:$ZZ$1,"mmm")="Jun"))*_xlfn.XLOOKUP(K$1,'Point System'!$A:$A,'Point System'!$C:$C,0)</f>
        <v>0</v>
      </c>
      <c r="L11" s="188"/>
      <c r="M11" s="188"/>
      <c r="N11" s="188"/>
      <c r="O11" s="188"/>
      <c r="P11" s="241">
        <f t="shared" si="0"/>
        <v>0</v>
      </c>
      <c r="Q11" s="242">
        <f>IFERROR(INDEX(Deduction!$AO:$AO,MATCH($A11,Deduction!$A:$A,0))*_xlfn.XLOOKUP(Q$1,'Point System'!$E:$E,'Point System'!$G:$G,0),0)</f>
        <v>0</v>
      </c>
      <c r="R11" s="242">
        <f>IFERROR(INDEX(Deduction!$AP:$AP,MATCH($A11,Deduction!$A:$A,0))*_xlfn.XLOOKUP(R$1,'Point System'!$E:$E,'Point System'!$G:$G,0),0)</f>
        <v>0</v>
      </c>
      <c r="S11" s="242">
        <f>IFERROR(INDEX(Deduction!$AQ:$AQ,MATCH($A11,Deduction!$A:$A,0))*_xlfn.XLOOKUP(S$1,'Point System'!$E:$E,'Point System'!$G:$G,0),0)</f>
        <v>0</v>
      </c>
      <c r="T11" s="242">
        <f>IFERROR(INDEX(Deduction!$AR:$AR,MATCH($A11,Deduction!$A:$A,0))*_xlfn.XLOOKUP(T$1,'Point System'!$E:$E,'Point System'!$G:$G,0),0)</f>
        <v>0</v>
      </c>
      <c r="U11" s="242">
        <f>IFERROR(INDEX(Deduction!$AS:$AS,MATCH($A11,Deduction!$A:$A,0))*_xlfn.XLOOKUP(U$1,'Point System'!$E:$E,'Point System'!$G:$G,0),0)</f>
        <v>0</v>
      </c>
      <c r="V11" s="242">
        <f>IFERROR(INDEX(Deduction!$AT:$AT,MATCH($A11,Deduction!$A:$A,0))*_xlfn.XLOOKUP(V$1,'Point System'!$E:$E,'Point System'!$G:$G,0),0)</f>
        <v>0</v>
      </c>
      <c r="W11" s="243">
        <f t="shared" si="1"/>
        <v>0</v>
      </c>
      <c r="X11" s="241">
        <f t="shared" si="2"/>
        <v>0</v>
      </c>
      <c r="Y11" s="244" cm="1">
        <f t="array" ref="Y11">IFERROR(SUMPRODUCT((LOWER(INDEX(Attendance!$E:$ZZ,MATCH($A11,Attendance!$A:$A,0),0))="x")*(TEXT(Attendance!$E$1:$ZZ$1,"mmm")="Jun"))/SUMPRODUCT((Attendance!$E$1:$ZZ$1&lt;&gt;"")*(TEXT(Attendance!$E$1:$ZZ$1,"mmm")="Jun")),0)</f>
        <v>0</v>
      </c>
      <c r="Z11" s="245" cm="1">
        <f t="array" ref="Z11">IFERROR(SUMPRODUCT((LOWER(INDEX(Attendance!$E:$ZZ,MATCH($A11,Attendance!$A:$A,0),0))="x")*(Attendance!$E$2:$ZZ$2=_xlfn.XLOOKUP(E$1,'Point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2" spans="1:26" x14ac:dyDescent="0.25">
      <c r="A12" s="58">
        <f>Attendance!A11</f>
        <v>9</v>
      </c>
      <c r="B12" s="60" t="str">
        <f>IF($A12=0,"",IFERROR(_xlfn.LET(_xlpm.x,INDEX(Attendance!$B:$B,MATCH($A12,Attendance!$A:$A,0)),IF(_xlpm.x=0,"",_xlpm.x)),""))</f>
        <v/>
      </c>
      <c r="C12" s="60" t="str">
        <f>IF($A12=0,"",IFERROR(_xlfn.LET(_xlpm.x,INDEX(Attendance!$C:$C,MATCH($A12,Attendance!$A:$A,0)),IF(_xlpm.x=0,"",_xlpm.x)),""))</f>
        <v/>
      </c>
      <c r="D12" s="60" t="str">
        <f>IF($A12=0,"",IFERROR(_xlfn.LET(_xlpm.x,INDEX(Attendance!$D:$D,MATCH($A12,Attendance!$A:$A,0)),IF(_xlpm.x=0,"",_xlpm.x)),""))</f>
        <v/>
      </c>
      <c r="E12" s="233" cm="1">
        <f t="array" ref="E12">SUMPRODUCT((LOWER(INDEX(Attendance!$D:$ZZ,MATCH($A12,Attendance!$A:$A,0),0))="x")*(Attendance!$D$2:$ZZ$2=_xlfn.XLOOKUP(E$1,'Point System'!$A:$A,'Point System'!$B:$B,""))*(TEXT(Attendance!$D$1:$ZZ$1,"mmm")="Jun"))*_xlfn.XLOOKUP(E$1,'Point System'!$A:$A,'Point System'!$C:$C,0)</f>
        <v>0</v>
      </c>
      <c r="F12" s="233" cm="1">
        <f t="array" ref="F12">SUMPRODUCT((LOWER(INDEX(Attendance!$D:$ZZ,MATCH($A12,Attendance!$A:$A,0),0))="x")*(Attendance!$D$2:$ZZ$2=_xlfn.XLOOKUP(F$1,'Point System'!$A:$A,'Point System'!$B:$B,""))*(TEXT(Attendance!$D$1:$ZZ$1,"mmm")="Jun"))*_xlfn.XLOOKUP(F$1,'Point System'!$A:$A,'Point System'!$C:$C,0)</f>
        <v>0</v>
      </c>
      <c r="G12" s="233" cm="1">
        <f t="array" ref="G12">SUMPRODUCT((LOWER(INDEX(Attendance!$D:$ZZ,MATCH($A12,Attendance!$A:$A,0),0))="x")*(Attendance!$D$2:$ZZ$2=_xlfn.XLOOKUP(G$1,'Point System'!$A:$A,'Point System'!$B:$B,""))*(TEXT(Attendance!$D$1:$ZZ$1,"mmm")="Jun"))*_xlfn.XLOOKUP(G$1,'Point System'!$A:$A,'Point System'!$C:$C,0)</f>
        <v>0</v>
      </c>
      <c r="H12" s="233" cm="1">
        <f t="array" ref="H12">SUMPRODUCT((LOWER(INDEX(Attendance!$D:$ZZ,MATCH($A12,Attendance!$A:$A,0),0))="x")*(Attendance!$D$2:$ZZ$2=_xlfn.XLOOKUP(H$1,'Point System'!$A:$A,'Point System'!$B:$B,""))*(TEXT(Attendance!$D$1:$ZZ$1,"mmm")="Jun"))*_xlfn.XLOOKUP(H$1,'Point System'!$A:$A,'Point System'!$C:$C,0)</f>
        <v>0</v>
      </c>
      <c r="I12" s="233" cm="1">
        <f t="array" ref="I12">SUMPRODUCT((LOWER(INDEX(Attendance!$D:$ZZ,MATCH($A12,Attendance!$A:$A,0),0))="x")*(Attendance!$D$2:$ZZ$2=_xlfn.XLOOKUP(I$1,'Point System'!$A:$A,'Point System'!$B:$B,""))*(TEXT(Attendance!$D$1:$ZZ$1,"mmm")="Jun"))*_xlfn.XLOOKUP(I$1,'Point System'!$A:$A,'Point System'!$C:$C,0)</f>
        <v>0</v>
      </c>
      <c r="J12" s="233" cm="1">
        <f t="array" ref="J12">SUMPRODUCT((LOWER(INDEX(Attendance!$D:$ZZ,MATCH($A12,Attendance!$A:$A,0),0))="x")*(Attendance!$D$2:$ZZ$2=_xlfn.XLOOKUP(J$1,'Point System'!$A:$A,'Point System'!$B:$B,""))*(TEXT(Attendance!$D$1:$ZZ$1,"mmm")="Jun"))*_xlfn.XLOOKUP(J$1,'Point System'!$A:$A,'Point System'!$C:$C,0)</f>
        <v>0</v>
      </c>
      <c r="K12" s="233" cm="1">
        <f t="array" ref="K12">SUMPRODUCT((LOWER(INDEX(Attendance!$D:$ZZ,MATCH($A12,Attendance!$A:$A,0),0))="x")*(Attendance!$D$2:$ZZ$2=_xlfn.XLOOKUP(K$1,'Point System'!$A:$A,'Point System'!$B:$B,""))*(TEXT(Attendance!$D$1:$ZZ$1,"mmm")="Jun"))*_xlfn.XLOOKUP(K$1,'Point System'!$A:$A,'Point System'!$C:$C,0)</f>
        <v>0</v>
      </c>
      <c r="L12" s="188"/>
      <c r="M12" s="188"/>
      <c r="N12" s="188"/>
      <c r="O12" s="188"/>
      <c r="P12" s="241">
        <f t="shared" si="0"/>
        <v>0</v>
      </c>
      <c r="Q12" s="242">
        <f>IFERROR(INDEX(Deduction!$AO:$AO,MATCH($A12,Deduction!$A:$A,0))*_xlfn.XLOOKUP(Q$1,'Point System'!$E:$E,'Point System'!$G:$G,0),0)</f>
        <v>0</v>
      </c>
      <c r="R12" s="242">
        <f>IFERROR(INDEX(Deduction!$AP:$AP,MATCH($A12,Deduction!$A:$A,0))*_xlfn.XLOOKUP(R$1,'Point System'!$E:$E,'Point System'!$G:$G,0),0)</f>
        <v>0</v>
      </c>
      <c r="S12" s="242">
        <f>IFERROR(INDEX(Deduction!$AQ:$AQ,MATCH($A12,Deduction!$A:$A,0))*_xlfn.XLOOKUP(S$1,'Point System'!$E:$E,'Point System'!$G:$G,0),0)</f>
        <v>0</v>
      </c>
      <c r="T12" s="242">
        <f>IFERROR(INDEX(Deduction!$AR:$AR,MATCH($A12,Deduction!$A:$A,0))*_xlfn.XLOOKUP(T$1,'Point System'!$E:$E,'Point System'!$G:$G,0),0)</f>
        <v>0</v>
      </c>
      <c r="U12" s="242">
        <f>IFERROR(INDEX(Deduction!$AS:$AS,MATCH($A12,Deduction!$A:$A,0))*_xlfn.XLOOKUP(U$1,'Point System'!$E:$E,'Point System'!$G:$G,0),0)</f>
        <v>0</v>
      </c>
      <c r="V12" s="242">
        <f>IFERROR(INDEX(Deduction!$AT:$AT,MATCH($A12,Deduction!$A:$A,0))*_xlfn.XLOOKUP(V$1,'Point System'!$E:$E,'Point System'!$G:$G,0),0)</f>
        <v>0</v>
      </c>
      <c r="W12" s="243">
        <f t="shared" si="1"/>
        <v>0</v>
      </c>
      <c r="X12" s="241">
        <f t="shared" si="2"/>
        <v>0</v>
      </c>
      <c r="Y12" s="244" cm="1">
        <f t="array" ref="Y12">IFERROR(SUMPRODUCT((LOWER(INDEX(Attendance!$E:$ZZ,MATCH($A12,Attendance!$A:$A,0),0))="x")*(TEXT(Attendance!$E$1:$ZZ$1,"mmm")="Jun"))/SUMPRODUCT((Attendance!$E$1:$ZZ$1&lt;&gt;"")*(TEXT(Attendance!$E$1:$ZZ$1,"mmm")="Jun")),0)</f>
        <v>0</v>
      </c>
      <c r="Z12" s="245" cm="1">
        <f t="array" ref="Z12">IFERROR(SUMPRODUCT((LOWER(INDEX(Attendance!$E:$ZZ,MATCH($A12,Attendance!$A:$A,0),0))="x")*(Attendance!$E$2:$ZZ$2=_xlfn.XLOOKUP(E$1,'Point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3" spans="1:26" x14ac:dyDescent="0.25">
      <c r="A13" s="60">
        <f>Attendance!A12</f>
        <v>10</v>
      </c>
      <c r="B13" s="60" t="str">
        <f>IF($A13=0,"",IFERROR(_xlfn.LET(_xlpm.x,INDEX(Attendance!$B:$B,MATCH($A13,Attendance!$A:$A,0)),IF(_xlpm.x=0,"",_xlpm.x)),""))</f>
        <v/>
      </c>
      <c r="C13" s="60" t="str">
        <f>IF($A13=0,"",IFERROR(_xlfn.LET(_xlpm.x,INDEX(Attendance!$C:$C,MATCH($A13,Attendance!$A:$A,0)),IF(_xlpm.x=0,"",_xlpm.x)),""))</f>
        <v/>
      </c>
      <c r="D13" s="60" t="str">
        <f>IF($A13=0,"",IFERROR(_xlfn.LET(_xlpm.x,INDEX(Attendance!$D:$D,MATCH($A13,Attendance!$A:$A,0)),IF(_xlpm.x=0,"",_xlpm.x)),""))</f>
        <v/>
      </c>
      <c r="E13" s="233" cm="1">
        <f t="array" ref="E13">SUMPRODUCT((LOWER(INDEX(Attendance!$D:$ZZ,MATCH($A13,Attendance!$A:$A,0),0))="x")*(Attendance!$D$2:$ZZ$2=_xlfn.XLOOKUP(E$1,'Point System'!$A:$A,'Point System'!$B:$B,""))*(TEXT(Attendance!$D$1:$ZZ$1,"mmm")="Jun"))*_xlfn.XLOOKUP(E$1,'Point System'!$A:$A,'Point System'!$C:$C,0)</f>
        <v>0</v>
      </c>
      <c r="F13" s="233" cm="1">
        <f t="array" ref="F13">SUMPRODUCT((LOWER(INDEX(Attendance!$D:$ZZ,MATCH($A13,Attendance!$A:$A,0),0))="x")*(Attendance!$D$2:$ZZ$2=_xlfn.XLOOKUP(F$1,'Point System'!$A:$A,'Point System'!$B:$B,""))*(TEXT(Attendance!$D$1:$ZZ$1,"mmm")="Jun"))*_xlfn.XLOOKUP(F$1,'Point System'!$A:$A,'Point System'!$C:$C,0)</f>
        <v>0</v>
      </c>
      <c r="G13" s="233" cm="1">
        <f t="array" ref="G13">SUMPRODUCT((LOWER(INDEX(Attendance!$D:$ZZ,MATCH($A13,Attendance!$A:$A,0),0))="x")*(Attendance!$D$2:$ZZ$2=_xlfn.XLOOKUP(G$1,'Point System'!$A:$A,'Point System'!$B:$B,""))*(TEXT(Attendance!$D$1:$ZZ$1,"mmm")="Jun"))*_xlfn.XLOOKUP(G$1,'Point System'!$A:$A,'Point System'!$C:$C,0)</f>
        <v>0</v>
      </c>
      <c r="H13" s="233" cm="1">
        <f t="array" ref="H13">SUMPRODUCT((LOWER(INDEX(Attendance!$D:$ZZ,MATCH($A13,Attendance!$A:$A,0),0))="x")*(Attendance!$D$2:$ZZ$2=_xlfn.XLOOKUP(H$1,'Point System'!$A:$A,'Point System'!$B:$B,""))*(TEXT(Attendance!$D$1:$ZZ$1,"mmm")="Jun"))*_xlfn.XLOOKUP(H$1,'Point System'!$A:$A,'Point System'!$C:$C,0)</f>
        <v>0</v>
      </c>
      <c r="I13" s="233" cm="1">
        <f t="array" ref="I13">SUMPRODUCT((LOWER(INDEX(Attendance!$D:$ZZ,MATCH($A13,Attendance!$A:$A,0),0))="x")*(Attendance!$D$2:$ZZ$2=_xlfn.XLOOKUP(I$1,'Point System'!$A:$A,'Point System'!$B:$B,""))*(TEXT(Attendance!$D$1:$ZZ$1,"mmm")="Jun"))*_xlfn.XLOOKUP(I$1,'Point System'!$A:$A,'Point System'!$C:$C,0)</f>
        <v>0</v>
      </c>
      <c r="J13" s="233" cm="1">
        <f t="array" ref="J13">SUMPRODUCT((LOWER(INDEX(Attendance!$D:$ZZ,MATCH($A13,Attendance!$A:$A,0),0))="x")*(Attendance!$D$2:$ZZ$2=_xlfn.XLOOKUP(J$1,'Point System'!$A:$A,'Point System'!$B:$B,""))*(TEXT(Attendance!$D$1:$ZZ$1,"mmm")="Jun"))*_xlfn.XLOOKUP(J$1,'Point System'!$A:$A,'Point System'!$C:$C,0)</f>
        <v>0</v>
      </c>
      <c r="K13" s="233" cm="1">
        <f t="array" ref="K13">SUMPRODUCT((LOWER(INDEX(Attendance!$D:$ZZ,MATCH($A13,Attendance!$A:$A,0),0))="x")*(Attendance!$D$2:$ZZ$2=_xlfn.XLOOKUP(K$1,'Point System'!$A:$A,'Point System'!$B:$B,""))*(TEXT(Attendance!$D$1:$ZZ$1,"mmm")="Jun"))*_xlfn.XLOOKUP(K$1,'Point System'!$A:$A,'Point System'!$C:$C,0)</f>
        <v>0</v>
      </c>
      <c r="L13" s="188"/>
      <c r="M13" s="188"/>
      <c r="N13" s="188"/>
      <c r="O13" s="188"/>
      <c r="P13" s="241">
        <f t="shared" si="0"/>
        <v>0</v>
      </c>
      <c r="Q13" s="242">
        <f>IFERROR(INDEX(Deduction!$AO:$AO,MATCH($A13,Deduction!$A:$A,0))*_xlfn.XLOOKUP(Q$1,'Point System'!$E:$E,'Point System'!$G:$G,0),0)</f>
        <v>0</v>
      </c>
      <c r="R13" s="242">
        <f>IFERROR(INDEX(Deduction!$AP:$AP,MATCH($A13,Deduction!$A:$A,0))*_xlfn.XLOOKUP(R$1,'Point System'!$E:$E,'Point System'!$G:$G,0),0)</f>
        <v>0</v>
      </c>
      <c r="S13" s="242">
        <f>IFERROR(INDEX(Deduction!$AQ:$AQ,MATCH($A13,Deduction!$A:$A,0))*_xlfn.XLOOKUP(S$1,'Point System'!$E:$E,'Point System'!$G:$G,0),0)</f>
        <v>0</v>
      </c>
      <c r="T13" s="242">
        <f>IFERROR(INDEX(Deduction!$AR:$AR,MATCH($A13,Deduction!$A:$A,0))*_xlfn.XLOOKUP(T$1,'Point System'!$E:$E,'Point System'!$G:$G,0),0)</f>
        <v>0</v>
      </c>
      <c r="U13" s="242">
        <f>IFERROR(INDEX(Deduction!$AS:$AS,MATCH($A13,Deduction!$A:$A,0))*_xlfn.XLOOKUP(U$1,'Point System'!$E:$E,'Point System'!$G:$G,0),0)</f>
        <v>0</v>
      </c>
      <c r="V13" s="242">
        <f>IFERROR(INDEX(Deduction!$AT:$AT,MATCH($A13,Deduction!$A:$A,0))*_xlfn.XLOOKUP(V$1,'Point System'!$E:$E,'Point System'!$G:$G,0),0)</f>
        <v>0</v>
      </c>
      <c r="W13" s="243">
        <f t="shared" si="1"/>
        <v>0</v>
      </c>
      <c r="X13" s="241">
        <f t="shared" si="2"/>
        <v>0</v>
      </c>
      <c r="Y13" s="244" cm="1">
        <f t="array" ref="Y13">IFERROR(SUMPRODUCT((LOWER(INDEX(Attendance!$E:$ZZ,MATCH($A13,Attendance!$A:$A,0),0))="x")*(TEXT(Attendance!$E$1:$ZZ$1,"mmm")="Jun"))/SUMPRODUCT((Attendance!$E$1:$ZZ$1&lt;&gt;"")*(TEXT(Attendance!$E$1:$ZZ$1,"mmm")="Jun")),0)</f>
        <v>0</v>
      </c>
      <c r="Z13" s="245" cm="1">
        <f t="array" ref="Z13">IFERROR(SUMPRODUCT((LOWER(INDEX(Attendance!$E:$ZZ,MATCH($A13,Attendance!$A:$A,0),0))="x")*(Attendance!$E$2:$ZZ$2=_xlfn.XLOOKUP(E$1,'Point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4" spans="1:26" x14ac:dyDescent="0.25">
      <c r="A14" s="58">
        <f>Attendance!A13</f>
        <v>11</v>
      </c>
      <c r="B14" s="60" t="str">
        <f>IF($A14=0,"",IFERROR(_xlfn.LET(_xlpm.x,INDEX(Attendance!$B:$B,MATCH($A14,Attendance!$A:$A,0)),IF(_xlpm.x=0,"",_xlpm.x)),""))</f>
        <v/>
      </c>
      <c r="C14" s="60" t="str">
        <f>IF($A14=0,"",IFERROR(_xlfn.LET(_xlpm.x,INDEX(Attendance!$C:$C,MATCH($A14,Attendance!$A:$A,0)),IF(_xlpm.x=0,"",_xlpm.x)),""))</f>
        <v/>
      </c>
      <c r="D14" s="60" t="str">
        <f>IF($A14=0,"",IFERROR(_xlfn.LET(_xlpm.x,INDEX(Attendance!$D:$D,MATCH($A14,Attendance!$A:$A,0)),IF(_xlpm.x=0,"",_xlpm.x)),""))</f>
        <v/>
      </c>
      <c r="E14" s="233" cm="1">
        <f t="array" ref="E14">SUMPRODUCT((LOWER(INDEX(Attendance!$D:$ZZ,MATCH($A14,Attendance!$A:$A,0),0))="x")*(Attendance!$D$2:$ZZ$2=_xlfn.XLOOKUP(E$1,'Point System'!$A:$A,'Point System'!$B:$B,""))*(TEXT(Attendance!$D$1:$ZZ$1,"mmm")="Jun"))*_xlfn.XLOOKUP(E$1,'Point System'!$A:$A,'Point System'!$C:$C,0)</f>
        <v>0</v>
      </c>
      <c r="F14" s="233" cm="1">
        <f t="array" ref="F14">SUMPRODUCT((LOWER(INDEX(Attendance!$D:$ZZ,MATCH($A14,Attendance!$A:$A,0),0))="x")*(Attendance!$D$2:$ZZ$2=_xlfn.XLOOKUP(F$1,'Point System'!$A:$A,'Point System'!$B:$B,""))*(TEXT(Attendance!$D$1:$ZZ$1,"mmm")="Jun"))*_xlfn.XLOOKUP(F$1,'Point System'!$A:$A,'Point System'!$C:$C,0)</f>
        <v>0</v>
      </c>
      <c r="G14" s="233" cm="1">
        <f t="array" ref="G14">SUMPRODUCT((LOWER(INDEX(Attendance!$D:$ZZ,MATCH($A14,Attendance!$A:$A,0),0))="x")*(Attendance!$D$2:$ZZ$2=_xlfn.XLOOKUP(G$1,'Point System'!$A:$A,'Point System'!$B:$B,""))*(TEXT(Attendance!$D$1:$ZZ$1,"mmm")="Jun"))*_xlfn.XLOOKUP(G$1,'Point System'!$A:$A,'Point System'!$C:$C,0)</f>
        <v>0</v>
      </c>
      <c r="H14" s="233" cm="1">
        <f t="array" ref="H14">SUMPRODUCT((LOWER(INDEX(Attendance!$D:$ZZ,MATCH($A14,Attendance!$A:$A,0),0))="x")*(Attendance!$D$2:$ZZ$2=_xlfn.XLOOKUP(H$1,'Point System'!$A:$A,'Point System'!$B:$B,""))*(TEXT(Attendance!$D$1:$ZZ$1,"mmm")="Jun"))*_xlfn.XLOOKUP(H$1,'Point System'!$A:$A,'Point System'!$C:$C,0)</f>
        <v>0</v>
      </c>
      <c r="I14" s="233" cm="1">
        <f t="array" ref="I14">SUMPRODUCT((LOWER(INDEX(Attendance!$D:$ZZ,MATCH($A14,Attendance!$A:$A,0),0))="x")*(Attendance!$D$2:$ZZ$2=_xlfn.XLOOKUP(I$1,'Point System'!$A:$A,'Point System'!$B:$B,""))*(TEXT(Attendance!$D$1:$ZZ$1,"mmm")="Jun"))*_xlfn.XLOOKUP(I$1,'Point System'!$A:$A,'Point System'!$C:$C,0)</f>
        <v>0</v>
      </c>
      <c r="J14" s="233" cm="1">
        <f t="array" ref="J14">SUMPRODUCT((LOWER(INDEX(Attendance!$D:$ZZ,MATCH($A14,Attendance!$A:$A,0),0))="x")*(Attendance!$D$2:$ZZ$2=_xlfn.XLOOKUP(J$1,'Point System'!$A:$A,'Point System'!$B:$B,""))*(TEXT(Attendance!$D$1:$ZZ$1,"mmm")="Jun"))*_xlfn.XLOOKUP(J$1,'Point System'!$A:$A,'Point System'!$C:$C,0)</f>
        <v>0</v>
      </c>
      <c r="K14" s="233" cm="1">
        <f t="array" ref="K14">SUMPRODUCT((LOWER(INDEX(Attendance!$D:$ZZ,MATCH($A14,Attendance!$A:$A,0),0))="x")*(Attendance!$D$2:$ZZ$2=_xlfn.XLOOKUP(K$1,'Point System'!$A:$A,'Point System'!$B:$B,""))*(TEXT(Attendance!$D$1:$ZZ$1,"mmm")="Jun"))*_xlfn.XLOOKUP(K$1,'Point System'!$A:$A,'Point System'!$C:$C,0)</f>
        <v>0</v>
      </c>
      <c r="L14" s="188"/>
      <c r="M14" s="188"/>
      <c r="N14" s="188"/>
      <c r="O14" s="188"/>
      <c r="P14" s="241">
        <f t="shared" si="0"/>
        <v>0</v>
      </c>
      <c r="Q14" s="242">
        <f>IFERROR(INDEX(Deduction!$AO:$AO,MATCH($A14,Deduction!$A:$A,0))*_xlfn.XLOOKUP(Q$1,'Point System'!$E:$E,'Point System'!$G:$G,0),0)</f>
        <v>0</v>
      </c>
      <c r="R14" s="242">
        <f>IFERROR(INDEX(Deduction!$AP:$AP,MATCH($A14,Deduction!$A:$A,0))*_xlfn.XLOOKUP(R$1,'Point System'!$E:$E,'Point System'!$G:$G,0),0)</f>
        <v>0</v>
      </c>
      <c r="S14" s="242">
        <f>IFERROR(INDEX(Deduction!$AQ:$AQ,MATCH($A14,Deduction!$A:$A,0))*_xlfn.XLOOKUP(S$1,'Point System'!$E:$E,'Point System'!$G:$G,0),0)</f>
        <v>0</v>
      </c>
      <c r="T14" s="242">
        <f>IFERROR(INDEX(Deduction!$AR:$AR,MATCH($A14,Deduction!$A:$A,0))*_xlfn.XLOOKUP(T$1,'Point System'!$E:$E,'Point System'!$G:$G,0),0)</f>
        <v>0</v>
      </c>
      <c r="U14" s="242">
        <f>IFERROR(INDEX(Deduction!$AS:$AS,MATCH($A14,Deduction!$A:$A,0))*_xlfn.XLOOKUP(U$1,'Point System'!$E:$E,'Point System'!$G:$G,0),0)</f>
        <v>0</v>
      </c>
      <c r="V14" s="242">
        <f>IFERROR(INDEX(Deduction!$AT:$AT,MATCH($A14,Deduction!$A:$A,0))*_xlfn.XLOOKUP(V$1,'Point System'!$E:$E,'Point System'!$G:$G,0),0)</f>
        <v>0</v>
      </c>
      <c r="W14" s="243">
        <f t="shared" si="1"/>
        <v>0</v>
      </c>
      <c r="X14" s="241">
        <f t="shared" si="2"/>
        <v>0</v>
      </c>
      <c r="Y14" s="244" cm="1">
        <f t="array" ref="Y14">IFERROR(SUMPRODUCT((LOWER(INDEX(Attendance!$E:$ZZ,MATCH($A14,Attendance!$A:$A,0),0))="x")*(TEXT(Attendance!$E$1:$ZZ$1,"mmm")="Jun"))/SUMPRODUCT((Attendance!$E$1:$ZZ$1&lt;&gt;"")*(TEXT(Attendance!$E$1:$ZZ$1,"mmm")="Jun")),0)</f>
        <v>0</v>
      </c>
      <c r="Z14" s="245" cm="1">
        <f t="array" ref="Z14">IFERROR(SUMPRODUCT((LOWER(INDEX(Attendance!$E:$ZZ,MATCH($A14,Attendance!$A:$A,0),0))="x")*(Attendance!$E$2:$ZZ$2=_xlfn.XLOOKUP(E$1,'Point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5" spans="1:26" x14ac:dyDescent="0.25">
      <c r="A15" s="60">
        <f>Attendance!A14</f>
        <v>12</v>
      </c>
      <c r="B15" s="60" t="str">
        <f>IF($A15=0,"",IFERROR(_xlfn.LET(_xlpm.x,INDEX(Attendance!$B:$B,MATCH($A15,Attendance!$A:$A,0)),IF(_xlpm.x=0,"",_xlpm.x)),""))</f>
        <v/>
      </c>
      <c r="C15" s="60" t="str">
        <f>IF($A15=0,"",IFERROR(_xlfn.LET(_xlpm.x,INDEX(Attendance!$C:$C,MATCH($A15,Attendance!$A:$A,0)),IF(_xlpm.x=0,"",_xlpm.x)),""))</f>
        <v/>
      </c>
      <c r="D15" s="60" t="str">
        <f>IF($A15=0,"",IFERROR(_xlfn.LET(_xlpm.x,INDEX(Attendance!$D:$D,MATCH($A15,Attendance!$A:$A,0)),IF(_xlpm.x=0,"",_xlpm.x)),""))</f>
        <v/>
      </c>
      <c r="E15" s="233" cm="1">
        <f t="array" ref="E15">SUMPRODUCT((LOWER(INDEX(Attendance!$D:$ZZ,MATCH($A15,Attendance!$A:$A,0),0))="x")*(Attendance!$D$2:$ZZ$2=_xlfn.XLOOKUP(E$1,'Point System'!$A:$A,'Point System'!$B:$B,""))*(TEXT(Attendance!$D$1:$ZZ$1,"mmm")="Jun"))*_xlfn.XLOOKUP(E$1,'Point System'!$A:$A,'Point System'!$C:$C,0)</f>
        <v>0</v>
      </c>
      <c r="F15" s="233" cm="1">
        <f t="array" ref="F15">SUMPRODUCT((LOWER(INDEX(Attendance!$D:$ZZ,MATCH($A15,Attendance!$A:$A,0),0))="x")*(Attendance!$D$2:$ZZ$2=_xlfn.XLOOKUP(F$1,'Point System'!$A:$A,'Point System'!$B:$B,""))*(TEXT(Attendance!$D$1:$ZZ$1,"mmm")="Jun"))*_xlfn.XLOOKUP(F$1,'Point System'!$A:$A,'Point System'!$C:$C,0)</f>
        <v>0</v>
      </c>
      <c r="G15" s="233" cm="1">
        <f t="array" ref="G15">SUMPRODUCT((LOWER(INDEX(Attendance!$D:$ZZ,MATCH($A15,Attendance!$A:$A,0),0))="x")*(Attendance!$D$2:$ZZ$2=_xlfn.XLOOKUP(G$1,'Point System'!$A:$A,'Point System'!$B:$B,""))*(TEXT(Attendance!$D$1:$ZZ$1,"mmm")="Jun"))*_xlfn.XLOOKUP(G$1,'Point System'!$A:$A,'Point System'!$C:$C,0)</f>
        <v>0</v>
      </c>
      <c r="H15" s="233" cm="1">
        <f t="array" ref="H15">SUMPRODUCT((LOWER(INDEX(Attendance!$D:$ZZ,MATCH($A15,Attendance!$A:$A,0),0))="x")*(Attendance!$D$2:$ZZ$2=_xlfn.XLOOKUP(H$1,'Point System'!$A:$A,'Point System'!$B:$B,""))*(TEXT(Attendance!$D$1:$ZZ$1,"mmm")="Jun"))*_xlfn.XLOOKUP(H$1,'Point System'!$A:$A,'Point System'!$C:$C,0)</f>
        <v>0</v>
      </c>
      <c r="I15" s="233" cm="1">
        <f t="array" ref="I15">SUMPRODUCT((LOWER(INDEX(Attendance!$D:$ZZ,MATCH($A15,Attendance!$A:$A,0),0))="x")*(Attendance!$D$2:$ZZ$2=_xlfn.XLOOKUP(I$1,'Point System'!$A:$A,'Point System'!$B:$B,""))*(TEXT(Attendance!$D$1:$ZZ$1,"mmm")="Jun"))*_xlfn.XLOOKUP(I$1,'Point System'!$A:$A,'Point System'!$C:$C,0)</f>
        <v>0</v>
      </c>
      <c r="J15" s="233" cm="1">
        <f t="array" ref="J15">SUMPRODUCT((LOWER(INDEX(Attendance!$D:$ZZ,MATCH($A15,Attendance!$A:$A,0),0))="x")*(Attendance!$D$2:$ZZ$2=_xlfn.XLOOKUP(J$1,'Point System'!$A:$A,'Point System'!$B:$B,""))*(TEXT(Attendance!$D$1:$ZZ$1,"mmm")="Jun"))*_xlfn.XLOOKUP(J$1,'Point System'!$A:$A,'Point System'!$C:$C,0)</f>
        <v>0</v>
      </c>
      <c r="K15" s="233" cm="1">
        <f t="array" ref="K15">SUMPRODUCT((LOWER(INDEX(Attendance!$D:$ZZ,MATCH($A15,Attendance!$A:$A,0),0))="x")*(Attendance!$D$2:$ZZ$2=_xlfn.XLOOKUP(K$1,'Point System'!$A:$A,'Point System'!$B:$B,""))*(TEXT(Attendance!$D$1:$ZZ$1,"mmm")="Jun"))*_xlfn.XLOOKUP(K$1,'Point System'!$A:$A,'Point System'!$C:$C,0)</f>
        <v>0</v>
      </c>
      <c r="L15" s="188"/>
      <c r="M15" s="188"/>
      <c r="N15" s="188"/>
      <c r="O15" s="188"/>
      <c r="P15" s="241">
        <f t="shared" si="0"/>
        <v>0</v>
      </c>
      <c r="Q15" s="242">
        <f>IFERROR(INDEX(Deduction!$AO:$AO,MATCH($A15,Deduction!$A:$A,0))*_xlfn.XLOOKUP(Q$1,'Point System'!$E:$E,'Point System'!$G:$G,0),0)</f>
        <v>0</v>
      </c>
      <c r="R15" s="242">
        <f>IFERROR(INDEX(Deduction!$AP:$AP,MATCH($A15,Deduction!$A:$A,0))*_xlfn.XLOOKUP(R$1,'Point System'!$E:$E,'Point System'!$G:$G,0),0)</f>
        <v>0</v>
      </c>
      <c r="S15" s="242">
        <f>IFERROR(INDEX(Deduction!$AQ:$AQ,MATCH($A15,Deduction!$A:$A,0))*_xlfn.XLOOKUP(S$1,'Point System'!$E:$E,'Point System'!$G:$G,0),0)</f>
        <v>0</v>
      </c>
      <c r="T15" s="242">
        <f>IFERROR(INDEX(Deduction!$AR:$AR,MATCH($A15,Deduction!$A:$A,0))*_xlfn.XLOOKUP(T$1,'Point System'!$E:$E,'Point System'!$G:$G,0),0)</f>
        <v>0</v>
      </c>
      <c r="U15" s="242">
        <f>IFERROR(INDEX(Deduction!$AS:$AS,MATCH($A15,Deduction!$A:$A,0))*_xlfn.XLOOKUP(U$1,'Point System'!$E:$E,'Point System'!$G:$G,0),0)</f>
        <v>0</v>
      </c>
      <c r="V15" s="242">
        <f>IFERROR(INDEX(Deduction!$AT:$AT,MATCH($A15,Deduction!$A:$A,0))*_xlfn.XLOOKUP(V$1,'Point System'!$E:$E,'Point System'!$G:$G,0),0)</f>
        <v>0</v>
      </c>
      <c r="W15" s="243">
        <f t="shared" si="1"/>
        <v>0</v>
      </c>
      <c r="X15" s="241">
        <f t="shared" si="2"/>
        <v>0</v>
      </c>
      <c r="Y15" s="244" cm="1">
        <f t="array" ref="Y15">IFERROR(SUMPRODUCT((LOWER(INDEX(Attendance!$E:$ZZ,MATCH($A15,Attendance!$A:$A,0),0))="x")*(TEXT(Attendance!$E$1:$ZZ$1,"mmm")="Jun"))/SUMPRODUCT((Attendance!$E$1:$ZZ$1&lt;&gt;"")*(TEXT(Attendance!$E$1:$ZZ$1,"mmm")="Jun")),0)</f>
        <v>0</v>
      </c>
      <c r="Z15" s="245" cm="1">
        <f t="array" ref="Z15">IFERROR(SUMPRODUCT((LOWER(INDEX(Attendance!$E:$ZZ,MATCH($A15,Attendance!$A:$A,0),0))="x")*(Attendance!$E$2:$ZZ$2=_xlfn.XLOOKUP(E$1,'Point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6" spans="1:26" x14ac:dyDescent="0.25">
      <c r="A16" s="58">
        <f>Attendance!A15</f>
        <v>13</v>
      </c>
      <c r="B16" s="60" t="str">
        <f>IF($A16=0,"",IFERROR(_xlfn.LET(_xlpm.x,INDEX(Attendance!$B:$B,MATCH($A16,Attendance!$A:$A,0)),IF(_xlpm.x=0,"",_xlpm.x)),""))</f>
        <v/>
      </c>
      <c r="C16" s="60" t="str">
        <f>IF($A16=0,"",IFERROR(_xlfn.LET(_xlpm.x,INDEX(Attendance!$C:$C,MATCH($A16,Attendance!$A:$A,0)),IF(_xlpm.x=0,"",_xlpm.x)),""))</f>
        <v/>
      </c>
      <c r="D16" s="60" t="str">
        <f>IF($A16=0,"",IFERROR(_xlfn.LET(_xlpm.x,INDEX(Attendance!$D:$D,MATCH($A16,Attendance!$A:$A,0)),IF(_xlpm.x=0,"",_xlpm.x)),""))</f>
        <v/>
      </c>
      <c r="E16" s="233" cm="1">
        <f t="array" ref="E16">SUMPRODUCT((LOWER(INDEX(Attendance!$D:$ZZ,MATCH($A16,Attendance!$A:$A,0),0))="x")*(Attendance!$D$2:$ZZ$2=_xlfn.XLOOKUP(E$1,'Point System'!$A:$A,'Point System'!$B:$B,""))*(TEXT(Attendance!$D$1:$ZZ$1,"mmm")="Jun"))*_xlfn.XLOOKUP(E$1,'Point System'!$A:$A,'Point System'!$C:$C,0)</f>
        <v>0</v>
      </c>
      <c r="F16" s="233" cm="1">
        <f t="array" ref="F16">SUMPRODUCT((LOWER(INDEX(Attendance!$D:$ZZ,MATCH($A16,Attendance!$A:$A,0),0))="x")*(Attendance!$D$2:$ZZ$2=_xlfn.XLOOKUP(F$1,'Point System'!$A:$A,'Point System'!$B:$B,""))*(TEXT(Attendance!$D$1:$ZZ$1,"mmm")="Jun"))*_xlfn.XLOOKUP(F$1,'Point System'!$A:$A,'Point System'!$C:$C,0)</f>
        <v>0</v>
      </c>
      <c r="G16" s="233" cm="1">
        <f t="array" ref="G16">SUMPRODUCT((LOWER(INDEX(Attendance!$D:$ZZ,MATCH($A16,Attendance!$A:$A,0),0))="x")*(Attendance!$D$2:$ZZ$2=_xlfn.XLOOKUP(G$1,'Point System'!$A:$A,'Point System'!$B:$B,""))*(TEXT(Attendance!$D$1:$ZZ$1,"mmm")="Jun"))*_xlfn.XLOOKUP(G$1,'Point System'!$A:$A,'Point System'!$C:$C,0)</f>
        <v>0</v>
      </c>
      <c r="H16" s="233" cm="1">
        <f t="array" ref="H16">SUMPRODUCT((LOWER(INDEX(Attendance!$D:$ZZ,MATCH($A16,Attendance!$A:$A,0),0))="x")*(Attendance!$D$2:$ZZ$2=_xlfn.XLOOKUP(H$1,'Point System'!$A:$A,'Point System'!$B:$B,""))*(TEXT(Attendance!$D$1:$ZZ$1,"mmm")="Jun"))*_xlfn.XLOOKUP(H$1,'Point System'!$A:$A,'Point System'!$C:$C,0)</f>
        <v>0</v>
      </c>
      <c r="I16" s="233" cm="1">
        <f t="array" ref="I16">SUMPRODUCT((LOWER(INDEX(Attendance!$D:$ZZ,MATCH($A16,Attendance!$A:$A,0),0))="x")*(Attendance!$D$2:$ZZ$2=_xlfn.XLOOKUP(I$1,'Point System'!$A:$A,'Point System'!$B:$B,""))*(TEXT(Attendance!$D$1:$ZZ$1,"mmm")="Jun"))*_xlfn.XLOOKUP(I$1,'Point System'!$A:$A,'Point System'!$C:$C,0)</f>
        <v>0</v>
      </c>
      <c r="J16" s="233" cm="1">
        <f t="array" ref="J16">SUMPRODUCT((LOWER(INDEX(Attendance!$D:$ZZ,MATCH($A16,Attendance!$A:$A,0),0))="x")*(Attendance!$D$2:$ZZ$2=_xlfn.XLOOKUP(J$1,'Point System'!$A:$A,'Point System'!$B:$B,""))*(TEXT(Attendance!$D$1:$ZZ$1,"mmm")="Jun"))*_xlfn.XLOOKUP(J$1,'Point System'!$A:$A,'Point System'!$C:$C,0)</f>
        <v>0</v>
      </c>
      <c r="K16" s="233" cm="1">
        <f t="array" ref="K16">SUMPRODUCT((LOWER(INDEX(Attendance!$D:$ZZ,MATCH($A16,Attendance!$A:$A,0),0))="x")*(Attendance!$D$2:$ZZ$2=_xlfn.XLOOKUP(K$1,'Point System'!$A:$A,'Point System'!$B:$B,""))*(TEXT(Attendance!$D$1:$ZZ$1,"mmm")="Jun"))*_xlfn.XLOOKUP(K$1,'Point System'!$A:$A,'Point System'!$C:$C,0)</f>
        <v>0</v>
      </c>
      <c r="L16" s="188"/>
      <c r="M16" s="188"/>
      <c r="N16" s="188"/>
      <c r="O16" s="188"/>
      <c r="P16" s="241">
        <f t="shared" si="0"/>
        <v>0</v>
      </c>
      <c r="Q16" s="242">
        <f>IFERROR(INDEX(Deduction!$AO:$AO,MATCH($A16,Deduction!$A:$A,0))*_xlfn.XLOOKUP(Q$1,'Point System'!$E:$E,'Point System'!$G:$G,0),0)</f>
        <v>0</v>
      </c>
      <c r="R16" s="242">
        <f>IFERROR(INDEX(Deduction!$AP:$AP,MATCH($A16,Deduction!$A:$A,0))*_xlfn.XLOOKUP(R$1,'Point System'!$E:$E,'Point System'!$G:$G,0),0)</f>
        <v>0</v>
      </c>
      <c r="S16" s="242">
        <f>IFERROR(INDEX(Deduction!$AQ:$AQ,MATCH($A16,Deduction!$A:$A,0))*_xlfn.XLOOKUP(S$1,'Point System'!$E:$E,'Point System'!$G:$G,0),0)</f>
        <v>0</v>
      </c>
      <c r="T16" s="242">
        <f>IFERROR(INDEX(Deduction!$AR:$AR,MATCH($A16,Deduction!$A:$A,0))*_xlfn.XLOOKUP(T$1,'Point System'!$E:$E,'Point System'!$G:$G,0),0)</f>
        <v>0</v>
      </c>
      <c r="U16" s="242">
        <f>IFERROR(INDEX(Deduction!$AS:$AS,MATCH($A16,Deduction!$A:$A,0))*_xlfn.XLOOKUP(U$1,'Point System'!$E:$E,'Point System'!$G:$G,0),0)</f>
        <v>0</v>
      </c>
      <c r="V16" s="242">
        <f>IFERROR(INDEX(Deduction!$AT:$AT,MATCH($A16,Deduction!$A:$A,0))*_xlfn.XLOOKUP(V$1,'Point System'!$E:$E,'Point System'!$G:$G,0),0)</f>
        <v>0</v>
      </c>
      <c r="W16" s="243">
        <f t="shared" si="1"/>
        <v>0</v>
      </c>
      <c r="X16" s="241">
        <f t="shared" si="2"/>
        <v>0</v>
      </c>
      <c r="Y16" s="244" cm="1">
        <f t="array" ref="Y16">IFERROR(SUMPRODUCT((LOWER(INDEX(Attendance!$E:$ZZ,MATCH($A16,Attendance!$A:$A,0),0))="x")*(TEXT(Attendance!$E$1:$ZZ$1,"mmm")="Jun"))/SUMPRODUCT((Attendance!$E$1:$ZZ$1&lt;&gt;"")*(TEXT(Attendance!$E$1:$ZZ$1,"mmm")="Jun")),0)</f>
        <v>0</v>
      </c>
      <c r="Z16" s="245" cm="1">
        <f t="array" ref="Z16">IFERROR(SUMPRODUCT((LOWER(INDEX(Attendance!$E:$ZZ,MATCH($A16,Attendance!$A:$A,0),0))="x")*(Attendance!$E$2:$ZZ$2=_xlfn.XLOOKUP(E$1,'Point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7" spans="1:26" x14ac:dyDescent="0.25">
      <c r="A17" s="60">
        <f>Attendance!A16</f>
        <v>14</v>
      </c>
      <c r="B17" s="60" t="str">
        <f>IF($A17=0,"",IFERROR(_xlfn.LET(_xlpm.x,INDEX(Attendance!$B:$B,MATCH($A17,Attendance!$A:$A,0)),IF(_xlpm.x=0,"",_xlpm.x)),""))</f>
        <v/>
      </c>
      <c r="C17" s="60" t="str">
        <f>IF($A17=0,"",IFERROR(_xlfn.LET(_xlpm.x,INDEX(Attendance!$C:$C,MATCH($A17,Attendance!$A:$A,0)),IF(_xlpm.x=0,"",_xlpm.x)),""))</f>
        <v/>
      </c>
      <c r="D17" s="60" t="str">
        <f>IF($A17=0,"",IFERROR(_xlfn.LET(_xlpm.x,INDEX(Attendance!$D:$D,MATCH($A17,Attendance!$A:$A,0)),IF(_xlpm.x=0,"",_xlpm.x)),""))</f>
        <v/>
      </c>
      <c r="E17" s="233" cm="1">
        <f t="array" ref="E17">SUMPRODUCT((LOWER(INDEX(Attendance!$D:$ZZ,MATCH($A17,Attendance!$A:$A,0),0))="x")*(Attendance!$D$2:$ZZ$2=_xlfn.XLOOKUP(E$1,'Point System'!$A:$A,'Point System'!$B:$B,""))*(TEXT(Attendance!$D$1:$ZZ$1,"mmm")="Jun"))*_xlfn.XLOOKUP(E$1,'Point System'!$A:$A,'Point System'!$C:$C,0)</f>
        <v>0</v>
      </c>
      <c r="F17" s="233" cm="1">
        <f t="array" ref="F17">SUMPRODUCT((LOWER(INDEX(Attendance!$D:$ZZ,MATCH($A17,Attendance!$A:$A,0),0))="x")*(Attendance!$D$2:$ZZ$2=_xlfn.XLOOKUP(F$1,'Point System'!$A:$A,'Point System'!$B:$B,""))*(TEXT(Attendance!$D$1:$ZZ$1,"mmm")="Jun"))*_xlfn.XLOOKUP(F$1,'Point System'!$A:$A,'Point System'!$C:$C,0)</f>
        <v>0</v>
      </c>
      <c r="G17" s="233" cm="1">
        <f t="array" ref="G17">SUMPRODUCT((LOWER(INDEX(Attendance!$D:$ZZ,MATCH($A17,Attendance!$A:$A,0),0))="x")*(Attendance!$D$2:$ZZ$2=_xlfn.XLOOKUP(G$1,'Point System'!$A:$A,'Point System'!$B:$B,""))*(TEXT(Attendance!$D$1:$ZZ$1,"mmm")="Jun"))*_xlfn.XLOOKUP(G$1,'Point System'!$A:$A,'Point System'!$C:$C,0)</f>
        <v>0</v>
      </c>
      <c r="H17" s="233" cm="1">
        <f t="array" ref="H17">SUMPRODUCT((LOWER(INDEX(Attendance!$D:$ZZ,MATCH($A17,Attendance!$A:$A,0),0))="x")*(Attendance!$D$2:$ZZ$2=_xlfn.XLOOKUP(H$1,'Point System'!$A:$A,'Point System'!$B:$B,""))*(TEXT(Attendance!$D$1:$ZZ$1,"mmm")="Jun"))*_xlfn.XLOOKUP(H$1,'Point System'!$A:$A,'Point System'!$C:$C,0)</f>
        <v>0</v>
      </c>
      <c r="I17" s="233" cm="1">
        <f t="array" ref="I17">SUMPRODUCT((LOWER(INDEX(Attendance!$D:$ZZ,MATCH($A17,Attendance!$A:$A,0),0))="x")*(Attendance!$D$2:$ZZ$2=_xlfn.XLOOKUP(I$1,'Point System'!$A:$A,'Point System'!$B:$B,""))*(TEXT(Attendance!$D$1:$ZZ$1,"mmm")="Jun"))*_xlfn.XLOOKUP(I$1,'Point System'!$A:$A,'Point System'!$C:$C,0)</f>
        <v>0</v>
      </c>
      <c r="J17" s="233" cm="1">
        <f t="array" ref="J17">SUMPRODUCT((LOWER(INDEX(Attendance!$D:$ZZ,MATCH($A17,Attendance!$A:$A,0),0))="x")*(Attendance!$D$2:$ZZ$2=_xlfn.XLOOKUP(J$1,'Point System'!$A:$A,'Point System'!$B:$B,""))*(TEXT(Attendance!$D$1:$ZZ$1,"mmm")="Jun"))*_xlfn.XLOOKUP(J$1,'Point System'!$A:$A,'Point System'!$C:$C,0)</f>
        <v>0</v>
      </c>
      <c r="K17" s="233" cm="1">
        <f t="array" ref="K17">SUMPRODUCT((LOWER(INDEX(Attendance!$D:$ZZ,MATCH($A17,Attendance!$A:$A,0),0))="x")*(Attendance!$D$2:$ZZ$2=_xlfn.XLOOKUP(K$1,'Point System'!$A:$A,'Point System'!$B:$B,""))*(TEXT(Attendance!$D$1:$ZZ$1,"mmm")="Jun"))*_xlfn.XLOOKUP(K$1,'Point System'!$A:$A,'Point System'!$C:$C,0)</f>
        <v>0</v>
      </c>
      <c r="L17" s="188"/>
      <c r="M17" s="188"/>
      <c r="N17" s="188"/>
      <c r="O17" s="188"/>
      <c r="P17" s="241">
        <f t="shared" si="0"/>
        <v>0</v>
      </c>
      <c r="Q17" s="242">
        <f>IFERROR(INDEX(Deduction!$AO:$AO,MATCH($A17,Deduction!$A:$A,0))*_xlfn.XLOOKUP(Q$1,'Point System'!$E:$E,'Point System'!$G:$G,0),0)</f>
        <v>0</v>
      </c>
      <c r="R17" s="242">
        <f>IFERROR(INDEX(Deduction!$AP:$AP,MATCH($A17,Deduction!$A:$A,0))*_xlfn.XLOOKUP(R$1,'Point System'!$E:$E,'Point System'!$G:$G,0),0)</f>
        <v>0</v>
      </c>
      <c r="S17" s="242">
        <f>IFERROR(INDEX(Deduction!$AQ:$AQ,MATCH($A17,Deduction!$A:$A,0))*_xlfn.XLOOKUP(S$1,'Point System'!$E:$E,'Point System'!$G:$G,0),0)</f>
        <v>0</v>
      </c>
      <c r="T17" s="242">
        <f>IFERROR(INDEX(Deduction!$AR:$AR,MATCH($A17,Deduction!$A:$A,0))*_xlfn.XLOOKUP(T$1,'Point System'!$E:$E,'Point System'!$G:$G,0),0)</f>
        <v>0</v>
      </c>
      <c r="U17" s="242">
        <f>IFERROR(INDEX(Deduction!$AS:$AS,MATCH($A17,Deduction!$A:$A,0))*_xlfn.XLOOKUP(U$1,'Point System'!$E:$E,'Point System'!$G:$G,0),0)</f>
        <v>0</v>
      </c>
      <c r="V17" s="242">
        <f>IFERROR(INDEX(Deduction!$AT:$AT,MATCH($A17,Deduction!$A:$A,0))*_xlfn.XLOOKUP(V$1,'Point System'!$E:$E,'Point System'!$G:$G,0),0)</f>
        <v>0</v>
      </c>
      <c r="W17" s="243">
        <f t="shared" si="1"/>
        <v>0</v>
      </c>
      <c r="X17" s="241">
        <f t="shared" si="2"/>
        <v>0</v>
      </c>
      <c r="Y17" s="244" cm="1">
        <f t="array" ref="Y17">IFERROR(SUMPRODUCT((LOWER(INDEX(Attendance!$E:$ZZ,MATCH($A17,Attendance!$A:$A,0),0))="x")*(TEXT(Attendance!$E$1:$ZZ$1,"mmm")="Jun"))/SUMPRODUCT((Attendance!$E$1:$ZZ$1&lt;&gt;"")*(TEXT(Attendance!$E$1:$ZZ$1,"mmm")="Jun")),0)</f>
        <v>0</v>
      </c>
      <c r="Z17" s="245" cm="1">
        <f t="array" ref="Z17">IFERROR(SUMPRODUCT((LOWER(INDEX(Attendance!$E:$ZZ,MATCH($A17,Attendance!$A:$A,0),0))="x")*(Attendance!$E$2:$ZZ$2=_xlfn.XLOOKUP(E$1,'Point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8" spans="1:26" x14ac:dyDescent="0.25">
      <c r="A18" s="58">
        <f>Attendance!A17</f>
        <v>15</v>
      </c>
      <c r="B18" s="60" t="str">
        <f>IF($A18=0,"",IFERROR(_xlfn.LET(_xlpm.x,INDEX(Attendance!$B:$B,MATCH($A18,Attendance!$A:$A,0)),IF(_xlpm.x=0,"",_xlpm.x)),""))</f>
        <v/>
      </c>
      <c r="C18" s="60" t="str">
        <f>IF($A18=0,"",IFERROR(_xlfn.LET(_xlpm.x,INDEX(Attendance!$C:$C,MATCH($A18,Attendance!$A:$A,0)),IF(_xlpm.x=0,"",_xlpm.x)),""))</f>
        <v/>
      </c>
      <c r="D18" s="60" t="str">
        <f>IF($A18=0,"",IFERROR(_xlfn.LET(_xlpm.x,INDEX(Attendance!$D:$D,MATCH($A18,Attendance!$A:$A,0)),IF(_xlpm.x=0,"",_xlpm.x)),""))</f>
        <v/>
      </c>
      <c r="E18" s="233" cm="1">
        <f t="array" ref="E18">SUMPRODUCT((LOWER(INDEX(Attendance!$D:$ZZ,MATCH($A18,Attendance!$A:$A,0),0))="x")*(Attendance!$D$2:$ZZ$2=_xlfn.XLOOKUP(E$1,'Point System'!$A:$A,'Point System'!$B:$B,""))*(TEXT(Attendance!$D$1:$ZZ$1,"mmm")="Jun"))*_xlfn.XLOOKUP(E$1,'Point System'!$A:$A,'Point System'!$C:$C,0)</f>
        <v>0</v>
      </c>
      <c r="F18" s="233" cm="1">
        <f t="array" ref="F18">SUMPRODUCT((LOWER(INDEX(Attendance!$D:$ZZ,MATCH($A18,Attendance!$A:$A,0),0))="x")*(Attendance!$D$2:$ZZ$2=_xlfn.XLOOKUP(F$1,'Point System'!$A:$A,'Point System'!$B:$B,""))*(TEXT(Attendance!$D$1:$ZZ$1,"mmm")="Jun"))*_xlfn.XLOOKUP(F$1,'Point System'!$A:$A,'Point System'!$C:$C,0)</f>
        <v>0</v>
      </c>
      <c r="G18" s="233" cm="1">
        <f t="array" ref="G18">SUMPRODUCT((LOWER(INDEX(Attendance!$D:$ZZ,MATCH($A18,Attendance!$A:$A,0),0))="x")*(Attendance!$D$2:$ZZ$2=_xlfn.XLOOKUP(G$1,'Point System'!$A:$A,'Point System'!$B:$B,""))*(TEXT(Attendance!$D$1:$ZZ$1,"mmm")="Jun"))*_xlfn.XLOOKUP(G$1,'Point System'!$A:$A,'Point System'!$C:$C,0)</f>
        <v>0</v>
      </c>
      <c r="H18" s="233" cm="1">
        <f t="array" ref="H18">SUMPRODUCT((LOWER(INDEX(Attendance!$D:$ZZ,MATCH($A18,Attendance!$A:$A,0),0))="x")*(Attendance!$D$2:$ZZ$2=_xlfn.XLOOKUP(H$1,'Point System'!$A:$A,'Point System'!$B:$B,""))*(TEXT(Attendance!$D$1:$ZZ$1,"mmm")="Jun"))*_xlfn.XLOOKUP(H$1,'Point System'!$A:$A,'Point System'!$C:$C,0)</f>
        <v>0</v>
      </c>
      <c r="I18" s="233" cm="1">
        <f t="array" ref="I18">SUMPRODUCT((LOWER(INDEX(Attendance!$D:$ZZ,MATCH($A18,Attendance!$A:$A,0),0))="x")*(Attendance!$D$2:$ZZ$2=_xlfn.XLOOKUP(I$1,'Point System'!$A:$A,'Point System'!$B:$B,""))*(TEXT(Attendance!$D$1:$ZZ$1,"mmm")="Jun"))*_xlfn.XLOOKUP(I$1,'Point System'!$A:$A,'Point System'!$C:$C,0)</f>
        <v>0</v>
      </c>
      <c r="J18" s="233" cm="1">
        <f t="array" ref="J18">SUMPRODUCT((LOWER(INDEX(Attendance!$D:$ZZ,MATCH($A18,Attendance!$A:$A,0),0))="x")*(Attendance!$D$2:$ZZ$2=_xlfn.XLOOKUP(J$1,'Point System'!$A:$A,'Point System'!$B:$B,""))*(TEXT(Attendance!$D$1:$ZZ$1,"mmm")="Jun"))*_xlfn.XLOOKUP(J$1,'Point System'!$A:$A,'Point System'!$C:$C,0)</f>
        <v>0</v>
      </c>
      <c r="K18" s="233" cm="1">
        <f t="array" ref="K18">SUMPRODUCT((LOWER(INDEX(Attendance!$D:$ZZ,MATCH($A18,Attendance!$A:$A,0),0))="x")*(Attendance!$D$2:$ZZ$2=_xlfn.XLOOKUP(K$1,'Point System'!$A:$A,'Point System'!$B:$B,""))*(TEXT(Attendance!$D$1:$ZZ$1,"mmm")="Jun"))*_xlfn.XLOOKUP(K$1,'Point System'!$A:$A,'Point System'!$C:$C,0)</f>
        <v>0</v>
      </c>
      <c r="L18" s="188"/>
      <c r="M18" s="188"/>
      <c r="N18" s="188"/>
      <c r="O18" s="188"/>
      <c r="P18" s="241">
        <f t="shared" si="0"/>
        <v>0</v>
      </c>
      <c r="Q18" s="242">
        <f>IFERROR(INDEX(Deduction!$AO:$AO,MATCH($A18,Deduction!$A:$A,0))*_xlfn.XLOOKUP(Q$1,'Point System'!$E:$E,'Point System'!$G:$G,0),0)</f>
        <v>0</v>
      </c>
      <c r="R18" s="242">
        <f>IFERROR(INDEX(Deduction!$AP:$AP,MATCH($A18,Deduction!$A:$A,0))*_xlfn.XLOOKUP(R$1,'Point System'!$E:$E,'Point System'!$G:$G,0),0)</f>
        <v>0</v>
      </c>
      <c r="S18" s="242">
        <f>IFERROR(INDEX(Deduction!$AQ:$AQ,MATCH($A18,Deduction!$A:$A,0))*_xlfn.XLOOKUP(S$1,'Point System'!$E:$E,'Point System'!$G:$G,0),0)</f>
        <v>0</v>
      </c>
      <c r="T18" s="242">
        <f>IFERROR(INDEX(Deduction!$AR:$AR,MATCH($A18,Deduction!$A:$A,0))*_xlfn.XLOOKUP(T$1,'Point System'!$E:$E,'Point System'!$G:$G,0),0)</f>
        <v>0</v>
      </c>
      <c r="U18" s="242">
        <f>IFERROR(INDEX(Deduction!$AS:$AS,MATCH($A18,Deduction!$A:$A,0))*_xlfn.XLOOKUP(U$1,'Point System'!$E:$E,'Point System'!$G:$G,0),0)</f>
        <v>0</v>
      </c>
      <c r="V18" s="242">
        <f>IFERROR(INDEX(Deduction!$AT:$AT,MATCH($A18,Deduction!$A:$A,0))*_xlfn.XLOOKUP(V$1,'Point System'!$E:$E,'Point System'!$G:$G,0),0)</f>
        <v>0</v>
      </c>
      <c r="W18" s="243">
        <f t="shared" si="1"/>
        <v>0</v>
      </c>
      <c r="X18" s="241">
        <f t="shared" si="2"/>
        <v>0</v>
      </c>
      <c r="Y18" s="244" cm="1">
        <f t="array" ref="Y18">IFERROR(SUMPRODUCT((LOWER(INDEX(Attendance!$E:$ZZ,MATCH($A18,Attendance!$A:$A,0),0))="x")*(TEXT(Attendance!$E$1:$ZZ$1,"mmm")="Jun"))/SUMPRODUCT((Attendance!$E$1:$ZZ$1&lt;&gt;"")*(TEXT(Attendance!$E$1:$ZZ$1,"mmm")="Jun")),0)</f>
        <v>0</v>
      </c>
      <c r="Z18" s="245" cm="1">
        <f t="array" ref="Z18">IFERROR(SUMPRODUCT((LOWER(INDEX(Attendance!$E:$ZZ,MATCH($A18,Attendance!$A:$A,0),0))="x")*(Attendance!$E$2:$ZZ$2=_xlfn.XLOOKUP(E$1,'Point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9" spans="1:26" x14ac:dyDescent="0.25">
      <c r="A19" s="60">
        <f>Attendance!A18</f>
        <v>16</v>
      </c>
      <c r="B19" s="60" t="str">
        <f>IF($A19=0,"",IFERROR(_xlfn.LET(_xlpm.x,INDEX(Attendance!$B:$B,MATCH($A19,Attendance!$A:$A,0)),IF(_xlpm.x=0,"",_xlpm.x)),""))</f>
        <v/>
      </c>
      <c r="C19" s="60" t="str">
        <f>IF($A19=0,"",IFERROR(_xlfn.LET(_xlpm.x,INDEX(Attendance!$C:$C,MATCH($A19,Attendance!$A:$A,0)),IF(_xlpm.x=0,"",_xlpm.x)),""))</f>
        <v/>
      </c>
      <c r="D19" s="60" t="str">
        <f>IF($A19=0,"",IFERROR(_xlfn.LET(_xlpm.x,INDEX(Attendance!$D:$D,MATCH($A19,Attendance!$A:$A,0)),IF(_xlpm.x=0,"",_xlpm.x)),""))</f>
        <v/>
      </c>
      <c r="E19" s="233" cm="1">
        <f t="array" ref="E19">SUMPRODUCT((LOWER(INDEX(Attendance!$D:$ZZ,MATCH($A19,Attendance!$A:$A,0),0))="x")*(Attendance!$D$2:$ZZ$2=_xlfn.XLOOKUP(E$1,'Point System'!$A:$A,'Point System'!$B:$B,""))*(TEXT(Attendance!$D$1:$ZZ$1,"mmm")="Jun"))*_xlfn.XLOOKUP(E$1,'Point System'!$A:$A,'Point System'!$C:$C,0)</f>
        <v>0</v>
      </c>
      <c r="F19" s="233" cm="1">
        <f t="array" ref="F19">SUMPRODUCT((LOWER(INDEX(Attendance!$D:$ZZ,MATCH($A19,Attendance!$A:$A,0),0))="x")*(Attendance!$D$2:$ZZ$2=_xlfn.XLOOKUP(F$1,'Point System'!$A:$A,'Point System'!$B:$B,""))*(TEXT(Attendance!$D$1:$ZZ$1,"mmm")="Jun"))*_xlfn.XLOOKUP(F$1,'Point System'!$A:$A,'Point System'!$C:$C,0)</f>
        <v>0</v>
      </c>
      <c r="G19" s="233" cm="1">
        <f t="array" ref="G19">SUMPRODUCT((LOWER(INDEX(Attendance!$D:$ZZ,MATCH($A19,Attendance!$A:$A,0),0))="x")*(Attendance!$D$2:$ZZ$2=_xlfn.XLOOKUP(G$1,'Point System'!$A:$A,'Point System'!$B:$B,""))*(TEXT(Attendance!$D$1:$ZZ$1,"mmm")="Jun"))*_xlfn.XLOOKUP(G$1,'Point System'!$A:$A,'Point System'!$C:$C,0)</f>
        <v>0</v>
      </c>
      <c r="H19" s="233" cm="1">
        <f t="array" ref="H19">SUMPRODUCT((LOWER(INDEX(Attendance!$D:$ZZ,MATCH($A19,Attendance!$A:$A,0),0))="x")*(Attendance!$D$2:$ZZ$2=_xlfn.XLOOKUP(H$1,'Point System'!$A:$A,'Point System'!$B:$B,""))*(TEXT(Attendance!$D$1:$ZZ$1,"mmm")="Jun"))*_xlfn.XLOOKUP(H$1,'Point System'!$A:$A,'Point System'!$C:$C,0)</f>
        <v>0</v>
      </c>
      <c r="I19" s="233" cm="1">
        <f t="array" ref="I19">SUMPRODUCT((LOWER(INDEX(Attendance!$D:$ZZ,MATCH($A19,Attendance!$A:$A,0),0))="x")*(Attendance!$D$2:$ZZ$2=_xlfn.XLOOKUP(I$1,'Point System'!$A:$A,'Point System'!$B:$B,""))*(TEXT(Attendance!$D$1:$ZZ$1,"mmm")="Jun"))*_xlfn.XLOOKUP(I$1,'Point System'!$A:$A,'Point System'!$C:$C,0)</f>
        <v>0</v>
      </c>
      <c r="J19" s="233" cm="1">
        <f t="array" ref="J19">SUMPRODUCT((LOWER(INDEX(Attendance!$D:$ZZ,MATCH($A19,Attendance!$A:$A,0),0))="x")*(Attendance!$D$2:$ZZ$2=_xlfn.XLOOKUP(J$1,'Point System'!$A:$A,'Point System'!$B:$B,""))*(TEXT(Attendance!$D$1:$ZZ$1,"mmm")="Jun"))*_xlfn.XLOOKUP(J$1,'Point System'!$A:$A,'Point System'!$C:$C,0)</f>
        <v>0</v>
      </c>
      <c r="K19" s="233" cm="1">
        <f t="array" ref="K19">SUMPRODUCT((LOWER(INDEX(Attendance!$D:$ZZ,MATCH($A19,Attendance!$A:$A,0),0))="x")*(Attendance!$D$2:$ZZ$2=_xlfn.XLOOKUP(K$1,'Point System'!$A:$A,'Point System'!$B:$B,""))*(TEXT(Attendance!$D$1:$ZZ$1,"mmm")="Jun"))*_xlfn.XLOOKUP(K$1,'Point System'!$A:$A,'Point System'!$C:$C,0)</f>
        <v>0</v>
      </c>
      <c r="L19" s="188"/>
      <c r="M19" s="188"/>
      <c r="N19" s="188"/>
      <c r="O19" s="188"/>
      <c r="P19" s="241">
        <f t="shared" si="0"/>
        <v>0</v>
      </c>
      <c r="Q19" s="242">
        <f>IFERROR(INDEX(Deduction!$AO:$AO,MATCH($A19,Deduction!$A:$A,0))*_xlfn.XLOOKUP(Q$1,'Point System'!$E:$E,'Point System'!$G:$G,0),0)</f>
        <v>0</v>
      </c>
      <c r="R19" s="242">
        <f>IFERROR(INDEX(Deduction!$AP:$AP,MATCH($A19,Deduction!$A:$A,0))*_xlfn.XLOOKUP(R$1,'Point System'!$E:$E,'Point System'!$G:$G,0),0)</f>
        <v>0</v>
      </c>
      <c r="S19" s="242">
        <f>IFERROR(INDEX(Deduction!$AQ:$AQ,MATCH($A19,Deduction!$A:$A,0))*_xlfn.XLOOKUP(S$1,'Point System'!$E:$E,'Point System'!$G:$G,0),0)</f>
        <v>0</v>
      </c>
      <c r="T19" s="242">
        <f>IFERROR(INDEX(Deduction!$AR:$AR,MATCH($A19,Deduction!$A:$A,0))*_xlfn.XLOOKUP(T$1,'Point System'!$E:$E,'Point System'!$G:$G,0),0)</f>
        <v>0</v>
      </c>
      <c r="U19" s="242">
        <f>IFERROR(INDEX(Deduction!$AS:$AS,MATCH($A19,Deduction!$A:$A,0))*_xlfn.XLOOKUP(U$1,'Point System'!$E:$E,'Point System'!$G:$G,0),0)</f>
        <v>0</v>
      </c>
      <c r="V19" s="242">
        <f>IFERROR(INDEX(Deduction!$AT:$AT,MATCH($A19,Deduction!$A:$A,0))*_xlfn.XLOOKUP(V$1,'Point System'!$E:$E,'Point System'!$G:$G,0),0)</f>
        <v>0</v>
      </c>
      <c r="W19" s="243">
        <f t="shared" si="1"/>
        <v>0</v>
      </c>
      <c r="X19" s="241">
        <f t="shared" si="2"/>
        <v>0</v>
      </c>
      <c r="Y19" s="244" cm="1">
        <f t="array" ref="Y19">IFERROR(SUMPRODUCT((LOWER(INDEX(Attendance!$E:$ZZ,MATCH($A19,Attendance!$A:$A,0),0))="x")*(TEXT(Attendance!$E$1:$ZZ$1,"mmm")="Jun"))/SUMPRODUCT((Attendance!$E$1:$ZZ$1&lt;&gt;"")*(TEXT(Attendance!$E$1:$ZZ$1,"mmm")="Jun")),0)</f>
        <v>0</v>
      </c>
      <c r="Z19" s="245" cm="1">
        <f t="array" ref="Z19">IFERROR(SUMPRODUCT((LOWER(INDEX(Attendance!$E:$ZZ,MATCH($A19,Attendance!$A:$A,0),0))="x")*(Attendance!$E$2:$ZZ$2=_xlfn.XLOOKUP(E$1,'Point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20" spans="1:26" x14ac:dyDescent="0.25">
      <c r="A20" s="58">
        <f>Attendance!A19</f>
        <v>17</v>
      </c>
      <c r="B20" s="60" t="str">
        <f>IF($A20=0,"",IFERROR(_xlfn.LET(_xlpm.x,INDEX(Attendance!$B:$B,MATCH($A20,Attendance!$A:$A,0)),IF(_xlpm.x=0,"",_xlpm.x)),""))</f>
        <v/>
      </c>
      <c r="C20" s="60" t="str">
        <f>IF($A20=0,"",IFERROR(_xlfn.LET(_xlpm.x,INDEX(Attendance!$C:$C,MATCH($A20,Attendance!$A:$A,0)),IF(_xlpm.x=0,"",_xlpm.x)),""))</f>
        <v/>
      </c>
      <c r="D20" s="60" t="str">
        <f>IF($A20=0,"",IFERROR(_xlfn.LET(_xlpm.x,INDEX(Attendance!$D:$D,MATCH($A20,Attendance!$A:$A,0)),IF(_xlpm.x=0,"",_xlpm.x)),""))</f>
        <v/>
      </c>
      <c r="E20" s="233" cm="1">
        <f t="array" ref="E20">SUMPRODUCT((LOWER(INDEX(Attendance!$D:$ZZ,MATCH($A20,Attendance!$A:$A,0),0))="x")*(Attendance!$D$2:$ZZ$2=_xlfn.XLOOKUP(E$1,'Point System'!$A:$A,'Point System'!$B:$B,""))*(TEXT(Attendance!$D$1:$ZZ$1,"mmm")="Jun"))*_xlfn.XLOOKUP(E$1,'Point System'!$A:$A,'Point System'!$C:$C,0)</f>
        <v>0</v>
      </c>
      <c r="F20" s="233" cm="1">
        <f t="array" ref="F20">SUMPRODUCT((LOWER(INDEX(Attendance!$D:$ZZ,MATCH($A20,Attendance!$A:$A,0),0))="x")*(Attendance!$D$2:$ZZ$2=_xlfn.XLOOKUP(F$1,'Point System'!$A:$A,'Point System'!$B:$B,""))*(TEXT(Attendance!$D$1:$ZZ$1,"mmm")="Jun"))*_xlfn.XLOOKUP(F$1,'Point System'!$A:$A,'Point System'!$C:$C,0)</f>
        <v>0</v>
      </c>
      <c r="G20" s="233" cm="1">
        <f t="array" ref="G20">SUMPRODUCT((LOWER(INDEX(Attendance!$D:$ZZ,MATCH($A20,Attendance!$A:$A,0),0))="x")*(Attendance!$D$2:$ZZ$2=_xlfn.XLOOKUP(G$1,'Point System'!$A:$A,'Point System'!$B:$B,""))*(TEXT(Attendance!$D$1:$ZZ$1,"mmm")="Jun"))*_xlfn.XLOOKUP(G$1,'Point System'!$A:$A,'Point System'!$C:$C,0)</f>
        <v>0</v>
      </c>
      <c r="H20" s="233" cm="1">
        <f t="array" ref="H20">SUMPRODUCT((LOWER(INDEX(Attendance!$D:$ZZ,MATCH($A20,Attendance!$A:$A,0),0))="x")*(Attendance!$D$2:$ZZ$2=_xlfn.XLOOKUP(H$1,'Point System'!$A:$A,'Point System'!$B:$B,""))*(TEXT(Attendance!$D$1:$ZZ$1,"mmm")="Jun"))*_xlfn.XLOOKUP(H$1,'Point System'!$A:$A,'Point System'!$C:$C,0)</f>
        <v>0</v>
      </c>
      <c r="I20" s="233" cm="1">
        <f t="array" ref="I20">SUMPRODUCT((LOWER(INDEX(Attendance!$D:$ZZ,MATCH($A20,Attendance!$A:$A,0),0))="x")*(Attendance!$D$2:$ZZ$2=_xlfn.XLOOKUP(I$1,'Point System'!$A:$A,'Point System'!$B:$B,""))*(TEXT(Attendance!$D$1:$ZZ$1,"mmm")="Jun"))*_xlfn.XLOOKUP(I$1,'Point System'!$A:$A,'Point System'!$C:$C,0)</f>
        <v>0</v>
      </c>
      <c r="J20" s="233" cm="1">
        <f t="array" ref="J20">SUMPRODUCT((LOWER(INDEX(Attendance!$D:$ZZ,MATCH($A20,Attendance!$A:$A,0),0))="x")*(Attendance!$D$2:$ZZ$2=_xlfn.XLOOKUP(J$1,'Point System'!$A:$A,'Point System'!$B:$B,""))*(TEXT(Attendance!$D$1:$ZZ$1,"mmm")="Jun"))*_xlfn.XLOOKUP(J$1,'Point System'!$A:$A,'Point System'!$C:$C,0)</f>
        <v>0</v>
      </c>
      <c r="K20" s="233" cm="1">
        <f t="array" ref="K20">SUMPRODUCT((LOWER(INDEX(Attendance!$D:$ZZ,MATCH($A20,Attendance!$A:$A,0),0))="x")*(Attendance!$D$2:$ZZ$2=_xlfn.XLOOKUP(K$1,'Point System'!$A:$A,'Point System'!$B:$B,""))*(TEXT(Attendance!$D$1:$ZZ$1,"mmm")="Jun"))*_xlfn.XLOOKUP(K$1,'Point System'!$A:$A,'Point System'!$C:$C,0)</f>
        <v>0</v>
      </c>
      <c r="L20" s="188"/>
      <c r="M20" s="188"/>
      <c r="N20" s="188"/>
      <c r="O20" s="188"/>
      <c r="P20" s="241">
        <f t="shared" si="0"/>
        <v>0</v>
      </c>
      <c r="Q20" s="242">
        <f>IFERROR(INDEX(Deduction!$AO:$AO,MATCH($A20,Deduction!$A:$A,0))*_xlfn.XLOOKUP(Q$1,'Point System'!$E:$E,'Point System'!$G:$G,0),0)</f>
        <v>0</v>
      </c>
      <c r="R20" s="242">
        <f>IFERROR(INDEX(Deduction!$AP:$AP,MATCH($A20,Deduction!$A:$A,0))*_xlfn.XLOOKUP(R$1,'Point System'!$E:$E,'Point System'!$G:$G,0),0)</f>
        <v>0</v>
      </c>
      <c r="S20" s="242">
        <f>IFERROR(INDEX(Deduction!$AQ:$AQ,MATCH($A20,Deduction!$A:$A,0))*_xlfn.XLOOKUP(S$1,'Point System'!$E:$E,'Point System'!$G:$G,0),0)</f>
        <v>0</v>
      </c>
      <c r="T20" s="242">
        <f>IFERROR(INDEX(Deduction!$AR:$AR,MATCH($A20,Deduction!$A:$A,0))*_xlfn.XLOOKUP(T$1,'Point System'!$E:$E,'Point System'!$G:$G,0),0)</f>
        <v>0</v>
      </c>
      <c r="U20" s="242">
        <f>IFERROR(INDEX(Deduction!$AS:$AS,MATCH($A20,Deduction!$A:$A,0))*_xlfn.XLOOKUP(U$1,'Point System'!$E:$E,'Point System'!$G:$G,0),0)</f>
        <v>0</v>
      </c>
      <c r="V20" s="242">
        <f>IFERROR(INDEX(Deduction!$AT:$AT,MATCH($A20,Deduction!$A:$A,0))*_xlfn.XLOOKUP(V$1,'Point System'!$E:$E,'Point System'!$G:$G,0),0)</f>
        <v>0</v>
      </c>
      <c r="W20" s="243">
        <f t="shared" si="1"/>
        <v>0</v>
      </c>
      <c r="X20" s="241">
        <f t="shared" si="2"/>
        <v>0</v>
      </c>
      <c r="Y20" s="244" cm="1">
        <f t="array" ref="Y20">IFERROR(SUMPRODUCT((LOWER(INDEX(Attendance!$E:$ZZ,MATCH($A20,Attendance!$A:$A,0),0))="x")*(TEXT(Attendance!$E$1:$ZZ$1,"mmm")="Jun"))/SUMPRODUCT((Attendance!$E$1:$ZZ$1&lt;&gt;"")*(TEXT(Attendance!$E$1:$ZZ$1,"mmm")="Jun")),0)</f>
        <v>0</v>
      </c>
      <c r="Z20" s="245" cm="1">
        <f t="array" ref="Z20">IFERROR(SUMPRODUCT((LOWER(INDEX(Attendance!$E:$ZZ,MATCH($A20,Attendance!$A:$A,0),0))="x")*(Attendance!$E$2:$ZZ$2=_xlfn.XLOOKUP(E$1,'Point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21" spans="1:26" x14ac:dyDescent="0.25">
      <c r="A21" s="60">
        <f>Attendance!A20</f>
        <v>18</v>
      </c>
      <c r="B21" s="60" t="str">
        <f>IF($A21=0,"",IFERROR(_xlfn.LET(_xlpm.x,INDEX(Attendance!$B:$B,MATCH($A21,Attendance!$A:$A,0)),IF(_xlpm.x=0,"",_xlpm.x)),""))</f>
        <v/>
      </c>
      <c r="C21" s="60" t="str">
        <f>IF($A21=0,"",IFERROR(_xlfn.LET(_xlpm.x,INDEX(Attendance!$C:$C,MATCH($A21,Attendance!$A:$A,0)),IF(_xlpm.x=0,"",_xlpm.x)),""))</f>
        <v/>
      </c>
      <c r="D21" s="60" t="str">
        <f>IF($A21=0,"",IFERROR(_xlfn.LET(_xlpm.x,INDEX(Attendance!$D:$D,MATCH($A21,Attendance!$A:$A,0)),IF(_xlpm.x=0,"",_xlpm.x)),""))</f>
        <v/>
      </c>
      <c r="E21" s="233" cm="1">
        <f t="array" ref="E21">SUMPRODUCT((LOWER(INDEX(Attendance!$D:$ZZ,MATCH($A21,Attendance!$A:$A,0),0))="x")*(Attendance!$D$2:$ZZ$2=_xlfn.XLOOKUP(E$1,'Point System'!$A:$A,'Point System'!$B:$B,""))*(TEXT(Attendance!$D$1:$ZZ$1,"mmm")="Jun"))*_xlfn.XLOOKUP(E$1,'Point System'!$A:$A,'Point System'!$C:$C,0)</f>
        <v>0</v>
      </c>
      <c r="F21" s="233" cm="1">
        <f t="array" ref="F21">SUMPRODUCT((LOWER(INDEX(Attendance!$D:$ZZ,MATCH($A21,Attendance!$A:$A,0),0))="x")*(Attendance!$D$2:$ZZ$2=_xlfn.XLOOKUP(F$1,'Point System'!$A:$A,'Point System'!$B:$B,""))*(TEXT(Attendance!$D$1:$ZZ$1,"mmm")="Jun"))*_xlfn.XLOOKUP(F$1,'Point System'!$A:$A,'Point System'!$C:$C,0)</f>
        <v>0</v>
      </c>
      <c r="G21" s="233" cm="1">
        <f t="array" ref="G21">SUMPRODUCT((LOWER(INDEX(Attendance!$D:$ZZ,MATCH($A21,Attendance!$A:$A,0),0))="x")*(Attendance!$D$2:$ZZ$2=_xlfn.XLOOKUP(G$1,'Point System'!$A:$A,'Point System'!$B:$B,""))*(TEXT(Attendance!$D$1:$ZZ$1,"mmm")="Jun"))*_xlfn.XLOOKUP(G$1,'Point System'!$A:$A,'Point System'!$C:$C,0)</f>
        <v>0</v>
      </c>
      <c r="H21" s="233" cm="1">
        <f t="array" ref="H21">SUMPRODUCT((LOWER(INDEX(Attendance!$D:$ZZ,MATCH($A21,Attendance!$A:$A,0),0))="x")*(Attendance!$D$2:$ZZ$2=_xlfn.XLOOKUP(H$1,'Point System'!$A:$A,'Point System'!$B:$B,""))*(TEXT(Attendance!$D$1:$ZZ$1,"mmm")="Jun"))*_xlfn.XLOOKUP(H$1,'Point System'!$A:$A,'Point System'!$C:$C,0)</f>
        <v>0</v>
      </c>
      <c r="I21" s="233" cm="1">
        <f t="array" ref="I21">SUMPRODUCT((LOWER(INDEX(Attendance!$D:$ZZ,MATCH($A21,Attendance!$A:$A,0),0))="x")*(Attendance!$D$2:$ZZ$2=_xlfn.XLOOKUP(I$1,'Point System'!$A:$A,'Point System'!$B:$B,""))*(TEXT(Attendance!$D$1:$ZZ$1,"mmm")="Jun"))*_xlfn.XLOOKUP(I$1,'Point System'!$A:$A,'Point System'!$C:$C,0)</f>
        <v>0</v>
      </c>
      <c r="J21" s="233" cm="1">
        <f t="array" ref="J21">SUMPRODUCT((LOWER(INDEX(Attendance!$D:$ZZ,MATCH($A21,Attendance!$A:$A,0),0))="x")*(Attendance!$D$2:$ZZ$2=_xlfn.XLOOKUP(J$1,'Point System'!$A:$A,'Point System'!$B:$B,""))*(TEXT(Attendance!$D$1:$ZZ$1,"mmm")="Jun"))*_xlfn.XLOOKUP(J$1,'Point System'!$A:$A,'Point System'!$C:$C,0)</f>
        <v>0</v>
      </c>
      <c r="K21" s="233" cm="1">
        <f t="array" ref="K21">SUMPRODUCT((LOWER(INDEX(Attendance!$D:$ZZ,MATCH($A21,Attendance!$A:$A,0),0))="x")*(Attendance!$D$2:$ZZ$2=_xlfn.XLOOKUP(K$1,'Point System'!$A:$A,'Point System'!$B:$B,""))*(TEXT(Attendance!$D$1:$ZZ$1,"mmm")="Jun"))*_xlfn.XLOOKUP(K$1,'Point System'!$A:$A,'Point System'!$C:$C,0)</f>
        <v>0</v>
      </c>
      <c r="L21" s="188"/>
      <c r="M21" s="188"/>
      <c r="N21" s="188"/>
      <c r="O21" s="188"/>
      <c r="P21" s="241">
        <f t="shared" si="0"/>
        <v>0</v>
      </c>
      <c r="Q21" s="242">
        <f>IFERROR(INDEX(Deduction!$AO:$AO,MATCH($A21,Deduction!$A:$A,0))*_xlfn.XLOOKUP(Q$1,'Point System'!$E:$E,'Point System'!$G:$G,0),0)</f>
        <v>0</v>
      </c>
      <c r="R21" s="242">
        <f>IFERROR(INDEX(Deduction!$AP:$AP,MATCH($A21,Deduction!$A:$A,0))*_xlfn.XLOOKUP(R$1,'Point System'!$E:$E,'Point System'!$G:$G,0),0)</f>
        <v>0</v>
      </c>
      <c r="S21" s="242">
        <f>IFERROR(INDEX(Deduction!$AQ:$AQ,MATCH($A21,Deduction!$A:$A,0))*_xlfn.XLOOKUP(S$1,'Point System'!$E:$E,'Point System'!$G:$G,0),0)</f>
        <v>0</v>
      </c>
      <c r="T21" s="242">
        <f>IFERROR(INDEX(Deduction!$AR:$AR,MATCH($A21,Deduction!$A:$A,0))*_xlfn.XLOOKUP(T$1,'Point System'!$E:$E,'Point System'!$G:$G,0),0)</f>
        <v>0</v>
      </c>
      <c r="U21" s="242">
        <f>IFERROR(INDEX(Deduction!$AS:$AS,MATCH($A21,Deduction!$A:$A,0))*_xlfn.XLOOKUP(U$1,'Point System'!$E:$E,'Point System'!$G:$G,0),0)</f>
        <v>0</v>
      </c>
      <c r="V21" s="242">
        <f>IFERROR(INDEX(Deduction!$AT:$AT,MATCH($A21,Deduction!$A:$A,0))*_xlfn.XLOOKUP(V$1,'Point System'!$E:$E,'Point System'!$G:$G,0),0)</f>
        <v>0</v>
      </c>
      <c r="W21" s="243">
        <f t="shared" si="1"/>
        <v>0</v>
      </c>
      <c r="X21" s="241">
        <f t="shared" si="2"/>
        <v>0</v>
      </c>
      <c r="Y21" s="244" cm="1">
        <f t="array" ref="Y21">IFERROR(SUMPRODUCT((LOWER(INDEX(Attendance!$E:$ZZ,MATCH($A21,Attendance!$A:$A,0),0))="x")*(TEXT(Attendance!$E$1:$ZZ$1,"mmm")="Jun"))/SUMPRODUCT((Attendance!$E$1:$ZZ$1&lt;&gt;"")*(TEXT(Attendance!$E$1:$ZZ$1,"mmm")="Jun")),0)</f>
        <v>0</v>
      </c>
      <c r="Z21" s="245" cm="1">
        <f t="array" ref="Z21">IFERROR(SUMPRODUCT((LOWER(INDEX(Attendance!$E:$ZZ,MATCH($A21,Attendance!$A:$A,0),0))="x")*(Attendance!$E$2:$ZZ$2=_xlfn.XLOOKUP(E$1,'Point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22" spans="1:26" x14ac:dyDescent="0.25">
      <c r="A22" s="58">
        <f>Attendance!A21</f>
        <v>19</v>
      </c>
      <c r="B22" s="60" t="str">
        <f>IF($A22=0,"",IFERROR(_xlfn.LET(_xlpm.x,INDEX(Attendance!$B:$B,MATCH($A22,Attendance!$A:$A,0)),IF(_xlpm.x=0,"",_xlpm.x)),""))</f>
        <v/>
      </c>
      <c r="C22" s="60" t="str">
        <f>IF($A22=0,"",IFERROR(_xlfn.LET(_xlpm.x,INDEX(Attendance!$C:$C,MATCH($A22,Attendance!$A:$A,0)),IF(_xlpm.x=0,"",_xlpm.x)),""))</f>
        <v/>
      </c>
      <c r="D22" s="60" t="str">
        <f>IF($A22=0,"",IFERROR(_xlfn.LET(_xlpm.x,INDEX(Attendance!$D:$D,MATCH($A22,Attendance!$A:$A,0)),IF(_xlpm.x=0,"",_xlpm.x)),""))</f>
        <v/>
      </c>
      <c r="E22" s="233" cm="1">
        <f t="array" ref="E22">SUMPRODUCT((LOWER(INDEX(Attendance!$D:$ZZ,MATCH($A22,Attendance!$A:$A,0),0))="x")*(Attendance!$D$2:$ZZ$2=_xlfn.XLOOKUP(E$1,'Point System'!$A:$A,'Point System'!$B:$B,""))*(TEXT(Attendance!$D$1:$ZZ$1,"mmm")="Jun"))*_xlfn.XLOOKUP(E$1,'Point System'!$A:$A,'Point System'!$C:$C,0)</f>
        <v>0</v>
      </c>
      <c r="F22" s="233" cm="1">
        <f t="array" ref="F22">SUMPRODUCT((LOWER(INDEX(Attendance!$D:$ZZ,MATCH($A22,Attendance!$A:$A,0),0))="x")*(Attendance!$D$2:$ZZ$2=_xlfn.XLOOKUP(F$1,'Point System'!$A:$A,'Point System'!$B:$B,""))*(TEXT(Attendance!$D$1:$ZZ$1,"mmm")="Jun"))*_xlfn.XLOOKUP(F$1,'Point System'!$A:$A,'Point System'!$C:$C,0)</f>
        <v>0</v>
      </c>
      <c r="G22" s="233" cm="1">
        <f t="array" ref="G22">SUMPRODUCT((LOWER(INDEX(Attendance!$D:$ZZ,MATCH($A22,Attendance!$A:$A,0),0))="x")*(Attendance!$D$2:$ZZ$2=_xlfn.XLOOKUP(G$1,'Point System'!$A:$A,'Point System'!$B:$B,""))*(TEXT(Attendance!$D$1:$ZZ$1,"mmm")="Jun"))*_xlfn.XLOOKUP(G$1,'Point System'!$A:$A,'Point System'!$C:$C,0)</f>
        <v>0</v>
      </c>
      <c r="H22" s="233" cm="1">
        <f t="array" ref="H22">SUMPRODUCT((LOWER(INDEX(Attendance!$D:$ZZ,MATCH($A22,Attendance!$A:$A,0),0))="x")*(Attendance!$D$2:$ZZ$2=_xlfn.XLOOKUP(H$1,'Point System'!$A:$A,'Point System'!$B:$B,""))*(TEXT(Attendance!$D$1:$ZZ$1,"mmm")="Jun"))*_xlfn.XLOOKUP(H$1,'Point System'!$A:$A,'Point System'!$C:$C,0)</f>
        <v>0</v>
      </c>
      <c r="I22" s="233" cm="1">
        <f t="array" ref="I22">SUMPRODUCT((LOWER(INDEX(Attendance!$D:$ZZ,MATCH($A22,Attendance!$A:$A,0),0))="x")*(Attendance!$D$2:$ZZ$2=_xlfn.XLOOKUP(I$1,'Point System'!$A:$A,'Point System'!$B:$B,""))*(TEXT(Attendance!$D$1:$ZZ$1,"mmm")="Jun"))*_xlfn.XLOOKUP(I$1,'Point System'!$A:$A,'Point System'!$C:$C,0)</f>
        <v>0</v>
      </c>
      <c r="J22" s="233" cm="1">
        <f t="array" ref="J22">SUMPRODUCT((LOWER(INDEX(Attendance!$D:$ZZ,MATCH($A22,Attendance!$A:$A,0),0))="x")*(Attendance!$D$2:$ZZ$2=_xlfn.XLOOKUP(J$1,'Point System'!$A:$A,'Point System'!$B:$B,""))*(TEXT(Attendance!$D$1:$ZZ$1,"mmm")="Jun"))*_xlfn.XLOOKUP(J$1,'Point System'!$A:$A,'Point System'!$C:$C,0)</f>
        <v>0</v>
      </c>
      <c r="K22" s="233" cm="1">
        <f t="array" ref="K22">SUMPRODUCT((LOWER(INDEX(Attendance!$D:$ZZ,MATCH($A22,Attendance!$A:$A,0),0))="x")*(Attendance!$D$2:$ZZ$2=_xlfn.XLOOKUP(K$1,'Point System'!$A:$A,'Point System'!$B:$B,""))*(TEXT(Attendance!$D$1:$ZZ$1,"mmm")="Jun"))*_xlfn.XLOOKUP(K$1,'Point System'!$A:$A,'Point System'!$C:$C,0)</f>
        <v>0</v>
      </c>
      <c r="L22" s="188"/>
      <c r="M22" s="188"/>
      <c r="N22" s="188"/>
      <c r="O22" s="188"/>
      <c r="P22" s="241">
        <f t="shared" si="0"/>
        <v>0</v>
      </c>
      <c r="Q22" s="242">
        <f>IFERROR(INDEX(Deduction!$AO:$AO,MATCH($A22,Deduction!$A:$A,0))*_xlfn.XLOOKUP(Q$1,'Point System'!$E:$E,'Point System'!$G:$G,0),0)</f>
        <v>0</v>
      </c>
      <c r="R22" s="242">
        <f>IFERROR(INDEX(Deduction!$AP:$AP,MATCH($A22,Deduction!$A:$A,0))*_xlfn.XLOOKUP(R$1,'Point System'!$E:$E,'Point System'!$G:$G,0),0)</f>
        <v>0</v>
      </c>
      <c r="S22" s="242">
        <f>IFERROR(INDEX(Deduction!$AQ:$AQ,MATCH($A22,Deduction!$A:$A,0))*_xlfn.XLOOKUP(S$1,'Point System'!$E:$E,'Point System'!$G:$G,0),0)</f>
        <v>0</v>
      </c>
      <c r="T22" s="242">
        <f>IFERROR(INDEX(Deduction!$AR:$AR,MATCH($A22,Deduction!$A:$A,0))*_xlfn.XLOOKUP(T$1,'Point System'!$E:$E,'Point System'!$G:$G,0),0)</f>
        <v>0</v>
      </c>
      <c r="U22" s="242">
        <f>IFERROR(INDEX(Deduction!$AS:$AS,MATCH($A22,Deduction!$A:$A,0))*_xlfn.XLOOKUP(U$1,'Point System'!$E:$E,'Point System'!$G:$G,0),0)</f>
        <v>0</v>
      </c>
      <c r="V22" s="242">
        <f>IFERROR(INDEX(Deduction!$AT:$AT,MATCH($A22,Deduction!$A:$A,0))*_xlfn.XLOOKUP(V$1,'Point System'!$E:$E,'Point System'!$G:$G,0),0)</f>
        <v>0</v>
      </c>
      <c r="W22" s="243">
        <f t="shared" si="1"/>
        <v>0</v>
      </c>
      <c r="X22" s="241">
        <f t="shared" si="2"/>
        <v>0</v>
      </c>
      <c r="Y22" s="244" cm="1">
        <f t="array" ref="Y22">IFERROR(SUMPRODUCT((LOWER(INDEX(Attendance!$E:$ZZ,MATCH($A22,Attendance!$A:$A,0),0))="x")*(TEXT(Attendance!$E$1:$ZZ$1,"mmm")="Jun"))/SUMPRODUCT((Attendance!$E$1:$ZZ$1&lt;&gt;"")*(TEXT(Attendance!$E$1:$ZZ$1,"mmm")="Jun")),0)</f>
        <v>0</v>
      </c>
      <c r="Z22" s="245" cm="1">
        <f t="array" ref="Z22">IFERROR(SUMPRODUCT((LOWER(INDEX(Attendance!$E:$ZZ,MATCH($A22,Attendance!$A:$A,0),0))="x")*(Attendance!$E$2:$ZZ$2=_xlfn.XLOOKUP(E$1,'Point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23" spans="1:26" x14ac:dyDescent="0.25">
      <c r="A23" s="60">
        <f>Attendance!A22</f>
        <v>20</v>
      </c>
      <c r="B23" s="60" t="str">
        <f>IF($A23=0,"",IFERROR(_xlfn.LET(_xlpm.x,INDEX(Attendance!$B:$B,MATCH($A23,Attendance!$A:$A,0)),IF(_xlpm.x=0,"",_xlpm.x)),""))</f>
        <v/>
      </c>
      <c r="C23" s="60" t="str">
        <f>IF($A23=0,"",IFERROR(_xlfn.LET(_xlpm.x,INDEX(Attendance!$C:$C,MATCH($A23,Attendance!$A:$A,0)),IF(_xlpm.x=0,"",_xlpm.x)),""))</f>
        <v/>
      </c>
      <c r="D23" s="60" t="str">
        <f>IF($A23=0,"",IFERROR(_xlfn.LET(_xlpm.x,INDEX(Attendance!$D:$D,MATCH($A23,Attendance!$A:$A,0)),IF(_xlpm.x=0,"",_xlpm.x)),""))</f>
        <v/>
      </c>
      <c r="E23" s="233" cm="1">
        <f t="array" ref="E23">SUMPRODUCT((LOWER(INDEX(Attendance!$D:$ZZ,MATCH($A23,Attendance!$A:$A,0),0))="x")*(Attendance!$D$2:$ZZ$2=_xlfn.XLOOKUP(E$1,'Point System'!$A:$A,'Point System'!$B:$B,""))*(TEXT(Attendance!$D$1:$ZZ$1,"mmm")="Jun"))*_xlfn.XLOOKUP(E$1,'Point System'!$A:$A,'Point System'!$C:$C,0)</f>
        <v>0</v>
      </c>
      <c r="F23" s="233" cm="1">
        <f t="array" ref="F23">SUMPRODUCT((LOWER(INDEX(Attendance!$D:$ZZ,MATCH($A23,Attendance!$A:$A,0),0))="x")*(Attendance!$D$2:$ZZ$2=_xlfn.XLOOKUP(F$1,'Point System'!$A:$A,'Point System'!$B:$B,""))*(TEXT(Attendance!$D$1:$ZZ$1,"mmm")="Jun"))*_xlfn.XLOOKUP(F$1,'Point System'!$A:$A,'Point System'!$C:$C,0)</f>
        <v>0</v>
      </c>
      <c r="G23" s="233" cm="1">
        <f t="array" ref="G23">SUMPRODUCT((LOWER(INDEX(Attendance!$D:$ZZ,MATCH($A23,Attendance!$A:$A,0),0))="x")*(Attendance!$D$2:$ZZ$2=_xlfn.XLOOKUP(G$1,'Point System'!$A:$A,'Point System'!$B:$B,""))*(TEXT(Attendance!$D$1:$ZZ$1,"mmm")="Jun"))*_xlfn.XLOOKUP(G$1,'Point System'!$A:$A,'Point System'!$C:$C,0)</f>
        <v>0</v>
      </c>
      <c r="H23" s="233" cm="1">
        <f t="array" ref="H23">SUMPRODUCT((LOWER(INDEX(Attendance!$D:$ZZ,MATCH($A23,Attendance!$A:$A,0),0))="x")*(Attendance!$D$2:$ZZ$2=_xlfn.XLOOKUP(H$1,'Point System'!$A:$A,'Point System'!$B:$B,""))*(TEXT(Attendance!$D$1:$ZZ$1,"mmm")="Jun"))*_xlfn.XLOOKUP(H$1,'Point System'!$A:$A,'Point System'!$C:$C,0)</f>
        <v>0</v>
      </c>
      <c r="I23" s="233" cm="1">
        <f t="array" ref="I23">SUMPRODUCT((LOWER(INDEX(Attendance!$D:$ZZ,MATCH($A23,Attendance!$A:$A,0),0))="x")*(Attendance!$D$2:$ZZ$2=_xlfn.XLOOKUP(I$1,'Point System'!$A:$A,'Point System'!$B:$B,""))*(TEXT(Attendance!$D$1:$ZZ$1,"mmm")="Jun"))*_xlfn.XLOOKUP(I$1,'Point System'!$A:$A,'Point System'!$C:$C,0)</f>
        <v>0</v>
      </c>
      <c r="J23" s="233" cm="1">
        <f t="array" ref="J23">SUMPRODUCT((LOWER(INDEX(Attendance!$D:$ZZ,MATCH($A23,Attendance!$A:$A,0),0))="x")*(Attendance!$D$2:$ZZ$2=_xlfn.XLOOKUP(J$1,'Point System'!$A:$A,'Point System'!$B:$B,""))*(TEXT(Attendance!$D$1:$ZZ$1,"mmm")="Jun"))*_xlfn.XLOOKUP(J$1,'Point System'!$A:$A,'Point System'!$C:$C,0)</f>
        <v>0</v>
      </c>
      <c r="K23" s="233" cm="1">
        <f t="array" ref="K23">SUMPRODUCT((LOWER(INDEX(Attendance!$D:$ZZ,MATCH($A23,Attendance!$A:$A,0),0))="x")*(Attendance!$D$2:$ZZ$2=_xlfn.XLOOKUP(K$1,'Point System'!$A:$A,'Point System'!$B:$B,""))*(TEXT(Attendance!$D$1:$ZZ$1,"mmm")="Jun"))*_xlfn.XLOOKUP(K$1,'Point System'!$A:$A,'Point System'!$C:$C,0)</f>
        <v>0</v>
      </c>
      <c r="L23" s="188"/>
      <c r="M23" s="188"/>
      <c r="N23" s="188"/>
      <c r="O23" s="188"/>
      <c r="P23" s="241">
        <f t="shared" si="0"/>
        <v>0</v>
      </c>
      <c r="Q23" s="242">
        <f>IFERROR(INDEX(Deduction!$AO:$AO,MATCH($A23,Deduction!$A:$A,0))*_xlfn.XLOOKUP(Q$1,'Point System'!$E:$E,'Point System'!$G:$G,0),0)</f>
        <v>0</v>
      </c>
      <c r="R23" s="242">
        <f>IFERROR(INDEX(Deduction!$AP:$AP,MATCH($A23,Deduction!$A:$A,0))*_xlfn.XLOOKUP(R$1,'Point System'!$E:$E,'Point System'!$G:$G,0),0)</f>
        <v>0</v>
      </c>
      <c r="S23" s="242">
        <f>IFERROR(INDEX(Deduction!$AQ:$AQ,MATCH($A23,Deduction!$A:$A,0))*_xlfn.XLOOKUP(S$1,'Point System'!$E:$E,'Point System'!$G:$G,0),0)</f>
        <v>0</v>
      </c>
      <c r="T23" s="242">
        <f>IFERROR(INDEX(Deduction!$AR:$AR,MATCH($A23,Deduction!$A:$A,0))*_xlfn.XLOOKUP(T$1,'Point System'!$E:$E,'Point System'!$G:$G,0),0)</f>
        <v>0</v>
      </c>
      <c r="U23" s="242">
        <f>IFERROR(INDEX(Deduction!$AS:$AS,MATCH($A23,Deduction!$A:$A,0))*_xlfn.XLOOKUP(U$1,'Point System'!$E:$E,'Point System'!$G:$G,0),0)</f>
        <v>0</v>
      </c>
      <c r="V23" s="242">
        <f>IFERROR(INDEX(Deduction!$AT:$AT,MATCH($A23,Deduction!$A:$A,0))*_xlfn.XLOOKUP(V$1,'Point System'!$E:$E,'Point System'!$G:$G,0),0)</f>
        <v>0</v>
      </c>
      <c r="W23" s="243">
        <f t="shared" si="1"/>
        <v>0</v>
      </c>
      <c r="X23" s="241">
        <f t="shared" si="2"/>
        <v>0</v>
      </c>
      <c r="Y23" s="244" cm="1">
        <f t="array" ref="Y23">IFERROR(SUMPRODUCT((LOWER(INDEX(Attendance!$E:$ZZ,MATCH($A23,Attendance!$A:$A,0),0))="x")*(TEXT(Attendance!$E$1:$ZZ$1,"mmm")="Jun"))/SUMPRODUCT((Attendance!$E$1:$ZZ$1&lt;&gt;"")*(TEXT(Attendance!$E$1:$ZZ$1,"mmm")="Jun")),0)</f>
        <v>0</v>
      </c>
      <c r="Z23" s="245" cm="1">
        <f t="array" ref="Z23">IFERROR(SUMPRODUCT((LOWER(INDEX(Attendance!$E:$ZZ,MATCH($A23,Attendance!$A:$A,0),0))="x")*(Attendance!$E$2:$ZZ$2=_xlfn.XLOOKUP(E$1,'Point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24" spans="1:26" x14ac:dyDescent="0.25">
      <c r="A24" s="58">
        <f>Attendance!A23</f>
        <v>21</v>
      </c>
      <c r="B24" s="60" t="str">
        <f>IF($A24=0,"",IFERROR(_xlfn.LET(_xlpm.x,INDEX(Attendance!$B:$B,MATCH($A24,Attendance!$A:$A,0)),IF(_xlpm.x=0,"",_xlpm.x)),""))</f>
        <v/>
      </c>
      <c r="C24" s="60" t="str">
        <f>IF($A24=0,"",IFERROR(_xlfn.LET(_xlpm.x,INDEX(Attendance!$C:$C,MATCH($A24,Attendance!$A:$A,0)),IF(_xlpm.x=0,"",_xlpm.x)),""))</f>
        <v/>
      </c>
      <c r="D24" s="60" t="str">
        <f>IF($A24=0,"",IFERROR(_xlfn.LET(_xlpm.x,INDEX(Attendance!$D:$D,MATCH($A24,Attendance!$A:$A,0)),IF(_xlpm.x=0,"",_xlpm.x)),""))</f>
        <v/>
      </c>
      <c r="E24" s="233" cm="1">
        <f t="array" ref="E24">SUMPRODUCT((LOWER(INDEX(Attendance!$D:$ZZ,MATCH($A24,Attendance!$A:$A,0),0))="x")*(Attendance!$D$2:$ZZ$2=_xlfn.XLOOKUP(E$1,'Point System'!$A:$A,'Point System'!$B:$B,""))*(TEXT(Attendance!$D$1:$ZZ$1,"mmm")="Jun"))*_xlfn.XLOOKUP(E$1,'Point System'!$A:$A,'Point System'!$C:$C,0)</f>
        <v>0</v>
      </c>
      <c r="F24" s="233" cm="1">
        <f t="array" ref="F24">SUMPRODUCT((LOWER(INDEX(Attendance!$D:$ZZ,MATCH($A24,Attendance!$A:$A,0),0))="x")*(Attendance!$D$2:$ZZ$2=_xlfn.XLOOKUP(F$1,'Point System'!$A:$A,'Point System'!$B:$B,""))*(TEXT(Attendance!$D$1:$ZZ$1,"mmm")="Jun"))*_xlfn.XLOOKUP(F$1,'Point System'!$A:$A,'Point System'!$C:$C,0)</f>
        <v>0</v>
      </c>
      <c r="G24" s="233" cm="1">
        <f t="array" ref="G24">SUMPRODUCT((LOWER(INDEX(Attendance!$D:$ZZ,MATCH($A24,Attendance!$A:$A,0),0))="x")*(Attendance!$D$2:$ZZ$2=_xlfn.XLOOKUP(G$1,'Point System'!$A:$A,'Point System'!$B:$B,""))*(TEXT(Attendance!$D$1:$ZZ$1,"mmm")="Jun"))*_xlfn.XLOOKUP(G$1,'Point System'!$A:$A,'Point System'!$C:$C,0)</f>
        <v>0</v>
      </c>
      <c r="H24" s="233" cm="1">
        <f t="array" ref="H24">SUMPRODUCT((LOWER(INDEX(Attendance!$D:$ZZ,MATCH($A24,Attendance!$A:$A,0),0))="x")*(Attendance!$D$2:$ZZ$2=_xlfn.XLOOKUP(H$1,'Point System'!$A:$A,'Point System'!$B:$B,""))*(TEXT(Attendance!$D$1:$ZZ$1,"mmm")="Jun"))*_xlfn.XLOOKUP(H$1,'Point System'!$A:$A,'Point System'!$C:$C,0)</f>
        <v>0</v>
      </c>
      <c r="I24" s="233" cm="1">
        <f t="array" ref="I24">SUMPRODUCT((LOWER(INDEX(Attendance!$D:$ZZ,MATCH($A24,Attendance!$A:$A,0),0))="x")*(Attendance!$D$2:$ZZ$2=_xlfn.XLOOKUP(I$1,'Point System'!$A:$A,'Point System'!$B:$B,""))*(TEXT(Attendance!$D$1:$ZZ$1,"mmm")="Jun"))*_xlfn.XLOOKUP(I$1,'Point System'!$A:$A,'Point System'!$C:$C,0)</f>
        <v>0</v>
      </c>
      <c r="J24" s="233" cm="1">
        <f t="array" ref="J24">SUMPRODUCT((LOWER(INDEX(Attendance!$D:$ZZ,MATCH($A24,Attendance!$A:$A,0),0))="x")*(Attendance!$D$2:$ZZ$2=_xlfn.XLOOKUP(J$1,'Point System'!$A:$A,'Point System'!$B:$B,""))*(TEXT(Attendance!$D$1:$ZZ$1,"mmm")="Jun"))*_xlfn.XLOOKUP(J$1,'Point System'!$A:$A,'Point System'!$C:$C,0)</f>
        <v>0</v>
      </c>
      <c r="K24" s="233" cm="1">
        <f t="array" ref="K24">SUMPRODUCT((LOWER(INDEX(Attendance!$D:$ZZ,MATCH($A24,Attendance!$A:$A,0),0))="x")*(Attendance!$D$2:$ZZ$2=_xlfn.XLOOKUP(K$1,'Point System'!$A:$A,'Point System'!$B:$B,""))*(TEXT(Attendance!$D$1:$ZZ$1,"mmm")="Jun"))*_xlfn.XLOOKUP(K$1,'Point System'!$A:$A,'Point System'!$C:$C,0)</f>
        <v>0</v>
      </c>
      <c r="L24" s="188"/>
      <c r="M24" s="188"/>
      <c r="N24" s="188"/>
      <c r="O24" s="188"/>
      <c r="P24" s="241">
        <f t="shared" si="0"/>
        <v>0</v>
      </c>
      <c r="Q24" s="242">
        <f>IFERROR(INDEX(Deduction!$AO:$AO,MATCH($A24,Deduction!$A:$A,0))*_xlfn.XLOOKUP(Q$1,'Point System'!$E:$E,'Point System'!$G:$G,0),0)</f>
        <v>0</v>
      </c>
      <c r="R24" s="242">
        <f>IFERROR(INDEX(Deduction!$AP:$AP,MATCH($A24,Deduction!$A:$A,0))*_xlfn.XLOOKUP(R$1,'Point System'!$E:$E,'Point System'!$G:$G,0),0)</f>
        <v>0</v>
      </c>
      <c r="S24" s="242">
        <f>IFERROR(INDEX(Deduction!$AQ:$AQ,MATCH($A24,Deduction!$A:$A,0))*_xlfn.XLOOKUP(S$1,'Point System'!$E:$E,'Point System'!$G:$G,0),0)</f>
        <v>0</v>
      </c>
      <c r="T24" s="242">
        <f>IFERROR(INDEX(Deduction!$AR:$AR,MATCH($A24,Deduction!$A:$A,0))*_xlfn.XLOOKUP(T$1,'Point System'!$E:$E,'Point System'!$G:$G,0),0)</f>
        <v>0</v>
      </c>
      <c r="U24" s="242">
        <f>IFERROR(INDEX(Deduction!$AS:$AS,MATCH($A24,Deduction!$A:$A,0))*_xlfn.XLOOKUP(U$1,'Point System'!$E:$E,'Point System'!$G:$G,0),0)</f>
        <v>0</v>
      </c>
      <c r="V24" s="242">
        <f>IFERROR(INDEX(Deduction!$AT:$AT,MATCH($A24,Deduction!$A:$A,0))*_xlfn.XLOOKUP(V$1,'Point System'!$E:$E,'Point System'!$G:$G,0),0)</f>
        <v>0</v>
      </c>
      <c r="W24" s="243">
        <f t="shared" si="1"/>
        <v>0</v>
      </c>
      <c r="X24" s="241">
        <f t="shared" si="2"/>
        <v>0</v>
      </c>
      <c r="Y24" s="244" cm="1">
        <f t="array" ref="Y24">IFERROR(SUMPRODUCT((LOWER(INDEX(Attendance!$E:$ZZ,MATCH($A24,Attendance!$A:$A,0),0))="x")*(TEXT(Attendance!$E$1:$ZZ$1,"mmm")="Jun"))/SUMPRODUCT((Attendance!$E$1:$ZZ$1&lt;&gt;"")*(TEXT(Attendance!$E$1:$ZZ$1,"mmm")="Jun")),0)</f>
        <v>0</v>
      </c>
      <c r="Z24" s="245" cm="1">
        <f t="array" ref="Z24">IFERROR(SUMPRODUCT((LOWER(INDEX(Attendance!$E:$ZZ,MATCH($A24,Attendance!$A:$A,0),0))="x")*(Attendance!$E$2:$ZZ$2=_xlfn.XLOOKUP(E$1,'Point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25" spans="1:26" x14ac:dyDescent="0.25">
      <c r="A25" s="60">
        <f>Attendance!A24</f>
        <v>22</v>
      </c>
      <c r="B25" s="60" t="str">
        <f>IF($A25=0,"",IFERROR(_xlfn.LET(_xlpm.x,INDEX(Attendance!$B:$B,MATCH($A25,Attendance!$A:$A,0)),IF(_xlpm.x=0,"",_xlpm.x)),""))</f>
        <v/>
      </c>
      <c r="C25" s="60" t="str">
        <f>IF($A25=0,"",IFERROR(_xlfn.LET(_xlpm.x,INDEX(Attendance!$C:$C,MATCH($A25,Attendance!$A:$A,0)),IF(_xlpm.x=0,"",_xlpm.x)),""))</f>
        <v/>
      </c>
      <c r="D25" s="60" t="str">
        <f>IF($A25=0,"",IFERROR(_xlfn.LET(_xlpm.x,INDEX(Attendance!$D:$D,MATCH($A25,Attendance!$A:$A,0)),IF(_xlpm.x=0,"",_xlpm.x)),""))</f>
        <v/>
      </c>
      <c r="E25" s="233" cm="1">
        <f t="array" ref="E25">SUMPRODUCT((LOWER(INDEX(Attendance!$D:$ZZ,MATCH($A25,Attendance!$A:$A,0),0))="x")*(Attendance!$D$2:$ZZ$2=_xlfn.XLOOKUP(E$1,'Point System'!$A:$A,'Point System'!$B:$B,""))*(TEXT(Attendance!$D$1:$ZZ$1,"mmm")="Jun"))*_xlfn.XLOOKUP(E$1,'Point System'!$A:$A,'Point System'!$C:$C,0)</f>
        <v>0</v>
      </c>
      <c r="F25" s="233" cm="1">
        <f t="array" ref="F25">SUMPRODUCT((LOWER(INDEX(Attendance!$D:$ZZ,MATCH($A25,Attendance!$A:$A,0),0))="x")*(Attendance!$D$2:$ZZ$2=_xlfn.XLOOKUP(F$1,'Point System'!$A:$A,'Point System'!$B:$B,""))*(TEXT(Attendance!$D$1:$ZZ$1,"mmm")="Jun"))*_xlfn.XLOOKUP(F$1,'Point System'!$A:$A,'Point System'!$C:$C,0)</f>
        <v>0</v>
      </c>
      <c r="G25" s="233" cm="1">
        <f t="array" ref="G25">SUMPRODUCT((LOWER(INDEX(Attendance!$D:$ZZ,MATCH($A25,Attendance!$A:$A,0),0))="x")*(Attendance!$D$2:$ZZ$2=_xlfn.XLOOKUP(G$1,'Point System'!$A:$A,'Point System'!$B:$B,""))*(TEXT(Attendance!$D$1:$ZZ$1,"mmm")="Jun"))*_xlfn.XLOOKUP(G$1,'Point System'!$A:$A,'Point System'!$C:$C,0)</f>
        <v>0</v>
      </c>
      <c r="H25" s="233" cm="1">
        <f t="array" ref="H25">SUMPRODUCT((LOWER(INDEX(Attendance!$D:$ZZ,MATCH($A25,Attendance!$A:$A,0),0))="x")*(Attendance!$D$2:$ZZ$2=_xlfn.XLOOKUP(H$1,'Point System'!$A:$A,'Point System'!$B:$B,""))*(TEXT(Attendance!$D$1:$ZZ$1,"mmm")="Jun"))*_xlfn.XLOOKUP(H$1,'Point System'!$A:$A,'Point System'!$C:$C,0)</f>
        <v>0</v>
      </c>
      <c r="I25" s="233" cm="1">
        <f t="array" ref="I25">SUMPRODUCT((LOWER(INDEX(Attendance!$D:$ZZ,MATCH($A25,Attendance!$A:$A,0),0))="x")*(Attendance!$D$2:$ZZ$2=_xlfn.XLOOKUP(I$1,'Point System'!$A:$A,'Point System'!$B:$B,""))*(TEXT(Attendance!$D$1:$ZZ$1,"mmm")="Jun"))*_xlfn.XLOOKUP(I$1,'Point System'!$A:$A,'Point System'!$C:$C,0)</f>
        <v>0</v>
      </c>
      <c r="J25" s="233" cm="1">
        <f t="array" ref="J25">SUMPRODUCT((LOWER(INDEX(Attendance!$D:$ZZ,MATCH($A25,Attendance!$A:$A,0),0))="x")*(Attendance!$D$2:$ZZ$2=_xlfn.XLOOKUP(J$1,'Point System'!$A:$A,'Point System'!$B:$B,""))*(TEXT(Attendance!$D$1:$ZZ$1,"mmm")="Jun"))*_xlfn.XLOOKUP(J$1,'Point System'!$A:$A,'Point System'!$C:$C,0)</f>
        <v>0</v>
      </c>
      <c r="K25" s="233" cm="1">
        <f t="array" ref="K25">SUMPRODUCT((LOWER(INDEX(Attendance!$D:$ZZ,MATCH($A25,Attendance!$A:$A,0),0))="x")*(Attendance!$D$2:$ZZ$2=_xlfn.XLOOKUP(K$1,'Point System'!$A:$A,'Point System'!$B:$B,""))*(TEXT(Attendance!$D$1:$ZZ$1,"mmm")="Jun"))*_xlfn.XLOOKUP(K$1,'Point System'!$A:$A,'Point System'!$C:$C,0)</f>
        <v>0</v>
      </c>
      <c r="L25" s="188"/>
      <c r="M25" s="188"/>
      <c r="N25" s="188"/>
      <c r="O25" s="188"/>
      <c r="P25" s="241">
        <f t="shared" si="0"/>
        <v>0</v>
      </c>
      <c r="Q25" s="242">
        <f>IFERROR(INDEX(Deduction!$AO:$AO,MATCH($A25,Deduction!$A:$A,0))*_xlfn.XLOOKUP(Q$1,'Point System'!$E:$E,'Point System'!$G:$G,0),0)</f>
        <v>0</v>
      </c>
      <c r="R25" s="242">
        <f>IFERROR(INDEX(Deduction!$AP:$AP,MATCH($A25,Deduction!$A:$A,0))*_xlfn.XLOOKUP(R$1,'Point System'!$E:$E,'Point System'!$G:$G,0),0)</f>
        <v>0</v>
      </c>
      <c r="S25" s="242">
        <f>IFERROR(INDEX(Deduction!$AQ:$AQ,MATCH($A25,Deduction!$A:$A,0))*_xlfn.XLOOKUP(S$1,'Point System'!$E:$E,'Point System'!$G:$G,0),0)</f>
        <v>0</v>
      </c>
      <c r="T25" s="242">
        <f>IFERROR(INDEX(Deduction!$AR:$AR,MATCH($A25,Deduction!$A:$A,0))*_xlfn.XLOOKUP(T$1,'Point System'!$E:$E,'Point System'!$G:$G,0),0)</f>
        <v>0</v>
      </c>
      <c r="U25" s="242">
        <f>IFERROR(INDEX(Deduction!$AS:$AS,MATCH($A25,Deduction!$A:$A,0))*_xlfn.XLOOKUP(U$1,'Point System'!$E:$E,'Point System'!$G:$G,0),0)</f>
        <v>0</v>
      </c>
      <c r="V25" s="242">
        <f>IFERROR(INDEX(Deduction!$AT:$AT,MATCH($A25,Deduction!$A:$A,0))*_xlfn.XLOOKUP(V$1,'Point System'!$E:$E,'Point System'!$G:$G,0),0)</f>
        <v>0</v>
      </c>
      <c r="W25" s="243">
        <f t="shared" si="1"/>
        <v>0</v>
      </c>
      <c r="X25" s="241">
        <f t="shared" si="2"/>
        <v>0</v>
      </c>
      <c r="Y25" s="244" cm="1">
        <f t="array" ref="Y25">IFERROR(SUMPRODUCT((LOWER(INDEX(Attendance!$E:$ZZ,MATCH($A25,Attendance!$A:$A,0),0))="x")*(TEXT(Attendance!$E$1:$ZZ$1,"mmm")="Jun"))/SUMPRODUCT((Attendance!$E$1:$ZZ$1&lt;&gt;"")*(TEXT(Attendance!$E$1:$ZZ$1,"mmm")="Jun")),0)</f>
        <v>0</v>
      </c>
      <c r="Z25" s="245" cm="1">
        <f t="array" ref="Z25">IFERROR(SUMPRODUCT((LOWER(INDEX(Attendance!$E:$ZZ,MATCH($A25,Attendance!$A:$A,0),0))="x")*(Attendance!$E$2:$ZZ$2=_xlfn.XLOOKUP(E$1,'Point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26" spans="1:26" x14ac:dyDescent="0.25">
      <c r="A26" s="58">
        <f>Attendance!A25</f>
        <v>23</v>
      </c>
      <c r="B26" s="60" t="str">
        <f>IF($A26=0,"",IFERROR(_xlfn.LET(_xlpm.x,INDEX(Attendance!$B:$B,MATCH($A26,Attendance!$A:$A,0)),IF(_xlpm.x=0,"",_xlpm.x)),""))</f>
        <v/>
      </c>
      <c r="C26" s="60" t="str">
        <f>IF($A26=0,"",IFERROR(_xlfn.LET(_xlpm.x,INDEX(Attendance!$C:$C,MATCH($A26,Attendance!$A:$A,0)),IF(_xlpm.x=0,"",_xlpm.x)),""))</f>
        <v/>
      </c>
      <c r="D26" s="60" t="str">
        <f>IF($A26=0,"",IFERROR(_xlfn.LET(_xlpm.x,INDEX(Attendance!$D:$D,MATCH($A26,Attendance!$A:$A,0)),IF(_xlpm.x=0,"",_xlpm.x)),""))</f>
        <v/>
      </c>
      <c r="E26" s="233" cm="1">
        <f t="array" ref="E26">SUMPRODUCT((LOWER(INDEX(Attendance!$D:$ZZ,MATCH($A26,Attendance!$A:$A,0),0))="x")*(Attendance!$D$2:$ZZ$2=_xlfn.XLOOKUP(E$1,'Point System'!$A:$A,'Point System'!$B:$B,""))*(TEXT(Attendance!$D$1:$ZZ$1,"mmm")="Jun"))*_xlfn.XLOOKUP(E$1,'Point System'!$A:$A,'Point System'!$C:$C,0)</f>
        <v>0</v>
      </c>
      <c r="F26" s="233" cm="1">
        <f t="array" ref="F26">SUMPRODUCT((LOWER(INDEX(Attendance!$D:$ZZ,MATCH($A26,Attendance!$A:$A,0),0))="x")*(Attendance!$D$2:$ZZ$2=_xlfn.XLOOKUP(F$1,'Point System'!$A:$A,'Point System'!$B:$B,""))*(TEXT(Attendance!$D$1:$ZZ$1,"mmm")="Jun"))*_xlfn.XLOOKUP(F$1,'Point System'!$A:$A,'Point System'!$C:$C,0)</f>
        <v>0</v>
      </c>
      <c r="G26" s="233" cm="1">
        <f t="array" ref="G26">SUMPRODUCT((LOWER(INDEX(Attendance!$D:$ZZ,MATCH($A26,Attendance!$A:$A,0),0))="x")*(Attendance!$D$2:$ZZ$2=_xlfn.XLOOKUP(G$1,'Point System'!$A:$A,'Point System'!$B:$B,""))*(TEXT(Attendance!$D$1:$ZZ$1,"mmm")="Jun"))*_xlfn.XLOOKUP(G$1,'Point System'!$A:$A,'Point System'!$C:$C,0)</f>
        <v>0</v>
      </c>
      <c r="H26" s="233" cm="1">
        <f t="array" ref="H26">SUMPRODUCT((LOWER(INDEX(Attendance!$D:$ZZ,MATCH($A26,Attendance!$A:$A,0),0))="x")*(Attendance!$D$2:$ZZ$2=_xlfn.XLOOKUP(H$1,'Point System'!$A:$A,'Point System'!$B:$B,""))*(TEXT(Attendance!$D$1:$ZZ$1,"mmm")="Jun"))*_xlfn.XLOOKUP(H$1,'Point System'!$A:$A,'Point System'!$C:$C,0)</f>
        <v>0</v>
      </c>
      <c r="I26" s="233" cm="1">
        <f t="array" ref="I26">SUMPRODUCT((LOWER(INDEX(Attendance!$D:$ZZ,MATCH($A26,Attendance!$A:$A,0),0))="x")*(Attendance!$D$2:$ZZ$2=_xlfn.XLOOKUP(I$1,'Point System'!$A:$A,'Point System'!$B:$B,""))*(TEXT(Attendance!$D$1:$ZZ$1,"mmm")="Jun"))*_xlfn.XLOOKUP(I$1,'Point System'!$A:$A,'Point System'!$C:$C,0)</f>
        <v>0</v>
      </c>
      <c r="J26" s="233" cm="1">
        <f t="array" ref="J26">SUMPRODUCT((LOWER(INDEX(Attendance!$D:$ZZ,MATCH($A26,Attendance!$A:$A,0),0))="x")*(Attendance!$D$2:$ZZ$2=_xlfn.XLOOKUP(J$1,'Point System'!$A:$A,'Point System'!$B:$B,""))*(TEXT(Attendance!$D$1:$ZZ$1,"mmm")="Jun"))*_xlfn.XLOOKUP(J$1,'Point System'!$A:$A,'Point System'!$C:$C,0)</f>
        <v>0</v>
      </c>
      <c r="K26" s="233" cm="1">
        <f t="array" ref="K26">SUMPRODUCT((LOWER(INDEX(Attendance!$D:$ZZ,MATCH($A26,Attendance!$A:$A,0),0))="x")*(Attendance!$D$2:$ZZ$2=_xlfn.XLOOKUP(K$1,'Point System'!$A:$A,'Point System'!$B:$B,""))*(TEXT(Attendance!$D$1:$ZZ$1,"mmm")="Jun"))*_xlfn.XLOOKUP(K$1,'Point System'!$A:$A,'Point System'!$C:$C,0)</f>
        <v>0</v>
      </c>
      <c r="L26" s="188"/>
      <c r="M26" s="188"/>
      <c r="N26" s="188"/>
      <c r="O26" s="188"/>
      <c r="P26" s="241">
        <f t="shared" si="0"/>
        <v>0</v>
      </c>
      <c r="Q26" s="242">
        <f>IFERROR(INDEX(Deduction!$AO:$AO,MATCH($A26,Deduction!$A:$A,0))*_xlfn.XLOOKUP(Q$1,'Point System'!$E:$E,'Point System'!$G:$G,0),0)</f>
        <v>0</v>
      </c>
      <c r="R26" s="242">
        <f>IFERROR(INDEX(Deduction!$AP:$AP,MATCH($A26,Deduction!$A:$A,0))*_xlfn.XLOOKUP(R$1,'Point System'!$E:$E,'Point System'!$G:$G,0),0)</f>
        <v>0</v>
      </c>
      <c r="S26" s="242">
        <f>IFERROR(INDEX(Deduction!$AQ:$AQ,MATCH($A26,Deduction!$A:$A,0))*_xlfn.XLOOKUP(S$1,'Point System'!$E:$E,'Point System'!$G:$G,0),0)</f>
        <v>0</v>
      </c>
      <c r="T26" s="242">
        <f>IFERROR(INDEX(Deduction!$AR:$AR,MATCH($A26,Deduction!$A:$A,0))*_xlfn.XLOOKUP(T$1,'Point System'!$E:$E,'Point System'!$G:$G,0),0)</f>
        <v>0</v>
      </c>
      <c r="U26" s="242">
        <f>IFERROR(INDEX(Deduction!$AS:$AS,MATCH($A26,Deduction!$A:$A,0))*_xlfn.XLOOKUP(U$1,'Point System'!$E:$E,'Point System'!$G:$G,0),0)</f>
        <v>0</v>
      </c>
      <c r="V26" s="242">
        <f>IFERROR(INDEX(Deduction!$AT:$AT,MATCH($A26,Deduction!$A:$A,0))*_xlfn.XLOOKUP(V$1,'Point System'!$E:$E,'Point System'!$G:$G,0),0)</f>
        <v>0</v>
      </c>
      <c r="W26" s="243">
        <f t="shared" si="1"/>
        <v>0</v>
      </c>
      <c r="X26" s="241">
        <f t="shared" si="2"/>
        <v>0</v>
      </c>
      <c r="Y26" s="244" cm="1">
        <f t="array" ref="Y26">IFERROR(SUMPRODUCT((LOWER(INDEX(Attendance!$E:$ZZ,MATCH($A26,Attendance!$A:$A,0),0))="x")*(TEXT(Attendance!$E$1:$ZZ$1,"mmm")="Jun"))/SUMPRODUCT((Attendance!$E$1:$ZZ$1&lt;&gt;"")*(TEXT(Attendance!$E$1:$ZZ$1,"mmm")="Jun")),0)</f>
        <v>0</v>
      </c>
      <c r="Z26" s="245" cm="1">
        <f t="array" ref="Z26">IFERROR(SUMPRODUCT((LOWER(INDEX(Attendance!$E:$ZZ,MATCH($A26,Attendance!$A:$A,0),0))="x")*(Attendance!$E$2:$ZZ$2=_xlfn.XLOOKUP(E$1,'Point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27" spans="1:26" x14ac:dyDescent="0.25">
      <c r="A27" s="60">
        <f>Attendance!A26</f>
        <v>24</v>
      </c>
      <c r="B27" s="60" t="str">
        <f>IF($A27=0,"",IFERROR(_xlfn.LET(_xlpm.x,INDEX(Attendance!$B:$B,MATCH($A27,Attendance!$A:$A,0)),IF(_xlpm.x=0,"",_xlpm.x)),""))</f>
        <v/>
      </c>
      <c r="C27" s="60" t="str">
        <f>IF($A27=0,"",IFERROR(_xlfn.LET(_xlpm.x,INDEX(Attendance!$C:$C,MATCH($A27,Attendance!$A:$A,0)),IF(_xlpm.x=0,"",_xlpm.x)),""))</f>
        <v/>
      </c>
      <c r="D27" s="60" t="str">
        <f>IF($A27=0,"",IFERROR(_xlfn.LET(_xlpm.x,INDEX(Attendance!$D:$D,MATCH($A27,Attendance!$A:$A,0)),IF(_xlpm.x=0,"",_xlpm.x)),""))</f>
        <v/>
      </c>
      <c r="E27" s="233" cm="1">
        <f t="array" ref="E27">SUMPRODUCT((LOWER(INDEX(Attendance!$D:$ZZ,MATCH($A27,Attendance!$A:$A,0),0))="x")*(Attendance!$D$2:$ZZ$2=_xlfn.XLOOKUP(E$1,'Point System'!$A:$A,'Point System'!$B:$B,""))*(TEXT(Attendance!$D$1:$ZZ$1,"mmm")="Jun"))*_xlfn.XLOOKUP(E$1,'Point System'!$A:$A,'Point System'!$C:$C,0)</f>
        <v>0</v>
      </c>
      <c r="F27" s="233" cm="1">
        <f t="array" ref="F27">SUMPRODUCT((LOWER(INDEX(Attendance!$D:$ZZ,MATCH($A27,Attendance!$A:$A,0),0))="x")*(Attendance!$D$2:$ZZ$2=_xlfn.XLOOKUP(F$1,'Point System'!$A:$A,'Point System'!$B:$B,""))*(TEXT(Attendance!$D$1:$ZZ$1,"mmm")="Jun"))*_xlfn.XLOOKUP(F$1,'Point System'!$A:$A,'Point System'!$C:$C,0)</f>
        <v>0</v>
      </c>
      <c r="G27" s="233" cm="1">
        <f t="array" ref="G27">SUMPRODUCT((LOWER(INDEX(Attendance!$D:$ZZ,MATCH($A27,Attendance!$A:$A,0),0))="x")*(Attendance!$D$2:$ZZ$2=_xlfn.XLOOKUP(G$1,'Point System'!$A:$A,'Point System'!$B:$B,""))*(TEXT(Attendance!$D$1:$ZZ$1,"mmm")="Jun"))*_xlfn.XLOOKUP(G$1,'Point System'!$A:$A,'Point System'!$C:$C,0)</f>
        <v>0</v>
      </c>
      <c r="H27" s="233" cm="1">
        <f t="array" ref="H27">SUMPRODUCT((LOWER(INDEX(Attendance!$D:$ZZ,MATCH($A27,Attendance!$A:$A,0),0))="x")*(Attendance!$D$2:$ZZ$2=_xlfn.XLOOKUP(H$1,'Point System'!$A:$A,'Point System'!$B:$B,""))*(TEXT(Attendance!$D$1:$ZZ$1,"mmm")="Jun"))*_xlfn.XLOOKUP(H$1,'Point System'!$A:$A,'Point System'!$C:$C,0)</f>
        <v>0</v>
      </c>
      <c r="I27" s="233" cm="1">
        <f t="array" ref="I27">SUMPRODUCT((LOWER(INDEX(Attendance!$D:$ZZ,MATCH($A27,Attendance!$A:$A,0),0))="x")*(Attendance!$D$2:$ZZ$2=_xlfn.XLOOKUP(I$1,'Point System'!$A:$A,'Point System'!$B:$B,""))*(TEXT(Attendance!$D$1:$ZZ$1,"mmm")="Jun"))*_xlfn.XLOOKUP(I$1,'Point System'!$A:$A,'Point System'!$C:$C,0)</f>
        <v>0</v>
      </c>
      <c r="J27" s="233" cm="1">
        <f t="array" ref="J27">SUMPRODUCT((LOWER(INDEX(Attendance!$D:$ZZ,MATCH($A27,Attendance!$A:$A,0),0))="x")*(Attendance!$D$2:$ZZ$2=_xlfn.XLOOKUP(J$1,'Point System'!$A:$A,'Point System'!$B:$B,""))*(TEXT(Attendance!$D$1:$ZZ$1,"mmm")="Jun"))*_xlfn.XLOOKUP(J$1,'Point System'!$A:$A,'Point System'!$C:$C,0)</f>
        <v>0</v>
      </c>
      <c r="K27" s="233" cm="1">
        <f t="array" ref="K27">SUMPRODUCT((LOWER(INDEX(Attendance!$D:$ZZ,MATCH($A27,Attendance!$A:$A,0),0))="x")*(Attendance!$D$2:$ZZ$2=_xlfn.XLOOKUP(K$1,'Point System'!$A:$A,'Point System'!$B:$B,""))*(TEXT(Attendance!$D$1:$ZZ$1,"mmm")="Jun"))*_xlfn.XLOOKUP(K$1,'Point System'!$A:$A,'Point System'!$C:$C,0)</f>
        <v>0</v>
      </c>
      <c r="L27" s="188"/>
      <c r="M27" s="188"/>
      <c r="N27" s="188"/>
      <c r="O27" s="188"/>
      <c r="P27" s="241">
        <f t="shared" si="0"/>
        <v>0</v>
      </c>
      <c r="Q27" s="242">
        <f>IFERROR(INDEX(Deduction!$AO:$AO,MATCH($A27,Deduction!$A:$A,0))*_xlfn.XLOOKUP(Q$1,'Point System'!$E:$E,'Point System'!$G:$G,0),0)</f>
        <v>0</v>
      </c>
      <c r="R27" s="242">
        <f>IFERROR(INDEX(Deduction!$AP:$AP,MATCH($A27,Deduction!$A:$A,0))*_xlfn.XLOOKUP(R$1,'Point System'!$E:$E,'Point System'!$G:$G,0),0)</f>
        <v>0</v>
      </c>
      <c r="S27" s="242">
        <f>IFERROR(INDEX(Deduction!$AQ:$AQ,MATCH($A27,Deduction!$A:$A,0))*_xlfn.XLOOKUP(S$1,'Point System'!$E:$E,'Point System'!$G:$G,0),0)</f>
        <v>0</v>
      </c>
      <c r="T27" s="242">
        <f>IFERROR(INDEX(Deduction!$AR:$AR,MATCH($A27,Deduction!$A:$A,0))*_xlfn.XLOOKUP(T$1,'Point System'!$E:$E,'Point System'!$G:$G,0),0)</f>
        <v>0</v>
      </c>
      <c r="U27" s="242">
        <f>IFERROR(INDEX(Deduction!$AS:$AS,MATCH($A27,Deduction!$A:$A,0))*_xlfn.XLOOKUP(U$1,'Point System'!$E:$E,'Point System'!$G:$G,0),0)</f>
        <v>0</v>
      </c>
      <c r="V27" s="242">
        <f>IFERROR(INDEX(Deduction!$AT:$AT,MATCH($A27,Deduction!$A:$A,0))*_xlfn.XLOOKUP(V$1,'Point System'!$E:$E,'Point System'!$G:$G,0),0)</f>
        <v>0</v>
      </c>
      <c r="W27" s="243">
        <f t="shared" si="1"/>
        <v>0</v>
      </c>
      <c r="X27" s="241">
        <f t="shared" si="2"/>
        <v>0</v>
      </c>
      <c r="Y27" s="244" cm="1">
        <f t="array" ref="Y27">IFERROR(SUMPRODUCT((LOWER(INDEX(Attendance!$E:$ZZ,MATCH($A27,Attendance!$A:$A,0),0))="x")*(TEXT(Attendance!$E$1:$ZZ$1,"mmm")="Jun"))/SUMPRODUCT((Attendance!$E$1:$ZZ$1&lt;&gt;"")*(TEXT(Attendance!$E$1:$ZZ$1,"mmm")="Jun")),0)</f>
        <v>0</v>
      </c>
      <c r="Z27" s="245" cm="1">
        <f t="array" ref="Z27">IFERROR(SUMPRODUCT((LOWER(INDEX(Attendance!$E:$ZZ,MATCH($A27,Attendance!$A:$A,0),0))="x")*(Attendance!$E$2:$ZZ$2=_xlfn.XLOOKUP(E$1,'Point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28" spans="1:26" x14ac:dyDescent="0.25">
      <c r="A28" s="58">
        <f>Attendance!A27</f>
        <v>25</v>
      </c>
      <c r="B28" s="60" t="str">
        <f>IF($A28=0,"",IFERROR(_xlfn.LET(_xlpm.x,INDEX(Attendance!$B:$B,MATCH($A28,Attendance!$A:$A,0)),IF(_xlpm.x=0,"",_xlpm.x)),""))</f>
        <v/>
      </c>
      <c r="C28" s="60" t="str">
        <f>IF($A28=0,"",IFERROR(_xlfn.LET(_xlpm.x,INDEX(Attendance!$C:$C,MATCH($A28,Attendance!$A:$A,0)),IF(_xlpm.x=0,"",_xlpm.x)),""))</f>
        <v/>
      </c>
      <c r="D28" s="60" t="str">
        <f>IF($A28=0,"",IFERROR(_xlfn.LET(_xlpm.x,INDEX(Attendance!$D:$D,MATCH($A28,Attendance!$A:$A,0)),IF(_xlpm.x=0,"",_xlpm.x)),""))</f>
        <v/>
      </c>
      <c r="E28" s="233" cm="1">
        <f t="array" ref="E28">SUMPRODUCT((LOWER(INDEX(Attendance!$D:$ZZ,MATCH($A28,Attendance!$A:$A,0),0))="x")*(Attendance!$D$2:$ZZ$2=_xlfn.XLOOKUP(E$1,'Point System'!$A:$A,'Point System'!$B:$B,""))*(TEXT(Attendance!$D$1:$ZZ$1,"mmm")="Jun"))*_xlfn.XLOOKUP(E$1,'Point System'!$A:$A,'Point System'!$C:$C,0)</f>
        <v>0</v>
      </c>
      <c r="F28" s="233" cm="1">
        <f t="array" ref="F28">SUMPRODUCT((LOWER(INDEX(Attendance!$D:$ZZ,MATCH($A28,Attendance!$A:$A,0),0))="x")*(Attendance!$D$2:$ZZ$2=_xlfn.XLOOKUP(F$1,'Point System'!$A:$A,'Point System'!$B:$B,""))*(TEXT(Attendance!$D$1:$ZZ$1,"mmm")="Jun"))*_xlfn.XLOOKUP(F$1,'Point System'!$A:$A,'Point System'!$C:$C,0)</f>
        <v>0</v>
      </c>
      <c r="G28" s="233" cm="1">
        <f t="array" ref="G28">SUMPRODUCT((LOWER(INDEX(Attendance!$D:$ZZ,MATCH($A28,Attendance!$A:$A,0),0))="x")*(Attendance!$D$2:$ZZ$2=_xlfn.XLOOKUP(G$1,'Point System'!$A:$A,'Point System'!$B:$B,""))*(TEXT(Attendance!$D$1:$ZZ$1,"mmm")="Jun"))*_xlfn.XLOOKUP(G$1,'Point System'!$A:$A,'Point System'!$C:$C,0)</f>
        <v>0</v>
      </c>
      <c r="H28" s="233" cm="1">
        <f t="array" ref="H28">SUMPRODUCT((LOWER(INDEX(Attendance!$D:$ZZ,MATCH($A28,Attendance!$A:$A,0),0))="x")*(Attendance!$D$2:$ZZ$2=_xlfn.XLOOKUP(H$1,'Point System'!$A:$A,'Point System'!$B:$B,""))*(TEXT(Attendance!$D$1:$ZZ$1,"mmm")="Jun"))*_xlfn.XLOOKUP(H$1,'Point System'!$A:$A,'Point System'!$C:$C,0)</f>
        <v>0</v>
      </c>
      <c r="I28" s="233" cm="1">
        <f t="array" ref="I28">SUMPRODUCT((LOWER(INDEX(Attendance!$D:$ZZ,MATCH($A28,Attendance!$A:$A,0),0))="x")*(Attendance!$D$2:$ZZ$2=_xlfn.XLOOKUP(I$1,'Point System'!$A:$A,'Point System'!$B:$B,""))*(TEXT(Attendance!$D$1:$ZZ$1,"mmm")="Jun"))*_xlfn.XLOOKUP(I$1,'Point System'!$A:$A,'Point System'!$C:$C,0)</f>
        <v>0</v>
      </c>
      <c r="J28" s="233" cm="1">
        <f t="array" ref="J28">SUMPRODUCT((LOWER(INDEX(Attendance!$D:$ZZ,MATCH($A28,Attendance!$A:$A,0),0))="x")*(Attendance!$D$2:$ZZ$2=_xlfn.XLOOKUP(J$1,'Point System'!$A:$A,'Point System'!$B:$B,""))*(TEXT(Attendance!$D$1:$ZZ$1,"mmm")="Jun"))*_xlfn.XLOOKUP(J$1,'Point System'!$A:$A,'Point System'!$C:$C,0)</f>
        <v>0</v>
      </c>
      <c r="K28" s="233" cm="1">
        <f t="array" ref="K28">SUMPRODUCT((LOWER(INDEX(Attendance!$D:$ZZ,MATCH($A28,Attendance!$A:$A,0),0))="x")*(Attendance!$D$2:$ZZ$2=_xlfn.XLOOKUP(K$1,'Point System'!$A:$A,'Point System'!$B:$B,""))*(TEXT(Attendance!$D$1:$ZZ$1,"mmm")="Jun"))*_xlfn.XLOOKUP(K$1,'Point System'!$A:$A,'Point System'!$C:$C,0)</f>
        <v>0</v>
      </c>
      <c r="L28" s="188"/>
      <c r="M28" s="188"/>
      <c r="N28" s="188"/>
      <c r="O28" s="188"/>
      <c r="P28" s="241">
        <f t="shared" si="0"/>
        <v>0</v>
      </c>
      <c r="Q28" s="242">
        <f>IFERROR(INDEX(Deduction!$AO:$AO,MATCH($A28,Deduction!$A:$A,0))*_xlfn.XLOOKUP(Q$1,'Point System'!$E:$E,'Point System'!$G:$G,0),0)</f>
        <v>0</v>
      </c>
      <c r="R28" s="242">
        <f>IFERROR(INDEX(Deduction!$AP:$AP,MATCH($A28,Deduction!$A:$A,0))*_xlfn.XLOOKUP(R$1,'Point System'!$E:$E,'Point System'!$G:$G,0),0)</f>
        <v>0</v>
      </c>
      <c r="S28" s="242">
        <f>IFERROR(INDEX(Deduction!$AQ:$AQ,MATCH($A28,Deduction!$A:$A,0))*_xlfn.XLOOKUP(S$1,'Point System'!$E:$E,'Point System'!$G:$G,0),0)</f>
        <v>0</v>
      </c>
      <c r="T28" s="242">
        <f>IFERROR(INDEX(Deduction!$AR:$AR,MATCH($A28,Deduction!$A:$A,0))*_xlfn.XLOOKUP(T$1,'Point System'!$E:$E,'Point System'!$G:$G,0),0)</f>
        <v>0</v>
      </c>
      <c r="U28" s="242">
        <f>IFERROR(INDEX(Deduction!$AS:$AS,MATCH($A28,Deduction!$A:$A,0))*_xlfn.XLOOKUP(U$1,'Point System'!$E:$E,'Point System'!$G:$G,0),0)</f>
        <v>0</v>
      </c>
      <c r="V28" s="242">
        <f>IFERROR(INDEX(Deduction!$AT:$AT,MATCH($A28,Deduction!$A:$A,0))*_xlfn.XLOOKUP(V$1,'Point System'!$E:$E,'Point System'!$G:$G,0),0)</f>
        <v>0</v>
      </c>
      <c r="W28" s="243">
        <f t="shared" si="1"/>
        <v>0</v>
      </c>
      <c r="X28" s="241">
        <f t="shared" si="2"/>
        <v>0</v>
      </c>
      <c r="Y28" s="244" cm="1">
        <f t="array" ref="Y28">IFERROR(SUMPRODUCT((LOWER(INDEX(Attendance!$E:$ZZ,MATCH($A28,Attendance!$A:$A,0),0))="x")*(TEXT(Attendance!$E$1:$ZZ$1,"mmm")="Jun"))/SUMPRODUCT((Attendance!$E$1:$ZZ$1&lt;&gt;"")*(TEXT(Attendance!$E$1:$ZZ$1,"mmm")="Jun")),0)</f>
        <v>0</v>
      </c>
      <c r="Z28" s="245" cm="1">
        <f t="array" ref="Z28">IFERROR(SUMPRODUCT((LOWER(INDEX(Attendance!$E:$ZZ,MATCH($A28,Attendance!$A:$A,0),0))="x")*(Attendance!$E$2:$ZZ$2=_xlfn.XLOOKUP(E$1,'Point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29" spans="1:26" x14ac:dyDescent="0.25">
      <c r="A29" s="60">
        <f>Attendance!A28</f>
        <v>26</v>
      </c>
      <c r="B29" s="60" t="str">
        <f>IF($A29=0,"",IFERROR(_xlfn.LET(_xlpm.x,INDEX(Attendance!$B:$B,MATCH($A29,Attendance!$A:$A,0)),IF(_xlpm.x=0,"",_xlpm.x)),""))</f>
        <v/>
      </c>
      <c r="C29" s="60" t="str">
        <f>IF($A29=0,"",IFERROR(_xlfn.LET(_xlpm.x,INDEX(Attendance!$C:$C,MATCH($A29,Attendance!$A:$A,0)),IF(_xlpm.x=0,"",_xlpm.x)),""))</f>
        <v/>
      </c>
      <c r="D29" s="60" t="str">
        <f>IF($A29=0,"",IFERROR(_xlfn.LET(_xlpm.x,INDEX(Attendance!$D:$D,MATCH($A29,Attendance!$A:$A,0)),IF(_xlpm.x=0,"",_xlpm.x)),""))</f>
        <v/>
      </c>
      <c r="E29" s="233" cm="1">
        <f t="array" ref="E29">SUMPRODUCT((LOWER(INDEX(Attendance!$D:$ZZ,MATCH($A29,Attendance!$A:$A,0),0))="x")*(Attendance!$D$2:$ZZ$2=_xlfn.XLOOKUP(E$1,'Point System'!$A:$A,'Point System'!$B:$B,""))*(TEXT(Attendance!$D$1:$ZZ$1,"mmm")="Jun"))*_xlfn.XLOOKUP(E$1,'Point System'!$A:$A,'Point System'!$C:$C,0)</f>
        <v>0</v>
      </c>
      <c r="F29" s="233" cm="1">
        <f t="array" ref="F29">SUMPRODUCT((LOWER(INDEX(Attendance!$D:$ZZ,MATCH($A29,Attendance!$A:$A,0),0))="x")*(Attendance!$D$2:$ZZ$2=_xlfn.XLOOKUP(F$1,'Point System'!$A:$A,'Point System'!$B:$B,""))*(TEXT(Attendance!$D$1:$ZZ$1,"mmm")="Jun"))*_xlfn.XLOOKUP(F$1,'Point System'!$A:$A,'Point System'!$C:$C,0)</f>
        <v>0</v>
      </c>
      <c r="G29" s="233" cm="1">
        <f t="array" ref="G29">SUMPRODUCT((LOWER(INDEX(Attendance!$D:$ZZ,MATCH($A29,Attendance!$A:$A,0),0))="x")*(Attendance!$D$2:$ZZ$2=_xlfn.XLOOKUP(G$1,'Point System'!$A:$A,'Point System'!$B:$B,""))*(TEXT(Attendance!$D$1:$ZZ$1,"mmm")="Jun"))*_xlfn.XLOOKUP(G$1,'Point System'!$A:$A,'Point System'!$C:$C,0)</f>
        <v>0</v>
      </c>
      <c r="H29" s="233" cm="1">
        <f t="array" ref="H29">SUMPRODUCT((LOWER(INDEX(Attendance!$D:$ZZ,MATCH($A29,Attendance!$A:$A,0),0))="x")*(Attendance!$D$2:$ZZ$2=_xlfn.XLOOKUP(H$1,'Point System'!$A:$A,'Point System'!$B:$B,""))*(TEXT(Attendance!$D$1:$ZZ$1,"mmm")="Jun"))*_xlfn.XLOOKUP(H$1,'Point System'!$A:$A,'Point System'!$C:$C,0)</f>
        <v>0</v>
      </c>
      <c r="I29" s="233" cm="1">
        <f t="array" ref="I29">SUMPRODUCT((LOWER(INDEX(Attendance!$D:$ZZ,MATCH($A29,Attendance!$A:$A,0),0))="x")*(Attendance!$D$2:$ZZ$2=_xlfn.XLOOKUP(I$1,'Point System'!$A:$A,'Point System'!$B:$B,""))*(TEXT(Attendance!$D$1:$ZZ$1,"mmm")="Jun"))*_xlfn.XLOOKUP(I$1,'Point System'!$A:$A,'Point System'!$C:$C,0)</f>
        <v>0</v>
      </c>
      <c r="J29" s="233" cm="1">
        <f t="array" ref="J29">SUMPRODUCT((LOWER(INDEX(Attendance!$D:$ZZ,MATCH($A29,Attendance!$A:$A,0),0))="x")*(Attendance!$D$2:$ZZ$2=_xlfn.XLOOKUP(J$1,'Point System'!$A:$A,'Point System'!$B:$B,""))*(TEXT(Attendance!$D$1:$ZZ$1,"mmm")="Jun"))*_xlfn.XLOOKUP(J$1,'Point System'!$A:$A,'Point System'!$C:$C,0)</f>
        <v>0</v>
      </c>
      <c r="K29" s="233" cm="1">
        <f t="array" ref="K29">SUMPRODUCT((LOWER(INDEX(Attendance!$D:$ZZ,MATCH($A29,Attendance!$A:$A,0),0))="x")*(Attendance!$D$2:$ZZ$2=_xlfn.XLOOKUP(K$1,'Point System'!$A:$A,'Point System'!$B:$B,""))*(TEXT(Attendance!$D$1:$ZZ$1,"mmm")="Jun"))*_xlfn.XLOOKUP(K$1,'Point System'!$A:$A,'Point System'!$C:$C,0)</f>
        <v>0</v>
      </c>
      <c r="L29" s="188"/>
      <c r="M29" s="188"/>
      <c r="N29" s="188"/>
      <c r="O29" s="188"/>
      <c r="P29" s="241">
        <f t="shared" si="0"/>
        <v>0</v>
      </c>
      <c r="Q29" s="242">
        <f>IFERROR(INDEX(Deduction!$AO:$AO,MATCH($A29,Deduction!$A:$A,0))*_xlfn.XLOOKUP(Q$1,'Point System'!$E:$E,'Point System'!$G:$G,0),0)</f>
        <v>0</v>
      </c>
      <c r="R29" s="242">
        <f>IFERROR(INDEX(Deduction!$AP:$AP,MATCH($A29,Deduction!$A:$A,0))*_xlfn.XLOOKUP(R$1,'Point System'!$E:$E,'Point System'!$G:$G,0),0)</f>
        <v>0</v>
      </c>
      <c r="S29" s="242">
        <f>IFERROR(INDEX(Deduction!$AQ:$AQ,MATCH($A29,Deduction!$A:$A,0))*_xlfn.XLOOKUP(S$1,'Point System'!$E:$E,'Point System'!$G:$G,0),0)</f>
        <v>0</v>
      </c>
      <c r="T29" s="242">
        <f>IFERROR(INDEX(Deduction!$AR:$AR,MATCH($A29,Deduction!$A:$A,0))*_xlfn.XLOOKUP(T$1,'Point System'!$E:$E,'Point System'!$G:$G,0),0)</f>
        <v>0</v>
      </c>
      <c r="U29" s="242">
        <f>IFERROR(INDEX(Deduction!$AS:$AS,MATCH($A29,Deduction!$A:$A,0))*_xlfn.XLOOKUP(U$1,'Point System'!$E:$E,'Point System'!$G:$G,0),0)</f>
        <v>0</v>
      </c>
      <c r="V29" s="242">
        <f>IFERROR(INDEX(Deduction!$AT:$AT,MATCH($A29,Deduction!$A:$A,0))*_xlfn.XLOOKUP(V$1,'Point System'!$E:$E,'Point System'!$G:$G,0),0)</f>
        <v>0</v>
      </c>
      <c r="W29" s="243">
        <f t="shared" si="1"/>
        <v>0</v>
      </c>
      <c r="X29" s="241">
        <f t="shared" si="2"/>
        <v>0</v>
      </c>
      <c r="Y29" s="244" cm="1">
        <f t="array" ref="Y29">IFERROR(SUMPRODUCT((LOWER(INDEX(Attendance!$E:$ZZ,MATCH($A29,Attendance!$A:$A,0),0))="x")*(TEXT(Attendance!$E$1:$ZZ$1,"mmm")="Jun"))/SUMPRODUCT((Attendance!$E$1:$ZZ$1&lt;&gt;"")*(TEXT(Attendance!$E$1:$ZZ$1,"mmm")="Jun")),0)</f>
        <v>0</v>
      </c>
      <c r="Z29" s="245" cm="1">
        <f t="array" ref="Z29">IFERROR(SUMPRODUCT((LOWER(INDEX(Attendance!$E:$ZZ,MATCH($A29,Attendance!$A:$A,0),0))="x")*(Attendance!$E$2:$ZZ$2=_xlfn.XLOOKUP(E$1,'Point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30" spans="1:26" x14ac:dyDescent="0.25">
      <c r="A30" s="58">
        <f>Attendance!A29</f>
        <v>27</v>
      </c>
      <c r="B30" s="60" t="str">
        <f>IF($A30=0,"",IFERROR(_xlfn.LET(_xlpm.x,INDEX(Attendance!$B:$B,MATCH($A30,Attendance!$A:$A,0)),IF(_xlpm.x=0,"",_xlpm.x)),""))</f>
        <v/>
      </c>
      <c r="C30" s="60" t="str">
        <f>IF($A30=0,"",IFERROR(_xlfn.LET(_xlpm.x,INDEX(Attendance!$C:$C,MATCH($A30,Attendance!$A:$A,0)),IF(_xlpm.x=0,"",_xlpm.x)),""))</f>
        <v/>
      </c>
      <c r="D30" s="60" t="str">
        <f>IF($A30=0,"",IFERROR(_xlfn.LET(_xlpm.x,INDEX(Attendance!$D:$D,MATCH($A30,Attendance!$A:$A,0)),IF(_xlpm.x=0,"",_xlpm.x)),""))</f>
        <v/>
      </c>
      <c r="E30" s="233" cm="1">
        <f t="array" ref="E30">SUMPRODUCT((LOWER(INDEX(Attendance!$D:$ZZ,MATCH($A30,Attendance!$A:$A,0),0))="x")*(Attendance!$D$2:$ZZ$2=_xlfn.XLOOKUP(E$1,'Point System'!$A:$A,'Point System'!$B:$B,""))*(TEXT(Attendance!$D$1:$ZZ$1,"mmm")="Jun"))*_xlfn.XLOOKUP(E$1,'Point System'!$A:$A,'Point System'!$C:$C,0)</f>
        <v>0</v>
      </c>
      <c r="F30" s="233" cm="1">
        <f t="array" ref="F30">SUMPRODUCT((LOWER(INDEX(Attendance!$D:$ZZ,MATCH($A30,Attendance!$A:$A,0),0))="x")*(Attendance!$D$2:$ZZ$2=_xlfn.XLOOKUP(F$1,'Point System'!$A:$A,'Point System'!$B:$B,""))*(TEXT(Attendance!$D$1:$ZZ$1,"mmm")="Jun"))*_xlfn.XLOOKUP(F$1,'Point System'!$A:$A,'Point System'!$C:$C,0)</f>
        <v>0</v>
      </c>
      <c r="G30" s="233" cm="1">
        <f t="array" ref="G30">SUMPRODUCT((LOWER(INDEX(Attendance!$D:$ZZ,MATCH($A30,Attendance!$A:$A,0),0))="x")*(Attendance!$D$2:$ZZ$2=_xlfn.XLOOKUP(G$1,'Point System'!$A:$A,'Point System'!$B:$B,""))*(TEXT(Attendance!$D$1:$ZZ$1,"mmm")="Jun"))*_xlfn.XLOOKUP(G$1,'Point System'!$A:$A,'Point System'!$C:$C,0)</f>
        <v>0</v>
      </c>
      <c r="H30" s="233" cm="1">
        <f t="array" ref="H30">SUMPRODUCT((LOWER(INDEX(Attendance!$D:$ZZ,MATCH($A30,Attendance!$A:$A,0),0))="x")*(Attendance!$D$2:$ZZ$2=_xlfn.XLOOKUP(H$1,'Point System'!$A:$A,'Point System'!$B:$B,""))*(TEXT(Attendance!$D$1:$ZZ$1,"mmm")="Jun"))*_xlfn.XLOOKUP(H$1,'Point System'!$A:$A,'Point System'!$C:$C,0)</f>
        <v>0</v>
      </c>
      <c r="I30" s="233" cm="1">
        <f t="array" ref="I30">SUMPRODUCT((LOWER(INDEX(Attendance!$D:$ZZ,MATCH($A30,Attendance!$A:$A,0),0))="x")*(Attendance!$D$2:$ZZ$2=_xlfn.XLOOKUP(I$1,'Point System'!$A:$A,'Point System'!$B:$B,""))*(TEXT(Attendance!$D$1:$ZZ$1,"mmm")="Jun"))*_xlfn.XLOOKUP(I$1,'Point System'!$A:$A,'Point System'!$C:$C,0)</f>
        <v>0</v>
      </c>
      <c r="J30" s="233" cm="1">
        <f t="array" ref="J30">SUMPRODUCT((LOWER(INDEX(Attendance!$D:$ZZ,MATCH($A30,Attendance!$A:$A,0),0))="x")*(Attendance!$D$2:$ZZ$2=_xlfn.XLOOKUP(J$1,'Point System'!$A:$A,'Point System'!$B:$B,""))*(TEXT(Attendance!$D$1:$ZZ$1,"mmm")="Jun"))*_xlfn.XLOOKUP(J$1,'Point System'!$A:$A,'Point System'!$C:$C,0)</f>
        <v>0</v>
      </c>
      <c r="K30" s="233" cm="1">
        <f t="array" ref="K30">SUMPRODUCT((LOWER(INDEX(Attendance!$D:$ZZ,MATCH($A30,Attendance!$A:$A,0),0))="x")*(Attendance!$D$2:$ZZ$2=_xlfn.XLOOKUP(K$1,'Point System'!$A:$A,'Point System'!$B:$B,""))*(TEXT(Attendance!$D$1:$ZZ$1,"mmm")="Jun"))*_xlfn.XLOOKUP(K$1,'Point System'!$A:$A,'Point System'!$C:$C,0)</f>
        <v>0</v>
      </c>
      <c r="L30" s="188"/>
      <c r="M30" s="188"/>
      <c r="N30" s="188"/>
      <c r="O30" s="188"/>
      <c r="P30" s="241">
        <f t="shared" si="0"/>
        <v>0</v>
      </c>
      <c r="Q30" s="242">
        <f>IFERROR(INDEX(Deduction!$AO:$AO,MATCH($A30,Deduction!$A:$A,0))*_xlfn.XLOOKUP(Q$1,'Point System'!$E:$E,'Point System'!$G:$G,0),0)</f>
        <v>0</v>
      </c>
      <c r="R30" s="242">
        <f>IFERROR(INDEX(Deduction!$AP:$AP,MATCH($A30,Deduction!$A:$A,0))*_xlfn.XLOOKUP(R$1,'Point System'!$E:$E,'Point System'!$G:$G,0),0)</f>
        <v>0</v>
      </c>
      <c r="S30" s="242">
        <f>IFERROR(INDEX(Deduction!$AQ:$AQ,MATCH($A30,Deduction!$A:$A,0))*_xlfn.XLOOKUP(S$1,'Point System'!$E:$E,'Point System'!$G:$G,0),0)</f>
        <v>0</v>
      </c>
      <c r="T30" s="242">
        <f>IFERROR(INDEX(Deduction!$AR:$AR,MATCH($A30,Deduction!$A:$A,0))*_xlfn.XLOOKUP(T$1,'Point System'!$E:$E,'Point System'!$G:$G,0),0)</f>
        <v>0</v>
      </c>
      <c r="U30" s="242">
        <f>IFERROR(INDEX(Deduction!$AS:$AS,MATCH($A30,Deduction!$A:$A,0))*_xlfn.XLOOKUP(U$1,'Point System'!$E:$E,'Point System'!$G:$G,0),0)</f>
        <v>0</v>
      </c>
      <c r="V30" s="242">
        <f>IFERROR(INDEX(Deduction!$AT:$AT,MATCH($A30,Deduction!$A:$A,0))*_xlfn.XLOOKUP(V$1,'Point System'!$E:$E,'Point System'!$G:$G,0),0)</f>
        <v>0</v>
      </c>
      <c r="W30" s="243">
        <f t="shared" si="1"/>
        <v>0</v>
      </c>
      <c r="X30" s="241">
        <f t="shared" si="2"/>
        <v>0</v>
      </c>
      <c r="Y30" s="244" cm="1">
        <f t="array" ref="Y30">IFERROR(SUMPRODUCT((LOWER(INDEX(Attendance!$E:$ZZ,MATCH($A30,Attendance!$A:$A,0),0))="x")*(TEXT(Attendance!$E$1:$ZZ$1,"mmm")="Jun"))/SUMPRODUCT((Attendance!$E$1:$ZZ$1&lt;&gt;"")*(TEXT(Attendance!$E$1:$ZZ$1,"mmm")="Jun")),0)</f>
        <v>0</v>
      </c>
      <c r="Z30" s="245" cm="1">
        <f t="array" ref="Z30">IFERROR(SUMPRODUCT((LOWER(INDEX(Attendance!$E:$ZZ,MATCH($A30,Attendance!$A:$A,0),0))="x")*(Attendance!$E$2:$ZZ$2=_xlfn.XLOOKUP(E$1,'Point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31" spans="1:26" x14ac:dyDescent="0.25">
      <c r="A31" s="60">
        <f>Attendance!A30</f>
        <v>28</v>
      </c>
      <c r="B31" s="60" t="str">
        <f>IF($A31=0,"",IFERROR(_xlfn.LET(_xlpm.x,INDEX(Attendance!$B:$B,MATCH($A31,Attendance!$A:$A,0)),IF(_xlpm.x=0,"",_xlpm.x)),""))</f>
        <v/>
      </c>
      <c r="C31" s="60" t="str">
        <f>IF($A31=0,"",IFERROR(_xlfn.LET(_xlpm.x,INDEX(Attendance!$C:$C,MATCH($A31,Attendance!$A:$A,0)),IF(_xlpm.x=0,"",_xlpm.x)),""))</f>
        <v/>
      </c>
      <c r="D31" s="60" t="str">
        <f>IF($A31=0,"",IFERROR(_xlfn.LET(_xlpm.x,INDEX(Attendance!$D:$D,MATCH($A31,Attendance!$A:$A,0)),IF(_xlpm.x=0,"",_xlpm.x)),""))</f>
        <v/>
      </c>
      <c r="E31" s="233" cm="1">
        <f t="array" ref="E31">SUMPRODUCT((LOWER(INDEX(Attendance!$D:$ZZ,MATCH($A31,Attendance!$A:$A,0),0))="x")*(Attendance!$D$2:$ZZ$2=_xlfn.XLOOKUP(E$1,'Point System'!$A:$A,'Point System'!$B:$B,""))*(TEXT(Attendance!$D$1:$ZZ$1,"mmm")="Jun"))*_xlfn.XLOOKUP(E$1,'Point System'!$A:$A,'Point System'!$C:$C,0)</f>
        <v>0</v>
      </c>
      <c r="F31" s="233" cm="1">
        <f t="array" ref="F31">SUMPRODUCT((LOWER(INDEX(Attendance!$D:$ZZ,MATCH($A31,Attendance!$A:$A,0),0))="x")*(Attendance!$D$2:$ZZ$2=_xlfn.XLOOKUP(F$1,'Point System'!$A:$A,'Point System'!$B:$B,""))*(TEXT(Attendance!$D$1:$ZZ$1,"mmm")="Jun"))*_xlfn.XLOOKUP(F$1,'Point System'!$A:$A,'Point System'!$C:$C,0)</f>
        <v>0</v>
      </c>
      <c r="G31" s="233" cm="1">
        <f t="array" ref="G31">SUMPRODUCT((LOWER(INDEX(Attendance!$D:$ZZ,MATCH($A31,Attendance!$A:$A,0),0))="x")*(Attendance!$D$2:$ZZ$2=_xlfn.XLOOKUP(G$1,'Point System'!$A:$A,'Point System'!$B:$B,""))*(TEXT(Attendance!$D$1:$ZZ$1,"mmm")="Jun"))*_xlfn.XLOOKUP(G$1,'Point System'!$A:$A,'Point System'!$C:$C,0)</f>
        <v>0</v>
      </c>
      <c r="H31" s="233" cm="1">
        <f t="array" ref="H31">SUMPRODUCT((LOWER(INDEX(Attendance!$D:$ZZ,MATCH($A31,Attendance!$A:$A,0),0))="x")*(Attendance!$D$2:$ZZ$2=_xlfn.XLOOKUP(H$1,'Point System'!$A:$A,'Point System'!$B:$B,""))*(TEXT(Attendance!$D$1:$ZZ$1,"mmm")="Jun"))*_xlfn.XLOOKUP(H$1,'Point System'!$A:$A,'Point System'!$C:$C,0)</f>
        <v>0</v>
      </c>
      <c r="I31" s="233" cm="1">
        <f t="array" ref="I31">SUMPRODUCT((LOWER(INDEX(Attendance!$D:$ZZ,MATCH($A31,Attendance!$A:$A,0),0))="x")*(Attendance!$D$2:$ZZ$2=_xlfn.XLOOKUP(I$1,'Point System'!$A:$A,'Point System'!$B:$B,""))*(TEXT(Attendance!$D$1:$ZZ$1,"mmm")="Jun"))*_xlfn.XLOOKUP(I$1,'Point System'!$A:$A,'Point System'!$C:$C,0)</f>
        <v>0</v>
      </c>
      <c r="J31" s="233" cm="1">
        <f t="array" ref="J31">SUMPRODUCT((LOWER(INDEX(Attendance!$D:$ZZ,MATCH($A31,Attendance!$A:$A,0),0))="x")*(Attendance!$D$2:$ZZ$2=_xlfn.XLOOKUP(J$1,'Point System'!$A:$A,'Point System'!$B:$B,""))*(TEXT(Attendance!$D$1:$ZZ$1,"mmm")="Jun"))*_xlfn.XLOOKUP(J$1,'Point System'!$A:$A,'Point System'!$C:$C,0)</f>
        <v>0</v>
      </c>
      <c r="K31" s="233" cm="1">
        <f t="array" ref="K31">SUMPRODUCT((LOWER(INDEX(Attendance!$D:$ZZ,MATCH($A31,Attendance!$A:$A,0),0))="x")*(Attendance!$D$2:$ZZ$2=_xlfn.XLOOKUP(K$1,'Point System'!$A:$A,'Point System'!$B:$B,""))*(TEXT(Attendance!$D$1:$ZZ$1,"mmm")="Jun"))*_xlfn.XLOOKUP(K$1,'Point System'!$A:$A,'Point System'!$C:$C,0)</f>
        <v>0</v>
      </c>
      <c r="L31" s="188"/>
      <c r="M31" s="188"/>
      <c r="N31" s="188"/>
      <c r="O31" s="188"/>
      <c r="P31" s="241">
        <f t="shared" si="0"/>
        <v>0</v>
      </c>
      <c r="Q31" s="242">
        <f>IFERROR(INDEX(Deduction!$AO:$AO,MATCH($A31,Deduction!$A:$A,0))*_xlfn.XLOOKUP(Q$1,'Point System'!$E:$E,'Point System'!$G:$G,0),0)</f>
        <v>0</v>
      </c>
      <c r="R31" s="242">
        <f>IFERROR(INDEX(Deduction!$AP:$AP,MATCH($A31,Deduction!$A:$A,0))*_xlfn.XLOOKUP(R$1,'Point System'!$E:$E,'Point System'!$G:$G,0),0)</f>
        <v>0</v>
      </c>
      <c r="S31" s="242">
        <f>IFERROR(INDEX(Deduction!$AQ:$AQ,MATCH($A31,Deduction!$A:$A,0))*_xlfn.XLOOKUP(S$1,'Point System'!$E:$E,'Point System'!$G:$G,0),0)</f>
        <v>0</v>
      </c>
      <c r="T31" s="242">
        <f>IFERROR(INDEX(Deduction!$AR:$AR,MATCH($A31,Deduction!$A:$A,0))*_xlfn.XLOOKUP(T$1,'Point System'!$E:$E,'Point System'!$G:$G,0),0)</f>
        <v>0</v>
      </c>
      <c r="U31" s="242">
        <f>IFERROR(INDEX(Deduction!$AS:$AS,MATCH($A31,Deduction!$A:$A,0))*_xlfn.XLOOKUP(U$1,'Point System'!$E:$E,'Point System'!$G:$G,0),0)</f>
        <v>0</v>
      </c>
      <c r="V31" s="242">
        <f>IFERROR(INDEX(Deduction!$AT:$AT,MATCH($A31,Deduction!$A:$A,0))*_xlfn.XLOOKUP(V$1,'Point System'!$E:$E,'Point System'!$G:$G,0),0)</f>
        <v>0</v>
      </c>
      <c r="W31" s="243">
        <f t="shared" si="1"/>
        <v>0</v>
      </c>
      <c r="X31" s="241">
        <f t="shared" si="2"/>
        <v>0</v>
      </c>
      <c r="Y31" s="244" cm="1">
        <f t="array" ref="Y31">IFERROR(SUMPRODUCT((LOWER(INDEX(Attendance!$E:$ZZ,MATCH($A31,Attendance!$A:$A,0),0))="x")*(TEXT(Attendance!$E$1:$ZZ$1,"mmm")="Jun"))/SUMPRODUCT((Attendance!$E$1:$ZZ$1&lt;&gt;"")*(TEXT(Attendance!$E$1:$ZZ$1,"mmm")="Jun")),0)</f>
        <v>0</v>
      </c>
      <c r="Z31" s="245" cm="1">
        <f t="array" ref="Z31">IFERROR(SUMPRODUCT((LOWER(INDEX(Attendance!$E:$ZZ,MATCH($A31,Attendance!$A:$A,0),0))="x")*(Attendance!$E$2:$ZZ$2=_xlfn.XLOOKUP(E$1,'Point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32" spans="1:26" x14ac:dyDescent="0.25">
      <c r="A32" s="58">
        <f>Attendance!A31</f>
        <v>29</v>
      </c>
      <c r="B32" s="60" t="str">
        <f>IF($A32=0,"",IFERROR(_xlfn.LET(_xlpm.x,INDEX(Attendance!$B:$B,MATCH($A32,Attendance!$A:$A,0)),IF(_xlpm.x=0,"",_xlpm.x)),""))</f>
        <v/>
      </c>
      <c r="C32" s="60" t="str">
        <f>IF($A32=0,"",IFERROR(_xlfn.LET(_xlpm.x,INDEX(Attendance!$C:$C,MATCH($A32,Attendance!$A:$A,0)),IF(_xlpm.x=0,"",_xlpm.x)),""))</f>
        <v/>
      </c>
      <c r="D32" s="60" t="str">
        <f>IF($A32=0,"",IFERROR(_xlfn.LET(_xlpm.x,INDEX(Attendance!$D:$D,MATCH($A32,Attendance!$A:$A,0)),IF(_xlpm.x=0,"",_xlpm.x)),""))</f>
        <v/>
      </c>
      <c r="E32" s="233" cm="1">
        <f t="array" ref="E32">SUMPRODUCT((LOWER(INDEX(Attendance!$D:$ZZ,MATCH($A32,Attendance!$A:$A,0),0))="x")*(Attendance!$D$2:$ZZ$2=_xlfn.XLOOKUP(E$1,'Point System'!$A:$A,'Point System'!$B:$B,""))*(TEXT(Attendance!$D$1:$ZZ$1,"mmm")="Jun"))*_xlfn.XLOOKUP(E$1,'Point System'!$A:$A,'Point System'!$C:$C,0)</f>
        <v>0</v>
      </c>
      <c r="F32" s="233" cm="1">
        <f t="array" ref="F32">SUMPRODUCT((LOWER(INDEX(Attendance!$D:$ZZ,MATCH($A32,Attendance!$A:$A,0),0))="x")*(Attendance!$D$2:$ZZ$2=_xlfn.XLOOKUP(F$1,'Point System'!$A:$A,'Point System'!$B:$B,""))*(TEXT(Attendance!$D$1:$ZZ$1,"mmm")="Jun"))*_xlfn.XLOOKUP(F$1,'Point System'!$A:$A,'Point System'!$C:$C,0)</f>
        <v>0</v>
      </c>
      <c r="G32" s="233" cm="1">
        <f t="array" ref="G32">SUMPRODUCT((LOWER(INDEX(Attendance!$D:$ZZ,MATCH($A32,Attendance!$A:$A,0),0))="x")*(Attendance!$D$2:$ZZ$2=_xlfn.XLOOKUP(G$1,'Point System'!$A:$A,'Point System'!$B:$B,""))*(TEXT(Attendance!$D$1:$ZZ$1,"mmm")="Jun"))*_xlfn.XLOOKUP(G$1,'Point System'!$A:$A,'Point System'!$C:$C,0)</f>
        <v>0</v>
      </c>
      <c r="H32" s="233" cm="1">
        <f t="array" ref="H32">SUMPRODUCT((LOWER(INDEX(Attendance!$D:$ZZ,MATCH($A32,Attendance!$A:$A,0),0))="x")*(Attendance!$D$2:$ZZ$2=_xlfn.XLOOKUP(H$1,'Point System'!$A:$A,'Point System'!$B:$B,""))*(TEXT(Attendance!$D$1:$ZZ$1,"mmm")="Jun"))*_xlfn.XLOOKUP(H$1,'Point System'!$A:$A,'Point System'!$C:$C,0)</f>
        <v>0</v>
      </c>
      <c r="I32" s="233" cm="1">
        <f t="array" ref="I32">SUMPRODUCT((LOWER(INDEX(Attendance!$D:$ZZ,MATCH($A32,Attendance!$A:$A,0),0))="x")*(Attendance!$D$2:$ZZ$2=_xlfn.XLOOKUP(I$1,'Point System'!$A:$A,'Point System'!$B:$B,""))*(TEXT(Attendance!$D$1:$ZZ$1,"mmm")="Jun"))*_xlfn.XLOOKUP(I$1,'Point System'!$A:$A,'Point System'!$C:$C,0)</f>
        <v>0</v>
      </c>
      <c r="J32" s="233" cm="1">
        <f t="array" ref="J32">SUMPRODUCT((LOWER(INDEX(Attendance!$D:$ZZ,MATCH($A32,Attendance!$A:$A,0),0))="x")*(Attendance!$D$2:$ZZ$2=_xlfn.XLOOKUP(J$1,'Point System'!$A:$A,'Point System'!$B:$B,""))*(TEXT(Attendance!$D$1:$ZZ$1,"mmm")="Jun"))*_xlfn.XLOOKUP(J$1,'Point System'!$A:$A,'Point System'!$C:$C,0)</f>
        <v>0</v>
      </c>
      <c r="K32" s="233" cm="1">
        <f t="array" ref="K32">SUMPRODUCT((LOWER(INDEX(Attendance!$D:$ZZ,MATCH($A32,Attendance!$A:$A,0),0))="x")*(Attendance!$D$2:$ZZ$2=_xlfn.XLOOKUP(K$1,'Point System'!$A:$A,'Point System'!$B:$B,""))*(TEXT(Attendance!$D$1:$ZZ$1,"mmm")="Jun"))*_xlfn.XLOOKUP(K$1,'Point System'!$A:$A,'Point System'!$C:$C,0)</f>
        <v>0</v>
      </c>
      <c r="L32" s="188"/>
      <c r="M32" s="188"/>
      <c r="N32" s="188"/>
      <c r="O32" s="188"/>
      <c r="P32" s="241">
        <f t="shared" si="0"/>
        <v>0</v>
      </c>
      <c r="Q32" s="242">
        <f>IFERROR(INDEX(Deduction!$AO:$AO,MATCH($A32,Deduction!$A:$A,0))*_xlfn.XLOOKUP(Q$1,'Point System'!$E:$E,'Point System'!$G:$G,0),0)</f>
        <v>0</v>
      </c>
      <c r="R32" s="242">
        <f>IFERROR(INDEX(Deduction!$AP:$AP,MATCH($A32,Deduction!$A:$A,0))*_xlfn.XLOOKUP(R$1,'Point System'!$E:$E,'Point System'!$G:$G,0),0)</f>
        <v>0</v>
      </c>
      <c r="S32" s="242">
        <f>IFERROR(INDEX(Deduction!$AQ:$AQ,MATCH($A32,Deduction!$A:$A,0))*_xlfn.XLOOKUP(S$1,'Point System'!$E:$E,'Point System'!$G:$G,0),0)</f>
        <v>0</v>
      </c>
      <c r="T32" s="242">
        <f>IFERROR(INDEX(Deduction!$AR:$AR,MATCH($A32,Deduction!$A:$A,0))*_xlfn.XLOOKUP(T$1,'Point System'!$E:$E,'Point System'!$G:$G,0),0)</f>
        <v>0</v>
      </c>
      <c r="U32" s="242">
        <f>IFERROR(INDEX(Deduction!$AS:$AS,MATCH($A32,Deduction!$A:$A,0))*_xlfn.XLOOKUP(U$1,'Point System'!$E:$E,'Point System'!$G:$G,0),0)</f>
        <v>0</v>
      </c>
      <c r="V32" s="242">
        <f>IFERROR(INDEX(Deduction!$AT:$AT,MATCH($A32,Deduction!$A:$A,0))*_xlfn.XLOOKUP(V$1,'Point System'!$E:$E,'Point System'!$G:$G,0),0)</f>
        <v>0</v>
      </c>
      <c r="W32" s="243">
        <f t="shared" si="1"/>
        <v>0</v>
      </c>
      <c r="X32" s="241">
        <f t="shared" si="2"/>
        <v>0</v>
      </c>
      <c r="Y32" s="244" cm="1">
        <f t="array" ref="Y32">IFERROR(SUMPRODUCT((LOWER(INDEX(Attendance!$E:$ZZ,MATCH($A32,Attendance!$A:$A,0),0))="x")*(TEXT(Attendance!$E$1:$ZZ$1,"mmm")="Jun"))/SUMPRODUCT((Attendance!$E$1:$ZZ$1&lt;&gt;"")*(TEXT(Attendance!$E$1:$ZZ$1,"mmm")="Jun")),0)</f>
        <v>0</v>
      </c>
      <c r="Z32" s="245" cm="1">
        <f t="array" ref="Z32">IFERROR(SUMPRODUCT((LOWER(INDEX(Attendance!$E:$ZZ,MATCH($A32,Attendance!$A:$A,0),0))="x")*(Attendance!$E$2:$ZZ$2=_xlfn.XLOOKUP(E$1,'Point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33" spans="1:26" x14ac:dyDescent="0.25">
      <c r="A33" s="60">
        <f>Attendance!A32</f>
        <v>30</v>
      </c>
      <c r="B33" s="60" t="str">
        <f>IF($A33=0,"",IFERROR(_xlfn.LET(_xlpm.x,INDEX(Attendance!$B:$B,MATCH($A33,Attendance!$A:$A,0)),IF(_xlpm.x=0,"",_xlpm.x)),""))</f>
        <v/>
      </c>
      <c r="C33" s="60" t="str">
        <f>IF($A33=0,"",IFERROR(_xlfn.LET(_xlpm.x,INDEX(Attendance!$C:$C,MATCH($A33,Attendance!$A:$A,0)),IF(_xlpm.x=0,"",_xlpm.x)),""))</f>
        <v/>
      </c>
      <c r="D33" s="60" t="str">
        <f>IF($A33=0,"",IFERROR(_xlfn.LET(_xlpm.x,INDEX(Attendance!$D:$D,MATCH($A33,Attendance!$A:$A,0)),IF(_xlpm.x=0,"",_xlpm.x)),""))</f>
        <v/>
      </c>
      <c r="E33" s="233" cm="1">
        <f t="array" ref="E33">SUMPRODUCT((LOWER(INDEX(Attendance!$D:$ZZ,MATCH($A33,Attendance!$A:$A,0),0))="x")*(Attendance!$D$2:$ZZ$2=_xlfn.XLOOKUP(E$1,'Point System'!$A:$A,'Point System'!$B:$B,""))*(TEXT(Attendance!$D$1:$ZZ$1,"mmm")="Jun"))*_xlfn.XLOOKUP(E$1,'Point System'!$A:$A,'Point System'!$C:$C,0)</f>
        <v>0</v>
      </c>
      <c r="F33" s="233" cm="1">
        <f t="array" ref="F33">SUMPRODUCT((LOWER(INDEX(Attendance!$D:$ZZ,MATCH($A33,Attendance!$A:$A,0),0))="x")*(Attendance!$D$2:$ZZ$2=_xlfn.XLOOKUP(F$1,'Point System'!$A:$A,'Point System'!$B:$B,""))*(TEXT(Attendance!$D$1:$ZZ$1,"mmm")="Jun"))*_xlfn.XLOOKUP(F$1,'Point System'!$A:$A,'Point System'!$C:$C,0)</f>
        <v>0</v>
      </c>
      <c r="G33" s="233" cm="1">
        <f t="array" ref="G33">SUMPRODUCT((LOWER(INDEX(Attendance!$D:$ZZ,MATCH($A33,Attendance!$A:$A,0),0))="x")*(Attendance!$D$2:$ZZ$2=_xlfn.XLOOKUP(G$1,'Point System'!$A:$A,'Point System'!$B:$B,""))*(TEXT(Attendance!$D$1:$ZZ$1,"mmm")="Jun"))*_xlfn.XLOOKUP(G$1,'Point System'!$A:$A,'Point System'!$C:$C,0)</f>
        <v>0</v>
      </c>
      <c r="H33" s="233" cm="1">
        <f t="array" ref="H33">SUMPRODUCT((LOWER(INDEX(Attendance!$D:$ZZ,MATCH($A33,Attendance!$A:$A,0),0))="x")*(Attendance!$D$2:$ZZ$2=_xlfn.XLOOKUP(H$1,'Point System'!$A:$A,'Point System'!$B:$B,""))*(TEXT(Attendance!$D$1:$ZZ$1,"mmm")="Jun"))*_xlfn.XLOOKUP(H$1,'Point System'!$A:$A,'Point System'!$C:$C,0)</f>
        <v>0</v>
      </c>
      <c r="I33" s="233" cm="1">
        <f t="array" ref="I33">SUMPRODUCT((LOWER(INDEX(Attendance!$D:$ZZ,MATCH($A33,Attendance!$A:$A,0),0))="x")*(Attendance!$D$2:$ZZ$2=_xlfn.XLOOKUP(I$1,'Point System'!$A:$A,'Point System'!$B:$B,""))*(TEXT(Attendance!$D$1:$ZZ$1,"mmm")="Jun"))*_xlfn.XLOOKUP(I$1,'Point System'!$A:$A,'Point System'!$C:$C,0)</f>
        <v>0</v>
      </c>
      <c r="J33" s="233" cm="1">
        <f t="array" ref="J33">SUMPRODUCT((LOWER(INDEX(Attendance!$D:$ZZ,MATCH($A33,Attendance!$A:$A,0),0))="x")*(Attendance!$D$2:$ZZ$2=_xlfn.XLOOKUP(J$1,'Point System'!$A:$A,'Point System'!$B:$B,""))*(TEXT(Attendance!$D$1:$ZZ$1,"mmm")="Jun"))*_xlfn.XLOOKUP(J$1,'Point System'!$A:$A,'Point System'!$C:$C,0)</f>
        <v>0</v>
      </c>
      <c r="K33" s="233" cm="1">
        <f t="array" ref="K33">SUMPRODUCT((LOWER(INDEX(Attendance!$D:$ZZ,MATCH($A33,Attendance!$A:$A,0),0))="x")*(Attendance!$D$2:$ZZ$2=_xlfn.XLOOKUP(K$1,'Point System'!$A:$A,'Point System'!$B:$B,""))*(TEXT(Attendance!$D$1:$ZZ$1,"mmm")="Jun"))*_xlfn.XLOOKUP(K$1,'Point System'!$A:$A,'Point System'!$C:$C,0)</f>
        <v>0</v>
      </c>
      <c r="L33" s="188"/>
      <c r="M33" s="188"/>
      <c r="N33" s="188"/>
      <c r="O33" s="188"/>
      <c r="P33" s="241">
        <f t="shared" si="0"/>
        <v>0</v>
      </c>
      <c r="Q33" s="242">
        <f>IFERROR(INDEX(Deduction!$AO:$AO,MATCH($A33,Deduction!$A:$A,0))*_xlfn.XLOOKUP(Q$1,'Point System'!$E:$E,'Point System'!$G:$G,0),0)</f>
        <v>0</v>
      </c>
      <c r="R33" s="242">
        <f>IFERROR(INDEX(Deduction!$AP:$AP,MATCH($A33,Deduction!$A:$A,0))*_xlfn.XLOOKUP(R$1,'Point System'!$E:$E,'Point System'!$G:$G,0),0)</f>
        <v>0</v>
      </c>
      <c r="S33" s="242">
        <f>IFERROR(INDEX(Deduction!$AQ:$AQ,MATCH($A33,Deduction!$A:$A,0))*_xlfn.XLOOKUP(S$1,'Point System'!$E:$E,'Point System'!$G:$G,0),0)</f>
        <v>0</v>
      </c>
      <c r="T33" s="242">
        <f>IFERROR(INDEX(Deduction!$AR:$AR,MATCH($A33,Deduction!$A:$A,0))*_xlfn.XLOOKUP(T$1,'Point System'!$E:$E,'Point System'!$G:$G,0),0)</f>
        <v>0</v>
      </c>
      <c r="U33" s="242">
        <f>IFERROR(INDEX(Deduction!$AS:$AS,MATCH($A33,Deduction!$A:$A,0))*_xlfn.XLOOKUP(U$1,'Point System'!$E:$E,'Point System'!$G:$G,0),0)</f>
        <v>0</v>
      </c>
      <c r="V33" s="242">
        <f>IFERROR(INDEX(Deduction!$AT:$AT,MATCH($A33,Deduction!$A:$A,0))*_xlfn.XLOOKUP(V$1,'Point System'!$E:$E,'Point System'!$G:$G,0),0)</f>
        <v>0</v>
      </c>
      <c r="W33" s="243">
        <f t="shared" si="1"/>
        <v>0</v>
      </c>
      <c r="X33" s="241">
        <f t="shared" si="2"/>
        <v>0</v>
      </c>
      <c r="Y33" s="244" cm="1">
        <f t="array" ref="Y33">IFERROR(SUMPRODUCT((LOWER(INDEX(Attendance!$E:$ZZ,MATCH($A33,Attendance!$A:$A,0),0))="x")*(TEXT(Attendance!$E$1:$ZZ$1,"mmm")="Jun"))/SUMPRODUCT((Attendance!$E$1:$ZZ$1&lt;&gt;"")*(TEXT(Attendance!$E$1:$ZZ$1,"mmm")="Jun")),0)</f>
        <v>0</v>
      </c>
      <c r="Z33" s="245" cm="1">
        <f t="array" ref="Z33">IFERROR(SUMPRODUCT((LOWER(INDEX(Attendance!$E:$ZZ,MATCH($A33,Attendance!$A:$A,0),0))="x")*(Attendance!$E$2:$ZZ$2=_xlfn.XLOOKUP(E$1,'Point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34" spans="1:26" x14ac:dyDescent="0.25">
      <c r="A34" s="58">
        <f>Attendance!A33</f>
        <v>31</v>
      </c>
      <c r="B34" s="60" t="str">
        <f>IF($A34=0,"",IFERROR(_xlfn.LET(_xlpm.x,INDEX(Attendance!$B:$B,MATCH($A34,Attendance!$A:$A,0)),IF(_xlpm.x=0,"",_xlpm.x)),""))</f>
        <v/>
      </c>
      <c r="C34" s="60" t="str">
        <f>IF($A34=0,"",IFERROR(_xlfn.LET(_xlpm.x,INDEX(Attendance!$C:$C,MATCH($A34,Attendance!$A:$A,0)),IF(_xlpm.x=0,"",_xlpm.x)),""))</f>
        <v/>
      </c>
      <c r="D34" s="60" t="str">
        <f>IF($A34=0,"",IFERROR(_xlfn.LET(_xlpm.x,INDEX(Attendance!$D:$D,MATCH($A34,Attendance!$A:$A,0)),IF(_xlpm.x=0,"",_xlpm.x)),""))</f>
        <v/>
      </c>
      <c r="E34" s="233" cm="1">
        <f t="array" ref="E34">SUMPRODUCT((LOWER(INDEX(Attendance!$D:$ZZ,MATCH($A34,Attendance!$A:$A,0),0))="x")*(Attendance!$D$2:$ZZ$2=_xlfn.XLOOKUP(E$1,'Point System'!$A:$A,'Point System'!$B:$B,""))*(TEXT(Attendance!$D$1:$ZZ$1,"mmm")="Jun"))*_xlfn.XLOOKUP(E$1,'Point System'!$A:$A,'Point System'!$C:$C,0)</f>
        <v>0</v>
      </c>
      <c r="F34" s="233" cm="1">
        <f t="array" ref="F34">SUMPRODUCT((LOWER(INDEX(Attendance!$D:$ZZ,MATCH($A34,Attendance!$A:$A,0),0))="x")*(Attendance!$D$2:$ZZ$2=_xlfn.XLOOKUP(F$1,'Point System'!$A:$A,'Point System'!$B:$B,""))*(TEXT(Attendance!$D$1:$ZZ$1,"mmm")="Jun"))*_xlfn.XLOOKUP(F$1,'Point System'!$A:$A,'Point System'!$C:$C,0)</f>
        <v>0</v>
      </c>
      <c r="G34" s="233" cm="1">
        <f t="array" ref="G34">SUMPRODUCT((LOWER(INDEX(Attendance!$D:$ZZ,MATCH($A34,Attendance!$A:$A,0),0))="x")*(Attendance!$D$2:$ZZ$2=_xlfn.XLOOKUP(G$1,'Point System'!$A:$A,'Point System'!$B:$B,""))*(TEXT(Attendance!$D$1:$ZZ$1,"mmm")="Jun"))*_xlfn.XLOOKUP(G$1,'Point System'!$A:$A,'Point System'!$C:$C,0)</f>
        <v>0</v>
      </c>
      <c r="H34" s="233" cm="1">
        <f t="array" ref="H34">SUMPRODUCT((LOWER(INDEX(Attendance!$D:$ZZ,MATCH($A34,Attendance!$A:$A,0),0))="x")*(Attendance!$D$2:$ZZ$2=_xlfn.XLOOKUP(H$1,'Point System'!$A:$A,'Point System'!$B:$B,""))*(TEXT(Attendance!$D$1:$ZZ$1,"mmm")="Jun"))*_xlfn.XLOOKUP(H$1,'Point System'!$A:$A,'Point System'!$C:$C,0)</f>
        <v>0</v>
      </c>
      <c r="I34" s="233" cm="1">
        <f t="array" ref="I34">SUMPRODUCT((LOWER(INDEX(Attendance!$D:$ZZ,MATCH($A34,Attendance!$A:$A,0),0))="x")*(Attendance!$D$2:$ZZ$2=_xlfn.XLOOKUP(I$1,'Point System'!$A:$A,'Point System'!$B:$B,""))*(TEXT(Attendance!$D$1:$ZZ$1,"mmm")="Jun"))*_xlfn.XLOOKUP(I$1,'Point System'!$A:$A,'Point System'!$C:$C,0)</f>
        <v>0</v>
      </c>
      <c r="J34" s="233" cm="1">
        <f t="array" ref="J34">SUMPRODUCT((LOWER(INDEX(Attendance!$D:$ZZ,MATCH($A34,Attendance!$A:$A,0),0))="x")*(Attendance!$D$2:$ZZ$2=_xlfn.XLOOKUP(J$1,'Point System'!$A:$A,'Point System'!$B:$B,""))*(TEXT(Attendance!$D$1:$ZZ$1,"mmm")="Jun"))*_xlfn.XLOOKUP(J$1,'Point System'!$A:$A,'Point System'!$C:$C,0)</f>
        <v>0</v>
      </c>
      <c r="K34" s="233" cm="1">
        <f t="array" ref="K34">SUMPRODUCT((LOWER(INDEX(Attendance!$D:$ZZ,MATCH($A34,Attendance!$A:$A,0),0))="x")*(Attendance!$D$2:$ZZ$2=_xlfn.XLOOKUP(K$1,'Point System'!$A:$A,'Point System'!$B:$B,""))*(TEXT(Attendance!$D$1:$ZZ$1,"mmm")="Jun"))*_xlfn.XLOOKUP(K$1,'Point System'!$A:$A,'Point System'!$C:$C,0)</f>
        <v>0</v>
      </c>
      <c r="L34" s="188"/>
      <c r="M34" s="188"/>
      <c r="N34" s="188"/>
      <c r="O34" s="188"/>
      <c r="P34" s="241">
        <f t="shared" si="0"/>
        <v>0</v>
      </c>
      <c r="Q34" s="242">
        <f>IFERROR(INDEX(Deduction!$AO:$AO,MATCH($A34,Deduction!$A:$A,0))*_xlfn.XLOOKUP(Q$1,'Point System'!$E:$E,'Point System'!$G:$G,0),0)</f>
        <v>0</v>
      </c>
      <c r="R34" s="242">
        <f>IFERROR(INDEX(Deduction!$AP:$AP,MATCH($A34,Deduction!$A:$A,0))*_xlfn.XLOOKUP(R$1,'Point System'!$E:$E,'Point System'!$G:$G,0),0)</f>
        <v>0</v>
      </c>
      <c r="S34" s="242">
        <f>IFERROR(INDEX(Deduction!$AQ:$AQ,MATCH($A34,Deduction!$A:$A,0))*_xlfn.XLOOKUP(S$1,'Point System'!$E:$E,'Point System'!$G:$G,0),0)</f>
        <v>0</v>
      </c>
      <c r="T34" s="242">
        <f>IFERROR(INDEX(Deduction!$AR:$AR,MATCH($A34,Deduction!$A:$A,0))*_xlfn.XLOOKUP(T$1,'Point System'!$E:$E,'Point System'!$G:$G,0),0)</f>
        <v>0</v>
      </c>
      <c r="U34" s="242">
        <f>IFERROR(INDEX(Deduction!$AS:$AS,MATCH($A34,Deduction!$A:$A,0))*_xlfn.XLOOKUP(U$1,'Point System'!$E:$E,'Point System'!$G:$G,0),0)</f>
        <v>0</v>
      </c>
      <c r="V34" s="242">
        <f>IFERROR(INDEX(Deduction!$AT:$AT,MATCH($A34,Deduction!$A:$A,0))*_xlfn.XLOOKUP(V$1,'Point System'!$E:$E,'Point System'!$G:$G,0),0)</f>
        <v>0</v>
      </c>
      <c r="W34" s="243">
        <f t="shared" si="1"/>
        <v>0</v>
      </c>
      <c r="X34" s="241">
        <f t="shared" si="2"/>
        <v>0</v>
      </c>
      <c r="Y34" s="244" cm="1">
        <f t="array" ref="Y34">IFERROR(SUMPRODUCT((LOWER(INDEX(Attendance!$E:$ZZ,MATCH($A34,Attendance!$A:$A,0),0))="x")*(TEXT(Attendance!$E$1:$ZZ$1,"mmm")="Jun"))/SUMPRODUCT((Attendance!$E$1:$ZZ$1&lt;&gt;"")*(TEXT(Attendance!$E$1:$ZZ$1,"mmm")="Jun")),0)</f>
        <v>0</v>
      </c>
      <c r="Z34" s="245" cm="1">
        <f t="array" ref="Z34">IFERROR(SUMPRODUCT((LOWER(INDEX(Attendance!$E:$ZZ,MATCH($A34,Attendance!$A:$A,0),0))="x")*(Attendance!$E$2:$ZZ$2=_xlfn.XLOOKUP(E$1,'Point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35" spans="1:26" x14ac:dyDescent="0.25">
      <c r="A35" s="60">
        <f>Attendance!A34</f>
        <v>32</v>
      </c>
      <c r="B35" s="60" t="str">
        <f>IF($A35=0,"",IFERROR(_xlfn.LET(_xlpm.x,INDEX(Attendance!$B:$B,MATCH($A35,Attendance!$A:$A,0)),IF(_xlpm.x=0,"",_xlpm.x)),""))</f>
        <v/>
      </c>
      <c r="C35" s="60" t="str">
        <f>IF($A35=0,"",IFERROR(_xlfn.LET(_xlpm.x,INDEX(Attendance!$C:$C,MATCH($A35,Attendance!$A:$A,0)),IF(_xlpm.x=0,"",_xlpm.x)),""))</f>
        <v/>
      </c>
      <c r="D35" s="60" t="str">
        <f>IF($A35=0,"",IFERROR(_xlfn.LET(_xlpm.x,INDEX(Attendance!$D:$D,MATCH($A35,Attendance!$A:$A,0)),IF(_xlpm.x=0,"",_xlpm.x)),""))</f>
        <v/>
      </c>
      <c r="E35" s="233" cm="1">
        <f t="array" ref="E35">SUMPRODUCT((LOWER(INDEX(Attendance!$D:$ZZ,MATCH($A35,Attendance!$A:$A,0),0))="x")*(Attendance!$D$2:$ZZ$2=_xlfn.XLOOKUP(E$1,'Point System'!$A:$A,'Point System'!$B:$B,""))*(TEXT(Attendance!$D$1:$ZZ$1,"mmm")="Jun"))*_xlfn.XLOOKUP(E$1,'Point System'!$A:$A,'Point System'!$C:$C,0)</f>
        <v>0</v>
      </c>
      <c r="F35" s="233" cm="1">
        <f t="array" ref="F35">SUMPRODUCT((LOWER(INDEX(Attendance!$D:$ZZ,MATCH($A35,Attendance!$A:$A,0),0))="x")*(Attendance!$D$2:$ZZ$2=_xlfn.XLOOKUP(F$1,'Point System'!$A:$A,'Point System'!$B:$B,""))*(TEXT(Attendance!$D$1:$ZZ$1,"mmm")="Jun"))*_xlfn.XLOOKUP(F$1,'Point System'!$A:$A,'Point System'!$C:$C,0)</f>
        <v>0</v>
      </c>
      <c r="G35" s="233" cm="1">
        <f t="array" ref="G35">SUMPRODUCT((LOWER(INDEX(Attendance!$D:$ZZ,MATCH($A35,Attendance!$A:$A,0),0))="x")*(Attendance!$D$2:$ZZ$2=_xlfn.XLOOKUP(G$1,'Point System'!$A:$A,'Point System'!$B:$B,""))*(TEXT(Attendance!$D$1:$ZZ$1,"mmm")="Jun"))*_xlfn.XLOOKUP(G$1,'Point System'!$A:$A,'Point System'!$C:$C,0)</f>
        <v>0</v>
      </c>
      <c r="H35" s="233" cm="1">
        <f t="array" ref="H35">SUMPRODUCT((LOWER(INDEX(Attendance!$D:$ZZ,MATCH($A35,Attendance!$A:$A,0),0))="x")*(Attendance!$D$2:$ZZ$2=_xlfn.XLOOKUP(H$1,'Point System'!$A:$A,'Point System'!$B:$B,""))*(TEXT(Attendance!$D$1:$ZZ$1,"mmm")="Jun"))*_xlfn.XLOOKUP(H$1,'Point System'!$A:$A,'Point System'!$C:$C,0)</f>
        <v>0</v>
      </c>
      <c r="I35" s="233" cm="1">
        <f t="array" ref="I35">SUMPRODUCT((LOWER(INDEX(Attendance!$D:$ZZ,MATCH($A35,Attendance!$A:$A,0),0))="x")*(Attendance!$D$2:$ZZ$2=_xlfn.XLOOKUP(I$1,'Point System'!$A:$A,'Point System'!$B:$B,""))*(TEXT(Attendance!$D$1:$ZZ$1,"mmm")="Jun"))*_xlfn.XLOOKUP(I$1,'Point System'!$A:$A,'Point System'!$C:$C,0)</f>
        <v>0</v>
      </c>
      <c r="J35" s="233" cm="1">
        <f t="array" ref="J35">SUMPRODUCT((LOWER(INDEX(Attendance!$D:$ZZ,MATCH($A35,Attendance!$A:$A,0),0))="x")*(Attendance!$D$2:$ZZ$2=_xlfn.XLOOKUP(J$1,'Point System'!$A:$A,'Point System'!$B:$B,""))*(TEXT(Attendance!$D$1:$ZZ$1,"mmm")="Jun"))*_xlfn.XLOOKUP(J$1,'Point System'!$A:$A,'Point System'!$C:$C,0)</f>
        <v>0</v>
      </c>
      <c r="K35" s="233" cm="1">
        <f t="array" ref="K35">SUMPRODUCT((LOWER(INDEX(Attendance!$D:$ZZ,MATCH($A35,Attendance!$A:$A,0),0))="x")*(Attendance!$D$2:$ZZ$2=_xlfn.XLOOKUP(K$1,'Point System'!$A:$A,'Point System'!$B:$B,""))*(TEXT(Attendance!$D$1:$ZZ$1,"mmm")="Jun"))*_xlfn.XLOOKUP(K$1,'Point System'!$A:$A,'Point System'!$C:$C,0)</f>
        <v>0</v>
      </c>
      <c r="L35" s="188"/>
      <c r="M35" s="188"/>
      <c r="N35" s="188"/>
      <c r="O35" s="188"/>
      <c r="P35" s="241">
        <f t="shared" si="0"/>
        <v>0</v>
      </c>
      <c r="Q35" s="242">
        <f>IFERROR(INDEX(Deduction!$AO:$AO,MATCH($A35,Deduction!$A:$A,0))*_xlfn.XLOOKUP(Q$1,'Point System'!$E:$E,'Point System'!$G:$G,0),0)</f>
        <v>0</v>
      </c>
      <c r="R35" s="242">
        <f>IFERROR(INDEX(Deduction!$AP:$AP,MATCH($A35,Deduction!$A:$A,0))*_xlfn.XLOOKUP(R$1,'Point System'!$E:$E,'Point System'!$G:$G,0),0)</f>
        <v>0</v>
      </c>
      <c r="S35" s="242">
        <f>IFERROR(INDEX(Deduction!$AQ:$AQ,MATCH($A35,Deduction!$A:$A,0))*_xlfn.XLOOKUP(S$1,'Point System'!$E:$E,'Point System'!$G:$G,0),0)</f>
        <v>0</v>
      </c>
      <c r="T35" s="242">
        <f>IFERROR(INDEX(Deduction!$AR:$AR,MATCH($A35,Deduction!$A:$A,0))*_xlfn.XLOOKUP(T$1,'Point System'!$E:$E,'Point System'!$G:$G,0),0)</f>
        <v>0</v>
      </c>
      <c r="U35" s="242">
        <f>IFERROR(INDEX(Deduction!$AS:$AS,MATCH($A35,Deduction!$A:$A,0))*_xlfn.XLOOKUP(U$1,'Point System'!$E:$E,'Point System'!$G:$G,0),0)</f>
        <v>0</v>
      </c>
      <c r="V35" s="242">
        <f>IFERROR(INDEX(Deduction!$AT:$AT,MATCH($A35,Deduction!$A:$A,0))*_xlfn.XLOOKUP(V$1,'Point System'!$E:$E,'Point System'!$G:$G,0),0)</f>
        <v>0</v>
      </c>
      <c r="W35" s="243">
        <f t="shared" si="1"/>
        <v>0</v>
      </c>
      <c r="X35" s="241">
        <f t="shared" si="2"/>
        <v>0</v>
      </c>
      <c r="Y35" s="244" cm="1">
        <f t="array" ref="Y35">IFERROR(SUMPRODUCT((LOWER(INDEX(Attendance!$E:$ZZ,MATCH($A35,Attendance!$A:$A,0),0))="x")*(TEXT(Attendance!$E$1:$ZZ$1,"mmm")="Jun"))/SUMPRODUCT((Attendance!$E$1:$ZZ$1&lt;&gt;"")*(TEXT(Attendance!$E$1:$ZZ$1,"mmm")="Jun")),0)</f>
        <v>0</v>
      </c>
      <c r="Z35" s="245" cm="1">
        <f t="array" ref="Z35">IFERROR(SUMPRODUCT((LOWER(INDEX(Attendance!$E:$ZZ,MATCH($A35,Attendance!$A:$A,0),0))="x")*(Attendance!$E$2:$ZZ$2=_xlfn.XLOOKUP(E$1,'Point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36" spans="1:26" x14ac:dyDescent="0.25">
      <c r="A36" s="58">
        <f>Attendance!A35</f>
        <v>33</v>
      </c>
      <c r="B36" s="60" t="str">
        <f>IF($A36=0,"",IFERROR(_xlfn.LET(_xlpm.x,INDEX(Attendance!$B:$B,MATCH($A36,Attendance!$A:$A,0)),IF(_xlpm.x=0,"",_xlpm.x)),""))</f>
        <v/>
      </c>
      <c r="C36" s="60" t="str">
        <f>IF($A36=0,"",IFERROR(_xlfn.LET(_xlpm.x,INDEX(Attendance!$C:$C,MATCH($A36,Attendance!$A:$A,0)),IF(_xlpm.x=0,"",_xlpm.x)),""))</f>
        <v/>
      </c>
      <c r="D36" s="60" t="str">
        <f>IF($A36=0,"",IFERROR(_xlfn.LET(_xlpm.x,INDEX(Attendance!$D:$D,MATCH($A36,Attendance!$A:$A,0)),IF(_xlpm.x=0,"",_xlpm.x)),""))</f>
        <v/>
      </c>
      <c r="E36" s="233" cm="1">
        <f t="array" ref="E36">SUMPRODUCT((LOWER(INDEX(Attendance!$D:$ZZ,MATCH($A36,Attendance!$A:$A,0),0))="x")*(Attendance!$D$2:$ZZ$2=_xlfn.XLOOKUP(E$1,'Point System'!$A:$A,'Point System'!$B:$B,""))*(TEXT(Attendance!$D$1:$ZZ$1,"mmm")="Jun"))*_xlfn.XLOOKUP(E$1,'Point System'!$A:$A,'Point System'!$C:$C,0)</f>
        <v>0</v>
      </c>
      <c r="F36" s="233" cm="1">
        <f t="array" ref="F36">SUMPRODUCT((LOWER(INDEX(Attendance!$D:$ZZ,MATCH($A36,Attendance!$A:$A,0),0))="x")*(Attendance!$D$2:$ZZ$2=_xlfn.XLOOKUP(F$1,'Point System'!$A:$A,'Point System'!$B:$B,""))*(TEXT(Attendance!$D$1:$ZZ$1,"mmm")="Jun"))*_xlfn.XLOOKUP(F$1,'Point System'!$A:$A,'Point System'!$C:$C,0)</f>
        <v>0</v>
      </c>
      <c r="G36" s="233" cm="1">
        <f t="array" ref="G36">SUMPRODUCT((LOWER(INDEX(Attendance!$D:$ZZ,MATCH($A36,Attendance!$A:$A,0),0))="x")*(Attendance!$D$2:$ZZ$2=_xlfn.XLOOKUP(G$1,'Point System'!$A:$A,'Point System'!$B:$B,""))*(TEXT(Attendance!$D$1:$ZZ$1,"mmm")="Jun"))*_xlfn.XLOOKUP(G$1,'Point System'!$A:$A,'Point System'!$C:$C,0)</f>
        <v>0</v>
      </c>
      <c r="H36" s="233" cm="1">
        <f t="array" ref="H36">SUMPRODUCT((LOWER(INDEX(Attendance!$D:$ZZ,MATCH($A36,Attendance!$A:$A,0),0))="x")*(Attendance!$D$2:$ZZ$2=_xlfn.XLOOKUP(H$1,'Point System'!$A:$A,'Point System'!$B:$B,""))*(TEXT(Attendance!$D$1:$ZZ$1,"mmm")="Jun"))*_xlfn.XLOOKUP(H$1,'Point System'!$A:$A,'Point System'!$C:$C,0)</f>
        <v>0</v>
      </c>
      <c r="I36" s="233" cm="1">
        <f t="array" ref="I36">SUMPRODUCT((LOWER(INDEX(Attendance!$D:$ZZ,MATCH($A36,Attendance!$A:$A,0),0))="x")*(Attendance!$D$2:$ZZ$2=_xlfn.XLOOKUP(I$1,'Point System'!$A:$A,'Point System'!$B:$B,""))*(TEXT(Attendance!$D$1:$ZZ$1,"mmm")="Jun"))*_xlfn.XLOOKUP(I$1,'Point System'!$A:$A,'Point System'!$C:$C,0)</f>
        <v>0</v>
      </c>
      <c r="J36" s="233" cm="1">
        <f t="array" ref="J36">SUMPRODUCT((LOWER(INDEX(Attendance!$D:$ZZ,MATCH($A36,Attendance!$A:$A,0),0))="x")*(Attendance!$D$2:$ZZ$2=_xlfn.XLOOKUP(J$1,'Point System'!$A:$A,'Point System'!$B:$B,""))*(TEXT(Attendance!$D$1:$ZZ$1,"mmm")="Jun"))*_xlfn.XLOOKUP(J$1,'Point System'!$A:$A,'Point System'!$C:$C,0)</f>
        <v>0</v>
      </c>
      <c r="K36" s="233" cm="1">
        <f t="array" ref="K36">SUMPRODUCT((LOWER(INDEX(Attendance!$D:$ZZ,MATCH($A36,Attendance!$A:$A,0),0))="x")*(Attendance!$D$2:$ZZ$2=_xlfn.XLOOKUP(K$1,'Point System'!$A:$A,'Point System'!$B:$B,""))*(TEXT(Attendance!$D$1:$ZZ$1,"mmm")="Jun"))*_xlfn.XLOOKUP(K$1,'Point System'!$A:$A,'Point System'!$C:$C,0)</f>
        <v>0</v>
      </c>
      <c r="L36" s="188"/>
      <c r="M36" s="188"/>
      <c r="N36" s="188"/>
      <c r="O36" s="188"/>
      <c r="P36" s="241">
        <f t="shared" si="0"/>
        <v>0</v>
      </c>
      <c r="Q36" s="242">
        <f>IFERROR(INDEX(Deduction!$AO:$AO,MATCH($A36,Deduction!$A:$A,0))*_xlfn.XLOOKUP(Q$1,'Point System'!$E:$E,'Point System'!$G:$G,0),0)</f>
        <v>0</v>
      </c>
      <c r="R36" s="242">
        <f>IFERROR(INDEX(Deduction!$AP:$AP,MATCH($A36,Deduction!$A:$A,0))*_xlfn.XLOOKUP(R$1,'Point System'!$E:$E,'Point System'!$G:$G,0),0)</f>
        <v>0</v>
      </c>
      <c r="S36" s="242">
        <f>IFERROR(INDEX(Deduction!$AQ:$AQ,MATCH($A36,Deduction!$A:$A,0))*_xlfn.XLOOKUP(S$1,'Point System'!$E:$E,'Point System'!$G:$G,0),0)</f>
        <v>0</v>
      </c>
      <c r="T36" s="242">
        <f>IFERROR(INDEX(Deduction!$AR:$AR,MATCH($A36,Deduction!$A:$A,0))*_xlfn.XLOOKUP(T$1,'Point System'!$E:$E,'Point System'!$G:$G,0),0)</f>
        <v>0</v>
      </c>
      <c r="U36" s="242">
        <f>IFERROR(INDEX(Deduction!$AS:$AS,MATCH($A36,Deduction!$A:$A,0))*_xlfn.XLOOKUP(U$1,'Point System'!$E:$E,'Point System'!$G:$G,0),0)</f>
        <v>0</v>
      </c>
      <c r="V36" s="242">
        <f>IFERROR(INDEX(Deduction!$AT:$AT,MATCH($A36,Deduction!$A:$A,0))*_xlfn.XLOOKUP(V$1,'Point System'!$E:$E,'Point System'!$G:$G,0),0)</f>
        <v>0</v>
      </c>
      <c r="W36" s="243">
        <f t="shared" si="1"/>
        <v>0</v>
      </c>
      <c r="X36" s="241">
        <f t="shared" si="2"/>
        <v>0</v>
      </c>
      <c r="Y36" s="244" cm="1">
        <f t="array" ref="Y36">IFERROR(SUMPRODUCT((LOWER(INDEX(Attendance!$E:$ZZ,MATCH($A36,Attendance!$A:$A,0),0))="x")*(TEXT(Attendance!$E$1:$ZZ$1,"mmm")="Jun"))/SUMPRODUCT((Attendance!$E$1:$ZZ$1&lt;&gt;"")*(TEXT(Attendance!$E$1:$ZZ$1,"mmm")="Jun")),0)</f>
        <v>0</v>
      </c>
      <c r="Z36" s="245" cm="1">
        <f t="array" ref="Z36">IFERROR(SUMPRODUCT((LOWER(INDEX(Attendance!$E:$ZZ,MATCH($A36,Attendance!$A:$A,0),0))="x")*(Attendance!$E$2:$ZZ$2=_xlfn.XLOOKUP(E$1,'Point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37" spans="1:26" x14ac:dyDescent="0.25">
      <c r="A37" s="60">
        <f>Attendance!A36</f>
        <v>34</v>
      </c>
      <c r="B37" s="60" t="str">
        <f>IF($A37=0,"",IFERROR(_xlfn.LET(_xlpm.x,INDEX(Attendance!$B:$B,MATCH($A37,Attendance!$A:$A,0)),IF(_xlpm.x=0,"",_xlpm.x)),""))</f>
        <v/>
      </c>
      <c r="C37" s="60" t="str">
        <f>IF($A37=0,"",IFERROR(_xlfn.LET(_xlpm.x,INDEX(Attendance!$C:$C,MATCH($A37,Attendance!$A:$A,0)),IF(_xlpm.x=0,"",_xlpm.x)),""))</f>
        <v/>
      </c>
      <c r="D37" s="60" t="str">
        <f>IF($A37=0,"",IFERROR(_xlfn.LET(_xlpm.x,INDEX(Attendance!$D:$D,MATCH($A37,Attendance!$A:$A,0)),IF(_xlpm.x=0,"",_xlpm.x)),""))</f>
        <v/>
      </c>
      <c r="E37" s="233" cm="1">
        <f t="array" ref="E37">SUMPRODUCT((LOWER(INDEX(Attendance!$D:$ZZ,MATCH($A37,Attendance!$A:$A,0),0))="x")*(Attendance!$D$2:$ZZ$2=_xlfn.XLOOKUP(E$1,'Point System'!$A:$A,'Point System'!$B:$B,""))*(TEXT(Attendance!$D$1:$ZZ$1,"mmm")="Jun"))*_xlfn.XLOOKUP(E$1,'Point System'!$A:$A,'Point System'!$C:$C,0)</f>
        <v>0</v>
      </c>
      <c r="F37" s="233" cm="1">
        <f t="array" ref="F37">SUMPRODUCT((LOWER(INDEX(Attendance!$D:$ZZ,MATCH($A37,Attendance!$A:$A,0),0))="x")*(Attendance!$D$2:$ZZ$2=_xlfn.XLOOKUP(F$1,'Point System'!$A:$A,'Point System'!$B:$B,""))*(TEXT(Attendance!$D$1:$ZZ$1,"mmm")="Jun"))*_xlfn.XLOOKUP(F$1,'Point System'!$A:$A,'Point System'!$C:$C,0)</f>
        <v>0</v>
      </c>
      <c r="G37" s="233" cm="1">
        <f t="array" ref="G37">SUMPRODUCT((LOWER(INDEX(Attendance!$D:$ZZ,MATCH($A37,Attendance!$A:$A,0),0))="x")*(Attendance!$D$2:$ZZ$2=_xlfn.XLOOKUP(G$1,'Point System'!$A:$A,'Point System'!$B:$B,""))*(TEXT(Attendance!$D$1:$ZZ$1,"mmm")="Jun"))*_xlfn.XLOOKUP(G$1,'Point System'!$A:$A,'Point System'!$C:$C,0)</f>
        <v>0</v>
      </c>
      <c r="H37" s="233" cm="1">
        <f t="array" ref="H37">SUMPRODUCT((LOWER(INDEX(Attendance!$D:$ZZ,MATCH($A37,Attendance!$A:$A,0),0))="x")*(Attendance!$D$2:$ZZ$2=_xlfn.XLOOKUP(H$1,'Point System'!$A:$A,'Point System'!$B:$B,""))*(TEXT(Attendance!$D$1:$ZZ$1,"mmm")="Jun"))*_xlfn.XLOOKUP(H$1,'Point System'!$A:$A,'Point System'!$C:$C,0)</f>
        <v>0</v>
      </c>
      <c r="I37" s="233" cm="1">
        <f t="array" ref="I37">SUMPRODUCT((LOWER(INDEX(Attendance!$D:$ZZ,MATCH($A37,Attendance!$A:$A,0),0))="x")*(Attendance!$D$2:$ZZ$2=_xlfn.XLOOKUP(I$1,'Point System'!$A:$A,'Point System'!$B:$B,""))*(TEXT(Attendance!$D$1:$ZZ$1,"mmm")="Jun"))*_xlfn.XLOOKUP(I$1,'Point System'!$A:$A,'Point System'!$C:$C,0)</f>
        <v>0</v>
      </c>
      <c r="J37" s="233" cm="1">
        <f t="array" ref="J37">SUMPRODUCT((LOWER(INDEX(Attendance!$D:$ZZ,MATCH($A37,Attendance!$A:$A,0),0))="x")*(Attendance!$D$2:$ZZ$2=_xlfn.XLOOKUP(J$1,'Point System'!$A:$A,'Point System'!$B:$B,""))*(TEXT(Attendance!$D$1:$ZZ$1,"mmm")="Jun"))*_xlfn.XLOOKUP(J$1,'Point System'!$A:$A,'Point System'!$C:$C,0)</f>
        <v>0</v>
      </c>
      <c r="K37" s="233" cm="1">
        <f t="array" ref="K37">SUMPRODUCT((LOWER(INDEX(Attendance!$D:$ZZ,MATCH($A37,Attendance!$A:$A,0),0))="x")*(Attendance!$D$2:$ZZ$2=_xlfn.XLOOKUP(K$1,'Point System'!$A:$A,'Point System'!$B:$B,""))*(TEXT(Attendance!$D$1:$ZZ$1,"mmm")="Jun"))*_xlfn.XLOOKUP(K$1,'Point System'!$A:$A,'Point System'!$C:$C,0)</f>
        <v>0</v>
      </c>
      <c r="L37" s="188"/>
      <c r="M37" s="188"/>
      <c r="N37" s="188"/>
      <c r="O37" s="188"/>
      <c r="P37" s="241">
        <f t="shared" si="0"/>
        <v>0</v>
      </c>
      <c r="Q37" s="242">
        <f>IFERROR(INDEX(Deduction!$AO:$AO,MATCH($A37,Deduction!$A:$A,0))*_xlfn.XLOOKUP(Q$1,'Point System'!$E:$E,'Point System'!$G:$G,0),0)</f>
        <v>0</v>
      </c>
      <c r="R37" s="242">
        <f>IFERROR(INDEX(Deduction!$AP:$AP,MATCH($A37,Deduction!$A:$A,0))*_xlfn.XLOOKUP(R$1,'Point System'!$E:$E,'Point System'!$G:$G,0),0)</f>
        <v>0</v>
      </c>
      <c r="S37" s="242">
        <f>IFERROR(INDEX(Deduction!$AQ:$AQ,MATCH($A37,Deduction!$A:$A,0))*_xlfn.XLOOKUP(S$1,'Point System'!$E:$E,'Point System'!$G:$G,0),0)</f>
        <v>0</v>
      </c>
      <c r="T37" s="242">
        <f>IFERROR(INDEX(Deduction!$AR:$AR,MATCH($A37,Deduction!$A:$A,0))*_xlfn.XLOOKUP(T$1,'Point System'!$E:$E,'Point System'!$G:$G,0),0)</f>
        <v>0</v>
      </c>
      <c r="U37" s="242">
        <f>IFERROR(INDEX(Deduction!$AS:$AS,MATCH($A37,Deduction!$A:$A,0))*_xlfn.XLOOKUP(U$1,'Point System'!$E:$E,'Point System'!$G:$G,0),0)</f>
        <v>0</v>
      </c>
      <c r="V37" s="242">
        <f>IFERROR(INDEX(Deduction!$AT:$AT,MATCH($A37,Deduction!$A:$A,0))*_xlfn.XLOOKUP(V$1,'Point System'!$E:$E,'Point System'!$G:$G,0),0)</f>
        <v>0</v>
      </c>
      <c r="W37" s="243">
        <f t="shared" si="1"/>
        <v>0</v>
      </c>
      <c r="X37" s="241">
        <f t="shared" si="2"/>
        <v>0</v>
      </c>
      <c r="Y37" s="244" cm="1">
        <f t="array" ref="Y37">IFERROR(SUMPRODUCT((LOWER(INDEX(Attendance!$E:$ZZ,MATCH($A37,Attendance!$A:$A,0),0))="x")*(TEXT(Attendance!$E$1:$ZZ$1,"mmm")="Jun"))/SUMPRODUCT((Attendance!$E$1:$ZZ$1&lt;&gt;"")*(TEXT(Attendance!$E$1:$ZZ$1,"mmm")="Jun")),0)</f>
        <v>0</v>
      </c>
      <c r="Z37" s="245" cm="1">
        <f t="array" ref="Z37">IFERROR(SUMPRODUCT((LOWER(INDEX(Attendance!$E:$ZZ,MATCH($A37,Attendance!$A:$A,0),0))="x")*(Attendance!$E$2:$ZZ$2=_xlfn.XLOOKUP(E$1,'Point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38" spans="1:26" x14ac:dyDescent="0.25">
      <c r="A38" s="58">
        <f>Attendance!A37</f>
        <v>35</v>
      </c>
      <c r="B38" s="60" t="str">
        <f>IF($A38=0,"",IFERROR(_xlfn.LET(_xlpm.x,INDEX(Attendance!$B:$B,MATCH($A38,Attendance!$A:$A,0)),IF(_xlpm.x=0,"",_xlpm.x)),""))</f>
        <v/>
      </c>
      <c r="C38" s="60" t="str">
        <f>IF($A38=0,"",IFERROR(_xlfn.LET(_xlpm.x,INDEX(Attendance!$C:$C,MATCH($A38,Attendance!$A:$A,0)),IF(_xlpm.x=0,"",_xlpm.x)),""))</f>
        <v/>
      </c>
      <c r="D38" s="60" t="str">
        <f>IF($A38=0,"",IFERROR(_xlfn.LET(_xlpm.x,INDEX(Attendance!$D:$D,MATCH($A38,Attendance!$A:$A,0)),IF(_xlpm.x=0,"",_xlpm.x)),""))</f>
        <v/>
      </c>
      <c r="E38" s="233" cm="1">
        <f t="array" ref="E38">SUMPRODUCT((LOWER(INDEX(Attendance!$D:$ZZ,MATCH($A38,Attendance!$A:$A,0),0))="x")*(Attendance!$D$2:$ZZ$2=_xlfn.XLOOKUP(E$1,'Point System'!$A:$A,'Point System'!$B:$B,""))*(TEXT(Attendance!$D$1:$ZZ$1,"mmm")="Jun"))*_xlfn.XLOOKUP(E$1,'Point System'!$A:$A,'Point System'!$C:$C,0)</f>
        <v>0</v>
      </c>
      <c r="F38" s="233" cm="1">
        <f t="array" ref="F38">SUMPRODUCT((LOWER(INDEX(Attendance!$D:$ZZ,MATCH($A38,Attendance!$A:$A,0),0))="x")*(Attendance!$D$2:$ZZ$2=_xlfn.XLOOKUP(F$1,'Point System'!$A:$A,'Point System'!$B:$B,""))*(TEXT(Attendance!$D$1:$ZZ$1,"mmm")="Jun"))*_xlfn.XLOOKUP(F$1,'Point System'!$A:$A,'Point System'!$C:$C,0)</f>
        <v>0</v>
      </c>
      <c r="G38" s="233" cm="1">
        <f t="array" ref="G38">SUMPRODUCT((LOWER(INDEX(Attendance!$D:$ZZ,MATCH($A38,Attendance!$A:$A,0),0))="x")*(Attendance!$D$2:$ZZ$2=_xlfn.XLOOKUP(G$1,'Point System'!$A:$A,'Point System'!$B:$B,""))*(TEXT(Attendance!$D$1:$ZZ$1,"mmm")="Jun"))*_xlfn.XLOOKUP(G$1,'Point System'!$A:$A,'Point System'!$C:$C,0)</f>
        <v>0</v>
      </c>
      <c r="H38" s="233" cm="1">
        <f t="array" ref="H38">SUMPRODUCT((LOWER(INDEX(Attendance!$D:$ZZ,MATCH($A38,Attendance!$A:$A,0),0))="x")*(Attendance!$D$2:$ZZ$2=_xlfn.XLOOKUP(H$1,'Point System'!$A:$A,'Point System'!$B:$B,""))*(TEXT(Attendance!$D$1:$ZZ$1,"mmm")="Jun"))*_xlfn.XLOOKUP(H$1,'Point System'!$A:$A,'Point System'!$C:$C,0)</f>
        <v>0</v>
      </c>
      <c r="I38" s="233" cm="1">
        <f t="array" ref="I38">SUMPRODUCT((LOWER(INDEX(Attendance!$D:$ZZ,MATCH($A38,Attendance!$A:$A,0),0))="x")*(Attendance!$D$2:$ZZ$2=_xlfn.XLOOKUP(I$1,'Point System'!$A:$A,'Point System'!$B:$B,""))*(TEXT(Attendance!$D$1:$ZZ$1,"mmm")="Jun"))*_xlfn.XLOOKUP(I$1,'Point System'!$A:$A,'Point System'!$C:$C,0)</f>
        <v>0</v>
      </c>
      <c r="J38" s="233" cm="1">
        <f t="array" ref="J38">SUMPRODUCT((LOWER(INDEX(Attendance!$D:$ZZ,MATCH($A38,Attendance!$A:$A,0),0))="x")*(Attendance!$D$2:$ZZ$2=_xlfn.XLOOKUP(J$1,'Point System'!$A:$A,'Point System'!$B:$B,""))*(TEXT(Attendance!$D$1:$ZZ$1,"mmm")="Jun"))*_xlfn.XLOOKUP(J$1,'Point System'!$A:$A,'Point System'!$C:$C,0)</f>
        <v>0</v>
      </c>
      <c r="K38" s="233" cm="1">
        <f t="array" ref="K38">SUMPRODUCT((LOWER(INDEX(Attendance!$D:$ZZ,MATCH($A38,Attendance!$A:$A,0),0))="x")*(Attendance!$D$2:$ZZ$2=_xlfn.XLOOKUP(K$1,'Point System'!$A:$A,'Point System'!$B:$B,""))*(TEXT(Attendance!$D$1:$ZZ$1,"mmm")="Jun"))*_xlfn.XLOOKUP(K$1,'Point System'!$A:$A,'Point System'!$C:$C,0)</f>
        <v>0</v>
      </c>
      <c r="L38" s="188"/>
      <c r="M38" s="188"/>
      <c r="N38" s="188"/>
      <c r="O38" s="188"/>
      <c r="P38" s="241">
        <f t="shared" si="0"/>
        <v>0</v>
      </c>
      <c r="Q38" s="242">
        <f>IFERROR(INDEX(Deduction!$AO:$AO,MATCH($A38,Deduction!$A:$A,0))*_xlfn.XLOOKUP(Q$1,'Point System'!$E:$E,'Point System'!$G:$G,0),0)</f>
        <v>0</v>
      </c>
      <c r="R38" s="242">
        <f>IFERROR(INDEX(Deduction!$AP:$AP,MATCH($A38,Deduction!$A:$A,0))*_xlfn.XLOOKUP(R$1,'Point System'!$E:$E,'Point System'!$G:$G,0),0)</f>
        <v>0</v>
      </c>
      <c r="S38" s="242">
        <f>IFERROR(INDEX(Deduction!$AQ:$AQ,MATCH($A38,Deduction!$A:$A,0))*_xlfn.XLOOKUP(S$1,'Point System'!$E:$E,'Point System'!$G:$G,0),0)</f>
        <v>0</v>
      </c>
      <c r="T38" s="242">
        <f>IFERROR(INDEX(Deduction!$AR:$AR,MATCH($A38,Deduction!$A:$A,0))*_xlfn.XLOOKUP(T$1,'Point System'!$E:$E,'Point System'!$G:$G,0),0)</f>
        <v>0</v>
      </c>
      <c r="U38" s="242">
        <f>IFERROR(INDEX(Deduction!$AS:$AS,MATCH($A38,Deduction!$A:$A,0))*_xlfn.XLOOKUP(U$1,'Point System'!$E:$E,'Point System'!$G:$G,0),0)</f>
        <v>0</v>
      </c>
      <c r="V38" s="242">
        <f>IFERROR(INDEX(Deduction!$AT:$AT,MATCH($A38,Deduction!$A:$A,0))*_xlfn.XLOOKUP(V$1,'Point System'!$E:$E,'Point System'!$G:$G,0),0)</f>
        <v>0</v>
      </c>
      <c r="W38" s="243">
        <f t="shared" si="1"/>
        <v>0</v>
      </c>
      <c r="X38" s="241">
        <f t="shared" si="2"/>
        <v>0</v>
      </c>
      <c r="Y38" s="244" cm="1">
        <f t="array" ref="Y38">IFERROR(SUMPRODUCT((LOWER(INDEX(Attendance!$E:$ZZ,MATCH($A38,Attendance!$A:$A,0),0))="x")*(TEXT(Attendance!$E$1:$ZZ$1,"mmm")="Jun"))/SUMPRODUCT((Attendance!$E$1:$ZZ$1&lt;&gt;"")*(TEXT(Attendance!$E$1:$ZZ$1,"mmm")="Jun")),0)</f>
        <v>0</v>
      </c>
      <c r="Z38" s="245" cm="1">
        <f t="array" ref="Z38">IFERROR(SUMPRODUCT((LOWER(INDEX(Attendance!$E:$ZZ,MATCH($A38,Attendance!$A:$A,0),0))="x")*(Attendance!$E$2:$ZZ$2=_xlfn.XLOOKUP(E$1,'Point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39" spans="1:26" x14ac:dyDescent="0.25">
      <c r="A39" s="60">
        <f>Attendance!A38</f>
        <v>36</v>
      </c>
      <c r="B39" s="60" t="str">
        <f>IF($A39=0,"",IFERROR(_xlfn.LET(_xlpm.x,INDEX(Attendance!$B:$B,MATCH($A39,Attendance!$A:$A,0)),IF(_xlpm.x=0,"",_xlpm.x)),""))</f>
        <v/>
      </c>
      <c r="C39" s="60" t="str">
        <f>IF($A39=0,"",IFERROR(_xlfn.LET(_xlpm.x,INDEX(Attendance!$C:$C,MATCH($A39,Attendance!$A:$A,0)),IF(_xlpm.x=0,"",_xlpm.x)),""))</f>
        <v/>
      </c>
      <c r="D39" s="60" t="str">
        <f>IF($A39=0,"",IFERROR(_xlfn.LET(_xlpm.x,INDEX(Attendance!$D:$D,MATCH($A39,Attendance!$A:$A,0)),IF(_xlpm.x=0,"",_xlpm.x)),""))</f>
        <v/>
      </c>
      <c r="E39" s="233" cm="1">
        <f t="array" ref="E39">SUMPRODUCT((LOWER(INDEX(Attendance!$D:$ZZ,MATCH($A39,Attendance!$A:$A,0),0))="x")*(Attendance!$D$2:$ZZ$2=_xlfn.XLOOKUP(E$1,'Point System'!$A:$A,'Point System'!$B:$B,""))*(TEXT(Attendance!$D$1:$ZZ$1,"mmm")="Jun"))*_xlfn.XLOOKUP(E$1,'Point System'!$A:$A,'Point System'!$C:$C,0)</f>
        <v>0</v>
      </c>
      <c r="F39" s="233" cm="1">
        <f t="array" ref="F39">SUMPRODUCT((LOWER(INDEX(Attendance!$D:$ZZ,MATCH($A39,Attendance!$A:$A,0),0))="x")*(Attendance!$D$2:$ZZ$2=_xlfn.XLOOKUP(F$1,'Point System'!$A:$A,'Point System'!$B:$B,""))*(TEXT(Attendance!$D$1:$ZZ$1,"mmm")="Jun"))*_xlfn.XLOOKUP(F$1,'Point System'!$A:$A,'Point System'!$C:$C,0)</f>
        <v>0</v>
      </c>
      <c r="G39" s="233" cm="1">
        <f t="array" ref="G39">SUMPRODUCT((LOWER(INDEX(Attendance!$D:$ZZ,MATCH($A39,Attendance!$A:$A,0),0))="x")*(Attendance!$D$2:$ZZ$2=_xlfn.XLOOKUP(G$1,'Point System'!$A:$A,'Point System'!$B:$B,""))*(TEXT(Attendance!$D$1:$ZZ$1,"mmm")="Jun"))*_xlfn.XLOOKUP(G$1,'Point System'!$A:$A,'Point System'!$C:$C,0)</f>
        <v>0</v>
      </c>
      <c r="H39" s="233" cm="1">
        <f t="array" ref="H39">SUMPRODUCT((LOWER(INDEX(Attendance!$D:$ZZ,MATCH($A39,Attendance!$A:$A,0),0))="x")*(Attendance!$D$2:$ZZ$2=_xlfn.XLOOKUP(H$1,'Point System'!$A:$A,'Point System'!$B:$B,""))*(TEXT(Attendance!$D$1:$ZZ$1,"mmm")="Jun"))*_xlfn.XLOOKUP(H$1,'Point System'!$A:$A,'Point System'!$C:$C,0)</f>
        <v>0</v>
      </c>
      <c r="I39" s="233" cm="1">
        <f t="array" ref="I39">SUMPRODUCT((LOWER(INDEX(Attendance!$D:$ZZ,MATCH($A39,Attendance!$A:$A,0),0))="x")*(Attendance!$D$2:$ZZ$2=_xlfn.XLOOKUP(I$1,'Point System'!$A:$A,'Point System'!$B:$B,""))*(TEXT(Attendance!$D$1:$ZZ$1,"mmm")="Jun"))*_xlfn.XLOOKUP(I$1,'Point System'!$A:$A,'Point System'!$C:$C,0)</f>
        <v>0</v>
      </c>
      <c r="J39" s="233" cm="1">
        <f t="array" ref="J39">SUMPRODUCT((LOWER(INDEX(Attendance!$D:$ZZ,MATCH($A39,Attendance!$A:$A,0),0))="x")*(Attendance!$D$2:$ZZ$2=_xlfn.XLOOKUP(J$1,'Point System'!$A:$A,'Point System'!$B:$B,""))*(TEXT(Attendance!$D$1:$ZZ$1,"mmm")="Jun"))*_xlfn.XLOOKUP(J$1,'Point System'!$A:$A,'Point System'!$C:$C,0)</f>
        <v>0</v>
      </c>
      <c r="K39" s="233" cm="1">
        <f t="array" ref="K39">SUMPRODUCT((LOWER(INDEX(Attendance!$D:$ZZ,MATCH($A39,Attendance!$A:$A,0),0))="x")*(Attendance!$D$2:$ZZ$2=_xlfn.XLOOKUP(K$1,'Point System'!$A:$A,'Point System'!$B:$B,""))*(TEXT(Attendance!$D$1:$ZZ$1,"mmm")="Jun"))*_xlfn.XLOOKUP(K$1,'Point System'!$A:$A,'Point System'!$C:$C,0)</f>
        <v>0</v>
      </c>
      <c r="L39" s="188"/>
      <c r="M39" s="188"/>
      <c r="N39" s="188"/>
      <c r="O39" s="188"/>
      <c r="P39" s="241">
        <f t="shared" si="0"/>
        <v>0</v>
      </c>
      <c r="Q39" s="242">
        <f>IFERROR(INDEX(Deduction!$AO:$AO,MATCH($A39,Deduction!$A:$A,0))*_xlfn.XLOOKUP(Q$1,'Point System'!$E:$E,'Point System'!$G:$G,0),0)</f>
        <v>0</v>
      </c>
      <c r="R39" s="242">
        <f>IFERROR(INDEX(Deduction!$AP:$AP,MATCH($A39,Deduction!$A:$A,0))*_xlfn.XLOOKUP(R$1,'Point System'!$E:$E,'Point System'!$G:$G,0),0)</f>
        <v>0</v>
      </c>
      <c r="S39" s="242">
        <f>IFERROR(INDEX(Deduction!$AQ:$AQ,MATCH($A39,Deduction!$A:$A,0))*_xlfn.XLOOKUP(S$1,'Point System'!$E:$E,'Point System'!$G:$G,0),0)</f>
        <v>0</v>
      </c>
      <c r="T39" s="242">
        <f>IFERROR(INDEX(Deduction!$AR:$AR,MATCH($A39,Deduction!$A:$A,0))*_xlfn.XLOOKUP(T$1,'Point System'!$E:$E,'Point System'!$G:$G,0),0)</f>
        <v>0</v>
      </c>
      <c r="U39" s="242">
        <f>IFERROR(INDEX(Deduction!$AS:$AS,MATCH($A39,Deduction!$A:$A,0))*_xlfn.XLOOKUP(U$1,'Point System'!$E:$E,'Point System'!$G:$G,0),0)</f>
        <v>0</v>
      </c>
      <c r="V39" s="242">
        <f>IFERROR(INDEX(Deduction!$AT:$AT,MATCH($A39,Deduction!$A:$A,0))*_xlfn.XLOOKUP(V$1,'Point System'!$E:$E,'Point System'!$G:$G,0),0)</f>
        <v>0</v>
      </c>
      <c r="W39" s="243">
        <f t="shared" si="1"/>
        <v>0</v>
      </c>
      <c r="X39" s="241">
        <f t="shared" si="2"/>
        <v>0</v>
      </c>
      <c r="Y39" s="244" cm="1">
        <f t="array" ref="Y39">IFERROR(SUMPRODUCT((LOWER(INDEX(Attendance!$E:$ZZ,MATCH($A39,Attendance!$A:$A,0),0))="x")*(TEXT(Attendance!$E$1:$ZZ$1,"mmm")="Jun"))/SUMPRODUCT((Attendance!$E$1:$ZZ$1&lt;&gt;"")*(TEXT(Attendance!$E$1:$ZZ$1,"mmm")="Jun")),0)</f>
        <v>0</v>
      </c>
      <c r="Z39" s="245" cm="1">
        <f t="array" ref="Z39">IFERROR(SUMPRODUCT((LOWER(INDEX(Attendance!$E:$ZZ,MATCH($A39,Attendance!$A:$A,0),0))="x")*(Attendance!$E$2:$ZZ$2=_xlfn.XLOOKUP(E$1,'Point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40" spans="1:26" x14ac:dyDescent="0.25">
      <c r="A40" s="58">
        <f>Attendance!A39</f>
        <v>37</v>
      </c>
      <c r="B40" s="60" t="str">
        <f>IF($A40=0,"",IFERROR(_xlfn.LET(_xlpm.x,INDEX(Attendance!$B:$B,MATCH($A40,Attendance!$A:$A,0)),IF(_xlpm.x=0,"",_xlpm.x)),""))</f>
        <v/>
      </c>
      <c r="C40" s="60" t="str">
        <f>IF($A40=0,"",IFERROR(_xlfn.LET(_xlpm.x,INDEX(Attendance!$C:$C,MATCH($A40,Attendance!$A:$A,0)),IF(_xlpm.x=0,"",_xlpm.x)),""))</f>
        <v/>
      </c>
      <c r="D40" s="60" t="str">
        <f>IF($A40=0,"",IFERROR(_xlfn.LET(_xlpm.x,INDEX(Attendance!$D:$D,MATCH($A40,Attendance!$A:$A,0)),IF(_xlpm.x=0,"",_xlpm.x)),""))</f>
        <v/>
      </c>
      <c r="E40" s="233" cm="1">
        <f t="array" ref="E40">SUMPRODUCT((LOWER(INDEX(Attendance!$D:$ZZ,MATCH($A40,Attendance!$A:$A,0),0))="x")*(Attendance!$D$2:$ZZ$2=_xlfn.XLOOKUP(E$1,'Point System'!$A:$A,'Point System'!$B:$B,""))*(TEXT(Attendance!$D$1:$ZZ$1,"mmm")="Jun"))*_xlfn.XLOOKUP(E$1,'Point System'!$A:$A,'Point System'!$C:$C,0)</f>
        <v>0</v>
      </c>
      <c r="F40" s="233" cm="1">
        <f t="array" ref="F40">SUMPRODUCT((LOWER(INDEX(Attendance!$D:$ZZ,MATCH($A40,Attendance!$A:$A,0),0))="x")*(Attendance!$D$2:$ZZ$2=_xlfn.XLOOKUP(F$1,'Point System'!$A:$A,'Point System'!$B:$B,""))*(TEXT(Attendance!$D$1:$ZZ$1,"mmm")="Jun"))*_xlfn.XLOOKUP(F$1,'Point System'!$A:$A,'Point System'!$C:$C,0)</f>
        <v>0</v>
      </c>
      <c r="G40" s="233" cm="1">
        <f t="array" ref="G40">SUMPRODUCT((LOWER(INDEX(Attendance!$D:$ZZ,MATCH($A40,Attendance!$A:$A,0),0))="x")*(Attendance!$D$2:$ZZ$2=_xlfn.XLOOKUP(G$1,'Point System'!$A:$A,'Point System'!$B:$B,""))*(TEXT(Attendance!$D$1:$ZZ$1,"mmm")="Jun"))*_xlfn.XLOOKUP(G$1,'Point System'!$A:$A,'Point System'!$C:$C,0)</f>
        <v>0</v>
      </c>
      <c r="H40" s="233" cm="1">
        <f t="array" ref="H40">SUMPRODUCT((LOWER(INDEX(Attendance!$D:$ZZ,MATCH($A40,Attendance!$A:$A,0),0))="x")*(Attendance!$D$2:$ZZ$2=_xlfn.XLOOKUP(H$1,'Point System'!$A:$A,'Point System'!$B:$B,""))*(TEXT(Attendance!$D$1:$ZZ$1,"mmm")="Jun"))*_xlfn.XLOOKUP(H$1,'Point System'!$A:$A,'Point System'!$C:$C,0)</f>
        <v>0</v>
      </c>
      <c r="I40" s="233" cm="1">
        <f t="array" ref="I40">SUMPRODUCT((LOWER(INDEX(Attendance!$D:$ZZ,MATCH($A40,Attendance!$A:$A,0),0))="x")*(Attendance!$D$2:$ZZ$2=_xlfn.XLOOKUP(I$1,'Point System'!$A:$A,'Point System'!$B:$B,""))*(TEXT(Attendance!$D$1:$ZZ$1,"mmm")="Jun"))*_xlfn.XLOOKUP(I$1,'Point System'!$A:$A,'Point System'!$C:$C,0)</f>
        <v>0</v>
      </c>
      <c r="J40" s="233" cm="1">
        <f t="array" ref="J40">SUMPRODUCT((LOWER(INDEX(Attendance!$D:$ZZ,MATCH($A40,Attendance!$A:$A,0),0))="x")*(Attendance!$D$2:$ZZ$2=_xlfn.XLOOKUP(J$1,'Point System'!$A:$A,'Point System'!$B:$B,""))*(TEXT(Attendance!$D$1:$ZZ$1,"mmm")="Jun"))*_xlfn.XLOOKUP(J$1,'Point System'!$A:$A,'Point System'!$C:$C,0)</f>
        <v>0</v>
      </c>
      <c r="K40" s="233" cm="1">
        <f t="array" ref="K40">SUMPRODUCT((LOWER(INDEX(Attendance!$D:$ZZ,MATCH($A40,Attendance!$A:$A,0),0))="x")*(Attendance!$D$2:$ZZ$2=_xlfn.XLOOKUP(K$1,'Point System'!$A:$A,'Point System'!$B:$B,""))*(TEXT(Attendance!$D$1:$ZZ$1,"mmm")="Jun"))*_xlfn.XLOOKUP(K$1,'Point System'!$A:$A,'Point System'!$C:$C,0)</f>
        <v>0</v>
      </c>
      <c r="L40" s="188"/>
      <c r="M40" s="188"/>
      <c r="N40" s="188"/>
      <c r="O40" s="188"/>
      <c r="P40" s="241">
        <f t="shared" si="0"/>
        <v>0</v>
      </c>
      <c r="Q40" s="242">
        <f>IFERROR(INDEX(Deduction!$AO:$AO,MATCH($A40,Deduction!$A:$A,0))*_xlfn.XLOOKUP(Q$1,'Point System'!$E:$E,'Point System'!$G:$G,0),0)</f>
        <v>0</v>
      </c>
      <c r="R40" s="242">
        <f>IFERROR(INDEX(Deduction!$AP:$AP,MATCH($A40,Deduction!$A:$A,0))*_xlfn.XLOOKUP(R$1,'Point System'!$E:$E,'Point System'!$G:$G,0),0)</f>
        <v>0</v>
      </c>
      <c r="S40" s="242">
        <f>IFERROR(INDEX(Deduction!$AQ:$AQ,MATCH($A40,Deduction!$A:$A,0))*_xlfn.XLOOKUP(S$1,'Point System'!$E:$E,'Point System'!$G:$G,0),0)</f>
        <v>0</v>
      </c>
      <c r="T40" s="242">
        <f>IFERROR(INDEX(Deduction!$AR:$AR,MATCH($A40,Deduction!$A:$A,0))*_xlfn.XLOOKUP(T$1,'Point System'!$E:$E,'Point System'!$G:$G,0),0)</f>
        <v>0</v>
      </c>
      <c r="U40" s="242">
        <f>IFERROR(INDEX(Deduction!$AS:$AS,MATCH($A40,Deduction!$A:$A,0))*_xlfn.XLOOKUP(U$1,'Point System'!$E:$E,'Point System'!$G:$G,0),0)</f>
        <v>0</v>
      </c>
      <c r="V40" s="242">
        <f>IFERROR(INDEX(Deduction!$AT:$AT,MATCH($A40,Deduction!$A:$A,0))*_xlfn.XLOOKUP(V$1,'Point System'!$E:$E,'Point System'!$G:$G,0),0)</f>
        <v>0</v>
      </c>
      <c r="W40" s="243">
        <f t="shared" si="1"/>
        <v>0</v>
      </c>
      <c r="X40" s="241">
        <f t="shared" si="2"/>
        <v>0</v>
      </c>
      <c r="Y40" s="244" cm="1">
        <f t="array" ref="Y40">IFERROR(SUMPRODUCT((LOWER(INDEX(Attendance!$E:$ZZ,MATCH($A40,Attendance!$A:$A,0),0))="x")*(TEXT(Attendance!$E$1:$ZZ$1,"mmm")="Jun"))/SUMPRODUCT((Attendance!$E$1:$ZZ$1&lt;&gt;"")*(TEXT(Attendance!$E$1:$ZZ$1,"mmm")="Jun")),0)</f>
        <v>0</v>
      </c>
      <c r="Z40" s="245" cm="1">
        <f t="array" ref="Z40">IFERROR(SUMPRODUCT((LOWER(INDEX(Attendance!$E:$ZZ,MATCH($A40,Attendance!$A:$A,0),0))="x")*(Attendance!$E$2:$ZZ$2=_xlfn.XLOOKUP(E$1,'Point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41" spans="1:26" x14ac:dyDescent="0.25">
      <c r="A41" s="60">
        <f>Attendance!A40</f>
        <v>38</v>
      </c>
      <c r="B41" s="60" t="str">
        <f>IF($A41=0,"",IFERROR(_xlfn.LET(_xlpm.x,INDEX(Attendance!$B:$B,MATCH($A41,Attendance!$A:$A,0)),IF(_xlpm.x=0,"",_xlpm.x)),""))</f>
        <v/>
      </c>
      <c r="C41" s="60" t="str">
        <f>IF($A41=0,"",IFERROR(_xlfn.LET(_xlpm.x,INDEX(Attendance!$C:$C,MATCH($A41,Attendance!$A:$A,0)),IF(_xlpm.x=0,"",_xlpm.x)),""))</f>
        <v/>
      </c>
      <c r="D41" s="60" t="str">
        <f>IF($A41=0,"",IFERROR(_xlfn.LET(_xlpm.x,INDEX(Attendance!$D:$D,MATCH($A41,Attendance!$A:$A,0)),IF(_xlpm.x=0,"",_xlpm.x)),""))</f>
        <v/>
      </c>
      <c r="E41" s="233" cm="1">
        <f t="array" ref="E41">SUMPRODUCT((LOWER(INDEX(Attendance!$D:$ZZ,MATCH($A41,Attendance!$A:$A,0),0))="x")*(Attendance!$D$2:$ZZ$2=_xlfn.XLOOKUP(E$1,'Point System'!$A:$A,'Point System'!$B:$B,""))*(TEXT(Attendance!$D$1:$ZZ$1,"mmm")="Jun"))*_xlfn.XLOOKUP(E$1,'Point System'!$A:$A,'Point System'!$C:$C,0)</f>
        <v>0</v>
      </c>
      <c r="F41" s="233" cm="1">
        <f t="array" ref="F41">SUMPRODUCT((LOWER(INDEX(Attendance!$D:$ZZ,MATCH($A41,Attendance!$A:$A,0),0))="x")*(Attendance!$D$2:$ZZ$2=_xlfn.XLOOKUP(F$1,'Point System'!$A:$A,'Point System'!$B:$B,""))*(TEXT(Attendance!$D$1:$ZZ$1,"mmm")="Jun"))*_xlfn.XLOOKUP(F$1,'Point System'!$A:$A,'Point System'!$C:$C,0)</f>
        <v>0</v>
      </c>
      <c r="G41" s="233" cm="1">
        <f t="array" ref="G41">SUMPRODUCT((LOWER(INDEX(Attendance!$D:$ZZ,MATCH($A41,Attendance!$A:$A,0),0))="x")*(Attendance!$D$2:$ZZ$2=_xlfn.XLOOKUP(G$1,'Point System'!$A:$A,'Point System'!$B:$B,""))*(TEXT(Attendance!$D$1:$ZZ$1,"mmm")="Jun"))*_xlfn.XLOOKUP(G$1,'Point System'!$A:$A,'Point System'!$C:$C,0)</f>
        <v>0</v>
      </c>
      <c r="H41" s="233" cm="1">
        <f t="array" ref="H41">SUMPRODUCT((LOWER(INDEX(Attendance!$D:$ZZ,MATCH($A41,Attendance!$A:$A,0),0))="x")*(Attendance!$D$2:$ZZ$2=_xlfn.XLOOKUP(H$1,'Point System'!$A:$A,'Point System'!$B:$B,""))*(TEXT(Attendance!$D$1:$ZZ$1,"mmm")="Jun"))*_xlfn.XLOOKUP(H$1,'Point System'!$A:$A,'Point System'!$C:$C,0)</f>
        <v>0</v>
      </c>
      <c r="I41" s="233" cm="1">
        <f t="array" ref="I41">SUMPRODUCT((LOWER(INDEX(Attendance!$D:$ZZ,MATCH($A41,Attendance!$A:$A,0),0))="x")*(Attendance!$D$2:$ZZ$2=_xlfn.XLOOKUP(I$1,'Point System'!$A:$A,'Point System'!$B:$B,""))*(TEXT(Attendance!$D$1:$ZZ$1,"mmm")="Jun"))*_xlfn.XLOOKUP(I$1,'Point System'!$A:$A,'Point System'!$C:$C,0)</f>
        <v>0</v>
      </c>
      <c r="J41" s="233" cm="1">
        <f t="array" ref="J41">SUMPRODUCT((LOWER(INDEX(Attendance!$D:$ZZ,MATCH($A41,Attendance!$A:$A,0),0))="x")*(Attendance!$D$2:$ZZ$2=_xlfn.XLOOKUP(J$1,'Point System'!$A:$A,'Point System'!$B:$B,""))*(TEXT(Attendance!$D$1:$ZZ$1,"mmm")="Jun"))*_xlfn.XLOOKUP(J$1,'Point System'!$A:$A,'Point System'!$C:$C,0)</f>
        <v>0</v>
      </c>
      <c r="K41" s="233" cm="1">
        <f t="array" ref="K41">SUMPRODUCT((LOWER(INDEX(Attendance!$D:$ZZ,MATCH($A41,Attendance!$A:$A,0),0))="x")*(Attendance!$D$2:$ZZ$2=_xlfn.XLOOKUP(K$1,'Point System'!$A:$A,'Point System'!$B:$B,""))*(TEXT(Attendance!$D$1:$ZZ$1,"mmm")="Jun"))*_xlfn.XLOOKUP(K$1,'Point System'!$A:$A,'Point System'!$C:$C,0)</f>
        <v>0</v>
      </c>
      <c r="L41" s="188"/>
      <c r="M41" s="188"/>
      <c r="N41" s="188"/>
      <c r="O41" s="188"/>
      <c r="P41" s="241">
        <f t="shared" si="0"/>
        <v>0</v>
      </c>
      <c r="Q41" s="242">
        <f>IFERROR(INDEX(Deduction!$AO:$AO,MATCH($A41,Deduction!$A:$A,0))*_xlfn.XLOOKUP(Q$1,'Point System'!$E:$E,'Point System'!$G:$G,0),0)</f>
        <v>0</v>
      </c>
      <c r="R41" s="242">
        <f>IFERROR(INDEX(Deduction!$AP:$AP,MATCH($A41,Deduction!$A:$A,0))*_xlfn.XLOOKUP(R$1,'Point System'!$E:$E,'Point System'!$G:$G,0),0)</f>
        <v>0</v>
      </c>
      <c r="S41" s="242">
        <f>IFERROR(INDEX(Deduction!$AQ:$AQ,MATCH($A41,Deduction!$A:$A,0))*_xlfn.XLOOKUP(S$1,'Point System'!$E:$E,'Point System'!$G:$G,0),0)</f>
        <v>0</v>
      </c>
      <c r="T41" s="242">
        <f>IFERROR(INDEX(Deduction!$AR:$AR,MATCH($A41,Deduction!$A:$A,0))*_xlfn.XLOOKUP(T$1,'Point System'!$E:$E,'Point System'!$G:$G,0),0)</f>
        <v>0</v>
      </c>
      <c r="U41" s="242">
        <f>IFERROR(INDEX(Deduction!$AS:$AS,MATCH($A41,Deduction!$A:$A,0))*_xlfn.XLOOKUP(U$1,'Point System'!$E:$E,'Point System'!$G:$G,0),0)</f>
        <v>0</v>
      </c>
      <c r="V41" s="242">
        <f>IFERROR(INDEX(Deduction!$AT:$AT,MATCH($A41,Deduction!$A:$A,0))*_xlfn.XLOOKUP(V$1,'Point System'!$E:$E,'Point System'!$G:$G,0),0)</f>
        <v>0</v>
      </c>
      <c r="W41" s="243">
        <f t="shared" si="1"/>
        <v>0</v>
      </c>
      <c r="X41" s="241">
        <f t="shared" si="2"/>
        <v>0</v>
      </c>
      <c r="Y41" s="244" cm="1">
        <f t="array" ref="Y41">IFERROR(SUMPRODUCT((LOWER(INDEX(Attendance!$E:$ZZ,MATCH($A41,Attendance!$A:$A,0),0))="x")*(TEXT(Attendance!$E$1:$ZZ$1,"mmm")="Jun"))/SUMPRODUCT((Attendance!$E$1:$ZZ$1&lt;&gt;"")*(TEXT(Attendance!$E$1:$ZZ$1,"mmm")="Jun")),0)</f>
        <v>0</v>
      </c>
      <c r="Z41" s="245" cm="1">
        <f t="array" ref="Z41">IFERROR(SUMPRODUCT((LOWER(INDEX(Attendance!$E:$ZZ,MATCH($A41,Attendance!$A:$A,0),0))="x")*(Attendance!$E$2:$ZZ$2=_xlfn.XLOOKUP(E$1,'Point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42" spans="1:26" x14ac:dyDescent="0.25">
      <c r="A42" s="58">
        <f>Attendance!A41</f>
        <v>39</v>
      </c>
      <c r="B42" s="60" t="str">
        <f>IF($A42=0,"",IFERROR(_xlfn.LET(_xlpm.x,INDEX(Attendance!$B:$B,MATCH($A42,Attendance!$A:$A,0)),IF(_xlpm.x=0,"",_xlpm.x)),""))</f>
        <v/>
      </c>
      <c r="C42" s="60" t="str">
        <f>IF($A42=0,"",IFERROR(_xlfn.LET(_xlpm.x,INDEX(Attendance!$C:$C,MATCH($A42,Attendance!$A:$A,0)),IF(_xlpm.x=0,"",_xlpm.x)),""))</f>
        <v/>
      </c>
      <c r="D42" s="60" t="str">
        <f>IF($A42=0,"",IFERROR(_xlfn.LET(_xlpm.x,INDEX(Attendance!$D:$D,MATCH($A42,Attendance!$A:$A,0)),IF(_xlpm.x=0,"",_xlpm.x)),""))</f>
        <v/>
      </c>
      <c r="E42" s="233" cm="1">
        <f t="array" ref="E42">SUMPRODUCT((LOWER(INDEX(Attendance!$D:$ZZ,MATCH($A42,Attendance!$A:$A,0),0))="x")*(Attendance!$D$2:$ZZ$2=_xlfn.XLOOKUP(E$1,'Point System'!$A:$A,'Point System'!$B:$B,""))*(TEXT(Attendance!$D$1:$ZZ$1,"mmm")="Jun"))*_xlfn.XLOOKUP(E$1,'Point System'!$A:$A,'Point System'!$C:$C,0)</f>
        <v>0</v>
      </c>
      <c r="F42" s="233" cm="1">
        <f t="array" ref="F42">SUMPRODUCT((LOWER(INDEX(Attendance!$D:$ZZ,MATCH($A42,Attendance!$A:$A,0),0))="x")*(Attendance!$D$2:$ZZ$2=_xlfn.XLOOKUP(F$1,'Point System'!$A:$A,'Point System'!$B:$B,""))*(TEXT(Attendance!$D$1:$ZZ$1,"mmm")="Jun"))*_xlfn.XLOOKUP(F$1,'Point System'!$A:$A,'Point System'!$C:$C,0)</f>
        <v>0</v>
      </c>
      <c r="G42" s="233" cm="1">
        <f t="array" ref="G42">SUMPRODUCT((LOWER(INDEX(Attendance!$D:$ZZ,MATCH($A42,Attendance!$A:$A,0),0))="x")*(Attendance!$D$2:$ZZ$2=_xlfn.XLOOKUP(G$1,'Point System'!$A:$A,'Point System'!$B:$B,""))*(TEXT(Attendance!$D$1:$ZZ$1,"mmm")="Jun"))*_xlfn.XLOOKUP(G$1,'Point System'!$A:$A,'Point System'!$C:$C,0)</f>
        <v>0</v>
      </c>
      <c r="H42" s="233" cm="1">
        <f t="array" ref="H42">SUMPRODUCT((LOWER(INDEX(Attendance!$D:$ZZ,MATCH($A42,Attendance!$A:$A,0),0))="x")*(Attendance!$D$2:$ZZ$2=_xlfn.XLOOKUP(H$1,'Point System'!$A:$A,'Point System'!$B:$B,""))*(TEXT(Attendance!$D$1:$ZZ$1,"mmm")="Jun"))*_xlfn.XLOOKUP(H$1,'Point System'!$A:$A,'Point System'!$C:$C,0)</f>
        <v>0</v>
      </c>
      <c r="I42" s="233" cm="1">
        <f t="array" ref="I42">SUMPRODUCT((LOWER(INDEX(Attendance!$D:$ZZ,MATCH($A42,Attendance!$A:$A,0),0))="x")*(Attendance!$D$2:$ZZ$2=_xlfn.XLOOKUP(I$1,'Point System'!$A:$A,'Point System'!$B:$B,""))*(TEXT(Attendance!$D$1:$ZZ$1,"mmm")="Jun"))*_xlfn.XLOOKUP(I$1,'Point System'!$A:$A,'Point System'!$C:$C,0)</f>
        <v>0</v>
      </c>
      <c r="J42" s="233" cm="1">
        <f t="array" ref="J42">SUMPRODUCT((LOWER(INDEX(Attendance!$D:$ZZ,MATCH($A42,Attendance!$A:$A,0),0))="x")*(Attendance!$D$2:$ZZ$2=_xlfn.XLOOKUP(J$1,'Point System'!$A:$A,'Point System'!$B:$B,""))*(TEXT(Attendance!$D$1:$ZZ$1,"mmm")="Jun"))*_xlfn.XLOOKUP(J$1,'Point System'!$A:$A,'Point System'!$C:$C,0)</f>
        <v>0</v>
      </c>
      <c r="K42" s="233" cm="1">
        <f t="array" ref="K42">SUMPRODUCT((LOWER(INDEX(Attendance!$D:$ZZ,MATCH($A42,Attendance!$A:$A,0),0))="x")*(Attendance!$D$2:$ZZ$2=_xlfn.XLOOKUP(K$1,'Point System'!$A:$A,'Point System'!$B:$B,""))*(TEXT(Attendance!$D$1:$ZZ$1,"mmm")="Jun"))*_xlfn.XLOOKUP(K$1,'Point System'!$A:$A,'Point System'!$C:$C,0)</f>
        <v>0</v>
      </c>
      <c r="L42" s="188"/>
      <c r="M42" s="188"/>
      <c r="N42" s="188"/>
      <c r="O42" s="188"/>
      <c r="P42" s="241">
        <f t="shared" si="0"/>
        <v>0</v>
      </c>
      <c r="Q42" s="242">
        <f>IFERROR(INDEX(Deduction!$AO:$AO,MATCH($A42,Deduction!$A:$A,0))*_xlfn.XLOOKUP(Q$1,'Point System'!$E:$E,'Point System'!$G:$G,0),0)</f>
        <v>0</v>
      </c>
      <c r="R42" s="242">
        <f>IFERROR(INDEX(Deduction!$AP:$AP,MATCH($A42,Deduction!$A:$A,0))*_xlfn.XLOOKUP(R$1,'Point System'!$E:$E,'Point System'!$G:$G,0),0)</f>
        <v>0</v>
      </c>
      <c r="S42" s="242">
        <f>IFERROR(INDEX(Deduction!$AQ:$AQ,MATCH($A42,Deduction!$A:$A,0))*_xlfn.XLOOKUP(S$1,'Point System'!$E:$E,'Point System'!$G:$G,0),0)</f>
        <v>0</v>
      </c>
      <c r="T42" s="242">
        <f>IFERROR(INDEX(Deduction!$AR:$AR,MATCH($A42,Deduction!$A:$A,0))*_xlfn.XLOOKUP(T$1,'Point System'!$E:$E,'Point System'!$G:$G,0),0)</f>
        <v>0</v>
      </c>
      <c r="U42" s="242">
        <f>IFERROR(INDEX(Deduction!$AS:$AS,MATCH($A42,Deduction!$A:$A,0))*_xlfn.XLOOKUP(U$1,'Point System'!$E:$E,'Point System'!$G:$G,0),0)</f>
        <v>0</v>
      </c>
      <c r="V42" s="242">
        <f>IFERROR(INDEX(Deduction!$AT:$AT,MATCH($A42,Deduction!$A:$A,0))*_xlfn.XLOOKUP(V$1,'Point System'!$E:$E,'Point System'!$G:$G,0),0)</f>
        <v>0</v>
      </c>
      <c r="W42" s="243">
        <f t="shared" si="1"/>
        <v>0</v>
      </c>
      <c r="X42" s="241">
        <f t="shared" si="2"/>
        <v>0</v>
      </c>
      <c r="Y42" s="244" cm="1">
        <f t="array" ref="Y42">IFERROR(SUMPRODUCT((LOWER(INDEX(Attendance!$E:$ZZ,MATCH($A42,Attendance!$A:$A,0),0))="x")*(TEXT(Attendance!$E$1:$ZZ$1,"mmm")="Jun"))/SUMPRODUCT((Attendance!$E$1:$ZZ$1&lt;&gt;"")*(TEXT(Attendance!$E$1:$ZZ$1,"mmm")="Jun")),0)</f>
        <v>0</v>
      </c>
      <c r="Z42" s="245" cm="1">
        <f t="array" ref="Z42">IFERROR(SUMPRODUCT((LOWER(INDEX(Attendance!$E:$ZZ,MATCH($A42,Attendance!$A:$A,0),0))="x")*(Attendance!$E$2:$ZZ$2=_xlfn.XLOOKUP(E$1,'Point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43" spans="1:26" x14ac:dyDescent="0.25">
      <c r="A43" s="60">
        <f>Attendance!A42</f>
        <v>40</v>
      </c>
      <c r="B43" s="60" t="str">
        <f>IF($A43=0,"",IFERROR(_xlfn.LET(_xlpm.x,INDEX(Attendance!$B:$B,MATCH($A43,Attendance!$A:$A,0)),IF(_xlpm.x=0,"",_xlpm.x)),""))</f>
        <v/>
      </c>
      <c r="C43" s="60" t="str">
        <f>IF($A43=0,"",IFERROR(_xlfn.LET(_xlpm.x,INDEX(Attendance!$C:$C,MATCH($A43,Attendance!$A:$A,0)),IF(_xlpm.x=0,"",_xlpm.x)),""))</f>
        <v/>
      </c>
      <c r="D43" s="60" t="str">
        <f>IF($A43=0,"",IFERROR(_xlfn.LET(_xlpm.x,INDEX(Attendance!$D:$D,MATCH($A43,Attendance!$A:$A,0)),IF(_xlpm.x=0,"",_xlpm.x)),""))</f>
        <v/>
      </c>
      <c r="E43" s="233" cm="1">
        <f t="array" ref="E43">SUMPRODUCT((LOWER(INDEX(Attendance!$D:$ZZ,MATCH($A43,Attendance!$A:$A,0),0))="x")*(Attendance!$D$2:$ZZ$2=_xlfn.XLOOKUP(E$1,'Point System'!$A:$A,'Point System'!$B:$B,""))*(TEXT(Attendance!$D$1:$ZZ$1,"mmm")="Jun"))*_xlfn.XLOOKUP(E$1,'Point System'!$A:$A,'Point System'!$C:$C,0)</f>
        <v>0</v>
      </c>
      <c r="F43" s="233" cm="1">
        <f t="array" ref="F43">SUMPRODUCT((LOWER(INDEX(Attendance!$D:$ZZ,MATCH($A43,Attendance!$A:$A,0),0))="x")*(Attendance!$D$2:$ZZ$2=_xlfn.XLOOKUP(F$1,'Point System'!$A:$A,'Point System'!$B:$B,""))*(TEXT(Attendance!$D$1:$ZZ$1,"mmm")="Jun"))*_xlfn.XLOOKUP(F$1,'Point System'!$A:$A,'Point System'!$C:$C,0)</f>
        <v>0</v>
      </c>
      <c r="G43" s="233" cm="1">
        <f t="array" ref="G43">SUMPRODUCT((LOWER(INDEX(Attendance!$D:$ZZ,MATCH($A43,Attendance!$A:$A,0),0))="x")*(Attendance!$D$2:$ZZ$2=_xlfn.XLOOKUP(G$1,'Point System'!$A:$A,'Point System'!$B:$B,""))*(TEXT(Attendance!$D$1:$ZZ$1,"mmm")="Jun"))*_xlfn.XLOOKUP(G$1,'Point System'!$A:$A,'Point System'!$C:$C,0)</f>
        <v>0</v>
      </c>
      <c r="H43" s="233" cm="1">
        <f t="array" ref="H43">SUMPRODUCT((LOWER(INDEX(Attendance!$D:$ZZ,MATCH($A43,Attendance!$A:$A,0),0))="x")*(Attendance!$D$2:$ZZ$2=_xlfn.XLOOKUP(H$1,'Point System'!$A:$A,'Point System'!$B:$B,""))*(TEXT(Attendance!$D$1:$ZZ$1,"mmm")="Jun"))*_xlfn.XLOOKUP(H$1,'Point System'!$A:$A,'Point System'!$C:$C,0)</f>
        <v>0</v>
      </c>
      <c r="I43" s="233" cm="1">
        <f t="array" ref="I43">SUMPRODUCT((LOWER(INDEX(Attendance!$D:$ZZ,MATCH($A43,Attendance!$A:$A,0),0))="x")*(Attendance!$D$2:$ZZ$2=_xlfn.XLOOKUP(I$1,'Point System'!$A:$A,'Point System'!$B:$B,""))*(TEXT(Attendance!$D$1:$ZZ$1,"mmm")="Jun"))*_xlfn.XLOOKUP(I$1,'Point System'!$A:$A,'Point System'!$C:$C,0)</f>
        <v>0</v>
      </c>
      <c r="J43" s="233" cm="1">
        <f t="array" ref="J43">SUMPRODUCT((LOWER(INDEX(Attendance!$D:$ZZ,MATCH($A43,Attendance!$A:$A,0),0))="x")*(Attendance!$D$2:$ZZ$2=_xlfn.XLOOKUP(J$1,'Point System'!$A:$A,'Point System'!$B:$B,""))*(TEXT(Attendance!$D$1:$ZZ$1,"mmm")="Jun"))*_xlfn.XLOOKUP(J$1,'Point System'!$A:$A,'Point System'!$C:$C,0)</f>
        <v>0</v>
      </c>
      <c r="K43" s="233" cm="1">
        <f t="array" ref="K43">SUMPRODUCT((LOWER(INDEX(Attendance!$D:$ZZ,MATCH($A43,Attendance!$A:$A,0),0))="x")*(Attendance!$D$2:$ZZ$2=_xlfn.XLOOKUP(K$1,'Point System'!$A:$A,'Point System'!$B:$B,""))*(TEXT(Attendance!$D$1:$ZZ$1,"mmm")="Jun"))*_xlfn.XLOOKUP(K$1,'Point System'!$A:$A,'Point System'!$C:$C,0)</f>
        <v>0</v>
      </c>
      <c r="L43" s="188"/>
      <c r="M43" s="188"/>
      <c r="N43" s="188"/>
      <c r="O43" s="188"/>
      <c r="P43" s="241">
        <f t="shared" si="0"/>
        <v>0</v>
      </c>
      <c r="Q43" s="242">
        <f>IFERROR(INDEX(Deduction!$AO:$AO,MATCH($A43,Deduction!$A:$A,0))*_xlfn.XLOOKUP(Q$1,'Point System'!$E:$E,'Point System'!$G:$G,0),0)</f>
        <v>0</v>
      </c>
      <c r="R43" s="242">
        <f>IFERROR(INDEX(Deduction!$AP:$AP,MATCH($A43,Deduction!$A:$A,0))*_xlfn.XLOOKUP(R$1,'Point System'!$E:$E,'Point System'!$G:$G,0),0)</f>
        <v>0</v>
      </c>
      <c r="S43" s="242">
        <f>IFERROR(INDEX(Deduction!$AQ:$AQ,MATCH($A43,Deduction!$A:$A,0))*_xlfn.XLOOKUP(S$1,'Point System'!$E:$E,'Point System'!$G:$G,0),0)</f>
        <v>0</v>
      </c>
      <c r="T43" s="242">
        <f>IFERROR(INDEX(Deduction!$AR:$AR,MATCH($A43,Deduction!$A:$A,0))*_xlfn.XLOOKUP(T$1,'Point System'!$E:$E,'Point System'!$G:$G,0),0)</f>
        <v>0</v>
      </c>
      <c r="U43" s="242">
        <f>IFERROR(INDEX(Deduction!$AS:$AS,MATCH($A43,Deduction!$A:$A,0))*_xlfn.XLOOKUP(U$1,'Point System'!$E:$E,'Point System'!$G:$G,0),0)</f>
        <v>0</v>
      </c>
      <c r="V43" s="242">
        <f>IFERROR(INDEX(Deduction!$AT:$AT,MATCH($A43,Deduction!$A:$A,0))*_xlfn.XLOOKUP(V$1,'Point System'!$E:$E,'Point System'!$G:$G,0),0)</f>
        <v>0</v>
      </c>
      <c r="W43" s="243">
        <f t="shared" si="1"/>
        <v>0</v>
      </c>
      <c r="X43" s="241">
        <f t="shared" si="2"/>
        <v>0</v>
      </c>
      <c r="Y43" s="244" cm="1">
        <f t="array" ref="Y43">IFERROR(SUMPRODUCT((LOWER(INDEX(Attendance!$E:$ZZ,MATCH($A43,Attendance!$A:$A,0),0))="x")*(TEXT(Attendance!$E$1:$ZZ$1,"mmm")="Jun"))/SUMPRODUCT((Attendance!$E$1:$ZZ$1&lt;&gt;"")*(TEXT(Attendance!$E$1:$ZZ$1,"mmm")="Jun")),0)</f>
        <v>0</v>
      </c>
      <c r="Z43" s="245" cm="1">
        <f t="array" ref="Z43">IFERROR(SUMPRODUCT((LOWER(INDEX(Attendance!$E:$ZZ,MATCH($A43,Attendance!$A:$A,0),0))="x")*(Attendance!$E$2:$ZZ$2=_xlfn.XLOOKUP(E$1,'Point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44" spans="1:26" x14ac:dyDescent="0.25">
      <c r="A44" s="58">
        <f>Attendance!A43</f>
        <v>41</v>
      </c>
      <c r="B44" s="60" t="str">
        <f>IF($A44=0,"",IFERROR(_xlfn.LET(_xlpm.x,INDEX(Attendance!$B:$B,MATCH($A44,Attendance!$A:$A,0)),IF(_xlpm.x=0,"",_xlpm.x)),""))</f>
        <v/>
      </c>
      <c r="C44" s="60" t="str">
        <f>IF($A44=0,"",IFERROR(_xlfn.LET(_xlpm.x,INDEX(Attendance!$C:$C,MATCH($A44,Attendance!$A:$A,0)),IF(_xlpm.x=0,"",_xlpm.x)),""))</f>
        <v/>
      </c>
      <c r="D44" s="60" t="str">
        <f>IF($A44=0,"",IFERROR(_xlfn.LET(_xlpm.x,INDEX(Attendance!$D:$D,MATCH($A44,Attendance!$A:$A,0)),IF(_xlpm.x=0,"",_xlpm.x)),""))</f>
        <v/>
      </c>
      <c r="E44" s="233" cm="1">
        <f t="array" ref="E44">SUMPRODUCT((LOWER(INDEX(Attendance!$D:$ZZ,MATCH($A44,Attendance!$A:$A,0),0))="x")*(Attendance!$D$2:$ZZ$2=_xlfn.XLOOKUP(E$1,'Point System'!$A:$A,'Point System'!$B:$B,""))*(TEXT(Attendance!$D$1:$ZZ$1,"mmm")="Jun"))*_xlfn.XLOOKUP(E$1,'Point System'!$A:$A,'Point System'!$C:$C,0)</f>
        <v>0</v>
      </c>
      <c r="F44" s="233" cm="1">
        <f t="array" ref="F44">SUMPRODUCT((LOWER(INDEX(Attendance!$D:$ZZ,MATCH($A44,Attendance!$A:$A,0),0))="x")*(Attendance!$D$2:$ZZ$2=_xlfn.XLOOKUP(F$1,'Point System'!$A:$A,'Point System'!$B:$B,""))*(TEXT(Attendance!$D$1:$ZZ$1,"mmm")="Jun"))*_xlfn.XLOOKUP(F$1,'Point System'!$A:$A,'Point System'!$C:$C,0)</f>
        <v>0</v>
      </c>
      <c r="G44" s="233" cm="1">
        <f t="array" ref="G44">SUMPRODUCT((LOWER(INDEX(Attendance!$D:$ZZ,MATCH($A44,Attendance!$A:$A,0),0))="x")*(Attendance!$D$2:$ZZ$2=_xlfn.XLOOKUP(G$1,'Point System'!$A:$A,'Point System'!$B:$B,""))*(TEXT(Attendance!$D$1:$ZZ$1,"mmm")="Jun"))*_xlfn.XLOOKUP(G$1,'Point System'!$A:$A,'Point System'!$C:$C,0)</f>
        <v>0</v>
      </c>
      <c r="H44" s="233" cm="1">
        <f t="array" ref="H44">SUMPRODUCT((LOWER(INDEX(Attendance!$D:$ZZ,MATCH($A44,Attendance!$A:$A,0),0))="x")*(Attendance!$D$2:$ZZ$2=_xlfn.XLOOKUP(H$1,'Point System'!$A:$A,'Point System'!$B:$B,""))*(TEXT(Attendance!$D$1:$ZZ$1,"mmm")="Jun"))*_xlfn.XLOOKUP(H$1,'Point System'!$A:$A,'Point System'!$C:$C,0)</f>
        <v>0</v>
      </c>
      <c r="I44" s="233" cm="1">
        <f t="array" ref="I44">SUMPRODUCT((LOWER(INDEX(Attendance!$D:$ZZ,MATCH($A44,Attendance!$A:$A,0),0))="x")*(Attendance!$D$2:$ZZ$2=_xlfn.XLOOKUP(I$1,'Point System'!$A:$A,'Point System'!$B:$B,""))*(TEXT(Attendance!$D$1:$ZZ$1,"mmm")="Jun"))*_xlfn.XLOOKUP(I$1,'Point System'!$A:$A,'Point System'!$C:$C,0)</f>
        <v>0</v>
      </c>
      <c r="J44" s="233" cm="1">
        <f t="array" ref="J44">SUMPRODUCT((LOWER(INDEX(Attendance!$D:$ZZ,MATCH($A44,Attendance!$A:$A,0),0))="x")*(Attendance!$D$2:$ZZ$2=_xlfn.XLOOKUP(J$1,'Point System'!$A:$A,'Point System'!$B:$B,""))*(TEXT(Attendance!$D$1:$ZZ$1,"mmm")="Jun"))*_xlfn.XLOOKUP(J$1,'Point System'!$A:$A,'Point System'!$C:$C,0)</f>
        <v>0</v>
      </c>
      <c r="K44" s="233" cm="1">
        <f t="array" ref="K44">SUMPRODUCT((LOWER(INDEX(Attendance!$D:$ZZ,MATCH($A44,Attendance!$A:$A,0),0))="x")*(Attendance!$D$2:$ZZ$2=_xlfn.XLOOKUP(K$1,'Point System'!$A:$A,'Point System'!$B:$B,""))*(TEXT(Attendance!$D$1:$ZZ$1,"mmm")="Jun"))*_xlfn.XLOOKUP(K$1,'Point System'!$A:$A,'Point System'!$C:$C,0)</f>
        <v>0</v>
      </c>
      <c r="L44" s="188"/>
      <c r="M44" s="188"/>
      <c r="N44" s="188"/>
      <c r="O44" s="188"/>
      <c r="P44" s="241">
        <f t="shared" si="0"/>
        <v>0</v>
      </c>
      <c r="Q44" s="242">
        <f>IFERROR(INDEX(Deduction!$AO:$AO,MATCH($A44,Deduction!$A:$A,0))*_xlfn.XLOOKUP(Q$1,'Point System'!$E:$E,'Point System'!$G:$G,0),0)</f>
        <v>0</v>
      </c>
      <c r="R44" s="242">
        <f>IFERROR(INDEX(Deduction!$AP:$AP,MATCH($A44,Deduction!$A:$A,0))*_xlfn.XLOOKUP(R$1,'Point System'!$E:$E,'Point System'!$G:$G,0),0)</f>
        <v>0</v>
      </c>
      <c r="S44" s="242">
        <f>IFERROR(INDEX(Deduction!$AQ:$AQ,MATCH($A44,Deduction!$A:$A,0))*_xlfn.XLOOKUP(S$1,'Point System'!$E:$E,'Point System'!$G:$G,0),0)</f>
        <v>0</v>
      </c>
      <c r="T44" s="242">
        <f>IFERROR(INDEX(Deduction!$AR:$AR,MATCH($A44,Deduction!$A:$A,0))*_xlfn.XLOOKUP(T$1,'Point System'!$E:$E,'Point System'!$G:$G,0),0)</f>
        <v>0</v>
      </c>
      <c r="U44" s="242">
        <f>IFERROR(INDEX(Deduction!$AS:$AS,MATCH($A44,Deduction!$A:$A,0))*_xlfn.XLOOKUP(U$1,'Point System'!$E:$E,'Point System'!$G:$G,0),0)</f>
        <v>0</v>
      </c>
      <c r="V44" s="242">
        <f>IFERROR(INDEX(Deduction!$AT:$AT,MATCH($A44,Deduction!$A:$A,0))*_xlfn.XLOOKUP(V$1,'Point System'!$E:$E,'Point System'!$G:$G,0),0)</f>
        <v>0</v>
      </c>
      <c r="W44" s="243">
        <f t="shared" si="1"/>
        <v>0</v>
      </c>
      <c r="X44" s="241">
        <f t="shared" si="2"/>
        <v>0</v>
      </c>
      <c r="Y44" s="244" cm="1">
        <f t="array" ref="Y44">IFERROR(SUMPRODUCT((LOWER(INDEX(Attendance!$E:$ZZ,MATCH($A44,Attendance!$A:$A,0),0))="x")*(TEXT(Attendance!$E$1:$ZZ$1,"mmm")="Jun"))/SUMPRODUCT((Attendance!$E$1:$ZZ$1&lt;&gt;"")*(TEXT(Attendance!$E$1:$ZZ$1,"mmm")="Jun")),0)</f>
        <v>0</v>
      </c>
      <c r="Z44" s="245" cm="1">
        <f t="array" ref="Z44">IFERROR(SUMPRODUCT((LOWER(INDEX(Attendance!$E:$ZZ,MATCH($A44,Attendance!$A:$A,0),0))="x")*(Attendance!$E$2:$ZZ$2=_xlfn.XLOOKUP(E$1,'Point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45" spans="1:26" x14ac:dyDescent="0.25">
      <c r="A45" s="60">
        <f>Attendance!A44</f>
        <v>42</v>
      </c>
      <c r="B45" s="60" t="str">
        <f>IF($A45=0,"",IFERROR(_xlfn.LET(_xlpm.x,INDEX(Attendance!$B:$B,MATCH($A45,Attendance!$A:$A,0)),IF(_xlpm.x=0,"",_xlpm.x)),""))</f>
        <v/>
      </c>
      <c r="C45" s="60" t="str">
        <f>IF($A45=0,"",IFERROR(_xlfn.LET(_xlpm.x,INDEX(Attendance!$C:$C,MATCH($A45,Attendance!$A:$A,0)),IF(_xlpm.x=0,"",_xlpm.x)),""))</f>
        <v/>
      </c>
      <c r="D45" s="60" t="str">
        <f>IF($A45=0,"",IFERROR(_xlfn.LET(_xlpm.x,INDEX(Attendance!$D:$D,MATCH($A45,Attendance!$A:$A,0)),IF(_xlpm.x=0,"",_xlpm.x)),""))</f>
        <v/>
      </c>
      <c r="E45" s="233" cm="1">
        <f t="array" ref="E45">SUMPRODUCT((LOWER(INDEX(Attendance!$D:$ZZ,MATCH($A45,Attendance!$A:$A,0),0))="x")*(Attendance!$D$2:$ZZ$2=_xlfn.XLOOKUP(E$1,'Point System'!$A:$A,'Point System'!$B:$B,""))*(TEXT(Attendance!$D$1:$ZZ$1,"mmm")="Jun"))*_xlfn.XLOOKUP(E$1,'Point System'!$A:$A,'Point System'!$C:$C,0)</f>
        <v>0</v>
      </c>
      <c r="F45" s="233" cm="1">
        <f t="array" ref="F45">SUMPRODUCT((LOWER(INDEX(Attendance!$D:$ZZ,MATCH($A45,Attendance!$A:$A,0),0))="x")*(Attendance!$D$2:$ZZ$2=_xlfn.XLOOKUP(F$1,'Point System'!$A:$A,'Point System'!$B:$B,""))*(TEXT(Attendance!$D$1:$ZZ$1,"mmm")="Jun"))*_xlfn.XLOOKUP(F$1,'Point System'!$A:$A,'Point System'!$C:$C,0)</f>
        <v>0</v>
      </c>
      <c r="G45" s="233" cm="1">
        <f t="array" ref="G45">SUMPRODUCT((LOWER(INDEX(Attendance!$D:$ZZ,MATCH($A45,Attendance!$A:$A,0),0))="x")*(Attendance!$D$2:$ZZ$2=_xlfn.XLOOKUP(G$1,'Point System'!$A:$A,'Point System'!$B:$B,""))*(TEXT(Attendance!$D$1:$ZZ$1,"mmm")="Jun"))*_xlfn.XLOOKUP(G$1,'Point System'!$A:$A,'Point System'!$C:$C,0)</f>
        <v>0</v>
      </c>
      <c r="H45" s="233" cm="1">
        <f t="array" ref="H45">SUMPRODUCT((LOWER(INDEX(Attendance!$D:$ZZ,MATCH($A45,Attendance!$A:$A,0),0))="x")*(Attendance!$D$2:$ZZ$2=_xlfn.XLOOKUP(H$1,'Point System'!$A:$A,'Point System'!$B:$B,""))*(TEXT(Attendance!$D$1:$ZZ$1,"mmm")="Jun"))*_xlfn.XLOOKUP(H$1,'Point System'!$A:$A,'Point System'!$C:$C,0)</f>
        <v>0</v>
      </c>
      <c r="I45" s="233" cm="1">
        <f t="array" ref="I45">SUMPRODUCT((LOWER(INDEX(Attendance!$D:$ZZ,MATCH($A45,Attendance!$A:$A,0),0))="x")*(Attendance!$D$2:$ZZ$2=_xlfn.XLOOKUP(I$1,'Point System'!$A:$A,'Point System'!$B:$B,""))*(TEXT(Attendance!$D$1:$ZZ$1,"mmm")="Jun"))*_xlfn.XLOOKUP(I$1,'Point System'!$A:$A,'Point System'!$C:$C,0)</f>
        <v>0</v>
      </c>
      <c r="J45" s="233" cm="1">
        <f t="array" ref="J45">SUMPRODUCT((LOWER(INDEX(Attendance!$D:$ZZ,MATCH($A45,Attendance!$A:$A,0),0))="x")*(Attendance!$D$2:$ZZ$2=_xlfn.XLOOKUP(J$1,'Point System'!$A:$A,'Point System'!$B:$B,""))*(TEXT(Attendance!$D$1:$ZZ$1,"mmm")="Jun"))*_xlfn.XLOOKUP(J$1,'Point System'!$A:$A,'Point System'!$C:$C,0)</f>
        <v>0</v>
      </c>
      <c r="K45" s="233" cm="1">
        <f t="array" ref="K45">SUMPRODUCT((LOWER(INDEX(Attendance!$D:$ZZ,MATCH($A45,Attendance!$A:$A,0),0))="x")*(Attendance!$D$2:$ZZ$2=_xlfn.XLOOKUP(K$1,'Point System'!$A:$A,'Point System'!$B:$B,""))*(TEXT(Attendance!$D$1:$ZZ$1,"mmm")="Jun"))*_xlfn.XLOOKUP(K$1,'Point System'!$A:$A,'Point System'!$C:$C,0)</f>
        <v>0</v>
      </c>
      <c r="L45" s="188"/>
      <c r="M45" s="188"/>
      <c r="N45" s="188"/>
      <c r="O45" s="188"/>
      <c r="P45" s="241">
        <f t="shared" si="0"/>
        <v>0</v>
      </c>
      <c r="Q45" s="242">
        <f>IFERROR(INDEX(Deduction!$AO:$AO,MATCH($A45,Deduction!$A:$A,0))*_xlfn.XLOOKUP(Q$1,'Point System'!$E:$E,'Point System'!$G:$G,0),0)</f>
        <v>0</v>
      </c>
      <c r="R45" s="242">
        <f>IFERROR(INDEX(Deduction!$AP:$AP,MATCH($A45,Deduction!$A:$A,0))*_xlfn.XLOOKUP(R$1,'Point System'!$E:$E,'Point System'!$G:$G,0),0)</f>
        <v>0</v>
      </c>
      <c r="S45" s="242">
        <f>IFERROR(INDEX(Deduction!$AQ:$AQ,MATCH($A45,Deduction!$A:$A,0))*_xlfn.XLOOKUP(S$1,'Point System'!$E:$E,'Point System'!$G:$G,0),0)</f>
        <v>0</v>
      </c>
      <c r="T45" s="242">
        <f>IFERROR(INDEX(Deduction!$AR:$AR,MATCH($A45,Deduction!$A:$A,0))*_xlfn.XLOOKUP(T$1,'Point System'!$E:$E,'Point System'!$G:$G,0),0)</f>
        <v>0</v>
      </c>
      <c r="U45" s="242">
        <f>IFERROR(INDEX(Deduction!$AS:$AS,MATCH($A45,Deduction!$A:$A,0))*_xlfn.XLOOKUP(U$1,'Point System'!$E:$E,'Point System'!$G:$G,0),0)</f>
        <v>0</v>
      </c>
      <c r="V45" s="242">
        <f>IFERROR(INDEX(Deduction!$AT:$AT,MATCH($A45,Deduction!$A:$A,0))*_xlfn.XLOOKUP(V$1,'Point System'!$E:$E,'Point System'!$G:$G,0),0)</f>
        <v>0</v>
      </c>
      <c r="W45" s="243">
        <f t="shared" si="1"/>
        <v>0</v>
      </c>
      <c r="X45" s="241">
        <f t="shared" si="2"/>
        <v>0</v>
      </c>
      <c r="Y45" s="244" cm="1">
        <f t="array" ref="Y45">IFERROR(SUMPRODUCT((LOWER(INDEX(Attendance!$E:$ZZ,MATCH($A45,Attendance!$A:$A,0),0))="x")*(TEXT(Attendance!$E$1:$ZZ$1,"mmm")="Jun"))/SUMPRODUCT((Attendance!$E$1:$ZZ$1&lt;&gt;"")*(TEXT(Attendance!$E$1:$ZZ$1,"mmm")="Jun")),0)</f>
        <v>0</v>
      </c>
      <c r="Z45" s="245" cm="1">
        <f t="array" ref="Z45">IFERROR(SUMPRODUCT((LOWER(INDEX(Attendance!$E:$ZZ,MATCH($A45,Attendance!$A:$A,0),0))="x")*(Attendance!$E$2:$ZZ$2=_xlfn.XLOOKUP(E$1,'Point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46" spans="1:26" x14ac:dyDescent="0.25">
      <c r="A46" s="58">
        <f>Attendance!A45</f>
        <v>43</v>
      </c>
      <c r="B46" s="60" t="str">
        <f>IF($A46=0,"",IFERROR(_xlfn.LET(_xlpm.x,INDEX(Attendance!$B:$B,MATCH($A46,Attendance!$A:$A,0)),IF(_xlpm.x=0,"",_xlpm.x)),""))</f>
        <v/>
      </c>
      <c r="C46" s="60" t="str">
        <f>IF($A46=0,"",IFERROR(_xlfn.LET(_xlpm.x,INDEX(Attendance!$C:$C,MATCH($A46,Attendance!$A:$A,0)),IF(_xlpm.x=0,"",_xlpm.x)),""))</f>
        <v/>
      </c>
      <c r="D46" s="60" t="str">
        <f>IF($A46=0,"",IFERROR(_xlfn.LET(_xlpm.x,INDEX(Attendance!$D:$D,MATCH($A46,Attendance!$A:$A,0)),IF(_xlpm.x=0,"",_xlpm.x)),""))</f>
        <v/>
      </c>
      <c r="E46" s="233" cm="1">
        <f t="array" ref="E46">SUMPRODUCT((LOWER(INDEX(Attendance!$D:$ZZ,MATCH($A46,Attendance!$A:$A,0),0))="x")*(Attendance!$D$2:$ZZ$2=_xlfn.XLOOKUP(E$1,'Point System'!$A:$A,'Point System'!$B:$B,""))*(TEXT(Attendance!$D$1:$ZZ$1,"mmm")="Jun"))*_xlfn.XLOOKUP(E$1,'Point System'!$A:$A,'Point System'!$C:$C,0)</f>
        <v>0</v>
      </c>
      <c r="F46" s="233" cm="1">
        <f t="array" ref="F46">SUMPRODUCT((LOWER(INDEX(Attendance!$D:$ZZ,MATCH($A46,Attendance!$A:$A,0),0))="x")*(Attendance!$D$2:$ZZ$2=_xlfn.XLOOKUP(F$1,'Point System'!$A:$A,'Point System'!$B:$B,""))*(TEXT(Attendance!$D$1:$ZZ$1,"mmm")="Jun"))*_xlfn.XLOOKUP(F$1,'Point System'!$A:$A,'Point System'!$C:$C,0)</f>
        <v>0</v>
      </c>
      <c r="G46" s="233" cm="1">
        <f t="array" ref="G46">SUMPRODUCT((LOWER(INDEX(Attendance!$D:$ZZ,MATCH($A46,Attendance!$A:$A,0),0))="x")*(Attendance!$D$2:$ZZ$2=_xlfn.XLOOKUP(G$1,'Point System'!$A:$A,'Point System'!$B:$B,""))*(TEXT(Attendance!$D$1:$ZZ$1,"mmm")="Jun"))*_xlfn.XLOOKUP(G$1,'Point System'!$A:$A,'Point System'!$C:$C,0)</f>
        <v>0</v>
      </c>
      <c r="H46" s="233" cm="1">
        <f t="array" ref="H46">SUMPRODUCT((LOWER(INDEX(Attendance!$D:$ZZ,MATCH($A46,Attendance!$A:$A,0),0))="x")*(Attendance!$D$2:$ZZ$2=_xlfn.XLOOKUP(H$1,'Point System'!$A:$A,'Point System'!$B:$B,""))*(TEXT(Attendance!$D$1:$ZZ$1,"mmm")="Jun"))*_xlfn.XLOOKUP(H$1,'Point System'!$A:$A,'Point System'!$C:$C,0)</f>
        <v>0</v>
      </c>
      <c r="I46" s="233" cm="1">
        <f t="array" ref="I46">SUMPRODUCT((LOWER(INDEX(Attendance!$D:$ZZ,MATCH($A46,Attendance!$A:$A,0),0))="x")*(Attendance!$D$2:$ZZ$2=_xlfn.XLOOKUP(I$1,'Point System'!$A:$A,'Point System'!$B:$B,""))*(TEXT(Attendance!$D$1:$ZZ$1,"mmm")="Jun"))*_xlfn.XLOOKUP(I$1,'Point System'!$A:$A,'Point System'!$C:$C,0)</f>
        <v>0</v>
      </c>
      <c r="J46" s="233" cm="1">
        <f t="array" ref="J46">SUMPRODUCT((LOWER(INDEX(Attendance!$D:$ZZ,MATCH($A46,Attendance!$A:$A,0),0))="x")*(Attendance!$D$2:$ZZ$2=_xlfn.XLOOKUP(J$1,'Point System'!$A:$A,'Point System'!$B:$B,""))*(TEXT(Attendance!$D$1:$ZZ$1,"mmm")="Jun"))*_xlfn.XLOOKUP(J$1,'Point System'!$A:$A,'Point System'!$C:$C,0)</f>
        <v>0</v>
      </c>
      <c r="K46" s="233" cm="1">
        <f t="array" ref="K46">SUMPRODUCT((LOWER(INDEX(Attendance!$D:$ZZ,MATCH($A46,Attendance!$A:$A,0),0))="x")*(Attendance!$D$2:$ZZ$2=_xlfn.XLOOKUP(K$1,'Point System'!$A:$A,'Point System'!$B:$B,""))*(TEXT(Attendance!$D$1:$ZZ$1,"mmm")="Jun"))*_xlfn.XLOOKUP(K$1,'Point System'!$A:$A,'Point System'!$C:$C,0)</f>
        <v>0</v>
      </c>
      <c r="L46" s="188"/>
      <c r="M46" s="188"/>
      <c r="N46" s="188"/>
      <c r="O46" s="188"/>
      <c r="P46" s="241">
        <f t="shared" si="0"/>
        <v>0</v>
      </c>
      <c r="Q46" s="242">
        <f>IFERROR(INDEX(Deduction!$AO:$AO,MATCH($A46,Deduction!$A:$A,0))*_xlfn.XLOOKUP(Q$1,'Point System'!$E:$E,'Point System'!$G:$G,0),0)</f>
        <v>0</v>
      </c>
      <c r="R46" s="242">
        <f>IFERROR(INDEX(Deduction!$AP:$AP,MATCH($A46,Deduction!$A:$A,0))*_xlfn.XLOOKUP(R$1,'Point System'!$E:$E,'Point System'!$G:$G,0),0)</f>
        <v>0</v>
      </c>
      <c r="S46" s="242">
        <f>IFERROR(INDEX(Deduction!$AQ:$AQ,MATCH($A46,Deduction!$A:$A,0))*_xlfn.XLOOKUP(S$1,'Point System'!$E:$E,'Point System'!$G:$G,0),0)</f>
        <v>0</v>
      </c>
      <c r="T46" s="242">
        <f>IFERROR(INDEX(Deduction!$AR:$AR,MATCH($A46,Deduction!$A:$A,0))*_xlfn.XLOOKUP(T$1,'Point System'!$E:$E,'Point System'!$G:$G,0),0)</f>
        <v>0</v>
      </c>
      <c r="U46" s="242">
        <f>IFERROR(INDEX(Deduction!$AS:$AS,MATCH($A46,Deduction!$A:$A,0))*_xlfn.XLOOKUP(U$1,'Point System'!$E:$E,'Point System'!$G:$G,0),0)</f>
        <v>0</v>
      </c>
      <c r="V46" s="242">
        <f>IFERROR(INDEX(Deduction!$AT:$AT,MATCH($A46,Deduction!$A:$A,0))*_xlfn.XLOOKUP(V$1,'Point System'!$E:$E,'Point System'!$G:$G,0),0)</f>
        <v>0</v>
      </c>
      <c r="W46" s="243">
        <f t="shared" si="1"/>
        <v>0</v>
      </c>
      <c r="X46" s="241">
        <f t="shared" si="2"/>
        <v>0</v>
      </c>
      <c r="Y46" s="244" cm="1">
        <f t="array" ref="Y46">IFERROR(SUMPRODUCT((LOWER(INDEX(Attendance!$E:$ZZ,MATCH($A46,Attendance!$A:$A,0),0))="x")*(TEXT(Attendance!$E$1:$ZZ$1,"mmm")="Jun"))/SUMPRODUCT((Attendance!$E$1:$ZZ$1&lt;&gt;"")*(TEXT(Attendance!$E$1:$ZZ$1,"mmm")="Jun")),0)</f>
        <v>0</v>
      </c>
      <c r="Z46" s="245" cm="1">
        <f t="array" ref="Z46">IFERROR(SUMPRODUCT((LOWER(INDEX(Attendance!$E:$ZZ,MATCH($A46,Attendance!$A:$A,0),0))="x")*(Attendance!$E$2:$ZZ$2=_xlfn.XLOOKUP(E$1,'Point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47" spans="1:26" x14ac:dyDescent="0.25">
      <c r="A47" s="60">
        <f>Attendance!A46</f>
        <v>44</v>
      </c>
      <c r="B47" s="60" t="str">
        <f>IF($A47=0,"",IFERROR(_xlfn.LET(_xlpm.x,INDEX(Attendance!$B:$B,MATCH($A47,Attendance!$A:$A,0)),IF(_xlpm.x=0,"",_xlpm.x)),""))</f>
        <v/>
      </c>
      <c r="C47" s="60" t="str">
        <f>IF($A47=0,"",IFERROR(_xlfn.LET(_xlpm.x,INDEX(Attendance!$C:$C,MATCH($A47,Attendance!$A:$A,0)),IF(_xlpm.x=0,"",_xlpm.x)),""))</f>
        <v/>
      </c>
      <c r="D47" s="60" t="str">
        <f>IF($A47=0,"",IFERROR(_xlfn.LET(_xlpm.x,INDEX(Attendance!$D:$D,MATCH($A47,Attendance!$A:$A,0)),IF(_xlpm.x=0,"",_xlpm.x)),""))</f>
        <v/>
      </c>
      <c r="E47" s="233" cm="1">
        <f t="array" ref="E47">SUMPRODUCT((LOWER(INDEX(Attendance!$D:$ZZ,MATCH($A47,Attendance!$A:$A,0),0))="x")*(Attendance!$D$2:$ZZ$2=_xlfn.XLOOKUP(E$1,'Point System'!$A:$A,'Point System'!$B:$B,""))*(TEXT(Attendance!$D$1:$ZZ$1,"mmm")="Jun"))*_xlfn.XLOOKUP(E$1,'Point System'!$A:$A,'Point System'!$C:$C,0)</f>
        <v>0</v>
      </c>
      <c r="F47" s="233" cm="1">
        <f t="array" ref="F47">SUMPRODUCT((LOWER(INDEX(Attendance!$D:$ZZ,MATCH($A47,Attendance!$A:$A,0),0))="x")*(Attendance!$D$2:$ZZ$2=_xlfn.XLOOKUP(F$1,'Point System'!$A:$A,'Point System'!$B:$B,""))*(TEXT(Attendance!$D$1:$ZZ$1,"mmm")="Jun"))*_xlfn.XLOOKUP(F$1,'Point System'!$A:$A,'Point System'!$C:$C,0)</f>
        <v>0</v>
      </c>
      <c r="G47" s="233" cm="1">
        <f t="array" ref="G47">SUMPRODUCT((LOWER(INDEX(Attendance!$D:$ZZ,MATCH($A47,Attendance!$A:$A,0),0))="x")*(Attendance!$D$2:$ZZ$2=_xlfn.XLOOKUP(G$1,'Point System'!$A:$A,'Point System'!$B:$B,""))*(TEXT(Attendance!$D$1:$ZZ$1,"mmm")="Jun"))*_xlfn.XLOOKUP(G$1,'Point System'!$A:$A,'Point System'!$C:$C,0)</f>
        <v>0</v>
      </c>
      <c r="H47" s="233" cm="1">
        <f t="array" ref="H47">SUMPRODUCT((LOWER(INDEX(Attendance!$D:$ZZ,MATCH($A47,Attendance!$A:$A,0),0))="x")*(Attendance!$D$2:$ZZ$2=_xlfn.XLOOKUP(H$1,'Point System'!$A:$A,'Point System'!$B:$B,""))*(TEXT(Attendance!$D$1:$ZZ$1,"mmm")="Jun"))*_xlfn.XLOOKUP(H$1,'Point System'!$A:$A,'Point System'!$C:$C,0)</f>
        <v>0</v>
      </c>
      <c r="I47" s="233" cm="1">
        <f t="array" ref="I47">SUMPRODUCT((LOWER(INDEX(Attendance!$D:$ZZ,MATCH($A47,Attendance!$A:$A,0),0))="x")*(Attendance!$D$2:$ZZ$2=_xlfn.XLOOKUP(I$1,'Point System'!$A:$A,'Point System'!$B:$B,""))*(TEXT(Attendance!$D$1:$ZZ$1,"mmm")="Jun"))*_xlfn.XLOOKUP(I$1,'Point System'!$A:$A,'Point System'!$C:$C,0)</f>
        <v>0</v>
      </c>
      <c r="J47" s="233" cm="1">
        <f t="array" ref="J47">SUMPRODUCT((LOWER(INDEX(Attendance!$D:$ZZ,MATCH($A47,Attendance!$A:$A,0),0))="x")*(Attendance!$D$2:$ZZ$2=_xlfn.XLOOKUP(J$1,'Point System'!$A:$A,'Point System'!$B:$B,""))*(TEXT(Attendance!$D$1:$ZZ$1,"mmm")="Jun"))*_xlfn.XLOOKUP(J$1,'Point System'!$A:$A,'Point System'!$C:$C,0)</f>
        <v>0</v>
      </c>
      <c r="K47" s="233" cm="1">
        <f t="array" ref="K47">SUMPRODUCT((LOWER(INDEX(Attendance!$D:$ZZ,MATCH($A47,Attendance!$A:$A,0),0))="x")*(Attendance!$D$2:$ZZ$2=_xlfn.XLOOKUP(K$1,'Point System'!$A:$A,'Point System'!$B:$B,""))*(TEXT(Attendance!$D$1:$ZZ$1,"mmm")="Jun"))*_xlfn.XLOOKUP(K$1,'Point System'!$A:$A,'Point System'!$C:$C,0)</f>
        <v>0</v>
      </c>
      <c r="L47" s="188"/>
      <c r="M47" s="188"/>
      <c r="N47" s="188"/>
      <c r="O47" s="188"/>
      <c r="P47" s="241">
        <f t="shared" si="0"/>
        <v>0</v>
      </c>
      <c r="Q47" s="242">
        <f>IFERROR(INDEX(Deduction!$AO:$AO,MATCH($A47,Deduction!$A:$A,0))*_xlfn.XLOOKUP(Q$1,'Point System'!$E:$E,'Point System'!$G:$G,0),0)</f>
        <v>0</v>
      </c>
      <c r="R47" s="242">
        <f>IFERROR(INDEX(Deduction!$AP:$AP,MATCH($A47,Deduction!$A:$A,0))*_xlfn.XLOOKUP(R$1,'Point System'!$E:$E,'Point System'!$G:$G,0),0)</f>
        <v>0</v>
      </c>
      <c r="S47" s="242">
        <f>IFERROR(INDEX(Deduction!$AQ:$AQ,MATCH($A47,Deduction!$A:$A,0))*_xlfn.XLOOKUP(S$1,'Point System'!$E:$E,'Point System'!$G:$G,0),0)</f>
        <v>0</v>
      </c>
      <c r="T47" s="242">
        <f>IFERROR(INDEX(Deduction!$AR:$AR,MATCH($A47,Deduction!$A:$A,0))*_xlfn.XLOOKUP(T$1,'Point System'!$E:$E,'Point System'!$G:$G,0),0)</f>
        <v>0</v>
      </c>
      <c r="U47" s="242">
        <f>IFERROR(INDEX(Deduction!$AS:$AS,MATCH($A47,Deduction!$A:$A,0))*_xlfn.XLOOKUP(U$1,'Point System'!$E:$E,'Point System'!$G:$G,0),0)</f>
        <v>0</v>
      </c>
      <c r="V47" s="242">
        <f>IFERROR(INDEX(Deduction!$AT:$AT,MATCH($A47,Deduction!$A:$A,0))*_xlfn.XLOOKUP(V$1,'Point System'!$E:$E,'Point System'!$G:$G,0),0)</f>
        <v>0</v>
      </c>
      <c r="W47" s="243">
        <f t="shared" si="1"/>
        <v>0</v>
      </c>
      <c r="X47" s="241">
        <f t="shared" si="2"/>
        <v>0</v>
      </c>
      <c r="Y47" s="244" cm="1">
        <f t="array" ref="Y47">IFERROR(SUMPRODUCT((LOWER(INDEX(Attendance!$E:$ZZ,MATCH($A47,Attendance!$A:$A,0),0))="x")*(TEXT(Attendance!$E$1:$ZZ$1,"mmm")="Jun"))/SUMPRODUCT((Attendance!$E$1:$ZZ$1&lt;&gt;"")*(TEXT(Attendance!$E$1:$ZZ$1,"mmm")="Jun")),0)</f>
        <v>0</v>
      </c>
      <c r="Z47" s="245" cm="1">
        <f t="array" ref="Z47">IFERROR(SUMPRODUCT((LOWER(INDEX(Attendance!$E:$ZZ,MATCH($A47,Attendance!$A:$A,0),0))="x")*(Attendance!$E$2:$ZZ$2=_xlfn.XLOOKUP(E$1,'Point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48" spans="1:26" x14ac:dyDescent="0.25">
      <c r="A48" s="58">
        <f>Attendance!A47</f>
        <v>45</v>
      </c>
      <c r="B48" s="60" t="str">
        <f>IF($A48=0,"",IFERROR(_xlfn.LET(_xlpm.x,INDEX(Attendance!$B:$B,MATCH($A48,Attendance!$A:$A,0)),IF(_xlpm.x=0,"",_xlpm.x)),""))</f>
        <v/>
      </c>
      <c r="C48" s="60" t="str">
        <f>IF($A48=0,"",IFERROR(_xlfn.LET(_xlpm.x,INDEX(Attendance!$C:$C,MATCH($A48,Attendance!$A:$A,0)),IF(_xlpm.x=0,"",_xlpm.x)),""))</f>
        <v/>
      </c>
      <c r="D48" s="60" t="str">
        <f>IF($A48=0,"",IFERROR(_xlfn.LET(_xlpm.x,INDEX(Attendance!$D:$D,MATCH($A48,Attendance!$A:$A,0)),IF(_xlpm.x=0,"",_xlpm.x)),""))</f>
        <v/>
      </c>
      <c r="E48" s="233" cm="1">
        <f t="array" ref="E48">SUMPRODUCT((LOWER(INDEX(Attendance!$D:$ZZ,MATCH($A48,Attendance!$A:$A,0),0))="x")*(Attendance!$D$2:$ZZ$2=_xlfn.XLOOKUP(E$1,'Point System'!$A:$A,'Point System'!$B:$B,""))*(TEXT(Attendance!$D$1:$ZZ$1,"mmm")="Jun"))*_xlfn.XLOOKUP(E$1,'Point System'!$A:$A,'Point System'!$C:$C,0)</f>
        <v>0</v>
      </c>
      <c r="F48" s="233" cm="1">
        <f t="array" ref="F48">SUMPRODUCT((LOWER(INDEX(Attendance!$D:$ZZ,MATCH($A48,Attendance!$A:$A,0),0))="x")*(Attendance!$D$2:$ZZ$2=_xlfn.XLOOKUP(F$1,'Point System'!$A:$A,'Point System'!$B:$B,""))*(TEXT(Attendance!$D$1:$ZZ$1,"mmm")="Jun"))*_xlfn.XLOOKUP(F$1,'Point System'!$A:$A,'Point System'!$C:$C,0)</f>
        <v>0</v>
      </c>
      <c r="G48" s="233" cm="1">
        <f t="array" ref="G48">SUMPRODUCT((LOWER(INDEX(Attendance!$D:$ZZ,MATCH($A48,Attendance!$A:$A,0),0))="x")*(Attendance!$D$2:$ZZ$2=_xlfn.XLOOKUP(G$1,'Point System'!$A:$A,'Point System'!$B:$B,""))*(TEXT(Attendance!$D$1:$ZZ$1,"mmm")="Jun"))*_xlfn.XLOOKUP(G$1,'Point System'!$A:$A,'Point System'!$C:$C,0)</f>
        <v>0</v>
      </c>
      <c r="H48" s="233" cm="1">
        <f t="array" ref="H48">SUMPRODUCT((LOWER(INDEX(Attendance!$D:$ZZ,MATCH($A48,Attendance!$A:$A,0),0))="x")*(Attendance!$D$2:$ZZ$2=_xlfn.XLOOKUP(H$1,'Point System'!$A:$A,'Point System'!$B:$B,""))*(TEXT(Attendance!$D$1:$ZZ$1,"mmm")="Jun"))*_xlfn.XLOOKUP(H$1,'Point System'!$A:$A,'Point System'!$C:$C,0)</f>
        <v>0</v>
      </c>
      <c r="I48" s="233" cm="1">
        <f t="array" ref="I48">SUMPRODUCT((LOWER(INDEX(Attendance!$D:$ZZ,MATCH($A48,Attendance!$A:$A,0),0))="x")*(Attendance!$D$2:$ZZ$2=_xlfn.XLOOKUP(I$1,'Point System'!$A:$A,'Point System'!$B:$B,""))*(TEXT(Attendance!$D$1:$ZZ$1,"mmm")="Jun"))*_xlfn.XLOOKUP(I$1,'Point System'!$A:$A,'Point System'!$C:$C,0)</f>
        <v>0</v>
      </c>
      <c r="J48" s="233" cm="1">
        <f t="array" ref="J48">SUMPRODUCT((LOWER(INDEX(Attendance!$D:$ZZ,MATCH($A48,Attendance!$A:$A,0),0))="x")*(Attendance!$D$2:$ZZ$2=_xlfn.XLOOKUP(J$1,'Point System'!$A:$A,'Point System'!$B:$B,""))*(TEXT(Attendance!$D$1:$ZZ$1,"mmm")="Jun"))*_xlfn.XLOOKUP(J$1,'Point System'!$A:$A,'Point System'!$C:$C,0)</f>
        <v>0</v>
      </c>
      <c r="K48" s="233" cm="1">
        <f t="array" ref="K48">SUMPRODUCT((LOWER(INDEX(Attendance!$D:$ZZ,MATCH($A48,Attendance!$A:$A,0),0))="x")*(Attendance!$D$2:$ZZ$2=_xlfn.XLOOKUP(K$1,'Point System'!$A:$A,'Point System'!$B:$B,""))*(TEXT(Attendance!$D$1:$ZZ$1,"mmm")="Jun"))*_xlfn.XLOOKUP(K$1,'Point System'!$A:$A,'Point System'!$C:$C,0)</f>
        <v>0</v>
      </c>
      <c r="L48" s="188"/>
      <c r="M48" s="188"/>
      <c r="N48" s="188"/>
      <c r="O48" s="188"/>
      <c r="P48" s="241">
        <f t="shared" si="0"/>
        <v>0</v>
      </c>
      <c r="Q48" s="242">
        <f>IFERROR(INDEX(Deduction!$AO:$AO,MATCH($A48,Deduction!$A:$A,0))*_xlfn.XLOOKUP(Q$1,'Point System'!$E:$E,'Point System'!$G:$G,0),0)</f>
        <v>0</v>
      </c>
      <c r="R48" s="242">
        <f>IFERROR(INDEX(Deduction!$AP:$AP,MATCH($A48,Deduction!$A:$A,0))*_xlfn.XLOOKUP(R$1,'Point System'!$E:$E,'Point System'!$G:$G,0),0)</f>
        <v>0</v>
      </c>
      <c r="S48" s="242">
        <f>IFERROR(INDEX(Deduction!$AQ:$AQ,MATCH($A48,Deduction!$A:$A,0))*_xlfn.XLOOKUP(S$1,'Point System'!$E:$E,'Point System'!$G:$G,0),0)</f>
        <v>0</v>
      </c>
      <c r="T48" s="242">
        <f>IFERROR(INDEX(Deduction!$AR:$AR,MATCH($A48,Deduction!$A:$A,0))*_xlfn.XLOOKUP(T$1,'Point System'!$E:$E,'Point System'!$G:$G,0),0)</f>
        <v>0</v>
      </c>
      <c r="U48" s="242">
        <f>IFERROR(INDEX(Deduction!$AS:$AS,MATCH($A48,Deduction!$A:$A,0))*_xlfn.XLOOKUP(U$1,'Point System'!$E:$E,'Point System'!$G:$G,0),0)</f>
        <v>0</v>
      </c>
      <c r="V48" s="242">
        <f>IFERROR(INDEX(Deduction!$AT:$AT,MATCH($A48,Deduction!$A:$A,0))*_xlfn.XLOOKUP(V$1,'Point System'!$E:$E,'Point System'!$G:$G,0),0)</f>
        <v>0</v>
      </c>
      <c r="W48" s="243">
        <f t="shared" si="1"/>
        <v>0</v>
      </c>
      <c r="X48" s="241">
        <f t="shared" si="2"/>
        <v>0</v>
      </c>
      <c r="Y48" s="244" cm="1">
        <f t="array" ref="Y48">IFERROR(SUMPRODUCT((LOWER(INDEX(Attendance!$E:$ZZ,MATCH($A48,Attendance!$A:$A,0),0))="x")*(TEXT(Attendance!$E$1:$ZZ$1,"mmm")="Jun"))/SUMPRODUCT((Attendance!$E$1:$ZZ$1&lt;&gt;"")*(TEXT(Attendance!$E$1:$ZZ$1,"mmm")="Jun")),0)</f>
        <v>0</v>
      </c>
      <c r="Z48" s="245" cm="1">
        <f t="array" ref="Z48">IFERROR(SUMPRODUCT((LOWER(INDEX(Attendance!$E:$ZZ,MATCH($A48,Attendance!$A:$A,0),0))="x")*(Attendance!$E$2:$ZZ$2=_xlfn.XLOOKUP(E$1,'Point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49" spans="1:26" x14ac:dyDescent="0.25">
      <c r="A49" s="60">
        <f>Attendance!A48</f>
        <v>46</v>
      </c>
      <c r="B49" s="60" t="str">
        <f>IF($A49=0,"",IFERROR(_xlfn.LET(_xlpm.x,INDEX(Attendance!$B:$B,MATCH($A49,Attendance!$A:$A,0)),IF(_xlpm.x=0,"",_xlpm.x)),""))</f>
        <v/>
      </c>
      <c r="C49" s="60" t="str">
        <f>IF($A49=0,"",IFERROR(_xlfn.LET(_xlpm.x,INDEX(Attendance!$C:$C,MATCH($A49,Attendance!$A:$A,0)),IF(_xlpm.x=0,"",_xlpm.x)),""))</f>
        <v/>
      </c>
      <c r="D49" s="60" t="str">
        <f>IF($A49=0,"",IFERROR(_xlfn.LET(_xlpm.x,INDEX(Attendance!$D:$D,MATCH($A49,Attendance!$A:$A,0)),IF(_xlpm.x=0,"",_xlpm.x)),""))</f>
        <v/>
      </c>
      <c r="E49" s="233" cm="1">
        <f t="array" ref="E49">SUMPRODUCT((LOWER(INDEX(Attendance!$D:$ZZ,MATCH($A49,Attendance!$A:$A,0),0))="x")*(Attendance!$D$2:$ZZ$2=_xlfn.XLOOKUP(E$1,'Point System'!$A:$A,'Point System'!$B:$B,""))*(TEXT(Attendance!$D$1:$ZZ$1,"mmm")="Jun"))*_xlfn.XLOOKUP(E$1,'Point System'!$A:$A,'Point System'!$C:$C,0)</f>
        <v>0</v>
      </c>
      <c r="F49" s="233" cm="1">
        <f t="array" ref="F49">SUMPRODUCT((LOWER(INDEX(Attendance!$D:$ZZ,MATCH($A49,Attendance!$A:$A,0),0))="x")*(Attendance!$D$2:$ZZ$2=_xlfn.XLOOKUP(F$1,'Point System'!$A:$A,'Point System'!$B:$B,""))*(TEXT(Attendance!$D$1:$ZZ$1,"mmm")="Jun"))*_xlfn.XLOOKUP(F$1,'Point System'!$A:$A,'Point System'!$C:$C,0)</f>
        <v>0</v>
      </c>
      <c r="G49" s="233" cm="1">
        <f t="array" ref="G49">SUMPRODUCT((LOWER(INDEX(Attendance!$D:$ZZ,MATCH($A49,Attendance!$A:$A,0),0))="x")*(Attendance!$D$2:$ZZ$2=_xlfn.XLOOKUP(G$1,'Point System'!$A:$A,'Point System'!$B:$B,""))*(TEXT(Attendance!$D$1:$ZZ$1,"mmm")="Jun"))*_xlfn.XLOOKUP(G$1,'Point System'!$A:$A,'Point System'!$C:$C,0)</f>
        <v>0</v>
      </c>
      <c r="H49" s="233" cm="1">
        <f t="array" ref="H49">SUMPRODUCT((LOWER(INDEX(Attendance!$D:$ZZ,MATCH($A49,Attendance!$A:$A,0),0))="x")*(Attendance!$D$2:$ZZ$2=_xlfn.XLOOKUP(H$1,'Point System'!$A:$A,'Point System'!$B:$B,""))*(TEXT(Attendance!$D$1:$ZZ$1,"mmm")="Jun"))*_xlfn.XLOOKUP(H$1,'Point System'!$A:$A,'Point System'!$C:$C,0)</f>
        <v>0</v>
      </c>
      <c r="I49" s="233" cm="1">
        <f t="array" ref="I49">SUMPRODUCT((LOWER(INDEX(Attendance!$D:$ZZ,MATCH($A49,Attendance!$A:$A,0),0))="x")*(Attendance!$D$2:$ZZ$2=_xlfn.XLOOKUP(I$1,'Point System'!$A:$A,'Point System'!$B:$B,""))*(TEXT(Attendance!$D$1:$ZZ$1,"mmm")="Jun"))*_xlfn.XLOOKUP(I$1,'Point System'!$A:$A,'Point System'!$C:$C,0)</f>
        <v>0</v>
      </c>
      <c r="J49" s="233" cm="1">
        <f t="array" ref="J49">SUMPRODUCT((LOWER(INDEX(Attendance!$D:$ZZ,MATCH($A49,Attendance!$A:$A,0),0))="x")*(Attendance!$D$2:$ZZ$2=_xlfn.XLOOKUP(J$1,'Point System'!$A:$A,'Point System'!$B:$B,""))*(TEXT(Attendance!$D$1:$ZZ$1,"mmm")="Jun"))*_xlfn.XLOOKUP(J$1,'Point System'!$A:$A,'Point System'!$C:$C,0)</f>
        <v>0</v>
      </c>
      <c r="K49" s="233" cm="1">
        <f t="array" ref="K49">SUMPRODUCT((LOWER(INDEX(Attendance!$D:$ZZ,MATCH($A49,Attendance!$A:$A,0),0))="x")*(Attendance!$D$2:$ZZ$2=_xlfn.XLOOKUP(K$1,'Point System'!$A:$A,'Point System'!$B:$B,""))*(TEXT(Attendance!$D$1:$ZZ$1,"mmm")="Jun"))*_xlfn.XLOOKUP(K$1,'Point System'!$A:$A,'Point System'!$C:$C,0)</f>
        <v>0</v>
      </c>
      <c r="L49" s="188"/>
      <c r="M49" s="188"/>
      <c r="N49" s="188"/>
      <c r="O49" s="188"/>
      <c r="P49" s="241">
        <f t="shared" si="0"/>
        <v>0</v>
      </c>
      <c r="Q49" s="242">
        <f>IFERROR(INDEX(Deduction!$AO:$AO,MATCH($A49,Deduction!$A:$A,0))*_xlfn.XLOOKUP(Q$1,'Point System'!$E:$E,'Point System'!$G:$G,0),0)</f>
        <v>0</v>
      </c>
      <c r="R49" s="242">
        <f>IFERROR(INDEX(Deduction!$AP:$AP,MATCH($A49,Deduction!$A:$A,0))*_xlfn.XLOOKUP(R$1,'Point System'!$E:$E,'Point System'!$G:$G,0),0)</f>
        <v>0</v>
      </c>
      <c r="S49" s="242">
        <f>IFERROR(INDEX(Deduction!$AQ:$AQ,MATCH($A49,Deduction!$A:$A,0))*_xlfn.XLOOKUP(S$1,'Point System'!$E:$E,'Point System'!$G:$G,0),0)</f>
        <v>0</v>
      </c>
      <c r="T49" s="242">
        <f>IFERROR(INDEX(Deduction!$AR:$AR,MATCH($A49,Deduction!$A:$A,0))*_xlfn.XLOOKUP(T$1,'Point System'!$E:$E,'Point System'!$G:$G,0),0)</f>
        <v>0</v>
      </c>
      <c r="U49" s="242">
        <f>IFERROR(INDEX(Deduction!$AS:$AS,MATCH($A49,Deduction!$A:$A,0))*_xlfn.XLOOKUP(U$1,'Point System'!$E:$E,'Point System'!$G:$G,0),0)</f>
        <v>0</v>
      </c>
      <c r="V49" s="242">
        <f>IFERROR(INDEX(Deduction!$AT:$AT,MATCH($A49,Deduction!$A:$A,0))*_xlfn.XLOOKUP(V$1,'Point System'!$E:$E,'Point System'!$G:$G,0),0)</f>
        <v>0</v>
      </c>
      <c r="W49" s="243">
        <f t="shared" si="1"/>
        <v>0</v>
      </c>
      <c r="X49" s="241">
        <f t="shared" si="2"/>
        <v>0</v>
      </c>
      <c r="Y49" s="244" cm="1">
        <f t="array" ref="Y49">IFERROR(SUMPRODUCT((LOWER(INDEX(Attendance!$E:$ZZ,MATCH($A49,Attendance!$A:$A,0),0))="x")*(TEXT(Attendance!$E$1:$ZZ$1,"mmm")="Jun"))/SUMPRODUCT((Attendance!$E$1:$ZZ$1&lt;&gt;"")*(TEXT(Attendance!$E$1:$ZZ$1,"mmm")="Jun")),0)</f>
        <v>0</v>
      </c>
      <c r="Z49" s="245" cm="1">
        <f t="array" ref="Z49">IFERROR(SUMPRODUCT((LOWER(INDEX(Attendance!$E:$ZZ,MATCH($A49,Attendance!$A:$A,0),0))="x")*(Attendance!$E$2:$ZZ$2=_xlfn.XLOOKUP(E$1,'Point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50" spans="1:26" x14ac:dyDescent="0.25">
      <c r="A50" s="58">
        <f>Attendance!A49</f>
        <v>47</v>
      </c>
      <c r="B50" s="60" t="str">
        <f>IF($A50=0,"",IFERROR(_xlfn.LET(_xlpm.x,INDEX(Attendance!$B:$B,MATCH($A50,Attendance!$A:$A,0)),IF(_xlpm.x=0,"",_xlpm.x)),""))</f>
        <v/>
      </c>
      <c r="C50" s="60" t="str">
        <f>IF($A50=0,"",IFERROR(_xlfn.LET(_xlpm.x,INDEX(Attendance!$C:$C,MATCH($A50,Attendance!$A:$A,0)),IF(_xlpm.x=0,"",_xlpm.x)),""))</f>
        <v/>
      </c>
      <c r="D50" s="60" t="str">
        <f>IF($A50=0,"",IFERROR(_xlfn.LET(_xlpm.x,INDEX(Attendance!$D:$D,MATCH($A50,Attendance!$A:$A,0)),IF(_xlpm.x=0,"",_xlpm.x)),""))</f>
        <v/>
      </c>
      <c r="E50" s="233" cm="1">
        <f t="array" ref="E50">SUMPRODUCT((LOWER(INDEX(Attendance!$D:$ZZ,MATCH($A50,Attendance!$A:$A,0),0))="x")*(Attendance!$D$2:$ZZ$2=_xlfn.XLOOKUP(E$1,'Point System'!$A:$A,'Point System'!$B:$B,""))*(TEXT(Attendance!$D$1:$ZZ$1,"mmm")="Jun"))*_xlfn.XLOOKUP(E$1,'Point System'!$A:$A,'Point System'!$C:$C,0)</f>
        <v>0</v>
      </c>
      <c r="F50" s="233" cm="1">
        <f t="array" ref="F50">SUMPRODUCT((LOWER(INDEX(Attendance!$D:$ZZ,MATCH($A50,Attendance!$A:$A,0),0))="x")*(Attendance!$D$2:$ZZ$2=_xlfn.XLOOKUP(F$1,'Point System'!$A:$A,'Point System'!$B:$B,""))*(TEXT(Attendance!$D$1:$ZZ$1,"mmm")="Jun"))*_xlfn.XLOOKUP(F$1,'Point System'!$A:$A,'Point System'!$C:$C,0)</f>
        <v>0</v>
      </c>
      <c r="G50" s="233" cm="1">
        <f t="array" ref="G50">SUMPRODUCT((LOWER(INDEX(Attendance!$D:$ZZ,MATCH($A50,Attendance!$A:$A,0),0))="x")*(Attendance!$D$2:$ZZ$2=_xlfn.XLOOKUP(G$1,'Point System'!$A:$A,'Point System'!$B:$B,""))*(TEXT(Attendance!$D$1:$ZZ$1,"mmm")="Jun"))*_xlfn.XLOOKUP(G$1,'Point System'!$A:$A,'Point System'!$C:$C,0)</f>
        <v>0</v>
      </c>
      <c r="H50" s="233" cm="1">
        <f t="array" ref="H50">SUMPRODUCT((LOWER(INDEX(Attendance!$D:$ZZ,MATCH($A50,Attendance!$A:$A,0),0))="x")*(Attendance!$D$2:$ZZ$2=_xlfn.XLOOKUP(H$1,'Point System'!$A:$A,'Point System'!$B:$B,""))*(TEXT(Attendance!$D$1:$ZZ$1,"mmm")="Jun"))*_xlfn.XLOOKUP(H$1,'Point System'!$A:$A,'Point System'!$C:$C,0)</f>
        <v>0</v>
      </c>
      <c r="I50" s="233" cm="1">
        <f t="array" ref="I50">SUMPRODUCT((LOWER(INDEX(Attendance!$D:$ZZ,MATCH($A50,Attendance!$A:$A,0),0))="x")*(Attendance!$D$2:$ZZ$2=_xlfn.XLOOKUP(I$1,'Point System'!$A:$A,'Point System'!$B:$B,""))*(TEXT(Attendance!$D$1:$ZZ$1,"mmm")="Jun"))*_xlfn.XLOOKUP(I$1,'Point System'!$A:$A,'Point System'!$C:$C,0)</f>
        <v>0</v>
      </c>
      <c r="J50" s="233" cm="1">
        <f t="array" ref="J50">SUMPRODUCT((LOWER(INDEX(Attendance!$D:$ZZ,MATCH($A50,Attendance!$A:$A,0),0))="x")*(Attendance!$D$2:$ZZ$2=_xlfn.XLOOKUP(J$1,'Point System'!$A:$A,'Point System'!$B:$B,""))*(TEXT(Attendance!$D$1:$ZZ$1,"mmm")="Jun"))*_xlfn.XLOOKUP(J$1,'Point System'!$A:$A,'Point System'!$C:$C,0)</f>
        <v>0</v>
      </c>
      <c r="K50" s="233" cm="1">
        <f t="array" ref="K50">SUMPRODUCT((LOWER(INDEX(Attendance!$D:$ZZ,MATCH($A50,Attendance!$A:$A,0),0))="x")*(Attendance!$D$2:$ZZ$2=_xlfn.XLOOKUP(K$1,'Point System'!$A:$A,'Point System'!$B:$B,""))*(TEXT(Attendance!$D$1:$ZZ$1,"mmm")="Jun"))*_xlfn.XLOOKUP(K$1,'Point System'!$A:$A,'Point System'!$C:$C,0)</f>
        <v>0</v>
      </c>
      <c r="L50" s="188"/>
      <c r="M50" s="188"/>
      <c r="N50" s="188"/>
      <c r="O50" s="188"/>
      <c r="P50" s="241">
        <f t="shared" si="0"/>
        <v>0</v>
      </c>
      <c r="Q50" s="242">
        <f>IFERROR(INDEX(Deduction!$AO:$AO,MATCH($A50,Deduction!$A:$A,0))*_xlfn.XLOOKUP(Q$1,'Point System'!$E:$E,'Point System'!$G:$G,0),0)</f>
        <v>0</v>
      </c>
      <c r="R50" s="242">
        <f>IFERROR(INDEX(Deduction!$AP:$AP,MATCH($A50,Deduction!$A:$A,0))*_xlfn.XLOOKUP(R$1,'Point System'!$E:$E,'Point System'!$G:$G,0),0)</f>
        <v>0</v>
      </c>
      <c r="S50" s="242">
        <f>IFERROR(INDEX(Deduction!$AQ:$AQ,MATCH($A50,Deduction!$A:$A,0))*_xlfn.XLOOKUP(S$1,'Point System'!$E:$E,'Point System'!$G:$G,0),0)</f>
        <v>0</v>
      </c>
      <c r="T50" s="242">
        <f>IFERROR(INDEX(Deduction!$AR:$AR,MATCH($A50,Deduction!$A:$A,0))*_xlfn.XLOOKUP(T$1,'Point System'!$E:$E,'Point System'!$G:$G,0),0)</f>
        <v>0</v>
      </c>
      <c r="U50" s="242">
        <f>IFERROR(INDEX(Deduction!$AS:$AS,MATCH($A50,Deduction!$A:$A,0))*_xlfn.XLOOKUP(U$1,'Point System'!$E:$E,'Point System'!$G:$G,0),0)</f>
        <v>0</v>
      </c>
      <c r="V50" s="242">
        <f>IFERROR(INDEX(Deduction!$AT:$AT,MATCH($A50,Deduction!$A:$A,0))*_xlfn.XLOOKUP(V$1,'Point System'!$E:$E,'Point System'!$G:$G,0),0)</f>
        <v>0</v>
      </c>
      <c r="W50" s="243">
        <f t="shared" si="1"/>
        <v>0</v>
      </c>
      <c r="X50" s="241">
        <f t="shared" si="2"/>
        <v>0</v>
      </c>
      <c r="Y50" s="244" cm="1">
        <f t="array" ref="Y50">IFERROR(SUMPRODUCT((LOWER(INDEX(Attendance!$E:$ZZ,MATCH($A50,Attendance!$A:$A,0),0))="x")*(TEXT(Attendance!$E$1:$ZZ$1,"mmm")="Jun"))/SUMPRODUCT((Attendance!$E$1:$ZZ$1&lt;&gt;"")*(TEXT(Attendance!$E$1:$ZZ$1,"mmm")="Jun")),0)</f>
        <v>0</v>
      </c>
      <c r="Z50" s="245" cm="1">
        <f t="array" ref="Z50">IFERROR(SUMPRODUCT((LOWER(INDEX(Attendance!$E:$ZZ,MATCH($A50,Attendance!$A:$A,0),0))="x")*(Attendance!$E$2:$ZZ$2=_xlfn.XLOOKUP(E$1,'Point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51" spans="1:26" x14ac:dyDescent="0.25">
      <c r="A51" s="60">
        <f>Attendance!A50</f>
        <v>48</v>
      </c>
      <c r="B51" s="60" t="str">
        <f>IF($A51=0,"",IFERROR(_xlfn.LET(_xlpm.x,INDEX(Attendance!$B:$B,MATCH($A51,Attendance!$A:$A,0)),IF(_xlpm.x=0,"",_xlpm.x)),""))</f>
        <v/>
      </c>
      <c r="C51" s="60" t="str">
        <f>IF($A51=0,"",IFERROR(_xlfn.LET(_xlpm.x,INDEX(Attendance!$C:$C,MATCH($A51,Attendance!$A:$A,0)),IF(_xlpm.x=0,"",_xlpm.x)),""))</f>
        <v/>
      </c>
      <c r="D51" s="60" t="str">
        <f>IF($A51=0,"",IFERROR(_xlfn.LET(_xlpm.x,INDEX(Attendance!$D:$D,MATCH($A51,Attendance!$A:$A,0)),IF(_xlpm.x=0,"",_xlpm.x)),""))</f>
        <v/>
      </c>
      <c r="E51" s="233" cm="1">
        <f t="array" ref="E51">SUMPRODUCT((LOWER(INDEX(Attendance!$D:$ZZ,MATCH($A51,Attendance!$A:$A,0),0))="x")*(Attendance!$D$2:$ZZ$2=_xlfn.XLOOKUP(E$1,'Point System'!$A:$A,'Point System'!$B:$B,""))*(TEXT(Attendance!$D$1:$ZZ$1,"mmm")="Jun"))*_xlfn.XLOOKUP(E$1,'Point System'!$A:$A,'Point System'!$C:$C,0)</f>
        <v>0</v>
      </c>
      <c r="F51" s="233" cm="1">
        <f t="array" ref="F51">SUMPRODUCT((LOWER(INDEX(Attendance!$D:$ZZ,MATCH($A51,Attendance!$A:$A,0),0))="x")*(Attendance!$D$2:$ZZ$2=_xlfn.XLOOKUP(F$1,'Point System'!$A:$A,'Point System'!$B:$B,""))*(TEXT(Attendance!$D$1:$ZZ$1,"mmm")="Jun"))*_xlfn.XLOOKUP(F$1,'Point System'!$A:$A,'Point System'!$C:$C,0)</f>
        <v>0</v>
      </c>
      <c r="G51" s="233" cm="1">
        <f t="array" ref="G51">SUMPRODUCT((LOWER(INDEX(Attendance!$D:$ZZ,MATCH($A51,Attendance!$A:$A,0),0))="x")*(Attendance!$D$2:$ZZ$2=_xlfn.XLOOKUP(G$1,'Point System'!$A:$A,'Point System'!$B:$B,""))*(TEXT(Attendance!$D$1:$ZZ$1,"mmm")="Jun"))*_xlfn.XLOOKUP(G$1,'Point System'!$A:$A,'Point System'!$C:$C,0)</f>
        <v>0</v>
      </c>
      <c r="H51" s="233" cm="1">
        <f t="array" ref="H51">SUMPRODUCT((LOWER(INDEX(Attendance!$D:$ZZ,MATCH($A51,Attendance!$A:$A,0),0))="x")*(Attendance!$D$2:$ZZ$2=_xlfn.XLOOKUP(H$1,'Point System'!$A:$A,'Point System'!$B:$B,""))*(TEXT(Attendance!$D$1:$ZZ$1,"mmm")="Jun"))*_xlfn.XLOOKUP(H$1,'Point System'!$A:$A,'Point System'!$C:$C,0)</f>
        <v>0</v>
      </c>
      <c r="I51" s="233" cm="1">
        <f t="array" ref="I51">SUMPRODUCT((LOWER(INDEX(Attendance!$D:$ZZ,MATCH($A51,Attendance!$A:$A,0),0))="x")*(Attendance!$D$2:$ZZ$2=_xlfn.XLOOKUP(I$1,'Point System'!$A:$A,'Point System'!$B:$B,""))*(TEXT(Attendance!$D$1:$ZZ$1,"mmm")="Jun"))*_xlfn.XLOOKUP(I$1,'Point System'!$A:$A,'Point System'!$C:$C,0)</f>
        <v>0</v>
      </c>
      <c r="J51" s="233" cm="1">
        <f t="array" ref="J51">SUMPRODUCT((LOWER(INDEX(Attendance!$D:$ZZ,MATCH($A51,Attendance!$A:$A,0),0))="x")*(Attendance!$D$2:$ZZ$2=_xlfn.XLOOKUP(J$1,'Point System'!$A:$A,'Point System'!$B:$B,""))*(TEXT(Attendance!$D$1:$ZZ$1,"mmm")="Jun"))*_xlfn.XLOOKUP(J$1,'Point System'!$A:$A,'Point System'!$C:$C,0)</f>
        <v>0</v>
      </c>
      <c r="K51" s="233" cm="1">
        <f t="array" ref="K51">SUMPRODUCT((LOWER(INDEX(Attendance!$D:$ZZ,MATCH($A51,Attendance!$A:$A,0),0))="x")*(Attendance!$D$2:$ZZ$2=_xlfn.XLOOKUP(K$1,'Point System'!$A:$A,'Point System'!$B:$B,""))*(TEXT(Attendance!$D$1:$ZZ$1,"mmm")="Jun"))*_xlfn.XLOOKUP(K$1,'Point System'!$A:$A,'Point System'!$C:$C,0)</f>
        <v>0</v>
      </c>
      <c r="L51" s="188"/>
      <c r="M51" s="188"/>
      <c r="N51" s="188"/>
      <c r="O51" s="188"/>
      <c r="P51" s="241">
        <f t="shared" si="0"/>
        <v>0</v>
      </c>
      <c r="Q51" s="242">
        <f>IFERROR(INDEX(Deduction!$AO:$AO,MATCH($A51,Deduction!$A:$A,0))*_xlfn.XLOOKUP(Q$1,'Point System'!$E:$E,'Point System'!$G:$G,0),0)</f>
        <v>0</v>
      </c>
      <c r="R51" s="242">
        <f>IFERROR(INDEX(Deduction!$AP:$AP,MATCH($A51,Deduction!$A:$A,0))*_xlfn.XLOOKUP(R$1,'Point System'!$E:$E,'Point System'!$G:$G,0),0)</f>
        <v>0</v>
      </c>
      <c r="S51" s="242">
        <f>IFERROR(INDEX(Deduction!$AQ:$AQ,MATCH($A51,Deduction!$A:$A,0))*_xlfn.XLOOKUP(S$1,'Point System'!$E:$E,'Point System'!$G:$G,0),0)</f>
        <v>0</v>
      </c>
      <c r="T51" s="242">
        <f>IFERROR(INDEX(Deduction!$AR:$AR,MATCH($A51,Deduction!$A:$A,0))*_xlfn.XLOOKUP(T$1,'Point System'!$E:$E,'Point System'!$G:$G,0),0)</f>
        <v>0</v>
      </c>
      <c r="U51" s="242">
        <f>IFERROR(INDEX(Deduction!$AS:$AS,MATCH($A51,Deduction!$A:$A,0))*_xlfn.XLOOKUP(U$1,'Point System'!$E:$E,'Point System'!$G:$G,0),0)</f>
        <v>0</v>
      </c>
      <c r="V51" s="242">
        <f>IFERROR(INDEX(Deduction!$AT:$AT,MATCH($A51,Deduction!$A:$A,0))*_xlfn.XLOOKUP(V$1,'Point System'!$E:$E,'Point System'!$G:$G,0),0)</f>
        <v>0</v>
      </c>
      <c r="W51" s="243">
        <f t="shared" si="1"/>
        <v>0</v>
      </c>
      <c r="X51" s="241">
        <f t="shared" si="2"/>
        <v>0</v>
      </c>
      <c r="Y51" s="244" cm="1">
        <f t="array" ref="Y51">IFERROR(SUMPRODUCT((LOWER(INDEX(Attendance!$E:$ZZ,MATCH($A51,Attendance!$A:$A,0),0))="x")*(TEXT(Attendance!$E$1:$ZZ$1,"mmm")="Jun"))/SUMPRODUCT((Attendance!$E$1:$ZZ$1&lt;&gt;"")*(TEXT(Attendance!$E$1:$ZZ$1,"mmm")="Jun")),0)</f>
        <v>0</v>
      </c>
      <c r="Z51" s="245" cm="1">
        <f t="array" ref="Z51">IFERROR(SUMPRODUCT((LOWER(INDEX(Attendance!$E:$ZZ,MATCH($A51,Attendance!$A:$A,0),0))="x")*(Attendance!$E$2:$ZZ$2=_xlfn.XLOOKUP(E$1,'Point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52" spans="1:26" x14ac:dyDescent="0.25">
      <c r="A52" s="58">
        <f>Attendance!A51</f>
        <v>49</v>
      </c>
      <c r="B52" s="60" t="str">
        <f>IF($A52=0,"",IFERROR(_xlfn.LET(_xlpm.x,INDEX(Attendance!$B:$B,MATCH($A52,Attendance!$A:$A,0)),IF(_xlpm.x=0,"",_xlpm.x)),""))</f>
        <v/>
      </c>
      <c r="C52" s="60" t="str">
        <f>IF($A52=0,"",IFERROR(_xlfn.LET(_xlpm.x,INDEX(Attendance!$C:$C,MATCH($A52,Attendance!$A:$A,0)),IF(_xlpm.x=0,"",_xlpm.x)),""))</f>
        <v/>
      </c>
      <c r="D52" s="60" t="str">
        <f>IF($A52=0,"",IFERROR(_xlfn.LET(_xlpm.x,INDEX(Attendance!$D:$D,MATCH($A52,Attendance!$A:$A,0)),IF(_xlpm.x=0,"",_xlpm.x)),""))</f>
        <v/>
      </c>
      <c r="E52" s="233" cm="1">
        <f t="array" ref="E52">SUMPRODUCT((LOWER(INDEX(Attendance!$D:$ZZ,MATCH($A52,Attendance!$A:$A,0),0))="x")*(Attendance!$D$2:$ZZ$2=_xlfn.XLOOKUP(E$1,'Point System'!$A:$A,'Point System'!$B:$B,""))*(TEXT(Attendance!$D$1:$ZZ$1,"mmm")="Jun"))*_xlfn.XLOOKUP(E$1,'Point System'!$A:$A,'Point System'!$C:$C,0)</f>
        <v>0</v>
      </c>
      <c r="F52" s="233" cm="1">
        <f t="array" ref="F52">SUMPRODUCT((LOWER(INDEX(Attendance!$D:$ZZ,MATCH($A52,Attendance!$A:$A,0),0))="x")*(Attendance!$D$2:$ZZ$2=_xlfn.XLOOKUP(F$1,'Point System'!$A:$A,'Point System'!$B:$B,""))*(TEXT(Attendance!$D$1:$ZZ$1,"mmm")="Jun"))*_xlfn.XLOOKUP(F$1,'Point System'!$A:$A,'Point System'!$C:$C,0)</f>
        <v>0</v>
      </c>
      <c r="G52" s="233" cm="1">
        <f t="array" ref="G52">SUMPRODUCT((LOWER(INDEX(Attendance!$D:$ZZ,MATCH($A52,Attendance!$A:$A,0),0))="x")*(Attendance!$D$2:$ZZ$2=_xlfn.XLOOKUP(G$1,'Point System'!$A:$A,'Point System'!$B:$B,""))*(TEXT(Attendance!$D$1:$ZZ$1,"mmm")="Jun"))*_xlfn.XLOOKUP(G$1,'Point System'!$A:$A,'Point System'!$C:$C,0)</f>
        <v>0</v>
      </c>
      <c r="H52" s="233" cm="1">
        <f t="array" ref="H52">SUMPRODUCT((LOWER(INDEX(Attendance!$D:$ZZ,MATCH($A52,Attendance!$A:$A,0),0))="x")*(Attendance!$D$2:$ZZ$2=_xlfn.XLOOKUP(H$1,'Point System'!$A:$A,'Point System'!$B:$B,""))*(TEXT(Attendance!$D$1:$ZZ$1,"mmm")="Jun"))*_xlfn.XLOOKUP(H$1,'Point System'!$A:$A,'Point System'!$C:$C,0)</f>
        <v>0</v>
      </c>
      <c r="I52" s="233" cm="1">
        <f t="array" ref="I52">SUMPRODUCT((LOWER(INDEX(Attendance!$D:$ZZ,MATCH($A52,Attendance!$A:$A,0),0))="x")*(Attendance!$D$2:$ZZ$2=_xlfn.XLOOKUP(I$1,'Point System'!$A:$A,'Point System'!$B:$B,""))*(TEXT(Attendance!$D$1:$ZZ$1,"mmm")="Jun"))*_xlfn.XLOOKUP(I$1,'Point System'!$A:$A,'Point System'!$C:$C,0)</f>
        <v>0</v>
      </c>
      <c r="J52" s="233" cm="1">
        <f t="array" ref="J52">SUMPRODUCT((LOWER(INDEX(Attendance!$D:$ZZ,MATCH($A52,Attendance!$A:$A,0),0))="x")*(Attendance!$D$2:$ZZ$2=_xlfn.XLOOKUP(J$1,'Point System'!$A:$A,'Point System'!$B:$B,""))*(TEXT(Attendance!$D$1:$ZZ$1,"mmm")="Jun"))*_xlfn.XLOOKUP(J$1,'Point System'!$A:$A,'Point System'!$C:$C,0)</f>
        <v>0</v>
      </c>
      <c r="K52" s="233" cm="1">
        <f t="array" ref="K52">SUMPRODUCT((LOWER(INDEX(Attendance!$D:$ZZ,MATCH($A52,Attendance!$A:$A,0),0))="x")*(Attendance!$D$2:$ZZ$2=_xlfn.XLOOKUP(K$1,'Point System'!$A:$A,'Point System'!$B:$B,""))*(TEXT(Attendance!$D$1:$ZZ$1,"mmm")="Jun"))*_xlfn.XLOOKUP(K$1,'Point System'!$A:$A,'Point System'!$C:$C,0)</f>
        <v>0</v>
      </c>
      <c r="L52" s="188"/>
      <c r="M52" s="188"/>
      <c r="N52" s="188"/>
      <c r="O52" s="188"/>
      <c r="P52" s="241">
        <f t="shared" si="0"/>
        <v>0</v>
      </c>
      <c r="Q52" s="242">
        <f>IFERROR(INDEX(Deduction!$AO:$AO,MATCH($A52,Deduction!$A:$A,0))*_xlfn.XLOOKUP(Q$1,'Point System'!$E:$E,'Point System'!$G:$G,0),0)</f>
        <v>0</v>
      </c>
      <c r="R52" s="242">
        <f>IFERROR(INDEX(Deduction!$AP:$AP,MATCH($A52,Deduction!$A:$A,0))*_xlfn.XLOOKUP(R$1,'Point System'!$E:$E,'Point System'!$G:$G,0),0)</f>
        <v>0</v>
      </c>
      <c r="S52" s="242">
        <f>IFERROR(INDEX(Deduction!$AQ:$AQ,MATCH($A52,Deduction!$A:$A,0))*_xlfn.XLOOKUP(S$1,'Point System'!$E:$E,'Point System'!$G:$G,0),0)</f>
        <v>0</v>
      </c>
      <c r="T52" s="242">
        <f>IFERROR(INDEX(Deduction!$AR:$AR,MATCH($A52,Deduction!$A:$A,0))*_xlfn.XLOOKUP(T$1,'Point System'!$E:$E,'Point System'!$G:$G,0),0)</f>
        <v>0</v>
      </c>
      <c r="U52" s="242">
        <f>IFERROR(INDEX(Deduction!$AS:$AS,MATCH($A52,Deduction!$A:$A,0))*_xlfn.XLOOKUP(U$1,'Point System'!$E:$E,'Point System'!$G:$G,0),0)</f>
        <v>0</v>
      </c>
      <c r="V52" s="242">
        <f>IFERROR(INDEX(Deduction!$AT:$AT,MATCH($A52,Deduction!$A:$A,0))*_xlfn.XLOOKUP(V$1,'Point System'!$E:$E,'Point System'!$G:$G,0),0)</f>
        <v>0</v>
      </c>
      <c r="W52" s="243">
        <f t="shared" si="1"/>
        <v>0</v>
      </c>
      <c r="X52" s="241">
        <f t="shared" si="2"/>
        <v>0</v>
      </c>
      <c r="Y52" s="244" cm="1">
        <f t="array" ref="Y52">IFERROR(SUMPRODUCT((LOWER(INDEX(Attendance!$E:$ZZ,MATCH($A52,Attendance!$A:$A,0),0))="x")*(TEXT(Attendance!$E$1:$ZZ$1,"mmm")="Jun"))/SUMPRODUCT((Attendance!$E$1:$ZZ$1&lt;&gt;"")*(TEXT(Attendance!$E$1:$ZZ$1,"mmm")="Jun")),0)</f>
        <v>0</v>
      </c>
      <c r="Z52" s="245" cm="1">
        <f t="array" ref="Z52">IFERROR(SUMPRODUCT((LOWER(INDEX(Attendance!$E:$ZZ,MATCH($A52,Attendance!$A:$A,0),0))="x")*(Attendance!$E$2:$ZZ$2=_xlfn.XLOOKUP(E$1,'Point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53" spans="1:26" x14ac:dyDescent="0.25">
      <c r="A53" s="60">
        <f>Attendance!A52</f>
        <v>50</v>
      </c>
      <c r="B53" s="60" t="str">
        <f>IF($A53=0,"",IFERROR(_xlfn.LET(_xlpm.x,INDEX(Attendance!$B:$B,MATCH($A53,Attendance!$A:$A,0)),IF(_xlpm.x=0,"",_xlpm.x)),""))</f>
        <v/>
      </c>
      <c r="C53" s="60" t="str">
        <f>IF($A53=0,"",IFERROR(_xlfn.LET(_xlpm.x,INDEX(Attendance!$C:$C,MATCH($A53,Attendance!$A:$A,0)),IF(_xlpm.x=0,"",_xlpm.x)),""))</f>
        <v/>
      </c>
      <c r="D53" s="60" t="str">
        <f>IF($A53=0,"",IFERROR(_xlfn.LET(_xlpm.x,INDEX(Attendance!$D:$D,MATCH($A53,Attendance!$A:$A,0)),IF(_xlpm.x=0,"",_xlpm.x)),""))</f>
        <v/>
      </c>
      <c r="E53" s="233" cm="1">
        <f t="array" ref="E53">SUMPRODUCT((LOWER(INDEX(Attendance!$D:$ZZ,MATCH($A53,Attendance!$A:$A,0),0))="x")*(Attendance!$D$2:$ZZ$2=_xlfn.XLOOKUP(E$1,'Point System'!$A:$A,'Point System'!$B:$B,""))*(TEXT(Attendance!$D$1:$ZZ$1,"mmm")="Jun"))*_xlfn.XLOOKUP(E$1,'Point System'!$A:$A,'Point System'!$C:$C,0)</f>
        <v>0</v>
      </c>
      <c r="F53" s="233" cm="1">
        <f t="array" ref="F53">SUMPRODUCT((LOWER(INDEX(Attendance!$D:$ZZ,MATCH($A53,Attendance!$A:$A,0),0))="x")*(Attendance!$D$2:$ZZ$2=_xlfn.XLOOKUP(F$1,'Point System'!$A:$A,'Point System'!$B:$B,""))*(TEXT(Attendance!$D$1:$ZZ$1,"mmm")="Jun"))*_xlfn.XLOOKUP(F$1,'Point System'!$A:$A,'Point System'!$C:$C,0)</f>
        <v>0</v>
      </c>
      <c r="G53" s="233" cm="1">
        <f t="array" ref="G53">SUMPRODUCT((LOWER(INDEX(Attendance!$D:$ZZ,MATCH($A53,Attendance!$A:$A,0),0))="x")*(Attendance!$D$2:$ZZ$2=_xlfn.XLOOKUP(G$1,'Point System'!$A:$A,'Point System'!$B:$B,""))*(TEXT(Attendance!$D$1:$ZZ$1,"mmm")="Jun"))*_xlfn.XLOOKUP(G$1,'Point System'!$A:$A,'Point System'!$C:$C,0)</f>
        <v>0</v>
      </c>
      <c r="H53" s="233" cm="1">
        <f t="array" ref="H53">SUMPRODUCT((LOWER(INDEX(Attendance!$D:$ZZ,MATCH($A53,Attendance!$A:$A,0),0))="x")*(Attendance!$D$2:$ZZ$2=_xlfn.XLOOKUP(H$1,'Point System'!$A:$A,'Point System'!$B:$B,""))*(TEXT(Attendance!$D$1:$ZZ$1,"mmm")="Jun"))*_xlfn.XLOOKUP(H$1,'Point System'!$A:$A,'Point System'!$C:$C,0)</f>
        <v>0</v>
      </c>
      <c r="I53" s="233" cm="1">
        <f t="array" ref="I53">SUMPRODUCT((LOWER(INDEX(Attendance!$D:$ZZ,MATCH($A53,Attendance!$A:$A,0),0))="x")*(Attendance!$D$2:$ZZ$2=_xlfn.XLOOKUP(I$1,'Point System'!$A:$A,'Point System'!$B:$B,""))*(TEXT(Attendance!$D$1:$ZZ$1,"mmm")="Jun"))*_xlfn.XLOOKUP(I$1,'Point System'!$A:$A,'Point System'!$C:$C,0)</f>
        <v>0</v>
      </c>
      <c r="J53" s="233" cm="1">
        <f t="array" ref="J53">SUMPRODUCT((LOWER(INDEX(Attendance!$D:$ZZ,MATCH($A53,Attendance!$A:$A,0),0))="x")*(Attendance!$D$2:$ZZ$2=_xlfn.XLOOKUP(J$1,'Point System'!$A:$A,'Point System'!$B:$B,""))*(TEXT(Attendance!$D$1:$ZZ$1,"mmm")="Jun"))*_xlfn.XLOOKUP(J$1,'Point System'!$A:$A,'Point System'!$C:$C,0)</f>
        <v>0</v>
      </c>
      <c r="K53" s="233" cm="1">
        <f t="array" ref="K53">SUMPRODUCT((LOWER(INDEX(Attendance!$D:$ZZ,MATCH($A53,Attendance!$A:$A,0),0))="x")*(Attendance!$D$2:$ZZ$2=_xlfn.XLOOKUP(K$1,'Point System'!$A:$A,'Point System'!$B:$B,""))*(TEXT(Attendance!$D$1:$ZZ$1,"mmm")="Jun"))*_xlfn.XLOOKUP(K$1,'Point System'!$A:$A,'Point System'!$C:$C,0)</f>
        <v>0</v>
      </c>
      <c r="L53" s="188"/>
      <c r="M53" s="188"/>
      <c r="N53" s="188"/>
      <c r="O53" s="188"/>
      <c r="P53" s="241">
        <f t="shared" si="0"/>
        <v>0</v>
      </c>
      <c r="Q53" s="242">
        <f>IFERROR(INDEX(Deduction!$AO:$AO,MATCH($A53,Deduction!$A:$A,0))*_xlfn.XLOOKUP(Q$1,'Point System'!$E:$E,'Point System'!$G:$G,0),0)</f>
        <v>0</v>
      </c>
      <c r="R53" s="242">
        <f>IFERROR(INDEX(Deduction!$AP:$AP,MATCH($A53,Deduction!$A:$A,0))*_xlfn.XLOOKUP(R$1,'Point System'!$E:$E,'Point System'!$G:$G,0),0)</f>
        <v>0</v>
      </c>
      <c r="S53" s="242">
        <f>IFERROR(INDEX(Deduction!$AQ:$AQ,MATCH($A53,Deduction!$A:$A,0))*_xlfn.XLOOKUP(S$1,'Point System'!$E:$E,'Point System'!$G:$G,0),0)</f>
        <v>0</v>
      </c>
      <c r="T53" s="242">
        <f>IFERROR(INDEX(Deduction!$AR:$AR,MATCH($A53,Deduction!$A:$A,0))*_xlfn.XLOOKUP(T$1,'Point System'!$E:$E,'Point System'!$G:$G,0),0)</f>
        <v>0</v>
      </c>
      <c r="U53" s="242">
        <f>IFERROR(INDEX(Deduction!$AS:$AS,MATCH($A53,Deduction!$A:$A,0))*_xlfn.XLOOKUP(U$1,'Point System'!$E:$E,'Point System'!$G:$G,0),0)</f>
        <v>0</v>
      </c>
      <c r="V53" s="242">
        <f>IFERROR(INDEX(Deduction!$AT:$AT,MATCH($A53,Deduction!$A:$A,0))*_xlfn.XLOOKUP(V$1,'Point System'!$E:$E,'Point System'!$G:$G,0),0)</f>
        <v>0</v>
      </c>
      <c r="W53" s="243">
        <f t="shared" si="1"/>
        <v>0</v>
      </c>
      <c r="X53" s="241">
        <f t="shared" si="2"/>
        <v>0</v>
      </c>
      <c r="Y53" s="244" cm="1">
        <f t="array" ref="Y53">IFERROR(SUMPRODUCT((LOWER(INDEX(Attendance!$E:$ZZ,MATCH($A53,Attendance!$A:$A,0),0))="x")*(TEXT(Attendance!$E$1:$ZZ$1,"mmm")="Jun"))/SUMPRODUCT((Attendance!$E$1:$ZZ$1&lt;&gt;"")*(TEXT(Attendance!$E$1:$ZZ$1,"mmm")="Jun")),0)</f>
        <v>0</v>
      </c>
      <c r="Z53" s="245" cm="1">
        <f t="array" ref="Z53">IFERROR(SUMPRODUCT((LOWER(INDEX(Attendance!$E:$ZZ,MATCH($A53,Attendance!$A:$A,0),0))="x")*(Attendance!$E$2:$ZZ$2=_xlfn.XLOOKUP(E$1,'Point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54" spans="1:26" x14ac:dyDescent="0.25">
      <c r="A54" s="58">
        <f>Attendance!A53</f>
        <v>51</v>
      </c>
      <c r="B54" s="60" t="str">
        <f>IF($A54=0,"",IFERROR(_xlfn.LET(_xlpm.x,INDEX(Attendance!$B:$B,MATCH($A54,Attendance!$A:$A,0)),IF(_xlpm.x=0,"",_xlpm.x)),""))</f>
        <v/>
      </c>
      <c r="C54" s="60" t="str">
        <f>IF($A54=0,"",IFERROR(_xlfn.LET(_xlpm.x,INDEX(Attendance!$C:$C,MATCH($A54,Attendance!$A:$A,0)),IF(_xlpm.x=0,"",_xlpm.x)),""))</f>
        <v/>
      </c>
      <c r="D54" s="60" t="str">
        <f>IF($A54=0,"",IFERROR(_xlfn.LET(_xlpm.x,INDEX(Attendance!$D:$D,MATCH($A54,Attendance!$A:$A,0)),IF(_xlpm.x=0,"",_xlpm.x)),""))</f>
        <v/>
      </c>
      <c r="E54" s="233" cm="1">
        <f t="array" ref="E54">SUMPRODUCT((LOWER(INDEX(Attendance!$D:$ZZ,MATCH($A54,Attendance!$A:$A,0),0))="x")*(Attendance!$D$2:$ZZ$2=_xlfn.XLOOKUP(E$1,'Point System'!$A:$A,'Point System'!$B:$B,""))*(TEXT(Attendance!$D$1:$ZZ$1,"mmm")="Jun"))*_xlfn.XLOOKUP(E$1,'Point System'!$A:$A,'Point System'!$C:$C,0)</f>
        <v>0</v>
      </c>
      <c r="F54" s="233" cm="1">
        <f t="array" ref="F54">SUMPRODUCT((LOWER(INDEX(Attendance!$D:$ZZ,MATCH($A54,Attendance!$A:$A,0),0))="x")*(Attendance!$D$2:$ZZ$2=_xlfn.XLOOKUP(F$1,'Point System'!$A:$A,'Point System'!$B:$B,""))*(TEXT(Attendance!$D$1:$ZZ$1,"mmm")="Jun"))*_xlfn.XLOOKUP(F$1,'Point System'!$A:$A,'Point System'!$C:$C,0)</f>
        <v>0</v>
      </c>
      <c r="G54" s="233" cm="1">
        <f t="array" ref="G54">SUMPRODUCT((LOWER(INDEX(Attendance!$D:$ZZ,MATCH($A54,Attendance!$A:$A,0),0))="x")*(Attendance!$D$2:$ZZ$2=_xlfn.XLOOKUP(G$1,'Point System'!$A:$A,'Point System'!$B:$B,""))*(TEXT(Attendance!$D$1:$ZZ$1,"mmm")="Jun"))*_xlfn.XLOOKUP(G$1,'Point System'!$A:$A,'Point System'!$C:$C,0)</f>
        <v>0</v>
      </c>
      <c r="H54" s="233" cm="1">
        <f t="array" ref="H54">SUMPRODUCT((LOWER(INDEX(Attendance!$D:$ZZ,MATCH($A54,Attendance!$A:$A,0),0))="x")*(Attendance!$D$2:$ZZ$2=_xlfn.XLOOKUP(H$1,'Point System'!$A:$A,'Point System'!$B:$B,""))*(TEXT(Attendance!$D$1:$ZZ$1,"mmm")="Jun"))*_xlfn.XLOOKUP(H$1,'Point System'!$A:$A,'Point System'!$C:$C,0)</f>
        <v>0</v>
      </c>
      <c r="I54" s="233" cm="1">
        <f t="array" ref="I54">SUMPRODUCT((LOWER(INDEX(Attendance!$D:$ZZ,MATCH($A54,Attendance!$A:$A,0),0))="x")*(Attendance!$D$2:$ZZ$2=_xlfn.XLOOKUP(I$1,'Point System'!$A:$A,'Point System'!$B:$B,""))*(TEXT(Attendance!$D$1:$ZZ$1,"mmm")="Jun"))*_xlfn.XLOOKUP(I$1,'Point System'!$A:$A,'Point System'!$C:$C,0)</f>
        <v>0</v>
      </c>
      <c r="J54" s="233" cm="1">
        <f t="array" ref="J54">SUMPRODUCT((LOWER(INDEX(Attendance!$D:$ZZ,MATCH($A54,Attendance!$A:$A,0),0))="x")*(Attendance!$D$2:$ZZ$2=_xlfn.XLOOKUP(J$1,'Point System'!$A:$A,'Point System'!$B:$B,""))*(TEXT(Attendance!$D$1:$ZZ$1,"mmm")="Jun"))*_xlfn.XLOOKUP(J$1,'Point System'!$A:$A,'Point System'!$C:$C,0)</f>
        <v>0</v>
      </c>
      <c r="K54" s="233" cm="1">
        <f t="array" ref="K54">SUMPRODUCT((LOWER(INDEX(Attendance!$D:$ZZ,MATCH($A54,Attendance!$A:$A,0),0))="x")*(Attendance!$D$2:$ZZ$2=_xlfn.XLOOKUP(K$1,'Point System'!$A:$A,'Point System'!$B:$B,""))*(TEXT(Attendance!$D$1:$ZZ$1,"mmm")="Jun"))*_xlfn.XLOOKUP(K$1,'Point System'!$A:$A,'Point System'!$C:$C,0)</f>
        <v>0</v>
      </c>
      <c r="L54" s="188"/>
      <c r="M54" s="188"/>
      <c r="N54" s="188"/>
      <c r="O54" s="188"/>
      <c r="P54" s="241">
        <f t="shared" si="0"/>
        <v>0</v>
      </c>
      <c r="Q54" s="242">
        <f>IFERROR(INDEX(Deduction!$AO:$AO,MATCH($A54,Deduction!$A:$A,0))*_xlfn.XLOOKUP(Q$1,'Point System'!$E:$E,'Point System'!$G:$G,0),0)</f>
        <v>0</v>
      </c>
      <c r="R54" s="242">
        <f>IFERROR(INDEX(Deduction!$AP:$AP,MATCH($A54,Deduction!$A:$A,0))*_xlfn.XLOOKUP(R$1,'Point System'!$E:$E,'Point System'!$G:$G,0),0)</f>
        <v>0</v>
      </c>
      <c r="S54" s="242">
        <f>IFERROR(INDEX(Deduction!$AQ:$AQ,MATCH($A54,Deduction!$A:$A,0))*_xlfn.XLOOKUP(S$1,'Point System'!$E:$E,'Point System'!$G:$G,0),0)</f>
        <v>0</v>
      </c>
      <c r="T54" s="242">
        <f>IFERROR(INDEX(Deduction!$AR:$AR,MATCH($A54,Deduction!$A:$A,0))*_xlfn.XLOOKUP(T$1,'Point System'!$E:$E,'Point System'!$G:$G,0),0)</f>
        <v>0</v>
      </c>
      <c r="U54" s="242">
        <f>IFERROR(INDEX(Deduction!$AS:$AS,MATCH($A54,Deduction!$A:$A,0))*_xlfn.XLOOKUP(U$1,'Point System'!$E:$E,'Point System'!$G:$G,0),0)</f>
        <v>0</v>
      </c>
      <c r="V54" s="242">
        <f>IFERROR(INDEX(Deduction!$AT:$AT,MATCH($A54,Deduction!$A:$A,0))*_xlfn.XLOOKUP(V$1,'Point System'!$E:$E,'Point System'!$G:$G,0),0)</f>
        <v>0</v>
      </c>
      <c r="W54" s="243">
        <f t="shared" si="1"/>
        <v>0</v>
      </c>
      <c r="X54" s="241">
        <f t="shared" si="2"/>
        <v>0</v>
      </c>
      <c r="Y54" s="244" cm="1">
        <f t="array" ref="Y54">IFERROR(SUMPRODUCT((LOWER(INDEX(Attendance!$E:$ZZ,MATCH($A54,Attendance!$A:$A,0),0))="x")*(TEXT(Attendance!$E$1:$ZZ$1,"mmm")="Jun"))/SUMPRODUCT((Attendance!$E$1:$ZZ$1&lt;&gt;"")*(TEXT(Attendance!$E$1:$ZZ$1,"mmm")="Jun")),0)</f>
        <v>0</v>
      </c>
      <c r="Z54" s="245" cm="1">
        <f t="array" ref="Z54">IFERROR(SUMPRODUCT((LOWER(INDEX(Attendance!$E:$ZZ,MATCH($A54,Attendance!$A:$A,0),0))="x")*(Attendance!$E$2:$ZZ$2=_xlfn.XLOOKUP(E$1,'Point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55" spans="1:26" x14ac:dyDescent="0.25">
      <c r="A55" s="60">
        <f>Attendance!A54</f>
        <v>52</v>
      </c>
      <c r="B55" s="60" t="str">
        <f>IF($A55=0,"",IFERROR(_xlfn.LET(_xlpm.x,INDEX(Attendance!$B:$B,MATCH($A55,Attendance!$A:$A,0)),IF(_xlpm.x=0,"",_xlpm.x)),""))</f>
        <v/>
      </c>
      <c r="C55" s="60" t="str">
        <f>IF($A55=0,"",IFERROR(_xlfn.LET(_xlpm.x,INDEX(Attendance!$C:$C,MATCH($A55,Attendance!$A:$A,0)),IF(_xlpm.x=0,"",_xlpm.x)),""))</f>
        <v/>
      </c>
      <c r="D55" s="60" t="str">
        <f>IF($A55=0,"",IFERROR(_xlfn.LET(_xlpm.x,INDEX(Attendance!$D:$D,MATCH($A55,Attendance!$A:$A,0)),IF(_xlpm.x=0,"",_xlpm.x)),""))</f>
        <v/>
      </c>
      <c r="E55" s="233" cm="1">
        <f t="array" ref="E55">SUMPRODUCT((LOWER(INDEX(Attendance!$D:$ZZ,MATCH($A55,Attendance!$A:$A,0),0))="x")*(Attendance!$D$2:$ZZ$2=_xlfn.XLOOKUP(E$1,'Point System'!$A:$A,'Point System'!$B:$B,""))*(TEXT(Attendance!$D$1:$ZZ$1,"mmm")="Jun"))*_xlfn.XLOOKUP(E$1,'Point System'!$A:$A,'Point System'!$C:$C,0)</f>
        <v>0</v>
      </c>
      <c r="F55" s="233" cm="1">
        <f t="array" ref="F55">SUMPRODUCT((LOWER(INDEX(Attendance!$D:$ZZ,MATCH($A55,Attendance!$A:$A,0),0))="x")*(Attendance!$D$2:$ZZ$2=_xlfn.XLOOKUP(F$1,'Point System'!$A:$A,'Point System'!$B:$B,""))*(TEXT(Attendance!$D$1:$ZZ$1,"mmm")="Jun"))*_xlfn.XLOOKUP(F$1,'Point System'!$A:$A,'Point System'!$C:$C,0)</f>
        <v>0</v>
      </c>
      <c r="G55" s="233" cm="1">
        <f t="array" ref="G55">SUMPRODUCT((LOWER(INDEX(Attendance!$D:$ZZ,MATCH($A55,Attendance!$A:$A,0),0))="x")*(Attendance!$D$2:$ZZ$2=_xlfn.XLOOKUP(G$1,'Point System'!$A:$A,'Point System'!$B:$B,""))*(TEXT(Attendance!$D$1:$ZZ$1,"mmm")="Jun"))*_xlfn.XLOOKUP(G$1,'Point System'!$A:$A,'Point System'!$C:$C,0)</f>
        <v>0</v>
      </c>
      <c r="H55" s="233" cm="1">
        <f t="array" ref="H55">SUMPRODUCT((LOWER(INDEX(Attendance!$D:$ZZ,MATCH($A55,Attendance!$A:$A,0),0))="x")*(Attendance!$D$2:$ZZ$2=_xlfn.XLOOKUP(H$1,'Point System'!$A:$A,'Point System'!$B:$B,""))*(TEXT(Attendance!$D$1:$ZZ$1,"mmm")="Jun"))*_xlfn.XLOOKUP(H$1,'Point System'!$A:$A,'Point System'!$C:$C,0)</f>
        <v>0</v>
      </c>
      <c r="I55" s="233" cm="1">
        <f t="array" ref="I55">SUMPRODUCT((LOWER(INDEX(Attendance!$D:$ZZ,MATCH($A55,Attendance!$A:$A,0),0))="x")*(Attendance!$D$2:$ZZ$2=_xlfn.XLOOKUP(I$1,'Point System'!$A:$A,'Point System'!$B:$B,""))*(TEXT(Attendance!$D$1:$ZZ$1,"mmm")="Jun"))*_xlfn.XLOOKUP(I$1,'Point System'!$A:$A,'Point System'!$C:$C,0)</f>
        <v>0</v>
      </c>
      <c r="J55" s="233" cm="1">
        <f t="array" ref="J55">SUMPRODUCT((LOWER(INDEX(Attendance!$D:$ZZ,MATCH($A55,Attendance!$A:$A,0),0))="x")*(Attendance!$D$2:$ZZ$2=_xlfn.XLOOKUP(J$1,'Point System'!$A:$A,'Point System'!$B:$B,""))*(TEXT(Attendance!$D$1:$ZZ$1,"mmm")="Jun"))*_xlfn.XLOOKUP(J$1,'Point System'!$A:$A,'Point System'!$C:$C,0)</f>
        <v>0</v>
      </c>
      <c r="K55" s="233" cm="1">
        <f t="array" ref="K55">SUMPRODUCT((LOWER(INDEX(Attendance!$D:$ZZ,MATCH($A55,Attendance!$A:$A,0),0))="x")*(Attendance!$D$2:$ZZ$2=_xlfn.XLOOKUP(K$1,'Point System'!$A:$A,'Point System'!$B:$B,""))*(TEXT(Attendance!$D$1:$ZZ$1,"mmm")="Jun"))*_xlfn.XLOOKUP(K$1,'Point System'!$A:$A,'Point System'!$C:$C,0)</f>
        <v>0</v>
      </c>
      <c r="L55" s="188"/>
      <c r="M55" s="188"/>
      <c r="N55" s="188"/>
      <c r="O55" s="188"/>
      <c r="P55" s="241">
        <f t="shared" si="0"/>
        <v>0</v>
      </c>
      <c r="Q55" s="242">
        <f>IFERROR(INDEX(Deduction!$AO:$AO,MATCH($A55,Deduction!$A:$A,0))*_xlfn.XLOOKUP(Q$1,'Point System'!$E:$E,'Point System'!$G:$G,0),0)</f>
        <v>0</v>
      </c>
      <c r="R55" s="242">
        <f>IFERROR(INDEX(Deduction!$AP:$AP,MATCH($A55,Deduction!$A:$A,0))*_xlfn.XLOOKUP(R$1,'Point System'!$E:$E,'Point System'!$G:$G,0),0)</f>
        <v>0</v>
      </c>
      <c r="S55" s="242">
        <f>IFERROR(INDEX(Deduction!$AQ:$AQ,MATCH($A55,Deduction!$A:$A,0))*_xlfn.XLOOKUP(S$1,'Point System'!$E:$E,'Point System'!$G:$G,0),0)</f>
        <v>0</v>
      </c>
      <c r="T55" s="242">
        <f>IFERROR(INDEX(Deduction!$AR:$AR,MATCH($A55,Deduction!$A:$A,0))*_xlfn.XLOOKUP(T$1,'Point System'!$E:$E,'Point System'!$G:$G,0),0)</f>
        <v>0</v>
      </c>
      <c r="U55" s="242">
        <f>IFERROR(INDEX(Deduction!$AS:$AS,MATCH($A55,Deduction!$A:$A,0))*_xlfn.XLOOKUP(U$1,'Point System'!$E:$E,'Point System'!$G:$G,0),0)</f>
        <v>0</v>
      </c>
      <c r="V55" s="242">
        <f>IFERROR(INDEX(Deduction!$AT:$AT,MATCH($A55,Deduction!$A:$A,0))*_xlfn.XLOOKUP(V$1,'Point System'!$E:$E,'Point System'!$G:$G,0),0)</f>
        <v>0</v>
      </c>
      <c r="W55" s="243">
        <f t="shared" si="1"/>
        <v>0</v>
      </c>
      <c r="X55" s="241">
        <f t="shared" si="2"/>
        <v>0</v>
      </c>
      <c r="Y55" s="244" cm="1">
        <f t="array" ref="Y55">IFERROR(SUMPRODUCT((LOWER(INDEX(Attendance!$E:$ZZ,MATCH($A55,Attendance!$A:$A,0),0))="x")*(TEXT(Attendance!$E$1:$ZZ$1,"mmm")="Jun"))/SUMPRODUCT((Attendance!$E$1:$ZZ$1&lt;&gt;"")*(TEXT(Attendance!$E$1:$ZZ$1,"mmm")="Jun")),0)</f>
        <v>0</v>
      </c>
      <c r="Z55" s="245" cm="1">
        <f t="array" ref="Z55">IFERROR(SUMPRODUCT((LOWER(INDEX(Attendance!$E:$ZZ,MATCH($A55,Attendance!$A:$A,0),0))="x")*(Attendance!$E$2:$ZZ$2=_xlfn.XLOOKUP(E$1,'Point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56" spans="1:26" x14ac:dyDescent="0.25">
      <c r="A56" s="58">
        <f>Attendance!A55</f>
        <v>53</v>
      </c>
      <c r="B56" s="60" t="str">
        <f>IF($A56=0,"",IFERROR(_xlfn.LET(_xlpm.x,INDEX(Attendance!$B:$B,MATCH($A56,Attendance!$A:$A,0)),IF(_xlpm.x=0,"",_xlpm.x)),""))</f>
        <v/>
      </c>
      <c r="C56" s="60" t="str">
        <f>IF($A56=0,"",IFERROR(_xlfn.LET(_xlpm.x,INDEX(Attendance!$C:$C,MATCH($A56,Attendance!$A:$A,0)),IF(_xlpm.x=0,"",_xlpm.x)),""))</f>
        <v/>
      </c>
      <c r="D56" s="60" t="str">
        <f>IF($A56=0,"",IFERROR(_xlfn.LET(_xlpm.x,INDEX(Attendance!$D:$D,MATCH($A56,Attendance!$A:$A,0)),IF(_xlpm.x=0,"",_xlpm.x)),""))</f>
        <v/>
      </c>
      <c r="E56" s="233" cm="1">
        <f t="array" ref="E56">SUMPRODUCT((LOWER(INDEX(Attendance!$D:$ZZ,MATCH($A56,Attendance!$A:$A,0),0))="x")*(Attendance!$D$2:$ZZ$2=_xlfn.XLOOKUP(E$1,'Point System'!$A:$A,'Point System'!$B:$B,""))*(TEXT(Attendance!$D$1:$ZZ$1,"mmm")="Jun"))*_xlfn.XLOOKUP(E$1,'Point System'!$A:$A,'Point System'!$C:$C,0)</f>
        <v>0</v>
      </c>
      <c r="F56" s="233" cm="1">
        <f t="array" ref="F56">SUMPRODUCT((LOWER(INDEX(Attendance!$D:$ZZ,MATCH($A56,Attendance!$A:$A,0),0))="x")*(Attendance!$D$2:$ZZ$2=_xlfn.XLOOKUP(F$1,'Point System'!$A:$A,'Point System'!$B:$B,""))*(TEXT(Attendance!$D$1:$ZZ$1,"mmm")="Jun"))*_xlfn.XLOOKUP(F$1,'Point System'!$A:$A,'Point System'!$C:$C,0)</f>
        <v>0</v>
      </c>
      <c r="G56" s="233" cm="1">
        <f t="array" ref="G56">SUMPRODUCT((LOWER(INDEX(Attendance!$D:$ZZ,MATCH($A56,Attendance!$A:$A,0),0))="x")*(Attendance!$D$2:$ZZ$2=_xlfn.XLOOKUP(G$1,'Point System'!$A:$A,'Point System'!$B:$B,""))*(TEXT(Attendance!$D$1:$ZZ$1,"mmm")="Jun"))*_xlfn.XLOOKUP(G$1,'Point System'!$A:$A,'Point System'!$C:$C,0)</f>
        <v>0</v>
      </c>
      <c r="H56" s="233" cm="1">
        <f t="array" ref="H56">SUMPRODUCT((LOWER(INDEX(Attendance!$D:$ZZ,MATCH($A56,Attendance!$A:$A,0),0))="x")*(Attendance!$D$2:$ZZ$2=_xlfn.XLOOKUP(H$1,'Point System'!$A:$A,'Point System'!$B:$B,""))*(TEXT(Attendance!$D$1:$ZZ$1,"mmm")="Jun"))*_xlfn.XLOOKUP(H$1,'Point System'!$A:$A,'Point System'!$C:$C,0)</f>
        <v>0</v>
      </c>
      <c r="I56" s="233" cm="1">
        <f t="array" ref="I56">SUMPRODUCT((LOWER(INDEX(Attendance!$D:$ZZ,MATCH($A56,Attendance!$A:$A,0),0))="x")*(Attendance!$D$2:$ZZ$2=_xlfn.XLOOKUP(I$1,'Point System'!$A:$A,'Point System'!$B:$B,""))*(TEXT(Attendance!$D$1:$ZZ$1,"mmm")="Jun"))*_xlfn.XLOOKUP(I$1,'Point System'!$A:$A,'Point System'!$C:$C,0)</f>
        <v>0</v>
      </c>
      <c r="J56" s="233" cm="1">
        <f t="array" ref="J56">SUMPRODUCT((LOWER(INDEX(Attendance!$D:$ZZ,MATCH($A56,Attendance!$A:$A,0),0))="x")*(Attendance!$D$2:$ZZ$2=_xlfn.XLOOKUP(J$1,'Point System'!$A:$A,'Point System'!$B:$B,""))*(TEXT(Attendance!$D$1:$ZZ$1,"mmm")="Jun"))*_xlfn.XLOOKUP(J$1,'Point System'!$A:$A,'Point System'!$C:$C,0)</f>
        <v>0</v>
      </c>
      <c r="K56" s="233" cm="1">
        <f t="array" ref="K56">SUMPRODUCT((LOWER(INDEX(Attendance!$D:$ZZ,MATCH($A56,Attendance!$A:$A,0),0))="x")*(Attendance!$D$2:$ZZ$2=_xlfn.XLOOKUP(K$1,'Point System'!$A:$A,'Point System'!$B:$B,""))*(TEXT(Attendance!$D$1:$ZZ$1,"mmm")="Jun"))*_xlfn.XLOOKUP(K$1,'Point System'!$A:$A,'Point System'!$C:$C,0)</f>
        <v>0</v>
      </c>
      <c r="L56" s="188"/>
      <c r="M56" s="188"/>
      <c r="N56" s="188"/>
      <c r="O56" s="188"/>
      <c r="P56" s="241">
        <f t="shared" si="0"/>
        <v>0</v>
      </c>
      <c r="Q56" s="242">
        <f>IFERROR(INDEX(Deduction!$AO:$AO,MATCH($A56,Deduction!$A:$A,0))*_xlfn.XLOOKUP(Q$1,'Point System'!$E:$E,'Point System'!$G:$G,0),0)</f>
        <v>0</v>
      </c>
      <c r="R56" s="242">
        <f>IFERROR(INDEX(Deduction!$AP:$AP,MATCH($A56,Deduction!$A:$A,0))*_xlfn.XLOOKUP(R$1,'Point System'!$E:$E,'Point System'!$G:$G,0),0)</f>
        <v>0</v>
      </c>
      <c r="S56" s="242">
        <f>IFERROR(INDEX(Deduction!$AQ:$AQ,MATCH($A56,Deduction!$A:$A,0))*_xlfn.XLOOKUP(S$1,'Point System'!$E:$E,'Point System'!$G:$G,0),0)</f>
        <v>0</v>
      </c>
      <c r="T56" s="242">
        <f>IFERROR(INDEX(Deduction!$AR:$AR,MATCH($A56,Deduction!$A:$A,0))*_xlfn.XLOOKUP(T$1,'Point System'!$E:$E,'Point System'!$G:$G,0),0)</f>
        <v>0</v>
      </c>
      <c r="U56" s="242">
        <f>IFERROR(INDEX(Deduction!$AS:$AS,MATCH($A56,Deduction!$A:$A,0))*_xlfn.XLOOKUP(U$1,'Point System'!$E:$E,'Point System'!$G:$G,0),0)</f>
        <v>0</v>
      </c>
      <c r="V56" s="242">
        <f>IFERROR(INDEX(Deduction!$AT:$AT,MATCH($A56,Deduction!$A:$A,0))*_xlfn.XLOOKUP(V$1,'Point System'!$E:$E,'Point System'!$G:$G,0),0)</f>
        <v>0</v>
      </c>
      <c r="W56" s="243">
        <f t="shared" si="1"/>
        <v>0</v>
      </c>
      <c r="X56" s="241">
        <f t="shared" si="2"/>
        <v>0</v>
      </c>
      <c r="Y56" s="244" cm="1">
        <f t="array" ref="Y56">IFERROR(SUMPRODUCT((LOWER(INDEX(Attendance!$E:$ZZ,MATCH($A56,Attendance!$A:$A,0),0))="x")*(TEXT(Attendance!$E$1:$ZZ$1,"mmm")="Jun"))/SUMPRODUCT((Attendance!$E$1:$ZZ$1&lt;&gt;"")*(TEXT(Attendance!$E$1:$ZZ$1,"mmm")="Jun")),0)</f>
        <v>0</v>
      </c>
      <c r="Z56" s="245" cm="1">
        <f t="array" ref="Z56">IFERROR(SUMPRODUCT((LOWER(INDEX(Attendance!$E:$ZZ,MATCH($A56,Attendance!$A:$A,0),0))="x")*(Attendance!$E$2:$ZZ$2=_xlfn.XLOOKUP(E$1,'Point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57" spans="1:26" x14ac:dyDescent="0.25">
      <c r="A57" s="60">
        <f>Attendance!A56</f>
        <v>54</v>
      </c>
      <c r="B57" s="60" t="str">
        <f>IF($A57=0,"",IFERROR(_xlfn.LET(_xlpm.x,INDEX(Attendance!$B:$B,MATCH($A57,Attendance!$A:$A,0)),IF(_xlpm.x=0,"",_xlpm.x)),""))</f>
        <v/>
      </c>
      <c r="C57" s="60" t="str">
        <f>IF($A57=0,"",IFERROR(_xlfn.LET(_xlpm.x,INDEX(Attendance!$C:$C,MATCH($A57,Attendance!$A:$A,0)),IF(_xlpm.x=0,"",_xlpm.x)),""))</f>
        <v/>
      </c>
      <c r="D57" s="60" t="str">
        <f>IF($A57=0,"",IFERROR(_xlfn.LET(_xlpm.x,INDEX(Attendance!$D:$D,MATCH($A57,Attendance!$A:$A,0)),IF(_xlpm.x=0,"",_xlpm.x)),""))</f>
        <v/>
      </c>
      <c r="E57" s="233" cm="1">
        <f t="array" ref="E57">SUMPRODUCT((LOWER(INDEX(Attendance!$D:$ZZ,MATCH($A57,Attendance!$A:$A,0),0))="x")*(Attendance!$D$2:$ZZ$2=_xlfn.XLOOKUP(E$1,'Point System'!$A:$A,'Point System'!$B:$B,""))*(TEXT(Attendance!$D$1:$ZZ$1,"mmm")="Jun"))*_xlfn.XLOOKUP(E$1,'Point System'!$A:$A,'Point System'!$C:$C,0)</f>
        <v>0</v>
      </c>
      <c r="F57" s="233" cm="1">
        <f t="array" ref="F57">SUMPRODUCT((LOWER(INDEX(Attendance!$D:$ZZ,MATCH($A57,Attendance!$A:$A,0),0))="x")*(Attendance!$D$2:$ZZ$2=_xlfn.XLOOKUP(F$1,'Point System'!$A:$A,'Point System'!$B:$B,""))*(TEXT(Attendance!$D$1:$ZZ$1,"mmm")="Jun"))*_xlfn.XLOOKUP(F$1,'Point System'!$A:$A,'Point System'!$C:$C,0)</f>
        <v>0</v>
      </c>
      <c r="G57" s="233" cm="1">
        <f t="array" ref="G57">SUMPRODUCT((LOWER(INDEX(Attendance!$D:$ZZ,MATCH($A57,Attendance!$A:$A,0),0))="x")*(Attendance!$D$2:$ZZ$2=_xlfn.XLOOKUP(G$1,'Point System'!$A:$A,'Point System'!$B:$B,""))*(TEXT(Attendance!$D$1:$ZZ$1,"mmm")="Jun"))*_xlfn.XLOOKUP(G$1,'Point System'!$A:$A,'Point System'!$C:$C,0)</f>
        <v>0</v>
      </c>
      <c r="H57" s="233" cm="1">
        <f t="array" ref="H57">SUMPRODUCT((LOWER(INDEX(Attendance!$D:$ZZ,MATCH($A57,Attendance!$A:$A,0),0))="x")*(Attendance!$D$2:$ZZ$2=_xlfn.XLOOKUP(H$1,'Point System'!$A:$A,'Point System'!$B:$B,""))*(TEXT(Attendance!$D$1:$ZZ$1,"mmm")="Jun"))*_xlfn.XLOOKUP(H$1,'Point System'!$A:$A,'Point System'!$C:$C,0)</f>
        <v>0</v>
      </c>
      <c r="I57" s="233" cm="1">
        <f t="array" ref="I57">SUMPRODUCT((LOWER(INDEX(Attendance!$D:$ZZ,MATCH($A57,Attendance!$A:$A,0),0))="x")*(Attendance!$D$2:$ZZ$2=_xlfn.XLOOKUP(I$1,'Point System'!$A:$A,'Point System'!$B:$B,""))*(TEXT(Attendance!$D$1:$ZZ$1,"mmm")="Jun"))*_xlfn.XLOOKUP(I$1,'Point System'!$A:$A,'Point System'!$C:$C,0)</f>
        <v>0</v>
      </c>
      <c r="J57" s="233" cm="1">
        <f t="array" ref="J57">SUMPRODUCT((LOWER(INDEX(Attendance!$D:$ZZ,MATCH($A57,Attendance!$A:$A,0),0))="x")*(Attendance!$D$2:$ZZ$2=_xlfn.XLOOKUP(J$1,'Point System'!$A:$A,'Point System'!$B:$B,""))*(TEXT(Attendance!$D$1:$ZZ$1,"mmm")="Jun"))*_xlfn.XLOOKUP(J$1,'Point System'!$A:$A,'Point System'!$C:$C,0)</f>
        <v>0</v>
      </c>
      <c r="K57" s="233" cm="1">
        <f t="array" ref="K57">SUMPRODUCT((LOWER(INDEX(Attendance!$D:$ZZ,MATCH($A57,Attendance!$A:$A,0),0))="x")*(Attendance!$D$2:$ZZ$2=_xlfn.XLOOKUP(K$1,'Point System'!$A:$A,'Point System'!$B:$B,""))*(TEXT(Attendance!$D$1:$ZZ$1,"mmm")="Jun"))*_xlfn.XLOOKUP(K$1,'Point System'!$A:$A,'Point System'!$C:$C,0)</f>
        <v>0</v>
      </c>
      <c r="L57" s="188"/>
      <c r="M57" s="188"/>
      <c r="N57" s="188"/>
      <c r="O57" s="188"/>
      <c r="P57" s="241">
        <f t="shared" si="0"/>
        <v>0</v>
      </c>
      <c r="Q57" s="242">
        <f>IFERROR(INDEX(Deduction!$AO:$AO,MATCH($A57,Deduction!$A:$A,0))*_xlfn.XLOOKUP(Q$1,'Point System'!$E:$E,'Point System'!$G:$G,0),0)</f>
        <v>0</v>
      </c>
      <c r="R57" s="242">
        <f>IFERROR(INDEX(Deduction!$AP:$AP,MATCH($A57,Deduction!$A:$A,0))*_xlfn.XLOOKUP(R$1,'Point System'!$E:$E,'Point System'!$G:$G,0),0)</f>
        <v>0</v>
      </c>
      <c r="S57" s="242">
        <f>IFERROR(INDEX(Deduction!$AQ:$AQ,MATCH($A57,Deduction!$A:$A,0))*_xlfn.XLOOKUP(S$1,'Point System'!$E:$E,'Point System'!$G:$G,0),0)</f>
        <v>0</v>
      </c>
      <c r="T57" s="242">
        <f>IFERROR(INDEX(Deduction!$AR:$AR,MATCH($A57,Deduction!$A:$A,0))*_xlfn.XLOOKUP(T$1,'Point System'!$E:$E,'Point System'!$G:$G,0),0)</f>
        <v>0</v>
      </c>
      <c r="U57" s="242">
        <f>IFERROR(INDEX(Deduction!$AS:$AS,MATCH($A57,Deduction!$A:$A,0))*_xlfn.XLOOKUP(U$1,'Point System'!$E:$E,'Point System'!$G:$G,0),0)</f>
        <v>0</v>
      </c>
      <c r="V57" s="242">
        <f>IFERROR(INDEX(Deduction!$AT:$AT,MATCH($A57,Deduction!$A:$A,0))*_xlfn.XLOOKUP(V$1,'Point System'!$E:$E,'Point System'!$G:$G,0),0)</f>
        <v>0</v>
      </c>
      <c r="W57" s="243">
        <f t="shared" si="1"/>
        <v>0</v>
      </c>
      <c r="X57" s="241">
        <f t="shared" si="2"/>
        <v>0</v>
      </c>
      <c r="Y57" s="244" cm="1">
        <f t="array" ref="Y57">IFERROR(SUMPRODUCT((LOWER(INDEX(Attendance!$E:$ZZ,MATCH($A57,Attendance!$A:$A,0),0))="x")*(TEXT(Attendance!$E$1:$ZZ$1,"mmm")="Jun"))/SUMPRODUCT((Attendance!$E$1:$ZZ$1&lt;&gt;"")*(TEXT(Attendance!$E$1:$ZZ$1,"mmm")="Jun")),0)</f>
        <v>0</v>
      </c>
      <c r="Z57" s="245" cm="1">
        <f t="array" ref="Z57">IFERROR(SUMPRODUCT((LOWER(INDEX(Attendance!$E:$ZZ,MATCH($A57,Attendance!$A:$A,0),0))="x")*(Attendance!$E$2:$ZZ$2=_xlfn.XLOOKUP(E$1,'Point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58" spans="1:26" x14ac:dyDescent="0.25">
      <c r="A58" s="58">
        <f>Attendance!A57</f>
        <v>55</v>
      </c>
      <c r="B58" s="60" t="str">
        <f>IF($A58=0,"",IFERROR(_xlfn.LET(_xlpm.x,INDEX(Attendance!$B:$B,MATCH($A58,Attendance!$A:$A,0)),IF(_xlpm.x=0,"",_xlpm.x)),""))</f>
        <v/>
      </c>
      <c r="C58" s="60" t="str">
        <f>IF($A58=0,"",IFERROR(_xlfn.LET(_xlpm.x,INDEX(Attendance!$C:$C,MATCH($A58,Attendance!$A:$A,0)),IF(_xlpm.x=0,"",_xlpm.x)),""))</f>
        <v/>
      </c>
      <c r="D58" s="60" t="str">
        <f>IF($A58=0,"",IFERROR(_xlfn.LET(_xlpm.x,INDEX(Attendance!$D:$D,MATCH($A58,Attendance!$A:$A,0)),IF(_xlpm.x=0,"",_xlpm.x)),""))</f>
        <v/>
      </c>
      <c r="E58" s="233" cm="1">
        <f t="array" ref="E58">SUMPRODUCT((LOWER(INDEX(Attendance!$D:$ZZ,MATCH($A58,Attendance!$A:$A,0),0))="x")*(Attendance!$D$2:$ZZ$2=_xlfn.XLOOKUP(E$1,'Point System'!$A:$A,'Point System'!$B:$B,""))*(TEXT(Attendance!$D$1:$ZZ$1,"mmm")="Jun"))*_xlfn.XLOOKUP(E$1,'Point System'!$A:$A,'Point System'!$C:$C,0)</f>
        <v>0</v>
      </c>
      <c r="F58" s="233" cm="1">
        <f t="array" ref="F58">SUMPRODUCT((LOWER(INDEX(Attendance!$D:$ZZ,MATCH($A58,Attendance!$A:$A,0),0))="x")*(Attendance!$D$2:$ZZ$2=_xlfn.XLOOKUP(F$1,'Point System'!$A:$A,'Point System'!$B:$B,""))*(TEXT(Attendance!$D$1:$ZZ$1,"mmm")="Jun"))*_xlfn.XLOOKUP(F$1,'Point System'!$A:$A,'Point System'!$C:$C,0)</f>
        <v>0</v>
      </c>
      <c r="G58" s="233" cm="1">
        <f t="array" ref="G58">SUMPRODUCT((LOWER(INDEX(Attendance!$D:$ZZ,MATCH($A58,Attendance!$A:$A,0),0))="x")*(Attendance!$D$2:$ZZ$2=_xlfn.XLOOKUP(G$1,'Point System'!$A:$A,'Point System'!$B:$B,""))*(TEXT(Attendance!$D$1:$ZZ$1,"mmm")="Jun"))*_xlfn.XLOOKUP(G$1,'Point System'!$A:$A,'Point System'!$C:$C,0)</f>
        <v>0</v>
      </c>
      <c r="H58" s="233" cm="1">
        <f t="array" ref="H58">SUMPRODUCT((LOWER(INDEX(Attendance!$D:$ZZ,MATCH($A58,Attendance!$A:$A,0),0))="x")*(Attendance!$D$2:$ZZ$2=_xlfn.XLOOKUP(H$1,'Point System'!$A:$A,'Point System'!$B:$B,""))*(TEXT(Attendance!$D$1:$ZZ$1,"mmm")="Jun"))*_xlfn.XLOOKUP(H$1,'Point System'!$A:$A,'Point System'!$C:$C,0)</f>
        <v>0</v>
      </c>
      <c r="I58" s="233" cm="1">
        <f t="array" ref="I58">SUMPRODUCT((LOWER(INDEX(Attendance!$D:$ZZ,MATCH($A58,Attendance!$A:$A,0),0))="x")*(Attendance!$D$2:$ZZ$2=_xlfn.XLOOKUP(I$1,'Point System'!$A:$A,'Point System'!$B:$B,""))*(TEXT(Attendance!$D$1:$ZZ$1,"mmm")="Jun"))*_xlfn.XLOOKUP(I$1,'Point System'!$A:$A,'Point System'!$C:$C,0)</f>
        <v>0</v>
      </c>
      <c r="J58" s="233" cm="1">
        <f t="array" ref="J58">SUMPRODUCT((LOWER(INDEX(Attendance!$D:$ZZ,MATCH($A58,Attendance!$A:$A,0),0))="x")*(Attendance!$D$2:$ZZ$2=_xlfn.XLOOKUP(J$1,'Point System'!$A:$A,'Point System'!$B:$B,""))*(TEXT(Attendance!$D$1:$ZZ$1,"mmm")="Jun"))*_xlfn.XLOOKUP(J$1,'Point System'!$A:$A,'Point System'!$C:$C,0)</f>
        <v>0</v>
      </c>
      <c r="K58" s="233" cm="1">
        <f t="array" ref="K58">SUMPRODUCT((LOWER(INDEX(Attendance!$D:$ZZ,MATCH($A58,Attendance!$A:$A,0),0))="x")*(Attendance!$D$2:$ZZ$2=_xlfn.XLOOKUP(K$1,'Point System'!$A:$A,'Point System'!$B:$B,""))*(TEXT(Attendance!$D$1:$ZZ$1,"mmm")="Jun"))*_xlfn.XLOOKUP(K$1,'Point System'!$A:$A,'Point System'!$C:$C,0)</f>
        <v>0</v>
      </c>
      <c r="L58" s="188"/>
      <c r="M58" s="188"/>
      <c r="N58" s="188"/>
      <c r="O58" s="188"/>
      <c r="P58" s="241">
        <f t="shared" si="0"/>
        <v>0</v>
      </c>
      <c r="Q58" s="242">
        <f>IFERROR(INDEX(Deduction!$AO:$AO,MATCH($A58,Deduction!$A:$A,0))*_xlfn.XLOOKUP(Q$1,'Point System'!$E:$E,'Point System'!$G:$G,0),0)</f>
        <v>0</v>
      </c>
      <c r="R58" s="242">
        <f>IFERROR(INDEX(Deduction!$AP:$AP,MATCH($A58,Deduction!$A:$A,0))*_xlfn.XLOOKUP(R$1,'Point System'!$E:$E,'Point System'!$G:$G,0),0)</f>
        <v>0</v>
      </c>
      <c r="S58" s="242">
        <f>IFERROR(INDEX(Deduction!$AQ:$AQ,MATCH($A58,Deduction!$A:$A,0))*_xlfn.XLOOKUP(S$1,'Point System'!$E:$E,'Point System'!$G:$G,0),0)</f>
        <v>0</v>
      </c>
      <c r="T58" s="242">
        <f>IFERROR(INDEX(Deduction!$AR:$AR,MATCH($A58,Deduction!$A:$A,0))*_xlfn.XLOOKUP(T$1,'Point System'!$E:$E,'Point System'!$G:$G,0),0)</f>
        <v>0</v>
      </c>
      <c r="U58" s="242">
        <f>IFERROR(INDEX(Deduction!$AS:$AS,MATCH($A58,Deduction!$A:$A,0))*_xlfn.XLOOKUP(U$1,'Point System'!$E:$E,'Point System'!$G:$G,0),0)</f>
        <v>0</v>
      </c>
      <c r="V58" s="242">
        <f>IFERROR(INDEX(Deduction!$AT:$AT,MATCH($A58,Deduction!$A:$A,0))*_xlfn.XLOOKUP(V$1,'Point System'!$E:$E,'Point System'!$G:$G,0),0)</f>
        <v>0</v>
      </c>
      <c r="W58" s="243">
        <f t="shared" si="1"/>
        <v>0</v>
      </c>
      <c r="X58" s="241">
        <f t="shared" si="2"/>
        <v>0</v>
      </c>
      <c r="Y58" s="244" cm="1">
        <f t="array" ref="Y58">IFERROR(SUMPRODUCT((LOWER(INDEX(Attendance!$E:$ZZ,MATCH($A58,Attendance!$A:$A,0),0))="x")*(TEXT(Attendance!$E$1:$ZZ$1,"mmm")="Jun"))/SUMPRODUCT((Attendance!$E$1:$ZZ$1&lt;&gt;"")*(TEXT(Attendance!$E$1:$ZZ$1,"mmm")="Jun")),0)</f>
        <v>0</v>
      </c>
      <c r="Z58" s="245" cm="1">
        <f t="array" ref="Z58">IFERROR(SUMPRODUCT((LOWER(INDEX(Attendance!$E:$ZZ,MATCH($A58,Attendance!$A:$A,0),0))="x")*(Attendance!$E$2:$ZZ$2=_xlfn.XLOOKUP(E$1,'Point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59" spans="1:26" x14ac:dyDescent="0.25">
      <c r="A59" s="60">
        <f>Attendance!A58</f>
        <v>56</v>
      </c>
      <c r="B59" s="60" t="str">
        <f>IF($A59=0,"",IFERROR(_xlfn.LET(_xlpm.x,INDEX(Attendance!$B:$B,MATCH($A59,Attendance!$A:$A,0)),IF(_xlpm.x=0,"",_xlpm.x)),""))</f>
        <v/>
      </c>
      <c r="C59" s="60" t="str">
        <f>IF($A59=0,"",IFERROR(_xlfn.LET(_xlpm.x,INDEX(Attendance!$C:$C,MATCH($A59,Attendance!$A:$A,0)),IF(_xlpm.x=0,"",_xlpm.x)),""))</f>
        <v/>
      </c>
      <c r="D59" s="60" t="str">
        <f>IF($A59=0,"",IFERROR(_xlfn.LET(_xlpm.x,INDEX(Attendance!$D:$D,MATCH($A59,Attendance!$A:$A,0)),IF(_xlpm.x=0,"",_xlpm.x)),""))</f>
        <v/>
      </c>
      <c r="E59" s="233" cm="1">
        <f t="array" ref="E59">SUMPRODUCT((LOWER(INDEX(Attendance!$D:$ZZ,MATCH($A59,Attendance!$A:$A,0),0))="x")*(Attendance!$D$2:$ZZ$2=_xlfn.XLOOKUP(E$1,'Point System'!$A:$A,'Point System'!$B:$B,""))*(TEXT(Attendance!$D$1:$ZZ$1,"mmm")="Jun"))*_xlfn.XLOOKUP(E$1,'Point System'!$A:$A,'Point System'!$C:$C,0)</f>
        <v>0</v>
      </c>
      <c r="F59" s="233" cm="1">
        <f t="array" ref="F59">SUMPRODUCT((LOWER(INDEX(Attendance!$D:$ZZ,MATCH($A59,Attendance!$A:$A,0),0))="x")*(Attendance!$D$2:$ZZ$2=_xlfn.XLOOKUP(F$1,'Point System'!$A:$A,'Point System'!$B:$B,""))*(TEXT(Attendance!$D$1:$ZZ$1,"mmm")="Jun"))*_xlfn.XLOOKUP(F$1,'Point System'!$A:$A,'Point System'!$C:$C,0)</f>
        <v>0</v>
      </c>
      <c r="G59" s="233" cm="1">
        <f t="array" ref="G59">SUMPRODUCT((LOWER(INDEX(Attendance!$D:$ZZ,MATCH($A59,Attendance!$A:$A,0),0))="x")*(Attendance!$D$2:$ZZ$2=_xlfn.XLOOKUP(G$1,'Point System'!$A:$A,'Point System'!$B:$B,""))*(TEXT(Attendance!$D$1:$ZZ$1,"mmm")="Jun"))*_xlfn.XLOOKUP(G$1,'Point System'!$A:$A,'Point System'!$C:$C,0)</f>
        <v>0</v>
      </c>
      <c r="H59" s="233" cm="1">
        <f t="array" ref="H59">SUMPRODUCT((LOWER(INDEX(Attendance!$D:$ZZ,MATCH($A59,Attendance!$A:$A,0),0))="x")*(Attendance!$D$2:$ZZ$2=_xlfn.XLOOKUP(H$1,'Point System'!$A:$A,'Point System'!$B:$B,""))*(TEXT(Attendance!$D$1:$ZZ$1,"mmm")="Jun"))*_xlfn.XLOOKUP(H$1,'Point System'!$A:$A,'Point System'!$C:$C,0)</f>
        <v>0</v>
      </c>
      <c r="I59" s="233" cm="1">
        <f t="array" ref="I59">SUMPRODUCT((LOWER(INDEX(Attendance!$D:$ZZ,MATCH($A59,Attendance!$A:$A,0),0))="x")*(Attendance!$D$2:$ZZ$2=_xlfn.XLOOKUP(I$1,'Point System'!$A:$A,'Point System'!$B:$B,""))*(TEXT(Attendance!$D$1:$ZZ$1,"mmm")="Jun"))*_xlfn.XLOOKUP(I$1,'Point System'!$A:$A,'Point System'!$C:$C,0)</f>
        <v>0</v>
      </c>
      <c r="J59" s="233" cm="1">
        <f t="array" ref="J59">SUMPRODUCT((LOWER(INDEX(Attendance!$D:$ZZ,MATCH($A59,Attendance!$A:$A,0),0))="x")*(Attendance!$D$2:$ZZ$2=_xlfn.XLOOKUP(J$1,'Point System'!$A:$A,'Point System'!$B:$B,""))*(TEXT(Attendance!$D$1:$ZZ$1,"mmm")="Jun"))*_xlfn.XLOOKUP(J$1,'Point System'!$A:$A,'Point System'!$C:$C,0)</f>
        <v>0</v>
      </c>
      <c r="K59" s="233" cm="1">
        <f t="array" ref="K59">SUMPRODUCT((LOWER(INDEX(Attendance!$D:$ZZ,MATCH($A59,Attendance!$A:$A,0),0))="x")*(Attendance!$D$2:$ZZ$2=_xlfn.XLOOKUP(K$1,'Point System'!$A:$A,'Point System'!$B:$B,""))*(TEXT(Attendance!$D$1:$ZZ$1,"mmm")="Jun"))*_xlfn.XLOOKUP(K$1,'Point System'!$A:$A,'Point System'!$C:$C,0)</f>
        <v>0</v>
      </c>
      <c r="L59" s="188"/>
      <c r="M59" s="188"/>
      <c r="N59" s="188"/>
      <c r="O59" s="188"/>
      <c r="P59" s="241">
        <f t="shared" si="0"/>
        <v>0</v>
      </c>
      <c r="Q59" s="242">
        <f>IFERROR(INDEX(Deduction!$AO:$AO,MATCH($A59,Deduction!$A:$A,0))*_xlfn.XLOOKUP(Q$1,'Point System'!$E:$E,'Point System'!$G:$G,0),0)</f>
        <v>0</v>
      </c>
      <c r="R59" s="242">
        <f>IFERROR(INDEX(Deduction!$AP:$AP,MATCH($A59,Deduction!$A:$A,0))*_xlfn.XLOOKUP(R$1,'Point System'!$E:$E,'Point System'!$G:$G,0),0)</f>
        <v>0</v>
      </c>
      <c r="S59" s="242">
        <f>IFERROR(INDEX(Deduction!$AQ:$AQ,MATCH($A59,Deduction!$A:$A,0))*_xlfn.XLOOKUP(S$1,'Point System'!$E:$E,'Point System'!$G:$G,0),0)</f>
        <v>0</v>
      </c>
      <c r="T59" s="242">
        <f>IFERROR(INDEX(Deduction!$AR:$AR,MATCH($A59,Deduction!$A:$A,0))*_xlfn.XLOOKUP(T$1,'Point System'!$E:$E,'Point System'!$G:$G,0),0)</f>
        <v>0</v>
      </c>
      <c r="U59" s="242">
        <f>IFERROR(INDEX(Deduction!$AS:$AS,MATCH($A59,Deduction!$A:$A,0))*_xlfn.XLOOKUP(U$1,'Point System'!$E:$E,'Point System'!$G:$G,0),0)</f>
        <v>0</v>
      </c>
      <c r="V59" s="242">
        <f>IFERROR(INDEX(Deduction!$AT:$AT,MATCH($A59,Deduction!$A:$A,0))*_xlfn.XLOOKUP(V$1,'Point System'!$E:$E,'Point System'!$G:$G,0),0)</f>
        <v>0</v>
      </c>
      <c r="W59" s="243">
        <f t="shared" si="1"/>
        <v>0</v>
      </c>
      <c r="X59" s="241">
        <f t="shared" si="2"/>
        <v>0</v>
      </c>
      <c r="Y59" s="244" cm="1">
        <f t="array" ref="Y59">IFERROR(SUMPRODUCT((LOWER(INDEX(Attendance!$E:$ZZ,MATCH($A59,Attendance!$A:$A,0),0))="x")*(TEXT(Attendance!$E$1:$ZZ$1,"mmm")="Jun"))/SUMPRODUCT((Attendance!$E$1:$ZZ$1&lt;&gt;"")*(TEXT(Attendance!$E$1:$ZZ$1,"mmm")="Jun")),0)</f>
        <v>0</v>
      </c>
      <c r="Z59" s="245" cm="1">
        <f t="array" ref="Z59">IFERROR(SUMPRODUCT((LOWER(INDEX(Attendance!$E:$ZZ,MATCH($A59,Attendance!$A:$A,0),0))="x")*(Attendance!$E$2:$ZZ$2=_xlfn.XLOOKUP(E$1,'Point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60" spans="1:26" x14ac:dyDescent="0.25">
      <c r="A60" s="58">
        <f>Attendance!A59</f>
        <v>57</v>
      </c>
      <c r="B60" s="60" t="str">
        <f>IF($A60=0,"",IFERROR(_xlfn.LET(_xlpm.x,INDEX(Attendance!$B:$B,MATCH($A60,Attendance!$A:$A,0)),IF(_xlpm.x=0,"",_xlpm.x)),""))</f>
        <v/>
      </c>
      <c r="C60" s="60" t="str">
        <f>IF($A60=0,"",IFERROR(_xlfn.LET(_xlpm.x,INDEX(Attendance!$C:$C,MATCH($A60,Attendance!$A:$A,0)),IF(_xlpm.x=0,"",_xlpm.x)),""))</f>
        <v/>
      </c>
      <c r="D60" s="60" t="str">
        <f>IF($A60=0,"",IFERROR(_xlfn.LET(_xlpm.x,INDEX(Attendance!$D:$D,MATCH($A60,Attendance!$A:$A,0)),IF(_xlpm.x=0,"",_xlpm.x)),""))</f>
        <v/>
      </c>
      <c r="E60" s="233" cm="1">
        <f t="array" ref="E60">SUMPRODUCT((LOWER(INDEX(Attendance!$D:$ZZ,MATCH($A60,Attendance!$A:$A,0),0))="x")*(Attendance!$D$2:$ZZ$2=_xlfn.XLOOKUP(E$1,'Point System'!$A:$A,'Point System'!$B:$B,""))*(TEXT(Attendance!$D$1:$ZZ$1,"mmm")="Jun"))*_xlfn.XLOOKUP(E$1,'Point System'!$A:$A,'Point System'!$C:$C,0)</f>
        <v>0</v>
      </c>
      <c r="F60" s="233" cm="1">
        <f t="array" ref="F60">SUMPRODUCT((LOWER(INDEX(Attendance!$D:$ZZ,MATCH($A60,Attendance!$A:$A,0),0))="x")*(Attendance!$D$2:$ZZ$2=_xlfn.XLOOKUP(F$1,'Point System'!$A:$A,'Point System'!$B:$B,""))*(TEXT(Attendance!$D$1:$ZZ$1,"mmm")="Jun"))*_xlfn.XLOOKUP(F$1,'Point System'!$A:$A,'Point System'!$C:$C,0)</f>
        <v>0</v>
      </c>
      <c r="G60" s="233" cm="1">
        <f t="array" ref="G60">SUMPRODUCT((LOWER(INDEX(Attendance!$D:$ZZ,MATCH($A60,Attendance!$A:$A,0),0))="x")*(Attendance!$D$2:$ZZ$2=_xlfn.XLOOKUP(G$1,'Point System'!$A:$A,'Point System'!$B:$B,""))*(TEXT(Attendance!$D$1:$ZZ$1,"mmm")="Jun"))*_xlfn.XLOOKUP(G$1,'Point System'!$A:$A,'Point System'!$C:$C,0)</f>
        <v>0</v>
      </c>
      <c r="H60" s="233" cm="1">
        <f t="array" ref="H60">SUMPRODUCT((LOWER(INDEX(Attendance!$D:$ZZ,MATCH($A60,Attendance!$A:$A,0),0))="x")*(Attendance!$D$2:$ZZ$2=_xlfn.XLOOKUP(H$1,'Point System'!$A:$A,'Point System'!$B:$B,""))*(TEXT(Attendance!$D$1:$ZZ$1,"mmm")="Jun"))*_xlfn.XLOOKUP(H$1,'Point System'!$A:$A,'Point System'!$C:$C,0)</f>
        <v>0</v>
      </c>
      <c r="I60" s="233" cm="1">
        <f t="array" ref="I60">SUMPRODUCT((LOWER(INDEX(Attendance!$D:$ZZ,MATCH($A60,Attendance!$A:$A,0),0))="x")*(Attendance!$D$2:$ZZ$2=_xlfn.XLOOKUP(I$1,'Point System'!$A:$A,'Point System'!$B:$B,""))*(TEXT(Attendance!$D$1:$ZZ$1,"mmm")="Jun"))*_xlfn.XLOOKUP(I$1,'Point System'!$A:$A,'Point System'!$C:$C,0)</f>
        <v>0</v>
      </c>
      <c r="J60" s="233" cm="1">
        <f t="array" ref="J60">SUMPRODUCT((LOWER(INDEX(Attendance!$D:$ZZ,MATCH($A60,Attendance!$A:$A,0),0))="x")*(Attendance!$D$2:$ZZ$2=_xlfn.XLOOKUP(J$1,'Point System'!$A:$A,'Point System'!$B:$B,""))*(TEXT(Attendance!$D$1:$ZZ$1,"mmm")="Jun"))*_xlfn.XLOOKUP(J$1,'Point System'!$A:$A,'Point System'!$C:$C,0)</f>
        <v>0</v>
      </c>
      <c r="K60" s="233" cm="1">
        <f t="array" ref="K60">SUMPRODUCT((LOWER(INDEX(Attendance!$D:$ZZ,MATCH($A60,Attendance!$A:$A,0),0))="x")*(Attendance!$D$2:$ZZ$2=_xlfn.XLOOKUP(K$1,'Point System'!$A:$A,'Point System'!$B:$B,""))*(TEXT(Attendance!$D$1:$ZZ$1,"mmm")="Jun"))*_xlfn.XLOOKUP(K$1,'Point System'!$A:$A,'Point System'!$C:$C,0)</f>
        <v>0</v>
      </c>
      <c r="L60" s="188"/>
      <c r="M60" s="188"/>
      <c r="N60" s="188"/>
      <c r="O60" s="188"/>
      <c r="P60" s="241">
        <f t="shared" si="0"/>
        <v>0</v>
      </c>
      <c r="Q60" s="242">
        <f>IFERROR(INDEX(Deduction!$AO:$AO,MATCH($A60,Deduction!$A:$A,0))*_xlfn.XLOOKUP(Q$1,'Point System'!$E:$E,'Point System'!$G:$G,0),0)</f>
        <v>0</v>
      </c>
      <c r="R60" s="242">
        <f>IFERROR(INDEX(Deduction!$AP:$AP,MATCH($A60,Deduction!$A:$A,0))*_xlfn.XLOOKUP(R$1,'Point System'!$E:$E,'Point System'!$G:$G,0),0)</f>
        <v>0</v>
      </c>
      <c r="S60" s="242">
        <f>IFERROR(INDEX(Deduction!$AQ:$AQ,MATCH($A60,Deduction!$A:$A,0))*_xlfn.XLOOKUP(S$1,'Point System'!$E:$E,'Point System'!$G:$G,0),0)</f>
        <v>0</v>
      </c>
      <c r="T60" s="242">
        <f>IFERROR(INDEX(Deduction!$AR:$AR,MATCH($A60,Deduction!$A:$A,0))*_xlfn.XLOOKUP(T$1,'Point System'!$E:$E,'Point System'!$G:$G,0),0)</f>
        <v>0</v>
      </c>
      <c r="U60" s="242">
        <f>IFERROR(INDEX(Deduction!$AS:$AS,MATCH($A60,Deduction!$A:$A,0))*_xlfn.XLOOKUP(U$1,'Point System'!$E:$E,'Point System'!$G:$G,0),0)</f>
        <v>0</v>
      </c>
      <c r="V60" s="242">
        <f>IFERROR(INDEX(Deduction!$AT:$AT,MATCH($A60,Deduction!$A:$A,0))*_xlfn.XLOOKUP(V$1,'Point System'!$E:$E,'Point System'!$G:$G,0),0)</f>
        <v>0</v>
      </c>
      <c r="W60" s="243">
        <f t="shared" si="1"/>
        <v>0</v>
      </c>
      <c r="X60" s="241">
        <f t="shared" si="2"/>
        <v>0</v>
      </c>
      <c r="Y60" s="244" cm="1">
        <f t="array" ref="Y60">IFERROR(SUMPRODUCT((LOWER(INDEX(Attendance!$E:$ZZ,MATCH($A60,Attendance!$A:$A,0),0))="x")*(TEXT(Attendance!$E$1:$ZZ$1,"mmm")="Jun"))/SUMPRODUCT((Attendance!$E$1:$ZZ$1&lt;&gt;"")*(TEXT(Attendance!$E$1:$ZZ$1,"mmm")="Jun")),0)</f>
        <v>0</v>
      </c>
      <c r="Z60" s="245" cm="1">
        <f t="array" ref="Z60">IFERROR(SUMPRODUCT((LOWER(INDEX(Attendance!$E:$ZZ,MATCH($A60,Attendance!$A:$A,0),0))="x")*(Attendance!$E$2:$ZZ$2=_xlfn.XLOOKUP(E$1,'Point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61" spans="1:26" x14ac:dyDescent="0.25">
      <c r="A61" s="60">
        <f>Attendance!A60</f>
        <v>58</v>
      </c>
      <c r="B61" s="60" t="str">
        <f>IF($A61=0,"",IFERROR(_xlfn.LET(_xlpm.x,INDEX(Attendance!$B:$B,MATCH($A61,Attendance!$A:$A,0)),IF(_xlpm.x=0,"",_xlpm.x)),""))</f>
        <v/>
      </c>
      <c r="C61" s="60" t="str">
        <f>IF($A61=0,"",IFERROR(_xlfn.LET(_xlpm.x,INDEX(Attendance!$C:$C,MATCH($A61,Attendance!$A:$A,0)),IF(_xlpm.x=0,"",_xlpm.x)),""))</f>
        <v/>
      </c>
      <c r="D61" s="60" t="str">
        <f>IF($A61=0,"",IFERROR(_xlfn.LET(_xlpm.x,INDEX(Attendance!$D:$D,MATCH($A61,Attendance!$A:$A,0)),IF(_xlpm.x=0,"",_xlpm.x)),""))</f>
        <v/>
      </c>
      <c r="E61" s="233" cm="1">
        <f t="array" ref="E61">SUMPRODUCT((LOWER(INDEX(Attendance!$D:$ZZ,MATCH($A61,Attendance!$A:$A,0),0))="x")*(Attendance!$D$2:$ZZ$2=_xlfn.XLOOKUP(E$1,'Point System'!$A:$A,'Point System'!$B:$B,""))*(TEXT(Attendance!$D$1:$ZZ$1,"mmm")="Jun"))*_xlfn.XLOOKUP(E$1,'Point System'!$A:$A,'Point System'!$C:$C,0)</f>
        <v>0</v>
      </c>
      <c r="F61" s="233" cm="1">
        <f t="array" ref="F61">SUMPRODUCT((LOWER(INDEX(Attendance!$D:$ZZ,MATCH($A61,Attendance!$A:$A,0),0))="x")*(Attendance!$D$2:$ZZ$2=_xlfn.XLOOKUP(F$1,'Point System'!$A:$A,'Point System'!$B:$B,""))*(TEXT(Attendance!$D$1:$ZZ$1,"mmm")="Jun"))*_xlfn.XLOOKUP(F$1,'Point System'!$A:$A,'Point System'!$C:$C,0)</f>
        <v>0</v>
      </c>
      <c r="G61" s="233" cm="1">
        <f t="array" ref="G61">SUMPRODUCT((LOWER(INDEX(Attendance!$D:$ZZ,MATCH($A61,Attendance!$A:$A,0),0))="x")*(Attendance!$D$2:$ZZ$2=_xlfn.XLOOKUP(G$1,'Point System'!$A:$A,'Point System'!$B:$B,""))*(TEXT(Attendance!$D$1:$ZZ$1,"mmm")="Jun"))*_xlfn.XLOOKUP(G$1,'Point System'!$A:$A,'Point System'!$C:$C,0)</f>
        <v>0</v>
      </c>
      <c r="H61" s="233" cm="1">
        <f t="array" ref="H61">SUMPRODUCT((LOWER(INDEX(Attendance!$D:$ZZ,MATCH($A61,Attendance!$A:$A,0),0))="x")*(Attendance!$D$2:$ZZ$2=_xlfn.XLOOKUP(H$1,'Point System'!$A:$A,'Point System'!$B:$B,""))*(TEXT(Attendance!$D$1:$ZZ$1,"mmm")="Jun"))*_xlfn.XLOOKUP(H$1,'Point System'!$A:$A,'Point System'!$C:$C,0)</f>
        <v>0</v>
      </c>
      <c r="I61" s="233" cm="1">
        <f t="array" ref="I61">SUMPRODUCT((LOWER(INDEX(Attendance!$D:$ZZ,MATCH($A61,Attendance!$A:$A,0),0))="x")*(Attendance!$D$2:$ZZ$2=_xlfn.XLOOKUP(I$1,'Point System'!$A:$A,'Point System'!$B:$B,""))*(TEXT(Attendance!$D$1:$ZZ$1,"mmm")="Jun"))*_xlfn.XLOOKUP(I$1,'Point System'!$A:$A,'Point System'!$C:$C,0)</f>
        <v>0</v>
      </c>
      <c r="J61" s="233" cm="1">
        <f t="array" ref="J61">SUMPRODUCT((LOWER(INDEX(Attendance!$D:$ZZ,MATCH($A61,Attendance!$A:$A,0),0))="x")*(Attendance!$D$2:$ZZ$2=_xlfn.XLOOKUP(J$1,'Point System'!$A:$A,'Point System'!$B:$B,""))*(TEXT(Attendance!$D$1:$ZZ$1,"mmm")="Jun"))*_xlfn.XLOOKUP(J$1,'Point System'!$A:$A,'Point System'!$C:$C,0)</f>
        <v>0</v>
      </c>
      <c r="K61" s="233" cm="1">
        <f t="array" ref="K61">SUMPRODUCT((LOWER(INDEX(Attendance!$D:$ZZ,MATCH($A61,Attendance!$A:$A,0),0))="x")*(Attendance!$D$2:$ZZ$2=_xlfn.XLOOKUP(K$1,'Point System'!$A:$A,'Point System'!$B:$B,""))*(TEXT(Attendance!$D$1:$ZZ$1,"mmm")="Jun"))*_xlfn.XLOOKUP(K$1,'Point System'!$A:$A,'Point System'!$C:$C,0)</f>
        <v>0</v>
      </c>
      <c r="L61" s="188"/>
      <c r="M61" s="188"/>
      <c r="N61" s="188"/>
      <c r="O61" s="188"/>
      <c r="P61" s="241">
        <f t="shared" si="0"/>
        <v>0</v>
      </c>
      <c r="Q61" s="242">
        <f>IFERROR(INDEX(Deduction!$AO:$AO,MATCH($A61,Deduction!$A:$A,0))*_xlfn.XLOOKUP(Q$1,'Point System'!$E:$E,'Point System'!$G:$G,0),0)</f>
        <v>0</v>
      </c>
      <c r="R61" s="242">
        <f>IFERROR(INDEX(Deduction!$AP:$AP,MATCH($A61,Deduction!$A:$A,0))*_xlfn.XLOOKUP(R$1,'Point System'!$E:$E,'Point System'!$G:$G,0),0)</f>
        <v>0</v>
      </c>
      <c r="S61" s="242">
        <f>IFERROR(INDEX(Deduction!$AQ:$AQ,MATCH($A61,Deduction!$A:$A,0))*_xlfn.XLOOKUP(S$1,'Point System'!$E:$E,'Point System'!$G:$G,0),0)</f>
        <v>0</v>
      </c>
      <c r="T61" s="242">
        <f>IFERROR(INDEX(Deduction!$AR:$AR,MATCH($A61,Deduction!$A:$A,0))*_xlfn.XLOOKUP(T$1,'Point System'!$E:$E,'Point System'!$G:$G,0),0)</f>
        <v>0</v>
      </c>
      <c r="U61" s="242">
        <f>IFERROR(INDEX(Deduction!$AS:$AS,MATCH($A61,Deduction!$A:$A,0))*_xlfn.XLOOKUP(U$1,'Point System'!$E:$E,'Point System'!$G:$G,0),0)</f>
        <v>0</v>
      </c>
      <c r="V61" s="242">
        <f>IFERROR(INDEX(Deduction!$AT:$AT,MATCH($A61,Deduction!$A:$A,0))*_xlfn.XLOOKUP(V$1,'Point System'!$E:$E,'Point System'!$G:$G,0),0)</f>
        <v>0</v>
      </c>
      <c r="W61" s="243">
        <f t="shared" si="1"/>
        <v>0</v>
      </c>
      <c r="X61" s="241">
        <f t="shared" si="2"/>
        <v>0</v>
      </c>
      <c r="Y61" s="244" cm="1">
        <f t="array" ref="Y61">IFERROR(SUMPRODUCT((LOWER(INDEX(Attendance!$E:$ZZ,MATCH($A61,Attendance!$A:$A,0),0))="x")*(TEXT(Attendance!$E$1:$ZZ$1,"mmm")="Jun"))/SUMPRODUCT((Attendance!$E$1:$ZZ$1&lt;&gt;"")*(TEXT(Attendance!$E$1:$ZZ$1,"mmm")="Jun")),0)</f>
        <v>0</v>
      </c>
      <c r="Z61" s="245" cm="1">
        <f t="array" ref="Z61">IFERROR(SUMPRODUCT((LOWER(INDEX(Attendance!$E:$ZZ,MATCH($A61,Attendance!$A:$A,0),0))="x")*(Attendance!$E$2:$ZZ$2=_xlfn.XLOOKUP(E$1,'Point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62" spans="1:26" x14ac:dyDescent="0.25">
      <c r="A62" s="58">
        <f>Attendance!A61</f>
        <v>59</v>
      </c>
      <c r="B62" s="60" t="str">
        <f>IF($A62=0,"",IFERROR(_xlfn.LET(_xlpm.x,INDEX(Attendance!$B:$B,MATCH($A62,Attendance!$A:$A,0)),IF(_xlpm.x=0,"",_xlpm.x)),""))</f>
        <v/>
      </c>
      <c r="C62" s="60" t="str">
        <f>IF($A62=0,"",IFERROR(_xlfn.LET(_xlpm.x,INDEX(Attendance!$C:$C,MATCH($A62,Attendance!$A:$A,0)),IF(_xlpm.x=0,"",_xlpm.x)),""))</f>
        <v/>
      </c>
      <c r="D62" s="60" t="str">
        <f>IF($A62=0,"",IFERROR(_xlfn.LET(_xlpm.x,INDEX(Attendance!$D:$D,MATCH($A62,Attendance!$A:$A,0)),IF(_xlpm.x=0,"",_xlpm.x)),""))</f>
        <v/>
      </c>
      <c r="E62" s="233" cm="1">
        <f t="array" ref="E62">SUMPRODUCT((LOWER(INDEX(Attendance!$D:$ZZ,MATCH($A62,Attendance!$A:$A,0),0))="x")*(Attendance!$D$2:$ZZ$2=_xlfn.XLOOKUP(E$1,'Point System'!$A:$A,'Point System'!$B:$B,""))*(TEXT(Attendance!$D$1:$ZZ$1,"mmm")="Jun"))*_xlfn.XLOOKUP(E$1,'Point System'!$A:$A,'Point System'!$C:$C,0)</f>
        <v>0</v>
      </c>
      <c r="F62" s="233" cm="1">
        <f t="array" ref="F62">SUMPRODUCT((LOWER(INDEX(Attendance!$D:$ZZ,MATCH($A62,Attendance!$A:$A,0),0))="x")*(Attendance!$D$2:$ZZ$2=_xlfn.XLOOKUP(F$1,'Point System'!$A:$A,'Point System'!$B:$B,""))*(TEXT(Attendance!$D$1:$ZZ$1,"mmm")="Jun"))*_xlfn.XLOOKUP(F$1,'Point System'!$A:$A,'Point System'!$C:$C,0)</f>
        <v>0</v>
      </c>
      <c r="G62" s="233" cm="1">
        <f t="array" ref="G62">SUMPRODUCT((LOWER(INDEX(Attendance!$D:$ZZ,MATCH($A62,Attendance!$A:$A,0),0))="x")*(Attendance!$D$2:$ZZ$2=_xlfn.XLOOKUP(G$1,'Point System'!$A:$A,'Point System'!$B:$B,""))*(TEXT(Attendance!$D$1:$ZZ$1,"mmm")="Jun"))*_xlfn.XLOOKUP(G$1,'Point System'!$A:$A,'Point System'!$C:$C,0)</f>
        <v>0</v>
      </c>
      <c r="H62" s="233" cm="1">
        <f t="array" ref="H62">SUMPRODUCT((LOWER(INDEX(Attendance!$D:$ZZ,MATCH($A62,Attendance!$A:$A,0),0))="x")*(Attendance!$D$2:$ZZ$2=_xlfn.XLOOKUP(H$1,'Point System'!$A:$A,'Point System'!$B:$B,""))*(TEXT(Attendance!$D$1:$ZZ$1,"mmm")="Jun"))*_xlfn.XLOOKUP(H$1,'Point System'!$A:$A,'Point System'!$C:$C,0)</f>
        <v>0</v>
      </c>
      <c r="I62" s="233" cm="1">
        <f t="array" ref="I62">SUMPRODUCT((LOWER(INDEX(Attendance!$D:$ZZ,MATCH($A62,Attendance!$A:$A,0),0))="x")*(Attendance!$D$2:$ZZ$2=_xlfn.XLOOKUP(I$1,'Point System'!$A:$A,'Point System'!$B:$B,""))*(TEXT(Attendance!$D$1:$ZZ$1,"mmm")="Jun"))*_xlfn.XLOOKUP(I$1,'Point System'!$A:$A,'Point System'!$C:$C,0)</f>
        <v>0</v>
      </c>
      <c r="J62" s="233" cm="1">
        <f t="array" ref="J62">SUMPRODUCT((LOWER(INDEX(Attendance!$D:$ZZ,MATCH($A62,Attendance!$A:$A,0),0))="x")*(Attendance!$D$2:$ZZ$2=_xlfn.XLOOKUP(J$1,'Point System'!$A:$A,'Point System'!$B:$B,""))*(TEXT(Attendance!$D$1:$ZZ$1,"mmm")="Jun"))*_xlfn.XLOOKUP(J$1,'Point System'!$A:$A,'Point System'!$C:$C,0)</f>
        <v>0</v>
      </c>
      <c r="K62" s="233" cm="1">
        <f t="array" ref="K62">SUMPRODUCT((LOWER(INDEX(Attendance!$D:$ZZ,MATCH($A62,Attendance!$A:$A,0),0))="x")*(Attendance!$D$2:$ZZ$2=_xlfn.XLOOKUP(K$1,'Point System'!$A:$A,'Point System'!$B:$B,""))*(TEXT(Attendance!$D$1:$ZZ$1,"mmm")="Jun"))*_xlfn.XLOOKUP(K$1,'Point System'!$A:$A,'Point System'!$C:$C,0)</f>
        <v>0</v>
      </c>
      <c r="L62" s="188"/>
      <c r="M62" s="188"/>
      <c r="N62" s="188"/>
      <c r="O62" s="188"/>
      <c r="P62" s="241">
        <f t="shared" si="0"/>
        <v>0</v>
      </c>
      <c r="Q62" s="242">
        <f>IFERROR(INDEX(Deduction!$AO:$AO,MATCH($A62,Deduction!$A:$A,0))*_xlfn.XLOOKUP(Q$1,'Point System'!$E:$E,'Point System'!$G:$G,0),0)</f>
        <v>0</v>
      </c>
      <c r="R62" s="242">
        <f>IFERROR(INDEX(Deduction!$AP:$AP,MATCH($A62,Deduction!$A:$A,0))*_xlfn.XLOOKUP(R$1,'Point System'!$E:$E,'Point System'!$G:$G,0),0)</f>
        <v>0</v>
      </c>
      <c r="S62" s="242">
        <f>IFERROR(INDEX(Deduction!$AQ:$AQ,MATCH($A62,Deduction!$A:$A,0))*_xlfn.XLOOKUP(S$1,'Point System'!$E:$E,'Point System'!$G:$G,0),0)</f>
        <v>0</v>
      </c>
      <c r="T62" s="242">
        <f>IFERROR(INDEX(Deduction!$AR:$AR,MATCH($A62,Deduction!$A:$A,0))*_xlfn.XLOOKUP(T$1,'Point System'!$E:$E,'Point System'!$G:$G,0),0)</f>
        <v>0</v>
      </c>
      <c r="U62" s="242">
        <f>IFERROR(INDEX(Deduction!$AS:$AS,MATCH($A62,Deduction!$A:$A,0))*_xlfn.XLOOKUP(U$1,'Point System'!$E:$E,'Point System'!$G:$G,0),0)</f>
        <v>0</v>
      </c>
      <c r="V62" s="242">
        <f>IFERROR(INDEX(Deduction!$AT:$AT,MATCH($A62,Deduction!$A:$A,0))*_xlfn.XLOOKUP(V$1,'Point System'!$E:$E,'Point System'!$G:$G,0),0)</f>
        <v>0</v>
      </c>
      <c r="W62" s="243">
        <f t="shared" si="1"/>
        <v>0</v>
      </c>
      <c r="X62" s="241">
        <f t="shared" si="2"/>
        <v>0</v>
      </c>
      <c r="Y62" s="244" cm="1">
        <f t="array" ref="Y62">IFERROR(SUMPRODUCT((LOWER(INDEX(Attendance!$E:$ZZ,MATCH($A62,Attendance!$A:$A,0),0))="x")*(TEXT(Attendance!$E$1:$ZZ$1,"mmm")="Jun"))/SUMPRODUCT((Attendance!$E$1:$ZZ$1&lt;&gt;"")*(TEXT(Attendance!$E$1:$ZZ$1,"mmm")="Jun")),0)</f>
        <v>0</v>
      </c>
      <c r="Z62" s="245" cm="1">
        <f t="array" ref="Z62">IFERROR(SUMPRODUCT((LOWER(INDEX(Attendance!$E:$ZZ,MATCH($A62,Attendance!$A:$A,0),0))="x")*(Attendance!$E$2:$ZZ$2=_xlfn.XLOOKUP(E$1,'Point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63" spans="1:26" x14ac:dyDescent="0.25">
      <c r="A63" s="60">
        <f>Attendance!A62</f>
        <v>60</v>
      </c>
      <c r="B63" s="60" t="str">
        <f>IF($A63=0,"",IFERROR(_xlfn.LET(_xlpm.x,INDEX(Attendance!$B:$B,MATCH($A63,Attendance!$A:$A,0)),IF(_xlpm.x=0,"",_xlpm.x)),""))</f>
        <v/>
      </c>
      <c r="C63" s="60" t="str">
        <f>IF($A63=0,"",IFERROR(_xlfn.LET(_xlpm.x,INDEX(Attendance!$C:$C,MATCH($A63,Attendance!$A:$A,0)),IF(_xlpm.x=0,"",_xlpm.x)),""))</f>
        <v/>
      </c>
      <c r="D63" s="60" t="str">
        <f>IF($A63=0,"",IFERROR(_xlfn.LET(_xlpm.x,INDEX(Attendance!$D:$D,MATCH($A63,Attendance!$A:$A,0)),IF(_xlpm.x=0,"",_xlpm.x)),""))</f>
        <v/>
      </c>
      <c r="E63" s="233" cm="1">
        <f t="array" ref="E63">SUMPRODUCT((LOWER(INDEX(Attendance!$D:$ZZ,MATCH($A63,Attendance!$A:$A,0),0))="x")*(Attendance!$D$2:$ZZ$2=_xlfn.XLOOKUP(E$1,'Point System'!$A:$A,'Point System'!$B:$B,""))*(TEXT(Attendance!$D$1:$ZZ$1,"mmm")="Jun"))*_xlfn.XLOOKUP(E$1,'Point System'!$A:$A,'Point System'!$C:$C,0)</f>
        <v>0</v>
      </c>
      <c r="F63" s="233" cm="1">
        <f t="array" ref="F63">SUMPRODUCT((LOWER(INDEX(Attendance!$D:$ZZ,MATCH($A63,Attendance!$A:$A,0),0))="x")*(Attendance!$D$2:$ZZ$2=_xlfn.XLOOKUP(F$1,'Point System'!$A:$A,'Point System'!$B:$B,""))*(TEXT(Attendance!$D$1:$ZZ$1,"mmm")="Jun"))*_xlfn.XLOOKUP(F$1,'Point System'!$A:$A,'Point System'!$C:$C,0)</f>
        <v>0</v>
      </c>
      <c r="G63" s="233" cm="1">
        <f t="array" ref="G63">SUMPRODUCT((LOWER(INDEX(Attendance!$D:$ZZ,MATCH($A63,Attendance!$A:$A,0),0))="x")*(Attendance!$D$2:$ZZ$2=_xlfn.XLOOKUP(G$1,'Point System'!$A:$A,'Point System'!$B:$B,""))*(TEXT(Attendance!$D$1:$ZZ$1,"mmm")="Jun"))*_xlfn.XLOOKUP(G$1,'Point System'!$A:$A,'Point System'!$C:$C,0)</f>
        <v>0</v>
      </c>
      <c r="H63" s="233" cm="1">
        <f t="array" ref="H63">SUMPRODUCT((LOWER(INDEX(Attendance!$D:$ZZ,MATCH($A63,Attendance!$A:$A,0),0))="x")*(Attendance!$D$2:$ZZ$2=_xlfn.XLOOKUP(H$1,'Point System'!$A:$A,'Point System'!$B:$B,""))*(TEXT(Attendance!$D$1:$ZZ$1,"mmm")="Jun"))*_xlfn.XLOOKUP(H$1,'Point System'!$A:$A,'Point System'!$C:$C,0)</f>
        <v>0</v>
      </c>
      <c r="I63" s="233" cm="1">
        <f t="array" ref="I63">SUMPRODUCT((LOWER(INDEX(Attendance!$D:$ZZ,MATCH($A63,Attendance!$A:$A,0),0))="x")*(Attendance!$D$2:$ZZ$2=_xlfn.XLOOKUP(I$1,'Point System'!$A:$A,'Point System'!$B:$B,""))*(TEXT(Attendance!$D$1:$ZZ$1,"mmm")="Jun"))*_xlfn.XLOOKUP(I$1,'Point System'!$A:$A,'Point System'!$C:$C,0)</f>
        <v>0</v>
      </c>
      <c r="J63" s="233" cm="1">
        <f t="array" ref="J63">SUMPRODUCT((LOWER(INDEX(Attendance!$D:$ZZ,MATCH($A63,Attendance!$A:$A,0),0))="x")*(Attendance!$D$2:$ZZ$2=_xlfn.XLOOKUP(J$1,'Point System'!$A:$A,'Point System'!$B:$B,""))*(TEXT(Attendance!$D$1:$ZZ$1,"mmm")="Jun"))*_xlfn.XLOOKUP(J$1,'Point System'!$A:$A,'Point System'!$C:$C,0)</f>
        <v>0</v>
      </c>
      <c r="K63" s="233" cm="1">
        <f t="array" ref="K63">SUMPRODUCT((LOWER(INDEX(Attendance!$D:$ZZ,MATCH($A63,Attendance!$A:$A,0),0))="x")*(Attendance!$D$2:$ZZ$2=_xlfn.XLOOKUP(K$1,'Point System'!$A:$A,'Point System'!$B:$B,""))*(TEXT(Attendance!$D$1:$ZZ$1,"mmm")="Jun"))*_xlfn.XLOOKUP(K$1,'Point System'!$A:$A,'Point System'!$C:$C,0)</f>
        <v>0</v>
      </c>
      <c r="L63" s="188"/>
      <c r="M63" s="188"/>
      <c r="N63" s="188"/>
      <c r="O63" s="188"/>
      <c r="P63" s="241">
        <f t="shared" si="0"/>
        <v>0</v>
      </c>
      <c r="Q63" s="242">
        <f>IFERROR(INDEX(Deduction!$AO:$AO,MATCH($A63,Deduction!$A:$A,0))*_xlfn.XLOOKUP(Q$1,'Point System'!$E:$E,'Point System'!$G:$G,0),0)</f>
        <v>0</v>
      </c>
      <c r="R63" s="242">
        <f>IFERROR(INDEX(Deduction!$AP:$AP,MATCH($A63,Deduction!$A:$A,0))*_xlfn.XLOOKUP(R$1,'Point System'!$E:$E,'Point System'!$G:$G,0),0)</f>
        <v>0</v>
      </c>
      <c r="S63" s="242">
        <f>IFERROR(INDEX(Deduction!$AQ:$AQ,MATCH($A63,Deduction!$A:$A,0))*_xlfn.XLOOKUP(S$1,'Point System'!$E:$E,'Point System'!$G:$G,0),0)</f>
        <v>0</v>
      </c>
      <c r="T63" s="242">
        <f>IFERROR(INDEX(Deduction!$AR:$AR,MATCH($A63,Deduction!$A:$A,0))*_xlfn.XLOOKUP(T$1,'Point System'!$E:$E,'Point System'!$G:$G,0),0)</f>
        <v>0</v>
      </c>
      <c r="U63" s="242">
        <f>IFERROR(INDEX(Deduction!$AS:$AS,MATCH($A63,Deduction!$A:$A,0))*_xlfn.XLOOKUP(U$1,'Point System'!$E:$E,'Point System'!$G:$G,0),0)</f>
        <v>0</v>
      </c>
      <c r="V63" s="242">
        <f>IFERROR(INDEX(Deduction!$AT:$AT,MATCH($A63,Deduction!$A:$A,0))*_xlfn.XLOOKUP(V$1,'Point System'!$E:$E,'Point System'!$G:$G,0),0)</f>
        <v>0</v>
      </c>
      <c r="W63" s="243">
        <f t="shared" si="1"/>
        <v>0</v>
      </c>
      <c r="X63" s="241">
        <f t="shared" si="2"/>
        <v>0</v>
      </c>
      <c r="Y63" s="244" cm="1">
        <f t="array" ref="Y63">IFERROR(SUMPRODUCT((LOWER(INDEX(Attendance!$E:$ZZ,MATCH($A63,Attendance!$A:$A,0),0))="x")*(TEXT(Attendance!$E$1:$ZZ$1,"mmm")="Jun"))/SUMPRODUCT((Attendance!$E$1:$ZZ$1&lt;&gt;"")*(TEXT(Attendance!$E$1:$ZZ$1,"mmm")="Jun")),0)</f>
        <v>0</v>
      </c>
      <c r="Z63" s="245" cm="1">
        <f t="array" ref="Z63">IFERROR(SUMPRODUCT((LOWER(INDEX(Attendance!$E:$ZZ,MATCH($A63,Attendance!$A:$A,0),0))="x")*(Attendance!$E$2:$ZZ$2=_xlfn.XLOOKUP(E$1,'Point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64" spans="1:26" x14ac:dyDescent="0.25">
      <c r="A64" s="58">
        <f>Attendance!A63</f>
        <v>61</v>
      </c>
      <c r="B64" s="60" t="str">
        <f>IF($A64=0,"",IFERROR(_xlfn.LET(_xlpm.x,INDEX(Attendance!$B:$B,MATCH($A64,Attendance!$A:$A,0)),IF(_xlpm.x=0,"",_xlpm.x)),""))</f>
        <v/>
      </c>
      <c r="C64" s="60" t="str">
        <f>IF($A64=0,"",IFERROR(_xlfn.LET(_xlpm.x,INDEX(Attendance!$C:$C,MATCH($A64,Attendance!$A:$A,0)),IF(_xlpm.x=0,"",_xlpm.x)),""))</f>
        <v/>
      </c>
      <c r="D64" s="60" t="str">
        <f>IF($A64=0,"",IFERROR(_xlfn.LET(_xlpm.x,INDEX(Attendance!$D:$D,MATCH($A64,Attendance!$A:$A,0)),IF(_xlpm.x=0,"",_xlpm.x)),""))</f>
        <v/>
      </c>
      <c r="E64" s="233" cm="1">
        <f t="array" ref="E64">SUMPRODUCT((LOWER(INDEX(Attendance!$D:$ZZ,MATCH($A64,Attendance!$A:$A,0),0))="x")*(Attendance!$D$2:$ZZ$2=_xlfn.XLOOKUP(E$1,'Point System'!$A:$A,'Point System'!$B:$B,""))*(TEXT(Attendance!$D$1:$ZZ$1,"mmm")="Jun"))*_xlfn.XLOOKUP(E$1,'Point System'!$A:$A,'Point System'!$C:$C,0)</f>
        <v>0</v>
      </c>
      <c r="F64" s="233" cm="1">
        <f t="array" ref="F64">SUMPRODUCT((LOWER(INDEX(Attendance!$D:$ZZ,MATCH($A64,Attendance!$A:$A,0),0))="x")*(Attendance!$D$2:$ZZ$2=_xlfn.XLOOKUP(F$1,'Point System'!$A:$A,'Point System'!$B:$B,""))*(TEXT(Attendance!$D$1:$ZZ$1,"mmm")="Jun"))*_xlfn.XLOOKUP(F$1,'Point System'!$A:$A,'Point System'!$C:$C,0)</f>
        <v>0</v>
      </c>
      <c r="G64" s="233" cm="1">
        <f t="array" ref="G64">SUMPRODUCT((LOWER(INDEX(Attendance!$D:$ZZ,MATCH($A64,Attendance!$A:$A,0),0))="x")*(Attendance!$D$2:$ZZ$2=_xlfn.XLOOKUP(G$1,'Point System'!$A:$A,'Point System'!$B:$B,""))*(TEXT(Attendance!$D$1:$ZZ$1,"mmm")="Jun"))*_xlfn.XLOOKUP(G$1,'Point System'!$A:$A,'Point System'!$C:$C,0)</f>
        <v>0</v>
      </c>
      <c r="H64" s="233" cm="1">
        <f t="array" ref="H64">SUMPRODUCT((LOWER(INDEX(Attendance!$D:$ZZ,MATCH($A64,Attendance!$A:$A,0),0))="x")*(Attendance!$D$2:$ZZ$2=_xlfn.XLOOKUP(H$1,'Point System'!$A:$A,'Point System'!$B:$B,""))*(TEXT(Attendance!$D$1:$ZZ$1,"mmm")="Jun"))*_xlfn.XLOOKUP(H$1,'Point System'!$A:$A,'Point System'!$C:$C,0)</f>
        <v>0</v>
      </c>
      <c r="I64" s="233" cm="1">
        <f t="array" ref="I64">SUMPRODUCT((LOWER(INDEX(Attendance!$D:$ZZ,MATCH($A64,Attendance!$A:$A,0),0))="x")*(Attendance!$D$2:$ZZ$2=_xlfn.XLOOKUP(I$1,'Point System'!$A:$A,'Point System'!$B:$B,""))*(TEXT(Attendance!$D$1:$ZZ$1,"mmm")="Jun"))*_xlfn.XLOOKUP(I$1,'Point System'!$A:$A,'Point System'!$C:$C,0)</f>
        <v>0</v>
      </c>
      <c r="J64" s="233" cm="1">
        <f t="array" ref="J64">SUMPRODUCT((LOWER(INDEX(Attendance!$D:$ZZ,MATCH($A64,Attendance!$A:$A,0),0))="x")*(Attendance!$D$2:$ZZ$2=_xlfn.XLOOKUP(J$1,'Point System'!$A:$A,'Point System'!$B:$B,""))*(TEXT(Attendance!$D$1:$ZZ$1,"mmm")="Jun"))*_xlfn.XLOOKUP(J$1,'Point System'!$A:$A,'Point System'!$C:$C,0)</f>
        <v>0</v>
      </c>
      <c r="K64" s="233" cm="1">
        <f t="array" ref="K64">SUMPRODUCT((LOWER(INDEX(Attendance!$D:$ZZ,MATCH($A64,Attendance!$A:$A,0),0))="x")*(Attendance!$D$2:$ZZ$2=_xlfn.XLOOKUP(K$1,'Point System'!$A:$A,'Point System'!$B:$B,""))*(TEXT(Attendance!$D$1:$ZZ$1,"mmm")="Jun"))*_xlfn.XLOOKUP(K$1,'Point System'!$A:$A,'Point System'!$C:$C,0)</f>
        <v>0</v>
      </c>
      <c r="L64" s="188"/>
      <c r="M64" s="188"/>
      <c r="N64" s="188"/>
      <c r="O64" s="188"/>
      <c r="P64" s="241">
        <f t="shared" si="0"/>
        <v>0</v>
      </c>
      <c r="Q64" s="242">
        <f>IFERROR(INDEX(Deduction!$AO:$AO,MATCH($A64,Deduction!$A:$A,0))*_xlfn.XLOOKUP(Q$1,'Point System'!$E:$E,'Point System'!$G:$G,0),0)</f>
        <v>0</v>
      </c>
      <c r="R64" s="242">
        <f>IFERROR(INDEX(Deduction!$AP:$AP,MATCH($A64,Deduction!$A:$A,0))*_xlfn.XLOOKUP(R$1,'Point System'!$E:$E,'Point System'!$G:$G,0),0)</f>
        <v>0</v>
      </c>
      <c r="S64" s="242">
        <f>IFERROR(INDEX(Deduction!$AQ:$AQ,MATCH($A64,Deduction!$A:$A,0))*_xlfn.XLOOKUP(S$1,'Point System'!$E:$E,'Point System'!$G:$G,0),0)</f>
        <v>0</v>
      </c>
      <c r="T64" s="242">
        <f>IFERROR(INDEX(Deduction!$AR:$AR,MATCH($A64,Deduction!$A:$A,0))*_xlfn.XLOOKUP(T$1,'Point System'!$E:$E,'Point System'!$G:$G,0),0)</f>
        <v>0</v>
      </c>
      <c r="U64" s="242">
        <f>IFERROR(INDEX(Deduction!$AS:$AS,MATCH($A64,Deduction!$A:$A,0))*_xlfn.XLOOKUP(U$1,'Point System'!$E:$E,'Point System'!$G:$G,0),0)</f>
        <v>0</v>
      </c>
      <c r="V64" s="242">
        <f>IFERROR(INDEX(Deduction!$AT:$AT,MATCH($A64,Deduction!$A:$A,0))*_xlfn.XLOOKUP(V$1,'Point System'!$E:$E,'Point System'!$G:$G,0),0)</f>
        <v>0</v>
      </c>
      <c r="W64" s="243">
        <f t="shared" si="1"/>
        <v>0</v>
      </c>
      <c r="X64" s="241">
        <f t="shared" si="2"/>
        <v>0</v>
      </c>
      <c r="Y64" s="244" cm="1">
        <f t="array" ref="Y64">IFERROR(SUMPRODUCT((LOWER(INDEX(Attendance!$E:$ZZ,MATCH($A64,Attendance!$A:$A,0),0))="x")*(TEXT(Attendance!$E$1:$ZZ$1,"mmm")="Jun"))/SUMPRODUCT((Attendance!$E$1:$ZZ$1&lt;&gt;"")*(TEXT(Attendance!$E$1:$ZZ$1,"mmm")="Jun")),0)</f>
        <v>0</v>
      </c>
      <c r="Z64" s="245" cm="1">
        <f t="array" ref="Z64">IFERROR(SUMPRODUCT((LOWER(INDEX(Attendance!$E:$ZZ,MATCH($A64,Attendance!$A:$A,0),0))="x")*(Attendance!$E$2:$ZZ$2=_xlfn.XLOOKUP(E$1,'Point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65" spans="1:26" x14ac:dyDescent="0.25">
      <c r="A65" s="60">
        <f>Attendance!A64</f>
        <v>62</v>
      </c>
      <c r="B65" s="60" t="str">
        <f>IF($A65=0,"",IFERROR(_xlfn.LET(_xlpm.x,INDEX(Attendance!$B:$B,MATCH($A65,Attendance!$A:$A,0)),IF(_xlpm.x=0,"",_xlpm.x)),""))</f>
        <v/>
      </c>
      <c r="C65" s="60" t="str">
        <f>IF($A65=0,"",IFERROR(_xlfn.LET(_xlpm.x,INDEX(Attendance!$C:$C,MATCH($A65,Attendance!$A:$A,0)),IF(_xlpm.x=0,"",_xlpm.x)),""))</f>
        <v/>
      </c>
      <c r="D65" s="60" t="str">
        <f>IF($A65=0,"",IFERROR(_xlfn.LET(_xlpm.x,INDEX(Attendance!$D:$D,MATCH($A65,Attendance!$A:$A,0)),IF(_xlpm.x=0,"",_xlpm.x)),""))</f>
        <v/>
      </c>
      <c r="E65" s="233" cm="1">
        <f t="array" ref="E65">SUMPRODUCT((LOWER(INDEX(Attendance!$D:$ZZ,MATCH($A65,Attendance!$A:$A,0),0))="x")*(Attendance!$D$2:$ZZ$2=_xlfn.XLOOKUP(E$1,'Point System'!$A:$A,'Point System'!$B:$B,""))*(TEXT(Attendance!$D$1:$ZZ$1,"mmm")="Jun"))*_xlfn.XLOOKUP(E$1,'Point System'!$A:$A,'Point System'!$C:$C,0)</f>
        <v>0</v>
      </c>
      <c r="F65" s="233" cm="1">
        <f t="array" ref="F65">SUMPRODUCT((LOWER(INDEX(Attendance!$D:$ZZ,MATCH($A65,Attendance!$A:$A,0),0))="x")*(Attendance!$D$2:$ZZ$2=_xlfn.XLOOKUP(F$1,'Point System'!$A:$A,'Point System'!$B:$B,""))*(TEXT(Attendance!$D$1:$ZZ$1,"mmm")="Jun"))*_xlfn.XLOOKUP(F$1,'Point System'!$A:$A,'Point System'!$C:$C,0)</f>
        <v>0</v>
      </c>
      <c r="G65" s="233" cm="1">
        <f t="array" ref="G65">SUMPRODUCT((LOWER(INDEX(Attendance!$D:$ZZ,MATCH($A65,Attendance!$A:$A,0),0))="x")*(Attendance!$D$2:$ZZ$2=_xlfn.XLOOKUP(G$1,'Point System'!$A:$A,'Point System'!$B:$B,""))*(TEXT(Attendance!$D$1:$ZZ$1,"mmm")="Jun"))*_xlfn.XLOOKUP(G$1,'Point System'!$A:$A,'Point System'!$C:$C,0)</f>
        <v>0</v>
      </c>
      <c r="H65" s="233" cm="1">
        <f t="array" ref="H65">SUMPRODUCT((LOWER(INDEX(Attendance!$D:$ZZ,MATCH($A65,Attendance!$A:$A,0),0))="x")*(Attendance!$D$2:$ZZ$2=_xlfn.XLOOKUP(H$1,'Point System'!$A:$A,'Point System'!$B:$B,""))*(TEXT(Attendance!$D$1:$ZZ$1,"mmm")="Jun"))*_xlfn.XLOOKUP(H$1,'Point System'!$A:$A,'Point System'!$C:$C,0)</f>
        <v>0</v>
      </c>
      <c r="I65" s="233" cm="1">
        <f t="array" ref="I65">SUMPRODUCT((LOWER(INDEX(Attendance!$D:$ZZ,MATCH($A65,Attendance!$A:$A,0),0))="x")*(Attendance!$D$2:$ZZ$2=_xlfn.XLOOKUP(I$1,'Point System'!$A:$A,'Point System'!$B:$B,""))*(TEXT(Attendance!$D$1:$ZZ$1,"mmm")="Jun"))*_xlfn.XLOOKUP(I$1,'Point System'!$A:$A,'Point System'!$C:$C,0)</f>
        <v>0</v>
      </c>
      <c r="J65" s="233" cm="1">
        <f t="array" ref="J65">SUMPRODUCT((LOWER(INDEX(Attendance!$D:$ZZ,MATCH($A65,Attendance!$A:$A,0),0))="x")*(Attendance!$D$2:$ZZ$2=_xlfn.XLOOKUP(J$1,'Point System'!$A:$A,'Point System'!$B:$B,""))*(TEXT(Attendance!$D$1:$ZZ$1,"mmm")="Jun"))*_xlfn.XLOOKUP(J$1,'Point System'!$A:$A,'Point System'!$C:$C,0)</f>
        <v>0</v>
      </c>
      <c r="K65" s="233" cm="1">
        <f t="array" ref="K65">SUMPRODUCT((LOWER(INDEX(Attendance!$D:$ZZ,MATCH($A65,Attendance!$A:$A,0),0))="x")*(Attendance!$D$2:$ZZ$2=_xlfn.XLOOKUP(K$1,'Point System'!$A:$A,'Point System'!$B:$B,""))*(TEXT(Attendance!$D$1:$ZZ$1,"mmm")="Jun"))*_xlfn.XLOOKUP(K$1,'Point System'!$A:$A,'Point System'!$C:$C,0)</f>
        <v>0</v>
      </c>
      <c r="L65" s="188"/>
      <c r="M65" s="188"/>
      <c r="N65" s="188"/>
      <c r="O65" s="188"/>
      <c r="P65" s="241">
        <f t="shared" si="0"/>
        <v>0</v>
      </c>
      <c r="Q65" s="242">
        <f>IFERROR(INDEX(Deduction!$AO:$AO,MATCH($A65,Deduction!$A:$A,0))*_xlfn.XLOOKUP(Q$1,'Point System'!$E:$E,'Point System'!$G:$G,0),0)</f>
        <v>0</v>
      </c>
      <c r="R65" s="242">
        <f>IFERROR(INDEX(Deduction!$AP:$AP,MATCH($A65,Deduction!$A:$A,0))*_xlfn.XLOOKUP(R$1,'Point System'!$E:$E,'Point System'!$G:$G,0),0)</f>
        <v>0</v>
      </c>
      <c r="S65" s="242">
        <f>IFERROR(INDEX(Deduction!$AQ:$AQ,MATCH($A65,Deduction!$A:$A,0))*_xlfn.XLOOKUP(S$1,'Point System'!$E:$E,'Point System'!$G:$G,0),0)</f>
        <v>0</v>
      </c>
      <c r="T65" s="242">
        <f>IFERROR(INDEX(Deduction!$AR:$AR,MATCH($A65,Deduction!$A:$A,0))*_xlfn.XLOOKUP(T$1,'Point System'!$E:$E,'Point System'!$G:$G,0),0)</f>
        <v>0</v>
      </c>
      <c r="U65" s="242">
        <f>IFERROR(INDEX(Deduction!$AS:$AS,MATCH($A65,Deduction!$A:$A,0))*_xlfn.XLOOKUP(U$1,'Point System'!$E:$E,'Point System'!$G:$G,0),0)</f>
        <v>0</v>
      </c>
      <c r="V65" s="242">
        <f>IFERROR(INDEX(Deduction!$AT:$AT,MATCH($A65,Deduction!$A:$A,0))*_xlfn.XLOOKUP(V$1,'Point System'!$E:$E,'Point System'!$G:$G,0),0)</f>
        <v>0</v>
      </c>
      <c r="W65" s="243">
        <f t="shared" si="1"/>
        <v>0</v>
      </c>
      <c r="X65" s="241">
        <f t="shared" si="2"/>
        <v>0</v>
      </c>
      <c r="Y65" s="244" cm="1">
        <f t="array" ref="Y65">IFERROR(SUMPRODUCT((LOWER(INDEX(Attendance!$E:$ZZ,MATCH($A65,Attendance!$A:$A,0),0))="x")*(TEXT(Attendance!$E$1:$ZZ$1,"mmm")="Jun"))/SUMPRODUCT((Attendance!$E$1:$ZZ$1&lt;&gt;"")*(TEXT(Attendance!$E$1:$ZZ$1,"mmm")="Jun")),0)</f>
        <v>0</v>
      </c>
      <c r="Z65" s="245" cm="1">
        <f t="array" ref="Z65">IFERROR(SUMPRODUCT((LOWER(INDEX(Attendance!$E:$ZZ,MATCH($A65,Attendance!$A:$A,0),0))="x")*(Attendance!$E$2:$ZZ$2=_xlfn.XLOOKUP(E$1,'Point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66" spans="1:26" x14ac:dyDescent="0.25">
      <c r="A66" s="58">
        <f>Attendance!A65</f>
        <v>63</v>
      </c>
      <c r="B66" s="60" t="str">
        <f>IF($A66=0,"",IFERROR(_xlfn.LET(_xlpm.x,INDEX(Attendance!$B:$B,MATCH($A66,Attendance!$A:$A,0)),IF(_xlpm.x=0,"",_xlpm.x)),""))</f>
        <v/>
      </c>
      <c r="C66" s="60" t="str">
        <f>IF($A66=0,"",IFERROR(_xlfn.LET(_xlpm.x,INDEX(Attendance!$C:$C,MATCH($A66,Attendance!$A:$A,0)),IF(_xlpm.x=0,"",_xlpm.x)),""))</f>
        <v/>
      </c>
      <c r="D66" s="60" t="str">
        <f>IF($A66=0,"",IFERROR(_xlfn.LET(_xlpm.x,INDEX(Attendance!$D:$D,MATCH($A66,Attendance!$A:$A,0)),IF(_xlpm.x=0,"",_xlpm.x)),""))</f>
        <v/>
      </c>
      <c r="E66" s="233" cm="1">
        <f t="array" ref="E66">SUMPRODUCT((LOWER(INDEX(Attendance!$D:$ZZ,MATCH($A66,Attendance!$A:$A,0),0))="x")*(Attendance!$D$2:$ZZ$2=_xlfn.XLOOKUP(E$1,'Point System'!$A:$A,'Point System'!$B:$B,""))*(TEXT(Attendance!$D$1:$ZZ$1,"mmm")="Jun"))*_xlfn.XLOOKUP(E$1,'Point System'!$A:$A,'Point System'!$C:$C,0)</f>
        <v>0</v>
      </c>
      <c r="F66" s="233" cm="1">
        <f t="array" ref="F66">SUMPRODUCT((LOWER(INDEX(Attendance!$D:$ZZ,MATCH($A66,Attendance!$A:$A,0),0))="x")*(Attendance!$D$2:$ZZ$2=_xlfn.XLOOKUP(F$1,'Point System'!$A:$A,'Point System'!$B:$B,""))*(TEXT(Attendance!$D$1:$ZZ$1,"mmm")="Jun"))*_xlfn.XLOOKUP(F$1,'Point System'!$A:$A,'Point System'!$C:$C,0)</f>
        <v>0</v>
      </c>
      <c r="G66" s="233" cm="1">
        <f t="array" ref="G66">SUMPRODUCT((LOWER(INDEX(Attendance!$D:$ZZ,MATCH($A66,Attendance!$A:$A,0),0))="x")*(Attendance!$D$2:$ZZ$2=_xlfn.XLOOKUP(G$1,'Point System'!$A:$A,'Point System'!$B:$B,""))*(TEXT(Attendance!$D$1:$ZZ$1,"mmm")="Jun"))*_xlfn.XLOOKUP(G$1,'Point System'!$A:$A,'Point System'!$C:$C,0)</f>
        <v>0</v>
      </c>
      <c r="H66" s="233" cm="1">
        <f t="array" ref="H66">SUMPRODUCT((LOWER(INDEX(Attendance!$D:$ZZ,MATCH($A66,Attendance!$A:$A,0),0))="x")*(Attendance!$D$2:$ZZ$2=_xlfn.XLOOKUP(H$1,'Point System'!$A:$A,'Point System'!$B:$B,""))*(TEXT(Attendance!$D$1:$ZZ$1,"mmm")="Jun"))*_xlfn.XLOOKUP(H$1,'Point System'!$A:$A,'Point System'!$C:$C,0)</f>
        <v>0</v>
      </c>
      <c r="I66" s="233" cm="1">
        <f t="array" ref="I66">SUMPRODUCT((LOWER(INDEX(Attendance!$D:$ZZ,MATCH($A66,Attendance!$A:$A,0),0))="x")*(Attendance!$D$2:$ZZ$2=_xlfn.XLOOKUP(I$1,'Point System'!$A:$A,'Point System'!$B:$B,""))*(TEXT(Attendance!$D$1:$ZZ$1,"mmm")="Jun"))*_xlfn.XLOOKUP(I$1,'Point System'!$A:$A,'Point System'!$C:$C,0)</f>
        <v>0</v>
      </c>
      <c r="J66" s="233" cm="1">
        <f t="array" ref="J66">SUMPRODUCT((LOWER(INDEX(Attendance!$D:$ZZ,MATCH($A66,Attendance!$A:$A,0),0))="x")*(Attendance!$D$2:$ZZ$2=_xlfn.XLOOKUP(J$1,'Point System'!$A:$A,'Point System'!$B:$B,""))*(TEXT(Attendance!$D$1:$ZZ$1,"mmm")="Jun"))*_xlfn.XLOOKUP(J$1,'Point System'!$A:$A,'Point System'!$C:$C,0)</f>
        <v>0</v>
      </c>
      <c r="K66" s="233" cm="1">
        <f t="array" ref="K66">SUMPRODUCT((LOWER(INDEX(Attendance!$D:$ZZ,MATCH($A66,Attendance!$A:$A,0),0))="x")*(Attendance!$D$2:$ZZ$2=_xlfn.XLOOKUP(K$1,'Point System'!$A:$A,'Point System'!$B:$B,""))*(TEXT(Attendance!$D$1:$ZZ$1,"mmm")="Jun"))*_xlfn.XLOOKUP(K$1,'Point System'!$A:$A,'Point System'!$C:$C,0)</f>
        <v>0</v>
      </c>
      <c r="L66" s="188"/>
      <c r="M66" s="188"/>
      <c r="N66" s="188"/>
      <c r="O66" s="188"/>
      <c r="P66" s="241">
        <f t="shared" si="0"/>
        <v>0</v>
      </c>
      <c r="Q66" s="242">
        <f>IFERROR(INDEX(Deduction!$AO:$AO,MATCH($A66,Deduction!$A:$A,0))*_xlfn.XLOOKUP(Q$1,'Point System'!$E:$E,'Point System'!$G:$G,0),0)</f>
        <v>0</v>
      </c>
      <c r="R66" s="242">
        <f>IFERROR(INDEX(Deduction!$AP:$AP,MATCH($A66,Deduction!$A:$A,0))*_xlfn.XLOOKUP(R$1,'Point System'!$E:$E,'Point System'!$G:$G,0),0)</f>
        <v>0</v>
      </c>
      <c r="S66" s="242">
        <f>IFERROR(INDEX(Deduction!$AQ:$AQ,MATCH($A66,Deduction!$A:$A,0))*_xlfn.XLOOKUP(S$1,'Point System'!$E:$E,'Point System'!$G:$G,0),0)</f>
        <v>0</v>
      </c>
      <c r="T66" s="242">
        <f>IFERROR(INDEX(Deduction!$AR:$AR,MATCH($A66,Deduction!$A:$A,0))*_xlfn.XLOOKUP(T$1,'Point System'!$E:$E,'Point System'!$G:$G,0),0)</f>
        <v>0</v>
      </c>
      <c r="U66" s="242">
        <f>IFERROR(INDEX(Deduction!$AS:$AS,MATCH($A66,Deduction!$A:$A,0))*_xlfn.XLOOKUP(U$1,'Point System'!$E:$E,'Point System'!$G:$G,0),0)</f>
        <v>0</v>
      </c>
      <c r="V66" s="242">
        <f>IFERROR(INDEX(Deduction!$AT:$AT,MATCH($A66,Deduction!$A:$A,0))*_xlfn.XLOOKUP(V$1,'Point System'!$E:$E,'Point System'!$G:$G,0),0)</f>
        <v>0</v>
      </c>
      <c r="W66" s="243">
        <f t="shared" si="1"/>
        <v>0</v>
      </c>
      <c r="X66" s="241">
        <f t="shared" si="2"/>
        <v>0</v>
      </c>
      <c r="Y66" s="244" cm="1">
        <f t="array" ref="Y66">IFERROR(SUMPRODUCT((LOWER(INDEX(Attendance!$E:$ZZ,MATCH($A66,Attendance!$A:$A,0),0))="x")*(TEXT(Attendance!$E$1:$ZZ$1,"mmm")="Jun"))/SUMPRODUCT((Attendance!$E$1:$ZZ$1&lt;&gt;"")*(TEXT(Attendance!$E$1:$ZZ$1,"mmm")="Jun")),0)</f>
        <v>0</v>
      </c>
      <c r="Z66" s="245" cm="1">
        <f t="array" ref="Z66">IFERROR(SUMPRODUCT((LOWER(INDEX(Attendance!$E:$ZZ,MATCH($A66,Attendance!$A:$A,0),0))="x")*(Attendance!$E$2:$ZZ$2=_xlfn.XLOOKUP(E$1,'Point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67" spans="1:26" x14ac:dyDescent="0.25">
      <c r="A67" s="60">
        <f>Attendance!A66</f>
        <v>64</v>
      </c>
      <c r="B67" s="60" t="str">
        <f>IF($A67=0,"",IFERROR(_xlfn.LET(_xlpm.x,INDEX(Attendance!$B:$B,MATCH($A67,Attendance!$A:$A,0)),IF(_xlpm.x=0,"",_xlpm.x)),""))</f>
        <v/>
      </c>
      <c r="C67" s="60" t="str">
        <f>IF($A67=0,"",IFERROR(_xlfn.LET(_xlpm.x,INDEX(Attendance!$C:$C,MATCH($A67,Attendance!$A:$A,0)),IF(_xlpm.x=0,"",_xlpm.x)),""))</f>
        <v/>
      </c>
      <c r="D67" s="60" t="str">
        <f>IF($A67=0,"",IFERROR(_xlfn.LET(_xlpm.x,INDEX(Attendance!$D:$D,MATCH($A67,Attendance!$A:$A,0)),IF(_xlpm.x=0,"",_xlpm.x)),""))</f>
        <v/>
      </c>
      <c r="E67" s="233" cm="1">
        <f t="array" ref="E67">SUMPRODUCT((LOWER(INDEX(Attendance!$D:$ZZ,MATCH($A67,Attendance!$A:$A,0),0))="x")*(Attendance!$D$2:$ZZ$2=_xlfn.XLOOKUP(E$1,'Point System'!$A:$A,'Point System'!$B:$B,""))*(TEXT(Attendance!$D$1:$ZZ$1,"mmm")="Jun"))*_xlfn.XLOOKUP(E$1,'Point System'!$A:$A,'Point System'!$C:$C,0)</f>
        <v>0</v>
      </c>
      <c r="F67" s="233" cm="1">
        <f t="array" ref="F67">SUMPRODUCT((LOWER(INDEX(Attendance!$D:$ZZ,MATCH($A67,Attendance!$A:$A,0),0))="x")*(Attendance!$D$2:$ZZ$2=_xlfn.XLOOKUP(F$1,'Point System'!$A:$A,'Point System'!$B:$B,""))*(TEXT(Attendance!$D$1:$ZZ$1,"mmm")="Jun"))*_xlfn.XLOOKUP(F$1,'Point System'!$A:$A,'Point System'!$C:$C,0)</f>
        <v>0</v>
      </c>
      <c r="G67" s="233" cm="1">
        <f t="array" ref="G67">SUMPRODUCT((LOWER(INDEX(Attendance!$D:$ZZ,MATCH($A67,Attendance!$A:$A,0),0))="x")*(Attendance!$D$2:$ZZ$2=_xlfn.XLOOKUP(G$1,'Point System'!$A:$A,'Point System'!$B:$B,""))*(TEXT(Attendance!$D$1:$ZZ$1,"mmm")="Jun"))*_xlfn.XLOOKUP(G$1,'Point System'!$A:$A,'Point System'!$C:$C,0)</f>
        <v>0</v>
      </c>
      <c r="H67" s="233" cm="1">
        <f t="array" ref="H67">SUMPRODUCT((LOWER(INDEX(Attendance!$D:$ZZ,MATCH($A67,Attendance!$A:$A,0),0))="x")*(Attendance!$D$2:$ZZ$2=_xlfn.XLOOKUP(H$1,'Point System'!$A:$A,'Point System'!$B:$B,""))*(TEXT(Attendance!$D$1:$ZZ$1,"mmm")="Jun"))*_xlfn.XLOOKUP(H$1,'Point System'!$A:$A,'Point System'!$C:$C,0)</f>
        <v>0</v>
      </c>
      <c r="I67" s="233" cm="1">
        <f t="array" ref="I67">SUMPRODUCT((LOWER(INDEX(Attendance!$D:$ZZ,MATCH($A67,Attendance!$A:$A,0),0))="x")*(Attendance!$D$2:$ZZ$2=_xlfn.XLOOKUP(I$1,'Point System'!$A:$A,'Point System'!$B:$B,""))*(TEXT(Attendance!$D$1:$ZZ$1,"mmm")="Jun"))*_xlfn.XLOOKUP(I$1,'Point System'!$A:$A,'Point System'!$C:$C,0)</f>
        <v>0</v>
      </c>
      <c r="J67" s="233" cm="1">
        <f t="array" ref="J67">SUMPRODUCT((LOWER(INDEX(Attendance!$D:$ZZ,MATCH($A67,Attendance!$A:$A,0),0))="x")*(Attendance!$D$2:$ZZ$2=_xlfn.XLOOKUP(J$1,'Point System'!$A:$A,'Point System'!$B:$B,""))*(TEXT(Attendance!$D$1:$ZZ$1,"mmm")="Jun"))*_xlfn.XLOOKUP(J$1,'Point System'!$A:$A,'Point System'!$C:$C,0)</f>
        <v>0</v>
      </c>
      <c r="K67" s="233" cm="1">
        <f t="array" ref="K67">SUMPRODUCT((LOWER(INDEX(Attendance!$D:$ZZ,MATCH($A67,Attendance!$A:$A,0),0))="x")*(Attendance!$D$2:$ZZ$2=_xlfn.XLOOKUP(K$1,'Point System'!$A:$A,'Point System'!$B:$B,""))*(TEXT(Attendance!$D$1:$ZZ$1,"mmm")="Jun"))*_xlfn.XLOOKUP(K$1,'Point System'!$A:$A,'Point System'!$C:$C,0)</f>
        <v>0</v>
      </c>
      <c r="L67" s="188"/>
      <c r="M67" s="188"/>
      <c r="N67" s="188"/>
      <c r="O67" s="188"/>
      <c r="P67" s="241">
        <f t="shared" si="0"/>
        <v>0</v>
      </c>
      <c r="Q67" s="242">
        <f>IFERROR(INDEX(Deduction!$AO:$AO,MATCH($A67,Deduction!$A:$A,0))*_xlfn.XLOOKUP(Q$1,'Point System'!$E:$E,'Point System'!$G:$G,0),0)</f>
        <v>0</v>
      </c>
      <c r="R67" s="242">
        <f>IFERROR(INDEX(Deduction!$AP:$AP,MATCH($A67,Deduction!$A:$A,0))*_xlfn.XLOOKUP(R$1,'Point System'!$E:$E,'Point System'!$G:$G,0),0)</f>
        <v>0</v>
      </c>
      <c r="S67" s="242">
        <f>IFERROR(INDEX(Deduction!$AQ:$AQ,MATCH($A67,Deduction!$A:$A,0))*_xlfn.XLOOKUP(S$1,'Point System'!$E:$E,'Point System'!$G:$G,0),0)</f>
        <v>0</v>
      </c>
      <c r="T67" s="242">
        <f>IFERROR(INDEX(Deduction!$AR:$AR,MATCH($A67,Deduction!$A:$A,0))*_xlfn.XLOOKUP(T$1,'Point System'!$E:$E,'Point System'!$G:$G,0),0)</f>
        <v>0</v>
      </c>
      <c r="U67" s="242">
        <f>IFERROR(INDEX(Deduction!$AS:$AS,MATCH($A67,Deduction!$A:$A,0))*_xlfn.XLOOKUP(U$1,'Point System'!$E:$E,'Point System'!$G:$G,0),0)</f>
        <v>0</v>
      </c>
      <c r="V67" s="242">
        <f>IFERROR(INDEX(Deduction!$AT:$AT,MATCH($A67,Deduction!$A:$A,0))*_xlfn.XLOOKUP(V$1,'Point System'!$E:$E,'Point System'!$G:$G,0),0)</f>
        <v>0</v>
      </c>
      <c r="W67" s="243">
        <f t="shared" si="1"/>
        <v>0</v>
      </c>
      <c r="X67" s="241">
        <f t="shared" si="2"/>
        <v>0</v>
      </c>
      <c r="Y67" s="244" cm="1">
        <f t="array" ref="Y67">IFERROR(SUMPRODUCT((LOWER(INDEX(Attendance!$E:$ZZ,MATCH($A67,Attendance!$A:$A,0),0))="x")*(TEXT(Attendance!$E$1:$ZZ$1,"mmm")="Jun"))/SUMPRODUCT((Attendance!$E$1:$ZZ$1&lt;&gt;"")*(TEXT(Attendance!$E$1:$ZZ$1,"mmm")="Jun")),0)</f>
        <v>0</v>
      </c>
      <c r="Z67" s="245" cm="1">
        <f t="array" ref="Z67">IFERROR(SUMPRODUCT((LOWER(INDEX(Attendance!$E:$ZZ,MATCH($A67,Attendance!$A:$A,0),0))="x")*(Attendance!$E$2:$ZZ$2=_xlfn.XLOOKUP(E$1,'Point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68" spans="1:26" x14ac:dyDescent="0.25">
      <c r="A68" s="58">
        <f>Attendance!A67</f>
        <v>65</v>
      </c>
      <c r="B68" s="60" t="str">
        <f>IF($A68=0,"",IFERROR(_xlfn.LET(_xlpm.x,INDEX(Attendance!$B:$B,MATCH($A68,Attendance!$A:$A,0)),IF(_xlpm.x=0,"",_xlpm.x)),""))</f>
        <v/>
      </c>
      <c r="C68" s="60" t="str">
        <f>IF($A68=0,"",IFERROR(_xlfn.LET(_xlpm.x,INDEX(Attendance!$C:$C,MATCH($A68,Attendance!$A:$A,0)),IF(_xlpm.x=0,"",_xlpm.x)),""))</f>
        <v/>
      </c>
      <c r="D68" s="60" t="str">
        <f>IF($A68=0,"",IFERROR(_xlfn.LET(_xlpm.x,INDEX(Attendance!$D:$D,MATCH($A68,Attendance!$A:$A,0)),IF(_xlpm.x=0,"",_xlpm.x)),""))</f>
        <v/>
      </c>
      <c r="E68" s="233" cm="1">
        <f t="array" ref="E68">SUMPRODUCT((LOWER(INDEX(Attendance!$D:$ZZ,MATCH($A68,Attendance!$A:$A,0),0))="x")*(Attendance!$D$2:$ZZ$2=_xlfn.XLOOKUP(E$1,'Point System'!$A:$A,'Point System'!$B:$B,""))*(TEXT(Attendance!$D$1:$ZZ$1,"mmm")="Jun"))*_xlfn.XLOOKUP(E$1,'Point System'!$A:$A,'Point System'!$C:$C,0)</f>
        <v>0</v>
      </c>
      <c r="F68" s="233" cm="1">
        <f t="array" ref="F68">SUMPRODUCT((LOWER(INDEX(Attendance!$D:$ZZ,MATCH($A68,Attendance!$A:$A,0),0))="x")*(Attendance!$D$2:$ZZ$2=_xlfn.XLOOKUP(F$1,'Point System'!$A:$A,'Point System'!$B:$B,""))*(TEXT(Attendance!$D$1:$ZZ$1,"mmm")="Jun"))*_xlfn.XLOOKUP(F$1,'Point System'!$A:$A,'Point System'!$C:$C,0)</f>
        <v>0</v>
      </c>
      <c r="G68" s="233" cm="1">
        <f t="array" ref="G68">SUMPRODUCT((LOWER(INDEX(Attendance!$D:$ZZ,MATCH($A68,Attendance!$A:$A,0),0))="x")*(Attendance!$D$2:$ZZ$2=_xlfn.XLOOKUP(G$1,'Point System'!$A:$A,'Point System'!$B:$B,""))*(TEXT(Attendance!$D$1:$ZZ$1,"mmm")="Jun"))*_xlfn.XLOOKUP(G$1,'Point System'!$A:$A,'Point System'!$C:$C,0)</f>
        <v>0</v>
      </c>
      <c r="H68" s="233" cm="1">
        <f t="array" ref="H68">SUMPRODUCT((LOWER(INDEX(Attendance!$D:$ZZ,MATCH($A68,Attendance!$A:$A,0),0))="x")*(Attendance!$D$2:$ZZ$2=_xlfn.XLOOKUP(H$1,'Point System'!$A:$A,'Point System'!$B:$B,""))*(TEXT(Attendance!$D$1:$ZZ$1,"mmm")="Jun"))*_xlfn.XLOOKUP(H$1,'Point System'!$A:$A,'Point System'!$C:$C,0)</f>
        <v>0</v>
      </c>
      <c r="I68" s="233" cm="1">
        <f t="array" ref="I68">SUMPRODUCT((LOWER(INDEX(Attendance!$D:$ZZ,MATCH($A68,Attendance!$A:$A,0),0))="x")*(Attendance!$D$2:$ZZ$2=_xlfn.XLOOKUP(I$1,'Point System'!$A:$A,'Point System'!$B:$B,""))*(TEXT(Attendance!$D$1:$ZZ$1,"mmm")="Jun"))*_xlfn.XLOOKUP(I$1,'Point System'!$A:$A,'Point System'!$C:$C,0)</f>
        <v>0</v>
      </c>
      <c r="J68" s="233" cm="1">
        <f t="array" ref="J68">SUMPRODUCT((LOWER(INDEX(Attendance!$D:$ZZ,MATCH($A68,Attendance!$A:$A,0),0))="x")*(Attendance!$D$2:$ZZ$2=_xlfn.XLOOKUP(J$1,'Point System'!$A:$A,'Point System'!$B:$B,""))*(TEXT(Attendance!$D$1:$ZZ$1,"mmm")="Jun"))*_xlfn.XLOOKUP(J$1,'Point System'!$A:$A,'Point System'!$C:$C,0)</f>
        <v>0</v>
      </c>
      <c r="K68" s="233" cm="1">
        <f t="array" ref="K68">SUMPRODUCT((LOWER(INDEX(Attendance!$D:$ZZ,MATCH($A68,Attendance!$A:$A,0),0))="x")*(Attendance!$D$2:$ZZ$2=_xlfn.XLOOKUP(K$1,'Point System'!$A:$A,'Point System'!$B:$B,""))*(TEXT(Attendance!$D$1:$ZZ$1,"mmm")="Jun"))*_xlfn.XLOOKUP(K$1,'Point System'!$A:$A,'Point System'!$C:$C,0)</f>
        <v>0</v>
      </c>
      <c r="L68" s="188"/>
      <c r="M68" s="188"/>
      <c r="N68" s="188"/>
      <c r="O68" s="188"/>
      <c r="P68" s="241">
        <f t="shared" ref="P68:P131" si="3">SUM(E68:O68)</f>
        <v>0</v>
      </c>
      <c r="Q68" s="242">
        <f>IFERROR(INDEX(Deduction!$AO:$AO,MATCH($A68,Deduction!$A:$A,0))*_xlfn.XLOOKUP(Q$1,'Point System'!$E:$E,'Point System'!$G:$G,0),0)</f>
        <v>0</v>
      </c>
      <c r="R68" s="242">
        <f>IFERROR(INDEX(Deduction!$AP:$AP,MATCH($A68,Deduction!$A:$A,0))*_xlfn.XLOOKUP(R$1,'Point System'!$E:$E,'Point System'!$G:$G,0),0)</f>
        <v>0</v>
      </c>
      <c r="S68" s="242">
        <f>IFERROR(INDEX(Deduction!$AQ:$AQ,MATCH($A68,Deduction!$A:$A,0))*_xlfn.XLOOKUP(S$1,'Point System'!$E:$E,'Point System'!$G:$G,0),0)</f>
        <v>0</v>
      </c>
      <c r="T68" s="242">
        <f>IFERROR(INDEX(Deduction!$AR:$AR,MATCH($A68,Deduction!$A:$A,0))*_xlfn.XLOOKUP(T$1,'Point System'!$E:$E,'Point System'!$G:$G,0),0)</f>
        <v>0</v>
      </c>
      <c r="U68" s="242">
        <f>IFERROR(INDEX(Deduction!$AS:$AS,MATCH($A68,Deduction!$A:$A,0))*_xlfn.XLOOKUP(U$1,'Point System'!$E:$E,'Point System'!$G:$G,0),0)</f>
        <v>0</v>
      </c>
      <c r="V68" s="242">
        <f>IFERROR(INDEX(Deduction!$AT:$AT,MATCH($A68,Deduction!$A:$A,0))*_xlfn.XLOOKUP(V$1,'Point System'!$E:$E,'Point System'!$G:$G,0),0)</f>
        <v>0</v>
      </c>
      <c r="W68" s="243">
        <f t="shared" ref="W68:W131" si="4">SUM(Q68:V68)</f>
        <v>0</v>
      </c>
      <c r="X68" s="241">
        <f t="shared" ref="X68:X131" si="5">P68-W68</f>
        <v>0</v>
      </c>
      <c r="Y68" s="244" cm="1">
        <f t="array" ref="Y68">IFERROR(SUMPRODUCT((LOWER(INDEX(Attendance!$E:$ZZ,MATCH($A68,Attendance!$A:$A,0),0))="x")*(TEXT(Attendance!$E$1:$ZZ$1,"mmm")="Jun"))/SUMPRODUCT((Attendance!$E$1:$ZZ$1&lt;&gt;"")*(TEXT(Attendance!$E$1:$ZZ$1,"mmm")="Jun")),0)</f>
        <v>0</v>
      </c>
      <c r="Z68" s="245" cm="1">
        <f t="array" ref="Z68">IFERROR(SUMPRODUCT((LOWER(INDEX(Attendance!$E:$ZZ,MATCH($A68,Attendance!$A:$A,0),0))="x")*(Attendance!$E$2:$ZZ$2=_xlfn.XLOOKUP(E$1,'Point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69" spans="1:26" x14ac:dyDescent="0.25">
      <c r="A69" s="60">
        <f>Attendance!A68</f>
        <v>66</v>
      </c>
      <c r="B69" s="60" t="str">
        <f>IF($A69=0,"",IFERROR(_xlfn.LET(_xlpm.x,INDEX(Attendance!$B:$B,MATCH($A69,Attendance!$A:$A,0)),IF(_xlpm.x=0,"",_xlpm.x)),""))</f>
        <v/>
      </c>
      <c r="C69" s="60" t="str">
        <f>IF($A69=0,"",IFERROR(_xlfn.LET(_xlpm.x,INDEX(Attendance!$C:$C,MATCH($A69,Attendance!$A:$A,0)),IF(_xlpm.x=0,"",_xlpm.x)),""))</f>
        <v/>
      </c>
      <c r="D69" s="60" t="str">
        <f>IF($A69=0,"",IFERROR(_xlfn.LET(_xlpm.x,INDEX(Attendance!$D:$D,MATCH($A69,Attendance!$A:$A,0)),IF(_xlpm.x=0,"",_xlpm.x)),""))</f>
        <v/>
      </c>
      <c r="E69" s="233" cm="1">
        <f t="array" ref="E69">SUMPRODUCT((LOWER(INDEX(Attendance!$D:$ZZ,MATCH($A69,Attendance!$A:$A,0),0))="x")*(Attendance!$D$2:$ZZ$2=_xlfn.XLOOKUP(E$1,'Point System'!$A:$A,'Point System'!$B:$B,""))*(TEXT(Attendance!$D$1:$ZZ$1,"mmm")="Jun"))*_xlfn.XLOOKUP(E$1,'Point System'!$A:$A,'Point System'!$C:$C,0)</f>
        <v>0</v>
      </c>
      <c r="F69" s="233" cm="1">
        <f t="array" ref="F69">SUMPRODUCT((LOWER(INDEX(Attendance!$D:$ZZ,MATCH($A69,Attendance!$A:$A,0),0))="x")*(Attendance!$D$2:$ZZ$2=_xlfn.XLOOKUP(F$1,'Point System'!$A:$A,'Point System'!$B:$B,""))*(TEXT(Attendance!$D$1:$ZZ$1,"mmm")="Jun"))*_xlfn.XLOOKUP(F$1,'Point System'!$A:$A,'Point System'!$C:$C,0)</f>
        <v>0</v>
      </c>
      <c r="G69" s="233" cm="1">
        <f t="array" ref="G69">SUMPRODUCT((LOWER(INDEX(Attendance!$D:$ZZ,MATCH($A69,Attendance!$A:$A,0),0))="x")*(Attendance!$D$2:$ZZ$2=_xlfn.XLOOKUP(G$1,'Point System'!$A:$A,'Point System'!$B:$B,""))*(TEXT(Attendance!$D$1:$ZZ$1,"mmm")="Jun"))*_xlfn.XLOOKUP(G$1,'Point System'!$A:$A,'Point System'!$C:$C,0)</f>
        <v>0</v>
      </c>
      <c r="H69" s="233" cm="1">
        <f t="array" ref="H69">SUMPRODUCT((LOWER(INDEX(Attendance!$D:$ZZ,MATCH($A69,Attendance!$A:$A,0),0))="x")*(Attendance!$D$2:$ZZ$2=_xlfn.XLOOKUP(H$1,'Point System'!$A:$A,'Point System'!$B:$B,""))*(TEXT(Attendance!$D$1:$ZZ$1,"mmm")="Jun"))*_xlfn.XLOOKUP(H$1,'Point System'!$A:$A,'Point System'!$C:$C,0)</f>
        <v>0</v>
      </c>
      <c r="I69" s="233" cm="1">
        <f t="array" ref="I69">SUMPRODUCT((LOWER(INDEX(Attendance!$D:$ZZ,MATCH($A69,Attendance!$A:$A,0),0))="x")*(Attendance!$D$2:$ZZ$2=_xlfn.XLOOKUP(I$1,'Point System'!$A:$A,'Point System'!$B:$B,""))*(TEXT(Attendance!$D$1:$ZZ$1,"mmm")="Jun"))*_xlfn.XLOOKUP(I$1,'Point System'!$A:$A,'Point System'!$C:$C,0)</f>
        <v>0</v>
      </c>
      <c r="J69" s="233" cm="1">
        <f t="array" ref="J69">SUMPRODUCT((LOWER(INDEX(Attendance!$D:$ZZ,MATCH($A69,Attendance!$A:$A,0),0))="x")*(Attendance!$D$2:$ZZ$2=_xlfn.XLOOKUP(J$1,'Point System'!$A:$A,'Point System'!$B:$B,""))*(TEXT(Attendance!$D$1:$ZZ$1,"mmm")="Jun"))*_xlfn.XLOOKUP(J$1,'Point System'!$A:$A,'Point System'!$C:$C,0)</f>
        <v>0</v>
      </c>
      <c r="K69" s="233" cm="1">
        <f t="array" ref="K69">SUMPRODUCT((LOWER(INDEX(Attendance!$D:$ZZ,MATCH($A69,Attendance!$A:$A,0),0))="x")*(Attendance!$D$2:$ZZ$2=_xlfn.XLOOKUP(K$1,'Point System'!$A:$A,'Point System'!$B:$B,""))*(TEXT(Attendance!$D$1:$ZZ$1,"mmm")="Jun"))*_xlfn.XLOOKUP(K$1,'Point System'!$A:$A,'Point System'!$C:$C,0)</f>
        <v>0</v>
      </c>
      <c r="L69" s="188"/>
      <c r="M69" s="188"/>
      <c r="N69" s="188"/>
      <c r="O69" s="188"/>
      <c r="P69" s="241">
        <f t="shared" si="3"/>
        <v>0</v>
      </c>
      <c r="Q69" s="242">
        <f>IFERROR(INDEX(Deduction!$AO:$AO,MATCH($A69,Deduction!$A:$A,0))*_xlfn.XLOOKUP(Q$1,'Point System'!$E:$E,'Point System'!$G:$G,0),0)</f>
        <v>0</v>
      </c>
      <c r="R69" s="242">
        <f>IFERROR(INDEX(Deduction!$AP:$AP,MATCH($A69,Deduction!$A:$A,0))*_xlfn.XLOOKUP(R$1,'Point System'!$E:$E,'Point System'!$G:$G,0),0)</f>
        <v>0</v>
      </c>
      <c r="S69" s="242">
        <f>IFERROR(INDEX(Deduction!$AQ:$AQ,MATCH($A69,Deduction!$A:$A,0))*_xlfn.XLOOKUP(S$1,'Point System'!$E:$E,'Point System'!$G:$G,0),0)</f>
        <v>0</v>
      </c>
      <c r="T69" s="242">
        <f>IFERROR(INDEX(Deduction!$AR:$AR,MATCH($A69,Deduction!$A:$A,0))*_xlfn.XLOOKUP(T$1,'Point System'!$E:$E,'Point System'!$G:$G,0),0)</f>
        <v>0</v>
      </c>
      <c r="U69" s="242">
        <f>IFERROR(INDEX(Deduction!$AS:$AS,MATCH($A69,Deduction!$A:$A,0))*_xlfn.XLOOKUP(U$1,'Point System'!$E:$E,'Point System'!$G:$G,0),0)</f>
        <v>0</v>
      </c>
      <c r="V69" s="242">
        <f>IFERROR(INDEX(Deduction!$AT:$AT,MATCH($A69,Deduction!$A:$A,0))*_xlfn.XLOOKUP(V$1,'Point System'!$E:$E,'Point System'!$G:$G,0),0)</f>
        <v>0</v>
      </c>
      <c r="W69" s="243">
        <f t="shared" si="4"/>
        <v>0</v>
      </c>
      <c r="X69" s="241">
        <f t="shared" si="5"/>
        <v>0</v>
      </c>
      <c r="Y69" s="244" cm="1">
        <f t="array" ref="Y69">IFERROR(SUMPRODUCT((LOWER(INDEX(Attendance!$E:$ZZ,MATCH($A69,Attendance!$A:$A,0),0))="x")*(TEXT(Attendance!$E$1:$ZZ$1,"mmm")="Jun"))/SUMPRODUCT((Attendance!$E$1:$ZZ$1&lt;&gt;"")*(TEXT(Attendance!$E$1:$ZZ$1,"mmm")="Jun")),0)</f>
        <v>0</v>
      </c>
      <c r="Z69" s="245" cm="1">
        <f t="array" ref="Z69">IFERROR(SUMPRODUCT((LOWER(INDEX(Attendance!$E:$ZZ,MATCH($A69,Attendance!$A:$A,0),0))="x")*(Attendance!$E$2:$ZZ$2=_xlfn.XLOOKUP(E$1,'Point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70" spans="1:26" x14ac:dyDescent="0.25">
      <c r="A70" s="58">
        <f>Attendance!A69</f>
        <v>67</v>
      </c>
      <c r="B70" s="60" t="str">
        <f>IF($A70=0,"",IFERROR(_xlfn.LET(_xlpm.x,INDEX(Attendance!$B:$B,MATCH($A70,Attendance!$A:$A,0)),IF(_xlpm.x=0,"",_xlpm.x)),""))</f>
        <v/>
      </c>
      <c r="C70" s="60" t="str">
        <f>IF($A70=0,"",IFERROR(_xlfn.LET(_xlpm.x,INDEX(Attendance!$C:$C,MATCH($A70,Attendance!$A:$A,0)),IF(_xlpm.x=0,"",_xlpm.x)),""))</f>
        <v/>
      </c>
      <c r="D70" s="60" t="str">
        <f>IF($A70=0,"",IFERROR(_xlfn.LET(_xlpm.x,INDEX(Attendance!$D:$D,MATCH($A70,Attendance!$A:$A,0)),IF(_xlpm.x=0,"",_xlpm.x)),""))</f>
        <v/>
      </c>
      <c r="E70" s="233" cm="1">
        <f t="array" ref="E70">SUMPRODUCT((LOWER(INDEX(Attendance!$D:$ZZ,MATCH($A70,Attendance!$A:$A,0),0))="x")*(Attendance!$D$2:$ZZ$2=_xlfn.XLOOKUP(E$1,'Point System'!$A:$A,'Point System'!$B:$B,""))*(TEXT(Attendance!$D$1:$ZZ$1,"mmm")="Jun"))*_xlfn.XLOOKUP(E$1,'Point System'!$A:$A,'Point System'!$C:$C,0)</f>
        <v>0</v>
      </c>
      <c r="F70" s="233" cm="1">
        <f t="array" ref="F70">SUMPRODUCT((LOWER(INDEX(Attendance!$D:$ZZ,MATCH($A70,Attendance!$A:$A,0),0))="x")*(Attendance!$D$2:$ZZ$2=_xlfn.XLOOKUP(F$1,'Point System'!$A:$A,'Point System'!$B:$B,""))*(TEXT(Attendance!$D$1:$ZZ$1,"mmm")="Jun"))*_xlfn.XLOOKUP(F$1,'Point System'!$A:$A,'Point System'!$C:$C,0)</f>
        <v>0</v>
      </c>
      <c r="G70" s="233" cm="1">
        <f t="array" ref="G70">SUMPRODUCT((LOWER(INDEX(Attendance!$D:$ZZ,MATCH($A70,Attendance!$A:$A,0),0))="x")*(Attendance!$D$2:$ZZ$2=_xlfn.XLOOKUP(G$1,'Point System'!$A:$A,'Point System'!$B:$B,""))*(TEXT(Attendance!$D$1:$ZZ$1,"mmm")="Jun"))*_xlfn.XLOOKUP(G$1,'Point System'!$A:$A,'Point System'!$C:$C,0)</f>
        <v>0</v>
      </c>
      <c r="H70" s="233" cm="1">
        <f t="array" ref="H70">SUMPRODUCT((LOWER(INDEX(Attendance!$D:$ZZ,MATCH($A70,Attendance!$A:$A,0),0))="x")*(Attendance!$D$2:$ZZ$2=_xlfn.XLOOKUP(H$1,'Point System'!$A:$A,'Point System'!$B:$B,""))*(TEXT(Attendance!$D$1:$ZZ$1,"mmm")="Jun"))*_xlfn.XLOOKUP(H$1,'Point System'!$A:$A,'Point System'!$C:$C,0)</f>
        <v>0</v>
      </c>
      <c r="I70" s="233" cm="1">
        <f t="array" ref="I70">SUMPRODUCT((LOWER(INDEX(Attendance!$D:$ZZ,MATCH($A70,Attendance!$A:$A,0),0))="x")*(Attendance!$D$2:$ZZ$2=_xlfn.XLOOKUP(I$1,'Point System'!$A:$A,'Point System'!$B:$B,""))*(TEXT(Attendance!$D$1:$ZZ$1,"mmm")="Jun"))*_xlfn.XLOOKUP(I$1,'Point System'!$A:$A,'Point System'!$C:$C,0)</f>
        <v>0</v>
      </c>
      <c r="J70" s="233" cm="1">
        <f t="array" ref="J70">SUMPRODUCT((LOWER(INDEX(Attendance!$D:$ZZ,MATCH($A70,Attendance!$A:$A,0),0))="x")*(Attendance!$D$2:$ZZ$2=_xlfn.XLOOKUP(J$1,'Point System'!$A:$A,'Point System'!$B:$B,""))*(TEXT(Attendance!$D$1:$ZZ$1,"mmm")="Jun"))*_xlfn.XLOOKUP(J$1,'Point System'!$A:$A,'Point System'!$C:$C,0)</f>
        <v>0</v>
      </c>
      <c r="K70" s="233" cm="1">
        <f t="array" ref="K70">SUMPRODUCT((LOWER(INDEX(Attendance!$D:$ZZ,MATCH($A70,Attendance!$A:$A,0),0))="x")*(Attendance!$D$2:$ZZ$2=_xlfn.XLOOKUP(K$1,'Point System'!$A:$A,'Point System'!$B:$B,""))*(TEXT(Attendance!$D$1:$ZZ$1,"mmm")="Jun"))*_xlfn.XLOOKUP(K$1,'Point System'!$A:$A,'Point System'!$C:$C,0)</f>
        <v>0</v>
      </c>
      <c r="L70" s="188"/>
      <c r="M70" s="188"/>
      <c r="N70" s="188"/>
      <c r="O70" s="188"/>
      <c r="P70" s="241">
        <f t="shared" si="3"/>
        <v>0</v>
      </c>
      <c r="Q70" s="242">
        <f>IFERROR(INDEX(Deduction!$AO:$AO,MATCH($A70,Deduction!$A:$A,0))*_xlfn.XLOOKUP(Q$1,'Point System'!$E:$E,'Point System'!$G:$G,0),0)</f>
        <v>0</v>
      </c>
      <c r="R70" s="242">
        <f>IFERROR(INDEX(Deduction!$AP:$AP,MATCH($A70,Deduction!$A:$A,0))*_xlfn.XLOOKUP(R$1,'Point System'!$E:$E,'Point System'!$G:$G,0),0)</f>
        <v>0</v>
      </c>
      <c r="S70" s="242">
        <f>IFERROR(INDEX(Deduction!$AQ:$AQ,MATCH($A70,Deduction!$A:$A,0))*_xlfn.XLOOKUP(S$1,'Point System'!$E:$E,'Point System'!$G:$G,0),0)</f>
        <v>0</v>
      </c>
      <c r="T70" s="242">
        <f>IFERROR(INDEX(Deduction!$AR:$AR,MATCH($A70,Deduction!$A:$A,0))*_xlfn.XLOOKUP(T$1,'Point System'!$E:$E,'Point System'!$G:$G,0),0)</f>
        <v>0</v>
      </c>
      <c r="U70" s="242">
        <f>IFERROR(INDEX(Deduction!$AS:$AS,MATCH($A70,Deduction!$A:$A,0))*_xlfn.XLOOKUP(U$1,'Point System'!$E:$E,'Point System'!$G:$G,0),0)</f>
        <v>0</v>
      </c>
      <c r="V70" s="242">
        <f>IFERROR(INDEX(Deduction!$AT:$AT,MATCH($A70,Deduction!$A:$A,0))*_xlfn.XLOOKUP(V$1,'Point System'!$E:$E,'Point System'!$G:$G,0),0)</f>
        <v>0</v>
      </c>
      <c r="W70" s="243">
        <f t="shared" si="4"/>
        <v>0</v>
      </c>
      <c r="X70" s="241">
        <f t="shared" si="5"/>
        <v>0</v>
      </c>
      <c r="Y70" s="244" cm="1">
        <f t="array" ref="Y70">IFERROR(SUMPRODUCT((LOWER(INDEX(Attendance!$E:$ZZ,MATCH($A70,Attendance!$A:$A,0),0))="x")*(TEXT(Attendance!$E$1:$ZZ$1,"mmm")="Jun"))/SUMPRODUCT((Attendance!$E$1:$ZZ$1&lt;&gt;"")*(TEXT(Attendance!$E$1:$ZZ$1,"mmm")="Jun")),0)</f>
        <v>0</v>
      </c>
      <c r="Z70" s="245" cm="1">
        <f t="array" ref="Z70">IFERROR(SUMPRODUCT((LOWER(INDEX(Attendance!$E:$ZZ,MATCH($A70,Attendance!$A:$A,0),0))="x")*(Attendance!$E$2:$ZZ$2=_xlfn.XLOOKUP(E$1,'Point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71" spans="1:26" x14ac:dyDescent="0.25">
      <c r="A71" s="60">
        <f>Attendance!A70</f>
        <v>68</v>
      </c>
      <c r="B71" s="60" t="str">
        <f>IF($A71=0,"",IFERROR(_xlfn.LET(_xlpm.x,INDEX(Attendance!$B:$B,MATCH($A71,Attendance!$A:$A,0)),IF(_xlpm.x=0,"",_xlpm.x)),""))</f>
        <v/>
      </c>
      <c r="C71" s="60" t="str">
        <f>IF($A71=0,"",IFERROR(_xlfn.LET(_xlpm.x,INDEX(Attendance!$C:$C,MATCH($A71,Attendance!$A:$A,0)),IF(_xlpm.x=0,"",_xlpm.x)),""))</f>
        <v/>
      </c>
      <c r="D71" s="60" t="str">
        <f>IF($A71=0,"",IFERROR(_xlfn.LET(_xlpm.x,INDEX(Attendance!$D:$D,MATCH($A71,Attendance!$A:$A,0)),IF(_xlpm.x=0,"",_xlpm.x)),""))</f>
        <v/>
      </c>
      <c r="E71" s="233" cm="1">
        <f t="array" ref="E71">SUMPRODUCT((LOWER(INDEX(Attendance!$D:$ZZ,MATCH($A71,Attendance!$A:$A,0),0))="x")*(Attendance!$D$2:$ZZ$2=_xlfn.XLOOKUP(E$1,'Point System'!$A:$A,'Point System'!$B:$B,""))*(TEXT(Attendance!$D$1:$ZZ$1,"mmm")="Jun"))*_xlfn.XLOOKUP(E$1,'Point System'!$A:$A,'Point System'!$C:$C,0)</f>
        <v>0</v>
      </c>
      <c r="F71" s="233" cm="1">
        <f t="array" ref="F71">SUMPRODUCT((LOWER(INDEX(Attendance!$D:$ZZ,MATCH($A71,Attendance!$A:$A,0),0))="x")*(Attendance!$D$2:$ZZ$2=_xlfn.XLOOKUP(F$1,'Point System'!$A:$A,'Point System'!$B:$B,""))*(TEXT(Attendance!$D$1:$ZZ$1,"mmm")="Jun"))*_xlfn.XLOOKUP(F$1,'Point System'!$A:$A,'Point System'!$C:$C,0)</f>
        <v>0</v>
      </c>
      <c r="G71" s="233" cm="1">
        <f t="array" ref="G71">SUMPRODUCT((LOWER(INDEX(Attendance!$D:$ZZ,MATCH($A71,Attendance!$A:$A,0),0))="x")*(Attendance!$D$2:$ZZ$2=_xlfn.XLOOKUP(G$1,'Point System'!$A:$A,'Point System'!$B:$B,""))*(TEXT(Attendance!$D$1:$ZZ$1,"mmm")="Jun"))*_xlfn.XLOOKUP(G$1,'Point System'!$A:$A,'Point System'!$C:$C,0)</f>
        <v>0</v>
      </c>
      <c r="H71" s="233" cm="1">
        <f t="array" ref="H71">SUMPRODUCT((LOWER(INDEX(Attendance!$D:$ZZ,MATCH($A71,Attendance!$A:$A,0),0))="x")*(Attendance!$D$2:$ZZ$2=_xlfn.XLOOKUP(H$1,'Point System'!$A:$A,'Point System'!$B:$B,""))*(TEXT(Attendance!$D$1:$ZZ$1,"mmm")="Jun"))*_xlfn.XLOOKUP(H$1,'Point System'!$A:$A,'Point System'!$C:$C,0)</f>
        <v>0</v>
      </c>
      <c r="I71" s="233" cm="1">
        <f t="array" ref="I71">SUMPRODUCT((LOWER(INDEX(Attendance!$D:$ZZ,MATCH($A71,Attendance!$A:$A,0),0))="x")*(Attendance!$D$2:$ZZ$2=_xlfn.XLOOKUP(I$1,'Point System'!$A:$A,'Point System'!$B:$B,""))*(TEXT(Attendance!$D$1:$ZZ$1,"mmm")="Jun"))*_xlfn.XLOOKUP(I$1,'Point System'!$A:$A,'Point System'!$C:$C,0)</f>
        <v>0</v>
      </c>
      <c r="J71" s="233" cm="1">
        <f t="array" ref="J71">SUMPRODUCT((LOWER(INDEX(Attendance!$D:$ZZ,MATCH($A71,Attendance!$A:$A,0),0))="x")*(Attendance!$D$2:$ZZ$2=_xlfn.XLOOKUP(J$1,'Point System'!$A:$A,'Point System'!$B:$B,""))*(TEXT(Attendance!$D$1:$ZZ$1,"mmm")="Jun"))*_xlfn.XLOOKUP(J$1,'Point System'!$A:$A,'Point System'!$C:$C,0)</f>
        <v>0</v>
      </c>
      <c r="K71" s="233" cm="1">
        <f t="array" ref="K71">SUMPRODUCT((LOWER(INDEX(Attendance!$D:$ZZ,MATCH($A71,Attendance!$A:$A,0),0))="x")*(Attendance!$D$2:$ZZ$2=_xlfn.XLOOKUP(K$1,'Point System'!$A:$A,'Point System'!$B:$B,""))*(TEXT(Attendance!$D$1:$ZZ$1,"mmm")="Jun"))*_xlfn.XLOOKUP(K$1,'Point System'!$A:$A,'Point System'!$C:$C,0)</f>
        <v>0</v>
      </c>
      <c r="L71" s="188"/>
      <c r="M71" s="188"/>
      <c r="N71" s="188"/>
      <c r="O71" s="188"/>
      <c r="P71" s="241">
        <f t="shared" si="3"/>
        <v>0</v>
      </c>
      <c r="Q71" s="242">
        <f>IFERROR(INDEX(Deduction!$AO:$AO,MATCH($A71,Deduction!$A:$A,0))*_xlfn.XLOOKUP(Q$1,'Point System'!$E:$E,'Point System'!$G:$G,0),0)</f>
        <v>0</v>
      </c>
      <c r="R71" s="242">
        <f>IFERROR(INDEX(Deduction!$AP:$AP,MATCH($A71,Deduction!$A:$A,0))*_xlfn.XLOOKUP(R$1,'Point System'!$E:$E,'Point System'!$G:$G,0),0)</f>
        <v>0</v>
      </c>
      <c r="S71" s="242">
        <f>IFERROR(INDEX(Deduction!$AQ:$AQ,MATCH($A71,Deduction!$A:$A,0))*_xlfn.XLOOKUP(S$1,'Point System'!$E:$E,'Point System'!$G:$G,0),0)</f>
        <v>0</v>
      </c>
      <c r="T71" s="242">
        <f>IFERROR(INDEX(Deduction!$AR:$AR,MATCH($A71,Deduction!$A:$A,0))*_xlfn.XLOOKUP(T$1,'Point System'!$E:$E,'Point System'!$G:$G,0),0)</f>
        <v>0</v>
      </c>
      <c r="U71" s="242">
        <f>IFERROR(INDEX(Deduction!$AS:$AS,MATCH($A71,Deduction!$A:$A,0))*_xlfn.XLOOKUP(U$1,'Point System'!$E:$E,'Point System'!$G:$G,0),0)</f>
        <v>0</v>
      </c>
      <c r="V71" s="242">
        <f>IFERROR(INDEX(Deduction!$AT:$AT,MATCH($A71,Deduction!$A:$A,0))*_xlfn.XLOOKUP(V$1,'Point System'!$E:$E,'Point System'!$G:$G,0),0)</f>
        <v>0</v>
      </c>
      <c r="W71" s="243">
        <f t="shared" si="4"/>
        <v>0</v>
      </c>
      <c r="X71" s="241">
        <f t="shared" si="5"/>
        <v>0</v>
      </c>
      <c r="Y71" s="244" cm="1">
        <f t="array" ref="Y71">IFERROR(SUMPRODUCT((LOWER(INDEX(Attendance!$E:$ZZ,MATCH($A71,Attendance!$A:$A,0),0))="x")*(TEXT(Attendance!$E$1:$ZZ$1,"mmm")="Jun"))/SUMPRODUCT((Attendance!$E$1:$ZZ$1&lt;&gt;"")*(TEXT(Attendance!$E$1:$ZZ$1,"mmm")="Jun")),0)</f>
        <v>0</v>
      </c>
      <c r="Z71" s="245" cm="1">
        <f t="array" ref="Z71">IFERROR(SUMPRODUCT((LOWER(INDEX(Attendance!$E:$ZZ,MATCH($A71,Attendance!$A:$A,0),0))="x")*(Attendance!$E$2:$ZZ$2=_xlfn.XLOOKUP(E$1,'Point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72" spans="1:26" x14ac:dyDescent="0.25">
      <c r="A72" s="58">
        <f>Attendance!A71</f>
        <v>69</v>
      </c>
      <c r="B72" s="60" t="str">
        <f>IF($A72=0,"",IFERROR(_xlfn.LET(_xlpm.x,INDEX(Attendance!$B:$B,MATCH($A72,Attendance!$A:$A,0)),IF(_xlpm.x=0,"",_xlpm.x)),""))</f>
        <v/>
      </c>
      <c r="C72" s="60" t="str">
        <f>IF($A72=0,"",IFERROR(_xlfn.LET(_xlpm.x,INDEX(Attendance!$C:$C,MATCH($A72,Attendance!$A:$A,0)),IF(_xlpm.x=0,"",_xlpm.x)),""))</f>
        <v/>
      </c>
      <c r="D72" s="60" t="str">
        <f>IF($A72=0,"",IFERROR(_xlfn.LET(_xlpm.x,INDEX(Attendance!$D:$D,MATCH($A72,Attendance!$A:$A,0)),IF(_xlpm.x=0,"",_xlpm.x)),""))</f>
        <v/>
      </c>
      <c r="E72" s="233" cm="1">
        <f t="array" ref="E72">SUMPRODUCT((LOWER(INDEX(Attendance!$D:$ZZ,MATCH($A72,Attendance!$A:$A,0),0))="x")*(Attendance!$D$2:$ZZ$2=_xlfn.XLOOKUP(E$1,'Point System'!$A:$A,'Point System'!$B:$B,""))*(TEXT(Attendance!$D$1:$ZZ$1,"mmm")="Jun"))*_xlfn.XLOOKUP(E$1,'Point System'!$A:$A,'Point System'!$C:$C,0)</f>
        <v>0</v>
      </c>
      <c r="F72" s="233" cm="1">
        <f t="array" ref="F72">SUMPRODUCT((LOWER(INDEX(Attendance!$D:$ZZ,MATCH($A72,Attendance!$A:$A,0),0))="x")*(Attendance!$D$2:$ZZ$2=_xlfn.XLOOKUP(F$1,'Point System'!$A:$A,'Point System'!$B:$B,""))*(TEXT(Attendance!$D$1:$ZZ$1,"mmm")="Jun"))*_xlfn.XLOOKUP(F$1,'Point System'!$A:$A,'Point System'!$C:$C,0)</f>
        <v>0</v>
      </c>
      <c r="G72" s="233" cm="1">
        <f t="array" ref="G72">SUMPRODUCT((LOWER(INDEX(Attendance!$D:$ZZ,MATCH($A72,Attendance!$A:$A,0),0))="x")*(Attendance!$D$2:$ZZ$2=_xlfn.XLOOKUP(G$1,'Point System'!$A:$A,'Point System'!$B:$B,""))*(TEXT(Attendance!$D$1:$ZZ$1,"mmm")="Jun"))*_xlfn.XLOOKUP(G$1,'Point System'!$A:$A,'Point System'!$C:$C,0)</f>
        <v>0</v>
      </c>
      <c r="H72" s="233" cm="1">
        <f t="array" ref="H72">SUMPRODUCT((LOWER(INDEX(Attendance!$D:$ZZ,MATCH($A72,Attendance!$A:$A,0),0))="x")*(Attendance!$D$2:$ZZ$2=_xlfn.XLOOKUP(H$1,'Point System'!$A:$A,'Point System'!$B:$B,""))*(TEXT(Attendance!$D$1:$ZZ$1,"mmm")="Jun"))*_xlfn.XLOOKUP(H$1,'Point System'!$A:$A,'Point System'!$C:$C,0)</f>
        <v>0</v>
      </c>
      <c r="I72" s="233" cm="1">
        <f t="array" ref="I72">SUMPRODUCT((LOWER(INDEX(Attendance!$D:$ZZ,MATCH($A72,Attendance!$A:$A,0),0))="x")*(Attendance!$D$2:$ZZ$2=_xlfn.XLOOKUP(I$1,'Point System'!$A:$A,'Point System'!$B:$B,""))*(TEXT(Attendance!$D$1:$ZZ$1,"mmm")="Jun"))*_xlfn.XLOOKUP(I$1,'Point System'!$A:$A,'Point System'!$C:$C,0)</f>
        <v>0</v>
      </c>
      <c r="J72" s="233" cm="1">
        <f t="array" ref="J72">SUMPRODUCT((LOWER(INDEX(Attendance!$D:$ZZ,MATCH($A72,Attendance!$A:$A,0),0))="x")*(Attendance!$D$2:$ZZ$2=_xlfn.XLOOKUP(J$1,'Point System'!$A:$A,'Point System'!$B:$B,""))*(TEXT(Attendance!$D$1:$ZZ$1,"mmm")="Jun"))*_xlfn.XLOOKUP(J$1,'Point System'!$A:$A,'Point System'!$C:$C,0)</f>
        <v>0</v>
      </c>
      <c r="K72" s="233" cm="1">
        <f t="array" ref="K72">SUMPRODUCT((LOWER(INDEX(Attendance!$D:$ZZ,MATCH($A72,Attendance!$A:$A,0),0))="x")*(Attendance!$D$2:$ZZ$2=_xlfn.XLOOKUP(K$1,'Point System'!$A:$A,'Point System'!$B:$B,""))*(TEXT(Attendance!$D$1:$ZZ$1,"mmm")="Jun"))*_xlfn.XLOOKUP(K$1,'Point System'!$A:$A,'Point System'!$C:$C,0)</f>
        <v>0</v>
      </c>
      <c r="L72" s="188"/>
      <c r="M72" s="188"/>
      <c r="N72" s="188"/>
      <c r="O72" s="188"/>
      <c r="P72" s="241">
        <f t="shared" si="3"/>
        <v>0</v>
      </c>
      <c r="Q72" s="242">
        <f>IFERROR(INDEX(Deduction!$AO:$AO,MATCH($A72,Deduction!$A:$A,0))*_xlfn.XLOOKUP(Q$1,'Point System'!$E:$E,'Point System'!$G:$G,0),0)</f>
        <v>0</v>
      </c>
      <c r="R72" s="242">
        <f>IFERROR(INDEX(Deduction!$AP:$AP,MATCH($A72,Deduction!$A:$A,0))*_xlfn.XLOOKUP(R$1,'Point System'!$E:$E,'Point System'!$G:$G,0),0)</f>
        <v>0</v>
      </c>
      <c r="S72" s="242">
        <f>IFERROR(INDEX(Deduction!$AQ:$AQ,MATCH($A72,Deduction!$A:$A,0))*_xlfn.XLOOKUP(S$1,'Point System'!$E:$E,'Point System'!$G:$G,0),0)</f>
        <v>0</v>
      </c>
      <c r="T72" s="242">
        <f>IFERROR(INDEX(Deduction!$AR:$AR,MATCH($A72,Deduction!$A:$A,0))*_xlfn.XLOOKUP(T$1,'Point System'!$E:$E,'Point System'!$G:$G,0),0)</f>
        <v>0</v>
      </c>
      <c r="U72" s="242">
        <f>IFERROR(INDEX(Deduction!$AS:$AS,MATCH($A72,Deduction!$A:$A,0))*_xlfn.XLOOKUP(U$1,'Point System'!$E:$E,'Point System'!$G:$G,0),0)</f>
        <v>0</v>
      </c>
      <c r="V72" s="242">
        <f>IFERROR(INDEX(Deduction!$AT:$AT,MATCH($A72,Deduction!$A:$A,0))*_xlfn.XLOOKUP(V$1,'Point System'!$E:$E,'Point System'!$G:$G,0),0)</f>
        <v>0</v>
      </c>
      <c r="W72" s="243">
        <f t="shared" si="4"/>
        <v>0</v>
      </c>
      <c r="X72" s="241">
        <f t="shared" si="5"/>
        <v>0</v>
      </c>
      <c r="Y72" s="244" cm="1">
        <f t="array" ref="Y72">IFERROR(SUMPRODUCT((LOWER(INDEX(Attendance!$E:$ZZ,MATCH($A72,Attendance!$A:$A,0),0))="x")*(TEXT(Attendance!$E$1:$ZZ$1,"mmm")="Jun"))/SUMPRODUCT((Attendance!$E$1:$ZZ$1&lt;&gt;"")*(TEXT(Attendance!$E$1:$ZZ$1,"mmm")="Jun")),0)</f>
        <v>0</v>
      </c>
      <c r="Z72" s="245" cm="1">
        <f t="array" ref="Z72">IFERROR(SUMPRODUCT((LOWER(INDEX(Attendance!$E:$ZZ,MATCH($A72,Attendance!$A:$A,0),0))="x")*(Attendance!$E$2:$ZZ$2=_xlfn.XLOOKUP(E$1,'Point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73" spans="1:26" x14ac:dyDescent="0.25">
      <c r="A73" s="60">
        <f>Attendance!A72</f>
        <v>70</v>
      </c>
      <c r="B73" s="60" t="str">
        <f>IF($A73=0,"",IFERROR(_xlfn.LET(_xlpm.x,INDEX(Attendance!$B:$B,MATCH($A73,Attendance!$A:$A,0)),IF(_xlpm.x=0,"",_xlpm.x)),""))</f>
        <v/>
      </c>
      <c r="C73" s="60" t="str">
        <f>IF($A73=0,"",IFERROR(_xlfn.LET(_xlpm.x,INDEX(Attendance!$C:$C,MATCH($A73,Attendance!$A:$A,0)),IF(_xlpm.x=0,"",_xlpm.x)),""))</f>
        <v/>
      </c>
      <c r="D73" s="60" t="str">
        <f>IF($A73=0,"",IFERROR(_xlfn.LET(_xlpm.x,INDEX(Attendance!$D:$D,MATCH($A73,Attendance!$A:$A,0)),IF(_xlpm.x=0,"",_xlpm.x)),""))</f>
        <v/>
      </c>
      <c r="E73" s="233" cm="1">
        <f t="array" ref="E73">SUMPRODUCT((LOWER(INDEX(Attendance!$D:$ZZ,MATCH($A73,Attendance!$A:$A,0),0))="x")*(Attendance!$D$2:$ZZ$2=_xlfn.XLOOKUP(E$1,'Point System'!$A:$A,'Point System'!$B:$B,""))*(TEXT(Attendance!$D$1:$ZZ$1,"mmm")="Jun"))*_xlfn.XLOOKUP(E$1,'Point System'!$A:$A,'Point System'!$C:$C,0)</f>
        <v>0</v>
      </c>
      <c r="F73" s="233" cm="1">
        <f t="array" ref="F73">SUMPRODUCT((LOWER(INDEX(Attendance!$D:$ZZ,MATCH($A73,Attendance!$A:$A,0),0))="x")*(Attendance!$D$2:$ZZ$2=_xlfn.XLOOKUP(F$1,'Point System'!$A:$A,'Point System'!$B:$B,""))*(TEXT(Attendance!$D$1:$ZZ$1,"mmm")="Jun"))*_xlfn.XLOOKUP(F$1,'Point System'!$A:$A,'Point System'!$C:$C,0)</f>
        <v>0</v>
      </c>
      <c r="G73" s="233" cm="1">
        <f t="array" ref="G73">SUMPRODUCT((LOWER(INDEX(Attendance!$D:$ZZ,MATCH($A73,Attendance!$A:$A,0),0))="x")*(Attendance!$D$2:$ZZ$2=_xlfn.XLOOKUP(G$1,'Point System'!$A:$A,'Point System'!$B:$B,""))*(TEXT(Attendance!$D$1:$ZZ$1,"mmm")="Jun"))*_xlfn.XLOOKUP(G$1,'Point System'!$A:$A,'Point System'!$C:$C,0)</f>
        <v>0</v>
      </c>
      <c r="H73" s="233" cm="1">
        <f t="array" ref="H73">SUMPRODUCT((LOWER(INDEX(Attendance!$D:$ZZ,MATCH($A73,Attendance!$A:$A,0),0))="x")*(Attendance!$D$2:$ZZ$2=_xlfn.XLOOKUP(H$1,'Point System'!$A:$A,'Point System'!$B:$B,""))*(TEXT(Attendance!$D$1:$ZZ$1,"mmm")="Jun"))*_xlfn.XLOOKUP(H$1,'Point System'!$A:$A,'Point System'!$C:$C,0)</f>
        <v>0</v>
      </c>
      <c r="I73" s="233" cm="1">
        <f t="array" ref="I73">SUMPRODUCT((LOWER(INDEX(Attendance!$D:$ZZ,MATCH($A73,Attendance!$A:$A,0),0))="x")*(Attendance!$D$2:$ZZ$2=_xlfn.XLOOKUP(I$1,'Point System'!$A:$A,'Point System'!$B:$B,""))*(TEXT(Attendance!$D$1:$ZZ$1,"mmm")="Jun"))*_xlfn.XLOOKUP(I$1,'Point System'!$A:$A,'Point System'!$C:$C,0)</f>
        <v>0</v>
      </c>
      <c r="J73" s="233" cm="1">
        <f t="array" ref="J73">SUMPRODUCT((LOWER(INDEX(Attendance!$D:$ZZ,MATCH($A73,Attendance!$A:$A,0),0))="x")*(Attendance!$D$2:$ZZ$2=_xlfn.XLOOKUP(J$1,'Point System'!$A:$A,'Point System'!$B:$B,""))*(TEXT(Attendance!$D$1:$ZZ$1,"mmm")="Jun"))*_xlfn.XLOOKUP(J$1,'Point System'!$A:$A,'Point System'!$C:$C,0)</f>
        <v>0</v>
      </c>
      <c r="K73" s="233" cm="1">
        <f t="array" ref="K73">SUMPRODUCT((LOWER(INDEX(Attendance!$D:$ZZ,MATCH($A73,Attendance!$A:$A,0),0))="x")*(Attendance!$D$2:$ZZ$2=_xlfn.XLOOKUP(K$1,'Point System'!$A:$A,'Point System'!$B:$B,""))*(TEXT(Attendance!$D$1:$ZZ$1,"mmm")="Jun"))*_xlfn.XLOOKUP(K$1,'Point System'!$A:$A,'Point System'!$C:$C,0)</f>
        <v>0</v>
      </c>
      <c r="L73" s="188"/>
      <c r="M73" s="188"/>
      <c r="N73" s="188"/>
      <c r="O73" s="188"/>
      <c r="P73" s="241">
        <f t="shared" si="3"/>
        <v>0</v>
      </c>
      <c r="Q73" s="242">
        <f>IFERROR(INDEX(Deduction!$AO:$AO,MATCH($A73,Deduction!$A:$A,0))*_xlfn.XLOOKUP(Q$1,'Point System'!$E:$E,'Point System'!$G:$G,0),0)</f>
        <v>0</v>
      </c>
      <c r="R73" s="242">
        <f>IFERROR(INDEX(Deduction!$AP:$AP,MATCH($A73,Deduction!$A:$A,0))*_xlfn.XLOOKUP(R$1,'Point System'!$E:$E,'Point System'!$G:$G,0),0)</f>
        <v>0</v>
      </c>
      <c r="S73" s="242">
        <f>IFERROR(INDEX(Deduction!$AQ:$AQ,MATCH($A73,Deduction!$A:$A,0))*_xlfn.XLOOKUP(S$1,'Point System'!$E:$E,'Point System'!$G:$G,0),0)</f>
        <v>0</v>
      </c>
      <c r="T73" s="242">
        <f>IFERROR(INDEX(Deduction!$AR:$AR,MATCH($A73,Deduction!$A:$A,0))*_xlfn.XLOOKUP(T$1,'Point System'!$E:$E,'Point System'!$G:$G,0),0)</f>
        <v>0</v>
      </c>
      <c r="U73" s="242">
        <f>IFERROR(INDEX(Deduction!$AS:$AS,MATCH($A73,Deduction!$A:$A,0))*_xlfn.XLOOKUP(U$1,'Point System'!$E:$E,'Point System'!$G:$G,0),0)</f>
        <v>0</v>
      </c>
      <c r="V73" s="242">
        <f>IFERROR(INDEX(Deduction!$AT:$AT,MATCH($A73,Deduction!$A:$A,0))*_xlfn.XLOOKUP(V$1,'Point System'!$E:$E,'Point System'!$G:$G,0),0)</f>
        <v>0</v>
      </c>
      <c r="W73" s="243">
        <f t="shared" si="4"/>
        <v>0</v>
      </c>
      <c r="X73" s="241">
        <f t="shared" si="5"/>
        <v>0</v>
      </c>
      <c r="Y73" s="244" cm="1">
        <f t="array" ref="Y73">IFERROR(SUMPRODUCT((LOWER(INDEX(Attendance!$E:$ZZ,MATCH($A73,Attendance!$A:$A,0),0))="x")*(TEXT(Attendance!$E$1:$ZZ$1,"mmm")="Jun"))/SUMPRODUCT((Attendance!$E$1:$ZZ$1&lt;&gt;"")*(TEXT(Attendance!$E$1:$ZZ$1,"mmm")="Jun")),0)</f>
        <v>0</v>
      </c>
      <c r="Z73" s="245" cm="1">
        <f t="array" ref="Z73">IFERROR(SUMPRODUCT((LOWER(INDEX(Attendance!$E:$ZZ,MATCH($A73,Attendance!$A:$A,0),0))="x")*(Attendance!$E$2:$ZZ$2=_xlfn.XLOOKUP(E$1,'Point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74" spans="1:26" x14ac:dyDescent="0.25">
      <c r="A74" s="58">
        <f>Attendance!A73</f>
        <v>71</v>
      </c>
      <c r="B74" s="60" t="str">
        <f>IF($A74=0,"",IFERROR(_xlfn.LET(_xlpm.x,INDEX(Attendance!$B:$B,MATCH($A74,Attendance!$A:$A,0)),IF(_xlpm.x=0,"",_xlpm.x)),""))</f>
        <v/>
      </c>
      <c r="C74" s="60" t="str">
        <f>IF($A74=0,"",IFERROR(_xlfn.LET(_xlpm.x,INDEX(Attendance!$C:$C,MATCH($A74,Attendance!$A:$A,0)),IF(_xlpm.x=0,"",_xlpm.x)),""))</f>
        <v/>
      </c>
      <c r="D74" s="60" t="str">
        <f>IF($A74=0,"",IFERROR(_xlfn.LET(_xlpm.x,INDEX(Attendance!$D:$D,MATCH($A74,Attendance!$A:$A,0)),IF(_xlpm.x=0,"",_xlpm.x)),""))</f>
        <v/>
      </c>
      <c r="E74" s="233" cm="1">
        <f t="array" ref="E74">SUMPRODUCT((LOWER(INDEX(Attendance!$D:$ZZ,MATCH($A74,Attendance!$A:$A,0),0))="x")*(Attendance!$D$2:$ZZ$2=_xlfn.XLOOKUP(E$1,'Point System'!$A:$A,'Point System'!$B:$B,""))*(TEXT(Attendance!$D$1:$ZZ$1,"mmm")="Jun"))*_xlfn.XLOOKUP(E$1,'Point System'!$A:$A,'Point System'!$C:$C,0)</f>
        <v>0</v>
      </c>
      <c r="F74" s="233" cm="1">
        <f t="array" ref="F74">SUMPRODUCT((LOWER(INDEX(Attendance!$D:$ZZ,MATCH($A74,Attendance!$A:$A,0),0))="x")*(Attendance!$D$2:$ZZ$2=_xlfn.XLOOKUP(F$1,'Point System'!$A:$A,'Point System'!$B:$B,""))*(TEXT(Attendance!$D$1:$ZZ$1,"mmm")="Jun"))*_xlfn.XLOOKUP(F$1,'Point System'!$A:$A,'Point System'!$C:$C,0)</f>
        <v>0</v>
      </c>
      <c r="G74" s="233" cm="1">
        <f t="array" ref="G74">SUMPRODUCT((LOWER(INDEX(Attendance!$D:$ZZ,MATCH($A74,Attendance!$A:$A,0),0))="x")*(Attendance!$D$2:$ZZ$2=_xlfn.XLOOKUP(G$1,'Point System'!$A:$A,'Point System'!$B:$B,""))*(TEXT(Attendance!$D$1:$ZZ$1,"mmm")="Jun"))*_xlfn.XLOOKUP(G$1,'Point System'!$A:$A,'Point System'!$C:$C,0)</f>
        <v>0</v>
      </c>
      <c r="H74" s="233" cm="1">
        <f t="array" ref="H74">SUMPRODUCT((LOWER(INDEX(Attendance!$D:$ZZ,MATCH($A74,Attendance!$A:$A,0),0))="x")*(Attendance!$D$2:$ZZ$2=_xlfn.XLOOKUP(H$1,'Point System'!$A:$A,'Point System'!$B:$B,""))*(TEXT(Attendance!$D$1:$ZZ$1,"mmm")="Jun"))*_xlfn.XLOOKUP(H$1,'Point System'!$A:$A,'Point System'!$C:$C,0)</f>
        <v>0</v>
      </c>
      <c r="I74" s="233" cm="1">
        <f t="array" ref="I74">SUMPRODUCT((LOWER(INDEX(Attendance!$D:$ZZ,MATCH($A74,Attendance!$A:$A,0),0))="x")*(Attendance!$D$2:$ZZ$2=_xlfn.XLOOKUP(I$1,'Point System'!$A:$A,'Point System'!$B:$B,""))*(TEXT(Attendance!$D$1:$ZZ$1,"mmm")="Jun"))*_xlfn.XLOOKUP(I$1,'Point System'!$A:$A,'Point System'!$C:$C,0)</f>
        <v>0</v>
      </c>
      <c r="J74" s="233" cm="1">
        <f t="array" ref="J74">SUMPRODUCT((LOWER(INDEX(Attendance!$D:$ZZ,MATCH($A74,Attendance!$A:$A,0),0))="x")*(Attendance!$D$2:$ZZ$2=_xlfn.XLOOKUP(J$1,'Point System'!$A:$A,'Point System'!$B:$B,""))*(TEXT(Attendance!$D$1:$ZZ$1,"mmm")="Jun"))*_xlfn.XLOOKUP(J$1,'Point System'!$A:$A,'Point System'!$C:$C,0)</f>
        <v>0</v>
      </c>
      <c r="K74" s="233" cm="1">
        <f t="array" ref="K74">SUMPRODUCT((LOWER(INDEX(Attendance!$D:$ZZ,MATCH($A74,Attendance!$A:$A,0),0))="x")*(Attendance!$D$2:$ZZ$2=_xlfn.XLOOKUP(K$1,'Point System'!$A:$A,'Point System'!$B:$B,""))*(TEXT(Attendance!$D$1:$ZZ$1,"mmm")="Jun"))*_xlfn.XLOOKUP(K$1,'Point System'!$A:$A,'Point System'!$C:$C,0)</f>
        <v>0</v>
      </c>
      <c r="L74" s="188"/>
      <c r="M74" s="188"/>
      <c r="N74" s="188"/>
      <c r="O74" s="188"/>
      <c r="P74" s="241">
        <f t="shared" si="3"/>
        <v>0</v>
      </c>
      <c r="Q74" s="242">
        <f>IFERROR(INDEX(Deduction!$AO:$AO,MATCH($A74,Deduction!$A:$A,0))*_xlfn.XLOOKUP(Q$1,'Point System'!$E:$E,'Point System'!$G:$G,0),0)</f>
        <v>0</v>
      </c>
      <c r="R74" s="242">
        <f>IFERROR(INDEX(Deduction!$AP:$AP,MATCH($A74,Deduction!$A:$A,0))*_xlfn.XLOOKUP(R$1,'Point System'!$E:$E,'Point System'!$G:$G,0),0)</f>
        <v>0</v>
      </c>
      <c r="S74" s="242">
        <f>IFERROR(INDEX(Deduction!$AQ:$AQ,MATCH($A74,Deduction!$A:$A,0))*_xlfn.XLOOKUP(S$1,'Point System'!$E:$E,'Point System'!$G:$G,0),0)</f>
        <v>0</v>
      </c>
      <c r="T74" s="242">
        <f>IFERROR(INDEX(Deduction!$AR:$AR,MATCH($A74,Deduction!$A:$A,0))*_xlfn.XLOOKUP(T$1,'Point System'!$E:$E,'Point System'!$G:$G,0),0)</f>
        <v>0</v>
      </c>
      <c r="U74" s="242">
        <f>IFERROR(INDEX(Deduction!$AS:$AS,MATCH($A74,Deduction!$A:$A,0))*_xlfn.XLOOKUP(U$1,'Point System'!$E:$E,'Point System'!$G:$G,0),0)</f>
        <v>0</v>
      </c>
      <c r="V74" s="242">
        <f>IFERROR(INDEX(Deduction!$AT:$AT,MATCH($A74,Deduction!$A:$A,0))*_xlfn.XLOOKUP(V$1,'Point System'!$E:$E,'Point System'!$G:$G,0),0)</f>
        <v>0</v>
      </c>
      <c r="W74" s="243">
        <f t="shared" si="4"/>
        <v>0</v>
      </c>
      <c r="X74" s="241">
        <f t="shared" si="5"/>
        <v>0</v>
      </c>
      <c r="Y74" s="244" cm="1">
        <f t="array" ref="Y74">IFERROR(SUMPRODUCT((LOWER(INDEX(Attendance!$E:$ZZ,MATCH($A74,Attendance!$A:$A,0),0))="x")*(TEXT(Attendance!$E$1:$ZZ$1,"mmm")="Jun"))/SUMPRODUCT((Attendance!$E$1:$ZZ$1&lt;&gt;"")*(TEXT(Attendance!$E$1:$ZZ$1,"mmm")="Jun")),0)</f>
        <v>0</v>
      </c>
      <c r="Z74" s="245" cm="1">
        <f t="array" ref="Z74">IFERROR(SUMPRODUCT((LOWER(INDEX(Attendance!$E:$ZZ,MATCH($A74,Attendance!$A:$A,0),0))="x")*(Attendance!$E$2:$ZZ$2=_xlfn.XLOOKUP(E$1,'Point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75" spans="1:26" x14ac:dyDescent="0.25">
      <c r="A75" s="60">
        <f>Attendance!A74</f>
        <v>72</v>
      </c>
      <c r="B75" s="60" t="str">
        <f>IF($A75=0,"",IFERROR(_xlfn.LET(_xlpm.x,INDEX(Attendance!$B:$B,MATCH($A75,Attendance!$A:$A,0)),IF(_xlpm.x=0,"",_xlpm.x)),""))</f>
        <v/>
      </c>
      <c r="C75" s="60" t="str">
        <f>IF($A75=0,"",IFERROR(_xlfn.LET(_xlpm.x,INDEX(Attendance!$C:$C,MATCH($A75,Attendance!$A:$A,0)),IF(_xlpm.x=0,"",_xlpm.x)),""))</f>
        <v/>
      </c>
      <c r="D75" s="60" t="str">
        <f>IF($A75=0,"",IFERROR(_xlfn.LET(_xlpm.x,INDEX(Attendance!$D:$D,MATCH($A75,Attendance!$A:$A,0)),IF(_xlpm.x=0,"",_xlpm.x)),""))</f>
        <v/>
      </c>
      <c r="E75" s="233" cm="1">
        <f t="array" ref="E75">SUMPRODUCT((LOWER(INDEX(Attendance!$D:$ZZ,MATCH($A75,Attendance!$A:$A,0),0))="x")*(Attendance!$D$2:$ZZ$2=_xlfn.XLOOKUP(E$1,'Point System'!$A:$A,'Point System'!$B:$B,""))*(TEXT(Attendance!$D$1:$ZZ$1,"mmm")="Jun"))*_xlfn.XLOOKUP(E$1,'Point System'!$A:$A,'Point System'!$C:$C,0)</f>
        <v>0</v>
      </c>
      <c r="F75" s="233" cm="1">
        <f t="array" ref="F75">SUMPRODUCT((LOWER(INDEX(Attendance!$D:$ZZ,MATCH($A75,Attendance!$A:$A,0),0))="x")*(Attendance!$D$2:$ZZ$2=_xlfn.XLOOKUP(F$1,'Point System'!$A:$A,'Point System'!$B:$B,""))*(TEXT(Attendance!$D$1:$ZZ$1,"mmm")="Jun"))*_xlfn.XLOOKUP(F$1,'Point System'!$A:$A,'Point System'!$C:$C,0)</f>
        <v>0</v>
      </c>
      <c r="G75" s="233" cm="1">
        <f t="array" ref="G75">SUMPRODUCT((LOWER(INDEX(Attendance!$D:$ZZ,MATCH($A75,Attendance!$A:$A,0),0))="x")*(Attendance!$D$2:$ZZ$2=_xlfn.XLOOKUP(G$1,'Point System'!$A:$A,'Point System'!$B:$B,""))*(TEXT(Attendance!$D$1:$ZZ$1,"mmm")="Jun"))*_xlfn.XLOOKUP(G$1,'Point System'!$A:$A,'Point System'!$C:$C,0)</f>
        <v>0</v>
      </c>
      <c r="H75" s="233" cm="1">
        <f t="array" ref="H75">SUMPRODUCT((LOWER(INDEX(Attendance!$D:$ZZ,MATCH($A75,Attendance!$A:$A,0),0))="x")*(Attendance!$D$2:$ZZ$2=_xlfn.XLOOKUP(H$1,'Point System'!$A:$A,'Point System'!$B:$B,""))*(TEXT(Attendance!$D$1:$ZZ$1,"mmm")="Jun"))*_xlfn.XLOOKUP(H$1,'Point System'!$A:$A,'Point System'!$C:$C,0)</f>
        <v>0</v>
      </c>
      <c r="I75" s="233" cm="1">
        <f t="array" ref="I75">SUMPRODUCT((LOWER(INDEX(Attendance!$D:$ZZ,MATCH($A75,Attendance!$A:$A,0),0))="x")*(Attendance!$D$2:$ZZ$2=_xlfn.XLOOKUP(I$1,'Point System'!$A:$A,'Point System'!$B:$B,""))*(TEXT(Attendance!$D$1:$ZZ$1,"mmm")="Jun"))*_xlfn.XLOOKUP(I$1,'Point System'!$A:$A,'Point System'!$C:$C,0)</f>
        <v>0</v>
      </c>
      <c r="J75" s="233" cm="1">
        <f t="array" ref="J75">SUMPRODUCT((LOWER(INDEX(Attendance!$D:$ZZ,MATCH($A75,Attendance!$A:$A,0),0))="x")*(Attendance!$D$2:$ZZ$2=_xlfn.XLOOKUP(J$1,'Point System'!$A:$A,'Point System'!$B:$B,""))*(TEXT(Attendance!$D$1:$ZZ$1,"mmm")="Jun"))*_xlfn.XLOOKUP(J$1,'Point System'!$A:$A,'Point System'!$C:$C,0)</f>
        <v>0</v>
      </c>
      <c r="K75" s="233" cm="1">
        <f t="array" ref="K75">SUMPRODUCT((LOWER(INDEX(Attendance!$D:$ZZ,MATCH($A75,Attendance!$A:$A,0),0))="x")*(Attendance!$D$2:$ZZ$2=_xlfn.XLOOKUP(K$1,'Point System'!$A:$A,'Point System'!$B:$B,""))*(TEXT(Attendance!$D$1:$ZZ$1,"mmm")="Jun"))*_xlfn.XLOOKUP(K$1,'Point System'!$A:$A,'Point System'!$C:$C,0)</f>
        <v>0</v>
      </c>
      <c r="L75" s="188"/>
      <c r="M75" s="188"/>
      <c r="N75" s="188"/>
      <c r="O75" s="188"/>
      <c r="P75" s="241">
        <f t="shared" si="3"/>
        <v>0</v>
      </c>
      <c r="Q75" s="242">
        <f>IFERROR(INDEX(Deduction!$AO:$AO,MATCH($A75,Deduction!$A:$A,0))*_xlfn.XLOOKUP(Q$1,'Point System'!$E:$E,'Point System'!$G:$G,0),0)</f>
        <v>0</v>
      </c>
      <c r="R75" s="242">
        <f>IFERROR(INDEX(Deduction!$AP:$AP,MATCH($A75,Deduction!$A:$A,0))*_xlfn.XLOOKUP(R$1,'Point System'!$E:$E,'Point System'!$G:$G,0),0)</f>
        <v>0</v>
      </c>
      <c r="S75" s="242">
        <f>IFERROR(INDEX(Deduction!$AQ:$AQ,MATCH($A75,Deduction!$A:$A,0))*_xlfn.XLOOKUP(S$1,'Point System'!$E:$E,'Point System'!$G:$G,0),0)</f>
        <v>0</v>
      </c>
      <c r="T75" s="242">
        <f>IFERROR(INDEX(Deduction!$AR:$AR,MATCH($A75,Deduction!$A:$A,0))*_xlfn.XLOOKUP(T$1,'Point System'!$E:$E,'Point System'!$G:$G,0),0)</f>
        <v>0</v>
      </c>
      <c r="U75" s="242">
        <f>IFERROR(INDEX(Deduction!$AS:$AS,MATCH($A75,Deduction!$A:$A,0))*_xlfn.XLOOKUP(U$1,'Point System'!$E:$E,'Point System'!$G:$G,0),0)</f>
        <v>0</v>
      </c>
      <c r="V75" s="242">
        <f>IFERROR(INDEX(Deduction!$AT:$AT,MATCH($A75,Deduction!$A:$A,0))*_xlfn.XLOOKUP(V$1,'Point System'!$E:$E,'Point System'!$G:$G,0),0)</f>
        <v>0</v>
      </c>
      <c r="W75" s="243">
        <f t="shared" si="4"/>
        <v>0</v>
      </c>
      <c r="X75" s="241">
        <f t="shared" si="5"/>
        <v>0</v>
      </c>
      <c r="Y75" s="244" cm="1">
        <f t="array" ref="Y75">IFERROR(SUMPRODUCT((LOWER(INDEX(Attendance!$E:$ZZ,MATCH($A75,Attendance!$A:$A,0),0))="x")*(TEXT(Attendance!$E$1:$ZZ$1,"mmm")="Jun"))/SUMPRODUCT((Attendance!$E$1:$ZZ$1&lt;&gt;"")*(TEXT(Attendance!$E$1:$ZZ$1,"mmm")="Jun")),0)</f>
        <v>0</v>
      </c>
      <c r="Z75" s="245" cm="1">
        <f t="array" ref="Z75">IFERROR(SUMPRODUCT((LOWER(INDEX(Attendance!$E:$ZZ,MATCH($A75,Attendance!$A:$A,0),0))="x")*(Attendance!$E$2:$ZZ$2=_xlfn.XLOOKUP(E$1,'Point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76" spans="1:26" x14ac:dyDescent="0.25">
      <c r="A76" s="58">
        <f>Attendance!A75</f>
        <v>73</v>
      </c>
      <c r="B76" s="60" t="str">
        <f>IF($A76=0,"",IFERROR(_xlfn.LET(_xlpm.x,INDEX(Attendance!$B:$B,MATCH($A76,Attendance!$A:$A,0)),IF(_xlpm.x=0,"",_xlpm.x)),""))</f>
        <v/>
      </c>
      <c r="C76" s="60" t="str">
        <f>IF($A76=0,"",IFERROR(_xlfn.LET(_xlpm.x,INDEX(Attendance!$C:$C,MATCH($A76,Attendance!$A:$A,0)),IF(_xlpm.x=0,"",_xlpm.x)),""))</f>
        <v/>
      </c>
      <c r="D76" s="60" t="str">
        <f>IF($A76=0,"",IFERROR(_xlfn.LET(_xlpm.x,INDEX(Attendance!$D:$D,MATCH($A76,Attendance!$A:$A,0)),IF(_xlpm.x=0,"",_xlpm.x)),""))</f>
        <v/>
      </c>
      <c r="E76" s="233" cm="1">
        <f t="array" ref="E76">SUMPRODUCT((LOWER(INDEX(Attendance!$D:$ZZ,MATCH($A76,Attendance!$A:$A,0),0))="x")*(Attendance!$D$2:$ZZ$2=_xlfn.XLOOKUP(E$1,'Point System'!$A:$A,'Point System'!$B:$B,""))*(TEXT(Attendance!$D$1:$ZZ$1,"mmm")="Jun"))*_xlfn.XLOOKUP(E$1,'Point System'!$A:$A,'Point System'!$C:$C,0)</f>
        <v>0</v>
      </c>
      <c r="F76" s="233" cm="1">
        <f t="array" ref="F76">SUMPRODUCT((LOWER(INDEX(Attendance!$D:$ZZ,MATCH($A76,Attendance!$A:$A,0),0))="x")*(Attendance!$D$2:$ZZ$2=_xlfn.XLOOKUP(F$1,'Point System'!$A:$A,'Point System'!$B:$B,""))*(TEXT(Attendance!$D$1:$ZZ$1,"mmm")="Jun"))*_xlfn.XLOOKUP(F$1,'Point System'!$A:$A,'Point System'!$C:$C,0)</f>
        <v>0</v>
      </c>
      <c r="G76" s="233" cm="1">
        <f t="array" ref="G76">SUMPRODUCT((LOWER(INDEX(Attendance!$D:$ZZ,MATCH($A76,Attendance!$A:$A,0),0))="x")*(Attendance!$D$2:$ZZ$2=_xlfn.XLOOKUP(G$1,'Point System'!$A:$A,'Point System'!$B:$B,""))*(TEXT(Attendance!$D$1:$ZZ$1,"mmm")="Jun"))*_xlfn.XLOOKUP(G$1,'Point System'!$A:$A,'Point System'!$C:$C,0)</f>
        <v>0</v>
      </c>
      <c r="H76" s="233" cm="1">
        <f t="array" ref="H76">SUMPRODUCT((LOWER(INDEX(Attendance!$D:$ZZ,MATCH($A76,Attendance!$A:$A,0),0))="x")*(Attendance!$D$2:$ZZ$2=_xlfn.XLOOKUP(H$1,'Point System'!$A:$A,'Point System'!$B:$B,""))*(TEXT(Attendance!$D$1:$ZZ$1,"mmm")="Jun"))*_xlfn.XLOOKUP(H$1,'Point System'!$A:$A,'Point System'!$C:$C,0)</f>
        <v>0</v>
      </c>
      <c r="I76" s="233" cm="1">
        <f t="array" ref="I76">SUMPRODUCT((LOWER(INDEX(Attendance!$D:$ZZ,MATCH($A76,Attendance!$A:$A,0),0))="x")*(Attendance!$D$2:$ZZ$2=_xlfn.XLOOKUP(I$1,'Point System'!$A:$A,'Point System'!$B:$B,""))*(TEXT(Attendance!$D$1:$ZZ$1,"mmm")="Jun"))*_xlfn.XLOOKUP(I$1,'Point System'!$A:$A,'Point System'!$C:$C,0)</f>
        <v>0</v>
      </c>
      <c r="J76" s="233" cm="1">
        <f t="array" ref="J76">SUMPRODUCT((LOWER(INDEX(Attendance!$D:$ZZ,MATCH($A76,Attendance!$A:$A,0),0))="x")*(Attendance!$D$2:$ZZ$2=_xlfn.XLOOKUP(J$1,'Point System'!$A:$A,'Point System'!$B:$B,""))*(TEXT(Attendance!$D$1:$ZZ$1,"mmm")="Jun"))*_xlfn.XLOOKUP(J$1,'Point System'!$A:$A,'Point System'!$C:$C,0)</f>
        <v>0</v>
      </c>
      <c r="K76" s="233" cm="1">
        <f t="array" ref="K76">SUMPRODUCT((LOWER(INDEX(Attendance!$D:$ZZ,MATCH($A76,Attendance!$A:$A,0),0))="x")*(Attendance!$D$2:$ZZ$2=_xlfn.XLOOKUP(K$1,'Point System'!$A:$A,'Point System'!$B:$B,""))*(TEXT(Attendance!$D$1:$ZZ$1,"mmm")="Jun"))*_xlfn.XLOOKUP(K$1,'Point System'!$A:$A,'Point System'!$C:$C,0)</f>
        <v>0</v>
      </c>
      <c r="L76" s="188"/>
      <c r="M76" s="188"/>
      <c r="N76" s="188"/>
      <c r="O76" s="188"/>
      <c r="P76" s="241">
        <f t="shared" si="3"/>
        <v>0</v>
      </c>
      <c r="Q76" s="242">
        <f>IFERROR(INDEX(Deduction!$AO:$AO,MATCH($A76,Deduction!$A:$A,0))*_xlfn.XLOOKUP(Q$1,'Point System'!$E:$E,'Point System'!$G:$G,0),0)</f>
        <v>0</v>
      </c>
      <c r="R76" s="242">
        <f>IFERROR(INDEX(Deduction!$AP:$AP,MATCH($A76,Deduction!$A:$A,0))*_xlfn.XLOOKUP(R$1,'Point System'!$E:$E,'Point System'!$G:$G,0),0)</f>
        <v>0</v>
      </c>
      <c r="S76" s="242">
        <f>IFERROR(INDEX(Deduction!$AQ:$AQ,MATCH($A76,Deduction!$A:$A,0))*_xlfn.XLOOKUP(S$1,'Point System'!$E:$E,'Point System'!$G:$G,0),0)</f>
        <v>0</v>
      </c>
      <c r="T76" s="242">
        <f>IFERROR(INDEX(Deduction!$AR:$AR,MATCH($A76,Deduction!$A:$A,0))*_xlfn.XLOOKUP(T$1,'Point System'!$E:$E,'Point System'!$G:$G,0),0)</f>
        <v>0</v>
      </c>
      <c r="U76" s="242">
        <f>IFERROR(INDEX(Deduction!$AS:$AS,MATCH($A76,Deduction!$A:$A,0))*_xlfn.XLOOKUP(U$1,'Point System'!$E:$E,'Point System'!$G:$G,0),0)</f>
        <v>0</v>
      </c>
      <c r="V76" s="242">
        <f>IFERROR(INDEX(Deduction!$AT:$AT,MATCH($A76,Deduction!$A:$A,0))*_xlfn.XLOOKUP(V$1,'Point System'!$E:$E,'Point System'!$G:$G,0),0)</f>
        <v>0</v>
      </c>
      <c r="W76" s="243">
        <f t="shared" si="4"/>
        <v>0</v>
      </c>
      <c r="X76" s="241">
        <f t="shared" si="5"/>
        <v>0</v>
      </c>
      <c r="Y76" s="244" cm="1">
        <f t="array" ref="Y76">IFERROR(SUMPRODUCT((LOWER(INDEX(Attendance!$E:$ZZ,MATCH($A76,Attendance!$A:$A,0),0))="x")*(TEXT(Attendance!$E$1:$ZZ$1,"mmm")="Jun"))/SUMPRODUCT((Attendance!$E$1:$ZZ$1&lt;&gt;"")*(TEXT(Attendance!$E$1:$ZZ$1,"mmm")="Jun")),0)</f>
        <v>0</v>
      </c>
      <c r="Z76" s="245" cm="1">
        <f t="array" ref="Z76">IFERROR(SUMPRODUCT((LOWER(INDEX(Attendance!$E:$ZZ,MATCH($A76,Attendance!$A:$A,0),0))="x")*(Attendance!$E$2:$ZZ$2=_xlfn.XLOOKUP(E$1,'Point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77" spans="1:26" x14ac:dyDescent="0.25">
      <c r="A77" s="60">
        <f>Attendance!A76</f>
        <v>74</v>
      </c>
      <c r="B77" s="60" t="str">
        <f>IF($A77=0,"",IFERROR(_xlfn.LET(_xlpm.x,INDEX(Attendance!$B:$B,MATCH($A77,Attendance!$A:$A,0)),IF(_xlpm.x=0,"",_xlpm.x)),""))</f>
        <v/>
      </c>
      <c r="C77" s="60" t="str">
        <f>IF($A77=0,"",IFERROR(_xlfn.LET(_xlpm.x,INDEX(Attendance!$C:$C,MATCH($A77,Attendance!$A:$A,0)),IF(_xlpm.x=0,"",_xlpm.x)),""))</f>
        <v/>
      </c>
      <c r="D77" s="60" t="str">
        <f>IF($A77=0,"",IFERROR(_xlfn.LET(_xlpm.x,INDEX(Attendance!$D:$D,MATCH($A77,Attendance!$A:$A,0)),IF(_xlpm.x=0,"",_xlpm.x)),""))</f>
        <v/>
      </c>
      <c r="E77" s="233" cm="1">
        <f t="array" ref="E77">SUMPRODUCT((LOWER(INDEX(Attendance!$D:$ZZ,MATCH($A77,Attendance!$A:$A,0),0))="x")*(Attendance!$D$2:$ZZ$2=_xlfn.XLOOKUP(E$1,'Point System'!$A:$A,'Point System'!$B:$B,""))*(TEXT(Attendance!$D$1:$ZZ$1,"mmm")="Jun"))*_xlfn.XLOOKUP(E$1,'Point System'!$A:$A,'Point System'!$C:$C,0)</f>
        <v>0</v>
      </c>
      <c r="F77" s="233" cm="1">
        <f t="array" ref="F77">SUMPRODUCT((LOWER(INDEX(Attendance!$D:$ZZ,MATCH($A77,Attendance!$A:$A,0),0))="x")*(Attendance!$D$2:$ZZ$2=_xlfn.XLOOKUP(F$1,'Point System'!$A:$A,'Point System'!$B:$B,""))*(TEXT(Attendance!$D$1:$ZZ$1,"mmm")="Jun"))*_xlfn.XLOOKUP(F$1,'Point System'!$A:$A,'Point System'!$C:$C,0)</f>
        <v>0</v>
      </c>
      <c r="G77" s="233" cm="1">
        <f t="array" ref="G77">SUMPRODUCT((LOWER(INDEX(Attendance!$D:$ZZ,MATCH($A77,Attendance!$A:$A,0),0))="x")*(Attendance!$D$2:$ZZ$2=_xlfn.XLOOKUP(G$1,'Point System'!$A:$A,'Point System'!$B:$B,""))*(TEXT(Attendance!$D$1:$ZZ$1,"mmm")="Jun"))*_xlfn.XLOOKUP(G$1,'Point System'!$A:$A,'Point System'!$C:$C,0)</f>
        <v>0</v>
      </c>
      <c r="H77" s="233" cm="1">
        <f t="array" ref="H77">SUMPRODUCT((LOWER(INDEX(Attendance!$D:$ZZ,MATCH($A77,Attendance!$A:$A,0),0))="x")*(Attendance!$D$2:$ZZ$2=_xlfn.XLOOKUP(H$1,'Point System'!$A:$A,'Point System'!$B:$B,""))*(TEXT(Attendance!$D$1:$ZZ$1,"mmm")="Jun"))*_xlfn.XLOOKUP(H$1,'Point System'!$A:$A,'Point System'!$C:$C,0)</f>
        <v>0</v>
      </c>
      <c r="I77" s="233" cm="1">
        <f t="array" ref="I77">SUMPRODUCT((LOWER(INDEX(Attendance!$D:$ZZ,MATCH($A77,Attendance!$A:$A,0),0))="x")*(Attendance!$D$2:$ZZ$2=_xlfn.XLOOKUP(I$1,'Point System'!$A:$A,'Point System'!$B:$B,""))*(TEXT(Attendance!$D$1:$ZZ$1,"mmm")="Jun"))*_xlfn.XLOOKUP(I$1,'Point System'!$A:$A,'Point System'!$C:$C,0)</f>
        <v>0</v>
      </c>
      <c r="J77" s="233" cm="1">
        <f t="array" ref="J77">SUMPRODUCT((LOWER(INDEX(Attendance!$D:$ZZ,MATCH($A77,Attendance!$A:$A,0),0))="x")*(Attendance!$D$2:$ZZ$2=_xlfn.XLOOKUP(J$1,'Point System'!$A:$A,'Point System'!$B:$B,""))*(TEXT(Attendance!$D$1:$ZZ$1,"mmm")="Jun"))*_xlfn.XLOOKUP(J$1,'Point System'!$A:$A,'Point System'!$C:$C,0)</f>
        <v>0</v>
      </c>
      <c r="K77" s="233" cm="1">
        <f t="array" ref="K77">SUMPRODUCT((LOWER(INDEX(Attendance!$D:$ZZ,MATCH($A77,Attendance!$A:$A,0),0))="x")*(Attendance!$D$2:$ZZ$2=_xlfn.XLOOKUP(K$1,'Point System'!$A:$A,'Point System'!$B:$B,""))*(TEXT(Attendance!$D$1:$ZZ$1,"mmm")="Jun"))*_xlfn.XLOOKUP(K$1,'Point System'!$A:$A,'Point System'!$C:$C,0)</f>
        <v>0</v>
      </c>
      <c r="L77" s="188"/>
      <c r="M77" s="188"/>
      <c r="N77" s="188"/>
      <c r="O77" s="188"/>
      <c r="P77" s="241">
        <f t="shared" si="3"/>
        <v>0</v>
      </c>
      <c r="Q77" s="242">
        <f>IFERROR(INDEX(Deduction!$AO:$AO,MATCH($A77,Deduction!$A:$A,0))*_xlfn.XLOOKUP(Q$1,'Point System'!$E:$E,'Point System'!$G:$G,0),0)</f>
        <v>0</v>
      </c>
      <c r="R77" s="242">
        <f>IFERROR(INDEX(Deduction!$AP:$AP,MATCH($A77,Deduction!$A:$A,0))*_xlfn.XLOOKUP(R$1,'Point System'!$E:$E,'Point System'!$G:$G,0),0)</f>
        <v>0</v>
      </c>
      <c r="S77" s="242">
        <f>IFERROR(INDEX(Deduction!$AQ:$AQ,MATCH($A77,Deduction!$A:$A,0))*_xlfn.XLOOKUP(S$1,'Point System'!$E:$E,'Point System'!$G:$G,0),0)</f>
        <v>0</v>
      </c>
      <c r="T77" s="242">
        <f>IFERROR(INDEX(Deduction!$AR:$AR,MATCH($A77,Deduction!$A:$A,0))*_xlfn.XLOOKUP(T$1,'Point System'!$E:$E,'Point System'!$G:$G,0),0)</f>
        <v>0</v>
      </c>
      <c r="U77" s="242">
        <f>IFERROR(INDEX(Deduction!$AS:$AS,MATCH($A77,Deduction!$A:$A,0))*_xlfn.XLOOKUP(U$1,'Point System'!$E:$E,'Point System'!$G:$G,0),0)</f>
        <v>0</v>
      </c>
      <c r="V77" s="242">
        <f>IFERROR(INDEX(Deduction!$AT:$AT,MATCH($A77,Deduction!$A:$A,0))*_xlfn.XLOOKUP(V$1,'Point System'!$E:$E,'Point System'!$G:$G,0),0)</f>
        <v>0</v>
      </c>
      <c r="W77" s="243">
        <f t="shared" si="4"/>
        <v>0</v>
      </c>
      <c r="X77" s="241">
        <f t="shared" si="5"/>
        <v>0</v>
      </c>
      <c r="Y77" s="244" cm="1">
        <f t="array" ref="Y77">IFERROR(SUMPRODUCT((LOWER(INDEX(Attendance!$E:$ZZ,MATCH($A77,Attendance!$A:$A,0),0))="x")*(TEXT(Attendance!$E$1:$ZZ$1,"mmm")="Jun"))/SUMPRODUCT((Attendance!$E$1:$ZZ$1&lt;&gt;"")*(TEXT(Attendance!$E$1:$ZZ$1,"mmm")="Jun")),0)</f>
        <v>0</v>
      </c>
      <c r="Z77" s="245" cm="1">
        <f t="array" ref="Z77">IFERROR(SUMPRODUCT((LOWER(INDEX(Attendance!$E:$ZZ,MATCH($A77,Attendance!$A:$A,0),0))="x")*(Attendance!$E$2:$ZZ$2=_xlfn.XLOOKUP(E$1,'Point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78" spans="1:26" x14ac:dyDescent="0.25">
      <c r="A78" s="58">
        <f>Attendance!A77</f>
        <v>75</v>
      </c>
      <c r="B78" s="60" t="str">
        <f>IF($A78=0,"",IFERROR(_xlfn.LET(_xlpm.x,INDEX(Attendance!$B:$B,MATCH($A78,Attendance!$A:$A,0)),IF(_xlpm.x=0,"",_xlpm.x)),""))</f>
        <v/>
      </c>
      <c r="C78" s="60" t="str">
        <f>IF($A78=0,"",IFERROR(_xlfn.LET(_xlpm.x,INDEX(Attendance!$C:$C,MATCH($A78,Attendance!$A:$A,0)),IF(_xlpm.x=0,"",_xlpm.x)),""))</f>
        <v/>
      </c>
      <c r="D78" s="60" t="str">
        <f>IF($A78=0,"",IFERROR(_xlfn.LET(_xlpm.x,INDEX(Attendance!$D:$D,MATCH($A78,Attendance!$A:$A,0)),IF(_xlpm.x=0,"",_xlpm.x)),""))</f>
        <v/>
      </c>
      <c r="E78" s="233" cm="1">
        <f t="array" ref="E78">SUMPRODUCT((LOWER(INDEX(Attendance!$D:$ZZ,MATCH($A78,Attendance!$A:$A,0),0))="x")*(Attendance!$D$2:$ZZ$2=_xlfn.XLOOKUP(E$1,'Point System'!$A:$A,'Point System'!$B:$B,""))*(TEXT(Attendance!$D$1:$ZZ$1,"mmm")="Jun"))*_xlfn.XLOOKUP(E$1,'Point System'!$A:$A,'Point System'!$C:$C,0)</f>
        <v>0</v>
      </c>
      <c r="F78" s="233" cm="1">
        <f t="array" ref="F78">SUMPRODUCT((LOWER(INDEX(Attendance!$D:$ZZ,MATCH($A78,Attendance!$A:$A,0),0))="x")*(Attendance!$D$2:$ZZ$2=_xlfn.XLOOKUP(F$1,'Point System'!$A:$A,'Point System'!$B:$B,""))*(TEXT(Attendance!$D$1:$ZZ$1,"mmm")="Jun"))*_xlfn.XLOOKUP(F$1,'Point System'!$A:$A,'Point System'!$C:$C,0)</f>
        <v>0</v>
      </c>
      <c r="G78" s="233" cm="1">
        <f t="array" ref="G78">SUMPRODUCT((LOWER(INDEX(Attendance!$D:$ZZ,MATCH($A78,Attendance!$A:$A,0),0))="x")*(Attendance!$D$2:$ZZ$2=_xlfn.XLOOKUP(G$1,'Point System'!$A:$A,'Point System'!$B:$B,""))*(TEXT(Attendance!$D$1:$ZZ$1,"mmm")="Jun"))*_xlfn.XLOOKUP(G$1,'Point System'!$A:$A,'Point System'!$C:$C,0)</f>
        <v>0</v>
      </c>
      <c r="H78" s="233" cm="1">
        <f t="array" ref="H78">SUMPRODUCT((LOWER(INDEX(Attendance!$D:$ZZ,MATCH($A78,Attendance!$A:$A,0),0))="x")*(Attendance!$D$2:$ZZ$2=_xlfn.XLOOKUP(H$1,'Point System'!$A:$A,'Point System'!$B:$B,""))*(TEXT(Attendance!$D$1:$ZZ$1,"mmm")="Jun"))*_xlfn.XLOOKUP(H$1,'Point System'!$A:$A,'Point System'!$C:$C,0)</f>
        <v>0</v>
      </c>
      <c r="I78" s="233" cm="1">
        <f t="array" ref="I78">SUMPRODUCT((LOWER(INDEX(Attendance!$D:$ZZ,MATCH($A78,Attendance!$A:$A,0),0))="x")*(Attendance!$D$2:$ZZ$2=_xlfn.XLOOKUP(I$1,'Point System'!$A:$A,'Point System'!$B:$B,""))*(TEXT(Attendance!$D$1:$ZZ$1,"mmm")="Jun"))*_xlfn.XLOOKUP(I$1,'Point System'!$A:$A,'Point System'!$C:$C,0)</f>
        <v>0</v>
      </c>
      <c r="J78" s="233" cm="1">
        <f t="array" ref="J78">SUMPRODUCT((LOWER(INDEX(Attendance!$D:$ZZ,MATCH($A78,Attendance!$A:$A,0),0))="x")*(Attendance!$D$2:$ZZ$2=_xlfn.XLOOKUP(J$1,'Point System'!$A:$A,'Point System'!$B:$B,""))*(TEXT(Attendance!$D$1:$ZZ$1,"mmm")="Jun"))*_xlfn.XLOOKUP(J$1,'Point System'!$A:$A,'Point System'!$C:$C,0)</f>
        <v>0</v>
      </c>
      <c r="K78" s="233" cm="1">
        <f t="array" ref="K78">SUMPRODUCT((LOWER(INDEX(Attendance!$D:$ZZ,MATCH($A78,Attendance!$A:$A,0),0))="x")*(Attendance!$D$2:$ZZ$2=_xlfn.XLOOKUP(K$1,'Point System'!$A:$A,'Point System'!$B:$B,""))*(TEXT(Attendance!$D$1:$ZZ$1,"mmm")="Jun"))*_xlfn.XLOOKUP(K$1,'Point System'!$A:$A,'Point System'!$C:$C,0)</f>
        <v>0</v>
      </c>
      <c r="L78" s="188"/>
      <c r="M78" s="188"/>
      <c r="N78" s="188"/>
      <c r="O78" s="188"/>
      <c r="P78" s="241">
        <f t="shared" si="3"/>
        <v>0</v>
      </c>
      <c r="Q78" s="242">
        <f>IFERROR(INDEX(Deduction!$AO:$AO,MATCH($A78,Deduction!$A:$A,0))*_xlfn.XLOOKUP(Q$1,'Point System'!$E:$E,'Point System'!$G:$G,0),0)</f>
        <v>0</v>
      </c>
      <c r="R78" s="242">
        <f>IFERROR(INDEX(Deduction!$AP:$AP,MATCH($A78,Deduction!$A:$A,0))*_xlfn.XLOOKUP(R$1,'Point System'!$E:$E,'Point System'!$G:$G,0),0)</f>
        <v>0</v>
      </c>
      <c r="S78" s="242">
        <f>IFERROR(INDEX(Deduction!$AQ:$AQ,MATCH($A78,Deduction!$A:$A,0))*_xlfn.XLOOKUP(S$1,'Point System'!$E:$E,'Point System'!$G:$G,0),0)</f>
        <v>0</v>
      </c>
      <c r="T78" s="242">
        <f>IFERROR(INDEX(Deduction!$AR:$AR,MATCH($A78,Deduction!$A:$A,0))*_xlfn.XLOOKUP(T$1,'Point System'!$E:$E,'Point System'!$G:$G,0),0)</f>
        <v>0</v>
      </c>
      <c r="U78" s="242">
        <f>IFERROR(INDEX(Deduction!$AS:$AS,MATCH($A78,Deduction!$A:$A,0))*_xlfn.XLOOKUP(U$1,'Point System'!$E:$E,'Point System'!$G:$G,0),0)</f>
        <v>0</v>
      </c>
      <c r="V78" s="242">
        <f>IFERROR(INDEX(Deduction!$AT:$AT,MATCH($A78,Deduction!$A:$A,0))*_xlfn.XLOOKUP(V$1,'Point System'!$E:$E,'Point System'!$G:$G,0),0)</f>
        <v>0</v>
      </c>
      <c r="W78" s="243">
        <f t="shared" si="4"/>
        <v>0</v>
      </c>
      <c r="X78" s="241">
        <f t="shared" si="5"/>
        <v>0</v>
      </c>
      <c r="Y78" s="244" cm="1">
        <f t="array" ref="Y78">IFERROR(SUMPRODUCT((LOWER(INDEX(Attendance!$E:$ZZ,MATCH($A78,Attendance!$A:$A,0),0))="x")*(TEXT(Attendance!$E$1:$ZZ$1,"mmm")="Jun"))/SUMPRODUCT((Attendance!$E$1:$ZZ$1&lt;&gt;"")*(TEXT(Attendance!$E$1:$ZZ$1,"mmm")="Jun")),0)</f>
        <v>0</v>
      </c>
      <c r="Z78" s="245" cm="1">
        <f t="array" ref="Z78">IFERROR(SUMPRODUCT((LOWER(INDEX(Attendance!$E:$ZZ,MATCH($A78,Attendance!$A:$A,0),0))="x")*(Attendance!$E$2:$ZZ$2=_xlfn.XLOOKUP(E$1,'Point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79" spans="1:26" x14ac:dyDescent="0.25">
      <c r="A79" s="60">
        <f>Attendance!A78</f>
        <v>76</v>
      </c>
      <c r="B79" s="60" t="str">
        <f>IF($A79=0,"",IFERROR(_xlfn.LET(_xlpm.x,INDEX(Attendance!$B:$B,MATCH($A79,Attendance!$A:$A,0)),IF(_xlpm.x=0,"",_xlpm.x)),""))</f>
        <v/>
      </c>
      <c r="C79" s="60" t="str">
        <f>IF($A79=0,"",IFERROR(_xlfn.LET(_xlpm.x,INDEX(Attendance!$C:$C,MATCH($A79,Attendance!$A:$A,0)),IF(_xlpm.x=0,"",_xlpm.x)),""))</f>
        <v/>
      </c>
      <c r="D79" s="60" t="str">
        <f>IF($A79=0,"",IFERROR(_xlfn.LET(_xlpm.x,INDEX(Attendance!$D:$D,MATCH($A79,Attendance!$A:$A,0)),IF(_xlpm.x=0,"",_xlpm.x)),""))</f>
        <v/>
      </c>
      <c r="E79" s="233" cm="1">
        <f t="array" ref="E79">SUMPRODUCT((LOWER(INDEX(Attendance!$D:$ZZ,MATCH($A79,Attendance!$A:$A,0),0))="x")*(Attendance!$D$2:$ZZ$2=_xlfn.XLOOKUP(E$1,'Point System'!$A:$A,'Point System'!$B:$B,""))*(TEXT(Attendance!$D$1:$ZZ$1,"mmm")="Jun"))*_xlfn.XLOOKUP(E$1,'Point System'!$A:$A,'Point System'!$C:$C,0)</f>
        <v>0</v>
      </c>
      <c r="F79" s="233" cm="1">
        <f t="array" ref="F79">SUMPRODUCT((LOWER(INDEX(Attendance!$D:$ZZ,MATCH($A79,Attendance!$A:$A,0),0))="x")*(Attendance!$D$2:$ZZ$2=_xlfn.XLOOKUP(F$1,'Point System'!$A:$A,'Point System'!$B:$B,""))*(TEXT(Attendance!$D$1:$ZZ$1,"mmm")="Jun"))*_xlfn.XLOOKUP(F$1,'Point System'!$A:$A,'Point System'!$C:$C,0)</f>
        <v>0</v>
      </c>
      <c r="G79" s="233" cm="1">
        <f t="array" ref="G79">SUMPRODUCT((LOWER(INDEX(Attendance!$D:$ZZ,MATCH($A79,Attendance!$A:$A,0),0))="x")*(Attendance!$D$2:$ZZ$2=_xlfn.XLOOKUP(G$1,'Point System'!$A:$A,'Point System'!$B:$B,""))*(TEXT(Attendance!$D$1:$ZZ$1,"mmm")="Jun"))*_xlfn.XLOOKUP(G$1,'Point System'!$A:$A,'Point System'!$C:$C,0)</f>
        <v>0</v>
      </c>
      <c r="H79" s="233" cm="1">
        <f t="array" ref="H79">SUMPRODUCT((LOWER(INDEX(Attendance!$D:$ZZ,MATCH($A79,Attendance!$A:$A,0),0))="x")*(Attendance!$D$2:$ZZ$2=_xlfn.XLOOKUP(H$1,'Point System'!$A:$A,'Point System'!$B:$B,""))*(TEXT(Attendance!$D$1:$ZZ$1,"mmm")="Jun"))*_xlfn.XLOOKUP(H$1,'Point System'!$A:$A,'Point System'!$C:$C,0)</f>
        <v>0</v>
      </c>
      <c r="I79" s="233" cm="1">
        <f t="array" ref="I79">SUMPRODUCT((LOWER(INDEX(Attendance!$D:$ZZ,MATCH($A79,Attendance!$A:$A,0),0))="x")*(Attendance!$D$2:$ZZ$2=_xlfn.XLOOKUP(I$1,'Point System'!$A:$A,'Point System'!$B:$B,""))*(TEXT(Attendance!$D$1:$ZZ$1,"mmm")="Jun"))*_xlfn.XLOOKUP(I$1,'Point System'!$A:$A,'Point System'!$C:$C,0)</f>
        <v>0</v>
      </c>
      <c r="J79" s="233" cm="1">
        <f t="array" ref="J79">SUMPRODUCT((LOWER(INDEX(Attendance!$D:$ZZ,MATCH($A79,Attendance!$A:$A,0),0))="x")*(Attendance!$D$2:$ZZ$2=_xlfn.XLOOKUP(J$1,'Point System'!$A:$A,'Point System'!$B:$B,""))*(TEXT(Attendance!$D$1:$ZZ$1,"mmm")="Jun"))*_xlfn.XLOOKUP(J$1,'Point System'!$A:$A,'Point System'!$C:$C,0)</f>
        <v>0</v>
      </c>
      <c r="K79" s="233" cm="1">
        <f t="array" ref="K79">SUMPRODUCT((LOWER(INDEX(Attendance!$D:$ZZ,MATCH($A79,Attendance!$A:$A,0),0))="x")*(Attendance!$D$2:$ZZ$2=_xlfn.XLOOKUP(K$1,'Point System'!$A:$A,'Point System'!$B:$B,""))*(TEXT(Attendance!$D$1:$ZZ$1,"mmm")="Jun"))*_xlfn.XLOOKUP(K$1,'Point System'!$A:$A,'Point System'!$C:$C,0)</f>
        <v>0</v>
      </c>
      <c r="L79" s="188"/>
      <c r="M79" s="188"/>
      <c r="N79" s="188"/>
      <c r="O79" s="188"/>
      <c r="P79" s="241">
        <f t="shared" si="3"/>
        <v>0</v>
      </c>
      <c r="Q79" s="242">
        <f>IFERROR(INDEX(Deduction!$AO:$AO,MATCH($A79,Deduction!$A:$A,0))*_xlfn.XLOOKUP(Q$1,'Point System'!$E:$E,'Point System'!$G:$G,0),0)</f>
        <v>0</v>
      </c>
      <c r="R79" s="242">
        <f>IFERROR(INDEX(Deduction!$AP:$AP,MATCH($A79,Deduction!$A:$A,0))*_xlfn.XLOOKUP(R$1,'Point System'!$E:$E,'Point System'!$G:$G,0),0)</f>
        <v>0</v>
      </c>
      <c r="S79" s="242">
        <f>IFERROR(INDEX(Deduction!$AQ:$AQ,MATCH($A79,Deduction!$A:$A,0))*_xlfn.XLOOKUP(S$1,'Point System'!$E:$E,'Point System'!$G:$G,0),0)</f>
        <v>0</v>
      </c>
      <c r="T79" s="242">
        <f>IFERROR(INDEX(Deduction!$AR:$AR,MATCH($A79,Deduction!$A:$A,0))*_xlfn.XLOOKUP(T$1,'Point System'!$E:$E,'Point System'!$G:$G,0),0)</f>
        <v>0</v>
      </c>
      <c r="U79" s="242">
        <f>IFERROR(INDEX(Deduction!$AS:$AS,MATCH($A79,Deduction!$A:$A,0))*_xlfn.XLOOKUP(U$1,'Point System'!$E:$E,'Point System'!$G:$G,0),0)</f>
        <v>0</v>
      </c>
      <c r="V79" s="242">
        <f>IFERROR(INDEX(Deduction!$AT:$AT,MATCH($A79,Deduction!$A:$A,0))*_xlfn.XLOOKUP(V$1,'Point System'!$E:$E,'Point System'!$G:$G,0),0)</f>
        <v>0</v>
      </c>
      <c r="W79" s="243">
        <f t="shared" si="4"/>
        <v>0</v>
      </c>
      <c r="X79" s="241">
        <f t="shared" si="5"/>
        <v>0</v>
      </c>
      <c r="Y79" s="244" cm="1">
        <f t="array" ref="Y79">IFERROR(SUMPRODUCT((LOWER(INDEX(Attendance!$E:$ZZ,MATCH($A79,Attendance!$A:$A,0),0))="x")*(TEXT(Attendance!$E$1:$ZZ$1,"mmm")="Jun"))/SUMPRODUCT((Attendance!$E$1:$ZZ$1&lt;&gt;"")*(TEXT(Attendance!$E$1:$ZZ$1,"mmm")="Jun")),0)</f>
        <v>0</v>
      </c>
      <c r="Z79" s="245" cm="1">
        <f t="array" ref="Z79">IFERROR(SUMPRODUCT((LOWER(INDEX(Attendance!$E:$ZZ,MATCH($A79,Attendance!$A:$A,0),0))="x")*(Attendance!$E$2:$ZZ$2=_xlfn.XLOOKUP(E$1,'Point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80" spans="1:26" x14ac:dyDescent="0.25">
      <c r="A80" s="58">
        <f>Attendance!A79</f>
        <v>77</v>
      </c>
      <c r="B80" s="60" t="str">
        <f>IF($A80=0,"",IFERROR(_xlfn.LET(_xlpm.x,INDEX(Attendance!$B:$B,MATCH($A80,Attendance!$A:$A,0)),IF(_xlpm.x=0,"",_xlpm.x)),""))</f>
        <v/>
      </c>
      <c r="C80" s="60" t="str">
        <f>IF($A80=0,"",IFERROR(_xlfn.LET(_xlpm.x,INDEX(Attendance!$C:$C,MATCH($A80,Attendance!$A:$A,0)),IF(_xlpm.x=0,"",_xlpm.x)),""))</f>
        <v/>
      </c>
      <c r="D80" s="60" t="str">
        <f>IF($A80=0,"",IFERROR(_xlfn.LET(_xlpm.x,INDEX(Attendance!$D:$D,MATCH($A80,Attendance!$A:$A,0)),IF(_xlpm.x=0,"",_xlpm.x)),""))</f>
        <v/>
      </c>
      <c r="E80" s="233" cm="1">
        <f t="array" ref="E80">SUMPRODUCT((LOWER(INDEX(Attendance!$D:$ZZ,MATCH($A80,Attendance!$A:$A,0),0))="x")*(Attendance!$D$2:$ZZ$2=_xlfn.XLOOKUP(E$1,'Point System'!$A:$A,'Point System'!$B:$B,""))*(TEXT(Attendance!$D$1:$ZZ$1,"mmm")="Jun"))*_xlfn.XLOOKUP(E$1,'Point System'!$A:$A,'Point System'!$C:$C,0)</f>
        <v>0</v>
      </c>
      <c r="F80" s="233" cm="1">
        <f t="array" ref="F80">SUMPRODUCT((LOWER(INDEX(Attendance!$D:$ZZ,MATCH($A80,Attendance!$A:$A,0),0))="x")*(Attendance!$D$2:$ZZ$2=_xlfn.XLOOKUP(F$1,'Point System'!$A:$A,'Point System'!$B:$B,""))*(TEXT(Attendance!$D$1:$ZZ$1,"mmm")="Jun"))*_xlfn.XLOOKUP(F$1,'Point System'!$A:$A,'Point System'!$C:$C,0)</f>
        <v>0</v>
      </c>
      <c r="G80" s="233" cm="1">
        <f t="array" ref="G80">SUMPRODUCT((LOWER(INDEX(Attendance!$D:$ZZ,MATCH($A80,Attendance!$A:$A,0),0))="x")*(Attendance!$D$2:$ZZ$2=_xlfn.XLOOKUP(G$1,'Point System'!$A:$A,'Point System'!$B:$B,""))*(TEXT(Attendance!$D$1:$ZZ$1,"mmm")="Jun"))*_xlfn.XLOOKUP(G$1,'Point System'!$A:$A,'Point System'!$C:$C,0)</f>
        <v>0</v>
      </c>
      <c r="H80" s="233" cm="1">
        <f t="array" ref="H80">SUMPRODUCT((LOWER(INDEX(Attendance!$D:$ZZ,MATCH($A80,Attendance!$A:$A,0),0))="x")*(Attendance!$D$2:$ZZ$2=_xlfn.XLOOKUP(H$1,'Point System'!$A:$A,'Point System'!$B:$B,""))*(TEXT(Attendance!$D$1:$ZZ$1,"mmm")="Jun"))*_xlfn.XLOOKUP(H$1,'Point System'!$A:$A,'Point System'!$C:$C,0)</f>
        <v>0</v>
      </c>
      <c r="I80" s="233" cm="1">
        <f t="array" ref="I80">SUMPRODUCT((LOWER(INDEX(Attendance!$D:$ZZ,MATCH($A80,Attendance!$A:$A,0),0))="x")*(Attendance!$D$2:$ZZ$2=_xlfn.XLOOKUP(I$1,'Point System'!$A:$A,'Point System'!$B:$B,""))*(TEXT(Attendance!$D$1:$ZZ$1,"mmm")="Jun"))*_xlfn.XLOOKUP(I$1,'Point System'!$A:$A,'Point System'!$C:$C,0)</f>
        <v>0</v>
      </c>
      <c r="J80" s="233" cm="1">
        <f t="array" ref="J80">SUMPRODUCT((LOWER(INDEX(Attendance!$D:$ZZ,MATCH($A80,Attendance!$A:$A,0),0))="x")*(Attendance!$D$2:$ZZ$2=_xlfn.XLOOKUP(J$1,'Point System'!$A:$A,'Point System'!$B:$B,""))*(TEXT(Attendance!$D$1:$ZZ$1,"mmm")="Jun"))*_xlfn.XLOOKUP(J$1,'Point System'!$A:$A,'Point System'!$C:$C,0)</f>
        <v>0</v>
      </c>
      <c r="K80" s="233" cm="1">
        <f t="array" ref="K80">SUMPRODUCT((LOWER(INDEX(Attendance!$D:$ZZ,MATCH($A80,Attendance!$A:$A,0),0))="x")*(Attendance!$D$2:$ZZ$2=_xlfn.XLOOKUP(K$1,'Point System'!$A:$A,'Point System'!$B:$B,""))*(TEXT(Attendance!$D$1:$ZZ$1,"mmm")="Jun"))*_xlfn.XLOOKUP(K$1,'Point System'!$A:$A,'Point System'!$C:$C,0)</f>
        <v>0</v>
      </c>
      <c r="L80" s="188"/>
      <c r="M80" s="188"/>
      <c r="N80" s="188"/>
      <c r="O80" s="188"/>
      <c r="P80" s="241">
        <f t="shared" si="3"/>
        <v>0</v>
      </c>
      <c r="Q80" s="242">
        <f>IFERROR(INDEX(Deduction!$AO:$AO,MATCH($A80,Deduction!$A:$A,0))*_xlfn.XLOOKUP(Q$1,'Point System'!$E:$E,'Point System'!$G:$G,0),0)</f>
        <v>0</v>
      </c>
      <c r="R80" s="242">
        <f>IFERROR(INDEX(Deduction!$AP:$AP,MATCH($A80,Deduction!$A:$A,0))*_xlfn.XLOOKUP(R$1,'Point System'!$E:$E,'Point System'!$G:$G,0),0)</f>
        <v>0</v>
      </c>
      <c r="S80" s="242">
        <f>IFERROR(INDEX(Deduction!$AQ:$AQ,MATCH($A80,Deduction!$A:$A,0))*_xlfn.XLOOKUP(S$1,'Point System'!$E:$E,'Point System'!$G:$G,0),0)</f>
        <v>0</v>
      </c>
      <c r="T80" s="242">
        <f>IFERROR(INDEX(Deduction!$AR:$AR,MATCH($A80,Deduction!$A:$A,0))*_xlfn.XLOOKUP(T$1,'Point System'!$E:$E,'Point System'!$G:$G,0),0)</f>
        <v>0</v>
      </c>
      <c r="U80" s="242">
        <f>IFERROR(INDEX(Deduction!$AS:$AS,MATCH($A80,Deduction!$A:$A,0))*_xlfn.XLOOKUP(U$1,'Point System'!$E:$E,'Point System'!$G:$G,0),0)</f>
        <v>0</v>
      </c>
      <c r="V80" s="242">
        <f>IFERROR(INDEX(Deduction!$AT:$AT,MATCH($A80,Deduction!$A:$A,0))*_xlfn.XLOOKUP(V$1,'Point System'!$E:$E,'Point System'!$G:$G,0),0)</f>
        <v>0</v>
      </c>
      <c r="W80" s="243">
        <f t="shared" si="4"/>
        <v>0</v>
      </c>
      <c r="X80" s="241">
        <f t="shared" si="5"/>
        <v>0</v>
      </c>
      <c r="Y80" s="244" cm="1">
        <f t="array" ref="Y80">IFERROR(SUMPRODUCT((LOWER(INDEX(Attendance!$E:$ZZ,MATCH($A80,Attendance!$A:$A,0),0))="x")*(TEXT(Attendance!$E$1:$ZZ$1,"mmm")="Jun"))/SUMPRODUCT((Attendance!$E$1:$ZZ$1&lt;&gt;"")*(TEXT(Attendance!$E$1:$ZZ$1,"mmm")="Jun")),0)</f>
        <v>0</v>
      </c>
      <c r="Z80" s="245" cm="1">
        <f t="array" ref="Z80">IFERROR(SUMPRODUCT((LOWER(INDEX(Attendance!$E:$ZZ,MATCH($A80,Attendance!$A:$A,0),0))="x")*(Attendance!$E$2:$ZZ$2=_xlfn.XLOOKUP(E$1,'Point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81" spans="1:26" x14ac:dyDescent="0.25">
      <c r="A81" s="60">
        <f>Attendance!A80</f>
        <v>78</v>
      </c>
      <c r="B81" s="60" t="str">
        <f>IF($A81=0,"",IFERROR(_xlfn.LET(_xlpm.x,INDEX(Attendance!$B:$B,MATCH($A81,Attendance!$A:$A,0)),IF(_xlpm.x=0,"",_xlpm.x)),""))</f>
        <v/>
      </c>
      <c r="C81" s="60" t="str">
        <f>IF($A81=0,"",IFERROR(_xlfn.LET(_xlpm.x,INDEX(Attendance!$C:$C,MATCH($A81,Attendance!$A:$A,0)),IF(_xlpm.x=0,"",_xlpm.x)),""))</f>
        <v/>
      </c>
      <c r="D81" s="60" t="str">
        <f>IF($A81=0,"",IFERROR(_xlfn.LET(_xlpm.x,INDEX(Attendance!$D:$D,MATCH($A81,Attendance!$A:$A,0)),IF(_xlpm.x=0,"",_xlpm.x)),""))</f>
        <v/>
      </c>
      <c r="E81" s="233" cm="1">
        <f t="array" ref="E81">SUMPRODUCT((LOWER(INDEX(Attendance!$D:$ZZ,MATCH($A81,Attendance!$A:$A,0),0))="x")*(Attendance!$D$2:$ZZ$2=_xlfn.XLOOKUP(E$1,'Point System'!$A:$A,'Point System'!$B:$B,""))*(TEXT(Attendance!$D$1:$ZZ$1,"mmm")="Jun"))*_xlfn.XLOOKUP(E$1,'Point System'!$A:$A,'Point System'!$C:$C,0)</f>
        <v>0</v>
      </c>
      <c r="F81" s="233" cm="1">
        <f t="array" ref="F81">SUMPRODUCT((LOWER(INDEX(Attendance!$D:$ZZ,MATCH($A81,Attendance!$A:$A,0),0))="x")*(Attendance!$D$2:$ZZ$2=_xlfn.XLOOKUP(F$1,'Point System'!$A:$A,'Point System'!$B:$B,""))*(TEXT(Attendance!$D$1:$ZZ$1,"mmm")="Jun"))*_xlfn.XLOOKUP(F$1,'Point System'!$A:$A,'Point System'!$C:$C,0)</f>
        <v>0</v>
      </c>
      <c r="G81" s="233" cm="1">
        <f t="array" ref="G81">SUMPRODUCT((LOWER(INDEX(Attendance!$D:$ZZ,MATCH($A81,Attendance!$A:$A,0),0))="x")*(Attendance!$D$2:$ZZ$2=_xlfn.XLOOKUP(G$1,'Point System'!$A:$A,'Point System'!$B:$B,""))*(TEXT(Attendance!$D$1:$ZZ$1,"mmm")="Jun"))*_xlfn.XLOOKUP(G$1,'Point System'!$A:$A,'Point System'!$C:$C,0)</f>
        <v>0</v>
      </c>
      <c r="H81" s="233" cm="1">
        <f t="array" ref="H81">SUMPRODUCT((LOWER(INDEX(Attendance!$D:$ZZ,MATCH($A81,Attendance!$A:$A,0),0))="x")*(Attendance!$D$2:$ZZ$2=_xlfn.XLOOKUP(H$1,'Point System'!$A:$A,'Point System'!$B:$B,""))*(TEXT(Attendance!$D$1:$ZZ$1,"mmm")="Jun"))*_xlfn.XLOOKUP(H$1,'Point System'!$A:$A,'Point System'!$C:$C,0)</f>
        <v>0</v>
      </c>
      <c r="I81" s="233" cm="1">
        <f t="array" ref="I81">SUMPRODUCT((LOWER(INDEX(Attendance!$D:$ZZ,MATCH($A81,Attendance!$A:$A,0),0))="x")*(Attendance!$D$2:$ZZ$2=_xlfn.XLOOKUP(I$1,'Point System'!$A:$A,'Point System'!$B:$B,""))*(TEXT(Attendance!$D$1:$ZZ$1,"mmm")="Jun"))*_xlfn.XLOOKUP(I$1,'Point System'!$A:$A,'Point System'!$C:$C,0)</f>
        <v>0</v>
      </c>
      <c r="J81" s="233" cm="1">
        <f t="array" ref="J81">SUMPRODUCT((LOWER(INDEX(Attendance!$D:$ZZ,MATCH($A81,Attendance!$A:$A,0),0))="x")*(Attendance!$D$2:$ZZ$2=_xlfn.XLOOKUP(J$1,'Point System'!$A:$A,'Point System'!$B:$B,""))*(TEXT(Attendance!$D$1:$ZZ$1,"mmm")="Jun"))*_xlfn.XLOOKUP(J$1,'Point System'!$A:$A,'Point System'!$C:$C,0)</f>
        <v>0</v>
      </c>
      <c r="K81" s="233" cm="1">
        <f t="array" ref="K81">SUMPRODUCT((LOWER(INDEX(Attendance!$D:$ZZ,MATCH($A81,Attendance!$A:$A,0),0))="x")*(Attendance!$D$2:$ZZ$2=_xlfn.XLOOKUP(K$1,'Point System'!$A:$A,'Point System'!$B:$B,""))*(TEXT(Attendance!$D$1:$ZZ$1,"mmm")="Jun"))*_xlfn.XLOOKUP(K$1,'Point System'!$A:$A,'Point System'!$C:$C,0)</f>
        <v>0</v>
      </c>
      <c r="L81" s="188"/>
      <c r="M81" s="188"/>
      <c r="N81" s="188"/>
      <c r="O81" s="188"/>
      <c r="P81" s="241">
        <f t="shared" si="3"/>
        <v>0</v>
      </c>
      <c r="Q81" s="242">
        <f>IFERROR(INDEX(Deduction!$AO:$AO,MATCH($A81,Deduction!$A:$A,0))*_xlfn.XLOOKUP(Q$1,'Point System'!$E:$E,'Point System'!$G:$G,0),0)</f>
        <v>0</v>
      </c>
      <c r="R81" s="242">
        <f>IFERROR(INDEX(Deduction!$AP:$AP,MATCH($A81,Deduction!$A:$A,0))*_xlfn.XLOOKUP(R$1,'Point System'!$E:$E,'Point System'!$G:$G,0),0)</f>
        <v>0</v>
      </c>
      <c r="S81" s="242">
        <f>IFERROR(INDEX(Deduction!$AQ:$AQ,MATCH($A81,Deduction!$A:$A,0))*_xlfn.XLOOKUP(S$1,'Point System'!$E:$E,'Point System'!$G:$G,0),0)</f>
        <v>0</v>
      </c>
      <c r="T81" s="242">
        <f>IFERROR(INDEX(Deduction!$AR:$AR,MATCH($A81,Deduction!$A:$A,0))*_xlfn.XLOOKUP(T$1,'Point System'!$E:$E,'Point System'!$G:$G,0),0)</f>
        <v>0</v>
      </c>
      <c r="U81" s="242">
        <f>IFERROR(INDEX(Deduction!$AS:$AS,MATCH($A81,Deduction!$A:$A,0))*_xlfn.XLOOKUP(U$1,'Point System'!$E:$E,'Point System'!$G:$G,0),0)</f>
        <v>0</v>
      </c>
      <c r="V81" s="242">
        <f>IFERROR(INDEX(Deduction!$AT:$AT,MATCH($A81,Deduction!$A:$A,0))*_xlfn.XLOOKUP(V$1,'Point System'!$E:$E,'Point System'!$G:$G,0),0)</f>
        <v>0</v>
      </c>
      <c r="W81" s="243">
        <f t="shared" si="4"/>
        <v>0</v>
      </c>
      <c r="X81" s="241">
        <f t="shared" si="5"/>
        <v>0</v>
      </c>
      <c r="Y81" s="244" cm="1">
        <f t="array" ref="Y81">IFERROR(SUMPRODUCT((LOWER(INDEX(Attendance!$E:$ZZ,MATCH($A81,Attendance!$A:$A,0),0))="x")*(TEXT(Attendance!$E$1:$ZZ$1,"mmm")="Jun"))/SUMPRODUCT((Attendance!$E$1:$ZZ$1&lt;&gt;"")*(TEXT(Attendance!$E$1:$ZZ$1,"mmm")="Jun")),0)</f>
        <v>0</v>
      </c>
      <c r="Z81" s="245" cm="1">
        <f t="array" ref="Z81">IFERROR(SUMPRODUCT((LOWER(INDEX(Attendance!$E:$ZZ,MATCH($A81,Attendance!$A:$A,0),0))="x")*(Attendance!$E$2:$ZZ$2=_xlfn.XLOOKUP(E$1,'Point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82" spans="1:26" x14ac:dyDescent="0.25">
      <c r="A82" s="58">
        <f>Attendance!A81</f>
        <v>79</v>
      </c>
      <c r="B82" s="60" t="str">
        <f>IF($A82=0,"",IFERROR(_xlfn.LET(_xlpm.x,INDEX(Attendance!$B:$B,MATCH($A82,Attendance!$A:$A,0)),IF(_xlpm.x=0,"",_xlpm.x)),""))</f>
        <v/>
      </c>
      <c r="C82" s="60" t="str">
        <f>IF($A82=0,"",IFERROR(_xlfn.LET(_xlpm.x,INDEX(Attendance!$C:$C,MATCH($A82,Attendance!$A:$A,0)),IF(_xlpm.x=0,"",_xlpm.x)),""))</f>
        <v/>
      </c>
      <c r="D82" s="60" t="str">
        <f>IF($A82=0,"",IFERROR(_xlfn.LET(_xlpm.x,INDEX(Attendance!$D:$D,MATCH($A82,Attendance!$A:$A,0)),IF(_xlpm.x=0,"",_xlpm.x)),""))</f>
        <v/>
      </c>
      <c r="E82" s="233" cm="1">
        <f t="array" ref="E82">SUMPRODUCT((LOWER(INDEX(Attendance!$D:$ZZ,MATCH($A82,Attendance!$A:$A,0),0))="x")*(Attendance!$D$2:$ZZ$2=_xlfn.XLOOKUP(E$1,'Point System'!$A:$A,'Point System'!$B:$B,""))*(TEXT(Attendance!$D$1:$ZZ$1,"mmm")="Jun"))*_xlfn.XLOOKUP(E$1,'Point System'!$A:$A,'Point System'!$C:$C,0)</f>
        <v>0</v>
      </c>
      <c r="F82" s="233" cm="1">
        <f t="array" ref="F82">SUMPRODUCT((LOWER(INDEX(Attendance!$D:$ZZ,MATCH($A82,Attendance!$A:$A,0),0))="x")*(Attendance!$D$2:$ZZ$2=_xlfn.XLOOKUP(F$1,'Point System'!$A:$A,'Point System'!$B:$B,""))*(TEXT(Attendance!$D$1:$ZZ$1,"mmm")="Jun"))*_xlfn.XLOOKUP(F$1,'Point System'!$A:$A,'Point System'!$C:$C,0)</f>
        <v>0</v>
      </c>
      <c r="G82" s="233" cm="1">
        <f t="array" ref="G82">SUMPRODUCT((LOWER(INDEX(Attendance!$D:$ZZ,MATCH($A82,Attendance!$A:$A,0),0))="x")*(Attendance!$D$2:$ZZ$2=_xlfn.XLOOKUP(G$1,'Point System'!$A:$A,'Point System'!$B:$B,""))*(TEXT(Attendance!$D$1:$ZZ$1,"mmm")="Jun"))*_xlfn.XLOOKUP(G$1,'Point System'!$A:$A,'Point System'!$C:$C,0)</f>
        <v>0</v>
      </c>
      <c r="H82" s="233" cm="1">
        <f t="array" ref="H82">SUMPRODUCT((LOWER(INDEX(Attendance!$D:$ZZ,MATCH($A82,Attendance!$A:$A,0),0))="x")*(Attendance!$D$2:$ZZ$2=_xlfn.XLOOKUP(H$1,'Point System'!$A:$A,'Point System'!$B:$B,""))*(TEXT(Attendance!$D$1:$ZZ$1,"mmm")="Jun"))*_xlfn.XLOOKUP(H$1,'Point System'!$A:$A,'Point System'!$C:$C,0)</f>
        <v>0</v>
      </c>
      <c r="I82" s="233" cm="1">
        <f t="array" ref="I82">SUMPRODUCT((LOWER(INDEX(Attendance!$D:$ZZ,MATCH($A82,Attendance!$A:$A,0),0))="x")*(Attendance!$D$2:$ZZ$2=_xlfn.XLOOKUP(I$1,'Point System'!$A:$A,'Point System'!$B:$B,""))*(TEXT(Attendance!$D$1:$ZZ$1,"mmm")="Jun"))*_xlfn.XLOOKUP(I$1,'Point System'!$A:$A,'Point System'!$C:$C,0)</f>
        <v>0</v>
      </c>
      <c r="J82" s="233" cm="1">
        <f t="array" ref="J82">SUMPRODUCT((LOWER(INDEX(Attendance!$D:$ZZ,MATCH($A82,Attendance!$A:$A,0),0))="x")*(Attendance!$D$2:$ZZ$2=_xlfn.XLOOKUP(J$1,'Point System'!$A:$A,'Point System'!$B:$B,""))*(TEXT(Attendance!$D$1:$ZZ$1,"mmm")="Jun"))*_xlfn.XLOOKUP(J$1,'Point System'!$A:$A,'Point System'!$C:$C,0)</f>
        <v>0</v>
      </c>
      <c r="K82" s="233" cm="1">
        <f t="array" ref="K82">SUMPRODUCT((LOWER(INDEX(Attendance!$D:$ZZ,MATCH($A82,Attendance!$A:$A,0),0))="x")*(Attendance!$D$2:$ZZ$2=_xlfn.XLOOKUP(K$1,'Point System'!$A:$A,'Point System'!$B:$B,""))*(TEXT(Attendance!$D$1:$ZZ$1,"mmm")="Jun"))*_xlfn.XLOOKUP(K$1,'Point System'!$A:$A,'Point System'!$C:$C,0)</f>
        <v>0</v>
      </c>
      <c r="L82" s="188"/>
      <c r="M82" s="188"/>
      <c r="N82" s="188"/>
      <c r="O82" s="188"/>
      <c r="P82" s="241">
        <f t="shared" si="3"/>
        <v>0</v>
      </c>
      <c r="Q82" s="242">
        <f>IFERROR(INDEX(Deduction!$AO:$AO,MATCH($A82,Deduction!$A:$A,0))*_xlfn.XLOOKUP(Q$1,'Point System'!$E:$E,'Point System'!$G:$G,0),0)</f>
        <v>0</v>
      </c>
      <c r="R82" s="242">
        <f>IFERROR(INDEX(Deduction!$AP:$AP,MATCH($A82,Deduction!$A:$A,0))*_xlfn.XLOOKUP(R$1,'Point System'!$E:$E,'Point System'!$G:$G,0),0)</f>
        <v>0</v>
      </c>
      <c r="S82" s="242">
        <f>IFERROR(INDEX(Deduction!$AQ:$AQ,MATCH($A82,Deduction!$A:$A,0))*_xlfn.XLOOKUP(S$1,'Point System'!$E:$E,'Point System'!$G:$G,0),0)</f>
        <v>0</v>
      </c>
      <c r="T82" s="242">
        <f>IFERROR(INDEX(Deduction!$AR:$AR,MATCH($A82,Deduction!$A:$A,0))*_xlfn.XLOOKUP(T$1,'Point System'!$E:$E,'Point System'!$G:$G,0),0)</f>
        <v>0</v>
      </c>
      <c r="U82" s="242">
        <f>IFERROR(INDEX(Deduction!$AS:$AS,MATCH($A82,Deduction!$A:$A,0))*_xlfn.XLOOKUP(U$1,'Point System'!$E:$E,'Point System'!$G:$G,0),0)</f>
        <v>0</v>
      </c>
      <c r="V82" s="242">
        <f>IFERROR(INDEX(Deduction!$AT:$AT,MATCH($A82,Deduction!$A:$A,0))*_xlfn.XLOOKUP(V$1,'Point System'!$E:$E,'Point System'!$G:$G,0),0)</f>
        <v>0</v>
      </c>
      <c r="W82" s="243">
        <f t="shared" si="4"/>
        <v>0</v>
      </c>
      <c r="X82" s="241">
        <f t="shared" si="5"/>
        <v>0</v>
      </c>
      <c r="Y82" s="244" cm="1">
        <f t="array" ref="Y82">IFERROR(SUMPRODUCT((LOWER(INDEX(Attendance!$E:$ZZ,MATCH($A82,Attendance!$A:$A,0),0))="x")*(TEXT(Attendance!$E$1:$ZZ$1,"mmm")="Jun"))/SUMPRODUCT((Attendance!$E$1:$ZZ$1&lt;&gt;"")*(TEXT(Attendance!$E$1:$ZZ$1,"mmm")="Jun")),0)</f>
        <v>0</v>
      </c>
      <c r="Z82" s="245" cm="1">
        <f t="array" ref="Z82">IFERROR(SUMPRODUCT((LOWER(INDEX(Attendance!$E:$ZZ,MATCH($A82,Attendance!$A:$A,0),0))="x")*(Attendance!$E$2:$ZZ$2=_xlfn.XLOOKUP(E$1,'Point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83" spans="1:26" x14ac:dyDescent="0.25">
      <c r="A83" s="60">
        <f>Attendance!A82</f>
        <v>80</v>
      </c>
      <c r="B83" s="60" t="str">
        <f>IF($A83=0,"",IFERROR(_xlfn.LET(_xlpm.x,INDEX(Attendance!$B:$B,MATCH($A83,Attendance!$A:$A,0)),IF(_xlpm.x=0,"",_xlpm.x)),""))</f>
        <v/>
      </c>
      <c r="C83" s="60" t="str">
        <f>IF($A83=0,"",IFERROR(_xlfn.LET(_xlpm.x,INDEX(Attendance!$C:$C,MATCH($A83,Attendance!$A:$A,0)),IF(_xlpm.x=0,"",_xlpm.x)),""))</f>
        <v/>
      </c>
      <c r="D83" s="60" t="str">
        <f>IF($A83=0,"",IFERROR(_xlfn.LET(_xlpm.x,INDEX(Attendance!$D:$D,MATCH($A83,Attendance!$A:$A,0)),IF(_xlpm.x=0,"",_xlpm.x)),""))</f>
        <v/>
      </c>
      <c r="E83" s="233" cm="1">
        <f t="array" ref="E83">SUMPRODUCT((LOWER(INDEX(Attendance!$D:$ZZ,MATCH($A83,Attendance!$A:$A,0),0))="x")*(Attendance!$D$2:$ZZ$2=_xlfn.XLOOKUP(E$1,'Point System'!$A:$A,'Point System'!$B:$B,""))*(TEXT(Attendance!$D$1:$ZZ$1,"mmm")="Jun"))*_xlfn.XLOOKUP(E$1,'Point System'!$A:$A,'Point System'!$C:$C,0)</f>
        <v>0</v>
      </c>
      <c r="F83" s="233" cm="1">
        <f t="array" ref="F83">SUMPRODUCT((LOWER(INDEX(Attendance!$D:$ZZ,MATCH($A83,Attendance!$A:$A,0),0))="x")*(Attendance!$D$2:$ZZ$2=_xlfn.XLOOKUP(F$1,'Point System'!$A:$A,'Point System'!$B:$B,""))*(TEXT(Attendance!$D$1:$ZZ$1,"mmm")="Jun"))*_xlfn.XLOOKUP(F$1,'Point System'!$A:$A,'Point System'!$C:$C,0)</f>
        <v>0</v>
      </c>
      <c r="G83" s="233" cm="1">
        <f t="array" ref="G83">SUMPRODUCT((LOWER(INDEX(Attendance!$D:$ZZ,MATCH($A83,Attendance!$A:$A,0),0))="x")*(Attendance!$D$2:$ZZ$2=_xlfn.XLOOKUP(G$1,'Point System'!$A:$A,'Point System'!$B:$B,""))*(TEXT(Attendance!$D$1:$ZZ$1,"mmm")="Jun"))*_xlfn.XLOOKUP(G$1,'Point System'!$A:$A,'Point System'!$C:$C,0)</f>
        <v>0</v>
      </c>
      <c r="H83" s="233" cm="1">
        <f t="array" ref="H83">SUMPRODUCT((LOWER(INDEX(Attendance!$D:$ZZ,MATCH($A83,Attendance!$A:$A,0),0))="x")*(Attendance!$D$2:$ZZ$2=_xlfn.XLOOKUP(H$1,'Point System'!$A:$A,'Point System'!$B:$B,""))*(TEXT(Attendance!$D$1:$ZZ$1,"mmm")="Jun"))*_xlfn.XLOOKUP(H$1,'Point System'!$A:$A,'Point System'!$C:$C,0)</f>
        <v>0</v>
      </c>
      <c r="I83" s="233" cm="1">
        <f t="array" ref="I83">SUMPRODUCT((LOWER(INDEX(Attendance!$D:$ZZ,MATCH($A83,Attendance!$A:$A,0),0))="x")*(Attendance!$D$2:$ZZ$2=_xlfn.XLOOKUP(I$1,'Point System'!$A:$A,'Point System'!$B:$B,""))*(TEXT(Attendance!$D$1:$ZZ$1,"mmm")="Jun"))*_xlfn.XLOOKUP(I$1,'Point System'!$A:$A,'Point System'!$C:$C,0)</f>
        <v>0</v>
      </c>
      <c r="J83" s="233" cm="1">
        <f t="array" ref="J83">SUMPRODUCT((LOWER(INDEX(Attendance!$D:$ZZ,MATCH($A83,Attendance!$A:$A,0),0))="x")*(Attendance!$D$2:$ZZ$2=_xlfn.XLOOKUP(J$1,'Point System'!$A:$A,'Point System'!$B:$B,""))*(TEXT(Attendance!$D$1:$ZZ$1,"mmm")="Jun"))*_xlfn.XLOOKUP(J$1,'Point System'!$A:$A,'Point System'!$C:$C,0)</f>
        <v>0</v>
      </c>
      <c r="K83" s="233" cm="1">
        <f t="array" ref="K83">SUMPRODUCT((LOWER(INDEX(Attendance!$D:$ZZ,MATCH($A83,Attendance!$A:$A,0),0))="x")*(Attendance!$D$2:$ZZ$2=_xlfn.XLOOKUP(K$1,'Point System'!$A:$A,'Point System'!$B:$B,""))*(TEXT(Attendance!$D$1:$ZZ$1,"mmm")="Jun"))*_xlfn.XLOOKUP(K$1,'Point System'!$A:$A,'Point System'!$C:$C,0)</f>
        <v>0</v>
      </c>
      <c r="L83" s="188"/>
      <c r="M83" s="188"/>
      <c r="N83" s="188"/>
      <c r="O83" s="188"/>
      <c r="P83" s="241">
        <f t="shared" si="3"/>
        <v>0</v>
      </c>
      <c r="Q83" s="242">
        <f>IFERROR(INDEX(Deduction!$AO:$AO,MATCH($A83,Deduction!$A:$A,0))*_xlfn.XLOOKUP(Q$1,'Point System'!$E:$E,'Point System'!$G:$G,0),0)</f>
        <v>0</v>
      </c>
      <c r="R83" s="242">
        <f>IFERROR(INDEX(Deduction!$AP:$AP,MATCH($A83,Deduction!$A:$A,0))*_xlfn.XLOOKUP(R$1,'Point System'!$E:$E,'Point System'!$G:$G,0),0)</f>
        <v>0</v>
      </c>
      <c r="S83" s="242">
        <f>IFERROR(INDEX(Deduction!$AQ:$AQ,MATCH($A83,Deduction!$A:$A,0))*_xlfn.XLOOKUP(S$1,'Point System'!$E:$E,'Point System'!$G:$G,0),0)</f>
        <v>0</v>
      </c>
      <c r="T83" s="242">
        <f>IFERROR(INDEX(Deduction!$AR:$AR,MATCH($A83,Deduction!$A:$A,0))*_xlfn.XLOOKUP(T$1,'Point System'!$E:$E,'Point System'!$G:$G,0),0)</f>
        <v>0</v>
      </c>
      <c r="U83" s="242">
        <f>IFERROR(INDEX(Deduction!$AS:$AS,MATCH($A83,Deduction!$A:$A,0))*_xlfn.XLOOKUP(U$1,'Point System'!$E:$E,'Point System'!$G:$G,0),0)</f>
        <v>0</v>
      </c>
      <c r="V83" s="242">
        <f>IFERROR(INDEX(Deduction!$AT:$AT,MATCH($A83,Deduction!$A:$A,0))*_xlfn.XLOOKUP(V$1,'Point System'!$E:$E,'Point System'!$G:$G,0),0)</f>
        <v>0</v>
      </c>
      <c r="W83" s="243">
        <f t="shared" si="4"/>
        <v>0</v>
      </c>
      <c r="X83" s="241">
        <f t="shared" si="5"/>
        <v>0</v>
      </c>
      <c r="Y83" s="244" cm="1">
        <f t="array" ref="Y83">IFERROR(SUMPRODUCT((LOWER(INDEX(Attendance!$E:$ZZ,MATCH($A83,Attendance!$A:$A,0),0))="x")*(TEXT(Attendance!$E$1:$ZZ$1,"mmm")="Jun"))/SUMPRODUCT((Attendance!$E$1:$ZZ$1&lt;&gt;"")*(TEXT(Attendance!$E$1:$ZZ$1,"mmm")="Jun")),0)</f>
        <v>0</v>
      </c>
      <c r="Z83" s="245" cm="1">
        <f t="array" ref="Z83">IFERROR(SUMPRODUCT((LOWER(INDEX(Attendance!$E:$ZZ,MATCH($A83,Attendance!$A:$A,0),0))="x")*(Attendance!$E$2:$ZZ$2=_xlfn.XLOOKUP(E$1,'Point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84" spans="1:26" x14ac:dyDescent="0.25">
      <c r="A84" s="58">
        <f>Attendance!A83</f>
        <v>81</v>
      </c>
      <c r="B84" s="60" t="str">
        <f>IF($A84=0,"",IFERROR(_xlfn.LET(_xlpm.x,INDEX(Attendance!$B:$B,MATCH($A84,Attendance!$A:$A,0)),IF(_xlpm.x=0,"",_xlpm.x)),""))</f>
        <v/>
      </c>
      <c r="C84" s="60" t="str">
        <f>IF($A84=0,"",IFERROR(_xlfn.LET(_xlpm.x,INDEX(Attendance!$C:$C,MATCH($A84,Attendance!$A:$A,0)),IF(_xlpm.x=0,"",_xlpm.x)),""))</f>
        <v/>
      </c>
      <c r="D84" s="60" t="str">
        <f>IF($A84=0,"",IFERROR(_xlfn.LET(_xlpm.x,INDEX(Attendance!$D:$D,MATCH($A84,Attendance!$A:$A,0)),IF(_xlpm.x=0,"",_xlpm.x)),""))</f>
        <v/>
      </c>
      <c r="E84" s="233" cm="1">
        <f t="array" ref="E84">SUMPRODUCT((LOWER(INDEX(Attendance!$D:$ZZ,MATCH($A84,Attendance!$A:$A,0),0))="x")*(Attendance!$D$2:$ZZ$2=_xlfn.XLOOKUP(E$1,'Point System'!$A:$A,'Point System'!$B:$B,""))*(TEXT(Attendance!$D$1:$ZZ$1,"mmm")="Jun"))*_xlfn.XLOOKUP(E$1,'Point System'!$A:$A,'Point System'!$C:$C,0)</f>
        <v>0</v>
      </c>
      <c r="F84" s="233" cm="1">
        <f t="array" ref="F84">SUMPRODUCT((LOWER(INDEX(Attendance!$D:$ZZ,MATCH($A84,Attendance!$A:$A,0),0))="x")*(Attendance!$D$2:$ZZ$2=_xlfn.XLOOKUP(F$1,'Point System'!$A:$A,'Point System'!$B:$B,""))*(TEXT(Attendance!$D$1:$ZZ$1,"mmm")="Jun"))*_xlfn.XLOOKUP(F$1,'Point System'!$A:$A,'Point System'!$C:$C,0)</f>
        <v>0</v>
      </c>
      <c r="G84" s="233" cm="1">
        <f t="array" ref="G84">SUMPRODUCT((LOWER(INDEX(Attendance!$D:$ZZ,MATCH($A84,Attendance!$A:$A,0),0))="x")*(Attendance!$D$2:$ZZ$2=_xlfn.XLOOKUP(G$1,'Point System'!$A:$A,'Point System'!$B:$B,""))*(TEXT(Attendance!$D$1:$ZZ$1,"mmm")="Jun"))*_xlfn.XLOOKUP(G$1,'Point System'!$A:$A,'Point System'!$C:$C,0)</f>
        <v>0</v>
      </c>
      <c r="H84" s="233" cm="1">
        <f t="array" ref="H84">SUMPRODUCT((LOWER(INDEX(Attendance!$D:$ZZ,MATCH($A84,Attendance!$A:$A,0),0))="x")*(Attendance!$D$2:$ZZ$2=_xlfn.XLOOKUP(H$1,'Point System'!$A:$A,'Point System'!$B:$B,""))*(TEXT(Attendance!$D$1:$ZZ$1,"mmm")="Jun"))*_xlfn.XLOOKUP(H$1,'Point System'!$A:$A,'Point System'!$C:$C,0)</f>
        <v>0</v>
      </c>
      <c r="I84" s="233" cm="1">
        <f t="array" ref="I84">SUMPRODUCT((LOWER(INDEX(Attendance!$D:$ZZ,MATCH($A84,Attendance!$A:$A,0),0))="x")*(Attendance!$D$2:$ZZ$2=_xlfn.XLOOKUP(I$1,'Point System'!$A:$A,'Point System'!$B:$B,""))*(TEXT(Attendance!$D$1:$ZZ$1,"mmm")="Jun"))*_xlfn.XLOOKUP(I$1,'Point System'!$A:$A,'Point System'!$C:$C,0)</f>
        <v>0</v>
      </c>
      <c r="J84" s="233" cm="1">
        <f t="array" ref="J84">SUMPRODUCT((LOWER(INDEX(Attendance!$D:$ZZ,MATCH($A84,Attendance!$A:$A,0),0))="x")*(Attendance!$D$2:$ZZ$2=_xlfn.XLOOKUP(J$1,'Point System'!$A:$A,'Point System'!$B:$B,""))*(TEXT(Attendance!$D$1:$ZZ$1,"mmm")="Jun"))*_xlfn.XLOOKUP(J$1,'Point System'!$A:$A,'Point System'!$C:$C,0)</f>
        <v>0</v>
      </c>
      <c r="K84" s="233" cm="1">
        <f t="array" ref="K84">SUMPRODUCT((LOWER(INDEX(Attendance!$D:$ZZ,MATCH($A84,Attendance!$A:$A,0),0))="x")*(Attendance!$D$2:$ZZ$2=_xlfn.XLOOKUP(K$1,'Point System'!$A:$A,'Point System'!$B:$B,""))*(TEXT(Attendance!$D$1:$ZZ$1,"mmm")="Jun"))*_xlfn.XLOOKUP(K$1,'Point System'!$A:$A,'Point System'!$C:$C,0)</f>
        <v>0</v>
      </c>
      <c r="L84" s="188"/>
      <c r="M84" s="188"/>
      <c r="N84" s="188"/>
      <c r="O84" s="188"/>
      <c r="P84" s="241">
        <f t="shared" si="3"/>
        <v>0</v>
      </c>
      <c r="Q84" s="242">
        <f>IFERROR(INDEX(Deduction!$AO:$AO,MATCH($A84,Deduction!$A:$A,0))*_xlfn.XLOOKUP(Q$1,'Point System'!$E:$E,'Point System'!$G:$G,0),0)</f>
        <v>0</v>
      </c>
      <c r="R84" s="242">
        <f>IFERROR(INDEX(Deduction!$AP:$AP,MATCH($A84,Deduction!$A:$A,0))*_xlfn.XLOOKUP(R$1,'Point System'!$E:$E,'Point System'!$G:$G,0),0)</f>
        <v>0</v>
      </c>
      <c r="S84" s="242">
        <f>IFERROR(INDEX(Deduction!$AQ:$AQ,MATCH($A84,Deduction!$A:$A,0))*_xlfn.XLOOKUP(S$1,'Point System'!$E:$E,'Point System'!$G:$G,0),0)</f>
        <v>0</v>
      </c>
      <c r="T84" s="242">
        <f>IFERROR(INDEX(Deduction!$AR:$AR,MATCH($A84,Deduction!$A:$A,0))*_xlfn.XLOOKUP(T$1,'Point System'!$E:$E,'Point System'!$G:$G,0),0)</f>
        <v>0</v>
      </c>
      <c r="U84" s="242">
        <f>IFERROR(INDEX(Deduction!$AS:$AS,MATCH($A84,Deduction!$A:$A,0))*_xlfn.XLOOKUP(U$1,'Point System'!$E:$E,'Point System'!$G:$G,0),0)</f>
        <v>0</v>
      </c>
      <c r="V84" s="242">
        <f>IFERROR(INDEX(Deduction!$AT:$AT,MATCH($A84,Deduction!$A:$A,0))*_xlfn.XLOOKUP(V$1,'Point System'!$E:$E,'Point System'!$G:$G,0),0)</f>
        <v>0</v>
      </c>
      <c r="W84" s="243">
        <f t="shared" si="4"/>
        <v>0</v>
      </c>
      <c r="X84" s="241">
        <f t="shared" si="5"/>
        <v>0</v>
      </c>
      <c r="Y84" s="244" cm="1">
        <f t="array" ref="Y84">IFERROR(SUMPRODUCT((LOWER(INDEX(Attendance!$E:$ZZ,MATCH($A84,Attendance!$A:$A,0),0))="x")*(TEXT(Attendance!$E$1:$ZZ$1,"mmm")="Jun"))/SUMPRODUCT((Attendance!$E$1:$ZZ$1&lt;&gt;"")*(TEXT(Attendance!$E$1:$ZZ$1,"mmm")="Jun")),0)</f>
        <v>0</v>
      </c>
      <c r="Z84" s="245" cm="1">
        <f t="array" ref="Z84">IFERROR(SUMPRODUCT((LOWER(INDEX(Attendance!$E:$ZZ,MATCH($A84,Attendance!$A:$A,0),0))="x")*(Attendance!$E$2:$ZZ$2=_xlfn.XLOOKUP(E$1,'Point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85" spans="1:26" x14ac:dyDescent="0.25">
      <c r="A85" s="60">
        <f>Attendance!A84</f>
        <v>82</v>
      </c>
      <c r="B85" s="60" t="str">
        <f>IF($A85=0,"",IFERROR(_xlfn.LET(_xlpm.x,INDEX(Attendance!$B:$B,MATCH($A85,Attendance!$A:$A,0)),IF(_xlpm.x=0,"",_xlpm.x)),""))</f>
        <v/>
      </c>
      <c r="C85" s="60" t="str">
        <f>IF($A85=0,"",IFERROR(_xlfn.LET(_xlpm.x,INDEX(Attendance!$C:$C,MATCH($A85,Attendance!$A:$A,0)),IF(_xlpm.x=0,"",_xlpm.x)),""))</f>
        <v/>
      </c>
      <c r="D85" s="60" t="str">
        <f>IF($A85=0,"",IFERROR(_xlfn.LET(_xlpm.x,INDEX(Attendance!$D:$D,MATCH($A85,Attendance!$A:$A,0)),IF(_xlpm.x=0,"",_xlpm.x)),""))</f>
        <v/>
      </c>
      <c r="E85" s="233" cm="1">
        <f t="array" ref="E85">SUMPRODUCT((LOWER(INDEX(Attendance!$D:$ZZ,MATCH($A85,Attendance!$A:$A,0),0))="x")*(Attendance!$D$2:$ZZ$2=_xlfn.XLOOKUP(E$1,'Point System'!$A:$A,'Point System'!$B:$B,""))*(TEXT(Attendance!$D$1:$ZZ$1,"mmm")="Jun"))*_xlfn.XLOOKUP(E$1,'Point System'!$A:$A,'Point System'!$C:$C,0)</f>
        <v>0</v>
      </c>
      <c r="F85" s="233" cm="1">
        <f t="array" ref="F85">SUMPRODUCT((LOWER(INDEX(Attendance!$D:$ZZ,MATCH($A85,Attendance!$A:$A,0),0))="x")*(Attendance!$D$2:$ZZ$2=_xlfn.XLOOKUP(F$1,'Point System'!$A:$A,'Point System'!$B:$B,""))*(TEXT(Attendance!$D$1:$ZZ$1,"mmm")="Jun"))*_xlfn.XLOOKUP(F$1,'Point System'!$A:$A,'Point System'!$C:$C,0)</f>
        <v>0</v>
      </c>
      <c r="G85" s="233" cm="1">
        <f t="array" ref="G85">SUMPRODUCT((LOWER(INDEX(Attendance!$D:$ZZ,MATCH($A85,Attendance!$A:$A,0),0))="x")*(Attendance!$D$2:$ZZ$2=_xlfn.XLOOKUP(G$1,'Point System'!$A:$A,'Point System'!$B:$B,""))*(TEXT(Attendance!$D$1:$ZZ$1,"mmm")="Jun"))*_xlfn.XLOOKUP(G$1,'Point System'!$A:$A,'Point System'!$C:$C,0)</f>
        <v>0</v>
      </c>
      <c r="H85" s="233" cm="1">
        <f t="array" ref="H85">SUMPRODUCT((LOWER(INDEX(Attendance!$D:$ZZ,MATCH($A85,Attendance!$A:$A,0),0))="x")*(Attendance!$D$2:$ZZ$2=_xlfn.XLOOKUP(H$1,'Point System'!$A:$A,'Point System'!$B:$B,""))*(TEXT(Attendance!$D$1:$ZZ$1,"mmm")="Jun"))*_xlfn.XLOOKUP(H$1,'Point System'!$A:$A,'Point System'!$C:$C,0)</f>
        <v>0</v>
      </c>
      <c r="I85" s="233" cm="1">
        <f t="array" ref="I85">SUMPRODUCT((LOWER(INDEX(Attendance!$D:$ZZ,MATCH($A85,Attendance!$A:$A,0),0))="x")*(Attendance!$D$2:$ZZ$2=_xlfn.XLOOKUP(I$1,'Point System'!$A:$A,'Point System'!$B:$B,""))*(TEXT(Attendance!$D$1:$ZZ$1,"mmm")="Jun"))*_xlfn.XLOOKUP(I$1,'Point System'!$A:$A,'Point System'!$C:$C,0)</f>
        <v>0</v>
      </c>
      <c r="J85" s="233" cm="1">
        <f t="array" ref="J85">SUMPRODUCT((LOWER(INDEX(Attendance!$D:$ZZ,MATCH($A85,Attendance!$A:$A,0),0))="x")*(Attendance!$D$2:$ZZ$2=_xlfn.XLOOKUP(J$1,'Point System'!$A:$A,'Point System'!$B:$B,""))*(TEXT(Attendance!$D$1:$ZZ$1,"mmm")="Jun"))*_xlfn.XLOOKUP(J$1,'Point System'!$A:$A,'Point System'!$C:$C,0)</f>
        <v>0</v>
      </c>
      <c r="K85" s="233" cm="1">
        <f t="array" ref="K85">SUMPRODUCT((LOWER(INDEX(Attendance!$D:$ZZ,MATCH($A85,Attendance!$A:$A,0),0))="x")*(Attendance!$D$2:$ZZ$2=_xlfn.XLOOKUP(K$1,'Point System'!$A:$A,'Point System'!$B:$B,""))*(TEXT(Attendance!$D$1:$ZZ$1,"mmm")="Jun"))*_xlfn.XLOOKUP(K$1,'Point System'!$A:$A,'Point System'!$C:$C,0)</f>
        <v>0</v>
      </c>
      <c r="L85" s="188"/>
      <c r="M85" s="188"/>
      <c r="N85" s="188"/>
      <c r="O85" s="188"/>
      <c r="P85" s="241">
        <f t="shared" si="3"/>
        <v>0</v>
      </c>
      <c r="Q85" s="242">
        <f>IFERROR(INDEX(Deduction!$AO:$AO,MATCH($A85,Deduction!$A:$A,0))*_xlfn.XLOOKUP(Q$1,'Point System'!$E:$E,'Point System'!$G:$G,0),0)</f>
        <v>0</v>
      </c>
      <c r="R85" s="242">
        <f>IFERROR(INDEX(Deduction!$AP:$AP,MATCH($A85,Deduction!$A:$A,0))*_xlfn.XLOOKUP(R$1,'Point System'!$E:$E,'Point System'!$G:$G,0),0)</f>
        <v>0</v>
      </c>
      <c r="S85" s="242">
        <f>IFERROR(INDEX(Deduction!$AQ:$AQ,MATCH($A85,Deduction!$A:$A,0))*_xlfn.XLOOKUP(S$1,'Point System'!$E:$E,'Point System'!$G:$G,0),0)</f>
        <v>0</v>
      </c>
      <c r="T85" s="242">
        <f>IFERROR(INDEX(Deduction!$AR:$AR,MATCH($A85,Deduction!$A:$A,0))*_xlfn.XLOOKUP(T$1,'Point System'!$E:$E,'Point System'!$G:$G,0),0)</f>
        <v>0</v>
      </c>
      <c r="U85" s="242">
        <f>IFERROR(INDEX(Deduction!$AS:$AS,MATCH($A85,Deduction!$A:$A,0))*_xlfn.XLOOKUP(U$1,'Point System'!$E:$E,'Point System'!$G:$G,0),0)</f>
        <v>0</v>
      </c>
      <c r="V85" s="242">
        <f>IFERROR(INDEX(Deduction!$AT:$AT,MATCH($A85,Deduction!$A:$A,0))*_xlfn.XLOOKUP(V$1,'Point System'!$E:$E,'Point System'!$G:$G,0),0)</f>
        <v>0</v>
      </c>
      <c r="W85" s="243">
        <f t="shared" si="4"/>
        <v>0</v>
      </c>
      <c r="X85" s="241">
        <f t="shared" si="5"/>
        <v>0</v>
      </c>
      <c r="Y85" s="244" cm="1">
        <f t="array" ref="Y85">IFERROR(SUMPRODUCT((LOWER(INDEX(Attendance!$E:$ZZ,MATCH($A85,Attendance!$A:$A,0),0))="x")*(TEXT(Attendance!$E$1:$ZZ$1,"mmm")="Jun"))/SUMPRODUCT((Attendance!$E$1:$ZZ$1&lt;&gt;"")*(TEXT(Attendance!$E$1:$ZZ$1,"mmm")="Jun")),0)</f>
        <v>0</v>
      </c>
      <c r="Z85" s="245" cm="1">
        <f t="array" ref="Z85">IFERROR(SUMPRODUCT((LOWER(INDEX(Attendance!$E:$ZZ,MATCH($A85,Attendance!$A:$A,0),0))="x")*(Attendance!$E$2:$ZZ$2=_xlfn.XLOOKUP(E$1,'Point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86" spans="1:26" x14ac:dyDescent="0.25">
      <c r="A86" s="58">
        <f>Attendance!A85</f>
        <v>83</v>
      </c>
      <c r="B86" s="60" t="str">
        <f>IF($A86=0,"",IFERROR(_xlfn.LET(_xlpm.x,INDEX(Attendance!$B:$B,MATCH($A86,Attendance!$A:$A,0)),IF(_xlpm.x=0,"",_xlpm.x)),""))</f>
        <v/>
      </c>
      <c r="C86" s="60" t="str">
        <f>IF($A86=0,"",IFERROR(_xlfn.LET(_xlpm.x,INDEX(Attendance!$C:$C,MATCH($A86,Attendance!$A:$A,0)),IF(_xlpm.x=0,"",_xlpm.x)),""))</f>
        <v/>
      </c>
      <c r="D86" s="60" t="str">
        <f>IF($A86=0,"",IFERROR(_xlfn.LET(_xlpm.x,INDEX(Attendance!$D:$D,MATCH($A86,Attendance!$A:$A,0)),IF(_xlpm.x=0,"",_xlpm.x)),""))</f>
        <v/>
      </c>
      <c r="E86" s="233" cm="1">
        <f t="array" ref="E86">SUMPRODUCT((LOWER(INDEX(Attendance!$D:$ZZ,MATCH($A86,Attendance!$A:$A,0),0))="x")*(Attendance!$D$2:$ZZ$2=_xlfn.XLOOKUP(E$1,'Point System'!$A:$A,'Point System'!$B:$B,""))*(TEXT(Attendance!$D$1:$ZZ$1,"mmm")="Jun"))*_xlfn.XLOOKUP(E$1,'Point System'!$A:$A,'Point System'!$C:$C,0)</f>
        <v>0</v>
      </c>
      <c r="F86" s="233" cm="1">
        <f t="array" ref="F86">SUMPRODUCT((LOWER(INDEX(Attendance!$D:$ZZ,MATCH($A86,Attendance!$A:$A,0),0))="x")*(Attendance!$D$2:$ZZ$2=_xlfn.XLOOKUP(F$1,'Point System'!$A:$A,'Point System'!$B:$B,""))*(TEXT(Attendance!$D$1:$ZZ$1,"mmm")="Jun"))*_xlfn.XLOOKUP(F$1,'Point System'!$A:$A,'Point System'!$C:$C,0)</f>
        <v>0</v>
      </c>
      <c r="G86" s="233" cm="1">
        <f t="array" ref="G86">SUMPRODUCT((LOWER(INDEX(Attendance!$D:$ZZ,MATCH($A86,Attendance!$A:$A,0),0))="x")*(Attendance!$D$2:$ZZ$2=_xlfn.XLOOKUP(G$1,'Point System'!$A:$A,'Point System'!$B:$B,""))*(TEXT(Attendance!$D$1:$ZZ$1,"mmm")="Jun"))*_xlfn.XLOOKUP(G$1,'Point System'!$A:$A,'Point System'!$C:$C,0)</f>
        <v>0</v>
      </c>
      <c r="H86" s="233" cm="1">
        <f t="array" ref="H86">SUMPRODUCT((LOWER(INDEX(Attendance!$D:$ZZ,MATCH($A86,Attendance!$A:$A,0),0))="x")*(Attendance!$D$2:$ZZ$2=_xlfn.XLOOKUP(H$1,'Point System'!$A:$A,'Point System'!$B:$B,""))*(TEXT(Attendance!$D$1:$ZZ$1,"mmm")="Jun"))*_xlfn.XLOOKUP(H$1,'Point System'!$A:$A,'Point System'!$C:$C,0)</f>
        <v>0</v>
      </c>
      <c r="I86" s="233" cm="1">
        <f t="array" ref="I86">SUMPRODUCT((LOWER(INDEX(Attendance!$D:$ZZ,MATCH($A86,Attendance!$A:$A,0),0))="x")*(Attendance!$D$2:$ZZ$2=_xlfn.XLOOKUP(I$1,'Point System'!$A:$A,'Point System'!$B:$B,""))*(TEXT(Attendance!$D$1:$ZZ$1,"mmm")="Jun"))*_xlfn.XLOOKUP(I$1,'Point System'!$A:$A,'Point System'!$C:$C,0)</f>
        <v>0</v>
      </c>
      <c r="J86" s="233" cm="1">
        <f t="array" ref="J86">SUMPRODUCT((LOWER(INDEX(Attendance!$D:$ZZ,MATCH($A86,Attendance!$A:$A,0),0))="x")*(Attendance!$D$2:$ZZ$2=_xlfn.XLOOKUP(J$1,'Point System'!$A:$A,'Point System'!$B:$B,""))*(TEXT(Attendance!$D$1:$ZZ$1,"mmm")="Jun"))*_xlfn.XLOOKUP(J$1,'Point System'!$A:$A,'Point System'!$C:$C,0)</f>
        <v>0</v>
      </c>
      <c r="K86" s="233" cm="1">
        <f t="array" ref="K86">SUMPRODUCT((LOWER(INDEX(Attendance!$D:$ZZ,MATCH($A86,Attendance!$A:$A,0),0))="x")*(Attendance!$D$2:$ZZ$2=_xlfn.XLOOKUP(K$1,'Point System'!$A:$A,'Point System'!$B:$B,""))*(TEXT(Attendance!$D$1:$ZZ$1,"mmm")="Jun"))*_xlfn.XLOOKUP(K$1,'Point System'!$A:$A,'Point System'!$C:$C,0)</f>
        <v>0</v>
      </c>
      <c r="L86" s="188"/>
      <c r="M86" s="188"/>
      <c r="N86" s="188"/>
      <c r="O86" s="188"/>
      <c r="P86" s="241">
        <f t="shared" si="3"/>
        <v>0</v>
      </c>
      <c r="Q86" s="242">
        <f>IFERROR(INDEX(Deduction!$AO:$AO,MATCH($A86,Deduction!$A:$A,0))*_xlfn.XLOOKUP(Q$1,'Point System'!$E:$E,'Point System'!$G:$G,0),0)</f>
        <v>0</v>
      </c>
      <c r="R86" s="242">
        <f>IFERROR(INDEX(Deduction!$AP:$AP,MATCH($A86,Deduction!$A:$A,0))*_xlfn.XLOOKUP(R$1,'Point System'!$E:$E,'Point System'!$G:$G,0),0)</f>
        <v>0</v>
      </c>
      <c r="S86" s="242">
        <f>IFERROR(INDEX(Deduction!$AQ:$AQ,MATCH($A86,Deduction!$A:$A,0))*_xlfn.XLOOKUP(S$1,'Point System'!$E:$E,'Point System'!$G:$G,0),0)</f>
        <v>0</v>
      </c>
      <c r="T86" s="242">
        <f>IFERROR(INDEX(Deduction!$AR:$AR,MATCH($A86,Deduction!$A:$A,0))*_xlfn.XLOOKUP(T$1,'Point System'!$E:$E,'Point System'!$G:$G,0),0)</f>
        <v>0</v>
      </c>
      <c r="U86" s="242">
        <f>IFERROR(INDEX(Deduction!$AS:$AS,MATCH($A86,Deduction!$A:$A,0))*_xlfn.XLOOKUP(U$1,'Point System'!$E:$E,'Point System'!$G:$G,0),0)</f>
        <v>0</v>
      </c>
      <c r="V86" s="242">
        <f>IFERROR(INDEX(Deduction!$AT:$AT,MATCH($A86,Deduction!$A:$A,0))*_xlfn.XLOOKUP(V$1,'Point System'!$E:$E,'Point System'!$G:$G,0),0)</f>
        <v>0</v>
      </c>
      <c r="W86" s="243">
        <f t="shared" si="4"/>
        <v>0</v>
      </c>
      <c r="X86" s="241">
        <f t="shared" si="5"/>
        <v>0</v>
      </c>
      <c r="Y86" s="244" cm="1">
        <f t="array" ref="Y86">IFERROR(SUMPRODUCT((LOWER(INDEX(Attendance!$E:$ZZ,MATCH($A86,Attendance!$A:$A,0),0))="x")*(TEXT(Attendance!$E$1:$ZZ$1,"mmm")="Jun"))/SUMPRODUCT((Attendance!$E$1:$ZZ$1&lt;&gt;"")*(TEXT(Attendance!$E$1:$ZZ$1,"mmm")="Jun")),0)</f>
        <v>0</v>
      </c>
      <c r="Z86" s="245" cm="1">
        <f t="array" ref="Z86">IFERROR(SUMPRODUCT((LOWER(INDEX(Attendance!$E:$ZZ,MATCH($A86,Attendance!$A:$A,0),0))="x")*(Attendance!$E$2:$ZZ$2=_xlfn.XLOOKUP(E$1,'Point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87" spans="1:26" x14ac:dyDescent="0.25">
      <c r="A87" s="60">
        <f>Attendance!A86</f>
        <v>84</v>
      </c>
      <c r="B87" s="60" t="str">
        <f>IF($A87=0,"",IFERROR(_xlfn.LET(_xlpm.x,INDEX(Attendance!$B:$B,MATCH($A87,Attendance!$A:$A,0)),IF(_xlpm.x=0,"",_xlpm.x)),""))</f>
        <v/>
      </c>
      <c r="C87" s="60" t="str">
        <f>IF($A87=0,"",IFERROR(_xlfn.LET(_xlpm.x,INDEX(Attendance!$C:$C,MATCH($A87,Attendance!$A:$A,0)),IF(_xlpm.x=0,"",_xlpm.x)),""))</f>
        <v/>
      </c>
      <c r="D87" s="60" t="str">
        <f>IF($A87=0,"",IFERROR(_xlfn.LET(_xlpm.x,INDEX(Attendance!$D:$D,MATCH($A87,Attendance!$A:$A,0)),IF(_xlpm.x=0,"",_xlpm.x)),""))</f>
        <v/>
      </c>
      <c r="E87" s="233" cm="1">
        <f t="array" ref="E87">SUMPRODUCT((LOWER(INDEX(Attendance!$D:$ZZ,MATCH($A87,Attendance!$A:$A,0),0))="x")*(Attendance!$D$2:$ZZ$2=_xlfn.XLOOKUP(E$1,'Point System'!$A:$A,'Point System'!$B:$B,""))*(TEXT(Attendance!$D$1:$ZZ$1,"mmm")="Jun"))*_xlfn.XLOOKUP(E$1,'Point System'!$A:$A,'Point System'!$C:$C,0)</f>
        <v>0</v>
      </c>
      <c r="F87" s="233" cm="1">
        <f t="array" ref="F87">SUMPRODUCT((LOWER(INDEX(Attendance!$D:$ZZ,MATCH($A87,Attendance!$A:$A,0),0))="x")*(Attendance!$D$2:$ZZ$2=_xlfn.XLOOKUP(F$1,'Point System'!$A:$A,'Point System'!$B:$B,""))*(TEXT(Attendance!$D$1:$ZZ$1,"mmm")="Jun"))*_xlfn.XLOOKUP(F$1,'Point System'!$A:$A,'Point System'!$C:$C,0)</f>
        <v>0</v>
      </c>
      <c r="G87" s="233" cm="1">
        <f t="array" ref="G87">SUMPRODUCT((LOWER(INDEX(Attendance!$D:$ZZ,MATCH($A87,Attendance!$A:$A,0),0))="x")*(Attendance!$D$2:$ZZ$2=_xlfn.XLOOKUP(G$1,'Point System'!$A:$A,'Point System'!$B:$B,""))*(TEXT(Attendance!$D$1:$ZZ$1,"mmm")="Jun"))*_xlfn.XLOOKUP(G$1,'Point System'!$A:$A,'Point System'!$C:$C,0)</f>
        <v>0</v>
      </c>
      <c r="H87" s="233" cm="1">
        <f t="array" ref="H87">SUMPRODUCT((LOWER(INDEX(Attendance!$D:$ZZ,MATCH($A87,Attendance!$A:$A,0),0))="x")*(Attendance!$D$2:$ZZ$2=_xlfn.XLOOKUP(H$1,'Point System'!$A:$A,'Point System'!$B:$B,""))*(TEXT(Attendance!$D$1:$ZZ$1,"mmm")="Jun"))*_xlfn.XLOOKUP(H$1,'Point System'!$A:$A,'Point System'!$C:$C,0)</f>
        <v>0</v>
      </c>
      <c r="I87" s="233" cm="1">
        <f t="array" ref="I87">SUMPRODUCT((LOWER(INDEX(Attendance!$D:$ZZ,MATCH($A87,Attendance!$A:$A,0),0))="x")*(Attendance!$D$2:$ZZ$2=_xlfn.XLOOKUP(I$1,'Point System'!$A:$A,'Point System'!$B:$B,""))*(TEXT(Attendance!$D$1:$ZZ$1,"mmm")="Jun"))*_xlfn.XLOOKUP(I$1,'Point System'!$A:$A,'Point System'!$C:$C,0)</f>
        <v>0</v>
      </c>
      <c r="J87" s="233" cm="1">
        <f t="array" ref="J87">SUMPRODUCT((LOWER(INDEX(Attendance!$D:$ZZ,MATCH($A87,Attendance!$A:$A,0),0))="x")*(Attendance!$D$2:$ZZ$2=_xlfn.XLOOKUP(J$1,'Point System'!$A:$A,'Point System'!$B:$B,""))*(TEXT(Attendance!$D$1:$ZZ$1,"mmm")="Jun"))*_xlfn.XLOOKUP(J$1,'Point System'!$A:$A,'Point System'!$C:$C,0)</f>
        <v>0</v>
      </c>
      <c r="K87" s="233" cm="1">
        <f t="array" ref="K87">SUMPRODUCT((LOWER(INDEX(Attendance!$D:$ZZ,MATCH($A87,Attendance!$A:$A,0),0))="x")*(Attendance!$D$2:$ZZ$2=_xlfn.XLOOKUP(K$1,'Point System'!$A:$A,'Point System'!$B:$B,""))*(TEXT(Attendance!$D$1:$ZZ$1,"mmm")="Jun"))*_xlfn.XLOOKUP(K$1,'Point System'!$A:$A,'Point System'!$C:$C,0)</f>
        <v>0</v>
      </c>
      <c r="L87" s="188"/>
      <c r="M87" s="188"/>
      <c r="N87" s="188"/>
      <c r="O87" s="188"/>
      <c r="P87" s="241">
        <f t="shared" si="3"/>
        <v>0</v>
      </c>
      <c r="Q87" s="242">
        <f>IFERROR(INDEX(Deduction!$AO:$AO,MATCH($A87,Deduction!$A:$A,0))*_xlfn.XLOOKUP(Q$1,'Point System'!$E:$E,'Point System'!$G:$G,0),0)</f>
        <v>0</v>
      </c>
      <c r="R87" s="242">
        <f>IFERROR(INDEX(Deduction!$AP:$AP,MATCH($A87,Deduction!$A:$A,0))*_xlfn.XLOOKUP(R$1,'Point System'!$E:$E,'Point System'!$G:$G,0),0)</f>
        <v>0</v>
      </c>
      <c r="S87" s="242">
        <f>IFERROR(INDEX(Deduction!$AQ:$AQ,MATCH($A87,Deduction!$A:$A,0))*_xlfn.XLOOKUP(S$1,'Point System'!$E:$E,'Point System'!$G:$G,0),0)</f>
        <v>0</v>
      </c>
      <c r="T87" s="242">
        <f>IFERROR(INDEX(Deduction!$AR:$AR,MATCH($A87,Deduction!$A:$A,0))*_xlfn.XLOOKUP(T$1,'Point System'!$E:$E,'Point System'!$G:$G,0),0)</f>
        <v>0</v>
      </c>
      <c r="U87" s="242">
        <f>IFERROR(INDEX(Deduction!$AS:$AS,MATCH($A87,Deduction!$A:$A,0))*_xlfn.XLOOKUP(U$1,'Point System'!$E:$E,'Point System'!$G:$G,0),0)</f>
        <v>0</v>
      </c>
      <c r="V87" s="242">
        <f>IFERROR(INDEX(Deduction!$AT:$AT,MATCH($A87,Deduction!$A:$A,0))*_xlfn.XLOOKUP(V$1,'Point System'!$E:$E,'Point System'!$G:$G,0),0)</f>
        <v>0</v>
      </c>
      <c r="W87" s="243">
        <f t="shared" si="4"/>
        <v>0</v>
      </c>
      <c r="X87" s="241">
        <f t="shared" si="5"/>
        <v>0</v>
      </c>
      <c r="Y87" s="244" cm="1">
        <f t="array" ref="Y87">IFERROR(SUMPRODUCT((LOWER(INDEX(Attendance!$E:$ZZ,MATCH($A87,Attendance!$A:$A,0),0))="x")*(TEXT(Attendance!$E$1:$ZZ$1,"mmm")="Jun"))/SUMPRODUCT((Attendance!$E$1:$ZZ$1&lt;&gt;"")*(TEXT(Attendance!$E$1:$ZZ$1,"mmm")="Jun")),0)</f>
        <v>0</v>
      </c>
      <c r="Z87" s="245" cm="1">
        <f t="array" ref="Z87">IFERROR(SUMPRODUCT((LOWER(INDEX(Attendance!$E:$ZZ,MATCH($A87,Attendance!$A:$A,0),0))="x")*(Attendance!$E$2:$ZZ$2=_xlfn.XLOOKUP(E$1,'Point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88" spans="1:26" x14ac:dyDescent="0.25">
      <c r="A88" s="58">
        <f>Attendance!A87</f>
        <v>85</v>
      </c>
      <c r="B88" s="60" t="str">
        <f>IF($A88=0,"",IFERROR(_xlfn.LET(_xlpm.x,INDEX(Attendance!$B:$B,MATCH($A88,Attendance!$A:$A,0)),IF(_xlpm.x=0,"",_xlpm.x)),""))</f>
        <v/>
      </c>
      <c r="C88" s="60" t="str">
        <f>IF($A88=0,"",IFERROR(_xlfn.LET(_xlpm.x,INDEX(Attendance!$C:$C,MATCH($A88,Attendance!$A:$A,0)),IF(_xlpm.x=0,"",_xlpm.x)),""))</f>
        <v/>
      </c>
      <c r="D88" s="60" t="str">
        <f>IF($A88=0,"",IFERROR(_xlfn.LET(_xlpm.x,INDEX(Attendance!$D:$D,MATCH($A88,Attendance!$A:$A,0)),IF(_xlpm.x=0,"",_xlpm.x)),""))</f>
        <v/>
      </c>
      <c r="E88" s="233" cm="1">
        <f t="array" ref="E88">SUMPRODUCT((LOWER(INDEX(Attendance!$D:$ZZ,MATCH($A88,Attendance!$A:$A,0),0))="x")*(Attendance!$D$2:$ZZ$2=_xlfn.XLOOKUP(E$1,'Point System'!$A:$A,'Point System'!$B:$B,""))*(TEXT(Attendance!$D$1:$ZZ$1,"mmm")="Jun"))*_xlfn.XLOOKUP(E$1,'Point System'!$A:$A,'Point System'!$C:$C,0)</f>
        <v>0</v>
      </c>
      <c r="F88" s="233" cm="1">
        <f t="array" ref="F88">SUMPRODUCT((LOWER(INDEX(Attendance!$D:$ZZ,MATCH($A88,Attendance!$A:$A,0),0))="x")*(Attendance!$D$2:$ZZ$2=_xlfn.XLOOKUP(F$1,'Point System'!$A:$A,'Point System'!$B:$B,""))*(TEXT(Attendance!$D$1:$ZZ$1,"mmm")="Jun"))*_xlfn.XLOOKUP(F$1,'Point System'!$A:$A,'Point System'!$C:$C,0)</f>
        <v>0</v>
      </c>
      <c r="G88" s="233" cm="1">
        <f t="array" ref="G88">SUMPRODUCT((LOWER(INDEX(Attendance!$D:$ZZ,MATCH($A88,Attendance!$A:$A,0),0))="x")*(Attendance!$D$2:$ZZ$2=_xlfn.XLOOKUP(G$1,'Point System'!$A:$A,'Point System'!$B:$B,""))*(TEXT(Attendance!$D$1:$ZZ$1,"mmm")="Jun"))*_xlfn.XLOOKUP(G$1,'Point System'!$A:$A,'Point System'!$C:$C,0)</f>
        <v>0</v>
      </c>
      <c r="H88" s="233" cm="1">
        <f t="array" ref="H88">SUMPRODUCT((LOWER(INDEX(Attendance!$D:$ZZ,MATCH($A88,Attendance!$A:$A,0),0))="x")*(Attendance!$D$2:$ZZ$2=_xlfn.XLOOKUP(H$1,'Point System'!$A:$A,'Point System'!$B:$B,""))*(TEXT(Attendance!$D$1:$ZZ$1,"mmm")="Jun"))*_xlfn.XLOOKUP(H$1,'Point System'!$A:$A,'Point System'!$C:$C,0)</f>
        <v>0</v>
      </c>
      <c r="I88" s="233" cm="1">
        <f t="array" ref="I88">SUMPRODUCT((LOWER(INDEX(Attendance!$D:$ZZ,MATCH($A88,Attendance!$A:$A,0),0))="x")*(Attendance!$D$2:$ZZ$2=_xlfn.XLOOKUP(I$1,'Point System'!$A:$A,'Point System'!$B:$B,""))*(TEXT(Attendance!$D$1:$ZZ$1,"mmm")="Jun"))*_xlfn.XLOOKUP(I$1,'Point System'!$A:$A,'Point System'!$C:$C,0)</f>
        <v>0</v>
      </c>
      <c r="J88" s="233" cm="1">
        <f t="array" ref="J88">SUMPRODUCT((LOWER(INDEX(Attendance!$D:$ZZ,MATCH($A88,Attendance!$A:$A,0),0))="x")*(Attendance!$D$2:$ZZ$2=_xlfn.XLOOKUP(J$1,'Point System'!$A:$A,'Point System'!$B:$B,""))*(TEXT(Attendance!$D$1:$ZZ$1,"mmm")="Jun"))*_xlfn.XLOOKUP(J$1,'Point System'!$A:$A,'Point System'!$C:$C,0)</f>
        <v>0</v>
      </c>
      <c r="K88" s="233" cm="1">
        <f t="array" ref="K88">SUMPRODUCT((LOWER(INDEX(Attendance!$D:$ZZ,MATCH($A88,Attendance!$A:$A,0),0))="x")*(Attendance!$D$2:$ZZ$2=_xlfn.XLOOKUP(K$1,'Point System'!$A:$A,'Point System'!$B:$B,""))*(TEXT(Attendance!$D$1:$ZZ$1,"mmm")="Jun"))*_xlfn.XLOOKUP(K$1,'Point System'!$A:$A,'Point System'!$C:$C,0)</f>
        <v>0</v>
      </c>
      <c r="L88" s="188"/>
      <c r="M88" s="188"/>
      <c r="N88" s="188"/>
      <c r="O88" s="188"/>
      <c r="P88" s="241">
        <f t="shared" si="3"/>
        <v>0</v>
      </c>
      <c r="Q88" s="242">
        <f>IFERROR(INDEX(Deduction!$AO:$AO,MATCH($A88,Deduction!$A:$A,0))*_xlfn.XLOOKUP(Q$1,'Point System'!$E:$E,'Point System'!$G:$G,0),0)</f>
        <v>0</v>
      </c>
      <c r="R88" s="242">
        <f>IFERROR(INDEX(Deduction!$AP:$AP,MATCH($A88,Deduction!$A:$A,0))*_xlfn.XLOOKUP(R$1,'Point System'!$E:$E,'Point System'!$G:$G,0),0)</f>
        <v>0</v>
      </c>
      <c r="S88" s="242">
        <f>IFERROR(INDEX(Deduction!$AQ:$AQ,MATCH($A88,Deduction!$A:$A,0))*_xlfn.XLOOKUP(S$1,'Point System'!$E:$E,'Point System'!$G:$G,0),0)</f>
        <v>0</v>
      </c>
      <c r="T88" s="242">
        <f>IFERROR(INDEX(Deduction!$AR:$AR,MATCH($A88,Deduction!$A:$A,0))*_xlfn.XLOOKUP(T$1,'Point System'!$E:$E,'Point System'!$G:$G,0),0)</f>
        <v>0</v>
      </c>
      <c r="U88" s="242">
        <f>IFERROR(INDEX(Deduction!$AS:$AS,MATCH($A88,Deduction!$A:$A,0))*_xlfn.XLOOKUP(U$1,'Point System'!$E:$E,'Point System'!$G:$G,0),0)</f>
        <v>0</v>
      </c>
      <c r="V88" s="242">
        <f>IFERROR(INDEX(Deduction!$AT:$AT,MATCH($A88,Deduction!$A:$A,0))*_xlfn.XLOOKUP(V$1,'Point System'!$E:$E,'Point System'!$G:$G,0),0)</f>
        <v>0</v>
      </c>
      <c r="W88" s="243">
        <f t="shared" si="4"/>
        <v>0</v>
      </c>
      <c r="X88" s="241">
        <f t="shared" si="5"/>
        <v>0</v>
      </c>
      <c r="Y88" s="244" cm="1">
        <f t="array" ref="Y88">IFERROR(SUMPRODUCT((LOWER(INDEX(Attendance!$E:$ZZ,MATCH($A88,Attendance!$A:$A,0),0))="x")*(TEXT(Attendance!$E$1:$ZZ$1,"mmm")="Jun"))/SUMPRODUCT((Attendance!$E$1:$ZZ$1&lt;&gt;"")*(TEXT(Attendance!$E$1:$ZZ$1,"mmm")="Jun")),0)</f>
        <v>0</v>
      </c>
      <c r="Z88" s="245" cm="1">
        <f t="array" ref="Z88">IFERROR(SUMPRODUCT((LOWER(INDEX(Attendance!$E:$ZZ,MATCH($A88,Attendance!$A:$A,0),0))="x")*(Attendance!$E$2:$ZZ$2=_xlfn.XLOOKUP(E$1,'Point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89" spans="1:26" x14ac:dyDescent="0.25">
      <c r="A89" s="60">
        <f>Attendance!A88</f>
        <v>86</v>
      </c>
      <c r="B89" s="60" t="str">
        <f>IF($A89=0,"",IFERROR(_xlfn.LET(_xlpm.x,INDEX(Attendance!$B:$B,MATCH($A89,Attendance!$A:$A,0)),IF(_xlpm.x=0,"",_xlpm.x)),""))</f>
        <v/>
      </c>
      <c r="C89" s="60" t="str">
        <f>IF($A89=0,"",IFERROR(_xlfn.LET(_xlpm.x,INDEX(Attendance!$C:$C,MATCH($A89,Attendance!$A:$A,0)),IF(_xlpm.x=0,"",_xlpm.x)),""))</f>
        <v/>
      </c>
      <c r="D89" s="60" t="str">
        <f>IF($A89=0,"",IFERROR(_xlfn.LET(_xlpm.x,INDEX(Attendance!$D:$D,MATCH($A89,Attendance!$A:$A,0)),IF(_xlpm.x=0,"",_xlpm.x)),""))</f>
        <v/>
      </c>
      <c r="E89" s="233" cm="1">
        <f t="array" ref="E89">SUMPRODUCT((LOWER(INDEX(Attendance!$D:$ZZ,MATCH($A89,Attendance!$A:$A,0),0))="x")*(Attendance!$D$2:$ZZ$2=_xlfn.XLOOKUP(E$1,'Point System'!$A:$A,'Point System'!$B:$B,""))*(TEXT(Attendance!$D$1:$ZZ$1,"mmm")="Jun"))*_xlfn.XLOOKUP(E$1,'Point System'!$A:$A,'Point System'!$C:$C,0)</f>
        <v>0</v>
      </c>
      <c r="F89" s="233" cm="1">
        <f t="array" ref="F89">SUMPRODUCT((LOWER(INDEX(Attendance!$D:$ZZ,MATCH($A89,Attendance!$A:$A,0),0))="x")*(Attendance!$D$2:$ZZ$2=_xlfn.XLOOKUP(F$1,'Point System'!$A:$A,'Point System'!$B:$B,""))*(TEXT(Attendance!$D$1:$ZZ$1,"mmm")="Jun"))*_xlfn.XLOOKUP(F$1,'Point System'!$A:$A,'Point System'!$C:$C,0)</f>
        <v>0</v>
      </c>
      <c r="G89" s="233" cm="1">
        <f t="array" ref="G89">SUMPRODUCT((LOWER(INDEX(Attendance!$D:$ZZ,MATCH($A89,Attendance!$A:$A,0),0))="x")*(Attendance!$D$2:$ZZ$2=_xlfn.XLOOKUP(G$1,'Point System'!$A:$A,'Point System'!$B:$B,""))*(TEXT(Attendance!$D$1:$ZZ$1,"mmm")="Jun"))*_xlfn.XLOOKUP(G$1,'Point System'!$A:$A,'Point System'!$C:$C,0)</f>
        <v>0</v>
      </c>
      <c r="H89" s="233" cm="1">
        <f t="array" ref="H89">SUMPRODUCT((LOWER(INDEX(Attendance!$D:$ZZ,MATCH($A89,Attendance!$A:$A,0),0))="x")*(Attendance!$D$2:$ZZ$2=_xlfn.XLOOKUP(H$1,'Point System'!$A:$A,'Point System'!$B:$B,""))*(TEXT(Attendance!$D$1:$ZZ$1,"mmm")="Jun"))*_xlfn.XLOOKUP(H$1,'Point System'!$A:$A,'Point System'!$C:$C,0)</f>
        <v>0</v>
      </c>
      <c r="I89" s="233" cm="1">
        <f t="array" ref="I89">SUMPRODUCT((LOWER(INDEX(Attendance!$D:$ZZ,MATCH($A89,Attendance!$A:$A,0),0))="x")*(Attendance!$D$2:$ZZ$2=_xlfn.XLOOKUP(I$1,'Point System'!$A:$A,'Point System'!$B:$B,""))*(TEXT(Attendance!$D$1:$ZZ$1,"mmm")="Jun"))*_xlfn.XLOOKUP(I$1,'Point System'!$A:$A,'Point System'!$C:$C,0)</f>
        <v>0</v>
      </c>
      <c r="J89" s="233" cm="1">
        <f t="array" ref="J89">SUMPRODUCT((LOWER(INDEX(Attendance!$D:$ZZ,MATCH($A89,Attendance!$A:$A,0),0))="x")*(Attendance!$D$2:$ZZ$2=_xlfn.XLOOKUP(J$1,'Point System'!$A:$A,'Point System'!$B:$B,""))*(TEXT(Attendance!$D$1:$ZZ$1,"mmm")="Jun"))*_xlfn.XLOOKUP(J$1,'Point System'!$A:$A,'Point System'!$C:$C,0)</f>
        <v>0</v>
      </c>
      <c r="K89" s="233" cm="1">
        <f t="array" ref="K89">SUMPRODUCT((LOWER(INDEX(Attendance!$D:$ZZ,MATCH($A89,Attendance!$A:$A,0),0))="x")*(Attendance!$D$2:$ZZ$2=_xlfn.XLOOKUP(K$1,'Point System'!$A:$A,'Point System'!$B:$B,""))*(TEXT(Attendance!$D$1:$ZZ$1,"mmm")="Jun"))*_xlfn.XLOOKUP(K$1,'Point System'!$A:$A,'Point System'!$C:$C,0)</f>
        <v>0</v>
      </c>
      <c r="L89" s="188"/>
      <c r="M89" s="188"/>
      <c r="N89" s="188"/>
      <c r="O89" s="188"/>
      <c r="P89" s="241">
        <f t="shared" si="3"/>
        <v>0</v>
      </c>
      <c r="Q89" s="242">
        <f>IFERROR(INDEX(Deduction!$AO:$AO,MATCH($A89,Deduction!$A:$A,0))*_xlfn.XLOOKUP(Q$1,'Point System'!$E:$E,'Point System'!$G:$G,0),0)</f>
        <v>0</v>
      </c>
      <c r="R89" s="242">
        <f>IFERROR(INDEX(Deduction!$AP:$AP,MATCH($A89,Deduction!$A:$A,0))*_xlfn.XLOOKUP(R$1,'Point System'!$E:$E,'Point System'!$G:$G,0),0)</f>
        <v>0</v>
      </c>
      <c r="S89" s="242">
        <f>IFERROR(INDEX(Deduction!$AQ:$AQ,MATCH($A89,Deduction!$A:$A,0))*_xlfn.XLOOKUP(S$1,'Point System'!$E:$E,'Point System'!$G:$G,0),0)</f>
        <v>0</v>
      </c>
      <c r="T89" s="242">
        <f>IFERROR(INDEX(Deduction!$AR:$AR,MATCH($A89,Deduction!$A:$A,0))*_xlfn.XLOOKUP(T$1,'Point System'!$E:$E,'Point System'!$G:$G,0),0)</f>
        <v>0</v>
      </c>
      <c r="U89" s="242">
        <f>IFERROR(INDEX(Deduction!$AS:$AS,MATCH($A89,Deduction!$A:$A,0))*_xlfn.XLOOKUP(U$1,'Point System'!$E:$E,'Point System'!$G:$G,0),0)</f>
        <v>0</v>
      </c>
      <c r="V89" s="242">
        <f>IFERROR(INDEX(Deduction!$AT:$AT,MATCH($A89,Deduction!$A:$A,0))*_xlfn.XLOOKUP(V$1,'Point System'!$E:$E,'Point System'!$G:$G,0),0)</f>
        <v>0</v>
      </c>
      <c r="W89" s="243">
        <f t="shared" si="4"/>
        <v>0</v>
      </c>
      <c r="X89" s="241">
        <f t="shared" si="5"/>
        <v>0</v>
      </c>
      <c r="Y89" s="244" cm="1">
        <f t="array" ref="Y89">IFERROR(SUMPRODUCT((LOWER(INDEX(Attendance!$E:$ZZ,MATCH($A89,Attendance!$A:$A,0),0))="x")*(TEXT(Attendance!$E$1:$ZZ$1,"mmm")="Jun"))/SUMPRODUCT((Attendance!$E$1:$ZZ$1&lt;&gt;"")*(TEXT(Attendance!$E$1:$ZZ$1,"mmm")="Jun")),0)</f>
        <v>0</v>
      </c>
      <c r="Z89" s="245" cm="1">
        <f t="array" ref="Z89">IFERROR(SUMPRODUCT((LOWER(INDEX(Attendance!$E:$ZZ,MATCH($A89,Attendance!$A:$A,0),0))="x")*(Attendance!$E$2:$ZZ$2=_xlfn.XLOOKUP(E$1,'Point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90" spans="1:26" x14ac:dyDescent="0.25">
      <c r="A90" s="58">
        <f>Attendance!A89</f>
        <v>87</v>
      </c>
      <c r="B90" s="60" t="str">
        <f>IF($A90=0,"",IFERROR(_xlfn.LET(_xlpm.x,INDEX(Attendance!$B:$B,MATCH($A90,Attendance!$A:$A,0)),IF(_xlpm.x=0,"",_xlpm.x)),""))</f>
        <v/>
      </c>
      <c r="C90" s="60" t="str">
        <f>IF($A90=0,"",IFERROR(_xlfn.LET(_xlpm.x,INDEX(Attendance!$C:$C,MATCH($A90,Attendance!$A:$A,0)),IF(_xlpm.x=0,"",_xlpm.x)),""))</f>
        <v/>
      </c>
      <c r="D90" s="60" t="str">
        <f>IF($A90=0,"",IFERROR(_xlfn.LET(_xlpm.x,INDEX(Attendance!$D:$D,MATCH($A90,Attendance!$A:$A,0)),IF(_xlpm.x=0,"",_xlpm.x)),""))</f>
        <v/>
      </c>
      <c r="E90" s="233" cm="1">
        <f t="array" ref="E90">SUMPRODUCT((LOWER(INDEX(Attendance!$D:$ZZ,MATCH($A90,Attendance!$A:$A,0),0))="x")*(Attendance!$D$2:$ZZ$2=_xlfn.XLOOKUP(E$1,'Point System'!$A:$A,'Point System'!$B:$B,""))*(TEXT(Attendance!$D$1:$ZZ$1,"mmm")="Jun"))*_xlfn.XLOOKUP(E$1,'Point System'!$A:$A,'Point System'!$C:$C,0)</f>
        <v>0</v>
      </c>
      <c r="F90" s="233" cm="1">
        <f t="array" ref="F90">SUMPRODUCT((LOWER(INDEX(Attendance!$D:$ZZ,MATCH($A90,Attendance!$A:$A,0),0))="x")*(Attendance!$D$2:$ZZ$2=_xlfn.XLOOKUP(F$1,'Point System'!$A:$A,'Point System'!$B:$B,""))*(TEXT(Attendance!$D$1:$ZZ$1,"mmm")="Jun"))*_xlfn.XLOOKUP(F$1,'Point System'!$A:$A,'Point System'!$C:$C,0)</f>
        <v>0</v>
      </c>
      <c r="G90" s="233" cm="1">
        <f t="array" ref="G90">SUMPRODUCT((LOWER(INDEX(Attendance!$D:$ZZ,MATCH($A90,Attendance!$A:$A,0),0))="x")*(Attendance!$D$2:$ZZ$2=_xlfn.XLOOKUP(G$1,'Point System'!$A:$A,'Point System'!$B:$B,""))*(TEXT(Attendance!$D$1:$ZZ$1,"mmm")="Jun"))*_xlfn.XLOOKUP(G$1,'Point System'!$A:$A,'Point System'!$C:$C,0)</f>
        <v>0</v>
      </c>
      <c r="H90" s="233" cm="1">
        <f t="array" ref="H90">SUMPRODUCT((LOWER(INDEX(Attendance!$D:$ZZ,MATCH($A90,Attendance!$A:$A,0),0))="x")*(Attendance!$D$2:$ZZ$2=_xlfn.XLOOKUP(H$1,'Point System'!$A:$A,'Point System'!$B:$B,""))*(TEXT(Attendance!$D$1:$ZZ$1,"mmm")="Jun"))*_xlfn.XLOOKUP(H$1,'Point System'!$A:$A,'Point System'!$C:$C,0)</f>
        <v>0</v>
      </c>
      <c r="I90" s="233" cm="1">
        <f t="array" ref="I90">SUMPRODUCT((LOWER(INDEX(Attendance!$D:$ZZ,MATCH($A90,Attendance!$A:$A,0),0))="x")*(Attendance!$D$2:$ZZ$2=_xlfn.XLOOKUP(I$1,'Point System'!$A:$A,'Point System'!$B:$B,""))*(TEXT(Attendance!$D$1:$ZZ$1,"mmm")="Jun"))*_xlfn.XLOOKUP(I$1,'Point System'!$A:$A,'Point System'!$C:$C,0)</f>
        <v>0</v>
      </c>
      <c r="J90" s="233" cm="1">
        <f t="array" ref="J90">SUMPRODUCT((LOWER(INDEX(Attendance!$D:$ZZ,MATCH($A90,Attendance!$A:$A,0),0))="x")*(Attendance!$D$2:$ZZ$2=_xlfn.XLOOKUP(J$1,'Point System'!$A:$A,'Point System'!$B:$B,""))*(TEXT(Attendance!$D$1:$ZZ$1,"mmm")="Jun"))*_xlfn.XLOOKUP(J$1,'Point System'!$A:$A,'Point System'!$C:$C,0)</f>
        <v>0</v>
      </c>
      <c r="K90" s="233" cm="1">
        <f t="array" ref="K90">SUMPRODUCT((LOWER(INDEX(Attendance!$D:$ZZ,MATCH($A90,Attendance!$A:$A,0),0))="x")*(Attendance!$D$2:$ZZ$2=_xlfn.XLOOKUP(K$1,'Point System'!$A:$A,'Point System'!$B:$B,""))*(TEXT(Attendance!$D$1:$ZZ$1,"mmm")="Jun"))*_xlfn.XLOOKUP(K$1,'Point System'!$A:$A,'Point System'!$C:$C,0)</f>
        <v>0</v>
      </c>
      <c r="L90" s="188"/>
      <c r="M90" s="188"/>
      <c r="N90" s="188"/>
      <c r="O90" s="188"/>
      <c r="P90" s="241">
        <f t="shared" si="3"/>
        <v>0</v>
      </c>
      <c r="Q90" s="242">
        <f>IFERROR(INDEX(Deduction!$AO:$AO,MATCH($A90,Deduction!$A:$A,0))*_xlfn.XLOOKUP(Q$1,'Point System'!$E:$E,'Point System'!$G:$G,0),0)</f>
        <v>0</v>
      </c>
      <c r="R90" s="242">
        <f>IFERROR(INDEX(Deduction!$AP:$AP,MATCH($A90,Deduction!$A:$A,0))*_xlfn.XLOOKUP(R$1,'Point System'!$E:$E,'Point System'!$G:$G,0),0)</f>
        <v>0</v>
      </c>
      <c r="S90" s="242">
        <f>IFERROR(INDEX(Deduction!$AQ:$AQ,MATCH($A90,Deduction!$A:$A,0))*_xlfn.XLOOKUP(S$1,'Point System'!$E:$E,'Point System'!$G:$G,0),0)</f>
        <v>0</v>
      </c>
      <c r="T90" s="242">
        <f>IFERROR(INDEX(Deduction!$AR:$AR,MATCH($A90,Deduction!$A:$A,0))*_xlfn.XLOOKUP(T$1,'Point System'!$E:$E,'Point System'!$G:$G,0),0)</f>
        <v>0</v>
      </c>
      <c r="U90" s="242">
        <f>IFERROR(INDEX(Deduction!$AS:$AS,MATCH($A90,Deduction!$A:$A,0))*_xlfn.XLOOKUP(U$1,'Point System'!$E:$E,'Point System'!$G:$G,0),0)</f>
        <v>0</v>
      </c>
      <c r="V90" s="242">
        <f>IFERROR(INDEX(Deduction!$AT:$AT,MATCH($A90,Deduction!$A:$A,0))*_xlfn.XLOOKUP(V$1,'Point System'!$E:$E,'Point System'!$G:$G,0),0)</f>
        <v>0</v>
      </c>
      <c r="W90" s="243">
        <f t="shared" si="4"/>
        <v>0</v>
      </c>
      <c r="X90" s="241">
        <f t="shared" si="5"/>
        <v>0</v>
      </c>
      <c r="Y90" s="244" cm="1">
        <f t="array" ref="Y90">IFERROR(SUMPRODUCT((LOWER(INDEX(Attendance!$E:$ZZ,MATCH($A90,Attendance!$A:$A,0),0))="x")*(TEXT(Attendance!$E$1:$ZZ$1,"mmm")="Jun"))/SUMPRODUCT((Attendance!$E$1:$ZZ$1&lt;&gt;"")*(TEXT(Attendance!$E$1:$ZZ$1,"mmm")="Jun")),0)</f>
        <v>0</v>
      </c>
      <c r="Z90" s="245" cm="1">
        <f t="array" ref="Z90">IFERROR(SUMPRODUCT((LOWER(INDEX(Attendance!$E:$ZZ,MATCH($A90,Attendance!$A:$A,0),0))="x")*(Attendance!$E$2:$ZZ$2=_xlfn.XLOOKUP(E$1,'Point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91" spans="1:26" x14ac:dyDescent="0.25">
      <c r="A91" s="60">
        <f>Attendance!A90</f>
        <v>88</v>
      </c>
      <c r="B91" s="60" t="str">
        <f>IF($A91=0,"",IFERROR(_xlfn.LET(_xlpm.x,INDEX(Attendance!$B:$B,MATCH($A91,Attendance!$A:$A,0)),IF(_xlpm.x=0,"",_xlpm.x)),""))</f>
        <v/>
      </c>
      <c r="C91" s="60" t="str">
        <f>IF($A91=0,"",IFERROR(_xlfn.LET(_xlpm.x,INDEX(Attendance!$C:$C,MATCH($A91,Attendance!$A:$A,0)),IF(_xlpm.x=0,"",_xlpm.x)),""))</f>
        <v/>
      </c>
      <c r="D91" s="60" t="str">
        <f>IF($A91=0,"",IFERROR(_xlfn.LET(_xlpm.x,INDEX(Attendance!$D:$D,MATCH($A91,Attendance!$A:$A,0)),IF(_xlpm.x=0,"",_xlpm.x)),""))</f>
        <v/>
      </c>
      <c r="E91" s="233" cm="1">
        <f t="array" ref="E91">SUMPRODUCT((LOWER(INDEX(Attendance!$D:$ZZ,MATCH($A91,Attendance!$A:$A,0),0))="x")*(Attendance!$D$2:$ZZ$2=_xlfn.XLOOKUP(E$1,'Point System'!$A:$A,'Point System'!$B:$B,""))*(TEXT(Attendance!$D$1:$ZZ$1,"mmm")="Jun"))*_xlfn.XLOOKUP(E$1,'Point System'!$A:$A,'Point System'!$C:$C,0)</f>
        <v>0</v>
      </c>
      <c r="F91" s="233" cm="1">
        <f t="array" ref="F91">SUMPRODUCT((LOWER(INDEX(Attendance!$D:$ZZ,MATCH($A91,Attendance!$A:$A,0),0))="x")*(Attendance!$D$2:$ZZ$2=_xlfn.XLOOKUP(F$1,'Point System'!$A:$A,'Point System'!$B:$B,""))*(TEXT(Attendance!$D$1:$ZZ$1,"mmm")="Jun"))*_xlfn.XLOOKUP(F$1,'Point System'!$A:$A,'Point System'!$C:$C,0)</f>
        <v>0</v>
      </c>
      <c r="G91" s="233" cm="1">
        <f t="array" ref="G91">SUMPRODUCT((LOWER(INDEX(Attendance!$D:$ZZ,MATCH($A91,Attendance!$A:$A,0),0))="x")*(Attendance!$D$2:$ZZ$2=_xlfn.XLOOKUP(G$1,'Point System'!$A:$A,'Point System'!$B:$B,""))*(TEXT(Attendance!$D$1:$ZZ$1,"mmm")="Jun"))*_xlfn.XLOOKUP(G$1,'Point System'!$A:$A,'Point System'!$C:$C,0)</f>
        <v>0</v>
      </c>
      <c r="H91" s="233" cm="1">
        <f t="array" ref="H91">SUMPRODUCT((LOWER(INDEX(Attendance!$D:$ZZ,MATCH($A91,Attendance!$A:$A,0),0))="x")*(Attendance!$D$2:$ZZ$2=_xlfn.XLOOKUP(H$1,'Point System'!$A:$A,'Point System'!$B:$B,""))*(TEXT(Attendance!$D$1:$ZZ$1,"mmm")="Jun"))*_xlfn.XLOOKUP(H$1,'Point System'!$A:$A,'Point System'!$C:$C,0)</f>
        <v>0</v>
      </c>
      <c r="I91" s="233" cm="1">
        <f t="array" ref="I91">SUMPRODUCT((LOWER(INDEX(Attendance!$D:$ZZ,MATCH($A91,Attendance!$A:$A,0),0))="x")*(Attendance!$D$2:$ZZ$2=_xlfn.XLOOKUP(I$1,'Point System'!$A:$A,'Point System'!$B:$B,""))*(TEXT(Attendance!$D$1:$ZZ$1,"mmm")="Jun"))*_xlfn.XLOOKUP(I$1,'Point System'!$A:$A,'Point System'!$C:$C,0)</f>
        <v>0</v>
      </c>
      <c r="J91" s="233" cm="1">
        <f t="array" ref="J91">SUMPRODUCT((LOWER(INDEX(Attendance!$D:$ZZ,MATCH($A91,Attendance!$A:$A,0),0))="x")*(Attendance!$D$2:$ZZ$2=_xlfn.XLOOKUP(J$1,'Point System'!$A:$A,'Point System'!$B:$B,""))*(TEXT(Attendance!$D$1:$ZZ$1,"mmm")="Jun"))*_xlfn.XLOOKUP(J$1,'Point System'!$A:$A,'Point System'!$C:$C,0)</f>
        <v>0</v>
      </c>
      <c r="K91" s="233" cm="1">
        <f t="array" ref="K91">SUMPRODUCT((LOWER(INDEX(Attendance!$D:$ZZ,MATCH($A91,Attendance!$A:$A,0),0))="x")*(Attendance!$D$2:$ZZ$2=_xlfn.XLOOKUP(K$1,'Point System'!$A:$A,'Point System'!$B:$B,""))*(TEXT(Attendance!$D$1:$ZZ$1,"mmm")="Jun"))*_xlfn.XLOOKUP(K$1,'Point System'!$A:$A,'Point System'!$C:$C,0)</f>
        <v>0</v>
      </c>
      <c r="L91" s="188"/>
      <c r="M91" s="188"/>
      <c r="N91" s="188"/>
      <c r="O91" s="188"/>
      <c r="P91" s="241">
        <f t="shared" si="3"/>
        <v>0</v>
      </c>
      <c r="Q91" s="242">
        <f>IFERROR(INDEX(Deduction!$AO:$AO,MATCH($A91,Deduction!$A:$A,0))*_xlfn.XLOOKUP(Q$1,'Point System'!$E:$E,'Point System'!$G:$G,0),0)</f>
        <v>0</v>
      </c>
      <c r="R91" s="242">
        <f>IFERROR(INDEX(Deduction!$AP:$AP,MATCH($A91,Deduction!$A:$A,0))*_xlfn.XLOOKUP(R$1,'Point System'!$E:$E,'Point System'!$G:$G,0),0)</f>
        <v>0</v>
      </c>
      <c r="S91" s="242">
        <f>IFERROR(INDEX(Deduction!$AQ:$AQ,MATCH($A91,Deduction!$A:$A,0))*_xlfn.XLOOKUP(S$1,'Point System'!$E:$E,'Point System'!$G:$G,0),0)</f>
        <v>0</v>
      </c>
      <c r="T91" s="242">
        <f>IFERROR(INDEX(Deduction!$AR:$AR,MATCH($A91,Deduction!$A:$A,0))*_xlfn.XLOOKUP(T$1,'Point System'!$E:$E,'Point System'!$G:$G,0),0)</f>
        <v>0</v>
      </c>
      <c r="U91" s="242">
        <f>IFERROR(INDEX(Deduction!$AS:$AS,MATCH($A91,Deduction!$A:$A,0))*_xlfn.XLOOKUP(U$1,'Point System'!$E:$E,'Point System'!$G:$G,0),0)</f>
        <v>0</v>
      </c>
      <c r="V91" s="242">
        <f>IFERROR(INDEX(Deduction!$AT:$AT,MATCH($A91,Deduction!$A:$A,0))*_xlfn.XLOOKUP(V$1,'Point System'!$E:$E,'Point System'!$G:$G,0),0)</f>
        <v>0</v>
      </c>
      <c r="W91" s="243">
        <f t="shared" si="4"/>
        <v>0</v>
      </c>
      <c r="X91" s="241">
        <f t="shared" si="5"/>
        <v>0</v>
      </c>
      <c r="Y91" s="244" cm="1">
        <f t="array" ref="Y91">IFERROR(SUMPRODUCT((LOWER(INDEX(Attendance!$E:$ZZ,MATCH($A91,Attendance!$A:$A,0),0))="x")*(TEXT(Attendance!$E$1:$ZZ$1,"mmm")="Jun"))/SUMPRODUCT((Attendance!$E$1:$ZZ$1&lt;&gt;"")*(TEXT(Attendance!$E$1:$ZZ$1,"mmm")="Jun")),0)</f>
        <v>0</v>
      </c>
      <c r="Z91" s="245" cm="1">
        <f t="array" ref="Z91">IFERROR(SUMPRODUCT((LOWER(INDEX(Attendance!$E:$ZZ,MATCH($A91,Attendance!$A:$A,0),0))="x")*(Attendance!$E$2:$ZZ$2=_xlfn.XLOOKUP(E$1,'Point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92" spans="1:26" x14ac:dyDescent="0.25">
      <c r="A92" s="58">
        <f>Attendance!A91</f>
        <v>89</v>
      </c>
      <c r="B92" s="60" t="str">
        <f>IF($A92=0,"",IFERROR(_xlfn.LET(_xlpm.x,INDEX(Attendance!$B:$B,MATCH($A92,Attendance!$A:$A,0)),IF(_xlpm.x=0,"",_xlpm.x)),""))</f>
        <v/>
      </c>
      <c r="C92" s="60" t="str">
        <f>IF($A92=0,"",IFERROR(_xlfn.LET(_xlpm.x,INDEX(Attendance!$C:$C,MATCH($A92,Attendance!$A:$A,0)),IF(_xlpm.x=0,"",_xlpm.x)),""))</f>
        <v/>
      </c>
      <c r="D92" s="60" t="str">
        <f>IF($A92=0,"",IFERROR(_xlfn.LET(_xlpm.x,INDEX(Attendance!$D:$D,MATCH($A92,Attendance!$A:$A,0)),IF(_xlpm.x=0,"",_xlpm.x)),""))</f>
        <v/>
      </c>
      <c r="E92" s="233" cm="1">
        <f t="array" ref="E92">SUMPRODUCT((LOWER(INDEX(Attendance!$D:$ZZ,MATCH($A92,Attendance!$A:$A,0),0))="x")*(Attendance!$D$2:$ZZ$2=_xlfn.XLOOKUP(E$1,'Point System'!$A:$A,'Point System'!$B:$B,""))*(TEXT(Attendance!$D$1:$ZZ$1,"mmm")="Jun"))*_xlfn.XLOOKUP(E$1,'Point System'!$A:$A,'Point System'!$C:$C,0)</f>
        <v>0</v>
      </c>
      <c r="F92" s="233" cm="1">
        <f t="array" ref="F92">SUMPRODUCT((LOWER(INDEX(Attendance!$D:$ZZ,MATCH($A92,Attendance!$A:$A,0),0))="x")*(Attendance!$D$2:$ZZ$2=_xlfn.XLOOKUP(F$1,'Point System'!$A:$A,'Point System'!$B:$B,""))*(TEXT(Attendance!$D$1:$ZZ$1,"mmm")="Jun"))*_xlfn.XLOOKUP(F$1,'Point System'!$A:$A,'Point System'!$C:$C,0)</f>
        <v>0</v>
      </c>
      <c r="G92" s="233" cm="1">
        <f t="array" ref="G92">SUMPRODUCT((LOWER(INDEX(Attendance!$D:$ZZ,MATCH($A92,Attendance!$A:$A,0),0))="x")*(Attendance!$D$2:$ZZ$2=_xlfn.XLOOKUP(G$1,'Point System'!$A:$A,'Point System'!$B:$B,""))*(TEXT(Attendance!$D$1:$ZZ$1,"mmm")="Jun"))*_xlfn.XLOOKUP(G$1,'Point System'!$A:$A,'Point System'!$C:$C,0)</f>
        <v>0</v>
      </c>
      <c r="H92" s="233" cm="1">
        <f t="array" ref="H92">SUMPRODUCT((LOWER(INDEX(Attendance!$D:$ZZ,MATCH($A92,Attendance!$A:$A,0),0))="x")*(Attendance!$D$2:$ZZ$2=_xlfn.XLOOKUP(H$1,'Point System'!$A:$A,'Point System'!$B:$B,""))*(TEXT(Attendance!$D$1:$ZZ$1,"mmm")="Jun"))*_xlfn.XLOOKUP(H$1,'Point System'!$A:$A,'Point System'!$C:$C,0)</f>
        <v>0</v>
      </c>
      <c r="I92" s="233" cm="1">
        <f t="array" ref="I92">SUMPRODUCT((LOWER(INDEX(Attendance!$D:$ZZ,MATCH($A92,Attendance!$A:$A,0),0))="x")*(Attendance!$D$2:$ZZ$2=_xlfn.XLOOKUP(I$1,'Point System'!$A:$A,'Point System'!$B:$B,""))*(TEXT(Attendance!$D$1:$ZZ$1,"mmm")="Jun"))*_xlfn.XLOOKUP(I$1,'Point System'!$A:$A,'Point System'!$C:$C,0)</f>
        <v>0</v>
      </c>
      <c r="J92" s="233" cm="1">
        <f t="array" ref="J92">SUMPRODUCT((LOWER(INDEX(Attendance!$D:$ZZ,MATCH($A92,Attendance!$A:$A,0),0))="x")*(Attendance!$D$2:$ZZ$2=_xlfn.XLOOKUP(J$1,'Point System'!$A:$A,'Point System'!$B:$B,""))*(TEXT(Attendance!$D$1:$ZZ$1,"mmm")="Jun"))*_xlfn.XLOOKUP(J$1,'Point System'!$A:$A,'Point System'!$C:$C,0)</f>
        <v>0</v>
      </c>
      <c r="K92" s="233" cm="1">
        <f t="array" ref="K92">SUMPRODUCT((LOWER(INDEX(Attendance!$D:$ZZ,MATCH($A92,Attendance!$A:$A,0),0))="x")*(Attendance!$D$2:$ZZ$2=_xlfn.XLOOKUP(K$1,'Point System'!$A:$A,'Point System'!$B:$B,""))*(TEXT(Attendance!$D$1:$ZZ$1,"mmm")="Jun"))*_xlfn.XLOOKUP(K$1,'Point System'!$A:$A,'Point System'!$C:$C,0)</f>
        <v>0</v>
      </c>
      <c r="L92" s="188"/>
      <c r="M92" s="188"/>
      <c r="N92" s="188"/>
      <c r="O92" s="188"/>
      <c r="P92" s="241">
        <f t="shared" si="3"/>
        <v>0</v>
      </c>
      <c r="Q92" s="242">
        <f>IFERROR(INDEX(Deduction!$AO:$AO,MATCH($A92,Deduction!$A:$A,0))*_xlfn.XLOOKUP(Q$1,'Point System'!$E:$E,'Point System'!$G:$G,0),0)</f>
        <v>0</v>
      </c>
      <c r="R92" s="242">
        <f>IFERROR(INDEX(Deduction!$AP:$AP,MATCH($A92,Deduction!$A:$A,0))*_xlfn.XLOOKUP(R$1,'Point System'!$E:$E,'Point System'!$G:$G,0),0)</f>
        <v>0</v>
      </c>
      <c r="S92" s="242">
        <f>IFERROR(INDEX(Deduction!$AQ:$AQ,MATCH($A92,Deduction!$A:$A,0))*_xlfn.XLOOKUP(S$1,'Point System'!$E:$E,'Point System'!$G:$G,0),0)</f>
        <v>0</v>
      </c>
      <c r="T92" s="242">
        <f>IFERROR(INDEX(Deduction!$AR:$AR,MATCH($A92,Deduction!$A:$A,0))*_xlfn.XLOOKUP(T$1,'Point System'!$E:$E,'Point System'!$G:$G,0),0)</f>
        <v>0</v>
      </c>
      <c r="U92" s="242">
        <f>IFERROR(INDEX(Deduction!$AS:$AS,MATCH($A92,Deduction!$A:$A,0))*_xlfn.XLOOKUP(U$1,'Point System'!$E:$E,'Point System'!$G:$G,0),0)</f>
        <v>0</v>
      </c>
      <c r="V92" s="242">
        <f>IFERROR(INDEX(Deduction!$AT:$AT,MATCH($A92,Deduction!$A:$A,0))*_xlfn.XLOOKUP(V$1,'Point System'!$E:$E,'Point System'!$G:$G,0),0)</f>
        <v>0</v>
      </c>
      <c r="W92" s="243">
        <f t="shared" si="4"/>
        <v>0</v>
      </c>
      <c r="X92" s="241">
        <f t="shared" si="5"/>
        <v>0</v>
      </c>
      <c r="Y92" s="244" cm="1">
        <f t="array" ref="Y92">IFERROR(SUMPRODUCT((LOWER(INDEX(Attendance!$E:$ZZ,MATCH($A92,Attendance!$A:$A,0),0))="x")*(TEXT(Attendance!$E$1:$ZZ$1,"mmm")="Jun"))/SUMPRODUCT((Attendance!$E$1:$ZZ$1&lt;&gt;"")*(TEXT(Attendance!$E$1:$ZZ$1,"mmm")="Jun")),0)</f>
        <v>0</v>
      </c>
      <c r="Z92" s="245" cm="1">
        <f t="array" ref="Z92">IFERROR(SUMPRODUCT((LOWER(INDEX(Attendance!$E:$ZZ,MATCH($A92,Attendance!$A:$A,0),0))="x")*(Attendance!$E$2:$ZZ$2=_xlfn.XLOOKUP(E$1,'Point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93" spans="1:26" x14ac:dyDescent="0.25">
      <c r="A93" s="60">
        <f>Attendance!A92</f>
        <v>90</v>
      </c>
      <c r="B93" s="60" t="str">
        <f>IF($A93=0,"",IFERROR(_xlfn.LET(_xlpm.x,INDEX(Attendance!$B:$B,MATCH($A93,Attendance!$A:$A,0)),IF(_xlpm.x=0,"",_xlpm.x)),""))</f>
        <v/>
      </c>
      <c r="C93" s="60" t="str">
        <f>IF($A93=0,"",IFERROR(_xlfn.LET(_xlpm.x,INDEX(Attendance!$C:$C,MATCH($A93,Attendance!$A:$A,0)),IF(_xlpm.x=0,"",_xlpm.x)),""))</f>
        <v/>
      </c>
      <c r="D93" s="60" t="str">
        <f>IF($A93=0,"",IFERROR(_xlfn.LET(_xlpm.x,INDEX(Attendance!$D:$D,MATCH($A93,Attendance!$A:$A,0)),IF(_xlpm.x=0,"",_xlpm.x)),""))</f>
        <v/>
      </c>
      <c r="E93" s="233" cm="1">
        <f t="array" ref="E93">SUMPRODUCT((LOWER(INDEX(Attendance!$D:$ZZ,MATCH($A93,Attendance!$A:$A,0),0))="x")*(Attendance!$D$2:$ZZ$2=_xlfn.XLOOKUP(E$1,'Point System'!$A:$A,'Point System'!$B:$B,""))*(TEXT(Attendance!$D$1:$ZZ$1,"mmm")="Jun"))*_xlfn.XLOOKUP(E$1,'Point System'!$A:$A,'Point System'!$C:$C,0)</f>
        <v>0</v>
      </c>
      <c r="F93" s="233" cm="1">
        <f t="array" ref="F93">SUMPRODUCT((LOWER(INDEX(Attendance!$D:$ZZ,MATCH($A93,Attendance!$A:$A,0),0))="x")*(Attendance!$D$2:$ZZ$2=_xlfn.XLOOKUP(F$1,'Point System'!$A:$A,'Point System'!$B:$B,""))*(TEXT(Attendance!$D$1:$ZZ$1,"mmm")="Jun"))*_xlfn.XLOOKUP(F$1,'Point System'!$A:$A,'Point System'!$C:$C,0)</f>
        <v>0</v>
      </c>
      <c r="G93" s="233" cm="1">
        <f t="array" ref="G93">SUMPRODUCT((LOWER(INDEX(Attendance!$D:$ZZ,MATCH($A93,Attendance!$A:$A,0),0))="x")*(Attendance!$D$2:$ZZ$2=_xlfn.XLOOKUP(G$1,'Point System'!$A:$A,'Point System'!$B:$B,""))*(TEXT(Attendance!$D$1:$ZZ$1,"mmm")="Jun"))*_xlfn.XLOOKUP(G$1,'Point System'!$A:$A,'Point System'!$C:$C,0)</f>
        <v>0</v>
      </c>
      <c r="H93" s="233" cm="1">
        <f t="array" ref="H93">SUMPRODUCT((LOWER(INDEX(Attendance!$D:$ZZ,MATCH($A93,Attendance!$A:$A,0),0))="x")*(Attendance!$D$2:$ZZ$2=_xlfn.XLOOKUP(H$1,'Point System'!$A:$A,'Point System'!$B:$B,""))*(TEXT(Attendance!$D$1:$ZZ$1,"mmm")="Jun"))*_xlfn.XLOOKUP(H$1,'Point System'!$A:$A,'Point System'!$C:$C,0)</f>
        <v>0</v>
      </c>
      <c r="I93" s="233" cm="1">
        <f t="array" ref="I93">SUMPRODUCT((LOWER(INDEX(Attendance!$D:$ZZ,MATCH($A93,Attendance!$A:$A,0),0))="x")*(Attendance!$D$2:$ZZ$2=_xlfn.XLOOKUP(I$1,'Point System'!$A:$A,'Point System'!$B:$B,""))*(TEXT(Attendance!$D$1:$ZZ$1,"mmm")="Jun"))*_xlfn.XLOOKUP(I$1,'Point System'!$A:$A,'Point System'!$C:$C,0)</f>
        <v>0</v>
      </c>
      <c r="J93" s="233" cm="1">
        <f t="array" ref="J93">SUMPRODUCT((LOWER(INDEX(Attendance!$D:$ZZ,MATCH($A93,Attendance!$A:$A,0),0))="x")*(Attendance!$D$2:$ZZ$2=_xlfn.XLOOKUP(J$1,'Point System'!$A:$A,'Point System'!$B:$B,""))*(TEXT(Attendance!$D$1:$ZZ$1,"mmm")="Jun"))*_xlfn.XLOOKUP(J$1,'Point System'!$A:$A,'Point System'!$C:$C,0)</f>
        <v>0</v>
      </c>
      <c r="K93" s="233" cm="1">
        <f t="array" ref="K93">SUMPRODUCT((LOWER(INDEX(Attendance!$D:$ZZ,MATCH($A93,Attendance!$A:$A,0),0))="x")*(Attendance!$D$2:$ZZ$2=_xlfn.XLOOKUP(K$1,'Point System'!$A:$A,'Point System'!$B:$B,""))*(TEXT(Attendance!$D$1:$ZZ$1,"mmm")="Jun"))*_xlfn.XLOOKUP(K$1,'Point System'!$A:$A,'Point System'!$C:$C,0)</f>
        <v>0</v>
      </c>
      <c r="L93" s="188"/>
      <c r="M93" s="188"/>
      <c r="N93" s="188"/>
      <c r="O93" s="188"/>
      <c r="P93" s="241">
        <f t="shared" si="3"/>
        <v>0</v>
      </c>
      <c r="Q93" s="242">
        <f>IFERROR(INDEX(Deduction!$AO:$AO,MATCH($A93,Deduction!$A:$A,0))*_xlfn.XLOOKUP(Q$1,'Point System'!$E:$E,'Point System'!$G:$G,0),0)</f>
        <v>0</v>
      </c>
      <c r="R93" s="242">
        <f>IFERROR(INDEX(Deduction!$AP:$AP,MATCH($A93,Deduction!$A:$A,0))*_xlfn.XLOOKUP(R$1,'Point System'!$E:$E,'Point System'!$G:$G,0),0)</f>
        <v>0</v>
      </c>
      <c r="S93" s="242">
        <f>IFERROR(INDEX(Deduction!$AQ:$AQ,MATCH($A93,Deduction!$A:$A,0))*_xlfn.XLOOKUP(S$1,'Point System'!$E:$E,'Point System'!$G:$G,0),0)</f>
        <v>0</v>
      </c>
      <c r="T93" s="242">
        <f>IFERROR(INDEX(Deduction!$AR:$AR,MATCH($A93,Deduction!$A:$A,0))*_xlfn.XLOOKUP(T$1,'Point System'!$E:$E,'Point System'!$G:$G,0),0)</f>
        <v>0</v>
      </c>
      <c r="U93" s="242">
        <f>IFERROR(INDEX(Deduction!$AS:$AS,MATCH($A93,Deduction!$A:$A,0))*_xlfn.XLOOKUP(U$1,'Point System'!$E:$E,'Point System'!$G:$G,0),0)</f>
        <v>0</v>
      </c>
      <c r="V93" s="242">
        <f>IFERROR(INDEX(Deduction!$AT:$AT,MATCH($A93,Deduction!$A:$A,0))*_xlfn.XLOOKUP(V$1,'Point System'!$E:$E,'Point System'!$G:$G,0),0)</f>
        <v>0</v>
      </c>
      <c r="W93" s="243">
        <f t="shared" si="4"/>
        <v>0</v>
      </c>
      <c r="X93" s="241">
        <f t="shared" si="5"/>
        <v>0</v>
      </c>
      <c r="Y93" s="244" cm="1">
        <f t="array" ref="Y93">IFERROR(SUMPRODUCT((LOWER(INDEX(Attendance!$E:$ZZ,MATCH($A93,Attendance!$A:$A,0),0))="x")*(TEXT(Attendance!$E$1:$ZZ$1,"mmm")="Jun"))/SUMPRODUCT((Attendance!$E$1:$ZZ$1&lt;&gt;"")*(TEXT(Attendance!$E$1:$ZZ$1,"mmm")="Jun")),0)</f>
        <v>0</v>
      </c>
      <c r="Z93" s="245" cm="1">
        <f t="array" ref="Z93">IFERROR(SUMPRODUCT((LOWER(INDEX(Attendance!$E:$ZZ,MATCH($A93,Attendance!$A:$A,0),0))="x")*(Attendance!$E$2:$ZZ$2=_xlfn.XLOOKUP(E$1,'Point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94" spans="1:26" x14ac:dyDescent="0.25">
      <c r="A94" s="58">
        <f>Attendance!A93</f>
        <v>91</v>
      </c>
      <c r="B94" s="60" t="str">
        <f>IF($A94=0,"",IFERROR(_xlfn.LET(_xlpm.x,INDEX(Attendance!$B:$B,MATCH($A94,Attendance!$A:$A,0)),IF(_xlpm.x=0,"",_xlpm.x)),""))</f>
        <v/>
      </c>
      <c r="C94" s="60" t="str">
        <f>IF($A94=0,"",IFERROR(_xlfn.LET(_xlpm.x,INDEX(Attendance!$C:$C,MATCH($A94,Attendance!$A:$A,0)),IF(_xlpm.x=0,"",_xlpm.x)),""))</f>
        <v/>
      </c>
      <c r="D94" s="60" t="str">
        <f>IF($A94=0,"",IFERROR(_xlfn.LET(_xlpm.x,INDEX(Attendance!$D:$D,MATCH($A94,Attendance!$A:$A,0)),IF(_xlpm.x=0,"",_xlpm.x)),""))</f>
        <v/>
      </c>
      <c r="E94" s="233" cm="1">
        <f t="array" ref="E94">SUMPRODUCT((LOWER(INDEX(Attendance!$D:$ZZ,MATCH($A94,Attendance!$A:$A,0),0))="x")*(Attendance!$D$2:$ZZ$2=_xlfn.XLOOKUP(E$1,'Point System'!$A:$A,'Point System'!$B:$B,""))*(TEXT(Attendance!$D$1:$ZZ$1,"mmm")="Jun"))*_xlfn.XLOOKUP(E$1,'Point System'!$A:$A,'Point System'!$C:$C,0)</f>
        <v>0</v>
      </c>
      <c r="F94" s="233" cm="1">
        <f t="array" ref="F94">SUMPRODUCT((LOWER(INDEX(Attendance!$D:$ZZ,MATCH($A94,Attendance!$A:$A,0),0))="x")*(Attendance!$D$2:$ZZ$2=_xlfn.XLOOKUP(F$1,'Point System'!$A:$A,'Point System'!$B:$B,""))*(TEXT(Attendance!$D$1:$ZZ$1,"mmm")="Jun"))*_xlfn.XLOOKUP(F$1,'Point System'!$A:$A,'Point System'!$C:$C,0)</f>
        <v>0</v>
      </c>
      <c r="G94" s="233" cm="1">
        <f t="array" ref="G94">SUMPRODUCT((LOWER(INDEX(Attendance!$D:$ZZ,MATCH($A94,Attendance!$A:$A,0),0))="x")*(Attendance!$D$2:$ZZ$2=_xlfn.XLOOKUP(G$1,'Point System'!$A:$A,'Point System'!$B:$B,""))*(TEXT(Attendance!$D$1:$ZZ$1,"mmm")="Jun"))*_xlfn.XLOOKUP(G$1,'Point System'!$A:$A,'Point System'!$C:$C,0)</f>
        <v>0</v>
      </c>
      <c r="H94" s="233" cm="1">
        <f t="array" ref="H94">SUMPRODUCT((LOWER(INDEX(Attendance!$D:$ZZ,MATCH($A94,Attendance!$A:$A,0),0))="x")*(Attendance!$D$2:$ZZ$2=_xlfn.XLOOKUP(H$1,'Point System'!$A:$A,'Point System'!$B:$B,""))*(TEXT(Attendance!$D$1:$ZZ$1,"mmm")="Jun"))*_xlfn.XLOOKUP(H$1,'Point System'!$A:$A,'Point System'!$C:$C,0)</f>
        <v>0</v>
      </c>
      <c r="I94" s="233" cm="1">
        <f t="array" ref="I94">SUMPRODUCT((LOWER(INDEX(Attendance!$D:$ZZ,MATCH($A94,Attendance!$A:$A,0),0))="x")*(Attendance!$D$2:$ZZ$2=_xlfn.XLOOKUP(I$1,'Point System'!$A:$A,'Point System'!$B:$B,""))*(TEXT(Attendance!$D$1:$ZZ$1,"mmm")="Jun"))*_xlfn.XLOOKUP(I$1,'Point System'!$A:$A,'Point System'!$C:$C,0)</f>
        <v>0</v>
      </c>
      <c r="J94" s="233" cm="1">
        <f t="array" ref="J94">SUMPRODUCT((LOWER(INDEX(Attendance!$D:$ZZ,MATCH($A94,Attendance!$A:$A,0),0))="x")*(Attendance!$D$2:$ZZ$2=_xlfn.XLOOKUP(J$1,'Point System'!$A:$A,'Point System'!$B:$B,""))*(TEXT(Attendance!$D$1:$ZZ$1,"mmm")="Jun"))*_xlfn.XLOOKUP(J$1,'Point System'!$A:$A,'Point System'!$C:$C,0)</f>
        <v>0</v>
      </c>
      <c r="K94" s="233" cm="1">
        <f t="array" ref="K94">SUMPRODUCT((LOWER(INDEX(Attendance!$D:$ZZ,MATCH($A94,Attendance!$A:$A,0),0))="x")*(Attendance!$D$2:$ZZ$2=_xlfn.XLOOKUP(K$1,'Point System'!$A:$A,'Point System'!$B:$B,""))*(TEXT(Attendance!$D$1:$ZZ$1,"mmm")="Jun"))*_xlfn.XLOOKUP(K$1,'Point System'!$A:$A,'Point System'!$C:$C,0)</f>
        <v>0</v>
      </c>
      <c r="L94" s="188"/>
      <c r="M94" s="188"/>
      <c r="N94" s="188"/>
      <c r="O94" s="188"/>
      <c r="P94" s="241">
        <f t="shared" si="3"/>
        <v>0</v>
      </c>
      <c r="Q94" s="242">
        <f>IFERROR(INDEX(Deduction!$AO:$AO,MATCH($A94,Deduction!$A:$A,0))*_xlfn.XLOOKUP(Q$1,'Point System'!$E:$E,'Point System'!$G:$G,0),0)</f>
        <v>0</v>
      </c>
      <c r="R94" s="242">
        <f>IFERROR(INDEX(Deduction!$AP:$AP,MATCH($A94,Deduction!$A:$A,0))*_xlfn.XLOOKUP(R$1,'Point System'!$E:$E,'Point System'!$G:$G,0),0)</f>
        <v>0</v>
      </c>
      <c r="S94" s="242">
        <f>IFERROR(INDEX(Deduction!$AQ:$AQ,MATCH($A94,Deduction!$A:$A,0))*_xlfn.XLOOKUP(S$1,'Point System'!$E:$E,'Point System'!$G:$G,0),0)</f>
        <v>0</v>
      </c>
      <c r="T94" s="242">
        <f>IFERROR(INDEX(Deduction!$AR:$AR,MATCH($A94,Deduction!$A:$A,0))*_xlfn.XLOOKUP(T$1,'Point System'!$E:$E,'Point System'!$G:$G,0),0)</f>
        <v>0</v>
      </c>
      <c r="U94" s="242">
        <f>IFERROR(INDEX(Deduction!$AS:$AS,MATCH($A94,Deduction!$A:$A,0))*_xlfn.XLOOKUP(U$1,'Point System'!$E:$E,'Point System'!$G:$G,0),0)</f>
        <v>0</v>
      </c>
      <c r="V94" s="242">
        <f>IFERROR(INDEX(Deduction!$AT:$AT,MATCH($A94,Deduction!$A:$A,0))*_xlfn.XLOOKUP(V$1,'Point System'!$E:$E,'Point System'!$G:$G,0),0)</f>
        <v>0</v>
      </c>
      <c r="W94" s="243">
        <f t="shared" si="4"/>
        <v>0</v>
      </c>
      <c r="X94" s="241">
        <f t="shared" si="5"/>
        <v>0</v>
      </c>
      <c r="Y94" s="244" cm="1">
        <f t="array" ref="Y94">IFERROR(SUMPRODUCT((LOWER(INDEX(Attendance!$E:$ZZ,MATCH($A94,Attendance!$A:$A,0),0))="x")*(TEXT(Attendance!$E$1:$ZZ$1,"mmm")="Jun"))/SUMPRODUCT((Attendance!$E$1:$ZZ$1&lt;&gt;"")*(TEXT(Attendance!$E$1:$ZZ$1,"mmm")="Jun")),0)</f>
        <v>0</v>
      </c>
      <c r="Z94" s="245" cm="1">
        <f t="array" ref="Z94">IFERROR(SUMPRODUCT((LOWER(INDEX(Attendance!$E:$ZZ,MATCH($A94,Attendance!$A:$A,0),0))="x")*(Attendance!$E$2:$ZZ$2=_xlfn.XLOOKUP(E$1,'Point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95" spans="1:26" x14ac:dyDescent="0.25">
      <c r="A95" s="60">
        <f>Attendance!A94</f>
        <v>92</v>
      </c>
      <c r="B95" s="60" t="str">
        <f>IF($A95=0,"",IFERROR(_xlfn.LET(_xlpm.x,INDEX(Attendance!$B:$B,MATCH($A95,Attendance!$A:$A,0)),IF(_xlpm.x=0,"",_xlpm.x)),""))</f>
        <v/>
      </c>
      <c r="C95" s="60" t="str">
        <f>IF($A95=0,"",IFERROR(_xlfn.LET(_xlpm.x,INDEX(Attendance!$C:$C,MATCH($A95,Attendance!$A:$A,0)),IF(_xlpm.x=0,"",_xlpm.x)),""))</f>
        <v/>
      </c>
      <c r="D95" s="60" t="str">
        <f>IF($A95=0,"",IFERROR(_xlfn.LET(_xlpm.x,INDEX(Attendance!$D:$D,MATCH($A95,Attendance!$A:$A,0)),IF(_xlpm.x=0,"",_xlpm.x)),""))</f>
        <v/>
      </c>
      <c r="E95" s="233" cm="1">
        <f t="array" ref="E95">SUMPRODUCT((LOWER(INDEX(Attendance!$D:$ZZ,MATCH($A95,Attendance!$A:$A,0),0))="x")*(Attendance!$D$2:$ZZ$2=_xlfn.XLOOKUP(E$1,'Point System'!$A:$A,'Point System'!$B:$B,""))*(TEXT(Attendance!$D$1:$ZZ$1,"mmm")="Jun"))*_xlfn.XLOOKUP(E$1,'Point System'!$A:$A,'Point System'!$C:$C,0)</f>
        <v>0</v>
      </c>
      <c r="F95" s="233" cm="1">
        <f t="array" ref="F95">SUMPRODUCT((LOWER(INDEX(Attendance!$D:$ZZ,MATCH($A95,Attendance!$A:$A,0),0))="x")*(Attendance!$D$2:$ZZ$2=_xlfn.XLOOKUP(F$1,'Point System'!$A:$A,'Point System'!$B:$B,""))*(TEXT(Attendance!$D$1:$ZZ$1,"mmm")="Jun"))*_xlfn.XLOOKUP(F$1,'Point System'!$A:$A,'Point System'!$C:$C,0)</f>
        <v>0</v>
      </c>
      <c r="G95" s="233" cm="1">
        <f t="array" ref="G95">SUMPRODUCT((LOWER(INDEX(Attendance!$D:$ZZ,MATCH($A95,Attendance!$A:$A,0),0))="x")*(Attendance!$D$2:$ZZ$2=_xlfn.XLOOKUP(G$1,'Point System'!$A:$A,'Point System'!$B:$B,""))*(TEXT(Attendance!$D$1:$ZZ$1,"mmm")="Jun"))*_xlfn.XLOOKUP(G$1,'Point System'!$A:$A,'Point System'!$C:$C,0)</f>
        <v>0</v>
      </c>
      <c r="H95" s="233" cm="1">
        <f t="array" ref="H95">SUMPRODUCT((LOWER(INDEX(Attendance!$D:$ZZ,MATCH($A95,Attendance!$A:$A,0),0))="x")*(Attendance!$D$2:$ZZ$2=_xlfn.XLOOKUP(H$1,'Point System'!$A:$A,'Point System'!$B:$B,""))*(TEXT(Attendance!$D$1:$ZZ$1,"mmm")="Jun"))*_xlfn.XLOOKUP(H$1,'Point System'!$A:$A,'Point System'!$C:$C,0)</f>
        <v>0</v>
      </c>
      <c r="I95" s="233" cm="1">
        <f t="array" ref="I95">SUMPRODUCT((LOWER(INDEX(Attendance!$D:$ZZ,MATCH($A95,Attendance!$A:$A,0),0))="x")*(Attendance!$D$2:$ZZ$2=_xlfn.XLOOKUP(I$1,'Point System'!$A:$A,'Point System'!$B:$B,""))*(TEXT(Attendance!$D$1:$ZZ$1,"mmm")="Jun"))*_xlfn.XLOOKUP(I$1,'Point System'!$A:$A,'Point System'!$C:$C,0)</f>
        <v>0</v>
      </c>
      <c r="J95" s="233" cm="1">
        <f t="array" ref="J95">SUMPRODUCT((LOWER(INDEX(Attendance!$D:$ZZ,MATCH($A95,Attendance!$A:$A,0),0))="x")*(Attendance!$D$2:$ZZ$2=_xlfn.XLOOKUP(J$1,'Point System'!$A:$A,'Point System'!$B:$B,""))*(TEXT(Attendance!$D$1:$ZZ$1,"mmm")="Jun"))*_xlfn.XLOOKUP(J$1,'Point System'!$A:$A,'Point System'!$C:$C,0)</f>
        <v>0</v>
      </c>
      <c r="K95" s="233" cm="1">
        <f t="array" ref="K95">SUMPRODUCT((LOWER(INDEX(Attendance!$D:$ZZ,MATCH($A95,Attendance!$A:$A,0),0))="x")*(Attendance!$D$2:$ZZ$2=_xlfn.XLOOKUP(K$1,'Point System'!$A:$A,'Point System'!$B:$B,""))*(TEXT(Attendance!$D$1:$ZZ$1,"mmm")="Jun"))*_xlfn.XLOOKUP(K$1,'Point System'!$A:$A,'Point System'!$C:$C,0)</f>
        <v>0</v>
      </c>
      <c r="L95" s="188"/>
      <c r="M95" s="188"/>
      <c r="N95" s="188"/>
      <c r="O95" s="188"/>
      <c r="P95" s="241">
        <f t="shared" si="3"/>
        <v>0</v>
      </c>
      <c r="Q95" s="242">
        <f>IFERROR(INDEX(Deduction!$AO:$AO,MATCH($A95,Deduction!$A:$A,0))*_xlfn.XLOOKUP(Q$1,'Point System'!$E:$E,'Point System'!$G:$G,0),0)</f>
        <v>0</v>
      </c>
      <c r="R95" s="242">
        <f>IFERROR(INDEX(Deduction!$AP:$AP,MATCH($A95,Deduction!$A:$A,0))*_xlfn.XLOOKUP(R$1,'Point System'!$E:$E,'Point System'!$G:$G,0),0)</f>
        <v>0</v>
      </c>
      <c r="S95" s="242">
        <f>IFERROR(INDEX(Deduction!$AQ:$AQ,MATCH($A95,Deduction!$A:$A,0))*_xlfn.XLOOKUP(S$1,'Point System'!$E:$E,'Point System'!$G:$G,0),0)</f>
        <v>0</v>
      </c>
      <c r="T95" s="242">
        <f>IFERROR(INDEX(Deduction!$AR:$AR,MATCH($A95,Deduction!$A:$A,0))*_xlfn.XLOOKUP(T$1,'Point System'!$E:$E,'Point System'!$G:$G,0),0)</f>
        <v>0</v>
      </c>
      <c r="U95" s="242">
        <f>IFERROR(INDEX(Deduction!$AS:$AS,MATCH($A95,Deduction!$A:$A,0))*_xlfn.XLOOKUP(U$1,'Point System'!$E:$E,'Point System'!$G:$G,0),0)</f>
        <v>0</v>
      </c>
      <c r="V95" s="242">
        <f>IFERROR(INDEX(Deduction!$AT:$AT,MATCH($A95,Deduction!$A:$A,0))*_xlfn.XLOOKUP(V$1,'Point System'!$E:$E,'Point System'!$G:$G,0),0)</f>
        <v>0</v>
      </c>
      <c r="W95" s="243">
        <f t="shared" si="4"/>
        <v>0</v>
      </c>
      <c r="X95" s="241">
        <f t="shared" si="5"/>
        <v>0</v>
      </c>
      <c r="Y95" s="244" cm="1">
        <f t="array" ref="Y95">IFERROR(SUMPRODUCT((LOWER(INDEX(Attendance!$E:$ZZ,MATCH($A95,Attendance!$A:$A,0),0))="x")*(TEXT(Attendance!$E$1:$ZZ$1,"mmm")="Jun"))/SUMPRODUCT((Attendance!$E$1:$ZZ$1&lt;&gt;"")*(TEXT(Attendance!$E$1:$ZZ$1,"mmm")="Jun")),0)</f>
        <v>0</v>
      </c>
      <c r="Z95" s="245" cm="1">
        <f t="array" ref="Z95">IFERROR(SUMPRODUCT((LOWER(INDEX(Attendance!$E:$ZZ,MATCH($A95,Attendance!$A:$A,0),0))="x")*(Attendance!$E$2:$ZZ$2=_xlfn.XLOOKUP(E$1,'Point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96" spans="1:26" x14ac:dyDescent="0.25">
      <c r="A96" s="58">
        <f>Attendance!A95</f>
        <v>93</v>
      </c>
      <c r="B96" s="60" t="str">
        <f>IF($A96=0,"",IFERROR(_xlfn.LET(_xlpm.x,INDEX(Attendance!$B:$B,MATCH($A96,Attendance!$A:$A,0)),IF(_xlpm.x=0,"",_xlpm.x)),""))</f>
        <v/>
      </c>
      <c r="C96" s="60" t="str">
        <f>IF($A96=0,"",IFERROR(_xlfn.LET(_xlpm.x,INDEX(Attendance!$C:$C,MATCH($A96,Attendance!$A:$A,0)),IF(_xlpm.x=0,"",_xlpm.x)),""))</f>
        <v/>
      </c>
      <c r="D96" s="60" t="str">
        <f>IF($A96=0,"",IFERROR(_xlfn.LET(_xlpm.x,INDEX(Attendance!$D:$D,MATCH($A96,Attendance!$A:$A,0)),IF(_xlpm.x=0,"",_xlpm.x)),""))</f>
        <v/>
      </c>
      <c r="E96" s="233" cm="1">
        <f t="array" ref="E96">SUMPRODUCT((LOWER(INDEX(Attendance!$D:$ZZ,MATCH($A96,Attendance!$A:$A,0),0))="x")*(Attendance!$D$2:$ZZ$2=_xlfn.XLOOKUP(E$1,'Point System'!$A:$A,'Point System'!$B:$B,""))*(TEXT(Attendance!$D$1:$ZZ$1,"mmm")="Jun"))*_xlfn.XLOOKUP(E$1,'Point System'!$A:$A,'Point System'!$C:$C,0)</f>
        <v>0</v>
      </c>
      <c r="F96" s="233" cm="1">
        <f t="array" ref="F96">SUMPRODUCT((LOWER(INDEX(Attendance!$D:$ZZ,MATCH($A96,Attendance!$A:$A,0),0))="x")*(Attendance!$D$2:$ZZ$2=_xlfn.XLOOKUP(F$1,'Point System'!$A:$A,'Point System'!$B:$B,""))*(TEXT(Attendance!$D$1:$ZZ$1,"mmm")="Jun"))*_xlfn.XLOOKUP(F$1,'Point System'!$A:$A,'Point System'!$C:$C,0)</f>
        <v>0</v>
      </c>
      <c r="G96" s="233" cm="1">
        <f t="array" ref="G96">SUMPRODUCT((LOWER(INDEX(Attendance!$D:$ZZ,MATCH($A96,Attendance!$A:$A,0),0))="x")*(Attendance!$D$2:$ZZ$2=_xlfn.XLOOKUP(G$1,'Point System'!$A:$A,'Point System'!$B:$B,""))*(TEXT(Attendance!$D$1:$ZZ$1,"mmm")="Jun"))*_xlfn.XLOOKUP(G$1,'Point System'!$A:$A,'Point System'!$C:$C,0)</f>
        <v>0</v>
      </c>
      <c r="H96" s="233" cm="1">
        <f t="array" ref="H96">SUMPRODUCT((LOWER(INDEX(Attendance!$D:$ZZ,MATCH($A96,Attendance!$A:$A,0),0))="x")*(Attendance!$D$2:$ZZ$2=_xlfn.XLOOKUP(H$1,'Point System'!$A:$A,'Point System'!$B:$B,""))*(TEXT(Attendance!$D$1:$ZZ$1,"mmm")="Jun"))*_xlfn.XLOOKUP(H$1,'Point System'!$A:$A,'Point System'!$C:$C,0)</f>
        <v>0</v>
      </c>
      <c r="I96" s="233" cm="1">
        <f t="array" ref="I96">SUMPRODUCT((LOWER(INDEX(Attendance!$D:$ZZ,MATCH($A96,Attendance!$A:$A,0),0))="x")*(Attendance!$D$2:$ZZ$2=_xlfn.XLOOKUP(I$1,'Point System'!$A:$A,'Point System'!$B:$B,""))*(TEXT(Attendance!$D$1:$ZZ$1,"mmm")="Jun"))*_xlfn.XLOOKUP(I$1,'Point System'!$A:$A,'Point System'!$C:$C,0)</f>
        <v>0</v>
      </c>
      <c r="J96" s="233" cm="1">
        <f t="array" ref="J96">SUMPRODUCT((LOWER(INDEX(Attendance!$D:$ZZ,MATCH($A96,Attendance!$A:$A,0),0))="x")*(Attendance!$D$2:$ZZ$2=_xlfn.XLOOKUP(J$1,'Point System'!$A:$A,'Point System'!$B:$B,""))*(TEXT(Attendance!$D$1:$ZZ$1,"mmm")="Jun"))*_xlfn.XLOOKUP(J$1,'Point System'!$A:$A,'Point System'!$C:$C,0)</f>
        <v>0</v>
      </c>
      <c r="K96" s="233" cm="1">
        <f t="array" ref="K96">SUMPRODUCT((LOWER(INDEX(Attendance!$D:$ZZ,MATCH($A96,Attendance!$A:$A,0),0))="x")*(Attendance!$D$2:$ZZ$2=_xlfn.XLOOKUP(K$1,'Point System'!$A:$A,'Point System'!$B:$B,""))*(TEXT(Attendance!$D$1:$ZZ$1,"mmm")="Jun"))*_xlfn.XLOOKUP(K$1,'Point System'!$A:$A,'Point System'!$C:$C,0)</f>
        <v>0</v>
      </c>
      <c r="L96" s="188"/>
      <c r="M96" s="188"/>
      <c r="N96" s="188"/>
      <c r="O96" s="188"/>
      <c r="P96" s="241">
        <f t="shared" si="3"/>
        <v>0</v>
      </c>
      <c r="Q96" s="242">
        <f>IFERROR(INDEX(Deduction!$AO:$AO,MATCH($A96,Deduction!$A:$A,0))*_xlfn.XLOOKUP(Q$1,'Point System'!$E:$E,'Point System'!$G:$G,0),0)</f>
        <v>0</v>
      </c>
      <c r="R96" s="242">
        <f>IFERROR(INDEX(Deduction!$AP:$AP,MATCH($A96,Deduction!$A:$A,0))*_xlfn.XLOOKUP(R$1,'Point System'!$E:$E,'Point System'!$G:$G,0),0)</f>
        <v>0</v>
      </c>
      <c r="S96" s="242">
        <f>IFERROR(INDEX(Deduction!$AQ:$AQ,MATCH($A96,Deduction!$A:$A,0))*_xlfn.XLOOKUP(S$1,'Point System'!$E:$E,'Point System'!$G:$G,0),0)</f>
        <v>0</v>
      </c>
      <c r="T96" s="242">
        <f>IFERROR(INDEX(Deduction!$AR:$AR,MATCH($A96,Deduction!$A:$A,0))*_xlfn.XLOOKUP(T$1,'Point System'!$E:$E,'Point System'!$G:$G,0),0)</f>
        <v>0</v>
      </c>
      <c r="U96" s="242">
        <f>IFERROR(INDEX(Deduction!$AS:$AS,MATCH($A96,Deduction!$A:$A,0))*_xlfn.XLOOKUP(U$1,'Point System'!$E:$E,'Point System'!$G:$G,0),0)</f>
        <v>0</v>
      </c>
      <c r="V96" s="242">
        <f>IFERROR(INDEX(Deduction!$AT:$AT,MATCH($A96,Deduction!$A:$A,0))*_xlfn.XLOOKUP(V$1,'Point System'!$E:$E,'Point System'!$G:$G,0),0)</f>
        <v>0</v>
      </c>
      <c r="W96" s="243">
        <f t="shared" si="4"/>
        <v>0</v>
      </c>
      <c r="X96" s="241">
        <f t="shared" si="5"/>
        <v>0</v>
      </c>
      <c r="Y96" s="244" cm="1">
        <f t="array" ref="Y96">IFERROR(SUMPRODUCT((LOWER(INDEX(Attendance!$E:$ZZ,MATCH($A96,Attendance!$A:$A,0),0))="x")*(TEXT(Attendance!$E$1:$ZZ$1,"mmm")="Jun"))/SUMPRODUCT((Attendance!$E$1:$ZZ$1&lt;&gt;"")*(TEXT(Attendance!$E$1:$ZZ$1,"mmm")="Jun")),0)</f>
        <v>0</v>
      </c>
      <c r="Z96" s="245" cm="1">
        <f t="array" ref="Z96">IFERROR(SUMPRODUCT((LOWER(INDEX(Attendance!$E:$ZZ,MATCH($A96,Attendance!$A:$A,0),0))="x")*(Attendance!$E$2:$ZZ$2=_xlfn.XLOOKUP(E$1,'Point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97" spans="1:26" x14ac:dyDescent="0.25">
      <c r="A97" s="60">
        <f>Attendance!A96</f>
        <v>94</v>
      </c>
      <c r="B97" s="60" t="str">
        <f>IF($A97=0,"",IFERROR(_xlfn.LET(_xlpm.x,INDEX(Attendance!$B:$B,MATCH($A97,Attendance!$A:$A,0)),IF(_xlpm.x=0,"",_xlpm.x)),""))</f>
        <v/>
      </c>
      <c r="C97" s="60" t="str">
        <f>IF($A97=0,"",IFERROR(_xlfn.LET(_xlpm.x,INDEX(Attendance!$C:$C,MATCH($A97,Attendance!$A:$A,0)),IF(_xlpm.x=0,"",_xlpm.x)),""))</f>
        <v/>
      </c>
      <c r="D97" s="60" t="str">
        <f>IF($A97=0,"",IFERROR(_xlfn.LET(_xlpm.x,INDEX(Attendance!$D:$D,MATCH($A97,Attendance!$A:$A,0)),IF(_xlpm.x=0,"",_xlpm.x)),""))</f>
        <v/>
      </c>
      <c r="E97" s="233" cm="1">
        <f t="array" ref="E97">SUMPRODUCT((LOWER(INDEX(Attendance!$D:$ZZ,MATCH($A97,Attendance!$A:$A,0),0))="x")*(Attendance!$D$2:$ZZ$2=_xlfn.XLOOKUP(E$1,'Point System'!$A:$A,'Point System'!$B:$B,""))*(TEXT(Attendance!$D$1:$ZZ$1,"mmm")="Jun"))*_xlfn.XLOOKUP(E$1,'Point System'!$A:$A,'Point System'!$C:$C,0)</f>
        <v>0</v>
      </c>
      <c r="F97" s="233" cm="1">
        <f t="array" ref="F97">SUMPRODUCT((LOWER(INDEX(Attendance!$D:$ZZ,MATCH($A97,Attendance!$A:$A,0),0))="x")*(Attendance!$D$2:$ZZ$2=_xlfn.XLOOKUP(F$1,'Point System'!$A:$A,'Point System'!$B:$B,""))*(TEXT(Attendance!$D$1:$ZZ$1,"mmm")="Jun"))*_xlfn.XLOOKUP(F$1,'Point System'!$A:$A,'Point System'!$C:$C,0)</f>
        <v>0</v>
      </c>
      <c r="G97" s="233" cm="1">
        <f t="array" ref="G97">SUMPRODUCT((LOWER(INDEX(Attendance!$D:$ZZ,MATCH($A97,Attendance!$A:$A,0),0))="x")*(Attendance!$D$2:$ZZ$2=_xlfn.XLOOKUP(G$1,'Point System'!$A:$A,'Point System'!$B:$B,""))*(TEXT(Attendance!$D$1:$ZZ$1,"mmm")="Jun"))*_xlfn.XLOOKUP(G$1,'Point System'!$A:$A,'Point System'!$C:$C,0)</f>
        <v>0</v>
      </c>
      <c r="H97" s="233" cm="1">
        <f t="array" ref="H97">SUMPRODUCT((LOWER(INDEX(Attendance!$D:$ZZ,MATCH($A97,Attendance!$A:$A,0),0))="x")*(Attendance!$D$2:$ZZ$2=_xlfn.XLOOKUP(H$1,'Point System'!$A:$A,'Point System'!$B:$B,""))*(TEXT(Attendance!$D$1:$ZZ$1,"mmm")="Jun"))*_xlfn.XLOOKUP(H$1,'Point System'!$A:$A,'Point System'!$C:$C,0)</f>
        <v>0</v>
      </c>
      <c r="I97" s="233" cm="1">
        <f t="array" ref="I97">SUMPRODUCT((LOWER(INDEX(Attendance!$D:$ZZ,MATCH($A97,Attendance!$A:$A,0),0))="x")*(Attendance!$D$2:$ZZ$2=_xlfn.XLOOKUP(I$1,'Point System'!$A:$A,'Point System'!$B:$B,""))*(TEXT(Attendance!$D$1:$ZZ$1,"mmm")="Jun"))*_xlfn.XLOOKUP(I$1,'Point System'!$A:$A,'Point System'!$C:$C,0)</f>
        <v>0</v>
      </c>
      <c r="J97" s="233" cm="1">
        <f t="array" ref="J97">SUMPRODUCT((LOWER(INDEX(Attendance!$D:$ZZ,MATCH($A97,Attendance!$A:$A,0),0))="x")*(Attendance!$D$2:$ZZ$2=_xlfn.XLOOKUP(J$1,'Point System'!$A:$A,'Point System'!$B:$B,""))*(TEXT(Attendance!$D$1:$ZZ$1,"mmm")="Jun"))*_xlfn.XLOOKUP(J$1,'Point System'!$A:$A,'Point System'!$C:$C,0)</f>
        <v>0</v>
      </c>
      <c r="K97" s="233" cm="1">
        <f t="array" ref="K97">SUMPRODUCT((LOWER(INDEX(Attendance!$D:$ZZ,MATCH($A97,Attendance!$A:$A,0),0))="x")*(Attendance!$D$2:$ZZ$2=_xlfn.XLOOKUP(K$1,'Point System'!$A:$A,'Point System'!$B:$B,""))*(TEXT(Attendance!$D$1:$ZZ$1,"mmm")="Jun"))*_xlfn.XLOOKUP(K$1,'Point System'!$A:$A,'Point System'!$C:$C,0)</f>
        <v>0</v>
      </c>
      <c r="L97" s="188"/>
      <c r="M97" s="188"/>
      <c r="N97" s="188"/>
      <c r="O97" s="188"/>
      <c r="P97" s="241">
        <f t="shared" si="3"/>
        <v>0</v>
      </c>
      <c r="Q97" s="242">
        <f>IFERROR(INDEX(Deduction!$AO:$AO,MATCH($A97,Deduction!$A:$A,0))*_xlfn.XLOOKUP(Q$1,'Point System'!$E:$E,'Point System'!$G:$G,0),0)</f>
        <v>0</v>
      </c>
      <c r="R97" s="242">
        <f>IFERROR(INDEX(Deduction!$AP:$AP,MATCH($A97,Deduction!$A:$A,0))*_xlfn.XLOOKUP(R$1,'Point System'!$E:$E,'Point System'!$G:$G,0),0)</f>
        <v>0</v>
      </c>
      <c r="S97" s="242">
        <f>IFERROR(INDEX(Deduction!$AQ:$AQ,MATCH($A97,Deduction!$A:$A,0))*_xlfn.XLOOKUP(S$1,'Point System'!$E:$E,'Point System'!$G:$G,0),0)</f>
        <v>0</v>
      </c>
      <c r="T97" s="242">
        <f>IFERROR(INDEX(Deduction!$AR:$AR,MATCH($A97,Deduction!$A:$A,0))*_xlfn.XLOOKUP(T$1,'Point System'!$E:$E,'Point System'!$G:$G,0),0)</f>
        <v>0</v>
      </c>
      <c r="U97" s="242">
        <f>IFERROR(INDEX(Deduction!$AS:$AS,MATCH($A97,Deduction!$A:$A,0))*_xlfn.XLOOKUP(U$1,'Point System'!$E:$E,'Point System'!$G:$G,0),0)</f>
        <v>0</v>
      </c>
      <c r="V97" s="242">
        <f>IFERROR(INDEX(Deduction!$AT:$AT,MATCH($A97,Deduction!$A:$A,0))*_xlfn.XLOOKUP(V$1,'Point System'!$E:$E,'Point System'!$G:$G,0),0)</f>
        <v>0</v>
      </c>
      <c r="W97" s="243">
        <f t="shared" si="4"/>
        <v>0</v>
      </c>
      <c r="X97" s="241">
        <f t="shared" si="5"/>
        <v>0</v>
      </c>
      <c r="Y97" s="244" cm="1">
        <f t="array" ref="Y97">IFERROR(SUMPRODUCT((LOWER(INDEX(Attendance!$E:$ZZ,MATCH($A97,Attendance!$A:$A,0),0))="x")*(TEXT(Attendance!$E$1:$ZZ$1,"mmm")="Jun"))/SUMPRODUCT((Attendance!$E$1:$ZZ$1&lt;&gt;"")*(TEXT(Attendance!$E$1:$ZZ$1,"mmm")="Jun")),0)</f>
        <v>0</v>
      </c>
      <c r="Z97" s="245" cm="1">
        <f t="array" ref="Z97">IFERROR(SUMPRODUCT((LOWER(INDEX(Attendance!$E:$ZZ,MATCH($A97,Attendance!$A:$A,0),0))="x")*(Attendance!$E$2:$ZZ$2=_xlfn.XLOOKUP(E$1,'Point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98" spans="1:26" x14ac:dyDescent="0.25">
      <c r="A98" s="58">
        <f>Attendance!A97</f>
        <v>95</v>
      </c>
      <c r="B98" s="60" t="str">
        <f>IF($A98=0,"",IFERROR(_xlfn.LET(_xlpm.x,INDEX(Attendance!$B:$B,MATCH($A98,Attendance!$A:$A,0)),IF(_xlpm.x=0,"",_xlpm.x)),""))</f>
        <v/>
      </c>
      <c r="C98" s="60" t="str">
        <f>IF($A98=0,"",IFERROR(_xlfn.LET(_xlpm.x,INDEX(Attendance!$C:$C,MATCH($A98,Attendance!$A:$A,0)),IF(_xlpm.x=0,"",_xlpm.x)),""))</f>
        <v/>
      </c>
      <c r="D98" s="60" t="str">
        <f>IF($A98=0,"",IFERROR(_xlfn.LET(_xlpm.x,INDEX(Attendance!$D:$D,MATCH($A98,Attendance!$A:$A,0)),IF(_xlpm.x=0,"",_xlpm.x)),""))</f>
        <v/>
      </c>
      <c r="E98" s="233" cm="1">
        <f t="array" ref="E98">SUMPRODUCT((LOWER(INDEX(Attendance!$D:$ZZ,MATCH($A98,Attendance!$A:$A,0),0))="x")*(Attendance!$D$2:$ZZ$2=_xlfn.XLOOKUP(E$1,'Point System'!$A:$A,'Point System'!$B:$B,""))*(TEXT(Attendance!$D$1:$ZZ$1,"mmm")="Jun"))*_xlfn.XLOOKUP(E$1,'Point System'!$A:$A,'Point System'!$C:$C,0)</f>
        <v>0</v>
      </c>
      <c r="F98" s="233" cm="1">
        <f t="array" ref="F98">SUMPRODUCT((LOWER(INDEX(Attendance!$D:$ZZ,MATCH($A98,Attendance!$A:$A,0),0))="x")*(Attendance!$D$2:$ZZ$2=_xlfn.XLOOKUP(F$1,'Point System'!$A:$A,'Point System'!$B:$B,""))*(TEXT(Attendance!$D$1:$ZZ$1,"mmm")="Jun"))*_xlfn.XLOOKUP(F$1,'Point System'!$A:$A,'Point System'!$C:$C,0)</f>
        <v>0</v>
      </c>
      <c r="G98" s="233" cm="1">
        <f t="array" ref="G98">SUMPRODUCT((LOWER(INDEX(Attendance!$D:$ZZ,MATCH($A98,Attendance!$A:$A,0),0))="x")*(Attendance!$D$2:$ZZ$2=_xlfn.XLOOKUP(G$1,'Point System'!$A:$A,'Point System'!$B:$B,""))*(TEXT(Attendance!$D$1:$ZZ$1,"mmm")="Jun"))*_xlfn.XLOOKUP(G$1,'Point System'!$A:$A,'Point System'!$C:$C,0)</f>
        <v>0</v>
      </c>
      <c r="H98" s="233" cm="1">
        <f t="array" ref="H98">SUMPRODUCT((LOWER(INDEX(Attendance!$D:$ZZ,MATCH($A98,Attendance!$A:$A,0),0))="x")*(Attendance!$D$2:$ZZ$2=_xlfn.XLOOKUP(H$1,'Point System'!$A:$A,'Point System'!$B:$B,""))*(TEXT(Attendance!$D$1:$ZZ$1,"mmm")="Jun"))*_xlfn.XLOOKUP(H$1,'Point System'!$A:$A,'Point System'!$C:$C,0)</f>
        <v>0</v>
      </c>
      <c r="I98" s="233" cm="1">
        <f t="array" ref="I98">SUMPRODUCT((LOWER(INDEX(Attendance!$D:$ZZ,MATCH($A98,Attendance!$A:$A,0),0))="x")*(Attendance!$D$2:$ZZ$2=_xlfn.XLOOKUP(I$1,'Point System'!$A:$A,'Point System'!$B:$B,""))*(TEXT(Attendance!$D$1:$ZZ$1,"mmm")="Jun"))*_xlfn.XLOOKUP(I$1,'Point System'!$A:$A,'Point System'!$C:$C,0)</f>
        <v>0</v>
      </c>
      <c r="J98" s="233" cm="1">
        <f t="array" ref="J98">SUMPRODUCT((LOWER(INDEX(Attendance!$D:$ZZ,MATCH($A98,Attendance!$A:$A,0),0))="x")*(Attendance!$D$2:$ZZ$2=_xlfn.XLOOKUP(J$1,'Point System'!$A:$A,'Point System'!$B:$B,""))*(TEXT(Attendance!$D$1:$ZZ$1,"mmm")="Jun"))*_xlfn.XLOOKUP(J$1,'Point System'!$A:$A,'Point System'!$C:$C,0)</f>
        <v>0</v>
      </c>
      <c r="K98" s="233" cm="1">
        <f t="array" ref="K98">SUMPRODUCT((LOWER(INDEX(Attendance!$D:$ZZ,MATCH($A98,Attendance!$A:$A,0),0))="x")*(Attendance!$D$2:$ZZ$2=_xlfn.XLOOKUP(K$1,'Point System'!$A:$A,'Point System'!$B:$B,""))*(TEXT(Attendance!$D$1:$ZZ$1,"mmm")="Jun"))*_xlfn.XLOOKUP(K$1,'Point System'!$A:$A,'Point System'!$C:$C,0)</f>
        <v>0</v>
      </c>
      <c r="L98" s="188"/>
      <c r="M98" s="188"/>
      <c r="N98" s="188"/>
      <c r="O98" s="188"/>
      <c r="P98" s="241">
        <f t="shared" si="3"/>
        <v>0</v>
      </c>
      <c r="Q98" s="242">
        <f>IFERROR(INDEX(Deduction!$AO:$AO,MATCH($A98,Deduction!$A:$A,0))*_xlfn.XLOOKUP(Q$1,'Point System'!$E:$E,'Point System'!$G:$G,0),0)</f>
        <v>0</v>
      </c>
      <c r="R98" s="242">
        <f>IFERROR(INDEX(Deduction!$AP:$AP,MATCH($A98,Deduction!$A:$A,0))*_xlfn.XLOOKUP(R$1,'Point System'!$E:$E,'Point System'!$G:$G,0),0)</f>
        <v>0</v>
      </c>
      <c r="S98" s="242">
        <f>IFERROR(INDEX(Deduction!$AQ:$AQ,MATCH($A98,Deduction!$A:$A,0))*_xlfn.XLOOKUP(S$1,'Point System'!$E:$E,'Point System'!$G:$G,0),0)</f>
        <v>0</v>
      </c>
      <c r="T98" s="242">
        <f>IFERROR(INDEX(Deduction!$AR:$AR,MATCH($A98,Deduction!$A:$A,0))*_xlfn.XLOOKUP(T$1,'Point System'!$E:$E,'Point System'!$G:$G,0),0)</f>
        <v>0</v>
      </c>
      <c r="U98" s="242">
        <f>IFERROR(INDEX(Deduction!$AS:$AS,MATCH($A98,Deduction!$A:$A,0))*_xlfn.XLOOKUP(U$1,'Point System'!$E:$E,'Point System'!$G:$G,0),0)</f>
        <v>0</v>
      </c>
      <c r="V98" s="242">
        <f>IFERROR(INDEX(Deduction!$AT:$AT,MATCH($A98,Deduction!$A:$A,0))*_xlfn.XLOOKUP(V$1,'Point System'!$E:$E,'Point System'!$G:$G,0),0)</f>
        <v>0</v>
      </c>
      <c r="W98" s="243">
        <f t="shared" si="4"/>
        <v>0</v>
      </c>
      <c r="X98" s="241">
        <f t="shared" si="5"/>
        <v>0</v>
      </c>
      <c r="Y98" s="244" cm="1">
        <f t="array" ref="Y98">IFERROR(SUMPRODUCT((LOWER(INDEX(Attendance!$E:$ZZ,MATCH($A98,Attendance!$A:$A,0),0))="x")*(TEXT(Attendance!$E$1:$ZZ$1,"mmm")="Jun"))/SUMPRODUCT((Attendance!$E$1:$ZZ$1&lt;&gt;"")*(TEXT(Attendance!$E$1:$ZZ$1,"mmm")="Jun")),0)</f>
        <v>0</v>
      </c>
      <c r="Z98" s="245" cm="1">
        <f t="array" ref="Z98">IFERROR(SUMPRODUCT((LOWER(INDEX(Attendance!$E:$ZZ,MATCH($A98,Attendance!$A:$A,0),0))="x")*(Attendance!$E$2:$ZZ$2=_xlfn.XLOOKUP(E$1,'Point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99" spans="1:26" x14ac:dyDescent="0.25">
      <c r="A99" s="60">
        <f>Attendance!A98</f>
        <v>96</v>
      </c>
      <c r="B99" s="60" t="str">
        <f>IF($A99=0,"",IFERROR(_xlfn.LET(_xlpm.x,INDEX(Attendance!$B:$B,MATCH($A99,Attendance!$A:$A,0)),IF(_xlpm.x=0,"",_xlpm.x)),""))</f>
        <v/>
      </c>
      <c r="C99" s="60" t="str">
        <f>IF($A99=0,"",IFERROR(_xlfn.LET(_xlpm.x,INDEX(Attendance!$C:$C,MATCH($A99,Attendance!$A:$A,0)),IF(_xlpm.x=0,"",_xlpm.x)),""))</f>
        <v/>
      </c>
      <c r="D99" s="60" t="str">
        <f>IF($A99=0,"",IFERROR(_xlfn.LET(_xlpm.x,INDEX(Attendance!$D:$D,MATCH($A99,Attendance!$A:$A,0)),IF(_xlpm.x=0,"",_xlpm.x)),""))</f>
        <v/>
      </c>
      <c r="E99" s="233" cm="1">
        <f t="array" ref="E99">SUMPRODUCT((LOWER(INDEX(Attendance!$D:$ZZ,MATCH($A99,Attendance!$A:$A,0),0))="x")*(Attendance!$D$2:$ZZ$2=_xlfn.XLOOKUP(E$1,'Point System'!$A:$A,'Point System'!$B:$B,""))*(TEXT(Attendance!$D$1:$ZZ$1,"mmm")="Jun"))*_xlfn.XLOOKUP(E$1,'Point System'!$A:$A,'Point System'!$C:$C,0)</f>
        <v>0</v>
      </c>
      <c r="F99" s="233" cm="1">
        <f t="array" ref="F99">SUMPRODUCT((LOWER(INDEX(Attendance!$D:$ZZ,MATCH($A99,Attendance!$A:$A,0),0))="x")*(Attendance!$D$2:$ZZ$2=_xlfn.XLOOKUP(F$1,'Point System'!$A:$A,'Point System'!$B:$B,""))*(TEXT(Attendance!$D$1:$ZZ$1,"mmm")="Jun"))*_xlfn.XLOOKUP(F$1,'Point System'!$A:$A,'Point System'!$C:$C,0)</f>
        <v>0</v>
      </c>
      <c r="G99" s="233" cm="1">
        <f t="array" ref="G99">SUMPRODUCT((LOWER(INDEX(Attendance!$D:$ZZ,MATCH($A99,Attendance!$A:$A,0),0))="x")*(Attendance!$D$2:$ZZ$2=_xlfn.XLOOKUP(G$1,'Point System'!$A:$A,'Point System'!$B:$B,""))*(TEXT(Attendance!$D$1:$ZZ$1,"mmm")="Jun"))*_xlfn.XLOOKUP(G$1,'Point System'!$A:$A,'Point System'!$C:$C,0)</f>
        <v>0</v>
      </c>
      <c r="H99" s="233" cm="1">
        <f t="array" ref="H99">SUMPRODUCT((LOWER(INDEX(Attendance!$D:$ZZ,MATCH($A99,Attendance!$A:$A,0),0))="x")*(Attendance!$D$2:$ZZ$2=_xlfn.XLOOKUP(H$1,'Point System'!$A:$A,'Point System'!$B:$B,""))*(TEXT(Attendance!$D$1:$ZZ$1,"mmm")="Jun"))*_xlfn.XLOOKUP(H$1,'Point System'!$A:$A,'Point System'!$C:$C,0)</f>
        <v>0</v>
      </c>
      <c r="I99" s="233" cm="1">
        <f t="array" ref="I99">SUMPRODUCT((LOWER(INDEX(Attendance!$D:$ZZ,MATCH($A99,Attendance!$A:$A,0),0))="x")*(Attendance!$D$2:$ZZ$2=_xlfn.XLOOKUP(I$1,'Point System'!$A:$A,'Point System'!$B:$B,""))*(TEXT(Attendance!$D$1:$ZZ$1,"mmm")="Jun"))*_xlfn.XLOOKUP(I$1,'Point System'!$A:$A,'Point System'!$C:$C,0)</f>
        <v>0</v>
      </c>
      <c r="J99" s="233" cm="1">
        <f t="array" ref="J99">SUMPRODUCT((LOWER(INDEX(Attendance!$D:$ZZ,MATCH($A99,Attendance!$A:$A,0),0))="x")*(Attendance!$D$2:$ZZ$2=_xlfn.XLOOKUP(J$1,'Point System'!$A:$A,'Point System'!$B:$B,""))*(TEXT(Attendance!$D$1:$ZZ$1,"mmm")="Jun"))*_xlfn.XLOOKUP(J$1,'Point System'!$A:$A,'Point System'!$C:$C,0)</f>
        <v>0</v>
      </c>
      <c r="K99" s="233" cm="1">
        <f t="array" ref="K99">SUMPRODUCT((LOWER(INDEX(Attendance!$D:$ZZ,MATCH($A99,Attendance!$A:$A,0),0))="x")*(Attendance!$D$2:$ZZ$2=_xlfn.XLOOKUP(K$1,'Point System'!$A:$A,'Point System'!$B:$B,""))*(TEXT(Attendance!$D$1:$ZZ$1,"mmm")="Jun"))*_xlfn.XLOOKUP(K$1,'Point System'!$A:$A,'Point System'!$C:$C,0)</f>
        <v>0</v>
      </c>
      <c r="L99" s="188"/>
      <c r="M99" s="188"/>
      <c r="N99" s="188"/>
      <c r="O99" s="188"/>
      <c r="P99" s="241">
        <f t="shared" si="3"/>
        <v>0</v>
      </c>
      <c r="Q99" s="242">
        <f>IFERROR(INDEX(Deduction!$AO:$AO,MATCH($A99,Deduction!$A:$A,0))*_xlfn.XLOOKUP(Q$1,'Point System'!$E:$E,'Point System'!$G:$G,0),0)</f>
        <v>0</v>
      </c>
      <c r="R99" s="242">
        <f>IFERROR(INDEX(Deduction!$AP:$AP,MATCH($A99,Deduction!$A:$A,0))*_xlfn.XLOOKUP(R$1,'Point System'!$E:$E,'Point System'!$G:$G,0),0)</f>
        <v>0</v>
      </c>
      <c r="S99" s="242">
        <f>IFERROR(INDEX(Deduction!$AQ:$AQ,MATCH($A99,Deduction!$A:$A,0))*_xlfn.XLOOKUP(S$1,'Point System'!$E:$E,'Point System'!$G:$G,0),0)</f>
        <v>0</v>
      </c>
      <c r="T99" s="242">
        <f>IFERROR(INDEX(Deduction!$AR:$AR,MATCH($A99,Deduction!$A:$A,0))*_xlfn.XLOOKUP(T$1,'Point System'!$E:$E,'Point System'!$G:$G,0),0)</f>
        <v>0</v>
      </c>
      <c r="U99" s="242">
        <f>IFERROR(INDEX(Deduction!$AS:$AS,MATCH($A99,Deduction!$A:$A,0))*_xlfn.XLOOKUP(U$1,'Point System'!$E:$E,'Point System'!$G:$G,0),0)</f>
        <v>0</v>
      </c>
      <c r="V99" s="242">
        <f>IFERROR(INDEX(Deduction!$AT:$AT,MATCH($A99,Deduction!$A:$A,0))*_xlfn.XLOOKUP(V$1,'Point System'!$E:$E,'Point System'!$G:$G,0),0)</f>
        <v>0</v>
      </c>
      <c r="W99" s="243">
        <f t="shared" si="4"/>
        <v>0</v>
      </c>
      <c r="X99" s="241">
        <f t="shared" si="5"/>
        <v>0</v>
      </c>
      <c r="Y99" s="244" cm="1">
        <f t="array" ref="Y99">IFERROR(SUMPRODUCT((LOWER(INDEX(Attendance!$E:$ZZ,MATCH($A99,Attendance!$A:$A,0),0))="x")*(TEXT(Attendance!$E$1:$ZZ$1,"mmm")="Jun"))/SUMPRODUCT((Attendance!$E$1:$ZZ$1&lt;&gt;"")*(TEXT(Attendance!$E$1:$ZZ$1,"mmm")="Jun")),0)</f>
        <v>0</v>
      </c>
      <c r="Z99" s="245" cm="1">
        <f t="array" ref="Z99">IFERROR(SUMPRODUCT((LOWER(INDEX(Attendance!$E:$ZZ,MATCH($A99,Attendance!$A:$A,0),0))="x")*(Attendance!$E$2:$ZZ$2=_xlfn.XLOOKUP(E$1,'Point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00" spans="1:26" x14ac:dyDescent="0.25">
      <c r="A100" s="58">
        <f>Attendance!A99</f>
        <v>97</v>
      </c>
      <c r="B100" s="60" t="str">
        <f>IF($A100=0,"",IFERROR(_xlfn.LET(_xlpm.x,INDEX(Attendance!$B:$B,MATCH($A100,Attendance!$A:$A,0)),IF(_xlpm.x=0,"",_xlpm.x)),""))</f>
        <v/>
      </c>
      <c r="C100" s="60" t="str">
        <f>IF($A100=0,"",IFERROR(_xlfn.LET(_xlpm.x,INDEX(Attendance!$C:$C,MATCH($A100,Attendance!$A:$A,0)),IF(_xlpm.x=0,"",_xlpm.x)),""))</f>
        <v/>
      </c>
      <c r="D100" s="60" t="str">
        <f>IF($A100=0,"",IFERROR(_xlfn.LET(_xlpm.x,INDEX(Attendance!$D:$D,MATCH($A100,Attendance!$A:$A,0)),IF(_xlpm.x=0,"",_xlpm.x)),""))</f>
        <v/>
      </c>
      <c r="E100" s="233" cm="1">
        <f t="array" ref="E100">SUMPRODUCT((LOWER(INDEX(Attendance!$D:$ZZ,MATCH($A100,Attendance!$A:$A,0),0))="x")*(Attendance!$D$2:$ZZ$2=_xlfn.XLOOKUP(E$1,'Point System'!$A:$A,'Point System'!$B:$B,""))*(TEXT(Attendance!$D$1:$ZZ$1,"mmm")="Jun"))*_xlfn.XLOOKUP(E$1,'Point System'!$A:$A,'Point System'!$C:$C,0)</f>
        <v>0</v>
      </c>
      <c r="F100" s="233" cm="1">
        <f t="array" ref="F100">SUMPRODUCT((LOWER(INDEX(Attendance!$D:$ZZ,MATCH($A100,Attendance!$A:$A,0),0))="x")*(Attendance!$D$2:$ZZ$2=_xlfn.XLOOKUP(F$1,'Point System'!$A:$A,'Point System'!$B:$B,""))*(TEXT(Attendance!$D$1:$ZZ$1,"mmm")="Jun"))*_xlfn.XLOOKUP(F$1,'Point System'!$A:$A,'Point System'!$C:$C,0)</f>
        <v>0</v>
      </c>
      <c r="G100" s="233" cm="1">
        <f t="array" ref="G100">SUMPRODUCT((LOWER(INDEX(Attendance!$D:$ZZ,MATCH($A100,Attendance!$A:$A,0),0))="x")*(Attendance!$D$2:$ZZ$2=_xlfn.XLOOKUP(G$1,'Point System'!$A:$A,'Point System'!$B:$B,""))*(TEXT(Attendance!$D$1:$ZZ$1,"mmm")="Jun"))*_xlfn.XLOOKUP(G$1,'Point System'!$A:$A,'Point System'!$C:$C,0)</f>
        <v>0</v>
      </c>
      <c r="H100" s="233" cm="1">
        <f t="array" ref="H100">SUMPRODUCT((LOWER(INDEX(Attendance!$D:$ZZ,MATCH($A100,Attendance!$A:$A,0),0))="x")*(Attendance!$D$2:$ZZ$2=_xlfn.XLOOKUP(H$1,'Point System'!$A:$A,'Point System'!$B:$B,""))*(TEXT(Attendance!$D$1:$ZZ$1,"mmm")="Jun"))*_xlfn.XLOOKUP(H$1,'Point System'!$A:$A,'Point System'!$C:$C,0)</f>
        <v>0</v>
      </c>
      <c r="I100" s="233" cm="1">
        <f t="array" ref="I100">SUMPRODUCT((LOWER(INDEX(Attendance!$D:$ZZ,MATCH($A100,Attendance!$A:$A,0),0))="x")*(Attendance!$D$2:$ZZ$2=_xlfn.XLOOKUP(I$1,'Point System'!$A:$A,'Point System'!$B:$B,""))*(TEXT(Attendance!$D$1:$ZZ$1,"mmm")="Jun"))*_xlfn.XLOOKUP(I$1,'Point System'!$A:$A,'Point System'!$C:$C,0)</f>
        <v>0</v>
      </c>
      <c r="J100" s="233" cm="1">
        <f t="array" ref="J100">SUMPRODUCT((LOWER(INDEX(Attendance!$D:$ZZ,MATCH($A100,Attendance!$A:$A,0),0))="x")*(Attendance!$D$2:$ZZ$2=_xlfn.XLOOKUP(J$1,'Point System'!$A:$A,'Point System'!$B:$B,""))*(TEXT(Attendance!$D$1:$ZZ$1,"mmm")="Jun"))*_xlfn.XLOOKUP(J$1,'Point System'!$A:$A,'Point System'!$C:$C,0)</f>
        <v>0</v>
      </c>
      <c r="K100" s="233" cm="1">
        <f t="array" ref="K100">SUMPRODUCT((LOWER(INDEX(Attendance!$D:$ZZ,MATCH($A100,Attendance!$A:$A,0),0))="x")*(Attendance!$D$2:$ZZ$2=_xlfn.XLOOKUP(K$1,'Point System'!$A:$A,'Point System'!$B:$B,""))*(TEXT(Attendance!$D$1:$ZZ$1,"mmm")="Jun"))*_xlfn.XLOOKUP(K$1,'Point System'!$A:$A,'Point System'!$C:$C,0)</f>
        <v>0</v>
      </c>
      <c r="L100" s="188"/>
      <c r="M100" s="188"/>
      <c r="N100" s="188"/>
      <c r="O100" s="188"/>
      <c r="P100" s="241">
        <f t="shared" si="3"/>
        <v>0</v>
      </c>
      <c r="Q100" s="242">
        <f>IFERROR(INDEX(Deduction!$AO:$AO,MATCH($A100,Deduction!$A:$A,0))*_xlfn.XLOOKUP(Q$1,'Point System'!$E:$E,'Point System'!$G:$G,0),0)</f>
        <v>0</v>
      </c>
      <c r="R100" s="242">
        <f>IFERROR(INDEX(Deduction!$AP:$AP,MATCH($A100,Deduction!$A:$A,0))*_xlfn.XLOOKUP(R$1,'Point System'!$E:$E,'Point System'!$G:$G,0),0)</f>
        <v>0</v>
      </c>
      <c r="S100" s="242">
        <f>IFERROR(INDEX(Deduction!$AQ:$AQ,MATCH($A100,Deduction!$A:$A,0))*_xlfn.XLOOKUP(S$1,'Point System'!$E:$E,'Point System'!$G:$G,0),0)</f>
        <v>0</v>
      </c>
      <c r="T100" s="242">
        <f>IFERROR(INDEX(Deduction!$AR:$AR,MATCH($A100,Deduction!$A:$A,0))*_xlfn.XLOOKUP(T$1,'Point System'!$E:$E,'Point System'!$G:$G,0),0)</f>
        <v>0</v>
      </c>
      <c r="U100" s="242">
        <f>IFERROR(INDEX(Deduction!$AS:$AS,MATCH($A100,Deduction!$A:$A,0))*_xlfn.XLOOKUP(U$1,'Point System'!$E:$E,'Point System'!$G:$G,0),0)</f>
        <v>0</v>
      </c>
      <c r="V100" s="242">
        <f>IFERROR(INDEX(Deduction!$AT:$AT,MATCH($A100,Deduction!$A:$A,0))*_xlfn.XLOOKUP(V$1,'Point System'!$E:$E,'Point System'!$G:$G,0),0)</f>
        <v>0</v>
      </c>
      <c r="W100" s="243">
        <f t="shared" si="4"/>
        <v>0</v>
      </c>
      <c r="X100" s="241">
        <f t="shared" si="5"/>
        <v>0</v>
      </c>
      <c r="Y100" s="244" cm="1">
        <f t="array" ref="Y100">IFERROR(SUMPRODUCT((LOWER(INDEX(Attendance!$E:$ZZ,MATCH($A100,Attendance!$A:$A,0),0))="x")*(TEXT(Attendance!$E$1:$ZZ$1,"mmm")="Jun"))/SUMPRODUCT((Attendance!$E$1:$ZZ$1&lt;&gt;"")*(TEXT(Attendance!$E$1:$ZZ$1,"mmm")="Jun")),0)</f>
        <v>0</v>
      </c>
      <c r="Z100" s="245" cm="1">
        <f t="array" ref="Z100">IFERROR(SUMPRODUCT((LOWER(INDEX(Attendance!$E:$ZZ,MATCH($A100,Attendance!$A:$A,0),0))="x")*(Attendance!$E$2:$ZZ$2=_xlfn.XLOOKUP(E$1,'Point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01" spans="1:26" x14ac:dyDescent="0.25">
      <c r="A101" s="60">
        <f>Attendance!A100</f>
        <v>98</v>
      </c>
      <c r="B101" s="60" t="str">
        <f>IF($A101=0,"",IFERROR(_xlfn.LET(_xlpm.x,INDEX(Attendance!$B:$B,MATCH($A101,Attendance!$A:$A,0)),IF(_xlpm.x=0,"",_xlpm.x)),""))</f>
        <v/>
      </c>
      <c r="C101" s="60" t="str">
        <f>IF($A101=0,"",IFERROR(_xlfn.LET(_xlpm.x,INDEX(Attendance!$C:$C,MATCH($A101,Attendance!$A:$A,0)),IF(_xlpm.x=0,"",_xlpm.x)),""))</f>
        <v/>
      </c>
      <c r="D101" s="60" t="str">
        <f>IF($A101=0,"",IFERROR(_xlfn.LET(_xlpm.x,INDEX(Attendance!$D:$D,MATCH($A101,Attendance!$A:$A,0)),IF(_xlpm.x=0,"",_xlpm.x)),""))</f>
        <v/>
      </c>
      <c r="E101" s="233" cm="1">
        <f t="array" ref="E101">SUMPRODUCT((LOWER(INDEX(Attendance!$D:$ZZ,MATCH($A101,Attendance!$A:$A,0),0))="x")*(Attendance!$D$2:$ZZ$2=_xlfn.XLOOKUP(E$1,'Point System'!$A:$A,'Point System'!$B:$B,""))*(TEXT(Attendance!$D$1:$ZZ$1,"mmm")="Jun"))*_xlfn.XLOOKUP(E$1,'Point System'!$A:$A,'Point System'!$C:$C,0)</f>
        <v>0</v>
      </c>
      <c r="F101" s="233" cm="1">
        <f t="array" ref="F101">SUMPRODUCT((LOWER(INDEX(Attendance!$D:$ZZ,MATCH($A101,Attendance!$A:$A,0),0))="x")*(Attendance!$D$2:$ZZ$2=_xlfn.XLOOKUP(F$1,'Point System'!$A:$A,'Point System'!$B:$B,""))*(TEXT(Attendance!$D$1:$ZZ$1,"mmm")="Jun"))*_xlfn.XLOOKUP(F$1,'Point System'!$A:$A,'Point System'!$C:$C,0)</f>
        <v>0</v>
      </c>
      <c r="G101" s="233" cm="1">
        <f t="array" ref="G101">SUMPRODUCT((LOWER(INDEX(Attendance!$D:$ZZ,MATCH($A101,Attendance!$A:$A,0),0))="x")*(Attendance!$D$2:$ZZ$2=_xlfn.XLOOKUP(G$1,'Point System'!$A:$A,'Point System'!$B:$B,""))*(TEXT(Attendance!$D$1:$ZZ$1,"mmm")="Jun"))*_xlfn.XLOOKUP(G$1,'Point System'!$A:$A,'Point System'!$C:$C,0)</f>
        <v>0</v>
      </c>
      <c r="H101" s="233" cm="1">
        <f t="array" ref="H101">SUMPRODUCT((LOWER(INDEX(Attendance!$D:$ZZ,MATCH($A101,Attendance!$A:$A,0),0))="x")*(Attendance!$D$2:$ZZ$2=_xlfn.XLOOKUP(H$1,'Point System'!$A:$A,'Point System'!$B:$B,""))*(TEXT(Attendance!$D$1:$ZZ$1,"mmm")="Jun"))*_xlfn.XLOOKUP(H$1,'Point System'!$A:$A,'Point System'!$C:$C,0)</f>
        <v>0</v>
      </c>
      <c r="I101" s="233" cm="1">
        <f t="array" ref="I101">SUMPRODUCT((LOWER(INDEX(Attendance!$D:$ZZ,MATCH($A101,Attendance!$A:$A,0),0))="x")*(Attendance!$D$2:$ZZ$2=_xlfn.XLOOKUP(I$1,'Point System'!$A:$A,'Point System'!$B:$B,""))*(TEXT(Attendance!$D$1:$ZZ$1,"mmm")="Jun"))*_xlfn.XLOOKUP(I$1,'Point System'!$A:$A,'Point System'!$C:$C,0)</f>
        <v>0</v>
      </c>
      <c r="J101" s="233" cm="1">
        <f t="array" ref="J101">SUMPRODUCT((LOWER(INDEX(Attendance!$D:$ZZ,MATCH($A101,Attendance!$A:$A,0),0))="x")*(Attendance!$D$2:$ZZ$2=_xlfn.XLOOKUP(J$1,'Point System'!$A:$A,'Point System'!$B:$B,""))*(TEXT(Attendance!$D$1:$ZZ$1,"mmm")="Jun"))*_xlfn.XLOOKUP(J$1,'Point System'!$A:$A,'Point System'!$C:$C,0)</f>
        <v>0</v>
      </c>
      <c r="K101" s="233" cm="1">
        <f t="array" ref="K101">SUMPRODUCT((LOWER(INDEX(Attendance!$D:$ZZ,MATCH($A101,Attendance!$A:$A,0),0))="x")*(Attendance!$D$2:$ZZ$2=_xlfn.XLOOKUP(K$1,'Point System'!$A:$A,'Point System'!$B:$B,""))*(TEXT(Attendance!$D$1:$ZZ$1,"mmm")="Jun"))*_xlfn.XLOOKUP(K$1,'Point System'!$A:$A,'Point System'!$C:$C,0)</f>
        <v>0</v>
      </c>
      <c r="L101" s="188"/>
      <c r="M101" s="188"/>
      <c r="N101" s="188"/>
      <c r="O101" s="188"/>
      <c r="P101" s="241">
        <f t="shared" si="3"/>
        <v>0</v>
      </c>
      <c r="Q101" s="242">
        <f>IFERROR(INDEX(Deduction!$AO:$AO,MATCH($A101,Deduction!$A:$A,0))*_xlfn.XLOOKUP(Q$1,'Point System'!$E:$E,'Point System'!$G:$G,0),0)</f>
        <v>0</v>
      </c>
      <c r="R101" s="242">
        <f>IFERROR(INDEX(Deduction!$AP:$AP,MATCH($A101,Deduction!$A:$A,0))*_xlfn.XLOOKUP(R$1,'Point System'!$E:$E,'Point System'!$G:$G,0),0)</f>
        <v>0</v>
      </c>
      <c r="S101" s="242">
        <f>IFERROR(INDEX(Deduction!$AQ:$AQ,MATCH($A101,Deduction!$A:$A,0))*_xlfn.XLOOKUP(S$1,'Point System'!$E:$E,'Point System'!$G:$G,0),0)</f>
        <v>0</v>
      </c>
      <c r="T101" s="242">
        <f>IFERROR(INDEX(Deduction!$AR:$AR,MATCH($A101,Deduction!$A:$A,0))*_xlfn.XLOOKUP(T$1,'Point System'!$E:$E,'Point System'!$G:$G,0),0)</f>
        <v>0</v>
      </c>
      <c r="U101" s="242">
        <f>IFERROR(INDEX(Deduction!$AS:$AS,MATCH($A101,Deduction!$A:$A,0))*_xlfn.XLOOKUP(U$1,'Point System'!$E:$E,'Point System'!$G:$G,0),0)</f>
        <v>0</v>
      </c>
      <c r="V101" s="242">
        <f>IFERROR(INDEX(Deduction!$AT:$AT,MATCH($A101,Deduction!$A:$A,0))*_xlfn.XLOOKUP(V$1,'Point System'!$E:$E,'Point System'!$G:$G,0),0)</f>
        <v>0</v>
      </c>
      <c r="W101" s="243">
        <f t="shared" si="4"/>
        <v>0</v>
      </c>
      <c r="X101" s="241">
        <f t="shared" si="5"/>
        <v>0</v>
      </c>
      <c r="Y101" s="244" cm="1">
        <f t="array" ref="Y101">IFERROR(SUMPRODUCT((LOWER(INDEX(Attendance!$E:$ZZ,MATCH($A101,Attendance!$A:$A,0),0))="x")*(TEXT(Attendance!$E$1:$ZZ$1,"mmm")="Jun"))/SUMPRODUCT((Attendance!$E$1:$ZZ$1&lt;&gt;"")*(TEXT(Attendance!$E$1:$ZZ$1,"mmm")="Jun")),0)</f>
        <v>0</v>
      </c>
      <c r="Z101" s="245" cm="1">
        <f t="array" ref="Z101">IFERROR(SUMPRODUCT((LOWER(INDEX(Attendance!$E:$ZZ,MATCH($A101,Attendance!$A:$A,0),0))="x")*(Attendance!$E$2:$ZZ$2=_xlfn.XLOOKUP(E$1,'Point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02" spans="1:26" x14ac:dyDescent="0.25">
      <c r="A102" s="58">
        <f>Attendance!A101</f>
        <v>99</v>
      </c>
      <c r="B102" s="60" t="str">
        <f>IF($A102=0,"",IFERROR(_xlfn.LET(_xlpm.x,INDEX(Attendance!$B:$B,MATCH($A102,Attendance!$A:$A,0)),IF(_xlpm.x=0,"",_xlpm.x)),""))</f>
        <v/>
      </c>
      <c r="C102" s="60" t="str">
        <f>IF($A102=0,"",IFERROR(_xlfn.LET(_xlpm.x,INDEX(Attendance!$C:$C,MATCH($A102,Attendance!$A:$A,0)),IF(_xlpm.x=0,"",_xlpm.x)),""))</f>
        <v/>
      </c>
      <c r="D102" s="60" t="str">
        <f>IF($A102=0,"",IFERROR(_xlfn.LET(_xlpm.x,INDEX(Attendance!$D:$D,MATCH($A102,Attendance!$A:$A,0)),IF(_xlpm.x=0,"",_xlpm.x)),""))</f>
        <v/>
      </c>
      <c r="E102" s="233" cm="1">
        <f t="array" ref="E102">SUMPRODUCT((LOWER(INDEX(Attendance!$D:$ZZ,MATCH($A102,Attendance!$A:$A,0),0))="x")*(Attendance!$D$2:$ZZ$2=_xlfn.XLOOKUP(E$1,'Point System'!$A:$A,'Point System'!$B:$B,""))*(TEXT(Attendance!$D$1:$ZZ$1,"mmm")="Jun"))*_xlfn.XLOOKUP(E$1,'Point System'!$A:$A,'Point System'!$C:$C,0)</f>
        <v>0</v>
      </c>
      <c r="F102" s="233" cm="1">
        <f t="array" ref="F102">SUMPRODUCT((LOWER(INDEX(Attendance!$D:$ZZ,MATCH($A102,Attendance!$A:$A,0),0))="x")*(Attendance!$D$2:$ZZ$2=_xlfn.XLOOKUP(F$1,'Point System'!$A:$A,'Point System'!$B:$B,""))*(TEXT(Attendance!$D$1:$ZZ$1,"mmm")="Jun"))*_xlfn.XLOOKUP(F$1,'Point System'!$A:$A,'Point System'!$C:$C,0)</f>
        <v>0</v>
      </c>
      <c r="G102" s="233" cm="1">
        <f t="array" ref="G102">SUMPRODUCT((LOWER(INDEX(Attendance!$D:$ZZ,MATCH($A102,Attendance!$A:$A,0),0))="x")*(Attendance!$D$2:$ZZ$2=_xlfn.XLOOKUP(G$1,'Point System'!$A:$A,'Point System'!$B:$B,""))*(TEXT(Attendance!$D$1:$ZZ$1,"mmm")="Jun"))*_xlfn.XLOOKUP(G$1,'Point System'!$A:$A,'Point System'!$C:$C,0)</f>
        <v>0</v>
      </c>
      <c r="H102" s="233" cm="1">
        <f t="array" ref="H102">SUMPRODUCT((LOWER(INDEX(Attendance!$D:$ZZ,MATCH($A102,Attendance!$A:$A,0),0))="x")*(Attendance!$D$2:$ZZ$2=_xlfn.XLOOKUP(H$1,'Point System'!$A:$A,'Point System'!$B:$B,""))*(TEXT(Attendance!$D$1:$ZZ$1,"mmm")="Jun"))*_xlfn.XLOOKUP(H$1,'Point System'!$A:$A,'Point System'!$C:$C,0)</f>
        <v>0</v>
      </c>
      <c r="I102" s="233" cm="1">
        <f t="array" ref="I102">SUMPRODUCT((LOWER(INDEX(Attendance!$D:$ZZ,MATCH($A102,Attendance!$A:$A,0),0))="x")*(Attendance!$D$2:$ZZ$2=_xlfn.XLOOKUP(I$1,'Point System'!$A:$A,'Point System'!$B:$B,""))*(TEXT(Attendance!$D$1:$ZZ$1,"mmm")="Jun"))*_xlfn.XLOOKUP(I$1,'Point System'!$A:$A,'Point System'!$C:$C,0)</f>
        <v>0</v>
      </c>
      <c r="J102" s="233" cm="1">
        <f t="array" ref="J102">SUMPRODUCT((LOWER(INDEX(Attendance!$D:$ZZ,MATCH($A102,Attendance!$A:$A,0),0))="x")*(Attendance!$D$2:$ZZ$2=_xlfn.XLOOKUP(J$1,'Point System'!$A:$A,'Point System'!$B:$B,""))*(TEXT(Attendance!$D$1:$ZZ$1,"mmm")="Jun"))*_xlfn.XLOOKUP(J$1,'Point System'!$A:$A,'Point System'!$C:$C,0)</f>
        <v>0</v>
      </c>
      <c r="K102" s="233" cm="1">
        <f t="array" ref="K102">SUMPRODUCT((LOWER(INDEX(Attendance!$D:$ZZ,MATCH($A102,Attendance!$A:$A,0),0))="x")*(Attendance!$D$2:$ZZ$2=_xlfn.XLOOKUP(K$1,'Point System'!$A:$A,'Point System'!$B:$B,""))*(TEXT(Attendance!$D$1:$ZZ$1,"mmm")="Jun"))*_xlfn.XLOOKUP(K$1,'Point System'!$A:$A,'Point System'!$C:$C,0)</f>
        <v>0</v>
      </c>
      <c r="L102" s="188"/>
      <c r="M102" s="188"/>
      <c r="N102" s="188"/>
      <c r="O102" s="188"/>
      <c r="P102" s="241">
        <f t="shared" si="3"/>
        <v>0</v>
      </c>
      <c r="Q102" s="242">
        <f>IFERROR(INDEX(Deduction!$AO:$AO,MATCH($A102,Deduction!$A:$A,0))*_xlfn.XLOOKUP(Q$1,'Point System'!$E:$E,'Point System'!$G:$G,0),0)</f>
        <v>0</v>
      </c>
      <c r="R102" s="242">
        <f>IFERROR(INDEX(Deduction!$AP:$AP,MATCH($A102,Deduction!$A:$A,0))*_xlfn.XLOOKUP(R$1,'Point System'!$E:$E,'Point System'!$G:$G,0),0)</f>
        <v>0</v>
      </c>
      <c r="S102" s="242">
        <f>IFERROR(INDEX(Deduction!$AQ:$AQ,MATCH($A102,Deduction!$A:$A,0))*_xlfn.XLOOKUP(S$1,'Point System'!$E:$E,'Point System'!$G:$G,0),0)</f>
        <v>0</v>
      </c>
      <c r="T102" s="242">
        <f>IFERROR(INDEX(Deduction!$AR:$AR,MATCH($A102,Deduction!$A:$A,0))*_xlfn.XLOOKUP(T$1,'Point System'!$E:$E,'Point System'!$G:$G,0),0)</f>
        <v>0</v>
      </c>
      <c r="U102" s="242">
        <f>IFERROR(INDEX(Deduction!$AS:$AS,MATCH($A102,Deduction!$A:$A,0))*_xlfn.XLOOKUP(U$1,'Point System'!$E:$E,'Point System'!$G:$G,0),0)</f>
        <v>0</v>
      </c>
      <c r="V102" s="242">
        <f>IFERROR(INDEX(Deduction!$AT:$AT,MATCH($A102,Deduction!$A:$A,0))*_xlfn.XLOOKUP(V$1,'Point System'!$E:$E,'Point System'!$G:$G,0),0)</f>
        <v>0</v>
      </c>
      <c r="W102" s="243">
        <f t="shared" si="4"/>
        <v>0</v>
      </c>
      <c r="X102" s="241">
        <f t="shared" si="5"/>
        <v>0</v>
      </c>
      <c r="Y102" s="244" cm="1">
        <f t="array" ref="Y102">IFERROR(SUMPRODUCT((LOWER(INDEX(Attendance!$E:$ZZ,MATCH($A102,Attendance!$A:$A,0),0))="x")*(TEXT(Attendance!$E$1:$ZZ$1,"mmm")="Jun"))/SUMPRODUCT((Attendance!$E$1:$ZZ$1&lt;&gt;"")*(TEXT(Attendance!$E$1:$ZZ$1,"mmm")="Jun")),0)</f>
        <v>0</v>
      </c>
      <c r="Z102" s="245" cm="1">
        <f t="array" ref="Z102">IFERROR(SUMPRODUCT((LOWER(INDEX(Attendance!$E:$ZZ,MATCH($A102,Attendance!$A:$A,0),0))="x")*(Attendance!$E$2:$ZZ$2=_xlfn.XLOOKUP(E$1,'Point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03" spans="1:26" x14ac:dyDescent="0.25">
      <c r="A103" s="60">
        <f>Attendance!A102</f>
        <v>100</v>
      </c>
      <c r="B103" s="60" t="str">
        <f>IF($A103=0,"",IFERROR(_xlfn.LET(_xlpm.x,INDEX(Attendance!$B:$B,MATCH($A103,Attendance!$A:$A,0)),IF(_xlpm.x=0,"",_xlpm.x)),""))</f>
        <v/>
      </c>
      <c r="C103" s="60" t="str">
        <f>IF($A103=0,"",IFERROR(_xlfn.LET(_xlpm.x,INDEX(Attendance!$C:$C,MATCH($A103,Attendance!$A:$A,0)),IF(_xlpm.x=0,"",_xlpm.x)),""))</f>
        <v/>
      </c>
      <c r="D103" s="60" t="str">
        <f>IF($A103=0,"",IFERROR(_xlfn.LET(_xlpm.x,INDEX(Attendance!$D:$D,MATCH($A103,Attendance!$A:$A,0)),IF(_xlpm.x=0,"",_xlpm.x)),""))</f>
        <v/>
      </c>
      <c r="E103" s="233" cm="1">
        <f t="array" ref="E103">SUMPRODUCT((LOWER(INDEX(Attendance!$D:$ZZ,MATCH($A103,Attendance!$A:$A,0),0))="x")*(Attendance!$D$2:$ZZ$2=_xlfn.XLOOKUP(E$1,'Point System'!$A:$A,'Point System'!$B:$B,""))*(TEXT(Attendance!$D$1:$ZZ$1,"mmm")="Jun"))*_xlfn.XLOOKUP(E$1,'Point System'!$A:$A,'Point System'!$C:$C,0)</f>
        <v>0</v>
      </c>
      <c r="F103" s="233" cm="1">
        <f t="array" ref="F103">SUMPRODUCT((LOWER(INDEX(Attendance!$D:$ZZ,MATCH($A103,Attendance!$A:$A,0),0))="x")*(Attendance!$D$2:$ZZ$2=_xlfn.XLOOKUP(F$1,'Point System'!$A:$A,'Point System'!$B:$B,""))*(TEXT(Attendance!$D$1:$ZZ$1,"mmm")="Jun"))*_xlfn.XLOOKUP(F$1,'Point System'!$A:$A,'Point System'!$C:$C,0)</f>
        <v>0</v>
      </c>
      <c r="G103" s="233" cm="1">
        <f t="array" ref="G103">SUMPRODUCT((LOWER(INDEX(Attendance!$D:$ZZ,MATCH($A103,Attendance!$A:$A,0),0))="x")*(Attendance!$D$2:$ZZ$2=_xlfn.XLOOKUP(G$1,'Point System'!$A:$A,'Point System'!$B:$B,""))*(TEXT(Attendance!$D$1:$ZZ$1,"mmm")="Jun"))*_xlfn.XLOOKUP(G$1,'Point System'!$A:$A,'Point System'!$C:$C,0)</f>
        <v>0</v>
      </c>
      <c r="H103" s="233" cm="1">
        <f t="array" ref="H103">SUMPRODUCT((LOWER(INDEX(Attendance!$D:$ZZ,MATCH($A103,Attendance!$A:$A,0),0))="x")*(Attendance!$D$2:$ZZ$2=_xlfn.XLOOKUP(H$1,'Point System'!$A:$A,'Point System'!$B:$B,""))*(TEXT(Attendance!$D$1:$ZZ$1,"mmm")="Jun"))*_xlfn.XLOOKUP(H$1,'Point System'!$A:$A,'Point System'!$C:$C,0)</f>
        <v>0</v>
      </c>
      <c r="I103" s="233" cm="1">
        <f t="array" ref="I103">SUMPRODUCT((LOWER(INDEX(Attendance!$D:$ZZ,MATCH($A103,Attendance!$A:$A,0),0))="x")*(Attendance!$D$2:$ZZ$2=_xlfn.XLOOKUP(I$1,'Point System'!$A:$A,'Point System'!$B:$B,""))*(TEXT(Attendance!$D$1:$ZZ$1,"mmm")="Jun"))*_xlfn.XLOOKUP(I$1,'Point System'!$A:$A,'Point System'!$C:$C,0)</f>
        <v>0</v>
      </c>
      <c r="J103" s="233" cm="1">
        <f t="array" ref="J103">SUMPRODUCT((LOWER(INDEX(Attendance!$D:$ZZ,MATCH($A103,Attendance!$A:$A,0),0))="x")*(Attendance!$D$2:$ZZ$2=_xlfn.XLOOKUP(J$1,'Point System'!$A:$A,'Point System'!$B:$B,""))*(TEXT(Attendance!$D$1:$ZZ$1,"mmm")="Jun"))*_xlfn.XLOOKUP(J$1,'Point System'!$A:$A,'Point System'!$C:$C,0)</f>
        <v>0</v>
      </c>
      <c r="K103" s="233" cm="1">
        <f t="array" ref="K103">SUMPRODUCT((LOWER(INDEX(Attendance!$D:$ZZ,MATCH($A103,Attendance!$A:$A,0),0))="x")*(Attendance!$D$2:$ZZ$2=_xlfn.XLOOKUP(K$1,'Point System'!$A:$A,'Point System'!$B:$B,""))*(TEXT(Attendance!$D$1:$ZZ$1,"mmm")="Jun"))*_xlfn.XLOOKUP(K$1,'Point System'!$A:$A,'Point System'!$C:$C,0)</f>
        <v>0</v>
      </c>
      <c r="L103" s="188"/>
      <c r="M103" s="188"/>
      <c r="N103" s="188"/>
      <c r="O103" s="188"/>
      <c r="P103" s="241">
        <f t="shared" si="3"/>
        <v>0</v>
      </c>
      <c r="Q103" s="242">
        <f>IFERROR(INDEX(Deduction!$AO:$AO,MATCH($A103,Deduction!$A:$A,0))*_xlfn.XLOOKUP(Q$1,'Point System'!$E:$E,'Point System'!$G:$G,0),0)</f>
        <v>0</v>
      </c>
      <c r="R103" s="242">
        <f>IFERROR(INDEX(Deduction!$AP:$AP,MATCH($A103,Deduction!$A:$A,0))*_xlfn.XLOOKUP(R$1,'Point System'!$E:$E,'Point System'!$G:$G,0),0)</f>
        <v>0</v>
      </c>
      <c r="S103" s="242">
        <f>IFERROR(INDEX(Deduction!$AQ:$AQ,MATCH($A103,Deduction!$A:$A,0))*_xlfn.XLOOKUP(S$1,'Point System'!$E:$E,'Point System'!$G:$G,0),0)</f>
        <v>0</v>
      </c>
      <c r="T103" s="242">
        <f>IFERROR(INDEX(Deduction!$AR:$AR,MATCH($A103,Deduction!$A:$A,0))*_xlfn.XLOOKUP(T$1,'Point System'!$E:$E,'Point System'!$G:$G,0),0)</f>
        <v>0</v>
      </c>
      <c r="U103" s="242">
        <f>IFERROR(INDEX(Deduction!$AS:$AS,MATCH($A103,Deduction!$A:$A,0))*_xlfn.XLOOKUP(U$1,'Point System'!$E:$E,'Point System'!$G:$G,0),0)</f>
        <v>0</v>
      </c>
      <c r="V103" s="242">
        <f>IFERROR(INDEX(Deduction!$AT:$AT,MATCH($A103,Deduction!$A:$A,0))*_xlfn.XLOOKUP(V$1,'Point System'!$E:$E,'Point System'!$G:$G,0),0)</f>
        <v>0</v>
      </c>
      <c r="W103" s="243">
        <f t="shared" si="4"/>
        <v>0</v>
      </c>
      <c r="X103" s="241">
        <f t="shared" si="5"/>
        <v>0</v>
      </c>
      <c r="Y103" s="244" cm="1">
        <f t="array" ref="Y103">IFERROR(SUMPRODUCT((LOWER(INDEX(Attendance!$E:$ZZ,MATCH($A103,Attendance!$A:$A,0),0))="x")*(TEXT(Attendance!$E$1:$ZZ$1,"mmm")="Jun"))/SUMPRODUCT((Attendance!$E$1:$ZZ$1&lt;&gt;"")*(TEXT(Attendance!$E$1:$ZZ$1,"mmm")="Jun")),0)</f>
        <v>0</v>
      </c>
      <c r="Z103" s="245" cm="1">
        <f t="array" ref="Z103">IFERROR(SUMPRODUCT((LOWER(INDEX(Attendance!$E:$ZZ,MATCH($A103,Attendance!$A:$A,0),0))="x")*(Attendance!$E$2:$ZZ$2=_xlfn.XLOOKUP(E$1,'Point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04" spans="1:26" x14ac:dyDescent="0.25">
      <c r="A104" s="58">
        <f>Attendance!A103</f>
        <v>101</v>
      </c>
      <c r="B104" s="60" t="str">
        <f>IF($A104=0,"",IFERROR(_xlfn.LET(_xlpm.x,INDEX(Attendance!$B:$B,MATCH($A104,Attendance!$A:$A,0)),IF(_xlpm.x=0,"",_xlpm.x)),""))</f>
        <v/>
      </c>
      <c r="C104" s="60" t="str">
        <f>IF($A104=0,"",IFERROR(_xlfn.LET(_xlpm.x,INDEX(Attendance!$C:$C,MATCH($A104,Attendance!$A:$A,0)),IF(_xlpm.x=0,"",_xlpm.x)),""))</f>
        <v/>
      </c>
      <c r="D104" s="60" t="str">
        <f>IF($A104=0,"",IFERROR(_xlfn.LET(_xlpm.x,INDEX(Attendance!$D:$D,MATCH($A104,Attendance!$A:$A,0)),IF(_xlpm.x=0,"",_xlpm.x)),""))</f>
        <v/>
      </c>
      <c r="E104" s="233" cm="1">
        <f t="array" ref="E104">SUMPRODUCT((LOWER(INDEX(Attendance!$D:$ZZ,MATCH($A104,Attendance!$A:$A,0),0))="x")*(Attendance!$D$2:$ZZ$2=_xlfn.XLOOKUP(E$1,'Point System'!$A:$A,'Point System'!$B:$B,""))*(TEXT(Attendance!$D$1:$ZZ$1,"mmm")="Jun"))*_xlfn.XLOOKUP(E$1,'Point System'!$A:$A,'Point System'!$C:$C,0)</f>
        <v>0</v>
      </c>
      <c r="F104" s="233" cm="1">
        <f t="array" ref="F104">SUMPRODUCT((LOWER(INDEX(Attendance!$D:$ZZ,MATCH($A104,Attendance!$A:$A,0),0))="x")*(Attendance!$D$2:$ZZ$2=_xlfn.XLOOKUP(F$1,'Point System'!$A:$A,'Point System'!$B:$B,""))*(TEXT(Attendance!$D$1:$ZZ$1,"mmm")="Jun"))*_xlfn.XLOOKUP(F$1,'Point System'!$A:$A,'Point System'!$C:$C,0)</f>
        <v>0</v>
      </c>
      <c r="G104" s="233" cm="1">
        <f t="array" ref="G104">SUMPRODUCT((LOWER(INDEX(Attendance!$D:$ZZ,MATCH($A104,Attendance!$A:$A,0),0))="x")*(Attendance!$D$2:$ZZ$2=_xlfn.XLOOKUP(G$1,'Point System'!$A:$A,'Point System'!$B:$B,""))*(TEXT(Attendance!$D$1:$ZZ$1,"mmm")="Jun"))*_xlfn.XLOOKUP(G$1,'Point System'!$A:$A,'Point System'!$C:$C,0)</f>
        <v>0</v>
      </c>
      <c r="H104" s="233" cm="1">
        <f t="array" ref="H104">SUMPRODUCT((LOWER(INDEX(Attendance!$D:$ZZ,MATCH($A104,Attendance!$A:$A,0),0))="x")*(Attendance!$D$2:$ZZ$2=_xlfn.XLOOKUP(H$1,'Point System'!$A:$A,'Point System'!$B:$B,""))*(TEXT(Attendance!$D$1:$ZZ$1,"mmm")="Jun"))*_xlfn.XLOOKUP(H$1,'Point System'!$A:$A,'Point System'!$C:$C,0)</f>
        <v>0</v>
      </c>
      <c r="I104" s="233" cm="1">
        <f t="array" ref="I104">SUMPRODUCT((LOWER(INDEX(Attendance!$D:$ZZ,MATCH($A104,Attendance!$A:$A,0),0))="x")*(Attendance!$D$2:$ZZ$2=_xlfn.XLOOKUP(I$1,'Point System'!$A:$A,'Point System'!$B:$B,""))*(TEXT(Attendance!$D$1:$ZZ$1,"mmm")="Jun"))*_xlfn.XLOOKUP(I$1,'Point System'!$A:$A,'Point System'!$C:$C,0)</f>
        <v>0</v>
      </c>
      <c r="J104" s="233" cm="1">
        <f t="array" ref="J104">SUMPRODUCT((LOWER(INDEX(Attendance!$D:$ZZ,MATCH($A104,Attendance!$A:$A,0),0))="x")*(Attendance!$D$2:$ZZ$2=_xlfn.XLOOKUP(J$1,'Point System'!$A:$A,'Point System'!$B:$B,""))*(TEXT(Attendance!$D$1:$ZZ$1,"mmm")="Jun"))*_xlfn.XLOOKUP(J$1,'Point System'!$A:$A,'Point System'!$C:$C,0)</f>
        <v>0</v>
      </c>
      <c r="K104" s="233" cm="1">
        <f t="array" ref="K104">SUMPRODUCT((LOWER(INDEX(Attendance!$D:$ZZ,MATCH($A104,Attendance!$A:$A,0),0))="x")*(Attendance!$D$2:$ZZ$2=_xlfn.XLOOKUP(K$1,'Point System'!$A:$A,'Point System'!$B:$B,""))*(TEXT(Attendance!$D$1:$ZZ$1,"mmm")="Jun"))*_xlfn.XLOOKUP(K$1,'Point System'!$A:$A,'Point System'!$C:$C,0)</f>
        <v>0</v>
      </c>
      <c r="L104" s="188"/>
      <c r="M104" s="188"/>
      <c r="N104" s="188"/>
      <c r="O104" s="188"/>
      <c r="P104" s="241">
        <f t="shared" si="3"/>
        <v>0</v>
      </c>
      <c r="Q104" s="242">
        <f>IFERROR(INDEX(Deduction!$AO:$AO,MATCH($A104,Deduction!$A:$A,0))*_xlfn.XLOOKUP(Q$1,'Point System'!$E:$E,'Point System'!$G:$G,0),0)</f>
        <v>0</v>
      </c>
      <c r="R104" s="242">
        <f>IFERROR(INDEX(Deduction!$AP:$AP,MATCH($A104,Deduction!$A:$A,0))*_xlfn.XLOOKUP(R$1,'Point System'!$E:$E,'Point System'!$G:$G,0),0)</f>
        <v>0</v>
      </c>
      <c r="S104" s="242">
        <f>IFERROR(INDEX(Deduction!$AQ:$AQ,MATCH($A104,Deduction!$A:$A,0))*_xlfn.XLOOKUP(S$1,'Point System'!$E:$E,'Point System'!$G:$G,0),0)</f>
        <v>0</v>
      </c>
      <c r="T104" s="242">
        <f>IFERROR(INDEX(Deduction!$AR:$AR,MATCH($A104,Deduction!$A:$A,0))*_xlfn.XLOOKUP(T$1,'Point System'!$E:$E,'Point System'!$G:$G,0),0)</f>
        <v>0</v>
      </c>
      <c r="U104" s="242">
        <f>IFERROR(INDEX(Deduction!$AS:$AS,MATCH($A104,Deduction!$A:$A,0))*_xlfn.XLOOKUP(U$1,'Point System'!$E:$E,'Point System'!$G:$G,0),0)</f>
        <v>0</v>
      </c>
      <c r="V104" s="242">
        <f>IFERROR(INDEX(Deduction!$AT:$AT,MATCH($A104,Deduction!$A:$A,0))*_xlfn.XLOOKUP(V$1,'Point System'!$E:$E,'Point System'!$G:$G,0),0)</f>
        <v>0</v>
      </c>
      <c r="W104" s="243">
        <f t="shared" si="4"/>
        <v>0</v>
      </c>
      <c r="X104" s="241">
        <f t="shared" si="5"/>
        <v>0</v>
      </c>
      <c r="Y104" s="244" cm="1">
        <f t="array" ref="Y104">IFERROR(SUMPRODUCT((LOWER(INDEX(Attendance!$E:$ZZ,MATCH($A104,Attendance!$A:$A,0),0))="x")*(TEXT(Attendance!$E$1:$ZZ$1,"mmm")="Jun"))/SUMPRODUCT((Attendance!$E$1:$ZZ$1&lt;&gt;"")*(TEXT(Attendance!$E$1:$ZZ$1,"mmm")="Jun")),0)</f>
        <v>0</v>
      </c>
      <c r="Z104" s="245" cm="1">
        <f t="array" ref="Z104">IFERROR(SUMPRODUCT((LOWER(INDEX(Attendance!$E:$ZZ,MATCH($A104,Attendance!$A:$A,0),0))="x")*(Attendance!$E$2:$ZZ$2=_xlfn.XLOOKUP(E$1,'Point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05" spans="1:26" x14ac:dyDescent="0.25">
      <c r="A105" s="60">
        <f>Attendance!A104</f>
        <v>102</v>
      </c>
      <c r="B105" s="60" t="str">
        <f>IF($A105=0,"",IFERROR(_xlfn.LET(_xlpm.x,INDEX(Attendance!$B:$B,MATCH($A105,Attendance!$A:$A,0)),IF(_xlpm.x=0,"",_xlpm.x)),""))</f>
        <v/>
      </c>
      <c r="C105" s="60" t="str">
        <f>IF($A105=0,"",IFERROR(_xlfn.LET(_xlpm.x,INDEX(Attendance!$C:$C,MATCH($A105,Attendance!$A:$A,0)),IF(_xlpm.x=0,"",_xlpm.x)),""))</f>
        <v/>
      </c>
      <c r="D105" s="60" t="str">
        <f>IF($A105=0,"",IFERROR(_xlfn.LET(_xlpm.x,INDEX(Attendance!$D:$D,MATCH($A105,Attendance!$A:$A,0)),IF(_xlpm.x=0,"",_xlpm.x)),""))</f>
        <v/>
      </c>
      <c r="E105" s="233" cm="1">
        <f t="array" ref="E105">SUMPRODUCT((LOWER(INDEX(Attendance!$D:$ZZ,MATCH($A105,Attendance!$A:$A,0),0))="x")*(Attendance!$D$2:$ZZ$2=_xlfn.XLOOKUP(E$1,'Point System'!$A:$A,'Point System'!$B:$B,""))*(TEXT(Attendance!$D$1:$ZZ$1,"mmm")="Jun"))*_xlfn.XLOOKUP(E$1,'Point System'!$A:$A,'Point System'!$C:$C,0)</f>
        <v>0</v>
      </c>
      <c r="F105" s="233" cm="1">
        <f t="array" ref="F105">SUMPRODUCT((LOWER(INDEX(Attendance!$D:$ZZ,MATCH($A105,Attendance!$A:$A,0),0))="x")*(Attendance!$D$2:$ZZ$2=_xlfn.XLOOKUP(F$1,'Point System'!$A:$A,'Point System'!$B:$B,""))*(TEXT(Attendance!$D$1:$ZZ$1,"mmm")="Jun"))*_xlfn.XLOOKUP(F$1,'Point System'!$A:$A,'Point System'!$C:$C,0)</f>
        <v>0</v>
      </c>
      <c r="G105" s="233" cm="1">
        <f t="array" ref="G105">SUMPRODUCT((LOWER(INDEX(Attendance!$D:$ZZ,MATCH($A105,Attendance!$A:$A,0),0))="x")*(Attendance!$D$2:$ZZ$2=_xlfn.XLOOKUP(G$1,'Point System'!$A:$A,'Point System'!$B:$B,""))*(TEXT(Attendance!$D$1:$ZZ$1,"mmm")="Jun"))*_xlfn.XLOOKUP(G$1,'Point System'!$A:$A,'Point System'!$C:$C,0)</f>
        <v>0</v>
      </c>
      <c r="H105" s="233" cm="1">
        <f t="array" ref="H105">SUMPRODUCT((LOWER(INDEX(Attendance!$D:$ZZ,MATCH($A105,Attendance!$A:$A,0),0))="x")*(Attendance!$D$2:$ZZ$2=_xlfn.XLOOKUP(H$1,'Point System'!$A:$A,'Point System'!$B:$B,""))*(TEXT(Attendance!$D$1:$ZZ$1,"mmm")="Jun"))*_xlfn.XLOOKUP(H$1,'Point System'!$A:$A,'Point System'!$C:$C,0)</f>
        <v>0</v>
      </c>
      <c r="I105" s="233" cm="1">
        <f t="array" ref="I105">SUMPRODUCT((LOWER(INDEX(Attendance!$D:$ZZ,MATCH($A105,Attendance!$A:$A,0),0))="x")*(Attendance!$D$2:$ZZ$2=_xlfn.XLOOKUP(I$1,'Point System'!$A:$A,'Point System'!$B:$B,""))*(TEXT(Attendance!$D$1:$ZZ$1,"mmm")="Jun"))*_xlfn.XLOOKUP(I$1,'Point System'!$A:$A,'Point System'!$C:$C,0)</f>
        <v>0</v>
      </c>
      <c r="J105" s="233" cm="1">
        <f t="array" ref="J105">SUMPRODUCT((LOWER(INDEX(Attendance!$D:$ZZ,MATCH($A105,Attendance!$A:$A,0),0))="x")*(Attendance!$D$2:$ZZ$2=_xlfn.XLOOKUP(J$1,'Point System'!$A:$A,'Point System'!$B:$B,""))*(TEXT(Attendance!$D$1:$ZZ$1,"mmm")="Jun"))*_xlfn.XLOOKUP(J$1,'Point System'!$A:$A,'Point System'!$C:$C,0)</f>
        <v>0</v>
      </c>
      <c r="K105" s="233" cm="1">
        <f t="array" ref="K105">SUMPRODUCT((LOWER(INDEX(Attendance!$D:$ZZ,MATCH($A105,Attendance!$A:$A,0),0))="x")*(Attendance!$D$2:$ZZ$2=_xlfn.XLOOKUP(K$1,'Point System'!$A:$A,'Point System'!$B:$B,""))*(TEXT(Attendance!$D$1:$ZZ$1,"mmm")="Jun"))*_xlfn.XLOOKUP(K$1,'Point System'!$A:$A,'Point System'!$C:$C,0)</f>
        <v>0</v>
      </c>
      <c r="L105" s="188"/>
      <c r="M105" s="188"/>
      <c r="N105" s="188"/>
      <c r="O105" s="188"/>
      <c r="P105" s="241">
        <f t="shared" si="3"/>
        <v>0</v>
      </c>
      <c r="Q105" s="242">
        <f>IFERROR(INDEX(Deduction!$AO:$AO,MATCH($A105,Deduction!$A:$A,0))*_xlfn.XLOOKUP(Q$1,'Point System'!$E:$E,'Point System'!$G:$G,0),0)</f>
        <v>0</v>
      </c>
      <c r="R105" s="242">
        <f>IFERROR(INDEX(Deduction!$AP:$AP,MATCH($A105,Deduction!$A:$A,0))*_xlfn.XLOOKUP(R$1,'Point System'!$E:$E,'Point System'!$G:$G,0),0)</f>
        <v>0</v>
      </c>
      <c r="S105" s="242">
        <f>IFERROR(INDEX(Deduction!$AQ:$AQ,MATCH($A105,Deduction!$A:$A,0))*_xlfn.XLOOKUP(S$1,'Point System'!$E:$E,'Point System'!$G:$G,0),0)</f>
        <v>0</v>
      </c>
      <c r="T105" s="242">
        <f>IFERROR(INDEX(Deduction!$AR:$AR,MATCH($A105,Deduction!$A:$A,0))*_xlfn.XLOOKUP(T$1,'Point System'!$E:$E,'Point System'!$G:$G,0),0)</f>
        <v>0</v>
      </c>
      <c r="U105" s="242">
        <f>IFERROR(INDEX(Deduction!$AS:$AS,MATCH($A105,Deduction!$A:$A,0))*_xlfn.XLOOKUP(U$1,'Point System'!$E:$E,'Point System'!$G:$G,0),0)</f>
        <v>0</v>
      </c>
      <c r="V105" s="242">
        <f>IFERROR(INDEX(Deduction!$AT:$AT,MATCH($A105,Deduction!$A:$A,0))*_xlfn.XLOOKUP(V$1,'Point System'!$E:$E,'Point System'!$G:$G,0),0)</f>
        <v>0</v>
      </c>
      <c r="W105" s="243">
        <f t="shared" si="4"/>
        <v>0</v>
      </c>
      <c r="X105" s="241">
        <f t="shared" si="5"/>
        <v>0</v>
      </c>
      <c r="Y105" s="244" cm="1">
        <f t="array" ref="Y105">IFERROR(SUMPRODUCT((LOWER(INDEX(Attendance!$E:$ZZ,MATCH($A105,Attendance!$A:$A,0),0))="x")*(TEXT(Attendance!$E$1:$ZZ$1,"mmm")="Jun"))/SUMPRODUCT((Attendance!$E$1:$ZZ$1&lt;&gt;"")*(TEXT(Attendance!$E$1:$ZZ$1,"mmm")="Jun")),0)</f>
        <v>0</v>
      </c>
      <c r="Z105" s="245" cm="1">
        <f t="array" ref="Z105">IFERROR(SUMPRODUCT((LOWER(INDEX(Attendance!$E:$ZZ,MATCH($A105,Attendance!$A:$A,0),0))="x")*(Attendance!$E$2:$ZZ$2=_xlfn.XLOOKUP(E$1,'Point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06" spans="1:26" x14ac:dyDescent="0.25">
      <c r="A106" s="58">
        <f>Attendance!A105</f>
        <v>103</v>
      </c>
      <c r="B106" s="60" t="str">
        <f>IF($A106=0,"",IFERROR(_xlfn.LET(_xlpm.x,INDEX(Attendance!$B:$B,MATCH($A106,Attendance!$A:$A,0)),IF(_xlpm.x=0,"",_xlpm.x)),""))</f>
        <v/>
      </c>
      <c r="C106" s="60" t="str">
        <f>IF($A106=0,"",IFERROR(_xlfn.LET(_xlpm.x,INDEX(Attendance!$C:$C,MATCH($A106,Attendance!$A:$A,0)),IF(_xlpm.x=0,"",_xlpm.x)),""))</f>
        <v/>
      </c>
      <c r="D106" s="60" t="str">
        <f>IF($A106=0,"",IFERROR(_xlfn.LET(_xlpm.x,INDEX(Attendance!$D:$D,MATCH($A106,Attendance!$A:$A,0)),IF(_xlpm.x=0,"",_xlpm.x)),""))</f>
        <v/>
      </c>
      <c r="E106" s="233" cm="1">
        <f t="array" ref="E106">SUMPRODUCT((LOWER(INDEX(Attendance!$D:$ZZ,MATCH($A106,Attendance!$A:$A,0),0))="x")*(Attendance!$D$2:$ZZ$2=_xlfn.XLOOKUP(E$1,'Point System'!$A:$A,'Point System'!$B:$B,""))*(TEXT(Attendance!$D$1:$ZZ$1,"mmm")="Jun"))*_xlfn.XLOOKUP(E$1,'Point System'!$A:$A,'Point System'!$C:$C,0)</f>
        <v>0</v>
      </c>
      <c r="F106" s="233" cm="1">
        <f t="array" ref="F106">SUMPRODUCT((LOWER(INDEX(Attendance!$D:$ZZ,MATCH($A106,Attendance!$A:$A,0),0))="x")*(Attendance!$D$2:$ZZ$2=_xlfn.XLOOKUP(F$1,'Point System'!$A:$A,'Point System'!$B:$B,""))*(TEXT(Attendance!$D$1:$ZZ$1,"mmm")="Jun"))*_xlfn.XLOOKUP(F$1,'Point System'!$A:$A,'Point System'!$C:$C,0)</f>
        <v>0</v>
      </c>
      <c r="G106" s="233" cm="1">
        <f t="array" ref="G106">SUMPRODUCT((LOWER(INDEX(Attendance!$D:$ZZ,MATCH($A106,Attendance!$A:$A,0),0))="x")*(Attendance!$D$2:$ZZ$2=_xlfn.XLOOKUP(G$1,'Point System'!$A:$A,'Point System'!$B:$B,""))*(TEXT(Attendance!$D$1:$ZZ$1,"mmm")="Jun"))*_xlfn.XLOOKUP(G$1,'Point System'!$A:$A,'Point System'!$C:$C,0)</f>
        <v>0</v>
      </c>
      <c r="H106" s="233" cm="1">
        <f t="array" ref="H106">SUMPRODUCT((LOWER(INDEX(Attendance!$D:$ZZ,MATCH($A106,Attendance!$A:$A,0),0))="x")*(Attendance!$D$2:$ZZ$2=_xlfn.XLOOKUP(H$1,'Point System'!$A:$A,'Point System'!$B:$B,""))*(TEXT(Attendance!$D$1:$ZZ$1,"mmm")="Jun"))*_xlfn.XLOOKUP(H$1,'Point System'!$A:$A,'Point System'!$C:$C,0)</f>
        <v>0</v>
      </c>
      <c r="I106" s="233" cm="1">
        <f t="array" ref="I106">SUMPRODUCT((LOWER(INDEX(Attendance!$D:$ZZ,MATCH($A106,Attendance!$A:$A,0),0))="x")*(Attendance!$D$2:$ZZ$2=_xlfn.XLOOKUP(I$1,'Point System'!$A:$A,'Point System'!$B:$B,""))*(TEXT(Attendance!$D$1:$ZZ$1,"mmm")="Jun"))*_xlfn.XLOOKUP(I$1,'Point System'!$A:$A,'Point System'!$C:$C,0)</f>
        <v>0</v>
      </c>
      <c r="J106" s="233" cm="1">
        <f t="array" ref="J106">SUMPRODUCT((LOWER(INDEX(Attendance!$D:$ZZ,MATCH($A106,Attendance!$A:$A,0),0))="x")*(Attendance!$D$2:$ZZ$2=_xlfn.XLOOKUP(J$1,'Point System'!$A:$A,'Point System'!$B:$B,""))*(TEXT(Attendance!$D$1:$ZZ$1,"mmm")="Jun"))*_xlfn.XLOOKUP(J$1,'Point System'!$A:$A,'Point System'!$C:$C,0)</f>
        <v>0</v>
      </c>
      <c r="K106" s="233" cm="1">
        <f t="array" ref="K106">SUMPRODUCT((LOWER(INDEX(Attendance!$D:$ZZ,MATCH($A106,Attendance!$A:$A,0),0))="x")*(Attendance!$D$2:$ZZ$2=_xlfn.XLOOKUP(K$1,'Point System'!$A:$A,'Point System'!$B:$B,""))*(TEXT(Attendance!$D$1:$ZZ$1,"mmm")="Jun"))*_xlfn.XLOOKUP(K$1,'Point System'!$A:$A,'Point System'!$C:$C,0)</f>
        <v>0</v>
      </c>
      <c r="L106" s="188"/>
      <c r="M106" s="188"/>
      <c r="N106" s="188"/>
      <c r="O106" s="188"/>
      <c r="P106" s="241">
        <f t="shared" si="3"/>
        <v>0</v>
      </c>
      <c r="Q106" s="242">
        <f>IFERROR(INDEX(Deduction!$AO:$AO,MATCH($A106,Deduction!$A:$A,0))*_xlfn.XLOOKUP(Q$1,'Point System'!$E:$E,'Point System'!$G:$G,0),0)</f>
        <v>0</v>
      </c>
      <c r="R106" s="242">
        <f>IFERROR(INDEX(Deduction!$AP:$AP,MATCH($A106,Deduction!$A:$A,0))*_xlfn.XLOOKUP(R$1,'Point System'!$E:$E,'Point System'!$G:$G,0),0)</f>
        <v>0</v>
      </c>
      <c r="S106" s="242">
        <f>IFERROR(INDEX(Deduction!$AQ:$AQ,MATCH($A106,Deduction!$A:$A,0))*_xlfn.XLOOKUP(S$1,'Point System'!$E:$E,'Point System'!$G:$G,0),0)</f>
        <v>0</v>
      </c>
      <c r="T106" s="242">
        <f>IFERROR(INDEX(Deduction!$AR:$AR,MATCH($A106,Deduction!$A:$A,0))*_xlfn.XLOOKUP(T$1,'Point System'!$E:$E,'Point System'!$G:$G,0),0)</f>
        <v>0</v>
      </c>
      <c r="U106" s="242">
        <f>IFERROR(INDEX(Deduction!$AS:$AS,MATCH($A106,Deduction!$A:$A,0))*_xlfn.XLOOKUP(U$1,'Point System'!$E:$E,'Point System'!$G:$G,0),0)</f>
        <v>0</v>
      </c>
      <c r="V106" s="242">
        <f>IFERROR(INDEX(Deduction!$AT:$AT,MATCH($A106,Deduction!$A:$A,0))*_xlfn.XLOOKUP(V$1,'Point System'!$E:$E,'Point System'!$G:$G,0),0)</f>
        <v>0</v>
      </c>
      <c r="W106" s="243">
        <f t="shared" si="4"/>
        <v>0</v>
      </c>
      <c r="X106" s="241">
        <f t="shared" si="5"/>
        <v>0</v>
      </c>
      <c r="Y106" s="244" cm="1">
        <f t="array" ref="Y106">IFERROR(SUMPRODUCT((LOWER(INDEX(Attendance!$E:$ZZ,MATCH($A106,Attendance!$A:$A,0),0))="x")*(TEXT(Attendance!$E$1:$ZZ$1,"mmm")="Jun"))/SUMPRODUCT((Attendance!$E$1:$ZZ$1&lt;&gt;"")*(TEXT(Attendance!$E$1:$ZZ$1,"mmm")="Jun")),0)</f>
        <v>0</v>
      </c>
      <c r="Z106" s="245" cm="1">
        <f t="array" ref="Z106">IFERROR(SUMPRODUCT((LOWER(INDEX(Attendance!$E:$ZZ,MATCH($A106,Attendance!$A:$A,0),0))="x")*(Attendance!$E$2:$ZZ$2=_xlfn.XLOOKUP(E$1,'Point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07" spans="1:26" x14ac:dyDescent="0.25">
      <c r="A107" s="60">
        <f>Attendance!A106</f>
        <v>104</v>
      </c>
      <c r="B107" s="60" t="str">
        <f>IF($A107=0,"",IFERROR(_xlfn.LET(_xlpm.x,INDEX(Attendance!$B:$B,MATCH($A107,Attendance!$A:$A,0)),IF(_xlpm.x=0,"",_xlpm.x)),""))</f>
        <v/>
      </c>
      <c r="C107" s="60" t="str">
        <f>IF($A107=0,"",IFERROR(_xlfn.LET(_xlpm.x,INDEX(Attendance!$C:$C,MATCH($A107,Attendance!$A:$A,0)),IF(_xlpm.x=0,"",_xlpm.x)),""))</f>
        <v/>
      </c>
      <c r="D107" s="60" t="str">
        <f>IF($A107=0,"",IFERROR(_xlfn.LET(_xlpm.x,INDEX(Attendance!$D:$D,MATCH($A107,Attendance!$A:$A,0)),IF(_xlpm.x=0,"",_xlpm.x)),""))</f>
        <v/>
      </c>
      <c r="E107" s="233" cm="1">
        <f t="array" ref="E107">SUMPRODUCT((LOWER(INDEX(Attendance!$D:$ZZ,MATCH($A107,Attendance!$A:$A,0),0))="x")*(Attendance!$D$2:$ZZ$2=_xlfn.XLOOKUP(E$1,'Point System'!$A:$A,'Point System'!$B:$B,""))*(TEXT(Attendance!$D$1:$ZZ$1,"mmm")="Jun"))*_xlfn.XLOOKUP(E$1,'Point System'!$A:$A,'Point System'!$C:$C,0)</f>
        <v>0</v>
      </c>
      <c r="F107" s="233" cm="1">
        <f t="array" ref="F107">SUMPRODUCT((LOWER(INDEX(Attendance!$D:$ZZ,MATCH($A107,Attendance!$A:$A,0),0))="x")*(Attendance!$D$2:$ZZ$2=_xlfn.XLOOKUP(F$1,'Point System'!$A:$A,'Point System'!$B:$B,""))*(TEXT(Attendance!$D$1:$ZZ$1,"mmm")="Jun"))*_xlfn.XLOOKUP(F$1,'Point System'!$A:$A,'Point System'!$C:$C,0)</f>
        <v>0</v>
      </c>
      <c r="G107" s="233" cm="1">
        <f t="array" ref="G107">SUMPRODUCT((LOWER(INDEX(Attendance!$D:$ZZ,MATCH($A107,Attendance!$A:$A,0),0))="x")*(Attendance!$D$2:$ZZ$2=_xlfn.XLOOKUP(G$1,'Point System'!$A:$A,'Point System'!$B:$B,""))*(TEXT(Attendance!$D$1:$ZZ$1,"mmm")="Jun"))*_xlfn.XLOOKUP(G$1,'Point System'!$A:$A,'Point System'!$C:$C,0)</f>
        <v>0</v>
      </c>
      <c r="H107" s="233" cm="1">
        <f t="array" ref="H107">SUMPRODUCT((LOWER(INDEX(Attendance!$D:$ZZ,MATCH($A107,Attendance!$A:$A,0),0))="x")*(Attendance!$D$2:$ZZ$2=_xlfn.XLOOKUP(H$1,'Point System'!$A:$A,'Point System'!$B:$B,""))*(TEXT(Attendance!$D$1:$ZZ$1,"mmm")="Jun"))*_xlfn.XLOOKUP(H$1,'Point System'!$A:$A,'Point System'!$C:$C,0)</f>
        <v>0</v>
      </c>
      <c r="I107" s="233" cm="1">
        <f t="array" ref="I107">SUMPRODUCT((LOWER(INDEX(Attendance!$D:$ZZ,MATCH($A107,Attendance!$A:$A,0),0))="x")*(Attendance!$D$2:$ZZ$2=_xlfn.XLOOKUP(I$1,'Point System'!$A:$A,'Point System'!$B:$B,""))*(TEXT(Attendance!$D$1:$ZZ$1,"mmm")="Jun"))*_xlfn.XLOOKUP(I$1,'Point System'!$A:$A,'Point System'!$C:$C,0)</f>
        <v>0</v>
      </c>
      <c r="J107" s="233" cm="1">
        <f t="array" ref="J107">SUMPRODUCT((LOWER(INDEX(Attendance!$D:$ZZ,MATCH($A107,Attendance!$A:$A,0),0))="x")*(Attendance!$D$2:$ZZ$2=_xlfn.XLOOKUP(J$1,'Point System'!$A:$A,'Point System'!$B:$B,""))*(TEXT(Attendance!$D$1:$ZZ$1,"mmm")="Jun"))*_xlfn.XLOOKUP(J$1,'Point System'!$A:$A,'Point System'!$C:$C,0)</f>
        <v>0</v>
      </c>
      <c r="K107" s="233" cm="1">
        <f t="array" ref="K107">SUMPRODUCT((LOWER(INDEX(Attendance!$D:$ZZ,MATCH($A107,Attendance!$A:$A,0),0))="x")*(Attendance!$D$2:$ZZ$2=_xlfn.XLOOKUP(K$1,'Point System'!$A:$A,'Point System'!$B:$B,""))*(TEXT(Attendance!$D$1:$ZZ$1,"mmm")="Jun"))*_xlfn.XLOOKUP(K$1,'Point System'!$A:$A,'Point System'!$C:$C,0)</f>
        <v>0</v>
      </c>
      <c r="L107" s="188"/>
      <c r="M107" s="188"/>
      <c r="N107" s="188"/>
      <c r="O107" s="188"/>
      <c r="P107" s="241">
        <f t="shared" si="3"/>
        <v>0</v>
      </c>
      <c r="Q107" s="242">
        <f>IFERROR(INDEX(Deduction!$AO:$AO,MATCH($A107,Deduction!$A:$A,0))*_xlfn.XLOOKUP(Q$1,'Point System'!$E:$E,'Point System'!$G:$G,0),0)</f>
        <v>0</v>
      </c>
      <c r="R107" s="242">
        <f>IFERROR(INDEX(Deduction!$AP:$AP,MATCH($A107,Deduction!$A:$A,0))*_xlfn.XLOOKUP(R$1,'Point System'!$E:$E,'Point System'!$G:$G,0),0)</f>
        <v>0</v>
      </c>
      <c r="S107" s="242">
        <f>IFERROR(INDEX(Deduction!$AQ:$AQ,MATCH($A107,Deduction!$A:$A,0))*_xlfn.XLOOKUP(S$1,'Point System'!$E:$E,'Point System'!$G:$G,0),0)</f>
        <v>0</v>
      </c>
      <c r="T107" s="242">
        <f>IFERROR(INDEX(Deduction!$AR:$AR,MATCH($A107,Deduction!$A:$A,0))*_xlfn.XLOOKUP(T$1,'Point System'!$E:$E,'Point System'!$G:$G,0),0)</f>
        <v>0</v>
      </c>
      <c r="U107" s="242">
        <f>IFERROR(INDEX(Deduction!$AS:$AS,MATCH($A107,Deduction!$A:$A,0))*_xlfn.XLOOKUP(U$1,'Point System'!$E:$E,'Point System'!$G:$G,0),0)</f>
        <v>0</v>
      </c>
      <c r="V107" s="242">
        <f>IFERROR(INDEX(Deduction!$AT:$AT,MATCH($A107,Deduction!$A:$A,0))*_xlfn.XLOOKUP(V$1,'Point System'!$E:$E,'Point System'!$G:$G,0),0)</f>
        <v>0</v>
      </c>
      <c r="W107" s="243">
        <f t="shared" si="4"/>
        <v>0</v>
      </c>
      <c r="X107" s="241">
        <f t="shared" si="5"/>
        <v>0</v>
      </c>
      <c r="Y107" s="244" cm="1">
        <f t="array" ref="Y107">IFERROR(SUMPRODUCT((LOWER(INDEX(Attendance!$E:$ZZ,MATCH($A107,Attendance!$A:$A,0),0))="x")*(TEXT(Attendance!$E$1:$ZZ$1,"mmm")="Jun"))/SUMPRODUCT((Attendance!$E$1:$ZZ$1&lt;&gt;"")*(TEXT(Attendance!$E$1:$ZZ$1,"mmm")="Jun")),0)</f>
        <v>0</v>
      </c>
      <c r="Z107" s="245" cm="1">
        <f t="array" ref="Z107">IFERROR(SUMPRODUCT((LOWER(INDEX(Attendance!$E:$ZZ,MATCH($A107,Attendance!$A:$A,0),0))="x")*(Attendance!$E$2:$ZZ$2=_xlfn.XLOOKUP(E$1,'Point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08" spans="1:26" x14ac:dyDescent="0.25">
      <c r="A108" s="58">
        <f>Attendance!A107</f>
        <v>105</v>
      </c>
      <c r="B108" s="60" t="str">
        <f>IF($A108=0,"",IFERROR(_xlfn.LET(_xlpm.x,INDEX(Attendance!$B:$B,MATCH($A108,Attendance!$A:$A,0)),IF(_xlpm.x=0,"",_xlpm.x)),""))</f>
        <v/>
      </c>
      <c r="C108" s="60" t="str">
        <f>IF($A108=0,"",IFERROR(_xlfn.LET(_xlpm.x,INDEX(Attendance!$C:$C,MATCH($A108,Attendance!$A:$A,0)),IF(_xlpm.x=0,"",_xlpm.x)),""))</f>
        <v/>
      </c>
      <c r="D108" s="60" t="str">
        <f>IF($A108=0,"",IFERROR(_xlfn.LET(_xlpm.x,INDEX(Attendance!$D:$D,MATCH($A108,Attendance!$A:$A,0)),IF(_xlpm.x=0,"",_xlpm.x)),""))</f>
        <v/>
      </c>
      <c r="E108" s="233" cm="1">
        <f t="array" ref="E108">SUMPRODUCT((LOWER(INDEX(Attendance!$D:$ZZ,MATCH($A108,Attendance!$A:$A,0),0))="x")*(Attendance!$D$2:$ZZ$2=_xlfn.XLOOKUP(E$1,'Point System'!$A:$A,'Point System'!$B:$B,""))*(TEXT(Attendance!$D$1:$ZZ$1,"mmm")="Jun"))*_xlfn.XLOOKUP(E$1,'Point System'!$A:$A,'Point System'!$C:$C,0)</f>
        <v>0</v>
      </c>
      <c r="F108" s="233" cm="1">
        <f t="array" ref="F108">SUMPRODUCT((LOWER(INDEX(Attendance!$D:$ZZ,MATCH($A108,Attendance!$A:$A,0),0))="x")*(Attendance!$D$2:$ZZ$2=_xlfn.XLOOKUP(F$1,'Point System'!$A:$A,'Point System'!$B:$B,""))*(TEXT(Attendance!$D$1:$ZZ$1,"mmm")="Jun"))*_xlfn.XLOOKUP(F$1,'Point System'!$A:$A,'Point System'!$C:$C,0)</f>
        <v>0</v>
      </c>
      <c r="G108" s="233" cm="1">
        <f t="array" ref="G108">SUMPRODUCT((LOWER(INDEX(Attendance!$D:$ZZ,MATCH($A108,Attendance!$A:$A,0),0))="x")*(Attendance!$D$2:$ZZ$2=_xlfn.XLOOKUP(G$1,'Point System'!$A:$A,'Point System'!$B:$B,""))*(TEXT(Attendance!$D$1:$ZZ$1,"mmm")="Jun"))*_xlfn.XLOOKUP(G$1,'Point System'!$A:$A,'Point System'!$C:$C,0)</f>
        <v>0</v>
      </c>
      <c r="H108" s="233" cm="1">
        <f t="array" ref="H108">SUMPRODUCT((LOWER(INDEX(Attendance!$D:$ZZ,MATCH($A108,Attendance!$A:$A,0),0))="x")*(Attendance!$D$2:$ZZ$2=_xlfn.XLOOKUP(H$1,'Point System'!$A:$A,'Point System'!$B:$B,""))*(TEXT(Attendance!$D$1:$ZZ$1,"mmm")="Jun"))*_xlfn.XLOOKUP(H$1,'Point System'!$A:$A,'Point System'!$C:$C,0)</f>
        <v>0</v>
      </c>
      <c r="I108" s="233" cm="1">
        <f t="array" ref="I108">SUMPRODUCT((LOWER(INDEX(Attendance!$D:$ZZ,MATCH($A108,Attendance!$A:$A,0),0))="x")*(Attendance!$D$2:$ZZ$2=_xlfn.XLOOKUP(I$1,'Point System'!$A:$A,'Point System'!$B:$B,""))*(TEXT(Attendance!$D$1:$ZZ$1,"mmm")="Jun"))*_xlfn.XLOOKUP(I$1,'Point System'!$A:$A,'Point System'!$C:$C,0)</f>
        <v>0</v>
      </c>
      <c r="J108" s="233" cm="1">
        <f t="array" ref="J108">SUMPRODUCT((LOWER(INDEX(Attendance!$D:$ZZ,MATCH($A108,Attendance!$A:$A,0),0))="x")*(Attendance!$D$2:$ZZ$2=_xlfn.XLOOKUP(J$1,'Point System'!$A:$A,'Point System'!$B:$B,""))*(TEXT(Attendance!$D$1:$ZZ$1,"mmm")="Jun"))*_xlfn.XLOOKUP(J$1,'Point System'!$A:$A,'Point System'!$C:$C,0)</f>
        <v>0</v>
      </c>
      <c r="K108" s="233" cm="1">
        <f t="array" ref="K108">SUMPRODUCT((LOWER(INDEX(Attendance!$D:$ZZ,MATCH($A108,Attendance!$A:$A,0),0))="x")*(Attendance!$D$2:$ZZ$2=_xlfn.XLOOKUP(K$1,'Point System'!$A:$A,'Point System'!$B:$B,""))*(TEXT(Attendance!$D$1:$ZZ$1,"mmm")="Jun"))*_xlfn.XLOOKUP(K$1,'Point System'!$A:$A,'Point System'!$C:$C,0)</f>
        <v>0</v>
      </c>
      <c r="L108" s="188"/>
      <c r="M108" s="188"/>
      <c r="N108" s="188"/>
      <c r="O108" s="188"/>
      <c r="P108" s="241">
        <f t="shared" si="3"/>
        <v>0</v>
      </c>
      <c r="Q108" s="242">
        <f>IFERROR(INDEX(Deduction!$AO:$AO,MATCH($A108,Deduction!$A:$A,0))*_xlfn.XLOOKUP(Q$1,'Point System'!$E:$E,'Point System'!$G:$G,0),0)</f>
        <v>0</v>
      </c>
      <c r="R108" s="242">
        <f>IFERROR(INDEX(Deduction!$AP:$AP,MATCH($A108,Deduction!$A:$A,0))*_xlfn.XLOOKUP(R$1,'Point System'!$E:$E,'Point System'!$G:$G,0),0)</f>
        <v>0</v>
      </c>
      <c r="S108" s="242">
        <f>IFERROR(INDEX(Deduction!$AQ:$AQ,MATCH($A108,Deduction!$A:$A,0))*_xlfn.XLOOKUP(S$1,'Point System'!$E:$E,'Point System'!$G:$G,0),0)</f>
        <v>0</v>
      </c>
      <c r="T108" s="242">
        <f>IFERROR(INDEX(Deduction!$AR:$AR,MATCH($A108,Deduction!$A:$A,0))*_xlfn.XLOOKUP(T$1,'Point System'!$E:$E,'Point System'!$G:$G,0),0)</f>
        <v>0</v>
      </c>
      <c r="U108" s="242">
        <f>IFERROR(INDEX(Deduction!$AS:$AS,MATCH($A108,Deduction!$A:$A,0))*_xlfn.XLOOKUP(U$1,'Point System'!$E:$E,'Point System'!$G:$G,0),0)</f>
        <v>0</v>
      </c>
      <c r="V108" s="242">
        <f>IFERROR(INDEX(Deduction!$AT:$AT,MATCH($A108,Deduction!$A:$A,0))*_xlfn.XLOOKUP(V$1,'Point System'!$E:$E,'Point System'!$G:$G,0),0)</f>
        <v>0</v>
      </c>
      <c r="W108" s="243">
        <f t="shared" si="4"/>
        <v>0</v>
      </c>
      <c r="X108" s="241">
        <f t="shared" si="5"/>
        <v>0</v>
      </c>
      <c r="Y108" s="244" cm="1">
        <f t="array" ref="Y108">IFERROR(SUMPRODUCT((LOWER(INDEX(Attendance!$E:$ZZ,MATCH($A108,Attendance!$A:$A,0),0))="x")*(TEXT(Attendance!$E$1:$ZZ$1,"mmm")="Jun"))/SUMPRODUCT((Attendance!$E$1:$ZZ$1&lt;&gt;"")*(TEXT(Attendance!$E$1:$ZZ$1,"mmm")="Jun")),0)</f>
        <v>0</v>
      </c>
      <c r="Z108" s="245" cm="1">
        <f t="array" ref="Z108">IFERROR(SUMPRODUCT((LOWER(INDEX(Attendance!$E:$ZZ,MATCH($A108,Attendance!$A:$A,0),0))="x")*(Attendance!$E$2:$ZZ$2=_xlfn.XLOOKUP(E$1,'Point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09" spans="1:26" x14ac:dyDescent="0.25">
      <c r="A109" s="60">
        <f>Attendance!A108</f>
        <v>106</v>
      </c>
      <c r="B109" s="60" t="str">
        <f>IF($A109=0,"",IFERROR(_xlfn.LET(_xlpm.x,INDEX(Attendance!$B:$B,MATCH($A109,Attendance!$A:$A,0)),IF(_xlpm.x=0,"",_xlpm.x)),""))</f>
        <v/>
      </c>
      <c r="C109" s="60" t="str">
        <f>IF($A109=0,"",IFERROR(_xlfn.LET(_xlpm.x,INDEX(Attendance!$C:$C,MATCH($A109,Attendance!$A:$A,0)),IF(_xlpm.x=0,"",_xlpm.x)),""))</f>
        <v/>
      </c>
      <c r="D109" s="60" t="str">
        <f>IF($A109=0,"",IFERROR(_xlfn.LET(_xlpm.x,INDEX(Attendance!$D:$D,MATCH($A109,Attendance!$A:$A,0)),IF(_xlpm.x=0,"",_xlpm.x)),""))</f>
        <v/>
      </c>
      <c r="E109" s="233" cm="1">
        <f t="array" ref="E109">SUMPRODUCT((LOWER(INDEX(Attendance!$D:$ZZ,MATCH($A109,Attendance!$A:$A,0),0))="x")*(Attendance!$D$2:$ZZ$2=_xlfn.XLOOKUP(E$1,'Point System'!$A:$A,'Point System'!$B:$B,""))*(TEXT(Attendance!$D$1:$ZZ$1,"mmm")="Jun"))*_xlfn.XLOOKUP(E$1,'Point System'!$A:$A,'Point System'!$C:$C,0)</f>
        <v>0</v>
      </c>
      <c r="F109" s="233" cm="1">
        <f t="array" ref="F109">SUMPRODUCT((LOWER(INDEX(Attendance!$D:$ZZ,MATCH($A109,Attendance!$A:$A,0),0))="x")*(Attendance!$D$2:$ZZ$2=_xlfn.XLOOKUP(F$1,'Point System'!$A:$A,'Point System'!$B:$B,""))*(TEXT(Attendance!$D$1:$ZZ$1,"mmm")="Jun"))*_xlfn.XLOOKUP(F$1,'Point System'!$A:$A,'Point System'!$C:$C,0)</f>
        <v>0</v>
      </c>
      <c r="G109" s="233" cm="1">
        <f t="array" ref="G109">SUMPRODUCT((LOWER(INDEX(Attendance!$D:$ZZ,MATCH($A109,Attendance!$A:$A,0),0))="x")*(Attendance!$D$2:$ZZ$2=_xlfn.XLOOKUP(G$1,'Point System'!$A:$A,'Point System'!$B:$B,""))*(TEXT(Attendance!$D$1:$ZZ$1,"mmm")="Jun"))*_xlfn.XLOOKUP(G$1,'Point System'!$A:$A,'Point System'!$C:$C,0)</f>
        <v>0</v>
      </c>
      <c r="H109" s="233" cm="1">
        <f t="array" ref="H109">SUMPRODUCT((LOWER(INDEX(Attendance!$D:$ZZ,MATCH($A109,Attendance!$A:$A,0),0))="x")*(Attendance!$D$2:$ZZ$2=_xlfn.XLOOKUP(H$1,'Point System'!$A:$A,'Point System'!$B:$B,""))*(TEXT(Attendance!$D$1:$ZZ$1,"mmm")="Jun"))*_xlfn.XLOOKUP(H$1,'Point System'!$A:$A,'Point System'!$C:$C,0)</f>
        <v>0</v>
      </c>
      <c r="I109" s="233" cm="1">
        <f t="array" ref="I109">SUMPRODUCT((LOWER(INDEX(Attendance!$D:$ZZ,MATCH($A109,Attendance!$A:$A,0),0))="x")*(Attendance!$D$2:$ZZ$2=_xlfn.XLOOKUP(I$1,'Point System'!$A:$A,'Point System'!$B:$B,""))*(TEXT(Attendance!$D$1:$ZZ$1,"mmm")="Jun"))*_xlfn.XLOOKUP(I$1,'Point System'!$A:$A,'Point System'!$C:$C,0)</f>
        <v>0</v>
      </c>
      <c r="J109" s="233" cm="1">
        <f t="array" ref="J109">SUMPRODUCT((LOWER(INDEX(Attendance!$D:$ZZ,MATCH($A109,Attendance!$A:$A,0),0))="x")*(Attendance!$D$2:$ZZ$2=_xlfn.XLOOKUP(J$1,'Point System'!$A:$A,'Point System'!$B:$B,""))*(TEXT(Attendance!$D$1:$ZZ$1,"mmm")="Jun"))*_xlfn.XLOOKUP(J$1,'Point System'!$A:$A,'Point System'!$C:$C,0)</f>
        <v>0</v>
      </c>
      <c r="K109" s="233" cm="1">
        <f t="array" ref="K109">SUMPRODUCT((LOWER(INDEX(Attendance!$D:$ZZ,MATCH($A109,Attendance!$A:$A,0),0))="x")*(Attendance!$D$2:$ZZ$2=_xlfn.XLOOKUP(K$1,'Point System'!$A:$A,'Point System'!$B:$B,""))*(TEXT(Attendance!$D$1:$ZZ$1,"mmm")="Jun"))*_xlfn.XLOOKUP(K$1,'Point System'!$A:$A,'Point System'!$C:$C,0)</f>
        <v>0</v>
      </c>
      <c r="L109" s="188"/>
      <c r="M109" s="188"/>
      <c r="N109" s="188"/>
      <c r="O109" s="188"/>
      <c r="P109" s="241">
        <f t="shared" si="3"/>
        <v>0</v>
      </c>
      <c r="Q109" s="242">
        <f>IFERROR(INDEX(Deduction!$AO:$AO,MATCH($A109,Deduction!$A:$A,0))*_xlfn.XLOOKUP(Q$1,'Point System'!$E:$E,'Point System'!$G:$G,0),0)</f>
        <v>0</v>
      </c>
      <c r="R109" s="242">
        <f>IFERROR(INDEX(Deduction!$AP:$AP,MATCH($A109,Deduction!$A:$A,0))*_xlfn.XLOOKUP(R$1,'Point System'!$E:$E,'Point System'!$G:$G,0),0)</f>
        <v>0</v>
      </c>
      <c r="S109" s="242">
        <f>IFERROR(INDEX(Deduction!$AQ:$AQ,MATCH($A109,Deduction!$A:$A,0))*_xlfn.XLOOKUP(S$1,'Point System'!$E:$E,'Point System'!$G:$G,0),0)</f>
        <v>0</v>
      </c>
      <c r="T109" s="242">
        <f>IFERROR(INDEX(Deduction!$AR:$AR,MATCH($A109,Deduction!$A:$A,0))*_xlfn.XLOOKUP(T$1,'Point System'!$E:$E,'Point System'!$G:$G,0),0)</f>
        <v>0</v>
      </c>
      <c r="U109" s="242">
        <f>IFERROR(INDEX(Deduction!$AS:$AS,MATCH($A109,Deduction!$A:$A,0))*_xlfn.XLOOKUP(U$1,'Point System'!$E:$E,'Point System'!$G:$G,0),0)</f>
        <v>0</v>
      </c>
      <c r="V109" s="242">
        <f>IFERROR(INDEX(Deduction!$AT:$AT,MATCH($A109,Deduction!$A:$A,0))*_xlfn.XLOOKUP(V$1,'Point System'!$E:$E,'Point System'!$G:$G,0),0)</f>
        <v>0</v>
      </c>
      <c r="W109" s="243">
        <f t="shared" si="4"/>
        <v>0</v>
      </c>
      <c r="X109" s="241">
        <f t="shared" si="5"/>
        <v>0</v>
      </c>
      <c r="Y109" s="244" cm="1">
        <f t="array" ref="Y109">IFERROR(SUMPRODUCT((LOWER(INDEX(Attendance!$E:$ZZ,MATCH($A109,Attendance!$A:$A,0),0))="x")*(TEXT(Attendance!$E$1:$ZZ$1,"mmm")="Jun"))/SUMPRODUCT((Attendance!$E$1:$ZZ$1&lt;&gt;"")*(TEXT(Attendance!$E$1:$ZZ$1,"mmm")="Jun")),0)</f>
        <v>0</v>
      </c>
      <c r="Z109" s="245" cm="1">
        <f t="array" ref="Z109">IFERROR(SUMPRODUCT((LOWER(INDEX(Attendance!$E:$ZZ,MATCH($A109,Attendance!$A:$A,0),0))="x")*(Attendance!$E$2:$ZZ$2=_xlfn.XLOOKUP(E$1,'Point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10" spans="1:26" x14ac:dyDescent="0.25">
      <c r="A110" s="58">
        <f>Attendance!A109</f>
        <v>107</v>
      </c>
      <c r="B110" s="60" t="str">
        <f>IF($A110=0,"",IFERROR(_xlfn.LET(_xlpm.x,INDEX(Attendance!$B:$B,MATCH($A110,Attendance!$A:$A,0)),IF(_xlpm.x=0,"",_xlpm.x)),""))</f>
        <v/>
      </c>
      <c r="C110" s="60" t="str">
        <f>IF($A110=0,"",IFERROR(_xlfn.LET(_xlpm.x,INDEX(Attendance!$C:$C,MATCH($A110,Attendance!$A:$A,0)),IF(_xlpm.x=0,"",_xlpm.x)),""))</f>
        <v/>
      </c>
      <c r="D110" s="60" t="str">
        <f>IF($A110=0,"",IFERROR(_xlfn.LET(_xlpm.x,INDEX(Attendance!$D:$D,MATCH($A110,Attendance!$A:$A,0)),IF(_xlpm.x=0,"",_xlpm.x)),""))</f>
        <v/>
      </c>
      <c r="E110" s="233" cm="1">
        <f t="array" ref="E110">SUMPRODUCT((LOWER(INDEX(Attendance!$D:$ZZ,MATCH($A110,Attendance!$A:$A,0),0))="x")*(Attendance!$D$2:$ZZ$2=_xlfn.XLOOKUP(E$1,'Point System'!$A:$A,'Point System'!$B:$B,""))*(TEXT(Attendance!$D$1:$ZZ$1,"mmm")="Jun"))*_xlfn.XLOOKUP(E$1,'Point System'!$A:$A,'Point System'!$C:$C,0)</f>
        <v>0</v>
      </c>
      <c r="F110" s="233" cm="1">
        <f t="array" ref="F110">SUMPRODUCT((LOWER(INDEX(Attendance!$D:$ZZ,MATCH($A110,Attendance!$A:$A,0),0))="x")*(Attendance!$D$2:$ZZ$2=_xlfn.XLOOKUP(F$1,'Point System'!$A:$A,'Point System'!$B:$B,""))*(TEXT(Attendance!$D$1:$ZZ$1,"mmm")="Jun"))*_xlfn.XLOOKUP(F$1,'Point System'!$A:$A,'Point System'!$C:$C,0)</f>
        <v>0</v>
      </c>
      <c r="G110" s="233" cm="1">
        <f t="array" ref="G110">SUMPRODUCT((LOWER(INDEX(Attendance!$D:$ZZ,MATCH($A110,Attendance!$A:$A,0),0))="x")*(Attendance!$D$2:$ZZ$2=_xlfn.XLOOKUP(G$1,'Point System'!$A:$A,'Point System'!$B:$B,""))*(TEXT(Attendance!$D$1:$ZZ$1,"mmm")="Jun"))*_xlfn.XLOOKUP(G$1,'Point System'!$A:$A,'Point System'!$C:$C,0)</f>
        <v>0</v>
      </c>
      <c r="H110" s="233" cm="1">
        <f t="array" ref="H110">SUMPRODUCT((LOWER(INDEX(Attendance!$D:$ZZ,MATCH($A110,Attendance!$A:$A,0),0))="x")*(Attendance!$D$2:$ZZ$2=_xlfn.XLOOKUP(H$1,'Point System'!$A:$A,'Point System'!$B:$B,""))*(TEXT(Attendance!$D$1:$ZZ$1,"mmm")="Jun"))*_xlfn.XLOOKUP(H$1,'Point System'!$A:$A,'Point System'!$C:$C,0)</f>
        <v>0</v>
      </c>
      <c r="I110" s="233" cm="1">
        <f t="array" ref="I110">SUMPRODUCT((LOWER(INDEX(Attendance!$D:$ZZ,MATCH($A110,Attendance!$A:$A,0),0))="x")*(Attendance!$D$2:$ZZ$2=_xlfn.XLOOKUP(I$1,'Point System'!$A:$A,'Point System'!$B:$B,""))*(TEXT(Attendance!$D$1:$ZZ$1,"mmm")="Jun"))*_xlfn.XLOOKUP(I$1,'Point System'!$A:$A,'Point System'!$C:$C,0)</f>
        <v>0</v>
      </c>
      <c r="J110" s="233" cm="1">
        <f t="array" ref="J110">SUMPRODUCT((LOWER(INDEX(Attendance!$D:$ZZ,MATCH($A110,Attendance!$A:$A,0),0))="x")*(Attendance!$D$2:$ZZ$2=_xlfn.XLOOKUP(J$1,'Point System'!$A:$A,'Point System'!$B:$B,""))*(TEXT(Attendance!$D$1:$ZZ$1,"mmm")="Jun"))*_xlfn.XLOOKUP(J$1,'Point System'!$A:$A,'Point System'!$C:$C,0)</f>
        <v>0</v>
      </c>
      <c r="K110" s="233" cm="1">
        <f t="array" ref="K110">SUMPRODUCT((LOWER(INDEX(Attendance!$D:$ZZ,MATCH($A110,Attendance!$A:$A,0),0))="x")*(Attendance!$D$2:$ZZ$2=_xlfn.XLOOKUP(K$1,'Point System'!$A:$A,'Point System'!$B:$B,""))*(TEXT(Attendance!$D$1:$ZZ$1,"mmm")="Jun"))*_xlfn.XLOOKUP(K$1,'Point System'!$A:$A,'Point System'!$C:$C,0)</f>
        <v>0</v>
      </c>
      <c r="L110" s="188"/>
      <c r="M110" s="188"/>
      <c r="N110" s="188"/>
      <c r="O110" s="188"/>
      <c r="P110" s="241">
        <f t="shared" si="3"/>
        <v>0</v>
      </c>
      <c r="Q110" s="242">
        <f>IFERROR(INDEX(Deduction!$AO:$AO,MATCH($A110,Deduction!$A:$A,0))*_xlfn.XLOOKUP(Q$1,'Point System'!$E:$E,'Point System'!$G:$G,0),0)</f>
        <v>0</v>
      </c>
      <c r="R110" s="242">
        <f>IFERROR(INDEX(Deduction!$AP:$AP,MATCH($A110,Deduction!$A:$A,0))*_xlfn.XLOOKUP(R$1,'Point System'!$E:$E,'Point System'!$G:$G,0),0)</f>
        <v>0</v>
      </c>
      <c r="S110" s="242">
        <f>IFERROR(INDEX(Deduction!$AQ:$AQ,MATCH($A110,Deduction!$A:$A,0))*_xlfn.XLOOKUP(S$1,'Point System'!$E:$E,'Point System'!$G:$G,0),0)</f>
        <v>0</v>
      </c>
      <c r="T110" s="242">
        <f>IFERROR(INDEX(Deduction!$AR:$AR,MATCH($A110,Deduction!$A:$A,0))*_xlfn.XLOOKUP(T$1,'Point System'!$E:$E,'Point System'!$G:$G,0),0)</f>
        <v>0</v>
      </c>
      <c r="U110" s="242">
        <f>IFERROR(INDEX(Deduction!$AS:$AS,MATCH($A110,Deduction!$A:$A,0))*_xlfn.XLOOKUP(U$1,'Point System'!$E:$E,'Point System'!$G:$G,0),0)</f>
        <v>0</v>
      </c>
      <c r="V110" s="242">
        <f>IFERROR(INDEX(Deduction!$AT:$AT,MATCH($A110,Deduction!$A:$A,0))*_xlfn.XLOOKUP(V$1,'Point System'!$E:$E,'Point System'!$G:$G,0),0)</f>
        <v>0</v>
      </c>
      <c r="W110" s="243">
        <f t="shared" si="4"/>
        <v>0</v>
      </c>
      <c r="X110" s="241">
        <f t="shared" si="5"/>
        <v>0</v>
      </c>
      <c r="Y110" s="244" cm="1">
        <f t="array" ref="Y110">IFERROR(SUMPRODUCT((LOWER(INDEX(Attendance!$E:$ZZ,MATCH($A110,Attendance!$A:$A,0),0))="x")*(TEXT(Attendance!$E$1:$ZZ$1,"mmm")="Jun"))/SUMPRODUCT((Attendance!$E$1:$ZZ$1&lt;&gt;"")*(TEXT(Attendance!$E$1:$ZZ$1,"mmm")="Jun")),0)</f>
        <v>0</v>
      </c>
      <c r="Z110" s="245" cm="1">
        <f t="array" ref="Z110">IFERROR(SUMPRODUCT((LOWER(INDEX(Attendance!$E:$ZZ,MATCH($A110,Attendance!$A:$A,0),0))="x")*(Attendance!$E$2:$ZZ$2=_xlfn.XLOOKUP(E$1,'Point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11" spans="1:26" x14ac:dyDescent="0.25">
      <c r="A111" s="60">
        <f>Attendance!A110</f>
        <v>108</v>
      </c>
      <c r="B111" s="60" t="str">
        <f>IF($A111=0,"",IFERROR(_xlfn.LET(_xlpm.x,INDEX(Attendance!$B:$B,MATCH($A111,Attendance!$A:$A,0)),IF(_xlpm.x=0,"",_xlpm.x)),""))</f>
        <v/>
      </c>
      <c r="C111" s="60" t="str">
        <f>IF($A111=0,"",IFERROR(_xlfn.LET(_xlpm.x,INDEX(Attendance!$C:$C,MATCH($A111,Attendance!$A:$A,0)),IF(_xlpm.x=0,"",_xlpm.x)),""))</f>
        <v/>
      </c>
      <c r="D111" s="60" t="str">
        <f>IF($A111=0,"",IFERROR(_xlfn.LET(_xlpm.x,INDEX(Attendance!$D:$D,MATCH($A111,Attendance!$A:$A,0)),IF(_xlpm.x=0,"",_xlpm.x)),""))</f>
        <v/>
      </c>
      <c r="E111" s="233" cm="1">
        <f t="array" ref="E111">SUMPRODUCT((LOWER(INDEX(Attendance!$D:$ZZ,MATCH($A111,Attendance!$A:$A,0),0))="x")*(Attendance!$D$2:$ZZ$2=_xlfn.XLOOKUP(E$1,'Point System'!$A:$A,'Point System'!$B:$B,""))*(TEXT(Attendance!$D$1:$ZZ$1,"mmm")="Jun"))*_xlfn.XLOOKUP(E$1,'Point System'!$A:$A,'Point System'!$C:$C,0)</f>
        <v>0</v>
      </c>
      <c r="F111" s="233" cm="1">
        <f t="array" ref="F111">SUMPRODUCT((LOWER(INDEX(Attendance!$D:$ZZ,MATCH($A111,Attendance!$A:$A,0),0))="x")*(Attendance!$D$2:$ZZ$2=_xlfn.XLOOKUP(F$1,'Point System'!$A:$A,'Point System'!$B:$B,""))*(TEXT(Attendance!$D$1:$ZZ$1,"mmm")="Jun"))*_xlfn.XLOOKUP(F$1,'Point System'!$A:$A,'Point System'!$C:$C,0)</f>
        <v>0</v>
      </c>
      <c r="G111" s="233" cm="1">
        <f t="array" ref="G111">SUMPRODUCT((LOWER(INDEX(Attendance!$D:$ZZ,MATCH($A111,Attendance!$A:$A,0),0))="x")*(Attendance!$D$2:$ZZ$2=_xlfn.XLOOKUP(G$1,'Point System'!$A:$A,'Point System'!$B:$B,""))*(TEXT(Attendance!$D$1:$ZZ$1,"mmm")="Jun"))*_xlfn.XLOOKUP(G$1,'Point System'!$A:$A,'Point System'!$C:$C,0)</f>
        <v>0</v>
      </c>
      <c r="H111" s="233" cm="1">
        <f t="array" ref="H111">SUMPRODUCT((LOWER(INDEX(Attendance!$D:$ZZ,MATCH($A111,Attendance!$A:$A,0),0))="x")*(Attendance!$D$2:$ZZ$2=_xlfn.XLOOKUP(H$1,'Point System'!$A:$A,'Point System'!$B:$B,""))*(TEXT(Attendance!$D$1:$ZZ$1,"mmm")="Jun"))*_xlfn.XLOOKUP(H$1,'Point System'!$A:$A,'Point System'!$C:$C,0)</f>
        <v>0</v>
      </c>
      <c r="I111" s="233" cm="1">
        <f t="array" ref="I111">SUMPRODUCT((LOWER(INDEX(Attendance!$D:$ZZ,MATCH($A111,Attendance!$A:$A,0),0))="x")*(Attendance!$D$2:$ZZ$2=_xlfn.XLOOKUP(I$1,'Point System'!$A:$A,'Point System'!$B:$B,""))*(TEXT(Attendance!$D$1:$ZZ$1,"mmm")="Jun"))*_xlfn.XLOOKUP(I$1,'Point System'!$A:$A,'Point System'!$C:$C,0)</f>
        <v>0</v>
      </c>
      <c r="J111" s="233" cm="1">
        <f t="array" ref="J111">SUMPRODUCT((LOWER(INDEX(Attendance!$D:$ZZ,MATCH($A111,Attendance!$A:$A,0),0))="x")*(Attendance!$D$2:$ZZ$2=_xlfn.XLOOKUP(J$1,'Point System'!$A:$A,'Point System'!$B:$B,""))*(TEXT(Attendance!$D$1:$ZZ$1,"mmm")="Jun"))*_xlfn.XLOOKUP(J$1,'Point System'!$A:$A,'Point System'!$C:$C,0)</f>
        <v>0</v>
      </c>
      <c r="K111" s="233" cm="1">
        <f t="array" ref="K111">SUMPRODUCT((LOWER(INDEX(Attendance!$D:$ZZ,MATCH($A111,Attendance!$A:$A,0),0))="x")*(Attendance!$D$2:$ZZ$2=_xlfn.XLOOKUP(K$1,'Point System'!$A:$A,'Point System'!$B:$B,""))*(TEXT(Attendance!$D$1:$ZZ$1,"mmm")="Jun"))*_xlfn.XLOOKUP(K$1,'Point System'!$A:$A,'Point System'!$C:$C,0)</f>
        <v>0</v>
      </c>
      <c r="L111" s="188"/>
      <c r="M111" s="188"/>
      <c r="N111" s="188"/>
      <c r="O111" s="188"/>
      <c r="P111" s="241">
        <f t="shared" si="3"/>
        <v>0</v>
      </c>
      <c r="Q111" s="242">
        <f>IFERROR(INDEX(Deduction!$AO:$AO,MATCH($A111,Deduction!$A:$A,0))*_xlfn.XLOOKUP(Q$1,'Point System'!$E:$E,'Point System'!$G:$G,0),0)</f>
        <v>0</v>
      </c>
      <c r="R111" s="242">
        <f>IFERROR(INDEX(Deduction!$AP:$AP,MATCH($A111,Deduction!$A:$A,0))*_xlfn.XLOOKUP(R$1,'Point System'!$E:$E,'Point System'!$G:$G,0),0)</f>
        <v>0</v>
      </c>
      <c r="S111" s="242">
        <f>IFERROR(INDEX(Deduction!$AQ:$AQ,MATCH($A111,Deduction!$A:$A,0))*_xlfn.XLOOKUP(S$1,'Point System'!$E:$E,'Point System'!$G:$G,0),0)</f>
        <v>0</v>
      </c>
      <c r="T111" s="242">
        <f>IFERROR(INDEX(Deduction!$AR:$AR,MATCH($A111,Deduction!$A:$A,0))*_xlfn.XLOOKUP(T$1,'Point System'!$E:$E,'Point System'!$G:$G,0),0)</f>
        <v>0</v>
      </c>
      <c r="U111" s="242">
        <f>IFERROR(INDEX(Deduction!$AS:$AS,MATCH($A111,Deduction!$A:$A,0))*_xlfn.XLOOKUP(U$1,'Point System'!$E:$E,'Point System'!$G:$G,0),0)</f>
        <v>0</v>
      </c>
      <c r="V111" s="242">
        <f>IFERROR(INDEX(Deduction!$AT:$AT,MATCH($A111,Deduction!$A:$A,0))*_xlfn.XLOOKUP(V$1,'Point System'!$E:$E,'Point System'!$G:$G,0),0)</f>
        <v>0</v>
      </c>
      <c r="W111" s="243">
        <f t="shared" si="4"/>
        <v>0</v>
      </c>
      <c r="X111" s="241">
        <f t="shared" si="5"/>
        <v>0</v>
      </c>
      <c r="Y111" s="244" cm="1">
        <f t="array" ref="Y111">IFERROR(SUMPRODUCT((LOWER(INDEX(Attendance!$E:$ZZ,MATCH($A111,Attendance!$A:$A,0),0))="x")*(TEXT(Attendance!$E$1:$ZZ$1,"mmm")="Jun"))/SUMPRODUCT((Attendance!$E$1:$ZZ$1&lt;&gt;"")*(TEXT(Attendance!$E$1:$ZZ$1,"mmm")="Jun")),0)</f>
        <v>0</v>
      </c>
      <c r="Z111" s="245" cm="1">
        <f t="array" ref="Z111">IFERROR(SUMPRODUCT((LOWER(INDEX(Attendance!$E:$ZZ,MATCH($A111,Attendance!$A:$A,0),0))="x")*(Attendance!$E$2:$ZZ$2=_xlfn.XLOOKUP(E$1,'Point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12" spans="1:26" x14ac:dyDescent="0.25">
      <c r="A112" s="58">
        <f>Attendance!A111</f>
        <v>109</v>
      </c>
      <c r="B112" s="60" t="str">
        <f>IF($A112=0,"",IFERROR(_xlfn.LET(_xlpm.x,INDEX(Attendance!$B:$B,MATCH($A112,Attendance!$A:$A,0)),IF(_xlpm.x=0,"",_xlpm.x)),""))</f>
        <v/>
      </c>
      <c r="C112" s="60" t="str">
        <f>IF($A112=0,"",IFERROR(_xlfn.LET(_xlpm.x,INDEX(Attendance!$C:$C,MATCH($A112,Attendance!$A:$A,0)),IF(_xlpm.x=0,"",_xlpm.x)),""))</f>
        <v/>
      </c>
      <c r="D112" s="60" t="str">
        <f>IF($A112=0,"",IFERROR(_xlfn.LET(_xlpm.x,INDEX(Attendance!$D:$D,MATCH($A112,Attendance!$A:$A,0)),IF(_xlpm.x=0,"",_xlpm.x)),""))</f>
        <v/>
      </c>
      <c r="E112" s="233" cm="1">
        <f t="array" ref="E112">SUMPRODUCT((LOWER(INDEX(Attendance!$D:$ZZ,MATCH($A112,Attendance!$A:$A,0),0))="x")*(Attendance!$D$2:$ZZ$2=_xlfn.XLOOKUP(E$1,'Point System'!$A:$A,'Point System'!$B:$B,""))*(TEXT(Attendance!$D$1:$ZZ$1,"mmm")="Jun"))*_xlfn.XLOOKUP(E$1,'Point System'!$A:$A,'Point System'!$C:$C,0)</f>
        <v>0</v>
      </c>
      <c r="F112" s="233" cm="1">
        <f t="array" ref="F112">SUMPRODUCT((LOWER(INDEX(Attendance!$D:$ZZ,MATCH($A112,Attendance!$A:$A,0),0))="x")*(Attendance!$D$2:$ZZ$2=_xlfn.XLOOKUP(F$1,'Point System'!$A:$A,'Point System'!$B:$B,""))*(TEXT(Attendance!$D$1:$ZZ$1,"mmm")="Jun"))*_xlfn.XLOOKUP(F$1,'Point System'!$A:$A,'Point System'!$C:$C,0)</f>
        <v>0</v>
      </c>
      <c r="G112" s="233" cm="1">
        <f t="array" ref="G112">SUMPRODUCT((LOWER(INDEX(Attendance!$D:$ZZ,MATCH($A112,Attendance!$A:$A,0),0))="x")*(Attendance!$D$2:$ZZ$2=_xlfn.XLOOKUP(G$1,'Point System'!$A:$A,'Point System'!$B:$B,""))*(TEXT(Attendance!$D$1:$ZZ$1,"mmm")="Jun"))*_xlfn.XLOOKUP(G$1,'Point System'!$A:$A,'Point System'!$C:$C,0)</f>
        <v>0</v>
      </c>
      <c r="H112" s="233" cm="1">
        <f t="array" ref="H112">SUMPRODUCT((LOWER(INDEX(Attendance!$D:$ZZ,MATCH($A112,Attendance!$A:$A,0),0))="x")*(Attendance!$D$2:$ZZ$2=_xlfn.XLOOKUP(H$1,'Point System'!$A:$A,'Point System'!$B:$B,""))*(TEXT(Attendance!$D$1:$ZZ$1,"mmm")="Jun"))*_xlfn.XLOOKUP(H$1,'Point System'!$A:$A,'Point System'!$C:$C,0)</f>
        <v>0</v>
      </c>
      <c r="I112" s="233" cm="1">
        <f t="array" ref="I112">SUMPRODUCT((LOWER(INDEX(Attendance!$D:$ZZ,MATCH($A112,Attendance!$A:$A,0),0))="x")*(Attendance!$D$2:$ZZ$2=_xlfn.XLOOKUP(I$1,'Point System'!$A:$A,'Point System'!$B:$B,""))*(TEXT(Attendance!$D$1:$ZZ$1,"mmm")="Jun"))*_xlfn.XLOOKUP(I$1,'Point System'!$A:$A,'Point System'!$C:$C,0)</f>
        <v>0</v>
      </c>
      <c r="J112" s="233" cm="1">
        <f t="array" ref="J112">SUMPRODUCT((LOWER(INDEX(Attendance!$D:$ZZ,MATCH($A112,Attendance!$A:$A,0),0))="x")*(Attendance!$D$2:$ZZ$2=_xlfn.XLOOKUP(J$1,'Point System'!$A:$A,'Point System'!$B:$B,""))*(TEXT(Attendance!$D$1:$ZZ$1,"mmm")="Jun"))*_xlfn.XLOOKUP(J$1,'Point System'!$A:$A,'Point System'!$C:$C,0)</f>
        <v>0</v>
      </c>
      <c r="K112" s="233" cm="1">
        <f t="array" ref="K112">SUMPRODUCT((LOWER(INDEX(Attendance!$D:$ZZ,MATCH($A112,Attendance!$A:$A,0),0))="x")*(Attendance!$D$2:$ZZ$2=_xlfn.XLOOKUP(K$1,'Point System'!$A:$A,'Point System'!$B:$B,""))*(TEXT(Attendance!$D$1:$ZZ$1,"mmm")="Jun"))*_xlfn.XLOOKUP(K$1,'Point System'!$A:$A,'Point System'!$C:$C,0)</f>
        <v>0</v>
      </c>
      <c r="L112" s="188"/>
      <c r="M112" s="188"/>
      <c r="N112" s="188"/>
      <c r="O112" s="188"/>
      <c r="P112" s="241">
        <f t="shared" si="3"/>
        <v>0</v>
      </c>
      <c r="Q112" s="242">
        <f>IFERROR(INDEX(Deduction!$AO:$AO,MATCH($A112,Deduction!$A:$A,0))*_xlfn.XLOOKUP(Q$1,'Point System'!$E:$E,'Point System'!$G:$G,0),0)</f>
        <v>0</v>
      </c>
      <c r="R112" s="242">
        <f>IFERROR(INDEX(Deduction!$AP:$AP,MATCH($A112,Deduction!$A:$A,0))*_xlfn.XLOOKUP(R$1,'Point System'!$E:$E,'Point System'!$G:$G,0),0)</f>
        <v>0</v>
      </c>
      <c r="S112" s="242">
        <f>IFERROR(INDEX(Deduction!$AQ:$AQ,MATCH($A112,Deduction!$A:$A,0))*_xlfn.XLOOKUP(S$1,'Point System'!$E:$E,'Point System'!$G:$G,0),0)</f>
        <v>0</v>
      </c>
      <c r="T112" s="242">
        <f>IFERROR(INDEX(Deduction!$AR:$AR,MATCH($A112,Deduction!$A:$A,0))*_xlfn.XLOOKUP(T$1,'Point System'!$E:$E,'Point System'!$G:$G,0),0)</f>
        <v>0</v>
      </c>
      <c r="U112" s="242">
        <f>IFERROR(INDEX(Deduction!$AS:$AS,MATCH($A112,Deduction!$A:$A,0))*_xlfn.XLOOKUP(U$1,'Point System'!$E:$E,'Point System'!$G:$G,0),0)</f>
        <v>0</v>
      </c>
      <c r="V112" s="242">
        <f>IFERROR(INDEX(Deduction!$AT:$AT,MATCH($A112,Deduction!$A:$A,0))*_xlfn.XLOOKUP(V$1,'Point System'!$E:$E,'Point System'!$G:$G,0),0)</f>
        <v>0</v>
      </c>
      <c r="W112" s="243">
        <f t="shared" si="4"/>
        <v>0</v>
      </c>
      <c r="X112" s="241">
        <f t="shared" si="5"/>
        <v>0</v>
      </c>
      <c r="Y112" s="244" cm="1">
        <f t="array" ref="Y112">IFERROR(SUMPRODUCT((LOWER(INDEX(Attendance!$E:$ZZ,MATCH($A112,Attendance!$A:$A,0),0))="x")*(TEXT(Attendance!$E$1:$ZZ$1,"mmm")="Jun"))/SUMPRODUCT((Attendance!$E$1:$ZZ$1&lt;&gt;"")*(TEXT(Attendance!$E$1:$ZZ$1,"mmm")="Jun")),0)</f>
        <v>0</v>
      </c>
      <c r="Z112" s="245" cm="1">
        <f t="array" ref="Z112">IFERROR(SUMPRODUCT((LOWER(INDEX(Attendance!$E:$ZZ,MATCH($A112,Attendance!$A:$A,0),0))="x")*(Attendance!$E$2:$ZZ$2=_xlfn.XLOOKUP(E$1,'Point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13" spans="1:26" x14ac:dyDescent="0.25">
      <c r="A113" s="60">
        <f>Attendance!A112</f>
        <v>110</v>
      </c>
      <c r="B113" s="60" t="str">
        <f>IF($A113=0,"",IFERROR(_xlfn.LET(_xlpm.x,INDEX(Attendance!$B:$B,MATCH($A113,Attendance!$A:$A,0)),IF(_xlpm.x=0,"",_xlpm.x)),""))</f>
        <v/>
      </c>
      <c r="C113" s="60" t="str">
        <f>IF($A113=0,"",IFERROR(_xlfn.LET(_xlpm.x,INDEX(Attendance!$C:$C,MATCH($A113,Attendance!$A:$A,0)),IF(_xlpm.x=0,"",_xlpm.x)),""))</f>
        <v/>
      </c>
      <c r="D113" s="60" t="str">
        <f>IF($A113=0,"",IFERROR(_xlfn.LET(_xlpm.x,INDEX(Attendance!$D:$D,MATCH($A113,Attendance!$A:$A,0)),IF(_xlpm.x=0,"",_xlpm.x)),""))</f>
        <v/>
      </c>
      <c r="E113" s="233" cm="1">
        <f t="array" ref="E113">SUMPRODUCT((LOWER(INDEX(Attendance!$D:$ZZ,MATCH($A113,Attendance!$A:$A,0),0))="x")*(Attendance!$D$2:$ZZ$2=_xlfn.XLOOKUP(E$1,'Point System'!$A:$A,'Point System'!$B:$B,""))*(TEXT(Attendance!$D$1:$ZZ$1,"mmm")="Jun"))*_xlfn.XLOOKUP(E$1,'Point System'!$A:$A,'Point System'!$C:$C,0)</f>
        <v>0</v>
      </c>
      <c r="F113" s="233" cm="1">
        <f t="array" ref="F113">SUMPRODUCT((LOWER(INDEX(Attendance!$D:$ZZ,MATCH($A113,Attendance!$A:$A,0),0))="x")*(Attendance!$D$2:$ZZ$2=_xlfn.XLOOKUP(F$1,'Point System'!$A:$A,'Point System'!$B:$B,""))*(TEXT(Attendance!$D$1:$ZZ$1,"mmm")="Jun"))*_xlfn.XLOOKUP(F$1,'Point System'!$A:$A,'Point System'!$C:$C,0)</f>
        <v>0</v>
      </c>
      <c r="G113" s="233" cm="1">
        <f t="array" ref="G113">SUMPRODUCT((LOWER(INDEX(Attendance!$D:$ZZ,MATCH($A113,Attendance!$A:$A,0),0))="x")*(Attendance!$D$2:$ZZ$2=_xlfn.XLOOKUP(G$1,'Point System'!$A:$A,'Point System'!$B:$B,""))*(TEXT(Attendance!$D$1:$ZZ$1,"mmm")="Jun"))*_xlfn.XLOOKUP(G$1,'Point System'!$A:$A,'Point System'!$C:$C,0)</f>
        <v>0</v>
      </c>
      <c r="H113" s="233" cm="1">
        <f t="array" ref="H113">SUMPRODUCT((LOWER(INDEX(Attendance!$D:$ZZ,MATCH($A113,Attendance!$A:$A,0),0))="x")*(Attendance!$D$2:$ZZ$2=_xlfn.XLOOKUP(H$1,'Point System'!$A:$A,'Point System'!$B:$B,""))*(TEXT(Attendance!$D$1:$ZZ$1,"mmm")="Jun"))*_xlfn.XLOOKUP(H$1,'Point System'!$A:$A,'Point System'!$C:$C,0)</f>
        <v>0</v>
      </c>
      <c r="I113" s="233" cm="1">
        <f t="array" ref="I113">SUMPRODUCT((LOWER(INDEX(Attendance!$D:$ZZ,MATCH($A113,Attendance!$A:$A,0),0))="x")*(Attendance!$D$2:$ZZ$2=_xlfn.XLOOKUP(I$1,'Point System'!$A:$A,'Point System'!$B:$B,""))*(TEXT(Attendance!$D$1:$ZZ$1,"mmm")="Jun"))*_xlfn.XLOOKUP(I$1,'Point System'!$A:$A,'Point System'!$C:$C,0)</f>
        <v>0</v>
      </c>
      <c r="J113" s="233" cm="1">
        <f t="array" ref="J113">SUMPRODUCT((LOWER(INDEX(Attendance!$D:$ZZ,MATCH($A113,Attendance!$A:$A,0),0))="x")*(Attendance!$D$2:$ZZ$2=_xlfn.XLOOKUP(J$1,'Point System'!$A:$A,'Point System'!$B:$B,""))*(TEXT(Attendance!$D$1:$ZZ$1,"mmm")="Jun"))*_xlfn.XLOOKUP(J$1,'Point System'!$A:$A,'Point System'!$C:$C,0)</f>
        <v>0</v>
      </c>
      <c r="K113" s="233" cm="1">
        <f t="array" ref="K113">SUMPRODUCT((LOWER(INDEX(Attendance!$D:$ZZ,MATCH($A113,Attendance!$A:$A,0),0))="x")*(Attendance!$D$2:$ZZ$2=_xlfn.XLOOKUP(K$1,'Point System'!$A:$A,'Point System'!$B:$B,""))*(TEXT(Attendance!$D$1:$ZZ$1,"mmm")="Jun"))*_xlfn.XLOOKUP(K$1,'Point System'!$A:$A,'Point System'!$C:$C,0)</f>
        <v>0</v>
      </c>
      <c r="L113" s="188"/>
      <c r="M113" s="188"/>
      <c r="N113" s="188"/>
      <c r="O113" s="188"/>
      <c r="P113" s="241">
        <f t="shared" si="3"/>
        <v>0</v>
      </c>
      <c r="Q113" s="242">
        <f>IFERROR(INDEX(Deduction!$AO:$AO,MATCH($A113,Deduction!$A:$A,0))*_xlfn.XLOOKUP(Q$1,'Point System'!$E:$E,'Point System'!$G:$G,0),0)</f>
        <v>0</v>
      </c>
      <c r="R113" s="242">
        <f>IFERROR(INDEX(Deduction!$AP:$AP,MATCH($A113,Deduction!$A:$A,0))*_xlfn.XLOOKUP(R$1,'Point System'!$E:$E,'Point System'!$G:$G,0),0)</f>
        <v>0</v>
      </c>
      <c r="S113" s="242">
        <f>IFERROR(INDEX(Deduction!$AQ:$AQ,MATCH($A113,Deduction!$A:$A,0))*_xlfn.XLOOKUP(S$1,'Point System'!$E:$E,'Point System'!$G:$G,0),0)</f>
        <v>0</v>
      </c>
      <c r="T113" s="242">
        <f>IFERROR(INDEX(Deduction!$AR:$AR,MATCH($A113,Deduction!$A:$A,0))*_xlfn.XLOOKUP(T$1,'Point System'!$E:$E,'Point System'!$G:$G,0),0)</f>
        <v>0</v>
      </c>
      <c r="U113" s="242">
        <f>IFERROR(INDEX(Deduction!$AS:$AS,MATCH($A113,Deduction!$A:$A,0))*_xlfn.XLOOKUP(U$1,'Point System'!$E:$E,'Point System'!$G:$G,0),0)</f>
        <v>0</v>
      </c>
      <c r="V113" s="242">
        <f>IFERROR(INDEX(Deduction!$AT:$AT,MATCH($A113,Deduction!$A:$A,0))*_xlfn.XLOOKUP(V$1,'Point System'!$E:$E,'Point System'!$G:$G,0),0)</f>
        <v>0</v>
      </c>
      <c r="W113" s="243">
        <f t="shared" si="4"/>
        <v>0</v>
      </c>
      <c r="X113" s="241">
        <f t="shared" si="5"/>
        <v>0</v>
      </c>
      <c r="Y113" s="244" cm="1">
        <f t="array" ref="Y113">IFERROR(SUMPRODUCT((LOWER(INDEX(Attendance!$E:$ZZ,MATCH($A113,Attendance!$A:$A,0),0))="x")*(TEXT(Attendance!$E$1:$ZZ$1,"mmm")="Jun"))/SUMPRODUCT((Attendance!$E$1:$ZZ$1&lt;&gt;"")*(TEXT(Attendance!$E$1:$ZZ$1,"mmm")="Jun")),0)</f>
        <v>0</v>
      </c>
      <c r="Z113" s="245" cm="1">
        <f t="array" ref="Z113">IFERROR(SUMPRODUCT((LOWER(INDEX(Attendance!$E:$ZZ,MATCH($A113,Attendance!$A:$A,0),0))="x")*(Attendance!$E$2:$ZZ$2=_xlfn.XLOOKUP(E$1,'Point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14" spans="1:26" x14ac:dyDescent="0.25">
      <c r="A114" s="58">
        <f>Attendance!A113</f>
        <v>111</v>
      </c>
      <c r="B114" s="60" t="str">
        <f>IF($A114=0,"",IFERROR(_xlfn.LET(_xlpm.x,INDEX(Attendance!$B:$B,MATCH($A114,Attendance!$A:$A,0)),IF(_xlpm.x=0,"",_xlpm.x)),""))</f>
        <v/>
      </c>
      <c r="C114" s="60" t="str">
        <f>IF($A114=0,"",IFERROR(_xlfn.LET(_xlpm.x,INDEX(Attendance!$C:$C,MATCH($A114,Attendance!$A:$A,0)),IF(_xlpm.x=0,"",_xlpm.x)),""))</f>
        <v/>
      </c>
      <c r="D114" s="60" t="str">
        <f>IF($A114=0,"",IFERROR(_xlfn.LET(_xlpm.x,INDEX(Attendance!$D:$D,MATCH($A114,Attendance!$A:$A,0)),IF(_xlpm.x=0,"",_xlpm.x)),""))</f>
        <v/>
      </c>
      <c r="E114" s="233" cm="1">
        <f t="array" ref="E114">SUMPRODUCT((LOWER(INDEX(Attendance!$D:$ZZ,MATCH($A114,Attendance!$A:$A,0),0))="x")*(Attendance!$D$2:$ZZ$2=_xlfn.XLOOKUP(E$1,'Point System'!$A:$A,'Point System'!$B:$B,""))*(TEXT(Attendance!$D$1:$ZZ$1,"mmm")="Jun"))*_xlfn.XLOOKUP(E$1,'Point System'!$A:$A,'Point System'!$C:$C,0)</f>
        <v>0</v>
      </c>
      <c r="F114" s="233" cm="1">
        <f t="array" ref="F114">SUMPRODUCT((LOWER(INDEX(Attendance!$D:$ZZ,MATCH($A114,Attendance!$A:$A,0),0))="x")*(Attendance!$D$2:$ZZ$2=_xlfn.XLOOKUP(F$1,'Point System'!$A:$A,'Point System'!$B:$B,""))*(TEXT(Attendance!$D$1:$ZZ$1,"mmm")="Jun"))*_xlfn.XLOOKUP(F$1,'Point System'!$A:$A,'Point System'!$C:$C,0)</f>
        <v>0</v>
      </c>
      <c r="G114" s="233" cm="1">
        <f t="array" ref="G114">SUMPRODUCT((LOWER(INDEX(Attendance!$D:$ZZ,MATCH($A114,Attendance!$A:$A,0),0))="x")*(Attendance!$D$2:$ZZ$2=_xlfn.XLOOKUP(G$1,'Point System'!$A:$A,'Point System'!$B:$B,""))*(TEXT(Attendance!$D$1:$ZZ$1,"mmm")="Jun"))*_xlfn.XLOOKUP(G$1,'Point System'!$A:$A,'Point System'!$C:$C,0)</f>
        <v>0</v>
      </c>
      <c r="H114" s="233" cm="1">
        <f t="array" ref="H114">SUMPRODUCT((LOWER(INDEX(Attendance!$D:$ZZ,MATCH($A114,Attendance!$A:$A,0),0))="x")*(Attendance!$D$2:$ZZ$2=_xlfn.XLOOKUP(H$1,'Point System'!$A:$A,'Point System'!$B:$B,""))*(TEXT(Attendance!$D$1:$ZZ$1,"mmm")="Jun"))*_xlfn.XLOOKUP(H$1,'Point System'!$A:$A,'Point System'!$C:$C,0)</f>
        <v>0</v>
      </c>
      <c r="I114" s="233" cm="1">
        <f t="array" ref="I114">SUMPRODUCT((LOWER(INDEX(Attendance!$D:$ZZ,MATCH($A114,Attendance!$A:$A,0),0))="x")*(Attendance!$D$2:$ZZ$2=_xlfn.XLOOKUP(I$1,'Point System'!$A:$A,'Point System'!$B:$B,""))*(TEXT(Attendance!$D$1:$ZZ$1,"mmm")="Jun"))*_xlfn.XLOOKUP(I$1,'Point System'!$A:$A,'Point System'!$C:$C,0)</f>
        <v>0</v>
      </c>
      <c r="J114" s="233" cm="1">
        <f t="array" ref="J114">SUMPRODUCT((LOWER(INDEX(Attendance!$D:$ZZ,MATCH($A114,Attendance!$A:$A,0),0))="x")*(Attendance!$D$2:$ZZ$2=_xlfn.XLOOKUP(J$1,'Point System'!$A:$A,'Point System'!$B:$B,""))*(TEXT(Attendance!$D$1:$ZZ$1,"mmm")="Jun"))*_xlfn.XLOOKUP(J$1,'Point System'!$A:$A,'Point System'!$C:$C,0)</f>
        <v>0</v>
      </c>
      <c r="K114" s="233" cm="1">
        <f t="array" ref="K114">SUMPRODUCT((LOWER(INDEX(Attendance!$D:$ZZ,MATCH($A114,Attendance!$A:$A,0),0))="x")*(Attendance!$D$2:$ZZ$2=_xlfn.XLOOKUP(K$1,'Point System'!$A:$A,'Point System'!$B:$B,""))*(TEXT(Attendance!$D$1:$ZZ$1,"mmm")="Jun"))*_xlfn.XLOOKUP(K$1,'Point System'!$A:$A,'Point System'!$C:$C,0)</f>
        <v>0</v>
      </c>
      <c r="L114" s="188"/>
      <c r="M114" s="188"/>
      <c r="N114" s="188"/>
      <c r="O114" s="188"/>
      <c r="P114" s="241">
        <f t="shared" si="3"/>
        <v>0</v>
      </c>
      <c r="Q114" s="242">
        <f>IFERROR(INDEX(Deduction!$AO:$AO,MATCH($A114,Deduction!$A:$A,0))*_xlfn.XLOOKUP(Q$1,'Point System'!$E:$E,'Point System'!$G:$G,0),0)</f>
        <v>0</v>
      </c>
      <c r="R114" s="242">
        <f>IFERROR(INDEX(Deduction!$AP:$AP,MATCH($A114,Deduction!$A:$A,0))*_xlfn.XLOOKUP(R$1,'Point System'!$E:$E,'Point System'!$G:$G,0),0)</f>
        <v>0</v>
      </c>
      <c r="S114" s="242">
        <f>IFERROR(INDEX(Deduction!$AQ:$AQ,MATCH($A114,Deduction!$A:$A,0))*_xlfn.XLOOKUP(S$1,'Point System'!$E:$E,'Point System'!$G:$G,0),0)</f>
        <v>0</v>
      </c>
      <c r="T114" s="242">
        <f>IFERROR(INDEX(Deduction!$AR:$AR,MATCH($A114,Deduction!$A:$A,0))*_xlfn.XLOOKUP(T$1,'Point System'!$E:$E,'Point System'!$G:$G,0),0)</f>
        <v>0</v>
      </c>
      <c r="U114" s="242">
        <f>IFERROR(INDEX(Deduction!$AS:$AS,MATCH($A114,Deduction!$A:$A,0))*_xlfn.XLOOKUP(U$1,'Point System'!$E:$E,'Point System'!$G:$G,0),0)</f>
        <v>0</v>
      </c>
      <c r="V114" s="242">
        <f>IFERROR(INDEX(Deduction!$AT:$AT,MATCH($A114,Deduction!$A:$A,0))*_xlfn.XLOOKUP(V$1,'Point System'!$E:$E,'Point System'!$G:$G,0),0)</f>
        <v>0</v>
      </c>
      <c r="W114" s="243">
        <f t="shared" si="4"/>
        <v>0</v>
      </c>
      <c r="X114" s="241">
        <f t="shared" si="5"/>
        <v>0</v>
      </c>
      <c r="Y114" s="244" cm="1">
        <f t="array" ref="Y114">IFERROR(SUMPRODUCT((LOWER(INDEX(Attendance!$E:$ZZ,MATCH($A114,Attendance!$A:$A,0),0))="x")*(TEXT(Attendance!$E$1:$ZZ$1,"mmm")="Jun"))/SUMPRODUCT((Attendance!$E$1:$ZZ$1&lt;&gt;"")*(TEXT(Attendance!$E$1:$ZZ$1,"mmm")="Jun")),0)</f>
        <v>0</v>
      </c>
      <c r="Z114" s="245" cm="1">
        <f t="array" ref="Z114">IFERROR(SUMPRODUCT((LOWER(INDEX(Attendance!$E:$ZZ,MATCH($A114,Attendance!$A:$A,0),0))="x")*(Attendance!$E$2:$ZZ$2=_xlfn.XLOOKUP(E$1,'Point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15" spans="1:26" x14ac:dyDescent="0.25">
      <c r="A115" s="60">
        <f>Attendance!A114</f>
        <v>112</v>
      </c>
      <c r="B115" s="60" t="str">
        <f>IF($A115=0,"",IFERROR(_xlfn.LET(_xlpm.x,INDEX(Attendance!$B:$B,MATCH($A115,Attendance!$A:$A,0)),IF(_xlpm.x=0,"",_xlpm.x)),""))</f>
        <v/>
      </c>
      <c r="C115" s="60" t="str">
        <f>IF($A115=0,"",IFERROR(_xlfn.LET(_xlpm.x,INDEX(Attendance!$C:$C,MATCH($A115,Attendance!$A:$A,0)),IF(_xlpm.x=0,"",_xlpm.x)),""))</f>
        <v/>
      </c>
      <c r="D115" s="60" t="str">
        <f>IF($A115=0,"",IFERROR(_xlfn.LET(_xlpm.x,INDEX(Attendance!$D:$D,MATCH($A115,Attendance!$A:$A,0)),IF(_xlpm.x=0,"",_xlpm.x)),""))</f>
        <v/>
      </c>
      <c r="E115" s="233" cm="1">
        <f t="array" ref="E115">SUMPRODUCT((LOWER(INDEX(Attendance!$D:$ZZ,MATCH($A115,Attendance!$A:$A,0),0))="x")*(Attendance!$D$2:$ZZ$2=_xlfn.XLOOKUP(E$1,'Point System'!$A:$A,'Point System'!$B:$B,""))*(TEXT(Attendance!$D$1:$ZZ$1,"mmm")="Jun"))*_xlfn.XLOOKUP(E$1,'Point System'!$A:$A,'Point System'!$C:$C,0)</f>
        <v>0</v>
      </c>
      <c r="F115" s="233" cm="1">
        <f t="array" ref="F115">SUMPRODUCT((LOWER(INDEX(Attendance!$D:$ZZ,MATCH($A115,Attendance!$A:$A,0),0))="x")*(Attendance!$D$2:$ZZ$2=_xlfn.XLOOKUP(F$1,'Point System'!$A:$A,'Point System'!$B:$B,""))*(TEXT(Attendance!$D$1:$ZZ$1,"mmm")="Jun"))*_xlfn.XLOOKUP(F$1,'Point System'!$A:$A,'Point System'!$C:$C,0)</f>
        <v>0</v>
      </c>
      <c r="G115" s="233" cm="1">
        <f t="array" ref="G115">SUMPRODUCT((LOWER(INDEX(Attendance!$D:$ZZ,MATCH($A115,Attendance!$A:$A,0),0))="x")*(Attendance!$D$2:$ZZ$2=_xlfn.XLOOKUP(G$1,'Point System'!$A:$A,'Point System'!$B:$B,""))*(TEXT(Attendance!$D$1:$ZZ$1,"mmm")="Jun"))*_xlfn.XLOOKUP(G$1,'Point System'!$A:$A,'Point System'!$C:$C,0)</f>
        <v>0</v>
      </c>
      <c r="H115" s="233" cm="1">
        <f t="array" ref="H115">SUMPRODUCT((LOWER(INDEX(Attendance!$D:$ZZ,MATCH($A115,Attendance!$A:$A,0),0))="x")*(Attendance!$D$2:$ZZ$2=_xlfn.XLOOKUP(H$1,'Point System'!$A:$A,'Point System'!$B:$B,""))*(TEXT(Attendance!$D$1:$ZZ$1,"mmm")="Jun"))*_xlfn.XLOOKUP(H$1,'Point System'!$A:$A,'Point System'!$C:$C,0)</f>
        <v>0</v>
      </c>
      <c r="I115" s="233" cm="1">
        <f t="array" ref="I115">SUMPRODUCT((LOWER(INDEX(Attendance!$D:$ZZ,MATCH($A115,Attendance!$A:$A,0),0))="x")*(Attendance!$D$2:$ZZ$2=_xlfn.XLOOKUP(I$1,'Point System'!$A:$A,'Point System'!$B:$B,""))*(TEXT(Attendance!$D$1:$ZZ$1,"mmm")="Jun"))*_xlfn.XLOOKUP(I$1,'Point System'!$A:$A,'Point System'!$C:$C,0)</f>
        <v>0</v>
      </c>
      <c r="J115" s="233" cm="1">
        <f t="array" ref="J115">SUMPRODUCT((LOWER(INDEX(Attendance!$D:$ZZ,MATCH($A115,Attendance!$A:$A,0),0))="x")*(Attendance!$D$2:$ZZ$2=_xlfn.XLOOKUP(J$1,'Point System'!$A:$A,'Point System'!$B:$B,""))*(TEXT(Attendance!$D$1:$ZZ$1,"mmm")="Jun"))*_xlfn.XLOOKUP(J$1,'Point System'!$A:$A,'Point System'!$C:$C,0)</f>
        <v>0</v>
      </c>
      <c r="K115" s="233" cm="1">
        <f t="array" ref="K115">SUMPRODUCT((LOWER(INDEX(Attendance!$D:$ZZ,MATCH($A115,Attendance!$A:$A,0),0))="x")*(Attendance!$D$2:$ZZ$2=_xlfn.XLOOKUP(K$1,'Point System'!$A:$A,'Point System'!$B:$B,""))*(TEXT(Attendance!$D$1:$ZZ$1,"mmm")="Jun"))*_xlfn.XLOOKUP(K$1,'Point System'!$A:$A,'Point System'!$C:$C,0)</f>
        <v>0</v>
      </c>
      <c r="L115" s="188"/>
      <c r="M115" s="188"/>
      <c r="N115" s="188"/>
      <c r="O115" s="188"/>
      <c r="P115" s="241">
        <f t="shared" si="3"/>
        <v>0</v>
      </c>
      <c r="Q115" s="242">
        <f>IFERROR(INDEX(Deduction!$AO:$AO,MATCH($A115,Deduction!$A:$A,0))*_xlfn.XLOOKUP(Q$1,'Point System'!$E:$E,'Point System'!$G:$G,0),0)</f>
        <v>0</v>
      </c>
      <c r="R115" s="242">
        <f>IFERROR(INDEX(Deduction!$AP:$AP,MATCH($A115,Deduction!$A:$A,0))*_xlfn.XLOOKUP(R$1,'Point System'!$E:$E,'Point System'!$G:$G,0),0)</f>
        <v>0</v>
      </c>
      <c r="S115" s="242">
        <f>IFERROR(INDEX(Deduction!$AQ:$AQ,MATCH($A115,Deduction!$A:$A,0))*_xlfn.XLOOKUP(S$1,'Point System'!$E:$E,'Point System'!$G:$G,0),0)</f>
        <v>0</v>
      </c>
      <c r="T115" s="242">
        <f>IFERROR(INDEX(Deduction!$AR:$AR,MATCH($A115,Deduction!$A:$A,0))*_xlfn.XLOOKUP(T$1,'Point System'!$E:$E,'Point System'!$G:$G,0),0)</f>
        <v>0</v>
      </c>
      <c r="U115" s="242">
        <f>IFERROR(INDEX(Deduction!$AS:$AS,MATCH($A115,Deduction!$A:$A,0))*_xlfn.XLOOKUP(U$1,'Point System'!$E:$E,'Point System'!$G:$G,0),0)</f>
        <v>0</v>
      </c>
      <c r="V115" s="242">
        <f>IFERROR(INDEX(Deduction!$AT:$AT,MATCH($A115,Deduction!$A:$A,0))*_xlfn.XLOOKUP(V$1,'Point System'!$E:$E,'Point System'!$G:$G,0),0)</f>
        <v>0</v>
      </c>
      <c r="W115" s="243">
        <f t="shared" si="4"/>
        <v>0</v>
      </c>
      <c r="X115" s="241">
        <f t="shared" si="5"/>
        <v>0</v>
      </c>
      <c r="Y115" s="244" cm="1">
        <f t="array" ref="Y115">IFERROR(SUMPRODUCT((LOWER(INDEX(Attendance!$E:$ZZ,MATCH($A115,Attendance!$A:$A,0),0))="x")*(TEXT(Attendance!$E$1:$ZZ$1,"mmm")="Jun"))/SUMPRODUCT((Attendance!$E$1:$ZZ$1&lt;&gt;"")*(TEXT(Attendance!$E$1:$ZZ$1,"mmm")="Jun")),0)</f>
        <v>0</v>
      </c>
      <c r="Z115" s="245" cm="1">
        <f t="array" ref="Z115">IFERROR(SUMPRODUCT((LOWER(INDEX(Attendance!$E:$ZZ,MATCH($A115,Attendance!$A:$A,0),0))="x")*(Attendance!$E$2:$ZZ$2=_xlfn.XLOOKUP(E$1,'Point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16" spans="1:26" x14ac:dyDescent="0.25">
      <c r="A116" s="58">
        <f>Attendance!A115</f>
        <v>113</v>
      </c>
      <c r="B116" s="60" t="str">
        <f>IF($A116=0,"",IFERROR(_xlfn.LET(_xlpm.x,INDEX(Attendance!$B:$B,MATCH($A116,Attendance!$A:$A,0)),IF(_xlpm.x=0,"",_xlpm.x)),""))</f>
        <v/>
      </c>
      <c r="C116" s="60" t="str">
        <f>IF($A116=0,"",IFERROR(_xlfn.LET(_xlpm.x,INDEX(Attendance!$C:$C,MATCH($A116,Attendance!$A:$A,0)),IF(_xlpm.x=0,"",_xlpm.x)),""))</f>
        <v/>
      </c>
      <c r="D116" s="60" t="str">
        <f>IF($A116=0,"",IFERROR(_xlfn.LET(_xlpm.x,INDEX(Attendance!$D:$D,MATCH($A116,Attendance!$A:$A,0)),IF(_xlpm.x=0,"",_xlpm.x)),""))</f>
        <v/>
      </c>
      <c r="E116" s="233" cm="1">
        <f t="array" ref="E116">SUMPRODUCT((LOWER(INDEX(Attendance!$D:$ZZ,MATCH($A116,Attendance!$A:$A,0),0))="x")*(Attendance!$D$2:$ZZ$2=_xlfn.XLOOKUP(E$1,'Point System'!$A:$A,'Point System'!$B:$B,""))*(TEXT(Attendance!$D$1:$ZZ$1,"mmm")="Jun"))*_xlfn.XLOOKUP(E$1,'Point System'!$A:$A,'Point System'!$C:$C,0)</f>
        <v>0</v>
      </c>
      <c r="F116" s="233" cm="1">
        <f t="array" ref="F116">SUMPRODUCT((LOWER(INDEX(Attendance!$D:$ZZ,MATCH($A116,Attendance!$A:$A,0),0))="x")*(Attendance!$D$2:$ZZ$2=_xlfn.XLOOKUP(F$1,'Point System'!$A:$A,'Point System'!$B:$B,""))*(TEXT(Attendance!$D$1:$ZZ$1,"mmm")="Jun"))*_xlfn.XLOOKUP(F$1,'Point System'!$A:$A,'Point System'!$C:$C,0)</f>
        <v>0</v>
      </c>
      <c r="G116" s="233" cm="1">
        <f t="array" ref="G116">SUMPRODUCT((LOWER(INDEX(Attendance!$D:$ZZ,MATCH($A116,Attendance!$A:$A,0),0))="x")*(Attendance!$D$2:$ZZ$2=_xlfn.XLOOKUP(G$1,'Point System'!$A:$A,'Point System'!$B:$B,""))*(TEXT(Attendance!$D$1:$ZZ$1,"mmm")="Jun"))*_xlfn.XLOOKUP(G$1,'Point System'!$A:$A,'Point System'!$C:$C,0)</f>
        <v>0</v>
      </c>
      <c r="H116" s="233" cm="1">
        <f t="array" ref="H116">SUMPRODUCT((LOWER(INDEX(Attendance!$D:$ZZ,MATCH($A116,Attendance!$A:$A,0),0))="x")*(Attendance!$D$2:$ZZ$2=_xlfn.XLOOKUP(H$1,'Point System'!$A:$A,'Point System'!$B:$B,""))*(TEXT(Attendance!$D$1:$ZZ$1,"mmm")="Jun"))*_xlfn.XLOOKUP(H$1,'Point System'!$A:$A,'Point System'!$C:$C,0)</f>
        <v>0</v>
      </c>
      <c r="I116" s="233" cm="1">
        <f t="array" ref="I116">SUMPRODUCT((LOWER(INDEX(Attendance!$D:$ZZ,MATCH($A116,Attendance!$A:$A,0),0))="x")*(Attendance!$D$2:$ZZ$2=_xlfn.XLOOKUP(I$1,'Point System'!$A:$A,'Point System'!$B:$B,""))*(TEXT(Attendance!$D$1:$ZZ$1,"mmm")="Jun"))*_xlfn.XLOOKUP(I$1,'Point System'!$A:$A,'Point System'!$C:$C,0)</f>
        <v>0</v>
      </c>
      <c r="J116" s="233" cm="1">
        <f t="array" ref="J116">SUMPRODUCT((LOWER(INDEX(Attendance!$D:$ZZ,MATCH($A116,Attendance!$A:$A,0),0))="x")*(Attendance!$D$2:$ZZ$2=_xlfn.XLOOKUP(J$1,'Point System'!$A:$A,'Point System'!$B:$B,""))*(TEXT(Attendance!$D$1:$ZZ$1,"mmm")="Jun"))*_xlfn.XLOOKUP(J$1,'Point System'!$A:$A,'Point System'!$C:$C,0)</f>
        <v>0</v>
      </c>
      <c r="K116" s="233" cm="1">
        <f t="array" ref="K116">SUMPRODUCT((LOWER(INDEX(Attendance!$D:$ZZ,MATCH($A116,Attendance!$A:$A,0),0))="x")*(Attendance!$D$2:$ZZ$2=_xlfn.XLOOKUP(K$1,'Point System'!$A:$A,'Point System'!$B:$B,""))*(TEXT(Attendance!$D$1:$ZZ$1,"mmm")="Jun"))*_xlfn.XLOOKUP(K$1,'Point System'!$A:$A,'Point System'!$C:$C,0)</f>
        <v>0</v>
      </c>
      <c r="L116" s="188"/>
      <c r="M116" s="188"/>
      <c r="N116" s="188"/>
      <c r="O116" s="188"/>
      <c r="P116" s="241">
        <f t="shared" si="3"/>
        <v>0</v>
      </c>
      <c r="Q116" s="242">
        <f>IFERROR(INDEX(Deduction!$AO:$AO,MATCH($A116,Deduction!$A:$A,0))*_xlfn.XLOOKUP(Q$1,'Point System'!$E:$E,'Point System'!$G:$G,0),0)</f>
        <v>0</v>
      </c>
      <c r="R116" s="242">
        <f>IFERROR(INDEX(Deduction!$AP:$AP,MATCH($A116,Deduction!$A:$A,0))*_xlfn.XLOOKUP(R$1,'Point System'!$E:$E,'Point System'!$G:$G,0),0)</f>
        <v>0</v>
      </c>
      <c r="S116" s="242">
        <f>IFERROR(INDEX(Deduction!$AQ:$AQ,MATCH($A116,Deduction!$A:$A,0))*_xlfn.XLOOKUP(S$1,'Point System'!$E:$E,'Point System'!$G:$G,0),0)</f>
        <v>0</v>
      </c>
      <c r="T116" s="242">
        <f>IFERROR(INDEX(Deduction!$AR:$AR,MATCH($A116,Deduction!$A:$A,0))*_xlfn.XLOOKUP(T$1,'Point System'!$E:$E,'Point System'!$G:$G,0),0)</f>
        <v>0</v>
      </c>
      <c r="U116" s="242">
        <f>IFERROR(INDEX(Deduction!$AS:$AS,MATCH($A116,Deduction!$A:$A,0))*_xlfn.XLOOKUP(U$1,'Point System'!$E:$E,'Point System'!$G:$G,0),0)</f>
        <v>0</v>
      </c>
      <c r="V116" s="242">
        <f>IFERROR(INDEX(Deduction!$AT:$AT,MATCH($A116,Deduction!$A:$A,0))*_xlfn.XLOOKUP(V$1,'Point System'!$E:$E,'Point System'!$G:$G,0),0)</f>
        <v>0</v>
      </c>
      <c r="W116" s="243">
        <f t="shared" si="4"/>
        <v>0</v>
      </c>
      <c r="X116" s="241">
        <f t="shared" si="5"/>
        <v>0</v>
      </c>
      <c r="Y116" s="244" cm="1">
        <f t="array" ref="Y116">IFERROR(SUMPRODUCT((LOWER(INDEX(Attendance!$E:$ZZ,MATCH($A116,Attendance!$A:$A,0),0))="x")*(TEXT(Attendance!$E$1:$ZZ$1,"mmm")="Jun"))/SUMPRODUCT((Attendance!$E$1:$ZZ$1&lt;&gt;"")*(TEXT(Attendance!$E$1:$ZZ$1,"mmm")="Jun")),0)</f>
        <v>0</v>
      </c>
      <c r="Z116" s="245" cm="1">
        <f t="array" ref="Z116">IFERROR(SUMPRODUCT((LOWER(INDEX(Attendance!$E:$ZZ,MATCH($A116,Attendance!$A:$A,0),0))="x")*(Attendance!$E$2:$ZZ$2=_xlfn.XLOOKUP(E$1,'Point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17" spans="1:26" x14ac:dyDescent="0.25">
      <c r="A117" s="60">
        <f>Attendance!A116</f>
        <v>114</v>
      </c>
      <c r="B117" s="60" t="str">
        <f>IF($A117=0,"",IFERROR(_xlfn.LET(_xlpm.x,INDEX(Attendance!$B:$B,MATCH($A117,Attendance!$A:$A,0)),IF(_xlpm.x=0,"",_xlpm.x)),""))</f>
        <v/>
      </c>
      <c r="C117" s="60" t="str">
        <f>IF($A117=0,"",IFERROR(_xlfn.LET(_xlpm.x,INDEX(Attendance!$C:$C,MATCH($A117,Attendance!$A:$A,0)),IF(_xlpm.x=0,"",_xlpm.x)),""))</f>
        <v/>
      </c>
      <c r="D117" s="60" t="str">
        <f>IF($A117=0,"",IFERROR(_xlfn.LET(_xlpm.x,INDEX(Attendance!$D:$D,MATCH($A117,Attendance!$A:$A,0)),IF(_xlpm.x=0,"",_xlpm.x)),""))</f>
        <v/>
      </c>
      <c r="E117" s="233" cm="1">
        <f t="array" ref="E117">SUMPRODUCT((LOWER(INDEX(Attendance!$D:$ZZ,MATCH($A117,Attendance!$A:$A,0),0))="x")*(Attendance!$D$2:$ZZ$2=_xlfn.XLOOKUP(E$1,'Point System'!$A:$A,'Point System'!$B:$B,""))*(TEXT(Attendance!$D$1:$ZZ$1,"mmm")="Jun"))*_xlfn.XLOOKUP(E$1,'Point System'!$A:$A,'Point System'!$C:$C,0)</f>
        <v>0</v>
      </c>
      <c r="F117" s="233" cm="1">
        <f t="array" ref="F117">SUMPRODUCT((LOWER(INDEX(Attendance!$D:$ZZ,MATCH($A117,Attendance!$A:$A,0),0))="x")*(Attendance!$D$2:$ZZ$2=_xlfn.XLOOKUP(F$1,'Point System'!$A:$A,'Point System'!$B:$B,""))*(TEXT(Attendance!$D$1:$ZZ$1,"mmm")="Jun"))*_xlfn.XLOOKUP(F$1,'Point System'!$A:$A,'Point System'!$C:$C,0)</f>
        <v>0</v>
      </c>
      <c r="G117" s="233" cm="1">
        <f t="array" ref="G117">SUMPRODUCT((LOWER(INDEX(Attendance!$D:$ZZ,MATCH($A117,Attendance!$A:$A,0),0))="x")*(Attendance!$D$2:$ZZ$2=_xlfn.XLOOKUP(G$1,'Point System'!$A:$A,'Point System'!$B:$B,""))*(TEXT(Attendance!$D$1:$ZZ$1,"mmm")="Jun"))*_xlfn.XLOOKUP(G$1,'Point System'!$A:$A,'Point System'!$C:$C,0)</f>
        <v>0</v>
      </c>
      <c r="H117" s="233" cm="1">
        <f t="array" ref="H117">SUMPRODUCT((LOWER(INDEX(Attendance!$D:$ZZ,MATCH($A117,Attendance!$A:$A,0),0))="x")*(Attendance!$D$2:$ZZ$2=_xlfn.XLOOKUP(H$1,'Point System'!$A:$A,'Point System'!$B:$B,""))*(TEXT(Attendance!$D$1:$ZZ$1,"mmm")="Jun"))*_xlfn.XLOOKUP(H$1,'Point System'!$A:$A,'Point System'!$C:$C,0)</f>
        <v>0</v>
      </c>
      <c r="I117" s="233" cm="1">
        <f t="array" ref="I117">SUMPRODUCT((LOWER(INDEX(Attendance!$D:$ZZ,MATCH($A117,Attendance!$A:$A,0),0))="x")*(Attendance!$D$2:$ZZ$2=_xlfn.XLOOKUP(I$1,'Point System'!$A:$A,'Point System'!$B:$B,""))*(TEXT(Attendance!$D$1:$ZZ$1,"mmm")="Jun"))*_xlfn.XLOOKUP(I$1,'Point System'!$A:$A,'Point System'!$C:$C,0)</f>
        <v>0</v>
      </c>
      <c r="J117" s="233" cm="1">
        <f t="array" ref="J117">SUMPRODUCT((LOWER(INDEX(Attendance!$D:$ZZ,MATCH($A117,Attendance!$A:$A,0),0))="x")*(Attendance!$D$2:$ZZ$2=_xlfn.XLOOKUP(J$1,'Point System'!$A:$A,'Point System'!$B:$B,""))*(TEXT(Attendance!$D$1:$ZZ$1,"mmm")="Jun"))*_xlfn.XLOOKUP(J$1,'Point System'!$A:$A,'Point System'!$C:$C,0)</f>
        <v>0</v>
      </c>
      <c r="K117" s="233" cm="1">
        <f t="array" ref="K117">SUMPRODUCT((LOWER(INDEX(Attendance!$D:$ZZ,MATCH($A117,Attendance!$A:$A,0),0))="x")*(Attendance!$D$2:$ZZ$2=_xlfn.XLOOKUP(K$1,'Point System'!$A:$A,'Point System'!$B:$B,""))*(TEXT(Attendance!$D$1:$ZZ$1,"mmm")="Jun"))*_xlfn.XLOOKUP(K$1,'Point System'!$A:$A,'Point System'!$C:$C,0)</f>
        <v>0</v>
      </c>
      <c r="L117" s="188"/>
      <c r="M117" s="188"/>
      <c r="N117" s="188"/>
      <c r="O117" s="188"/>
      <c r="P117" s="241">
        <f t="shared" si="3"/>
        <v>0</v>
      </c>
      <c r="Q117" s="242">
        <f>IFERROR(INDEX(Deduction!$AO:$AO,MATCH($A117,Deduction!$A:$A,0))*_xlfn.XLOOKUP(Q$1,'Point System'!$E:$E,'Point System'!$G:$G,0),0)</f>
        <v>0</v>
      </c>
      <c r="R117" s="242">
        <f>IFERROR(INDEX(Deduction!$AP:$AP,MATCH($A117,Deduction!$A:$A,0))*_xlfn.XLOOKUP(R$1,'Point System'!$E:$E,'Point System'!$G:$G,0),0)</f>
        <v>0</v>
      </c>
      <c r="S117" s="242">
        <f>IFERROR(INDEX(Deduction!$AQ:$AQ,MATCH($A117,Deduction!$A:$A,0))*_xlfn.XLOOKUP(S$1,'Point System'!$E:$E,'Point System'!$G:$G,0),0)</f>
        <v>0</v>
      </c>
      <c r="T117" s="242">
        <f>IFERROR(INDEX(Deduction!$AR:$AR,MATCH($A117,Deduction!$A:$A,0))*_xlfn.XLOOKUP(T$1,'Point System'!$E:$E,'Point System'!$G:$G,0),0)</f>
        <v>0</v>
      </c>
      <c r="U117" s="242">
        <f>IFERROR(INDEX(Deduction!$AS:$AS,MATCH($A117,Deduction!$A:$A,0))*_xlfn.XLOOKUP(U$1,'Point System'!$E:$E,'Point System'!$G:$G,0),0)</f>
        <v>0</v>
      </c>
      <c r="V117" s="242">
        <f>IFERROR(INDEX(Deduction!$AT:$AT,MATCH($A117,Deduction!$A:$A,0))*_xlfn.XLOOKUP(V$1,'Point System'!$E:$E,'Point System'!$G:$G,0),0)</f>
        <v>0</v>
      </c>
      <c r="W117" s="243">
        <f t="shared" si="4"/>
        <v>0</v>
      </c>
      <c r="X117" s="241">
        <f t="shared" si="5"/>
        <v>0</v>
      </c>
      <c r="Y117" s="244" cm="1">
        <f t="array" ref="Y117">IFERROR(SUMPRODUCT((LOWER(INDEX(Attendance!$E:$ZZ,MATCH($A117,Attendance!$A:$A,0),0))="x")*(TEXT(Attendance!$E$1:$ZZ$1,"mmm")="Jun"))/SUMPRODUCT((Attendance!$E$1:$ZZ$1&lt;&gt;"")*(TEXT(Attendance!$E$1:$ZZ$1,"mmm")="Jun")),0)</f>
        <v>0</v>
      </c>
      <c r="Z117" s="245" cm="1">
        <f t="array" ref="Z117">IFERROR(SUMPRODUCT((LOWER(INDEX(Attendance!$E:$ZZ,MATCH($A117,Attendance!$A:$A,0),0))="x")*(Attendance!$E$2:$ZZ$2=_xlfn.XLOOKUP(E$1,'Point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18" spans="1:26" x14ac:dyDescent="0.25">
      <c r="A118" s="58">
        <f>Attendance!A117</f>
        <v>115</v>
      </c>
      <c r="B118" s="60" t="str">
        <f>IF($A118=0,"",IFERROR(_xlfn.LET(_xlpm.x,INDEX(Attendance!$B:$B,MATCH($A118,Attendance!$A:$A,0)),IF(_xlpm.x=0,"",_xlpm.x)),""))</f>
        <v/>
      </c>
      <c r="C118" s="60" t="str">
        <f>IF($A118=0,"",IFERROR(_xlfn.LET(_xlpm.x,INDEX(Attendance!$C:$C,MATCH($A118,Attendance!$A:$A,0)),IF(_xlpm.x=0,"",_xlpm.x)),""))</f>
        <v/>
      </c>
      <c r="D118" s="60" t="str">
        <f>IF($A118=0,"",IFERROR(_xlfn.LET(_xlpm.x,INDEX(Attendance!$D:$D,MATCH($A118,Attendance!$A:$A,0)),IF(_xlpm.x=0,"",_xlpm.x)),""))</f>
        <v/>
      </c>
      <c r="E118" s="233" cm="1">
        <f t="array" ref="E118">SUMPRODUCT((LOWER(INDEX(Attendance!$D:$ZZ,MATCH($A118,Attendance!$A:$A,0),0))="x")*(Attendance!$D$2:$ZZ$2=_xlfn.XLOOKUP(E$1,'Point System'!$A:$A,'Point System'!$B:$B,""))*(TEXT(Attendance!$D$1:$ZZ$1,"mmm")="Jun"))*_xlfn.XLOOKUP(E$1,'Point System'!$A:$A,'Point System'!$C:$C,0)</f>
        <v>0</v>
      </c>
      <c r="F118" s="233" cm="1">
        <f t="array" ref="F118">SUMPRODUCT((LOWER(INDEX(Attendance!$D:$ZZ,MATCH($A118,Attendance!$A:$A,0),0))="x")*(Attendance!$D$2:$ZZ$2=_xlfn.XLOOKUP(F$1,'Point System'!$A:$A,'Point System'!$B:$B,""))*(TEXT(Attendance!$D$1:$ZZ$1,"mmm")="Jun"))*_xlfn.XLOOKUP(F$1,'Point System'!$A:$A,'Point System'!$C:$C,0)</f>
        <v>0</v>
      </c>
      <c r="G118" s="233" cm="1">
        <f t="array" ref="G118">SUMPRODUCT((LOWER(INDEX(Attendance!$D:$ZZ,MATCH($A118,Attendance!$A:$A,0),0))="x")*(Attendance!$D$2:$ZZ$2=_xlfn.XLOOKUP(G$1,'Point System'!$A:$A,'Point System'!$B:$B,""))*(TEXT(Attendance!$D$1:$ZZ$1,"mmm")="Jun"))*_xlfn.XLOOKUP(G$1,'Point System'!$A:$A,'Point System'!$C:$C,0)</f>
        <v>0</v>
      </c>
      <c r="H118" s="233" cm="1">
        <f t="array" ref="H118">SUMPRODUCT((LOWER(INDEX(Attendance!$D:$ZZ,MATCH($A118,Attendance!$A:$A,0),0))="x")*(Attendance!$D$2:$ZZ$2=_xlfn.XLOOKUP(H$1,'Point System'!$A:$A,'Point System'!$B:$B,""))*(TEXT(Attendance!$D$1:$ZZ$1,"mmm")="Jun"))*_xlfn.XLOOKUP(H$1,'Point System'!$A:$A,'Point System'!$C:$C,0)</f>
        <v>0</v>
      </c>
      <c r="I118" s="233" cm="1">
        <f t="array" ref="I118">SUMPRODUCT((LOWER(INDEX(Attendance!$D:$ZZ,MATCH($A118,Attendance!$A:$A,0),0))="x")*(Attendance!$D$2:$ZZ$2=_xlfn.XLOOKUP(I$1,'Point System'!$A:$A,'Point System'!$B:$B,""))*(TEXT(Attendance!$D$1:$ZZ$1,"mmm")="Jun"))*_xlfn.XLOOKUP(I$1,'Point System'!$A:$A,'Point System'!$C:$C,0)</f>
        <v>0</v>
      </c>
      <c r="J118" s="233" cm="1">
        <f t="array" ref="J118">SUMPRODUCT((LOWER(INDEX(Attendance!$D:$ZZ,MATCH($A118,Attendance!$A:$A,0),0))="x")*(Attendance!$D$2:$ZZ$2=_xlfn.XLOOKUP(J$1,'Point System'!$A:$A,'Point System'!$B:$B,""))*(TEXT(Attendance!$D$1:$ZZ$1,"mmm")="Jun"))*_xlfn.XLOOKUP(J$1,'Point System'!$A:$A,'Point System'!$C:$C,0)</f>
        <v>0</v>
      </c>
      <c r="K118" s="233" cm="1">
        <f t="array" ref="K118">SUMPRODUCT((LOWER(INDEX(Attendance!$D:$ZZ,MATCH($A118,Attendance!$A:$A,0),0))="x")*(Attendance!$D$2:$ZZ$2=_xlfn.XLOOKUP(K$1,'Point System'!$A:$A,'Point System'!$B:$B,""))*(TEXT(Attendance!$D$1:$ZZ$1,"mmm")="Jun"))*_xlfn.XLOOKUP(K$1,'Point System'!$A:$A,'Point System'!$C:$C,0)</f>
        <v>0</v>
      </c>
      <c r="L118" s="188"/>
      <c r="M118" s="188"/>
      <c r="N118" s="188"/>
      <c r="O118" s="188"/>
      <c r="P118" s="241">
        <f t="shared" si="3"/>
        <v>0</v>
      </c>
      <c r="Q118" s="242">
        <f>IFERROR(INDEX(Deduction!$AO:$AO,MATCH($A118,Deduction!$A:$A,0))*_xlfn.XLOOKUP(Q$1,'Point System'!$E:$E,'Point System'!$G:$G,0),0)</f>
        <v>0</v>
      </c>
      <c r="R118" s="242">
        <f>IFERROR(INDEX(Deduction!$AP:$AP,MATCH($A118,Deduction!$A:$A,0))*_xlfn.XLOOKUP(R$1,'Point System'!$E:$E,'Point System'!$G:$G,0),0)</f>
        <v>0</v>
      </c>
      <c r="S118" s="242">
        <f>IFERROR(INDEX(Deduction!$AQ:$AQ,MATCH($A118,Deduction!$A:$A,0))*_xlfn.XLOOKUP(S$1,'Point System'!$E:$E,'Point System'!$G:$G,0),0)</f>
        <v>0</v>
      </c>
      <c r="T118" s="242">
        <f>IFERROR(INDEX(Deduction!$AR:$AR,MATCH($A118,Deduction!$A:$A,0))*_xlfn.XLOOKUP(T$1,'Point System'!$E:$E,'Point System'!$G:$G,0),0)</f>
        <v>0</v>
      </c>
      <c r="U118" s="242">
        <f>IFERROR(INDEX(Deduction!$AS:$AS,MATCH($A118,Deduction!$A:$A,0))*_xlfn.XLOOKUP(U$1,'Point System'!$E:$E,'Point System'!$G:$G,0),0)</f>
        <v>0</v>
      </c>
      <c r="V118" s="242">
        <f>IFERROR(INDEX(Deduction!$AT:$AT,MATCH($A118,Deduction!$A:$A,0))*_xlfn.XLOOKUP(V$1,'Point System'!$E:$E,'Point System'!$G:$G,0),0)</f>
        <v>0</v>
      </c>
      <c r="W118" s="243">
        <f t="shared" si="4"/>
        <v>0</v>
      </c>
      <c r="X118" s="241">
        <f t="shared" si="5"/>
        <v>0</v>
      </c>
      <c r="Y118" s="244" cm="1">
        <f t="array" ref="Y118">IFERROR(SUMPRODUCT((LOWER(INDEX(Attendance!$E:$ZZ,MATCH($A118,Attendance!$A:$A,0),0))="x")*(TEXT(Attendance!$E$1:$ZZ$1,"mmm")="Jun"))/SUMPRODUCT((Attendance!$E$1:$ZZ$1&lt;&gt;"")*(TEXT(Attendance!$E$1:$ZZ$1,"mmm")="Jun")),0)</f>
        <v>0</v>
      </c>
      <c r="Z118" s="245" cm="1">
        <f t="array" ref="Z118">IFERROR(SUMPRODUCT((LOWER(INDEX(Attendance!$E:$ZZ,MATCH($A118,Attendance!$A:$A,0),0))="x")*(Attendance!$E$2:$ZZ$2=_xlfn.XLOOKUP(E$1,'Point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19" spans="1:26" x14ac:dyDescent="0.25">
      <c r="A119" s="60">
        <f>Attendance!A118</f>
        <v>116</v>
      </c>
      <c r="B119" s="60" t="str">
        <f>IF($A119=0,"",IFERROR(_xlfn.LET(_xlpm.x,INDEX(Attendance!$B:$B,MATCH($A119,Attendance!$A:$A,0)),IF(_xlpm.x=0,"",_xlpm.x)),""))</f>
        <v/>
      </c>
      <c r="C119" s="60" t="str">
        <f>IF($A119=0,"",IFERROR(_xlfn.LET(_xlpm.x,INDEX(Attendance!$C:$C,MATCH($A119,Attendance!$A:$A,0)),IF(_xlpm.x=0,"",_xlpm.x)),""))</f>
        <v/>
      </c>
      <c r="D119" s="60" t="str">
        <f>IF($A119=0,"",IFERROR(_xlfn.LET(_xlpm.x,INDEX(Attendance!$D:$D,MATCH($A119,Attendance!$A:$A,0)),IF(_xlpm.x=0,"",_xlpm.x)),""))</f>
        <v/>
      </c>
      <c r="E119" s="233" cm="1">
        <f t="array" ref="E119">SUMPRODUCT((LOWER(INDEX(Attendance!$D:$ZZ,MATCH($A119,Attendance!$A:$A,0),0))="x")*(Attendance!$D$2:$ZZ$2=_xlfn.XLOOKUP(E$1,'Point System'!$A:$A,'Point System'!$B:$B,""))*(TEXT(Attendance!$D$1:$ZZ$1,"mmm")="Jun"))*_xlfn.XLOOKUP(E$1,'Point System'!$A:$A,'Point System'!$C:$C,0)</f>
        <v>0</v>
      </c>
      <c r="F119" s="233" cm="1">
        <f t="array" ref="F119">SUMPRODUCT((LOWER(INDEX(Attendance!$D:$ZZ,MATCH($A119,Attendance!$A:$A,0),0))="x")*(Attendance!$D$2:$ZZ$2=_xlfn.XLOOKUP(F$1,'Point System'!$A:$A,'Point System'!$B:$B,""))*(TEXT(Attendance!$D$1:$ZZ$1,"mmm")="Jun"))*_xlfn.XLOOKUP(F$1,'Point System'!$A:$A,'Point System'!$C:$C,0)</f>
        <v>0</v>
      </c>
      <c r="G119" s="233" cm="1">
        <f t="array" ref="G119">SUMPRODUCT((LOWER(INDEX(Attendance!$D:$ZZ,MATCH($A119,Attendance!$A:$A,0),0))="x")*(Attendance!$D$2:$ZZ$2=_xlfn.XLOOKUP(G$1,'Point System'!$A:$A,'Point System'!$B:$B,""))*(TEXT(Attendance!$D$1:$ZZ$1,"mmm")="Jun"))*_xlfn.XLOOKUP(G$1,'Point System'!$A:$A,'Point System'!$C:$C,0)</f>
        <v>0</v>
      </c>
      <c r="H119" s="233" cm="1">
        <f t="array" ref="H119">SUMPRODUCT((LOWER(INDEX(Attendance!$D:$ZZ,MATCH($A119,Attendance!$A:$A,0),0))="x")*(Attendance!$D$2:$ZZ$2=_xlfn.XLOOKUP(H$1,'Point System'!$A:$A,'Point System'!$B:$B,""))*(TEXT(Attendance!$D$1:$ZZ$1,"mmm")="Jun"))*_xlfn.XLOOKUP(H$1,'Point System'!$A:$A,'Point System'!$C:$C,0)</f>
        <v>0</v>
      </c>
      <c r="I119" s="233" cm="1">
        <f t="array" ref="I119">SUMPRODUCT((LOWER(INDEX(Attendance!$D:$ZZ,MATCH($A119,Attendance!$A:$A,0),0))="x")*(Attendance!$D$2:$ZZ$2=_xlfn.XLOOKUP(I$1,'Point System'!$A:$A,'Point System'!$B:$B,""))*(TEXT(Attendance!$D$1:$ZZ$1,"mmm")="Jun"))*_xlfn.XLOOKUP(I$1,'Point System'!$A:$A,'Point System'!$C:$C,0)</f>
        <v>0</v>
      </c>
      <c r="J119" s="233" cm="1">
        <f t="array" ref="J119">SUMPRODUCT((LOWER(INDEX(Attendance!$D:$ZZ,MATCH($A119,Attendance!$A:$A,0),0))="x")*(Attendance!$D$2:$ZZ$2=_xlfn.XLOOKUP(J$1,'Point System'!$A:$A,'Point System'!$B:$B,""))*(TEXT(Attendance!$D$1:$ZZ$1,"mmm")="Jun"))*_xlfn.XLOOKUP(J$1,'Point System'!$A:$A,'Point System'!$C:$C,0)</f>
        <v>0</v>
      </c>
      <c r="K119" s="233" cm="1">
        <f t="array" ref="K119">SUMPRODUCT((LOWER(INDEX(Attendance!$D:$ZZ,MATCH($A119,Attendance!$A:$A,0),0))="x")*(Attendance!$D$2:$ZZ$2=_xlfn.XLOOKUP(K$1,'Point System'!$A:$A,'Point System'!$B:$B,""))*(TEXT(Attendance!$D$1:$ZZ$1,"mmm")="Jun"))*_xlfn.XLOOKUP(K$1,'Point System'!$A:$A,'Point System'!$C:$C,0)</f>
        <v>0</v>
      </c>
      <c r="L119" s="188"/>
      <c r="M119" s="188"/>
      <c r="N119" s="188"/>
      <c r="O119" s="188"/>
      <c r="P119" s="241">
        <f t="shared" si="3"/>
        <v>0</v>
      </c>
      <c r="Q119" s="242">
        <f>IFERROR(INDEX(Deduction!$AO:$AO,MATCH($A119,Deduction!$A:$A,0))*_xlfn.XLOOKUP(Q$1,'Point System'!$E:$E,'Point System'!$G:$G,0),0)</f>
        <v>0</v>
      </c>
      <c r="R119" s="242">
        <f>IFERROR(INDEX(Deduction!$AP:$AP,MATCH($A119,Deduction!$A:$A,0))*_xlfn.XLOOKUP(R$1,'Point System'!$E:$E,'Point System'!$G:$G,0),0)</f>
        <v>0</v>
      </c>
      <c r="S119" s="242">
        <f>IFERROR(INDEX(Deduction!$AQ:$AQ,MATCH($A119,Deduction!$A:$A,0))*_xlfn.XLOOKUP(S$1,'Point System'!$E:$E,'Point System'!$G:$G,0),0)</f>
        <v>0</v>
      </c>
      <c r="T119" s="242">
        <f>IFERROR(INDEX(Deduction!$AR:$AR,MATCH($A119,Deduction!$A:$A,0))*_xlfn.XLOOKUP(T$1,'Point System'!$E:$E,'Point System'!$G:$G,0),0)</f>
        <v>0</v>
      </c>
      <c r="U119" s="242">
        <f>IFERROR(INDEX(Deduction!$AS:$AS,MATCH($A119,Deduction!$A:$A,0))*_xlfn.XLOOKUP(U$1,'Point System'!$E:$E,'Point System'!$G:$G,0),0)</f>
        <v>0</v>
      </c>
      <c r="V119" s="242">
        <f>IFERROR(INDEX(Deduction!$AT:$AT,MATCH($A119,Deduction!$A:$A,0))*_xlfn.XLOOKUP(V$1,'Point System'!$E:$E,'Point System'!$G:$G,0),0)</f>
        <v>0</v>
      </c>
      <c r="W119" s="243">
        <f t="shared" si="4"/>
        <v>0</v>
      </c>
      <c r="X119" s="241">
        <f t="shared" si="5"/>
        <v>0</v>
      </c>
      <c r="Y119" s="244" cm="1">
        <f t="array" ref="Y119">IFERROR(SUMPRODUCT((LOWER(INDEX(Attendance!$E:$ZZ,MATCH($A119,Attendance!$A:$A,0),0))="x")*(TEXT(Attendance!$E$1:$ZZ$1,"mmm")="Jun"))/SUMPRODUCT((Attendance!$E$1:$ZZ$1&lt;&gt;"")*(TEXT(Attendance!$E$1:$ZZ$1,"mmm")="Jun")),0)</f>
        <v>0</v>
      </c>
      <c r="Z119" s="245" cm="1">
        <f t="array" ref="Z119">IFERROR(SUMPRODUCT((LOWER(INDEX(Attendance!$E:$ZZ,MATCH($A119,Attendance!$A:$A,0),0))="x")*(Attendance!$E$2:$ZZ$2=_xlfn.XLOOKUP(E$1,'Point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20" spans="1:26" x14ac:dyDescent="0.25">
      <c r="A120" s="58">
        <f>Attendance!A119</f>
        <v>117</v>
      </c>
      <c r="B120" s="60" t="str">
        <f>IF($A120=0,"",IFERROR(_xlfn.LET(_xlpm.x,INDEX(Attendance!$B:$B,MATCH($A120,Attendance!$A:$A,0)),IF(_xlpm.x=0,"",_xlpm.x)),""))</f>
        <v/>
      </c>
      <c r="C120" s="60" t="str">
        <f>IF($A120=0,"",IFERROR(_xlfn.LET(_xlpm.x,INDEX(Attendance!$C:$C,MATCH($A120,Attendance!$A:$A,0)),IF(_xlpm.x=0,"",_xlpm.x)),""))</f>
        <v/>
      </c>
      <c r="D120" s="60" t="str">
        <f>IF($A120=0,"",IFERROR(_xlfn.LET(_xlpm.x,INDEX(Attendance!$D:$D,MATCH($A120,Attendance!$A:$A,0)),IF(_xlpm.x=0,"",_xlpm.x)),""))</f>
        <v/>
      </c>
      <c r="E120" s="233" cm="1">
        <f t="array" ref="E120">SUMPRODUCT((LOWER(INDEX(Attendance!$D:$ZZ,MATCH($A120,Attendance!$A:$A,0),0))="x")*(Attendance!$D$2:$ZZ$2=_xlfn.XLOOKUP(E$1,'Point System'!$A:$A,'Point System'!$B:$B,""))*(TEXT(Attendance!$D$1:$ZZ$1,"mmm")="Jun"))*_xlfn.XLOOKUP(E$1,'Point System'!$A:$A,'Point System'!$C:$C,0)</f>
        <v>0</v>
      </c>
      <c r="F120" s="233" cm="1">
        <f t="array" ref="F120">SUMPRODUCT((LOWER(INDEX(Attendance!$D:$ZZ,MATCH($A120,Attendance!$A:$A,0),0))="x")*(Attendance!$D$2:$ZZ$2=_xlfn.XLOOKUP(F$1,'Point System'!$A:$A,'Point System'!$B:$B,""))*(TEXT(Attendance!$D$1:$ZZ$1,"mmm")="Jun"))*_xlfn.XLOOKUP(F$1,'Point System'!$A:$A,'Point System'!$C:$C,0)</f>
        <v>0</v>
      </c>
      <c r="G120" s="233" cm="1">
        <f t="array" ref="G120">SUMPRODUCT((LOWER(INDEX(Attendance!$D:$ZZ,MATCH($A120,Attendance!$A:$A,0),0))="x")*(Attendance!$D$2:$ZZ$2=_xlfn.XLOOKUP(G$1,'Point System'!$A:$A,'Point System'!$B:$B,""))*(TEXT(Attendance!$D$1:$ZZ$1,"mmm")="Jun"))*_xlfn.XLOOKUP(G$1,'Point System'!$A:$A,'Point System'!$C:$C,0)</f>
        <v>0</v>
      </c>
      <c r="H120" s="233" cm="1">
        <f t="array" ref="H120">SUMPRODUCT((LOWER(INDEX(Attendance!$D:$ZZ,MATCH($A120,Attendance!$A:$A,0),0))="x")*(Attendance!$D$2:$ZZ$2=_xlfn.XLOOKUP(H$1,'Point System'!$A:$A,'Point System'!$B:$B,""))*(TEXT(Attendance!$D$1:$ZZ$1,"mmm")="Jun"))*_xlfn.XLOOKUP(H$1,'Point System'!$A:$A,'Point System'!$C:$C,0)</f>
        <v>0</v>
      </c>
      <c r="I120" s="233" cm="1">
        <f t="array" ref="I120">SUMPRODUCT((LOWER(INDEX(Attendance!$D:$ZZ,MATCH($A120,Attendance!$A:$A,0),0))="x")*(Attendance!$D$2:$ZZ$2=_xlfn.XLOOKUP(I$1,'Point System'!$A:$A,'Point System'!$B:$B,""))*(TEXT(Attendance!$D$1:$ZZ$1,"mmm")="Jun"))*_xlfn.XLOOKUP(I$1,'Point System'!$A:$A,'Point System'!$C:$C,0)</f>
        <v>0</v>
      </c>
      <c r="J120" s="233" cm="1">
        <f t="array" ref="J120">SUMPRODUCT((LOWER(INDEX(Attendance!$D:$ZZ,MATCH($A120,Attendance!$A:$A,0),0))="x")*(Attendance!$D$2:$ZZ$2=_xlfn.XLOOKUP(J$1,'Point System'!$A:$A,'Point System'!$B:$B,""))*(TEXT(Attendance!$D$1:$ZZ$1,"mmm")="Jun"))*_xlfn.XLOOKUP(J$1,'Point System'!$A:$A,'Point System'!$C:$C,0)</f>
        <v>0</v>
      </c>
      <c r="K120" s="233" cm="1">
        <f t="array" ref="K120">SUMPRODUCT((LOWER(INDEX(Attendance!$D:$ZZ,MATCH($A120,Attendance!$A:$A,0),0))="x")*(Attendance!$D$2:$ZZ$2=_xlfn.XLOOKUP(K$1,'Point System'!$A:$A,'Point System'!$B:$B,""))*(TEXT(Attendance!$D$1:$ZZ$1,"mmm")="Jun"))*_xlfn.XLOOKUP(K$1,'Point System'!$A:$A,'Point System'!$C:$C,0)</f>
        <v>0</v>
      </c>
      <c r="L120" s="188"/>
      <c r="M120" s="188"/>
      <c r="N120" s="188"/>
      <c r="O120" s="188"/>
      <c r="P120" s="241">
        <f t="shared" si="3"/>
        <v>0</v>
      </c>
      <c r="Q120" s="242">
        <f>IFERROR(INDEX(Deduction!$AO:$AO,MATCH($A120,Deduction!$A:$A,0))*_xlfn.XLOOKUP(Q$1,'Point System'!$E:$E,'Point System'!$G:$G,0),0)</f>
        <v>0</v>
      </c>
      <c r="R120" s="242">
        <f>IFERROR(INDEX(Deduction!$AP:$AP,MATCH($A120,Deduction!$A:$A,0))*_xlfn.XLOOKUP(R$1,'Point System'!$E:$E,'Point System'!$G:$G,0),0)</f>
        <v>0</v>
      </c>
      <c r="S120" s="242">
        <f>IFERROR(INDEX(Deduction!$AQ:$AQ,MATCH($A120,Deduction!$A:$A,0))*_xlfn.XLOOKUP(S$1,'Point System'!$E:$E,'Point System'!$G:$G,0),0)</f>
        <v>0</v>
      </c>
      <c r="T120" s="242">
        <f>IFERROR(INDEX(Deduction!$AR:$AR,MATCH($A120,Deduction!$A:$A,0))*_xlfn.XLOOKUP(T$1,'Point System'!$E:$E,'Point System'!$G:$G,0),0)</f>
        <v>0</v>
      </c>
      <c r="U120" s="242">
        <f>IFERROR(INDEX(Deduction!$AS:$AS,MATCH($A120,Deduction!$A:$A,0))*_xlfn.XLOOKUP(U$1,'Point System'!$E:$E,'Point System'!$G:$G,0),0)</f>
        <v>0</v>
      </c>
      <c r="V120" s="242">
        <f>IFERROR(INDEX(Deduction!$AT:$AT,MATCH($A120,Deduction!$A:$A,0))*_xlfn.XLOOKUP(V$1,'Point System'!$E:$E,'Point System'!$G:$G,0),0)</f>
        <v>0</v>
      </c>
      <c r="W120" s="243">
        <f t="shared" si="4"/>
        <v>0</v>
      </c>
      <c r="X120" s="241">
        <f t="shared" si="5"/>
        <v>0</v>
      </c>
      <c r="Y120" s="244" cm="1">
        <f t="array" ref="Y120">IFERROR(SUMPRODUCT((LOWER(INDEX(Attendance!$E:$ZZ,MATCH($A120,Attendance!$A:$A,0),0))="x")*(TEXT(Attendance!$E$1:$ZZ$1,"mmm")="Jun"))/SUMPRODUCT((Attendance!$E$1:$ZZ$1&lt;&gt;"")*(TEXT(Attendance!$E$1:$ZZ$1,"mmm")="Jun")),0)</f>
        <v>0</v>
      </c>
      <c r="Z120" s="245" cm="1">
        <f t="array" ref="Z120">IFERROR(SUMPRODUCT((LOWER(INDEX(Attendance!$E:$ZZ,MATCH($A120,Attendance!$A:$A,0),0))="x")*(Attendance!$E$2:$ZZ$2=_xlfn.XLOOKUP(E$1,'Point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21" spans="1:26" x14ac:dyDescent="0.25">
      <c r="A121" s="60">
        <f>Attendance!A120</f>
        <v>118</v>
      </c>
      <c r="B121" s="60" t="str">
        <f>IF($A121=0,"",IFERROR(_xlfn.LET(_xlpm.x,INDEX(Attendance!$B:$B,MATCH($A121,Attendance!$A:$A,0)),IF(_xlpm.x=0,"",_xlpm.x)),""))</f>
        <v/>
      </c>
      <c r="C121" s="60" t="str">
        <f>IF($A121=0,"",IFERROR(_xlfn.LET(_xlpm.x,INDEX(Attendance!$C:$C,MATCH($A121,Attendance!$A:$A,0)),IF(_xlpm.x=0,"",_xlpm.x)),""))</f>
        <v/>
      </c>
      <c r="D121" s="60" t="str">
        <f>IF($A121=0,"",IFERROR(_xlfn.LET(_xlpm.x,INDEX(Attendance!$D:$D,MATCH($A121,Attendance!$A:$A,0)),IF(_xlpm.x=0,"",_xlpm.x)),""))</f>
        <v/>
      </c>
      <c r="E121" s="233" cm="1">
        <f t="array" ref="E121">SUMPRODUCT((LOWER(INDEX(Attendance!$D:$ZZ,MATCH($A121,Attendance!$A:$A,0),0))="x")*(Attendance!$D$2:$ZZ$2=_xlfn.XLOOKUP(E$1,'Point System'!$A:$A,'Point System'!$B:$B,""))*(TEXT(Attendance!$D$1:$ZZ$1,"mmm")="Jun"))*_xlfn.XLOOKUP(E$1,'Point System'!$A:$A,'Point System'!$C:$C,0)</f>
        <v>0</v>
      </c>
      <c r="F121" s="233" cm="1">
        <f t="array" ref="F121">SUMPRODUCT((LOWER(INDEX(Attendance!$D:$ZZ,MATCH($A121,Attendance!$A:$A,0),0))="x")*(Attendance!$D$2:$ZZ$2=_xlfn.XLOOKUP(F$1,'Point System'!$A:$A,'Point System'!$B:$B,""))*(TEXT(Attendance!$D$1:$ZZ$1,"mmm")="Jun"))*_xlfn.XLOOKUP(F$1,'Point System'!$A:$A,'Point System'!$C:$C,0)</f>
        <v>0</v>
      </c>
      <c r="G121" s="233" cm="1">
        <f t="array" ref="G121">SUMPRODUCT((LOWER(INDEX(Attendance!$D:$ZZ,MATCH($A121,Attendance!$A:$A,0),0))="x")*(Attendance!$D$2:$ZZ$2=_xlfn.XLOOKUP(G$1,'Point System'!$A:$A,'Point System'!$B:$B,""))*(TEXT(Attendance!$D$1:$ZZ$1,"mmm")="Jun"))*_xlfn.XLOOKUP(G$1,'Point System'!$A:$A,'Point System'!$C:$C,0)</f>
        <v>0</v>
      </c>
      <c r="H121" s="233" cm="1">
        <f t="array" ref="H121">SUMPRODUCT((LOWER(INDEX(Attendance!$D:$ZZ,MATCH($A121,Attendance!$A:$A,0),0))="x")*(Attendance!$D$2:$ZZ$2=_xlfn.XLOOKUP(H$1,'Point System'!$A:$A,'Point System'!$B:$B,""))*(TEXT(Attendance!$D$1:$ZZ$1,"mmm")="Jun"))*_xlfn.XLOOKUP(H$1,'Point System'!$A:$A,'Point System'!$C:$C,0)</f>
        <v>0</v>
      </c>
      <c r="I121" s="233" cm="1">
        <f t="array" ref="I121">SUMPRODUCT((LOWER(INDEX(Attendance!$D:$ZZ,MATCH($A121,Attendance!$A:$A,0),0))="x")*(Attendance!$D$2:$ZZ$2=_xlfn.XLOOKUP(I$1,'Point System'!$A:$A,'Point System'!$B:$B,""))*(TEXT(Attendance!$D$1:$ZZ$1,"mmm")="Jun"))*_xlfn.XLOOKUP(I$1,'Point System'!$A:$A,'Point System'!$C:$C,0)</f>
        <v>0</v>
      </c>
      <c r="J121" s="233" cm="1">
        <f t="array" ref="J121">SUMPRODUCT((LOWER(INDEX(Attendance!$D:$ZZ,MATCH($A121,Attendance!$A:$A,0),0))="x")*(Attendance!$D$2:$ZZ$2=_xlfn.XLOOKUP(J$1,'Point System'!$A:$A,'Point System'!$B:$B,""))*(TEXT(Attendance!$D$1:$ZZ$1,"mmm")="Jun"))*_xlfn.XLOOKUP(J$1,'Point System'!$A:$A,'Point System'!$C:$C,0)</f>
        <v>0</v>
      </c>
      <c r="K121" s="233" cm="1">
        <f t="array" ref="K121">SUMPRODUCT((LOWER(INDEX(Attendance!$D:$ZZ,MATCH($A121,Attendance!$A:$A,0),0))="x")*(Attendance!$D$2:$ZZ$2=_xlfn.XLOOKUP(K$1,'Point System'!$A:$A,'Point System'!$B:$B,""))*(TEXT(Attendance!$D$1:$ZZ$1,"mmm")="Jun"))*_xlfn.XLOOKUP(K$1,'Point System'!$A:$A,'Point System'!$C:$C,0)</f>
        <v>0</v>
      </c>
      <c r="L121" s="188"/>
      <c r="M121" s="188"/>
      <c r="N121" s="188"/>
      <c r="O121" s="188"/>
      <c r="P121" s="241">
        <f t="shared" si="3"/>
        <v>0</v>
      </c>
      <c r="Q121" s="242">
        <f>IFERROR(INDEX(Deduction!$AO:$AO,MATCH($A121,Deduction!$A:$A,0))*_xlfn.XLOOKUP(Q$1,'Point System'!$E:$E,'Point System'!$G:$G,0),0)</f>
        <v>0</v>
      </c>
      <c r="R121" s="242">
        <f>IFERROR(INDEX(Deduction!$AP:$AP,MATCH($A121,Deduction!$A:$A,0))*_xlfn.XLOOKUP(R$1,'Point System'!$E:$E,'Point System'!$G:$G,0),0)</f>
        <v>0</v>
      </c>
      <c r="S121" s="242">
        <f>IFERROR(INDEX(Deduction!$AQ:$AQ,MATCH($A121,Deduction!$A:$A,0))*_xlfn.XLOOKUP(S$1,'Point System'!$E:$E,'Point System'!$G:$G,0),0)</f>
        <v>0</v>
      </c>
      <c r="T121" s="242">
        <f>IFERROR(INDEX(Deduction!$AR:$AR,MATCH($A121,Deduction!$A:$A,0))*_xlfn.XLOOKUP(T$1,'Point System'!$E:$E,'Point System'!$G:$G,0),0)</f>
        <v>0</v>
      </c>
      <c r="U121" s="242">
        <f>IFERROR(INDEX(Deduction!$AS:$AS,MATCH($A121,Deduction!$A:$A,0))*_xlfn.XLOOKUP(U$1,'Point System'!$E:$E,'Point System'!$G:$G,0),0)</f>
        <v>0</v>
      </c>
      <c r="V121" s="242">
        <f>IFERROR(INDEX(Deduction!$AT:$AT,MATCH($A121,Deduction!$A:$A,0))*_xlfn.XLOOKUP(V$1,'Point System'!$E:$E,'Point System'!$G:$G,0),0)</f>
        <v>0</v>
      </c>
      <c r="W121" s="243">
        <f t="shared" si="4"/>
        <v>0</v>
      </c>
      <c r="X121" s="241">
        <f t="shared" si="5"/>
        <v>0</v>
      </c>
      <c r="Y121" s="244" cm="1">
        <f t="array" ref="Y121">IFERROR(SUMPRODUCT((LOWER(INDEX(Attendance!$E:$ZZ,MATCH($A121,Attendance!$A:$A,0),0))="x")*(TEXT(Attendance!$E$1:$ZZ$1,"mmm")="Jun"))/SUMPRODUCT((Attendance!$E$1:$ZZ$1&lt;&gt;"")*(TEXT(Attendance!$E$1:$ZZ$1,"mmm")="Jun")),0)</f>
        <v>0</v>
      </c>
      <c r="Z121" s="245" cm="1">
        <f t="array" ref="Z121">IFERROR(SUMPRODUCT((LOWER(INDEX(Attendance!$E:$ZZ,MATCH($A121,Attendance!$A:$A,0),0))="x")*(Attendance!$E$2:$ZZ$2=_xlfn.XLOOKUP(E$1,'Point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22" spans="1:26" x14ac:dyDescent="0.25">
      <c r="A122" s="58">
        <f>Attendance!A121</f>
        <v>119</v>
      </c>
      <c r="B122" s="60" t="str">
        <f>IF($A122=0,"",IFERROR(_xlfn.LET(_xlpm.x,INDEX(Attendance!$B:$B,MATCH($A122,Attendance!$A:$A,0)),IF(_xlpm.x=0,"",_xlpm.x)),""))</f>
        <v/>
      </c>
      <c r="C122" s="60" t="str">
        <f>IF($A122=0,"",IFERROR(_xlfn.LET(_xlpm.x,INDEX(Attendance!$C:$C,MATCH($A122,Attendance!$A:$A,0)),IF(_xlpm.x=0,"",_xlpm.x)),""))</f>
        <v/>
      </c>
      <c r="D122" s="60" t="str">
        <f>IF($A122=0,"",IFERROR(_xlfn.LET(_xlpm.x,INDEX(Attendance!$D:$D,MATCH($A122,Attendance!$A:$A,0)),IF(_xlpm.x=0,"",_xlpm.x)),""))</f>
        <v/>
      </c>
      <c r="E122" s="233" cm="1">
        <f t="array" ref="E122">SUMPRODUCT((LOWER(INDEX(Attendance!$D:$ZZ,MATCH($A122,Attendance!$A:$A,0),0))="x")*(Attendance!$D$2:$ZZ$2=_xlfn.XLOOKUP(E$1,'Point System'!$A:$A,'Point System'!$B:$B,""))*(TEXT(Attendance!$D$1:$ZZ$1,"mmm")="Jun"))*_xlfn.XLOOKUP(E$1,'Point System'!$A:$A,'Point System'!$C:$C,0)</f>
        <v>0</v>
      </c>
      <c r="F122" s="233" cm="1">
        <f t="array" ref="F122">SUMPRODUCT((LOWER(INDEX(Attendance!$D:$ZZ,MATCH($A122,Attendance!$A:$A,0),0))="x")*(Attendance!$D$2:$ZZ$2=_xlfn.XLOOKUP(F$1,'Point System'!$A:$A,'Point System'!$B:$B,""))*(TEXT(Attendance!$D$1:$ZZ$1,"mmm")="Jun"))*_xlfn.XLOOKUP(F$1,'Point System'!$A:$A,'Point System'!$C:$C,0)</f>
        <v>0</v>
      </c>
      <c r="G122" s="233" cm="1">
        <f t="array" ref="G122">SUMPRODUCT((LOWER(INDEX(Attendance!$D:$ZZ,MATCH($A122,Attendance!$A:$A,0),0))="x")*(Attendance!$D$2:$ZZ$2=_xlfn.XLOOKUP(G$1,'Point System'!$A:$A,'Point System'!$B:$B,""))*(TEXT(Attendance!$D$1:$ZZ$1,"mmm")="Jun"))*_xlfn.XLOOKUP(G$1,'Point System'!$A:$A,'Point System'!$C:$C,0)</f>
        <v>0</v>
      </c>
      <c r="H122" s="233" cm="1">
        <f t="array" ref="H122">SUMPRODUCT((LOWER(INDEX(Attendance!$D:$ZZ,MATCH($A122,Attendance!$A:$A,0),0))="x")*(Attendance!$D$2:$ZZ$2=_xlfn.XLOOKUP(H$1,'Point System'!$A:$A,'Point System'!$B:$B,""))*(TEXT(Attendance!$D$1:$ZZ$1,"mmm")="Jun"))*_xlfn.XLOOKUP(H$1,'Point System'!$A:$A,'Point System'!$C:$C,0)</f>
        <v>0</v>
      </c>
      <c r="I122" s="233" cm="1">
        <f t="array" ref="I122">SUMPRODUCT((LOWER(INDEX(Attendance!$D:$ZZ,MATCH($A122,Attendance!$A:$A,0),0))="x")*(Attendance!$D$2:$ZZ$2=_xlfn.XLOOKUP(I$1,'Point System'!$A:$A,'Point System'!$B:$B,""))*(TEXT(Attendance!$D$1:$ZZ$1,"mmm")="Jun"))*_xlfn.XLOOKUP(I$1,'Point System'!$A:$A,'Point System'!$C:$C,0)</f>
        <v>0</v>
      </c>
      <c r="J122" s="233" cm="1">
        <f t="array" ref="J122">SUMPRODUCT((LOWER(INDEX(Attendance!$D:$ZZ,MATCH($A122,Attendance!$A:$A,0),0))="x")*(Attendance!$D$2:$ZZ$2=_xlfn.XLOOKUP(J$1,'Point System'!$A:$A,'Point System'!$B:$B,""))*(TEXT(Attendance!$D$1:$ZZ$1,"mmm")="Jun"))*_xlfn.XLOOKUP(J$1,'Point System'!$A:$A,'Point System'!$C:$C,0)</f>
        <v>0</v>
      </c>
      <c r="K122" s="233" cm="1">
        <f t="array" ref="K122">SUMPRODUCT((LOWER(INDEX(Attendance!$D:$ZZ,MATCH($A122,Attendance!$A:$A,0),0))="x")*(Attendance!$D$2:$ZZ$2=_xlfn.XLOOKUP(K$1,'Point System'!$A:$A,'Point System'!$B:$B,""))*(TEXT(Attendance!$D$1:$ZZ$1,"mmm")="Jun"))*_xlfn.XLOOKUP(K$1,'Point System'!$A:$A,'Point System'!$C:$C,0)</f>
        <v>0</v>
      </c>
      <c r="L122" s="188"/>
      <c r="M122" s="188"/>
      <c r="N122" s="188"/>
      <c r="O122" s="188"/>
      <c r="P122" s="241">
        <f t="shared" si="3"/>
        <v>0</v>
      </c>
      <c r="Q122" s="242">
        <f>IFERROR(INDEX(Deduction!$AO:$AO,MATCH($A122,Deduction!$A:$A,0))*_xlfn.XLOOKUP(Q$1,'Point System'!$E:$E,'Point System'!$G:$G,0),0)</f>
        <v>0</v>
      </c>
      <c r="R122" s="242">
        <f>IFERROR(INDEX(Deduction!$AP:$AP,MATCH($A122,Deduction!$A:$A,0))*_xlfn.XLOOKUP(R$1,'Point System'!$E:$E,'Point System'!$G:$G,0),0)</f>
        <v>0</v>
      </c>
      <c r="S122" s="242">
        <f>IFERROR(INDEX(Deduction!$AQ:$AQ,MATCH($A122,Deduction!$A:$A,0))*_xlfn.XLOOKUP(S$1,'Point System'!$E:$E,'Point System'!$G:$G,0),0)</f>
        <v>0</v>
      </c>
      <c r="T122" s="242">
        <f>IFERROR(INDEX(Deduction!$AR:$AR,MATCH($A122,Deduction!$A:$A,0))*_xlfn.XLOOKUP(T$1,'Point System'!$E:$E,'Point System'!$G:$G,0),0)</f>
        <v>0</v>
      </c>
      <c r="U122" s="242">
        <f>IFERROR(INDEX(Deduction!$AS:$AS,MATCH($A122,Deduction!$A:$A,0))*_xlfn.XLOOKUP(U$1,'Point System'!$E:$E,'Point System'!$G:$G,0),0)</f>
        <v>0</v>
      </c>
      <c r="V122" s="242">
        <f>IFERROR(INDEX(Deduction!$AT:$AT,MATCH($A122,Deduction!$A:$A,0))*_xlfn.XLOOKUP(V$1,'Point System'!$E:$E,'Point System'!$G:$G,0),0)</f>
        <v>0</v>
      </c>
      <c r="W122" s="243">
        <f t="shared" si="4"/>
        <v>0</v>
      </c>
      <c r="X122" s="241">
        <f t="shared" si="5"/>
        <v>0</v>
      </c>
      <c r="Y122" s="244" cm="1">
        <f t="array" ref="Y122">IFERROR(SUMPRODUCT((LOWER(INDEX(Attendance!$E:$ZZ,MATCH($A122,Attendance!$A:$A,0),0))="x")*(TEXT(Attendance!$E$1:$ZZ$1,"mmm")="Jun"))/SUMPRODUCT((Attendance!$E$1:$ZZ$1&lt;&gt;"")*(TEXT(Attendance!$E$1:$ZZ$1,"mmm")="Jun")),0)</f>
        <v>0</v>
      </c>
      <c r="Z122" s="245" cm="1">
        <f t="array" ref="Z122">IFERROR(SUMPRODUCT((LOWER(INDEX(Attendance!$E:$ZZ,MATCH($A122,Attendance!$A:$A,0),0))="x")*(Attendance!$E$2:$ZZ$2=_xlfn.XLOOKUP(E$1,'Point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23" spans="1:26" x14ac:dyDescent="0.25">
      <c r="A123" s="60">
        <f>Attendance!A122</f>
        <v>120</v>
      </c>
      <c r="B123" s="60" t="str">
        <f>IF($A123=0,"",IFERROR(_xlfn.LET(_xlpm.x,INDEX(Attendance!$B:$B,MATCH($A123,Attendance!$A:$A,0)),IF(_xlpm.x=0,"",_xlpm.x)),""))</f>
        <v/>
      </c>
      <c r="C123" s="60" t="str">
        <f>IF($A123=0,"",IFERROR(_xlfn.LET(_xlpm.x,INDEX(Attendance!$C:$C,MATCH($A123,Attendance!$A:$A,0)),IF(_xlpm.x=0,"",_xlpm.x)),""))</f>
        <v/>
      </c>
      <c r="D123" s="60" t="str">
        <f>IF($A123=0,"",IFERROR(_xlfn.LET(_xlpm.x,INDEX(Attendance!$D:$D,MATCH($A123,Attendance!$A:$A,0)),IF(_xlpm.x=0,"",_xlpm.x)),""))</f>
        <v/>
      </c>
      <c r="E123" s="233" cm="1">
        <f t="array" ref="E123">SUMPRODUCT((LOWER(INDEX(Attendance!$D:$ZZ,MATCH($A123,Attendance!$A:$A,0),0))="x")*(Attendance!$D$2:$ZZ$2=_xlfn.XLOOKUP(E$1,'Point System'!$A:$A,'Point System'!$B:$B,""))*(TEXT(Attendance!$D$1:$ZZ$1,"mmm")="Jun"))*_xlfn.XLOOKUP(E$1,'Point System'!$A:$A,'Point System'!$C:$C,0)</f>
        <v>0</v>
      </c>
      <c r="F123" s="233" cm="1">
        <f t="array" ref="F123">SUMPRODUCT((LOWER(INDEX(Attendance!$D:$ZZ,MATCH($A123,Attendance!$A:$A,0),0))="x")*(Attendance!$D$2:$ZZ$2=_xlfn.XLOOKUP(F$1,'Point System'!$A:$A,'Point System'!$B:$B,""))*(TEXT(Attendance!$D$1:$ZZ$1,"mmm")="Jun"))*_xlfn.XLOOKUP(F$1,'Point System'!$A:$A,'Point System'!$C:$C,0)</f>
        <v>0</v>
      </c>
      <c r="G123" s="233" cm="1">
        <f t="array" ref="G123">SUMPRODUCT((LOWER(INDEX(Attendance!$D:$ZZ,MATCH($A123,Attendance!$A:$A,0),0))="x")*(Attendance!$D$2:$ZZ$2=_xlfn.XLOOKUP(G$1,'Point System'!$A:$A,'Point System'!$B:$B,""))*(TEXT(Attendance!$D$1:$ZZ$1,"mmm")="Jun"))*_xlfn.XLOOKUP(G$1,'Point System'!$A:$A,'Point System'!$C:$C,0)</f>
        <v>0</v>
      </c>
      <c r="H123" s="233" cm="1">
        <f t="array" ref="H123">SUMPRODUCT((LOWER(INDEX(Attendance!$D:$ZZ,MATCH($A123,Attendance!$A:$A,0),0))="x")*(Attendance!$D$2:$ZZ$2=_xlfn.XLOOKUP(H$1,'Point System'!$A:$A,'Point System'!$B:$B,""))*(TEXT(Attendance!$D$1:$ZZ$1,"mmm")="Jun"))*_xlfn.XLOOKUP(H$1,'Point System'!$A:$A,'Point System'!$C:$C,0)</f>
        <v>0</v>
      </c>
      <c r="I123" s="233" cm="1">
        <f t="array" ref="I123">SUMPRODUCT((LOWER(INDEX(Attendance!$D:$ZZ,MATCH($A123,Attendance!$A:$A,0),0))="x")*(Attendance!$D$2:$ZZ$2=_xlfn.XLOOKUP(I$1,'Point System'!$A:$A,'Point System'!$B:$B,""))*(TEXT(Attendance!$D$1:$ZZ$1,"mmm")="Jun"))*_xlfn.XLOOKUP(I$1,'Point System'!$A:$A,'Point System'!$C:$C,0)</f>
        <v>0</v>
      </c>
      <c r="J123" s="233" cm="1">
        <f t="array" ref="J123">SUMPRODUCT((LOWER(INDEX(Attendance!$D:$ZZ,MATCH($A123,Attendance!$A:$A,0),0))="x")*(Attendance!$D$2:$ZZ$2=_xlfn.XLOOKUP(J$1,'Point System'!$A:$A,'Point System'!$B:$B,""))*(TEXT(Attendance!$D$1:$ZZ$1,"mmm")="Jun"))*_xlfn.XLOOKUP(J$1,'Point System'!$A:$A,'Point System'!$C:$C,0)</f>
        <v>0</v>
      </c>
      <c r="K123" s="233" cm="1">
        <f t="array" ref="K123">SUMPRODUCT((LOWER(INDEX(Attendance!$D:$ZZ,MATCH($A123,Attendance!$A:$A,0),0))="x")*(Attendance!$D$2:$ZZ$2=_xlfn.XLOOKUP(K$1,'Point System'!$A:$A,'Point System'!$B:$B,""))*(TEXT(Attendance!$D$1:$ZZ$1,"mmm")="Jun"))*_xlfn.XLOOKUP(K$1,'Point System'!$A:$A,'Point System'!$C:$C,0)</f>
        <v>0</v>
      </c>
      <c r="L123" s="188"/>
      <c r="M123" s="188"/>
      <c r="N123" s="188"/>
      <c r="O123" s="188"/>
      <c r="P123" s="241">
        <f t="shared" si="3"/>
        <v>0</v>
      </c>
      <c r="Q123" s="242">
        <f>IFERROR(INDEX(Deduction!$AO:$AO,MATCH($A123,Deduction!$A:$A,0))*_xlfn.XLOOKUP(Q$1,'Point System'!$E:$E,'Point System'!$G:$G,0),0)</f>
        <v>0</v>
      </c>
      <c r="R123" s="242">
        <f>IFERROR(INDEX(Deduction!$AP:$AP,MATCH($A123,Deduction!$A:$A,0))*_xlfn.XLOOKUP(R$1,'Point System'!$E:$E,'Point System'!$G:$G,0),0)</f>
        <v>0</v>
      </c>
      <c r="S123" s="242">
        <f>IFERROR(INDEX(Deduction!$AQ:$AQ,MATCH($A123,Deduction!$A:$A,0))*_xlfn.XLOOKUP(S$1,'Point System'!$E:$E,'Point System'!$G:$G,0),0)</f>
        <v>0</v>
      </c>
      <c r="T123" s="242">
        <f>IFERROR(INDEX(Deduction!$AR:$AR,MATCH($A123,Deduction!$A:$A,0))*_xlfn.XLOOKUP(T$1,'Point System'!$E:$E,'Point System'!$G:$G,0),0)</f>
        <v>0</v>
      </c>
      <c r="U123" s="242">
        <f>IFERROR(INDEX(Deduction!$AS:$AS,MATCH($A123,Deduction!$A:$A,0))*_xlfn.XLOOKUP(U$1,'Point System'!$E:$E,'Point System'!$G:$G,0),0)</f>
        <v>0</v>
      </c>
      <c r="V123" s="242">
        <f>IFERROR(INDEX(Deduction!$AT:$AT,MATCH($A123,Deduction!$A:$A,0))*_xlfn.XLOOKUP(V$1,'Point System'!$E:$E,'Point System'!$G:$G,0),0)</f>
        <v>0</v>
      </c>
      <c r="W123" s="243">
        <f t="shared" si="4"/>
        <v>0</v>
      </c>
      <c r="X123" s="241">
        <f t="shared" si="5"/>
        <v>0</v>
      </c>
      <c r="Y123" s="244" cm="1">
        <f t="array" ref="Y123">IFERROR(SUMPRODUCT((LOWER(INDEX(Attendance!$E:$ZZ,MATCH($A123,Attendance!$A:$A,0),0))="x")*(TEXT(Attendance!$E$1:$ZZ$1,"mmm")="Jun"))/SUMPRODUCT((Attendance!$E$1:$ZZ$1&lt;&gt;"")*(TEXT(Attendance!$E$1:$ZZ$1,"mmm")="Jun")),0)</f>
        <v>0</v>
      </c>
      <c r="Z123" s="245" cm="1">
        <f t="array" ref="Z123">IFERROR(SUMPRODUCT((LOWER(INDEX(Attendance!$E:$ZZ,MATCH($A123,Attendance!$A:$A,0),0))="x")*(Attendance!$E$2:$ZZ$2=_xlfn.XLOOKUP(E$1,'Point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24" spans="1:26" x14ac:dyDescent="0.25">
      <c r="A124" s="58">
        <f>Attendance!A123</f>
        <v>121</v>
      </c>
      <c r="B124" s="60" t="str">
        <f>IF($A124=0,"",IFERROR(_xlfn.LET(_xlpm.x,INDEX(Attendance!$B:$B,MATCH($A124,Attendance!$A:$A,0)),IF(_xlpm.x=0,"",_xlpm.x)),""))</f>
        <v/>
      </c>
      <c r="C124" s="60" t="str">
        <f>IF($A124=0,"",IFERROR(_xlfn.LET(_xlpm.x,INDEX(Attendance!$C:$C,MATCH($A124,Attendance!$A:$A,0)),IF(_xlpm.x=0,"",_xlpm.x)),""))</f>
        <v/>
      </c>
      <c r="D124" s="60" t="str">
        <f>IF($A124=0,"",IFERROR(_xlfn.LET(_xlpm.x,INDEX(Attendance!$D:$D,MATCH($A124,Attendance!$A:$A,0)),IF(_xlpm.x=0,"",_xlpm.x)),""))</f>
        <v/>
      </c>
      <c r="E124" s="233" cm="1">
        <f t="array" ref="E124">SUMPRODUCT((LOWER(INDEX(Attendance!$D:$ZZ,MATCH($A124,Attendance!$A:$A,0),0))="x")*(Attendance!$D$2:$ZZ$2=_xlfn.XLOOKUP(E$1,'Point System'!$A:$A,'Point System'!$B:$B,""))*(TEXT(Attendance!$D$1:$ZZ$1,"mmm")="Jun"))*_xlfn.XLOOKUP(E$1,'Point System'!$A:$A,'Point System'!$C:$C,0)</f>
        <v>0</v>
      </c>
      <c r="F124" s="233" cm="1">
        <f t="array" ref="F124">SUMPRODUCT((LOWER(INDEX(Attendance!$D:$ZZ,MATCH($A124,Attendance!$A:$A,0),0))="x")*(Attendance!$D$2:$ZZ$2=_xlfn.XLOOKUP(F$1,'Point System'!$A:$A,'Point System'!$B:$B,""))*(TEXT(Attendance!$D$1:$ZZ$1,"mmm")="Jun"))*_xlfn.XLOOKUP(F$1,'Point System'!$A:$A,'Point System'!$C:$C,0)</f>
        <v>0</v>
      </c>
      <c r="G124" s="233" cm="1">
        <f t="array" ref="G124">SUMPRODUCT((LOWER(INDEX(Attendance!$D:$ZZ,MATCH($A124,Attendance!$A:$A,0),0))="x")*(Attendance!$D$2:$ZZ$2=_xlfn.XLOOKUP(G$1,'Point System'!$A:$A,'Point System'!$B:$B,""))*(TEXT(Attendance!$D$1:$ZZ$1,"mmm")="Jun"))*_xlfn.XLOOKUP(G$1,'Point System'!$A:$A,'Point System'!$C:$C,0)</f>
        <v>0</v>
      </c>
      <c r="H124" s="233" cm="1">
        <f t="array" ref="H124">SUMPRODUCT((LOWER(INDEX(Attendance!$D:$ZZ,MATCH($A124,Attendance!$A:$A,0),0))="x")*(Attendance!$D$2:$ZZ$2=_xlfn.XLOOKUP(H$1,'Point System'!$A:$A,'Point System'!$B:$B,""))*(TEXT(Attendance!$D$1:$ZZ$1,"mmm")="Jun"))*_xlfn.XLOOKUP(H$1,'Point System'!$A:$A,'Point System'!$C:$C,0)</f>
        <v>0</v>
      </c>
      <c r="I124" s="233" cm="1">
        <f t="array" ref="I124">SUMPRODUCT((LOWER(INDEX(Attendance!$D:$ZZ,MATCH($A124,Attendance!$A:$A,0),0))="x")*(Attendance!$D$2:$ZZ$2=_xlfn.XLOOKUP(I$1,'Point System'!$A:$A,'Point System'!$B:$B,""))*(TEXT(Attendance!$D$1:$ZZ$1,"mmm")="Jun"))*_xlfn.XLOOKUP(I$1,'Point System'!$A:$A,'Point System'!$C:$C,0)</f>
        <v>0</v>
      </c>
      <c r="J124" s="233" cm="1">
        <f t="array" ref="J124">SUMPRODUCT((LOWER(INDEX(Attendance!$D:$ZZ,MATCH($A124,Attendance!$A:$A,0),0))="x")*(Attendance!$D$2:$ZZ$2=_xlfn.XLOOKUP(J$1,'Point System'!$A:$A,'Point System'!$B:$B,""))*(TEXT(Attendance!$D$1:$ZZ$1,"mmm")="Jun"))*_xlfn.XLOOKUP(J$1,'Point System'!$A:$A,'Point System'!$C:$C,0)</f>
        <v>0</v>
      </c>
      <c r="K124" s="233" cm="1">
        <f t="array" ref="K124">SUMPRODUCT((LOWER(INDEX(Attendance!$D:$ZZ,MATCH($A124,Attendance!$A:$A,0),0))="x")*(Attendance!$D$2:$ZZ$2=_xlfn.XLOOKUP(K$1,'Point System'!$A:$A,'Point System'!$B:$B,""))*(TEXT(Attendance!$D$1:$ZZ$1,"mmm")="Jun"))*_xlfn.XLOOKUP(K$1,'Point System'!$A:$A,'Point System'!$C:$C,0)</f>
        <v>0</v>
      </c>
      <c r="L124" s="188"/>
      <c r="M124" s="188"/>
      <c r="N124" s="188"/>
      <c r="O124" s="188"/>
      <c r="P124" s="241">
        <f t="shared" si="3"/>
        <v>0</v>
      </c>
      <c r="Q124" s="242">
        <f>IFERROR(INDEX(Deduction!$AO:$AO,MATCH($A124,Deduction!$A:$A,0))*_xlfn.XLOOKUP(Q$1,'Point System'!$E:$E,'Point System'!$G:$G,0),0)</f>
        <v>0</v>
      </c>
      <c r="R124" s="242">
        <f>IFERROR(INDEX(Deduction!$AP:$AP,MATCH($A124,Deduction!$A:$A,0))*_xlfn.XLOOKUP(R$1,'Point System'!$E:$E,'Point System'!$G:$G,0),0)</f>
        <v>0</v>
      </c>
      <c r="S124" s="242">
        <f>IFERROR(INDEX(Deduction!$AQ:$AQ,MATCH($A124,Deduction!$A:$A,0))*_xlfn.XLOOKUP(S$1,'Point System'!$E:$E,'Point System'!$G:$G,0),0)</f>
        <v>0</v>
      </c>
      <c r="T124" s="242">
        <f>IFERROR(INDEX(Deduction!$AR:$AR,MATCH($A124,Deduction!$A:$A,0))*_xlfn.XLOOKUP(T$1,'Point System'!$E:$E,'Point System'!$G:$G,0),0)</f>
        <v>0</v>
      </c>
      <c r="U124" s="242">
        <f>IFERROR(INDEX(Deduction!$AS:$AS,MATCH($A124,Deduction!$A:$A,0))*_xlfn.XLOOKUP(U$1,'Point System'!$E:$E,'Point System'!$G:$G,0),0)</f>
        <v>0</v>
      </c>
      <c r="V124" s="242">
        <f>IFERROR(INDEX(Deduction!$AT:$AT,MATCH($A124,Deduction!$A:$A,0))*_xlfn.XLOOKUP(V$1,'Point System'!$E:$E,'Point System'!$G:$G,0),0)</f>
        <v>0</v>
      </c>
      <c r="W124" s="243">
        <f t="shared" si="4"/>
        <v>0</v>
      </c>
      <c r="X124" s="241">
        <f t="shared" si="5"/>
        <v>0</v>
      </c>
      <c r="Y124" s="244" cm="1">
        <f t="array" ref="Y124">IFERROR(SUMPRODUCT((LOWER(INDEX(Attendance!$E:$ZZ,MATCH($A124,Attendance!$A:$A,0),0))="x")*(TEXT(Attendance!$E$1:$ZZ$1,"mmm")="Jun"))/SUMPRODUCT((Attendance!$E$1:$ZZ$1&lt;&gt;"")*(TEXT(Attendance!$E$1:$ZZ$1,"mmm")="Jun")),0)</f>
        <v>0</v>
      </c>
      <c r="Z124" s="245" cm="1">
        <f t="array" ref="Z124">IFERROR(SUMPRODUCT((LOWER(INDEX(Attendance!$E:$ZZ,MATCH($A124,Attendance!$A:$A,0),0))="x")*(Attendance!$E$2:$ZZ$2=_xlfn.XLOOKUP(E$1,'Point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25" spans="1:26" x14ac:dyDescent="0.25">
      <c r="A125" s="60">
        <f>Attendance!A124</f>
        <v>122</v>
      </c>
      <c r="B125" s="60" t="str">
        <f>IF($A125=0,"",IFERROR(_xlfn.LET(_xlpm.x,INDEX(Attendance!$B:$B,MATCH($A125,Attendance!$A:$A,0)),IF(_xlpm.x=0,"",_xlpm.x)),""))</f>
        <v/>
      </c>
      <c r="C125" s="60" t="str">
        <f>IF($A125=0,"",IFERROR(_xlfn.LET(_xlpm.x,INDEX(Attendance!$C:$C,MATCH($A125,Attendance!$A:$A,0)),IF(_xlpm.x=0,"",_xlpm.x)),""))</f>
        <v/>
      </c>
      <c r="D125" s="60" t="str">
        <f>IF($A125=0,"",IFERROR(_xlfn.LET(_xlpm.x,INDEX(Attendance!$D:$D,MATCH($A125,Attendance!$A:$A,0)),IF(_xlpm.x=0,"",_xlpm.x)),""))</f>
        <v/>
      </c>
      <c r="E125" s="233" cm="1">
        <f t="array" ref="E125">SUMPRODUCT((LOWER(INDEX(Attendance!$D:$ZZ,MATCH($A125,Attendance!$A:$A,0),0))="x")*(Attendance!$D$2:$ZZ$2=_xlfn.XLOOKUP(E$1,'Point System'!$A:$A,'Point System'!$B:$B,""))*(TEXT(Attendance!$D$1:$ZZ$1,"mmm")="Jun"))*_xlfn.XLOOKUP(E$1,'Point System'!$A:$A,'Point System'!$C:$C,0)</f>
        <v>0</v>
      </c>
      <c r="F125" s="233" cm="1">
        <f t="array" ref="F125">SUMPRODUCT((LOWER(INDEX(Attendance!$D:$ZZ,MATCH($A125,Attendance!$A:$A,0),0))="x")*(Attendance!$D$2:$ZZ$2=_xlfn.XLOOKUP(F$1,'Point System'!$A:$A,'Point System'!$B:$B,""))*(TEXT(Attendance!$D$1:$ZZ$1,"mmm")="Jun"))*_xlfn.XLOOKUP(F$1,'Point System'!$A:$A,'Point System'!$C:$C,0)</f>
        <v>0</v>
      </c>
      <c r="G125" s="233" cm="1">
        <f t="array" ref="G125">SUMPRODUCT((LOWER(INDEX(Attendance!$D:$ZZ,MATCH($A125,Attendance!$A:$A,0),0))="x")*(Attendance!$D$2:$ZZ$2=_xlfn.XLOOKUP(G$1,'Point System'!$A:$A,'Point System'!$B:$B,""))*(TEXT(Attendance!$D$1:$ZZ$1,"mmm")="Jun"))*_xlfn.XLOOKUP(G$1,'Point System'!$A:$A,'Point System'!$C:$C,0)</f>
        <v>0</v>
      </c>
      <c r="H125" s="233" cm="1">
        <f t="array" ref="H125">SUMPRODUCT((LOWER(INDEX(Attendance!$D:$ZZ,MATCH($A125,Attendance!$A:$A,0),0))="x")*(Attendance!$D$2:$ZZ$2=_xlfn.XLOOKUP(H$1,'Point System'!$A:$A,'Point System'!$B:$B,""))*(TEXT(Attendance!$D$1:$ZZ$1,"mmm")="Jun"))*_xlfn.XLOOKUP(H$1,'Point System'!$A:$A,'Point System'!$C:$C,0)</f>
        <v>0</v>
      </c>
      <c r="I125" s="233" cm="1">
        <f t="array" ref="I125">SUMPRODUCT((LOWER(INDEX(Attendance!$D:$ZZ,MATCH($A125,Attendance!$A:$A,0),0))="x")*(Attendance!$D$2:$ZZ$2=_xlfn.XLOOKUP(I$1,'Point System'!$A:$A,'Point System'!$B:$B,""))*(TEXT(Attendance!$D$1:$ZZ$1,"mmm")="Jun"))*_xlfn.XLOOKUP(I$1,'Point System'!$A:$A,'Point System'!$C:$C,0)</f>
        <v>0</v>
      </c>
      <c r="J125" s="233" cm="1">
        <f t="array" ref="J125">SUMPRODUCT((LOWER(INDEX(Attendance!$D:$ZZ,MATCH($A125,Attendance!$A:$A,0),0))="x")*(Attendance!$D$2:$ZZ$2=_xlfn.XLOOKUP(J$1,'Point System'!$A:$A,'Point System'!$B:$B,""))*(TEXT(Attendance!$D$1:$ZZ$1,"mmm")="Jun"))*_xlfn.XLOOKUP(J$1,'Point System'!$A:$A,'Point System'!$C:$C,0)</f>
        <v>0</v>
      </c>
      <c r="K125" s="233" cm="1">
        <f t="array" ref="K125">SUMPRODUCT((LOWER(INDEX(Attendance!$D:$ZZ,MATCH($A125,Attendance!$A:$A,0),0))="x")*(Attendance!$D$2:$ZZ$2=_xlfn.XLOOKUP(K$1,'Point System'!$A:$A,'Point System'!$B:$B,""))*(TEXT(Attendance!$D$1:$ZZ$1,"mmm")="Jun"))*_xlfn.XLOOKUP(K$1,'Point System'!$A:$A,'Point System'!$C:$C,0)</f>
        <v>0</v>
      </c>
      <c r="L125" s="188"/>
      <c r="M125" s="188"/>
      <c r="N125" s="188"/>
      <c r="O125" s="188"/>
      <c r="P125" s="241">
        <f t="shared" si="3"/>
        <v>0</v>
      </c>
      <c r="Q125" s="242">
        <f>IFERROR(INDEX(Deduction!$AO:$AO,MATCH($A125,Deduction!$A:$A,0))*_xlfn.XLOOKUP(Q$1,'Point System'!$E:$E,'Point System'!$G:$G,0),0)</f>
        <v>0</v>
      </c>
      <c r="R125" s="242">
        <f>IFERROR(INDEX(Deduction!$AP:$AP,MATCH($A125,Deduction!$A:$A,0))*_xlfn.XLOOKUP(R$1,'Point System'!$E:$E,'Point System'!$G:$G,0),0)</f>
        <v>0</v>
      </c>
      <c r="S125" s="242">
        <f>IFERROR(INDEX(Deduction!$AQ:$AQ,MATCH($A125,Deduction!$A:$A,0))*_xlfn.XLOOKUP(S$1,'Point System'!$E:$E,'Point System'!$G:$G,0),0)</f>
        <v>0</v>
      </c>
      <c r="T125" s="242">
        <f>IFERROR(INDEX(Deduction!$AR:$AR,MATCH($A125,Deduction!$A:$A,0))*_xlfn.XLOOKUP(T$1,'Point System'!$E:$E,'Point System'!$G:$G,0),0)</f>
        <v>0</v>
      </c>
      <c r="U125" s="242">
        <f>IFERROR(INDEX(Deduction!$AS:$AS,MATCH($A125,Deduction!$A:$A,0))*_xlfn.XLOOKUP(U$1,'Point System'!$E:$E,'Point System'!$G:$G,0),0)</f>
        <v>0</v>
      </c>
      <c r="V125" s="242">
        <f>IFERROR(INDEX(Deduction!$AT:$AT,MATCH($A125,Deduction!$A:$A,0))*_xlfn.XLOOKUP(V$1,'Point System'!$E:$E,'Point System'!$G:$G,0),0)</f>
        <v>0</v>
      </c>
      <c r="W125" s="243">
        <f t="shared" si="4"/>
        <v>0</v>
      </c>
      <c r="X125" s="241">
        <f t="shared" si="5"/>
        <v>0</v>
      </c>
      <c r="Y125" s="244" cm="1">
        <f t="array" ref="Y125">IFERROR(SUMPRODUCT((LOWER(INDEX(Attendance!$E:$ZZ,MATCH($A125,Attendance!$A:$A,0),0))="x")*(TEXT(Attendance!$E$1:$ZZ$1,"mmm")="Jun"))/SUMPRODUCT((Attendance!$E$1:$ZZ$1&lt;&gt;"")*(TEXT(Attendance!$E$1:$ZZ$1,"mmm")="Jun")),0)</f>
        <v>0</v>
      </c>
      <c r="Z125" s="245" cm="1">
        <f t="array" ref="Z125">IFERROR(SUMPRODUCT((LOWER(INDEX(Attendance!$E:$ZZ,MATCH($A125,Attendance!$A:$A,0),0))="x")*(Attendance!$E$2:$ZZ$2=_xlfn.XLOOKUP(E$1,'Point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26" spans="1:26" x14ac:dyDescent="0.25">
      <c r="A126" s="58">
        <f>Attendance!A125</f>
        <v>123</v>
      </c>
      <c r="B126" s="60" t="str">
        <f>IF($A126=0,"",IFERROR(_xlfn.LET(_xlpm.x,INDEX(Attendance!$B:$B,MATCH($A126,Attendance!$A:$A,0)),IF(_xlpm.x=0,"",_xlpm.x)),""))</f>
        <v/>
      </c>
      <c r="C126" s="60" t="str">
        <f>IF($A126=0,"",IFERROR(_xlfn.LET(_xlpm.x,INDEX(Attendance!$C:$C,MATCH($A126,Attendance!$A:$A,0)),IF(_xlpm.x=0,"",_xlpm.x)),""))</f>
        <v/>
      </c>
      <c r="D126" s="60" t="str">
        <f>IF($A126=0,"",IFERROR(_xlfn.LET(_xlpm.x,INDEX(Attendance!$D:$D,MATCH($A126,Attendance!$A:$A,0)),IF(_xlpm.x=0,"",_xlpm.x)),""))</f>
        <v/>
      </c>
      <c r="E126" s="233" cm="1">
        <f t="array" ref="E126">SUMPRODUCT((LOWER(INDEX(Attendance!$D:$ZZ,MATCH($A126,Attendance!$A:$A,0),0))="x")*(Attendance!$D$2:$ZZ$2=_xlfn.XLOOKUP(E$1,'Point System'!$A:$A,'Point System'!$B:$B,""))*(TEXT(Attendance!$D$1:$ZZ$1,"mmm")="Jun"))*_xlfn.XLOOKUP(E$1,'Point System'!$A:$A,'Point System'!$C:$C,0)</f>
        <v>0</v>
      </c>
      <c r="F126" s="233" cm="1">
        <f t="array" ref="F126">SUMPRODUCT((LOWER(INDEX(Attendance!$D:$ZZ,MATCH($A126,Attendance!$A:$A,0),0))="x")*(Attendance!$D$2:$ZZ$2=_xlfn.XLOOKUP(F$1,'Point System'!$A:$A,'Point System'!$B:$B,""))*(TEXT(Attendance!$D$1:$ZZ$1,"mmm")="Jun"))*_xlfn.XLOOKUP(F$1,'Point System'!$A:$A,'Point System'!$C:$C,0)</f>
        <v>0</v>
      </c>
      <c r="G126" s="233" cm="1">
        <f t="array" ref="G126">SUMPRODUCT((LOWER(INDEX(Attendance!$D:$ZZ,MATCH($A126,Attendance!$A:$A,0),0))="x")*(Attendance!$D$2:$ZZ$2=_xlfn.XLOOKUP(G$1,'Point System'!$A:$A,'Point System'!$B:$B,""))*(TEXT(Attendance!$D$1:$ZZ$1,"mmm")="Jun"))*_xlfn.XLOOKUP(G$1,'Point System'!$A:$A,'Point System'!$C:$C,0)</f>
        <v>0</v>
      </c>
      <c r="H126" s="233" cm="1">
        <f t="array" ref="H126">SUMPRODUCT((LOWER(INDEX(Attendance!$D:$ZZ,MATCH($A126,Attendance!$A:$A,0),0))="x")*(Attendance!$D$2:$ZZ$2=_xlfn.XLOOKUP(H$1,'Point System'!$A:$A,'Point System'!$B:$B,""))*(TEXT(Attendance!$D$1:$ZZ$1,"mmm")="Jun"))*_xlfn.XLOOKUP(H$1,'Point System'!$A:$A,'Point System'!$C:$C,0)</f>
        <v>0</v>
      </c>
      <c r="I126" s="233" cm="1">
        <f t="array" ref="I126">SUMPRODUCT((LOWER(INDEX(Attendance!$D:$ZZ,MATCH($A126,Attendance!$A:$A,0),0))="x")*(Attendance!$D$2:$ZZ$2=_xlfn.XLOOKUP(I$1,'Point System'!$A:$A,'Point System'!$B:$B,""))*(TEXT(Attendance!$D$1:$ZZ$1,"mmm")="Jun"))*_xlfn.XLOOKUP(I$1,'Point System'!$A:$A,'Point System'!$C:$C,0)</f>
        <v>0</v>
      </c>
      <c r="J126" s="233" cm="1">
        <f t="array" ref="J126">SUMPRODUCT((LOWER(INDEX(Attendance!$D:$ZZ,MATCH($A126,Attendance!$A:$A,0),0))="x")*(Attendance!$D$2:$ZZ$2=_xlfn.XLOOKUP(J$1,'Point System'!$A:$A,'Point System'!$B:$B,""))*(TEXT(Attendance!$D$1:$ZZ$1,"mmm")="Jun"))*_xlfn.XLOOKUP(J$1,'Point System'!$A:$A,'Point System'!$C:$C,0)</f>
        <v>0</v>
      </c>
      <c r="K126" s="233" cm="1">
        <f t="array" ref="K126">SUMPRODUCT((LOWER(INDEX(Attendance!$D:$ZZ,MATCH($A126,Attendance!$A:$A,0),0))="x")*(Attendance!$D$2:$ZZ$2=_xlfn.XLOOKUP(K$1,'Point System'!$A:$A,'Point System'!$B:$B,""))*(TEXT(Attendance!$D$1:$ZZ$1,"mmm")="Jun"))*_xlfn.XLOOKUP(K$1,'Point System'!$A:$A,'Point System'!$C:$C,0)</f>
        <v>0</v>
      </c>
      <c r="L126" s="188"/>
      <c r="M126" s="188"/>
      <c r="N126" s="188"/>
      <c r="O126" s="188"/>
      <c r="P126" s="241">
        <f t="shared" si="3"/>
        <v>0</v>
      </c>
      <c r="Q126" s="242">
        <f>IFERROR(INDEX(Deduction!$AO:$AO,MATCH($A126,Deduction!$A:$A,0))*_xlfn.XLOOKUP(Q$1,'Point System'!$E:$E,'Point System'!$G:$G,0),0)</f>
        <v>0</v>
      </c>
      <c r="R126" s="242">
        <f>IFERROR(INDEX(Deduction!$AP:$AP,MATCH($A126,Deduction!$A:$A,0))*_xlfn.XLOOKUP(R$1,'Point System'!$E:$E,'Point System'!$G:$G,0),0)</f>
        <v>0</v>
      </c>
      <c r="S126" s="242">
        <f>IFERROR(INDEX(Deduction!$AQ:$AQ,MATCH($A126,Deduction!$A:$A,0))*_xlfn.XLOOKUP(S$1,'Point System'!$E:$E,'Point System'!$G:$G,0),0)</f>
        <v>0</v>
      </c>
      <c r="T126" s="242">
        <f>IFERROR(INDEX(Deduction!$AR:$AR,MATCH($A126,Deduction!$A:$A,0))*_xlfn.XLOOKUP(T$1,'Point System'!$E:$E,'Point System'!$G:$G,0),0)</f>
        <v>0</v>
      </c>
      <c r="U126" s="242">
        <f>IFERROR(INDEX(Deduction!$AS:$AS,MATCH($A126,Deduction!$A:$A,0))*_xlfn.XLOOKUP(U$1,'Point System'!$E:$E,'Point System'!$G:$G,0),0)</f>
        <v>0</v>
      </c>
      <c r="V126" s="242">
        <f>IFERROR(INDEX(Deduction!$AT:$AT,MATCH($A126,Deduction!$A:$A,0))*_xlfn.XLOOKUP(V$1,'Point System'!$E:$E,'Point System'!$G:$G,0),0)</f>
        <v>0</v>
      </c>
      <c r="W126" s="243">
        <f t="shared" si="4"/>
        <v>0</v>
      </c>
      <c r="X126" s="241">
        <f t="shared" si="5"/>
        <v>0</v>
      </c>
      <c r="Y126" s="244" cm="1">
        <f t="array" ref="Y126">IFERROR(SUMPRODUCT((LOWER(INDEX(Attendance!$E:$ZZ,MATCH($A126,Attendance!$A:$A,0),0))="x")*(TEXT(Attendance!$E$1:$ZZ$1,"mmm")="Jun"))/SUMPRODUCT((Attendance!$E$1:$ZZ$1&lt;&gt;"")*(TEXT(Attendance!$E$1:$ZZ$1,"mmm")="Jun")),0)</f>
        <v>0</v>
      </c>
      <c r="Z126" s="245" cm="1">
        <f t="array" ref="Z126">IFERROR(SUMPRODUCT((LOWER(INDEX(Attendance!$E:$ZZ,MATCH($A126,Attendance!$A:$A,0),0))="x")*(Attendance!$E$2:$ZZ$2=_xlfn.XLOOKUP(E$1,'Point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27" spans="1:26" x14ac:dyDescent="0.25">
      <c r="A127" s="60">
        <f>Attendance!A126</f>
        <v>124</v>
      </c>
      <c r="B127" s="60" t="str">
        <f>IF($A127=0,"",IFERROR(_xlfn.LET(_xlpm.x,INDEX(Attendance!$B:$B,MATCH($A127,Attendance!$A:$A,0)),IF(_xlpm.x=0,"",_xlpm.x)),""))</f>
        <v/>
      </c>
      <c r="C127" s="60" t="str">
        <f>IF($A127=0,"",IFERROR(_xlfn.LET(_xlpm.x,INDEX(Attendance!$C:$C,MATCH($A127,Attendance!$A:$A,0)),IF(_xlpm.x=0,"",_xlpm.x)),""))</f>
        <v/>
      </c>
      <c r="D127" s="60" t="str">
        <f>IF($A127=0,"",IFERROR(_xlfn.LET(_xlpm.x,INDEX(Attendance!$D:$D,MATCH($A127,Attendance!$A:$A,0)),IF(_xlpm.x=0,"",_xlpm.x)),""))</f>
        <v/>
      </c>
      <c r="E127" s="233" cm="1">
        <f t="array" ref="E127">SUMPRODUCT((LOWER(INDEX(Attendance!$D:$ZZ,MATCH($A127,Attendance!$A:$A,0),0))="x")*(Attendance!$D$2:$ZZ$2=_xlfn.XLOOKUP(E$1,'Point System'!$A:$A,'Point System'!$B:$B,""))*(TEXT(Attendance!$D$1:$ZZ$1,"mmm")="Jun"))*_xlfn.XLOOKUP(E$1,'Point System'!$A:$A,'Point System'!$C:$C,0)</f>
        <v>0</v>
      </c>
      <c r="F127" s="233" cm="1">
        <f t="array" ref="F127">SUMPRODUCT((LOWER(INDEX(Attendance!$D:$ZZ,MATCH($A127,Attendance!$A:$A,0),0))="x")*(Attendance!$D$2:$ZZ$2=_xlfn.XLOOKUP(F$1,'Point System'!$A:$A,'Point System'!$B:$B,""))*(TEXT(Attendance!$D$1:$ZZ$1,"mmm")="Jun"))*_xlfn.XLOOKUP(F$1,'Point System'!$A:$A,'Point System'!$C:$C,0)</f>
        <v>0</v>
      </c>
      <c r="G127" s="233" cm="1">
        <f t="array" ref="G127">SUMPRODUCT((LOWER(INDEX(Attendance!$D:$ZZ,MATCH($A127,Attendance!$A:$A,0),0))="x")*(Attendance!$D$2:$ZZ$2=_xlfn.XLOOKUP(G$1,'Point System'!$A:$A,'Point System'!$B:$B,""))*(TEXT(Attendance!$D$1:$ZZ$1,"mmm")="Jun"))*_xlfn.XLOOKUP(G$1,'Point System'!$A:$A,'Point System'!$C:$C,0)</f>
        <v>0</v>
      </c>
      <c r="H127" s="233" cm="1">
        <f t="array" ref="H127">SUMPRODUCT((LOWER(INDEX(Attendance!$D:$ZZ,MATCH($A127,Attendance!$A:$A,0),0))="x")*(Attendance!$D$2:$ZZ$2=_xlfn.XLOOKUP(H$1,'Point System'!$A:$A,'Point System'!$B:$B,""))*(TEXT(Attendance!$D$1:$ZZ$1,"mmm")="Jun"))*_xlfn.XLOOKUP(H$1,'Point System'!$A:$A,'Point System'!$C:$C,0)</f>
        <v>0</v>
      </c>
      <c r="I127" s="233" cm="1">
        <f t="array" ref="I127">SUMPRODUCT((LOWER(INDEX(Attendance!$D:$ZZ,MATCH($A127,Attendance!$A:$A,0),0))="x")*(Attendance!$D$2:$ZZ$2=_xlfn.XLOOKUP(I$1,'Point System'!$A:$A,'Point System'!$B:$B,""))*(TEXT(Attendance!$D$1:$ZZ$1,"mmm")="Jun"))*_xlfn.XLOOKUP(I$1,'Point System'!$A:$A,'Point System'!$C:$C,0)</f>
        <v>0</v>
      </c>
      <c r="J127" s="233" cm="1">
        <f t="array" ref="J127">SUMPRODUCT((LOWER(INDEX(Attendance!$D:$ZZ,MATCH($A127,Attendance!$A:$A,0),0))="x")*(Attendance!$D$2:$ZZ$2=_xlfn.XLOOKUP(J$1,'Point System'!$A:$A,'Point System'!$B:$B,""))*(TEXT(Attendance!$D$1:$ZZ$1,"mmm")="Jun"))*_xlfn.XLOOKUP(J$1,'Point System'!$A:$A,'Point System'!$C:$C,0)</f>
        <v>0</v>
      </c>
      <c r="K127" s="233" cm="1">
        <f t="array" ref="K127">SUMPRODUCT((LOWER(INDEX(Attendance!$D:$ZZ,MATCH($A127,Attendance!$A:$A,0),0))="x")*(Attendance!$D$2:$ZZ$2=_xlfn.XLOOKUP(K$1,'Point System'!$A:$A,'Point System'!$B:$B,""))*(TEXT(Attendance!$D$1:$ZZ$1,"mmm")="Jun"))*_xlfn.XLOOKUP(K$1,'Point System'!$A:$A,'Point System'!$C:$C,0)</f>
        <v>0</v>
      </c>
      <c r="L127" s="188"/>
      <c r="M127" s="188"/>
      <c r="N127" s="188"/>
      <c r="O127" s="188"/>
      <c r="P127" s="241">
        <f t="shared" si="3"/>
        <v>0</v>
      </c>
      <c r="Q127" s="242">
        <f>IFERROR(INDEX(Deduction!$AO:$AO,MATCH($A127,Deduction!$A:$A,0))*_xlfn.XLOOKUP(Q$1,'Point System'!$E:$E,'Point System'!$G:$G,0),0)</f>
        <v>0</v>
      </c>
      <c r="R127" s="242">
        <f>IFERROR(INDEX(Deduction!$AP:$AP,MATCH($A127,Deduction!$A:$A,0))*_xlfn.XLOOKUP(R$1,'Point System'!$E:$E,'Point System'!$G:$G,0),0)</f>
        <v>0</v>
      </c>
      <c r="S127" s="242">
        <f>IFERROR(INDEX(Deduction!$AQ:$AQ,MATCH($A127,Deduction!$A:$A,0))*_xlfn.XLOOKUP(S$1,'Point System'!$E:$E,'Point System'!$G:$G,0),0)</f>
        <v>0</v>
      </c>
      <c r="T127" s="242">
        <f>IFERROR(INDEX(Deduction!$AR:$AR,MATCH($A127,Deduction!$A:$A,0))*_xlfn.XLOOKUP(T$1,'Point System'!$E:$E,'Point System'!$G:$G,0),0)</f>
        <v>0</v>
      </c>
      <c r="U127" s="242">
        <f>IFERROR(INDEX(Deduction!$AS:$AS,MATCH($A127,Deduction!$A:$A,0))*_xlfn.XLOOKUP(U$1,'Point System'!$E:$E,'Point System'!$G:$G,0),0)</f>
        <v>0</v>
      </c>
      <c r="V127" s="242">
        <f>IFERROR(INDEX(Deduction!$AT:$AT,MATCH($A127,Deduction!$A:$A,0))*_xlfn.XLOOKUP(V$1,'Point System'!$E:$E,'Point System'!$G:$G,0),0)</f>
        <v>0</v>
      </c>
      <c r="W127" s="243">
        <f t="shared" si="4"/>
        <v>0</v>
      </c>
      <c r="X127" s="241">
        <f t="shared" si="5"/>
        <v>0</v>
      </c>
      <c r="Y127" s="244" cm="1">
        <f t="array" ref="Y127">IFERROR(SUMPRODUCT((LOWER(INDEX(Attendance!$E:$ZZ,MATCH($A127,Attendance!$A:$A,0),0))="x")*(TEXT(Attendance!$E$1:$ZZ$1,"mmm")="Jun"))/SUMPRODUCT((Attendance!$E$1:$ZZ$1&lt;&gt;"")*(TEXT(Attendance!$E$1:$ZZ$1,"mmm")="Jun")),0)</f>
        <v>0</v>
      </c>
      <c r="Z127" s="245" cm="1">
        <f t="array" ref="Z127">IFERROR(SUMPRODUCT((LOWER(INDEX(Attendance!$E:$ZZ,MATCH($A127,Attendance!$A:$A,0),0))="x")*(Attendance!$E$2:$ZZ$2=_xlfn.XLOOKUP(E$1,'Point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28" spans="1:26" x14ac:dyDescent="0.25">
      <c r="A128" s="58">
        <f>Attendance!A127</f>
        <v>125</v>
      </c>
      <c r="B128" s="60" t="str">
        <f>IF($A128=0,"",IFERROR(_xlfn.LET(_xlpm.x,INDEX(Attendance!$B:$B,MATCH($A128,Attendance!$A:$A,0)),IF(_xlpm.x=0,"",_xlpm.x)),""))</f>
        <v/>
      </c>
      <c r="C128" s="60" t="str">
        <f>IF($A128=0,"",IFERROR(_xlfn.LET(_xlpm.x,INDEX(Attendance!$C:$C,MATCH($A128,Attendance!$A:$A,0)),IF(_xlpm.x=0,"",_xlpm.x)),""))</f>
        <v/>
      </c>
      <c r="D128" s="60" t="str">
        <f>IF($A128=0,"",IFERROR(_xlfn.LET(_xlpm.x,INDEX(Attendance!$D:$D,MATCH($A128,Attendance!$A:$A,0)),IF(_xlpm.x=0,"",_xlpm.x)),""))</f>
        <v/>
      </c>
      <c r="E128" s="233" cm="1">
        <f t="array" ref="E128">SUMPRODUCT((LOWER(INDEX(Attendance!$D:$ZZ,MATCH($A128,Attendance!$A:$A,0),0))="x")*(Attendance!$D$2:$ZZ$2=_xlfn.XLOOKUP(E$1,'Point System'!$A:$A,'Point System'!$B:$B,""))*(TEXT(Attendance!$D$1:$ZZ$1,"mmm")="Jun"))*_xlfn.XLOOKUP(E$1,'Point System'!$A:$A,'Point System'!$C:$C,0)</f>
        <v>0</v>
      </c>
      <c r="F128" s="233" cm="1">
        <f t="array" ref="F128">SUMPRODUCT((LOWER(INDEX(Attendance!$D:$ZZ,MATCH($A128,Attendance!$A:$A,0),0))="x")*(Attendance!$D$2:$ZZ$2=_xlfn.XLOOKUP(F$1,'Point System'!$A:$A,'Point System'!$B:$B,""))*(TEXT(Attendance!$D$1:$ZZ$1,"mmm")="Jun"))*_xlfn.XLOOKUP(F$1,'Point System'!$A:$A,'Point System'!$C:$C,0)</f>
        <v>0</v>
      </c>
      <c r="G128" s="233" cm="1">
        <f t="array" ref="G128">SUMPRODUCT((LOWER(INDEX(Attendance!$D:$ZZ,MATCH($A128,Attendance!$A:$A,0),0))="x")*(Attendance!$D$2:$ZZ$2=_xlfn.XLOOKUP(G$1,'Point System'!$A:$A,'Point System'!$B:$B,""))*(TEXT(Attendance!$D$1:$ZZ$1,"mmm")="Jun"))*_xlfn.XLOOKUP(G$1,'Point System'!$A:$A,'Point System'!$C:$C,0)</f>
        <v>0</v>
      </c>
      <c r="H128" s="233" cm="1">
        <f t="array" ref="H128">SUMPRODUCT((LOWER(INDEX(Attendance!$D:$ZZ,MATCH($A128,Attendance!$A:$A,0),0))="x")*(Attendance!$D$2:$ZZ$2=_xlfn.XLOOKUP(H$1,'Point System'!$A:$A,'Point System'!$B:$B,""))*(TEXT(Attendance!$D$1:$ZZ$1,"mmm")="Jun"))*_xlfn.XLOOKUP(H$1,'Point System'!$A:$A,'Point System'!$C:$C,0)</f>
        <v>0</v>
      </c>
      <c r="I128" s="233" cm="1">
        <f t="array" ref="I128">SUMPRODUCT((LOWER(INDEX(Attendance!$D:$ZZ,MATCH($A128,Attendance!$A:$A,0),0))="x")*(Attendance!$D$2:$ZZ$2=_xlfn.XLOOKUP(I$1,'Point System'!$A:$A,'Point System'!$B:$B,""))*(TEXT(Attendance!$D$1:$ZZ$1,"mmm")="Jun"))*_xlfn.XLOOKUP(I$1,'Point System'!$A:$A,'Point System'!$C:$C,0)</f>
        <v>0</v>
      </c>
      <c r="J128" s="233" cm="1">
        <f t="array" ref="J128">SUMPRODUCT((LOWER(INDEX(Attendance!$D:$ZZ,MATCH($A128,Attendance!$A:$A,0),0))="x")*(Attendance!$D$2:$ZZ$2=_xlfn.XLOOKUP(J$1,'Point System'!$A:$A,'Point System'!$B:$B,""))*(TEXT(Attendance!$D$1:$ZZ$1,"mmm")="Jun"))*_xlfn.XLOOKUP(J$1,'Point System'!$A:$A,'Point System'!$C:$C,0)</f>
        <v>0</v>
      </c>
      <c r="K128" s="233" cm="1">
        <f t="array" ref="K128">SUMPRODUCT((LOWER(INDEX(Attendance!$D:$ZZ,MATCH($A128,Attendance!$A:$A,0),0))="x")*(Attendance!$D$2:$ZZ$2=_xlfn.XLOOKUP(K$1,'Point System'!$A:$A,'Point System'!$B:$B,""))*(TEXT(Attendance!$D$1:$ZZ$1,"mmm")="Jun"))*_xlfn.XLOOKUP(K$1,'Point System'!$A:$A,'Point System'!$C:$C,0)</f>
        <v>0</v>
      </c>
      <c r="L128" s="188"/>
      <c r="M128" s="188"/>
      <c r="N128" s="188"/>
      <c r="O128" s="188"/>
      <c r="P128" s="241">
        <f t="shared" si="3"/>
        <v>0</v>
      </c>
      <c r="Q128" s="242">
        <f>IFERROR(INDEX(Deduction!$AO:$AO,MATCH($A128,Deduction!$A:$A,0))*_xlfn.XLOOKUP(Q$1,'Point System'!$E:$E,'Point System'!$G:$G,0),0)</f>
        <v>0</v>
      </c>
      <c r="R128" s="242">
        <f>IFERROR(INDEX(Deduction!$AP:$AP,MATCH($A128,Deduction!$A:$A,0))*_xlfn.XLOOKUP(R$1,'Point System'!$E:$E,'Point System'!$G:$G,0),0)</f>
        <v>0</v>
      </c>
      <c r="S128" s="242">
        <f>IFERROR(INDEX(Deduction!$AQ:$AQ,MATCH($A128,Deduction!$A:$A,0))*_xlfn.XLOOKUP(S$1,'Point System'!$E:$E,'Point System'!$G:$G,0),0)</f>
        <v>0</v>
      </c>
      <c r="T128" s="242">
        <f>IFERROR(INDEX(Deduction!$AR:$AR,MATCH($A128,Deduction!$A:$A,0))*_xlfn.XLOOKUP(T$1,'Point System'!$E:$E,'Point System'!$G:$G,0),0)</f>
        <v>0</v>
      </c>
      <c r="U128" s="242">
        <f>IFERROR(INDEX(Deduction!$AS:$AS,MATCH($A128,Deduction!$A:$A,0))*_xlfn.XLOOKUP(U$1,'Point System'!$E:$E,'Point System'!$G:$G,0),0)</f>
        <v>0</v>
      </c>
      <c r="V128" s="242">
        <f>IFERROR(INDEX(Deduction!$AT:$AT,MATCH($A128,Deduction!$A:$A,0))*_xlfn.XLOOKUP(V$1,'Point System'!$E:$E,'Point System'!$G:$G,0),0)</f>
        <v>0</v>
      </c>
      <c r="W128" s="243">
        <f t="shared" si="4"/>
        <v>0</v>
      </c>
      <c r="X128" s="241">
        <f t="shared" si="5"/>
        <v>0</v>
      </c>
      <c r="Y128" s="244" cm="1">
        <f t="array" ref="Y128">IFERROR(SUMPRODUCT((LOWER(INDEX(Attendance!$E:$ZZ,MATCH($A128,Attendance!$A:$A,0),0))="x")*(TEXT(Attendance!$E$1:$ZZ$1,"mmm")="Jun"))/SUMPRODUCT((Attendance!$E$1:$ZZ$1&lt;&gt;"")*(TEXT(Attendance!$E$1:$ZZ$1,"mmm")="Jun")),0)</f>
        <v>0</v>
      </c>
      <c r="Z128" s="245" cm="1">
        <f t="array" ref="Z128">IFERROR(SUMPRODUCT((LOWER(INDEX(Attendance!$E:$ZZ,MATCH($A128,Attendance!$A:$A,0),0))="x")*(Attendance!$E$2:$ZZ$2=_xlfn.XLOOKUP(E$1,'Point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29" spans="1:26" x14ac:dyDescent="0.25">
      <c r="A129" s="60">
        <f>Attendance!A128</f>
        <v>126</v>
      </c>
      <c r="B129" s="60" t="str">
        <f>IF($A129=0,"",IFERROR(_xlfn.LET(_xlpm.x,INDEX(Attendance!$B:$B,MATCH($A129,Attendance!$A:$A,0)),IF(_xlpm.x=0,"",_xlpm.x)),""))</f>
        <v/>
      </c>
      <c r="C129" s="60" t="str">
        <f>IF($A129=0,"",IFERROR(_xlfn.LET(_xlpm.x,INDEX(Attendance!$C:$C,MATCH($A129,Attendance!$A:$A,0)),IF(_xlpm.x=0,"",_xlpm.x)),""))</f>
        <v/>
      </c>
      <c r="D129" s="60" t="str">
        <f>IF($A129=0,"",IFERROR(_xlfn.LET(_xlpm.x,INDEX(Attendance!$D:$D,MATCH($A129,Attendance!$A:$A,0)),IF(_xlpm.x=0,"",_xlpm.x)),""))</f>
        <v/>
      </c>
      <c r="E129" s="233" cm="1">
        <f t="array" ref="E129">SUMPRODUCT((LOWER(INDEX(Attendance!$D:$ZZ,MATCH($A129,Attendance!$A:$A,0),0))="x")*(Attendance!$D$2:$ZZ$2=_xlfn.XLOOKUP(E$1,'Point System'!$A:$A,'Point System'!$B:$B,""))*(TEXT(Attendance!$D$1:$ZZ$1,"mmm")="Jun"))*_xlfn.XLOOKUP(E$1,'Point System'!$A:$A,'Point System'!$C:$C,0)</f>
        <v>0</v>
      </c>
      <c r="F129" s="233" cm="1">
        <f t="array" ref="F129">SUMPRODUCT((LOWER(INDEX(Attendance!$D:$ZZ,MATCH($A129,Attendance!$A:$A,0),0))="x")*(Attendance!$D$2:$ZZ$2=_xlfn.XLOOKUP(F$1,'Point System'!$A:$A,'Point System'!$B:$B,""))*(TEXT(Attendance!$D$1:$ZZ$1,"mmm")="Jun"))*_xlfn.XLOOKUP(F$1,'Point System'!$A:$A,'Point System'!$C:$C,0)</f>
        <v>0</v>
      </c>
      <c r="G129" s="233" cm="1">
        <f t="array" ref="G129">SUMPRODUCT((LOWER(INDEX(Attendance!$D:$ZZ,MATCH($A129,Attendance!$A:$A,0),0))="x")*(Attendance!$D$2:$ZZ$2=_xlfn.XLOOKUP(G$1,'Point System'!$A:$A,'Point System'!$B:$B,""))*(TEXT(Attendance!$D$1:$ZZ$1,"mmm")="Jun"))*_xlfn.XLOOKUP(G$1,'Point System'!$A:$A,'Point System'!$C:$C,0)</f>
        <v>0</v>
      </c>
      <c r="H129" s="233" cm="1">
        <f t="array" ref="H129">SUMPRODUCT((LOWER(INDEX(Attendance!$D:$ZZ,MATCH($A129,Attendance!$A:$A,0),0))="x")*(Attendance!$D$2:$ZZ$2=_xlfn.XLOOKUP(H$1,'Point System'!$A:$A,'Point System'!$B:$B,""))*(TEXT(Attendance!$D$1:$ZZ$1,"mmm")="Jun"))*_xlfn.XLOOKUP(H$1,'Point System'!$A:$A,'Point System'!$C:$C,0)</f>
        <v>0</v>
      </c>
      <c r="I129" s="233" cm="1">
        <f t="array" ref="I129">SUMPRODUCT((LOWER(INDEX(Attendance!$D:$ZZ,MATCH($A129,Attendance!$A:$A,0),0))="x")*(Attendance!$D$2:$ZZ$2=_xlfn.XLOOKUP(I$1,'Point System'!$A:$A,'Point System'!$B:$B,""))*(TEXT(Attendance!$D$1:$ZZ$1,"mmm")="Jun"))*_xlfn.XLOOKUP(I$1,'Point System'!$A:$A,'Point System'!$C:$C,0)</f>
        <v>0</v>
      </c>
      <c r="J129" s="233" cm="1">
        <f t="array" ref="J129">SUMPRODUCT((LOWER(INDEX(Attendance!$D:$ZZ,MATCH($A129,Attendance!$A:$A,0),0))="x")*(Attendance!$D$2:$ZZ$2=_xlfn.XLOOKUP(J$1,'Point System'!$A:$A,'Point System'!$B:$B,""))*(TEXT(Attendance!$D$1:$ZZ$1,"mmm")="Jun"))*_xlfn.XLOOKUP(J$1,'Point System'!$A:$A,'Point System'!$C:$C,0)</f>
        <v>0</v>
      </c>
      <c r="K129" s="233" cm="1">
        <f t="array" ref="K129">SUMPRODUCT((LOWER(INDEX(Attendance!$D:$ZZ,MATCH($A129,Attendance!$A:$A,0),0))="x")*(Attendance!$D$2:$ZZ$2=_xlfn.XLOOKUP(K$1,'Point System'!$A:$A,'Point System'!$B:$B,""))*(TEXT(Attendance!$D$1:$ZZ$1,"mmm")="Jun"))*_xlfn.XLOOKUP(K$1,'Point System'!$A:$A,'Point System'!$C:$C,0)</f>
        <v>0</v>
      </c>
      <c r="L129" s="188"/>
      <c r="M129" s="188"/>
      <c r="N129" s="188"/>
      <c r="O129" s="188"/>
      <c r="P129" s="241">
        <f t="shared" si="3"/>
        <v>0</v>
      </c>
      <c r="Q129" s="242">
        <f>IFERROR(INDEX(Deduction!$AO:$AO,MATCH($A129,Deduction!$A:$A,0))*_xlfn.XLOOKUP(Q$1,'Point System'!$E:$E,'Point System'!$G:$G,0),0)</f>
        <v>0</v>
      </c>
      <c r="R129" s="242">
        <f>IFERROR(INDEX(Deduction!$AP:$AP,MATCH($A129,Deduction!$A:$A,0))*_xlfn.XLOOKUP(R$1,'Point System'!$E:$E,'Point System'!$G:$G,0),0)</f>
        <v>0</v>
      </c>
      <c r="S129" s="242">
        <f>IFERROR(INDEX(Deduction!$AQ:$AQ,MATCH($A129,Deduction!$A:$A,0))*_xlfn.XLOOKUP(S$1,'Point System'!$E:$E,'Point System'!$G:$G,0),0)</f>
        <v>0</v>
      </c>
      <c r="T129" s="242">
        <f>IFERROR(INDEX(Deduction!$AR:$AR,MATCH($A129,Deduction!$A:$A,0))*_xlfn.XLOOKUP(T$1,'Point System'!$E:$E,'Point System'!$G:$G,0),0)</f>
        <v>0</v>
      </c>
      <c r="U129" s="242">
        <f>IFERROR(INDEX(Deduction!$AS:$AS,MATCH($A129,Deduction!$A:$A,0))*_xlfn.XLOOKUP(U$1,'Point System'!$E:$E,'Point System'!$G:$G,0),0)</f>
        <v>0</v>
      </c>
      <c r="V129" s="242">
        <f>IFERROR(INDEX(Deduction!$AT:$AT,MATCH($A129,Deduction!$A:$A,0))*_xlfn.XLOOKUP(V$1,'Point System'!$E:$E,'Point System'!$G:$G,0),0)</f>
        <v>0</v>
      </c>
      <c r="W129" s="243">
        <f t="shared" si="4"/>
        <v>0</v>
      </c>
      <c r="X129" s="241">
        <f t="shared" si="5"/>
        <v>0</v>
      </c>
      <c r="Y129" s="244" cm="1">
        <f t="array" ref="Y129">IFERROR(SUMPRODUCT((LOWER(INDEX(Attendance!$E:$ZZ,MATCH($A129,Attendance!$A:$A,0),0))="x")*(TEXT(Attendance!$E$1:$ZZ$1,"mmm")="Jun"))/SUMPRODUCT((Attendance!$E$1:$ZZ$1&lt;&gt;"")*(TEXT(Attendance!$E$1:$ZZ$1,"mmm")="Jun")),0)</f>
        <v>0</v>
      </c>
      <c r="Z129" s="245" cm="1">
        <f t="array" ref="Z129">IFERROR(SUMPRODUCT((LOWER(INDEX(Attendance!$E:$ZZ,MATCH($A129,Attendance!$A:$A,0),0))="x")*(Attendance!$E$2:$ZZ$2=_xlfn.XLOOKUP(E$1,'Point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30" spans="1:26" x14ac:dyDescent="0.25">
      <c r="A130" s="58">
        <f>Attendance!A129</f>
        <v>127</v>
      </c>
      <c r="B130" s="60" t="str">
        <f>IF($A130=0,"",IFERROR(_xlfn.LET(_xlpm.x,INDEX(Attendance!$B:$B,MATCH($A130,Attendance!$A:$A,0)),IF(_xlpm.x=0,"",_xlpm.x)),""))</f>
        <v/>
      </c>
      <c r="C130" s="60" t="str">
        <f>IF($A130=0,"",IFERROR(_xlfn.LET(_xlpm.x,INDEX(Attendance!$C:$C,MATCH($A130,Attendance!$A:$A,0)),IF(_xlpm.x=0,"",_xlpm.x)),""))</f>
        <v/>
      </c>
      <c r="D130" s="60" t="str">
        <f>IF($A130=0,"",IFERROR(_xlfn.LET(_xlpm.x,INDEX(Attendance!$D:$D,MATCH($A130,Attendance!$A:$A,0)),IF(_xlpm.x=0,"",_xlpm.x)),""))</f>
        <v/>
      </c>
      <c r="E130" s="233" cm="1">
        <f t="array" ref="E130">SUMPRODUCT((LOWER(INDEX(Attendance!$D:$ZZ,MATCH($A130,Attendance!$A:$A,0),0))="x")*(Attendance!$D$2:$ZZ$2=_xlfn.XLOOKUP(E$1,'Point System'!$A:$A,'Point System'!$B:$B,""))*(TEXT(Attendance!$D$1:$ZZ$1,"mmm")="Jun"))*_xlfn.XLOOKUP(E$1,'Point System'!$A:$A,'Point System'!$C:$C,0)</f>
        <v>0</v>
      </c>
      <c r="F130" s="233" cm="1">
        <f t="array" ref="F130">SUMPRODUCT((LOWER(INDEX(Attendance!$D:$ZZ,MATCH($A130,Attendance!$A:$A,0),0))="x")*(Attendance!$D$2:$ZZ$2=_xlfn.XLOOKUP(F$1,'Point System'!$A:$A,'Point System'!$B:$B,""))*(TEXT(Attendance!$D$1:$ZZ$1,"mmm")="Jun"))*_xlfn.XLOOKUP(F$1,'Point System'!$A:$A,'Point System'!$C:$C,0)</f>
        <v>0</v>
      </c>
      <c r="G130" s="233" cm="1">
        <f t="array" ref="G130">SUMPRODUCT((LOWER(INDEX(Attendance!$D:$ZZ,MATCH($A130,Attendance!$A:$A,0),0))="x")*(Attendance!$D$2:$ZZ$2=_xlfn.XLOOKUP(G$1,'Point System'!$A:$A,'Point System'!$B:$B,""))*(TEXT(Attendance!$D$1:$ZZ$1,"mmm")="Jun"))*_xlfn.XLOOKUP(G$1,'Point System'!$A:$A,'Point System'!$C:$C,0)</f>
        <v>0</v>
      </c>
      <c r="H130" s="233" cm="1">
        <f t="array" ref="H130">SUMPRODUCT((LOWER(INDEX(Attendance!$D:$ZZ,MATCH($A130,Attendance!$A:$A,0),0))="x")*(Attendance!$D$2:$ZZ$2=_xlfn.XLOOKUP(H$1,'Point System'!$A:$A,'Point System'!$B:$B,""))*(TEXT(Attendance!$D$1:$ZZ$1,"mmm")="Jun"))*_xlfn.XLOOKUP(H$1,'Point System'!$A:$A,'Point System'!$C:$C,0)</f>
        <v>0</v>
      </c>
      <c r="I130" s="233" cm="1">
        <f t="array" ref="I130">SUMPRODUCT((LOWER(INDEX(Attendance!$D:$ZZ,MATCH($A130,Attendance!$A:$A,0),0))="x")*(Attendance!$D$2:$ZZ$2=_xlfn.XLOOKUP(I$1,'Point System'!$A:$A,'Point System'!$B:$B,""))*(TEXT(Attendance!$D$1:$ZZ$1,"mmm")="Jun"))*_xlfn.XLOOKUP(I$1,'Point System'!$A:$A,'Point System'!$C:$C,0)</f>
        <v>0</v>
      </c>
      <c r="J130" s="233" cm="1">
        <f t="array" ref="J130">SUMPRODUCT((LOWER(INDEX(Attendance!$D:$ZZ,MATCH($A130,Attendance!$A:$A,0),0))="x")*(Attendance!$D$2:$ZZ$2=_xlfn.XLOOKUP(J$1,'Point System'!$A:$A,'Point System'!$B:$B,""))*(TEXT(Attendance!$D$1:$ZZ$1,"mmm")="Jun"))*_xlfn.XLOOKUP(J$1,'Point System'!$A:$A,'Point System'!$C:$C,0)</f>
        <v>0</v>
      </c>
      <c r="K130" s="233" cm="1">
        <f t="array" ref="K130">SUMPRODUCT((LOWER(INDEX(Attendance!$D:$ZZ,MATCH($A130,Attendance!$A:$A,0),0))="x")*(Attendance!$D$2:$ZZ$2=_xlfn.XLOOKUP(K$1,'Point System'!$A:$A,'Point System'!$B:$B,""))*(TEXT(Attendance!$D$1:$ZZ$1,"mmm")="Jun"))*_xlfn.XLOOKUP(K$1,'Point System'!$A:$A,'Point System'!$C:$C,0)</f>
        <v>0</v>
      </c>
      <c r="L130" s="188"/>
      <c r="M130" s="188"/>
      <c r="N130" s="188"/>
      <c r="O130" s="188"/>
      <c r="P130" s="241">
        <f t="shared" si="3"/>
        <v>0</v>
      </c>
      <c r="Q130" s="242">
        <f>IFERROR(INDEX(Deduction!$AO:$AO,MATCH($A130,Deduction!$A:$A,0))*_xlfn.XLOOKUP(Q$1,'Point System'!$E:$E,'Point System'!$G:$G,0),0)</f>
        <v>0</v>
      </c>
      <c r="R130" s="242">
        <f>IFERROR(INDEX(Deduction!$AP:$AP,MATCH($A130,Deduction!$A:$A,0))*_xlfn.XLOOKUP(R$1,'Point System'!$E:$E,'Point System'!$G:$G,0),0)</f>
        <v>0</v>
      </c>
      <c r="S130" s="242">
        <f>IFERROR(INDEX(Deduction!$AQ:$AQ,MATCH($A130,Deduction!$A:$A,0))*_xlfn.XLOOKUP(S$1,'Point System'!$E:$E,'Point System'!$G:$G,0),0)</f>
        <v>0</v>
      </c>
      <c r="T130" s="242">
        <f>IFERROR(INDEX(Deduction!$AR:$AR,MATCH($A130,Deduction!$A:$A,0))*_xlfn.XLOOKUP(T$1,'Point System'!$E:$E,'Point System'!$G:$G,0),0)</f>
        <v>0</v>
      </c>
      <c r="U130" s="242">
        <f>IFERROR(INDEX(Deduction!$AS:$AS,MATCH($A130,Deduction!$A:$A,0))*_xlfn.XLOOKUP(U$1,'Point System'!$E:$E,'Point System'!$G:$G,0),0)</f>
        <v>0</v>
      </c>
      <c r="V130" s="242">
        <f>IFERROR(INDEX(Deduction!$AT:$AT,MATCH($A130,Deduction!$A:$A,0))*_xlfn.XLOOKUP(V$1,'Point System'!$E:$E,'Point System'!$G:$G,0),0)</f>
        <v>0</v>
      </c>
      <c r="W130" s="243">
        <f t="shared" si="4"/>
        <v>0</v>
      </c>
      <c r="X130" s="241">
        <f t="shared" si="5"/>
        <v>0</v>
      </c>
      <c r="Y130" s="244" cm="1">
        <f t="array" ref="Y130">IFERROR(SUMPRODUCT((LOWER(INDEX(Attendance!$E:$ZZ,MATCH($A130,Attendance!$A:$A,0),0))="x")*(TEXT(Attendance!$E$1:$ZZ$1,"mmm")="Jun"))/SUMPRODUCT((Attendance!$E$1:$ZZ$1&lt;&gt;"")*(TEXT(Attendance!$E$1:$ZZ$1,"mmm")="Jun")),0)</f>
        <v>0</v>
      </c>
      <c r="Z130" s="245" cm="1">
        <f t="array" ref="Z130">IFERROR(SUMPRODUCT((LOWER(INDEX(Attendance!$E:$ZZ,MATCH($A130,Attendance!$A:$A,0),0))="x")*(Attendance!$E$2:$ZZ$2=_xlfn.XLOOKUP(E$1,'Point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31" spans="1:26" x14ac:dyDescent="0.25">
      <c r="A131" s="60">
        <f>Attendance!A130</f>
        <v>128</v>
      </c>
      <c r="B131" s="60" t="str">
        <f>IF($A131=0,"",IFERROR(_xlfn.LET(_xlpm.x,INDEX(Attendance!$B:$B,MATCH($A131,Attendance!$A:$A,0)),IF(_xlpm.x=0,"",_xlpm.x)),""))</f>
        <v/>
      </c>
      <c r="C131" s="60" t="str">
        <f>IF($A131=0,"",IFERROR(_xlfn.LET(_xlpm.x,INDEX(Attendance!$C:$C,MATCH($A131,Attendance!$A:$A,0)),IF(_xlpm.x=0,"",_xlpm.x)),""))</f>
        <v/>
      </c>
      <c r="D131" s="60" t="str">
        <f>IF($A131=0,"",IFERROR(_xlfn.LET(_xlpm.x,INDEX(Attendance!$D:$D,MATCH($A131,Attendance!$A:$A,0)),IF(_xlpm.x=0,"",_xlpm.x)),""))</f>
        <v/>
      </c>
      <c r="E131" s="233" cm="1">
        <f t="array" ref="E131">SUMPRODUCT((LOWER(INDEX(Attendance!$D:$ZZ,MATCH($A131,Attendance!$A:$A,0),0))="x")*(Attendance!$D$2:$ZZ$2=_xlfn.XLOOKUP(E$1,'Point System'!$A:$A,'Point System'!$B:$B,""))*(TEXT(Attendance!$D$1:$ZZ$1,"mmm")="Jun"))*_xlfn.XLOOKUP(E$1,'Point System'!$A:$A,'Point System'!$C:$C,0)</f>
        <v>0</v>
      </c>
      <c r="F131" s="233" cm="1">
        <f t="array" ref="F131">SUMPRODUCT((LOWER(INDEX(Attendance!$D:$ZZ,MATCH($A131,Attendance!$A:$A,0),0))="x")*(Attendance!$D$2:$ZZ$2=_xlfn.XLOOKUP(F$1,'Point System'!$A:$A,'Point System'!$B:$B,""))*(TEXT(Attendance!$D$1:$ZZ$1,"mmm")="Jun"))*_xlfn.XLOOKUP(F$1,'Point System'!$A:$A,'Point System'!$C:$C,0)</f>
        <v>0</v>
      </c>
      <c r="G131" s="233" cm="1">
        <f t="array" ref="G131">SUMPRODUCT((LOWER(INDEX(Attendance!$D:$ZZ,MATCH($A131,Attendance!$A:$A,0),0))="x")*(Attendance!$D$2:$ZZ$2=_xlfn.XLOOKUP(G$1,'Point System'!$A:$A,'Point System'!$B:$B,""))*(TEXT(Attendance!$D$1:$ZZ$1,"mmm")="Jun"))*_xlfn.XLOOKUP(G$1,'Point System'!$A:$A,'Point System'!$C:$C,0)</f>
        <v>0</v>
      </c>
      <c r="H131" s="233" cm="1">
        <f t="array" ref="H131">SUMPRODUCT((LOWER(INDEX(Attendance!$D:$ZZ,MATCH($A131,Attendance!$A:$A,0),0))="x")*(Attendance!$D$2:$ZZ$2=_xlfn.XLOOKUP(H$1,'Point System'!$A:$A,'Point System'!$B:$B,""))*(TEXT(Attendance!$D$1:$ZZ$1,"mmm")="Jun"))*_xlfn.XLOOKUP(H$1,'Point System'!$A:$A,'Point System'!$C:$C,0)</f>
        <v>0</v>
      </c>
      <c r="I131" s="233" cm="1">
        <f t="array" ref="I131">SUMPRODUCT((LOWER(INDEX(Attendance!$D:$ZZ,MATCH($A131,Attendance!$A:$A,0),0))="x")*(Attendance!$D$2:$ZZ$2=_xlfn.XLOOKUP(I$1,'Point System'!$A:$A,'Point System'!$B:$B,""))*(TEXT(Attendance!$D$1:$ZZ$1,"mmm")="Jun"))*_xlfn.XLOOKUP(I$1,'Point System'!$A:$A,'Point System'!$C:$C,0)</f>
        <v>0</v>
      </c>
      <c r="J131" s="233" cm="1">
        <f t="array" ref="J131">SUMPRODUCT((LOWER(INDEX(Attendance!$D:$ZZ,MATCH($A131,Attendance!$A:$A,0),0))="x")*(Attendance!$D$2:$ZZ$2=_xlfn.XLOOKUP(J$1,'Point System'!$A:$A,'Point System'!$B:$B,""))*(TEXT(Attendance!$D$1:$ZZ$1,"mmm")="Jun"))*_xlfn.XLOOKUP(J$1,'Point System'!$A:$A,'Point System'!$C:$C,0)</f>
        <v>0</v>
      </c>
      <c r="K131" s="233" cm="1">
        <f t="array" ref="K131">SUMPRODUCT((LOWER(INDEX(Attendance!$D:$ZZ,MATCH($A131,Attendance!$A:$A,0),0))="x")*(Attendance!$D$2:$ZZ$2=_xlfn.XLOOKUP(K$1,'Point System'!$A:$A,'Point System'!$B:$B,""))*(TEXT(Attendance!$D$1:$ZZ$1,"mmm")="Jun"))*_xlfn.XLOOKUP(K$1,'Point System'!$A:$A,'Point System'!$C:$C,0)</f>
        <v>0</v>
      </c>
      <c r="L131" s="188"/>
      <c r="M131" s="188"/>
      <c r="N131" s="188"/>
      <c r="O131" s="188"/>
      <c r="P131" s="241">
        <f t="shared" si="3"/>
        <v>0</v>
      </c>
      <c r="Q131" s="242">
        <f>IFERROR(INDEX(Deduction!$AO:$AO,MATCH($A131,Deduction!$A:$A,0))*_xlfn.XLOOKUP(Q$1,'Point System'!$E:$E,'Point System'!$G:$G,0),0)</f>
        <v>0</v>
      </c>
      <c r="R131" s="242">
        <f>IFERROR(INDEX(Deduction!$AP:$AP,MATCH($A131,Deduction!$A:$A,0))*_xlfn.XLOOKUP(R$1,'Point System'!$E:$E,'Point System'!$G:$G,0),0)</f>
        <v>0</v>
      </c>
      <c r="S131" s="242">
        <f>IFERROR(INDEX(Deduction!$AQ:$AQ,MATCH($A131,Deduction!$A:$A,0))*_xlfn.XLOOKUP(S$1,'Point System'!$E:$E,'Point System'!$G:$G,0),0)</f>
        <v>0</v>
      </c>
      <c r="T131" s="242">
        <f>IFERROR(INDEX(Deduction!$AR:$AR,MATCH($A131,Deduction!$A:$A,0))*_xlfn.XLOOKUP(T$1,'Point System'!$E:$E,'Point System'!$G:$G,0),0)</f>
        <v>0</v>
      </c>
      <c r="U131" s="242">
        <f>IFERROR(INDEX(Deduction!$AS:$AS,MATCH($A131,Deduction!$A:$A,0))*_xlfn.XLOOKUP(U$1,'Point System'!$E:$E,'Point System'!$G:$G,0),0)</f>
        <v>0</v>
      </c>
      <c r="V131" s="242">
        <f>IFERROR(INDEX(Deduction!$AT:$AT,MATCH($A131,Deduction!$A:$A,0))*_xlfn.XLOOKUP(V$1,'Point System'!$E:$E,'Point System'!$G:$G,0),0)</f>
        <v>0</v>
      </c>
      <c r="W131" s="243">
        <f t="shared" si="4"/>
        <v>0</v>
      </c>
      <c r="X131" s="241">
        <f t="shared" si="5"/>
        <v>0</v>
      </c>
      <c r="Y131" s="244" cm="1">
        <f t="array" ref="Y131">IFERROR(SUMPRODUCT((LOWER(INDEX(Attendance!$E:$ZZ,MATCH($A131,Attendance!$A:$A,0),0))="x")*(TEXT(Attendance!$E$1:$ZZ$1,"mmm")="Jun"))/SUMPRODUCT((Attendance!$E$1:$ZZ$1&lt;&gt;"")*(TEXT(Attendance!$E$1:$ZZ$1,"mmm")="Jun")),0)</f>
        <v>0</v>
      </c>
      <c r="Z131" s="245" cm="1">
        <f t="array" ref="Z131">IFERROR(SUMPRODUCT((LOWER(INDEX(Attendance!$E:$ZZ,MATCH($A131,Attendance!$A:$A,0),0))="x")*(Attendance!$E$2:$ZZ$2=_xlfn.XLOOKUP(E$1,'Point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32" spans="1:26" x14ac:dyDescent="0.25">
      <c r="A132" s="58">
        <f>Attendance!A131</f>
        <v>129</v>
      </c>
      <c r="B132" s="60" t="str">
        <f>IF($A132=0,"",IFERROR(_xlfn.LET(_xlpm.x,INDEX(Attendance!$B:$B,MATCH($A132,Attendance!$A:$A,0)),IF(_xlpm.x=0,"",_xlpm.x)),""))</f>
        <v/>
      </c>
      <c r="C132" s="60" t="str">
        <f>IF($A132=0,"",IFERROR(_xlfn.LET(_xlpm.x,INDEX(Attendance!$C:$C,MATCH($A132,Attendance!$A:$A,0)),IF(_xlpm.x=0,"",_xlpm.x)),""))</f>
        <v/>
      </c>
      <c r="D132" s="60" t="str">
        <f>IF($A132=0,"",IFERROR(_xlfn.LET(_xlpm.x,INDEX(Attendance!$D:$D,MATCH($A132,Attendance!$A:$A,0)),IF(_xlpm.x=0,"",_xlpm.x)),""))</f>
        <v/>
      </c>
      <c r="E132" s="233" cm="1">
        <f t="array" ref="E132">SUMPRODUCT((LOWER(INDEX(Attendance!$D:$ZZ,MATCH($A132,Attendance!$A:$A,0),0))="x")*(Attendance!$D$2:$ZZ$2=_xlfn.XLOOKUP(E$1,'Point System'!$A:$A,'Point System'!$B:$B,""))*(TEXT(Attendance!$D$1:$ZZ$1,"mmm")="Jun"))*_xlfn.XLOOKUP(E$1,'Point System'!$A:$A,'Point System'!$C:$C,0)</f>
        <v>0</v>
      </c>
      <c r="F132" s="233" cm="1">
        <f t="array" ref="F132">SUMPRODUCT((LOWER(INDEX(Attendance!$D:$ZZ,MATCH($A132,Attendance!$A:$A,0),0))="x")*(Attendance!$D$2:$ZZ$2=_xlfn.XLOOKUP(F$1,'Point System'!$A:$A,'Point System'!$B:$B,""))*(TEXT(Attendance!$D$1:$ZZ$1,"mmm")="Jun"))*_xlfn.XLOOKUP(F$1,'Point System'!$A:$A,'Point System'!$C:$C,0)</f>
        <v>0</v>
      </c>
      <c r="G132" s="233" cm="1">
        <f t="array" ref="G132">SUMPRODUCT((LOWER(INDEX(Attendance!$D:$ZZ,MATCH($A132,Attendance!$A:$A,0),0))="x")*(Attendance!$D$2:$ZZ$2=_xlfn.XLOOKUP(G$1,'Point System'!$A:$A,'Point System'!$B:$B,""))*(TEXT(Attendance!$D$1:$ZZ$1,"mmm")="Jun"))*_xlfn.XLOOKUP(G$1,'Point System'!$A:$A,'Point System'!$C:$C,0)</f>
        <v>0</v>
      </c>
      <c r="H132" s="233" cm="1">
        <f t="array" ref="H132">SUMPRODUCT((LOWER(INDEX(Attendance!$D:$ZZ,MATCH($A132,Attendance!$A:$A,0),0))="x")*(Attendance!$D$2:$ZZ$2=_xlfn.XLOOKUP(H$1,'Point System'!$A:$A,'Point System'!$B:$B,""))*(TEXT(Attendance!$D$1:$ZZ$1,"mmm")="Jun"))*_xlfn.XLOOKUP(H$1,'Point System'!$A:$A,'Point System'!$C:$C,0)</f>
        <v>0</v>
      </c>
      <c r="I132" s="233" cm="1">
        <f t="array" ref="I132">SUMPRODUCT((LOWER(INDEX(Attendance!$D:$ZZ,MATCH($A132,Attendance!$A:$A,0),0))="x")*(Attendance!$D$2:$ZZ$2=_xlfn.XLOOKUP(I$1,'Point System'!$A:$A,'Point System'!$B:$B,""))*(TEXT(Attendance!$D$1:$ZZ$1,"mmm")="Jun"))*_xlfn.XLOOKUP(I$1,'Point System'!$A:$A,'Point System'!$C:$C,0)</f>
        <v>0</v>
      </c>
      <c r="J132" s="233" cm="1">
        <f t="array" ref="J132">SUMPRODUCT((LOWER(INDEX(Attendance!$D:$ZZ,MATCH($A132,Attendance!$A:$A,0),0))="x")*(Attendance!$D$2:$ZZ$2=_xlfn.XLOOKUP(J$1,'Point System'!$A:$A,'Point System'!$B:$B,""))*(TEXT(Attendance!$D$1:$ZZ$1,"mmm")="Jun"))*_xlfn.XLOOKUP(J$1,'Point System'!$A:$A,'Point System'!$C:$C,0)</f>
        <v>0</v>
      </c>
      <c r="K132" s="233" cm="1">
        <f t="array" ref="K132">SUMPRODUCT((LOWER(INDEX(Attendance!$D:$ZZ,MATCH($A132,Attendance!$A:$A,0),0))="x")*(Attendance!$D$2:$ZZ$2=_xlfn.XLOOKUP(K$1,'Point System'!$A:$A,'Point System'!$B:$B,""))*(TEXT(Attendance!$D$1:$ZZ$1,"mmm")="Jun"))*_xlfn.XLOOKUP(K$1,'Point System'!$A:$A,'Point System'!$C:$C,0)</f>
        <v>0</v>
      </c>
      <c r="L132" s="188"/>
      <c r="M132" s="188"/>
      <c r="N132" s="188"/>
      <c r="O132" s="188"/>
      <c r="P132" s="241">
        <f t="shared" ref="P132:P153" si="6">SUM(E132:O132)</f>
        <v>0</v>
      </c>
      <c r="Q132" s="242">
        <f>IFERROR(INDEX(Deduction!$AO:$AO,MATCH($A132,Deduction!$A:$A,0))*_xlfn.XLOOKUP(Q$1,'Point System'!$E:$E,'Point System'!$G:$G,0),0)</f>
        <v>0</v>
      </c>
      <c r="R132" s="242">
        <f>IFERROR(INDEX(Deduction!$AP:$AP,MATCH($A132,Deduction!$A:$A,0))*_xlfn.XLOOKUP(R$1,'Point System'!$E:$E,'Point System'!$G:$G,0),0)</f>
        <v>0</v>
      </c>
      <c r="S132" s="242">
        <f>IFERROR(INDEX(Deduction!$AQ:$AQ,MATCH($A132,Deduction!$A:$A,0))*_xlfn.XLOOKUP(S$1,'Point System'!$E:$E,'Point System'!$G:$G,0),0)</f>
        <v>0</v>
      </c>
      <c r="T132" s="242">
        <f>IFERROR(INDEX(Deduction!$AR:$AR,MATCH($A132,Deduction!$A:$A,0))*_xlfn.XLOOKUP(T$1,'Point System'!$E:$E,'Point System'!$G:$G,0),0)</f>
        <v>0</v>
      </c>
      <c r="U132" s="242">
        <f>IFERROR(INDEX(Deduction!$AS:$AS,MATCH($A132,Deduction!$A:$A,0))*_xlfn.XLOOKUP(U$1,'Point System'!$E:$E,'Point System'!$G:$G,0),0)</f>
        <v>0</v>
      </c>
      <c r="V132" s="242">
        <f>IFERROR(INDEX(Deduction!$AT:$AT,MATCH($A132,Deduction!$A:$A,0))*_xlfn.XLOOKUP(V$1,'Point System'!$E:$E,'Point System'!$G:$G,0),0)</f>
        <v>0</v>
      </c>
      <c r="W132" s="243">
        <f t="shared" ref="W132:W153" si="7">SUM(Q132:V132)</f>
        <v>0</v>
      </c>
      <c r="X132" s="241">
        <f t="shared" ref="X132:X153" si="8">P132-W132</f>
        <v>0</v>
      </c>
      <c r="Y132" s="244" cm="1">
        <f t="array" ref="Y132">IFERROR(SUMPRODUCT((LOWER(INDEX(Attendance!$E:$ZZ,MATCH($A132,Attendance!$A:$A,0),0))="x")*(TEXT(Attendance!$E$1:$ZZ$1,"mmm")="Jun"))/SUMPRODUCT((Attendance!$E$1:$ZZ$1&lt;&gt;"")*(TEXT(Attendance!$E$1:$ZZ$1,"mmm")="Jun")),0)</f>
        <v>0</v>
      </c>
      <c r="Z132" s="245" cm="1">
        <f t="array" ref="Z132">IFERROR(SUMPRODUCT((LOWER(INDEX(Attendance!$E:$ZZ,MATCH($A132,Attendance!$A:$A,0),0))="x")*(Attendance!$E$2:$ZZ$2=_xlfn.XLOOKUP(E$1,'Point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33" spans="1:26" x14ac:dyDescent="0.25">
      <c r="A133" s="60">
        <f>Attendance!A132</f>
        <v>130</v>
      </c>
      <c r="B133" s="60" t="str">
        <f>IF($A133=0,"",IFERROR(_xlfn.LET(_xlpm.x,INDEX(Attendance!$B:$B,MATCH($A133,Attendance!$A:$A,0)),IF(_xlpm.x=0,"",_xlpm.x)),""))</f>
        <v/>
      </c>
      <c r="C133" s="60" t="str">
        <f>IF($A133=0,"",IFERROR(_xlfn.LET(_xlpm.x,INDEX(Attendance!$C:$C,MATCH($A133,Attendance!$A:$A,0)),IF(_xlpm.x=0,"",_xlpm.x)),""))</f>
        <v/>
      </c>
      <c r="D133" s="60" t="str">
        <f>IF($A133=0,"",IFERROR(_xlfn.LET(_xlpm.x,INDEX(Attendance!$D:$D,MATCH($A133,Attendance!$A:$A,0)),IF(_xlpm.x=0,"",_xlpm.x)),""))</f>
        <v/>
      </c>
      <c r="E133" s="233" cm="1">
        <f t="array" ref="E133">SUMPRODUCT((LOWER(INDEX(Attendance!$D:$ZZ,MATCH($A133,Attendance!$A:$A,0),0))="x")*(Attendance!$D$2:$ZZ$2=_xlfn.XLOOKUP(E$1,'Point System'!$A:$A,'Point System'!$B:$B,""))*(TEXT(Attendance!$D$1:$ZZ$1,"mmm")="Jun"))*_xlfn.XLOOKUP(E$1,'Point System'!$A:$A,'Point System'!$C:$C,0)</f>
        <v>0</v>
      </c>
      <c r="F133" s="233" cm="1">
        <f t="array" ref="F133">SUMPRODUCT((LOWER(INDEX(Attendance!$D:$ZZ,MATCH($A133,Attendance!$A:$A,0),0))="x")*(Attendance!$D$2:$ZZ$2=_xlfn.XLOOKUP(F$1,'Point System'!$A:$A,'Point System'!$B:$B,""))*(TEXT(Attendance!$D$1:$ZZ$1,"mmm")="Jun"))*_xlfn.XLOOKUP(F$1,'Point System'!$A:$A,'Point System'!$C:$C,0)</f>
        <v>0</v>
      </c>
      <c r="G133" s="233" cm="1">
        <f t="array" ref="G133">SUMPRODUCT((LOWER(INDEX(Attendance!$D:$ZZ,MATCH($A133,Attendance!$A:$A,0),0))="x")*(Attendance!$D$2:$ZZ$2=_xlfn.XLOOKUP(G$1,'Point System'!$A:$A,'Point System'!$B:$B,""))*(TEXT(Attendance!$D$1:$ZZ$1,"mmm")="Jun"))*_xlfn.XLOOKUP(G$1,'Point System'!$A:$A,'Point System'!$C:$C,0)</f>
        <v>0</v>
      </c>
      <c r="H133" s="233" cm="1">
        <f t="array" ref="H133">SUMPRODUCT((LOWER(INDEX(Attendance!$D:$ZZ,MATCH($A133,Attendance!$A:$A,0),0))="x")*(Attendance!$D$2:$ZZ$2=_xlfn.XLOOKUP(H$1,'Point System'!$A:$A,'Point System'!$B:$B,""))*(TEXT(Attendance!$D$1:$ZZ$1,"mmm")="Jun"))*_xlfn.XLOOKUP(H$1,'Point System'!$A:$A,'Point System'!$C:$C,0)</f>
        <v>0</v>
      </c>
      <c r="I133" s="233" cm="1">
        <f t="array" ref="I133">SUMPRODUCT((LOWER(INDEX(Attendance!$D:$ZZ,MATCH($A133,Attendance!$A:$A,0),0))="x")*(Attendance!$D$2:$ZZ$2=_xlfn.XLOOKUP(I$1,'Point System'!$A:$A,'Point System'!$B:$B,""))*(TEXT(Attendance!$D$1:$ZZ$1,"mmm")="Jun"))*_xlfn.XLOOKUP(I$1,'Point System'!$A:$A,'Point System'!$C:$C,0)</f>
        <v>0</v>
      </c>
      <c r="J133" s="233" cm="1">
        <f t="array" ref="J133">SUMPRODUCT((LOWER(INDEX(Attendance!$D:$ZZ,MATCH($A133,Attendance!$A:$A,0),0))="x")*(Attendance!$D$2:$ZZ$2=_xlfn.XLOOKUP(J$1,'Point System'!$A:$A,'Point System'!$B:$B,""))*(TEXT(Attendance!$D$1:$ZZ$1,"mmm")="Jun"))*_xlfn.XLOOKUP(J$1,'Point System'!$A:$A,'Point System'!$C:$C,0)</f>
        <v>0</v>
      </c>
      <c r="K133" s="233" cm="1">
        <f t="array" ref="K133">SUMPRODUCT((LOWER(INDEX(Attendance!$D:$ZZ,MATCH($A133,Attendance!$A:$A,0),0))="x")*(Attendance!$D$2:$ZZ$2=_xlfn.XLOOKUP(K$1,'Point System'!$A:$A,'Point System'!$B:$B,""))*(TEXT(Attendance!$D$1:$ZZ$1,"mmm")="Jun"))*_xlfn.XLOOKUP(K$1,'Point System'!$A:$A,'Point System'!$C:$C,0)</f>
        <v>0</v>
      </c>
      <c r="L133" s="188"/>
      <c r="M133" s="188"/>
      <c r="N133" s="188"/>
      <c r="O133" s="188"/>
      <c r="P133" s="241">
        <f t="shared" si="6"/>
        <v>0</v>
      </c>
      <c r="Q133" s="242">
        <f>IFERROR(INDEX(Deduction!$AO:$AO,MATCH($A133,Deduction!$A:$A,0))*_xlfn.XLOOKUP(Q$1,'Point System'!$E:$E,'Point System'!$G:$G,0),0)</f>
        <v>0</v>
      </c>
      <c r="R133" s="242">
        <f>IFERROR(INDEX(Deduction!$AP:$AP,MATCH($A133,Deduction!$A:$A,0))*_xlfn.XLOOKUP(R$1,'Point System'!$E:$E,'Point System'!$G:$G,0),0)</f>
        <v>0</v>
      </c>
      <c r="S133" s="242">
        <f>IFERROR(INDEX(Deduction!$AQ:$AQ,MATCH($A133,Deduction!$A:$A,0))*_xlfn.XLOOKUP(S$1,'Point System'!$E:$E,'Point System'!$G:$G,0),0)</f>
        <v>0</v>
      </c>
      <c r="T133" s="242">
        <f>IFERROR(INDEX(Deduction!$AR:$AR,MATCH($A133,Deduction!$A:$A,0))*_xlfn.XLOOKUP(T$1,'Point System'!$E:$E,'Point System'!$G:$G,0),0)</f>
        <v>0</v>
      </c>
      <c r="U133" s="242">
        <f>IFERROR(INDEX(Deduction!$AS:$AS,MATCH($A133,Deduction!$A:$A,0))*_xlfn.XLOOKUP(U$1,'Point System'!$E:$E,'Point System'!$G:$G,0),0)</f>
        <v>0</v>
      </c>
      <c r="V133" s="242">
        <f>IFERROR(INDEX(Deduction!$AT:$AT,MATCH($A133,Deduction!$A:$A,0))*_xlfn.XLOOKUP(V$1,'Point System'!$E:$E,'Point System'!$G:$G,0),0)</f>
        <v>0</v>
      </c>
      <c r="W133" s="243">
        <f t="shared" si="7"/>
        <v>0</v>
      </c>
      <c r="X133" s="241">
        <f t="shared" si="8"/>
        <v>0</v>
      </c>
      <c r="Y133" s="244" cm="1">
        <f t="array" ref="Y133">IFERROR(SUMPRODUCT((LOWER(INDEX(Attendance!$E:$ZZ,MATCH($A133,Attendance!$A:$A,0),0))="x")*(TEXT(Attendance!$E$1:$ZZ$1,"mmm")="Jun"))/SUMPRODUCT((Attendance!$E$1:$ZZ$1&lt;&gt;"")*(TEXT(Attendance!$E$1:$ZZ$1,"mmm")="Jun")),0)</f>
        <v>0</v>
      </c>
      <c r="Z133" s="245" cm="1">
        <f t="array" ref="Z133">IFERROR(SUMPRODUCT((LOWER(INDEX(Attendance!$E:$ZZ,MATCH($A133,Attendance!$A:$A,0),0))="x")*(Attendance!$E$2:$ZZ$2=_xlfn.XLOOKUP(E$1,'Point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34" spans="1:26" x14ac:dyDescent="0.25">
      <c r="A134" s="58">
        <f>Attendance!A133</f>
        <v>131</v>
      </c>
      <c r="B134" s="60" t="str">
        <f>IF($A134=0,"",IFERROR(_xlfn.LET(_xlpm.x,INDEX(Attendance!$B:$B,MATCH($A134,Attendance!$A:$A,0)),IF(_xlpm.x=0,"",_xlpm.x)),""))</f>
        <v/>
      </c>
      <c r="C134" s="60" t="str">
        <f>IF($A134=0,"",IFERROR(_xlfn.LET(_xlpm.x,INDEX(Attendance!$C:$C,MATCH($A134,Attendance!$A:$A,0)),IF(_xlpm.x=0,"",_xlpm.x)),""))</f>
        <v/>
      </c>
      <c r="D134" s="60" t="str">
        <f>IF($A134=0,"",IFERROR(_xlfn.LET(_xlpm.x,INDEX(Attendance!$D:$D,MATCH($A134,Attendance!$A:$A,0)),IF(_xlpm.x=0,"",_xlpm.x)),""))</f>
        <v/>
      </c>
      <c r="E134" s="233" cm="1">
        <f t="array" ref="E134">SUMPRODUCT((LOWER(INDEX(Attendance!$D:$ZZ,MATCH($A134,Attendance!$A:$A,0),0))="x")*(Attendance!$D$2:$ZZ$2=_xlfn.XLOOKUP(E$1,'Point System'!$A:$A,'Point System'!$B:$B,""))*(TEXT(Attendance!$D$1:$ZZ$1,"mmm")="Jun"))*_xlfn.XLOOKUP(E$1,'Point System'!$A:$A,'Point System'!$C:$C,0)</f>
        <v>0</v>
      </c>
      <c r="F134" s="233" cm="1">
        <f t="array" ref="F134">SUMPRODUCT((LOWER(INDEX(Attendance!$D:$ZZ,MATCH($A134,Attendance!$A:$A,0),0))="x")*(Attendance!$D$2:$ZZ$2=_xlfn.XLOOKUP(F$1,'Point System'!$A:$A,'Point System'!$B:$B,""))*(TEXT(Attendance!$D$1:$ZZ$1,"mmm")="Jun"))*_xlfn.XLOOKUP(F$1,'Point System'!$A:$A,'Point System'!$C:$C,0)</f>
        <v>0</v>
      </c>
      <c r="G134" s="233" cm="1">
        <f t="array" ref="G134">SUMPRODUCT((LOWER(INDEX(Attendance!$D:$ZZ,MATCH($A134,Attendance!$A:$A,0),0))="x")*(Attendance!$D$2:$ZZ$2=_xlfn.XLOOKUP(G$1,'Point System'!$A:$A,'Point System'!$B:$B,""))*(TEXT(Attendance!$D$1:$ZZ$1,"mmm")="Jun"))*_xlfn.XLOOKUP(G$1,'Point System'!$A:$A,'Point System'!$C:$C,0)</f>
        <v>0</v>
      </c>
      <c r="H134" s="233" cm="1">
        <f t="array" ref="H134">SUMPRODUCT((LOWER(INDEX(Attendance!$D:$ZZ,MATCH($A134,Attendance!$A:$A,0),0))="x")*(Attendance!$D$2:$ZZ$2=_xlfn.XLOOKUP(H$1,'Point System'!$A:$A,'Point System'!$B:$B,""))*(TEXT(Attendance!$D$1:$ZZ$1,"mmm")="Jun"))*_xlfn.XLOOKUP(H$1,'Point System'!$A:$A,'Point System'!$C:$C,0)</f>
        <v>0</v>
      </c>
      <c r="I134" s="233" cm="1">
        <f t="array" ref="I134">SUMPRODUCT((LOWER(INDEX(Attendance!$D:$ZZ,MATCH($A134,Attendance!$A:$A,0),0))="x")*(Attendance!$D$2:$ZZ$2=_xlfn.XLOOKUP(I$1,'Point System'!$A:$A,'Point System'!$B:$B,""))*(TEXT(Attendance!$D$1:$ZZ$1,"mmm")="Jun"))*_xlfn.XLOOKUP(I$1,'Point System'!$A:$A,'Point System'!$C:$C,0)</f>
        <v>0</v>
      </c>
      <c r="J134" s="233" cm="1">
        <f t="array" ref="J134">SUMPRODUCT((LOWER(INDEX(Attendance!$D:$ZZ,MATCH($A134,Attendance!$A:$A,0),0))="x")*(Attendance!$D$2:$ZZ$2=_xlfn.XLOOKUP(J$1,'Point System'!$A:$A,'Point System'!$B:$B,""))*(TEXT(Attendance!$D$1:$ZZ$1,"mmm")="Jun"))*_xlfn.XLOOKUP(J$1,'Point System'!$A:$A,'Point System'!$C:$C,0)</f>
        <v>0</v>
      </c>
      <c r="K134" s="233" cm="1">
        <f t="array" ref="K134">SUMPRODUCT((LOWER(INDEX(Attendance!$D:$ZZ,MATCH($A134,Attendance!$A:$A,0),0))="x")*(Attendance!$D$2:$ZZ$2=_xlfn.XLOOKUP(K$1,'Point System'!$A:$A,'Point System'!$B:$B,""))*(TEXT(Attendance!$D$1:$ZZ$1,"mmm")="Jun"))*_xlfn.XLOOKUP(K$1,'Point System'!$A:$A,'Point System'!$C:$C,0)</f>
        <v>0</v>
      </c>
      <c r="L134" s="188"/>
      <c r="M134" s="188"/>
      <c r="N134" s="188"/>
      <c r="O134" s="188"/>
      <c r="P134" s="241">
        <f t="shared" si="6"/>
        <v>0</v>
      </c>
      <c r="Q134" s="242">
        <f>IFERROR(INDEX(Deduction!$AO:$AO,MATCH($A134,Deduction!$A:$A,0))*_xlfn.XLOOKUP(Q$1,'Point System'!$E:$E,'Point System'!$G:$G,0),0)</f>
        <v>0</v>
      </c>
      <c r="R134" s="242">
        <f>IFERROR(INDEX(Deduction!$AP:$AP,MATCH($A134,Deduction!$A:$A,0))*_xlfn.XLOOKUP(R$1,'Point System'!$E:$E,'Point System'!$G:$G,0),0)</f>
        <v>0</v>
      </c>
      <c r="S134" s="242">
        <f>IFERROR(INDEX(Deduction!$AQ:$AQ,MATCH($A134,Deduction!$A:$A,0))*_xlfn.XLOOKUP(S$1,'Point System'!$E:$E,'Point System'!$G:$G,0),0)</f>
        <v>0</v>
      </c>
      <c r="T134" s="242">
        <f>IFERROR(INDEX(Deduction!$AR:$AR,MATCH($A134,Deduction!$A:$A,0))*_xlfn.XLOOKUP(T$1,'Point System'!$E:$E,'Point System'!$G:$G,0),0)</f>
        <v>0</v>
      </c>
      <c r="U134" s="242">
        <f>IFERROR(INDEX(Deduction!$AS:$AS,MATCH($A134,Deduction!$A:$A,0))*_xlfn.XLOOKUP(U$1,'Point System'!$E:$E,'Point System'!$G:$G,0),0)</f>
        <v>0</v>
      </c>
      <c r="V134" s="242">
        <f>IFERROR(INDEX(Deduction!$AT:$AT,MATCH($A134,Deduction!$A:$A,0))*_xlfn.XLOOKUP(V$1,'Point System'!$E:$E,'Point System'!$G:$G,0),0)</f>
        <v>0</v>
      </c>
      <c r="W134" s="243">
        <f t="shared" si="7"/>
        <v>0</v>
      </c>
      <c r="X134" s="241">
        <f t="shared" si="8"/>
        <v>0</v>
      </c>
      <c r="Y134" s="244" cm="1">
        <f t="array" ref="Y134">IFERROR(SUMPRODUCT((LOWER(INDEX(Attendance!$E:$ZZ,MATCH($A134,Attendance!$A:$A,0),0))="x")*(TEXT(Attendance!$E$1:$ZZ$1,"mmm")="Jun"))/SUMPRODUCT((Attendance!$E$1:$ZZ$1&lt;&gt;"")*(TEXT(Attendance!$E$1:$ZZ$1,"mmm")="Jun")),0)</f>
        <v>0</v>
      </c>
      <c r="Z134" s="245" cm="1">
        <f t="array" ref="Z134">IFERROR(SUMPRODUCT((LOWER(INDEX(Attendance!$E:$ZZ,MATCH($A134,Attendance!$A:$A,0),0))="x")*(Attendance!$E$2:$ZZ$2=_xlfn.XLOOKUP(E$1,'Point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35" spans="1:26" x14ac:dyDescent="0.25">
      <c r="A135" s="60">
        <f>Attendance!A134</f>
        <v>132</v>
      </c>
      <c r="B135" s="60" t="str">
        <f>IF($A135=0,"",IFERROR(_xlfn.LET(_xlpm.x,INDEX(Attendance!$B:$B,MATCH($A135,Attendance!$A:$A,0)),IF(_xlpm.x=0,"",_xlpm.x)),""))</f>
        <v/>
      </c>
      <c r="C135" s="60" t="str">
        <f>IF($A135=0,"",IFERROR(_xlfn.LET(_xlpm.x,INDEX(Attendance!$C:$C,MATCH($A135,Attendance!$A:$A,0)),IF(_xlpm.x=0,"",_xlpm.x)),""))</f>
        <v/>
      </c>
      <c r="D135" s="60" t="str">
        <f>IF($A135=0,"",IFERROR(_xlfn.LET(_xlpm.x,INDEX(Attendance!$D:$D,MATCH($A135,Attendance!$A:$A,0)),IF(_xlpm.x=0,"",_xlpm.x)),""))</f>
        <v/>
      </c>
      <c r="E135" s="233" cm="1">
        <f t="array" ref="E135">SUMPRODUCT((LOWER(INDEX(Attendance!$D:$ZZ,MATCH($A135,Attendance!$A:$A,0),0))="x")*(Attendance!$D$2:$ZZ$2=_xlfn.XLOOKUP(E$1,'Point System'!$A:$A,'Point System'!$B:$B,""))*(TEXT(Attendance!$D$1:$ZZ$1,"mmm")="Jun"))*_xlfn.XLOOKUP(E$1,'Point System'!$A:$A,'Point System'!$C:$C,0)</f>
        <v>0</v>
      </c>
      <c r="F135" s="233" cm="1">
        <f t="array" ref="F135">SUMPRODUCT((LOWER(INDEX(Attendance!$D:$ZZ,MATCH($A135,Attendance!$A:$A,0),0))="x")*(Attendance!$D$2:$ZZ$2=_xlfn.XLOOKUP(F$1,'Point System'!$A:$A,'Point System'!$B:$B,""))*(TEXT(Attendance!$D$1:$ZZ$1,"mmm")="Jun"))*_xlfn.XLOOKUP(F$1,'Point System'!$A:$A,'Point System'!$C:$C,0)</f>
        <v>0</v>
      </c>
      <c r="G135" s="233" cm="1">
        <f t="array" ref="G135">SUMPRODUCT((LOWER(INDEX(Attendance!$D:$ZZ,MATCH($A135,Attendance!$A:$A,0),0))="x")*(Attendance!$D$2:$ZZ$2=_xlfn.XLOOKUP(G$1,'Point System'!$A:$A,'Point System'!$B:$B,""))*(TEXT(Attendance!$D$1:$ZZ$1,"mmm")="Jun"))*_xlfn.XLOOKUP(G$1,'Point System'!$A:$A,'Point System'!$C:$C,0)</f>
        <v>0</v>
      </c>
      <c r="H135" s="233" cm="1">
        <f t="array" ref="H135">SUMPRODUCT((LOWER(INDEX(Attendance!$D:$ZZ,MATCH($A135,Attendance!$A:$A,0),0))="x")*(Attendance!$D$2:$ZZ$2=_xlfn.XLOOKUP(H$1,'Point System'!$A:$A,'Point System'!$B:$B,""))*(TEXT(Attendance!$D$1:$ZZ$1,"mmm")="Jun"))*_xlfn.XLOOKUP(H$1,'Point System'!$A:$A,'Point System'!$C:$C,0)</f>
        <v>0</v>
      </c>
      <c r="I135" s="233" cm="1">
        <f t="array" ref="I135">SUMPRODUCT((LOWER(INDEX(Attendance!$D:$ZZ,MATCH($A135,Attendance!$A:$A,0),0))="x")*(Attendance!$D$2:$ZZ$2=_xlfn.XLOOKUP(I$1,'Point System'!$A:$A,'Point System'!$B:$B,""))*(TEXT(Attendance!$D$1:$ZZ$1,"mmm")="Jun"))*_xlfn.XLOOKUP(I$1,'Point System'!$A:$A,'Point System'!$C:$C,0)</f>
        <v>0</v>
      </c>
      <c r="J135" s="233" cm="1">
        <f t="array" ref="J135">SUMPRODUCT((LOWER(INDEX(Attendance!$D:$ZZ,MATCH($A135,Attendance!$A:$A,0),0))="x")*(Attendance!$D$2:$ZZ$2=_xlfn.XLOOKUP(J$1,'Point System'!$A:$A,'Point System'!$B:$B,""))*(TEXT(Attendance!$D$1:$ZZ$1,"mmm")="Jun"))*_xlfn.XLOOKUP(J$1,'Point System'!$A:$A,'Point System'!$C:$C,0)</f>
        <v>0</v>
      </c>
      <c r="K135" s="233" cm="1">
        <f t="array" ref="K135">SUMPRODUCT((LOWER(INDEX(Attendance!$D:$ZZ,MATCH($A135,Attendance!$A:$A,0),0))="x")*(Attendance!$D$2:$ZZ$2=_xlfn.XLOOKUP(K$1,'Point System'!$A:$A,'Point System'!$B:$B,""))*(TEXT(Attendance!$D$1:$ZZ$1,"mmm")="Jun"))*_xlfn.XLOOKUP(K$1,'Point System'!$A:$A,'Point System'!$C:$C,0)</f>
        <v>0</v>
      </c>
      <c r="L135" s="188"/>
      <c r="M135" s="188"/>
      <c r="N135" s="188"/>
      <c r="O135" s="188"/>
      <c r="P135" s="241">
        <f t="shared" si="6"/>
        <v>0</v>
      </c>
      <c r="Q135" s="242">
        <f>IFERROR(INDEX(Deduction!$AO:$AO,MATCH($A135,Deduction!$A:$A,0))*_xlfn.XLOOKUP(Q$1,'Point System'!$E:$E,'Point System'!$G:$G,0),0)</f>
        <v>0</v>
      </c>
      <c r="R135" s="242">
        <f>IFERROR(INDEX(Deduction!$AP:$AP,MATCH($A135,Deduction!$A:$A,0))*_xlfn.XLOOKUP(R$1,'Point System'!$E:$E,'Point System'!$G:$G,0),0)</f>
        <v>0</v>
      </c>
      <c r="S135" s="242">
        <f>IFERROR(INDEX(Deduction!$AQ:$AQ,MATCH($A135,Deduction!$A:$A,0))*_xlfn.XLOOKUP(S$1,'Point System'!$E:$E,'Point System'!$G:$G,0),0)</f>
        <v>0</v>
      </c>
      <c r="T135" s="242">
        <f>IFERROR(INDEX(Deduction!$AR:$AR,MATCH($A135,Deduction!$A:$A,0))*_xlfn.XLOOKUP(T$1,'Point System'!$E:$E,'Point System'!$G:$G,0),0)</f>
        <v>0</v>
      </c>
      <c r="U135" s="242">
        <f>IFERROR(INDEX(Deduction!$AS:$AS,MATCH($A135,Deduction!$A:$A,0))*_xlfn.XLOOKUP(U$1,'Point System'!$E:$E,'Point System'!$G:$G,0),0)</f>
        <v>0</v>
      </c>
      <c r="V135" s="242">
        <f>IFERROR(INDEX(Deduction!$AT:$AT,MATCH($A135,Deduction!$A:$A,0))*_xlfn.XLOOKUP(V$1,'Point System'!$E:$E,'Point System'!$G:$G,0),0)</f>
        <v>0</v>
      </c>
      <c r="W135" s="243">
        <f t="shared" si="7"/>
        <v>0</v>
      </c>
      <c r="X135" s="241">
        <f t="shared" si="8"/>
        <v>0</v>
      </c>
      <c r="Y135" s="244" cm="1">
        <f t="array" ref="Y135">IFERROR(SUMPRODUCT((LOWER(INDEX(Attendance!$E:$ZZ,MATCH($A135,Attendance!$A:$A,0),0))="x")*(TEXT(Attendance!$E$1:$ZZ$1,"mmm")="Jun"))/SUMPRODUCT((Attendance!$E$1:$ZZ$1&lt;&gt;"")*(TEXT(Attendance!$E$1:$ZZ$1,"mmm")="Jun")),0)</f>
        <v>0</v>
      </c>
      <c r="Z135" s="245" cm="1">
        <f t="array" ref="Z135">IFERROR(SUMPRODUCT((LOWER(INDEX(Attendance!$E:$ZZ,MATCH($A135,Attendance!$A:$A,0),0))="x")*(Attendance!$E$2:$ZZ$2=_xlfn.XLOOKUP(E$1,'Point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36" spans="1:26" x14ac:dyDescent="0.25">
      <c r="A136" s="58">
        <f>Attendance!A135</f>
        <v>133</v>
      </c>
      <c r="B136" s="60" t="str">
        <f>IF($A136=0,"",IFERROR(_xlfn.LET(_xlpm.x,INDEX(Attendance!$B:$B,MATCH($A136,Attendance!$A:$A,0)),IF(_xlpm.x=0,"",_xlpm.x)),""))</f>
        <v/>
      </c>
      <c r="C136" s="60" t="str">
        <f>IF($A136=0,"",IFERROR(_xlfn.LET(_xlpm.x,INDEX(Attendance!$C:$C,MATCH($A136,Attendance!$A:$A,0)),IF(_xlpm.x=0,"",_xlpm.x)),""))</f>
        <v/>
      </c>
      <c r="D136" s="60" t="str">
        <f>IF($A136=0,"",IFERROR(_xlfn.LET(_xlpm.x,INDEX(Attendance!$D:$D,MATCH($A136,Attendance!$A:$A,0)),IF(_xlpm.x=0,"",_xlpm.x)),""))</f>
        <v/>
      </c>
      <c r="E136" s="233" cm="1">
        <f t="array" ref="E136">SUMPRODUCT((LOWER(INDEX(Attendance!$D:$ZZ,MATCH($A136,Attendance!$A:$A,0),0))="x")*(Attendance!$D$2:$ZZ$2=_xlfn.XLOOKUP(E$1,'Point System'!$A:$A,'Point System'!$B:$B,""))*(TEXT(Attendance!$D$1:$ZZ$1,"mmm")="Jun"))*_xlfn.XLOOKUP(E$1,'Point System'!$A:$A,'Point System'!$C:$C,0)</f>
        <v>0</v>
      </c>
      <c r="F136" s="233" cm="1">
        <f t="array" ref="F136">SUMPRODUCT((LOWER(INDEX(Attendance!$D:$ZZ,MATCH($A136,Attendance!$A:$A,0),0))="x")*(Attendance!$D$2:$ZZ$2=_xlfn.XLOOKUP(F$1,'Point System'!$A:$A,'Point System'!$B:$B,""))*(TEXT(Attendance!$D$1:$ZZ$1,"mmm")="Jun"))*_xlfn.XLOOKUP(F$1,'Point System'!$A:$A,'Point System'!$C:$C,0)</f>
        <v>0</v>
      </c>
      <c r="G136" s="233" cm="1">
        <f t="array" ref="G136">SUMPRODUCT((LOWER(INDEX(Attendance!$D:$ZZ,MATCH($A136,Attendance!$A:$A,0),0))="x")*(Attendance!$D$2:$ZZ$2=_xlfn.XLOOKUP(G$1,'Point System'!$A:$A,'Point System'!$B:$B,""))*(TEXT(Attendance!$D$1:$ZZ$1,"mmm")="Jun"))*_xlfn.XLOOKUP(G$1,'Point System'!$A:$A,'Point System'!$C:$C,0)</f>
        <v>0</v>
      </c>
      <c r="H136" s="233" cm="1">
        <f t="array" ref="H136">SUMPRODUCT((LOWER(INDEX(Attendance!$D:$ZZ,MATCH($A136,Attendance!$A:$A,0),0))="x")*(Attendance!$D$2:$ZZ$2=_xlfn.XLOOKUP(H$1,'Point System'!$A:$A,'Point System'!$B:$B,""))*(TEXT(Attendance!$D$1:$ZZ$1,"mmm")="Jun"))*_xlfn.XLOOKUP(H$1,'Point System'!$A:$A,'Point System'!$C:$C,0)</f>
        <v>0</v>
      </c>
      <c r="I136" s="233" cm="1">
        <f t="array" ref="I136">SUMPRODUCT((LOWER(INDEX(Attendance!$D:$ZZ,MATCH($A136,Attendance!$A:$A,0),0))="x")*(Attendance!$D$2:$ZZ$2=_xlfn.XLOOKUP(I$1,'Point System'!$A:$A,'Point System'!$B:$B,""))*(TEXT(Attendance!$D$1:$ZZ$1,"mmm")="Jun"))*_xlfn.XLOOKUP(I$1,'Point System'!$A:$A,'Point System'!$C:$C,0)</f>
        <v>0</v>
      </c>
      <c r="J136" s="233" cm="1">
        <f t="array" ref="J136">SUMPRODUCT((LOWER(INDEX(Attendance!$D:$ZZ,MATCH($A136,Attendance!$A:$A,0),0))="x")*(Attendance!$D$2:$ZZ$2=_xlfn.XLOOKUP(J$1,'Point System'!$A:$A,'Point System'!$B:$B,""))*(TEXT(Attendance!$D$1:$ZZ$1,"mmm")="Jun"))*_xlfn.XLOOKUP(J$1,'Point System'!$A:$A,'Point System'!$C:$C,0)</f>
        <v>0</v>
      </c>
      <c r="K136" s="233" cm="1">
        <f t="array" ref="K136">SUMPRODUCT((LOWER(INDEX(Attendance!$D:$ZZ,MATCH($A136,Attendance!$A:$A,0),0))="x")*(Attendance!$D$2:$ZZ$2=_xlfn.XLOOKUP(K$1,'Point System'!$A:$A,'Point System'!$B:$B,""))*(TEXT(Attendance!$D$1:$ZZ$1,"mmm")="Jun"))*_xlfn.XLOOKUP(K$1,'Point System'!$A:$A,'Point System'!$C:$C,0)</f>
        <v>0</v>
      </c>
      <c r="L136" s="188"/>
      <c r="M136" s="188"/>
      <c r="N136" s="188"/>
      <c r="O136" s="188"/>
      <c r="P136" s="241">
        <f t="shared" si="6"/>
        <v>0</v>
      </c>
      <c r="Q136" s="242">
        <f>IFERROR(INDEX(Deduction!$AO:$AO,MATCH($A136,Deduction!$A:$A,0))*_xlfn.XLOOKUP(Q$1,'Point System'!$E:$E,'Point System'!$G:$G,0),0)</f>
        <v>0</v>
      </c>
      <c r="R136" s="242">
        <f>IFERROR(INDEX(Deduction!$AP:$AP,MATCH($A136,Deduction!$A:$A,0))*_xlfn.XLOOKUP(R$1,'Point System'!$E:$E,'Point System'!$G:$G,0),0)</f>
        <v>0</v>
      </c>
      <c r="S136" s="242">
        <f>IFERROR(INDEX(Deduction!$AQ:$AQ,MATCH($A136,Deduction!$A:$A,0))*_xlfn.XLOOKUP(S$1,'Point System'!$E:$E,'Point System'!$G:$G,0),0)</f>
        <v>0</v>
      </c>
      <c r="T136" s="242">
        <f>IFERROR(INDEX(Deduction!$AR:$AR,MATCH($A136,Deduction!$A:$A,0))*_xlfn.XLOOKUP(T$1,'Point System'!$E:$E,'Point System'!$G:$G,0),0)</f>
        <v>0</v>
      </c>
      <c r="U136" s="242">
        <f>IFERROR(INDEX(Deduction!$AS:$AS,MATCH($A136,Deduction!$A:$A,0))*_xlfn.XLOOKUP(U$1,'Point System'!$E:$E,'Point System'!$G:$G,0),0)</f>
        <v>0</v>
      </c>
      <c r="V136" s="242">
        <f>IFERROR(INDEX(Deduction!$AT:$AT,MATCH($A136,Deduction!$A:$A,0))*_xlfn.XLOOKUP(V$1,'Point System'!$E:$E,'Point System'!$G:$G,0),0)</f>
        <v>0</v>
      </c>
      <c r="W136" s="243">
        <f t="shared" si="7"/>
        <v>0</v>
      </c>
      <c r="X136" s="241">
        <f t="shared" si="8"/>
        <v>0</v>
      </c>
      <c r="Y136" s="244" cm="1">
        <f t="array" ref="Y136">IFERROR(SUMPRODUCT((LOWER(INDEX(Attendance!$E:$ZZ,MATCH($A136,Attendance!$A:$A,0),0))="x")*(TEXT(Attendance!$E$1:$ZZ$1,"mmm")="Jun"))/SUMPRODUCT((Attendance!$E$1:$ZZ$1&lt;&gt;"")*(TEXT(Attendance!$E$1:$ZZ$1,"mmm")="Jun")),0)</f>
        <v>0</v>
      </c>
      <c r="Z136" s="245" cm="1">
        <f t="array" ref="Z136">IFERROR(SUMPRODUCT((LOWER(INDEX(Attendance!$E:$ZZ,MATCH($A136,Attendance!$A:$A,0),0))="x")*(Attendance!$E$2:$ZZ$2=_xlfn.XLOOKUP(E$1,'Point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37" spans="1:26" x14ac:dyDescent="0.25">
      <c r="A137" s="60">
        <f>Attendance!A136</f>
        <v>134</v>
      </c>
      <c r="B137" s="60" t="str">
        <f>IF($A137=0,"",IFERROR(_xlfn.LET(_xlpm.x,INDEX(Attendance!$B:$B,MATCH($A137,Attendance!$A:$A,0)),IF(_xlpm.x=0,"",_xlpm.x)),""))</f>
        <v/>
      </c>
      <c r="C137" s="60" t="str">
        <f>IF($A137=0,"",IFERROR(_xlfn.LET(_xlpm.x,INDEX(Attendance!$C:$C,MATCH($A137,Attendance!$A:$A,0)),IF(_xlpm.x=0,"",_xlpm.x)),""))</f>
        <v/>
      </c>
      <c r="D137" s="60" t="str">
        <f>IF($A137=0,"",IFERROR(_xlfn.LET(_xlpm.x,INDEX(Attendance!$D:$D,MATCH($A137,Attendance!$A:$A,0)),IF(_xlpm.x=0,"",_xlpm.x)),""))</f>
        <v/>
      </c>
      <c r="E137" s="233" cm="1">
        <f t="array" ref="E137">SUMPRODUCT((LOWER(INDEX(Attendance!$D:$ZZ,MATCH($A137,Attendance!$A:$A,0),0))="x")*(Attendance!$D$2:$ZZ$2=_xlfn.XLOOKUP(E$1,'Point System'!$A:$A,'Point System'!$B:$B,""))*(TEXT(Attendance!$D$1:$ZZ$1,"mmm")="Jun"))*_xlfn.XLOOKUP(E$1,'Point System'!$A:$A,'Point System'!$C:$C,0)</f>
        <v>0</v>
      </c>
      <c r="F137" s="233" cm="1">
        <f t="array" ref="F137">SUMPRODUCT((LOWER(INDEX(Attendance!$D:$ZZ,MATCH($A137,Attendance!$A:$A,0),0))="x")*(Attendance!$D$2:$ZZ$2=_xlfn.XLOOKUP(F$1,'Point System'!$A:$A,'Point System'!$B:$B,""))*(TEXT(Attendance!$D$1:$ZZ$1,"mmm")="Jun"))*_xlfn.XLOOKUP(F$1,'Point System'!$A:$A,'Point System'!$C:$C,0)</f>
        <v>0</v>
      </c>
      <c r="G137" s="233" cm="1">
        <f t="array" ref="G137">SUMPRODUCT((LOWER(INDEX(Attendance!$D:$ZZ,MATCH($A137,Attendance!$A:$A,0),0))="x")*(Attendance!$D$2:$ZZ$2=_xlfn.XLOOKUP(G$1,'Point System'!$A:$A,'Point System'!$B:$B,""))*(TEXT(Attendance!$D$1:$ZZ$1,"mmm")="Jun"))*_xlfn.XLOOKUP(G$1,'Point System'!$A:$A,'Point System'!$C:$C,0)</f>
        <v>0</v>
      </c>
      <c r="H137" s="233" cm="1">
        <f t="array" ref="H137">SUMPRODUCT((LOWER(INDEX(Attendance!$D:$ZZ,MATCH($A137,Attendance!$A:$A,0),0))="x")*(Attendance!$D$2:$ZZ$2=_xlfn.XLOOKUP(H$1,'Point System'!$A:$A,'Point System'!$B:$B,""))*(TEXT(Attendance!$D$1:$ZZ$1,"mmm")="Jun"))*_xlfn.XLOOKUP(H$1,'Point System'!$A:$A,'Point System'!$C:$C,0)</f>
        <v>0</v>
      </c>
      <c r="I137" s="233" cm="1">
        <f t="array" ref="I137">SUMPRODUCT((LOWER(INDEX(Attendance!$D:$ZZ,MATCH($A137,Attendance!$A:$A,0),0))="x")*(Attendance!$D$2:$ZZ$2=_xlfn.XLOOKUP(I$1,'Point System'!$A:$A,'Point System'!$B:$B,""))*(TEXT(Attendance!$D$1:$ZZ$1,"mmm")="Jun"))*_xlfn.XLOOKUP(I$1,'Point System'!$A:$A,'Point System'!$C:$C,0)</f>
        <v>0</v>
      </c>
      <c r="J137" s="233" cm="1">
        <f t="array" ref="J137">SUMPRODUCT((LOWER(INDEX(Attendance!$D:$ZZ,MATCH($A137,Attendance!$A:$A,0),0))="x")*(Attendance!$D$2:$ZZ$2=_xlfn.XLOOKUP(J$1,'Point System'!$A:$A,'Point System'!$B:$B,""))*(TEXT(Attendance!$D$1:$ZZ$1,"mmm")="Jun"))*_xlfn.XLOOKUP(J$1,'Point System'!$A:$A,'Point System'!$C:$C,0)</f>
        <v>0</v>
      </c>
      <c r="K137" s="233" cm="1">
        <f t="array" ref="K137">SUMPRODUCT((LOWER(INDEX(Attendance!$D:$ZZ,MATCH($A137,Attendance!$A:$A,0),0))="x")*(Attendance!$D$2:$ZZ$2=_xlfn.XLOOKUP(K$1,'Point System'!$A:$A,'Point System'!$B:$B,""))*(TEXT(Attendance!$D$1:$ZZ$1,"mmm")="Jun"))*_xlfn.XLOOKUP(K$1,'Point System'!$A:$A,'Point System'!$C:$C,0)</f>
        <v>0</v>
      </c>
      <c r="L137" s="188"/>
      <c r="M137" s="188"/>
      <c r="N137" s="188"/>
      <c r="O137" s="188"/>
      <c r="P137" s="241">
        <f t="shared" si="6"/>
        <v>0</v>
      </c>
      <c r="Q137" s="242">
        <f>IFERROR(INDEX(Deduction!$AO:$AO,MATCH($A137,Deduction!$A:$A,0))*_xlfn.XLOOKUP(Q$1,'Point System'!$E:$E,'Point System'!$G:$G,0),0)</f>
        <v>0</v>
      </c>
      <c r="R137" s="242">
        <f>IFERROR(INDEX(Deduction!$AP:$AP,MATCH($A137,Deduction!$A:$A,0))*_xlfn.XLOOKUP(R$1,'Point System'!$E:$E,'Point System'!$G:$G,0),0)</f>
        <v>0</v>
      </c>
      <c r="S137" s="242">
        <f>IFERROR(INDEX(Deduction!$AQ:$AQ,MATCH($A137,Deduction!$A:$A,0))*_xlfn.XLOOKUP(S$1,'Point System'!$E:$E,'Point System'!$G:$G,0),0)</f>
        <v>0</v>
      </c>
      <c r="T137" s="242">
        <f>IFERROR(INDEX(Deduction!$AR:$AR,MATCH($A137,Deduction!$A:$A,0))*_xlfn.XLOOKUP(T$1,'Point System'!$E:$E,'Point System'!$G:$G,0),0)</f>
        <v>0</v>
      </c>
      <c r="U137" s="242">
        <f>IFERROR(INDEX(Deduction!$AS:$AS,MATCH($A137,Deduction!$A:$A,0))*_xlfn.XLOOKUP(U$1,'Point System'!$E:$E,'Point System'!$G:$G,0),0)</f>
        <v>0</v>
      </c>
      <c r="V137" s="242">
        <f>IFERROR(INDEX(Deduction!$AT:$AT,MATCH($A137,Deduction!$A:$A,0))*_xlfn.XLOOKUP(V$1,'Point System'!$E:$E,'Point System'!$G:$G,0),0)</f>
        <v>0</v>
      </c>
      <c r="W137" s="243">
        <f t="shared" si="7"/>
        <v>0</v>
      </c>
      <c r="X137" s="241">
        <f t="shared" si="8"/>
        <v>0</v>
      </c>
      <c r="Y137" s="244" cm="1">
        <f t="array" ref="Y137">IFERROR(SUMPRODUCT((LOWER(INDEX(Attendance!$E:$ZZ,MATCH($A137,Attendance!$A:$A,0),0))="x")*(TEXT(Attendance!$E$1:$ZZ$1,"mmm")="Jun"))/SUMPRODUCT((Attendance!$E$1:$ZZ$1&lt;&gt;"")*(TEXT(Attendance!$E$1:$ZZ$1,"mmm")="Jun")),0)</f>
        <v>0</v>
      </c>
      <c r="Z137" s="245" cm="1">
        <f t="array" ref="Z137">IFERROR(SUMPRODUCT((LOWER(INDEX(Attendance!$E:$ZZ,MATCH($A137,Attendance!$A:$A,0),0))="x")*(Attendance!$E$2:$ZZ$2=_xlfn.XLOOKUP(E$1,'Point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38" spans="1:26" x14ac:dyDescent="0.25">
      <c r="A138" s="58">
        <f>Attendance!A137</f>
        <v>135</v>
      </c>
      <c r="B138" s="60" t="str">
        <f>IF($A138=0,"",IFERROR(_xlfn.LET(_xlpm.x,INDEX(Attendance!$B:$B,MATCH($A138,Attendance!$A:$A,0)),IF(_xlpm.x=0,"",_xlpm.x)),""))</f>
        <v/>
      </c>
      <c r="C138" s="60" t="str">
        <f>IF($A138=0,"",IFERROR(_xlfn.LET(_xlpm.x,INDEX(Attendance!$C:$C,MATCH($A138,Attendance!$A:$A,0)),IF(_xlpm.x=0,"",_xlpm.x)),""))</f>
        <v/>
      </c>
      <c r="D138" s="60" t="str">
        <f>IF($A138=0,"",IFERROR(_xlfn.LET(_xlpm.x,INDEX(Attendance!$D:$D,MATCH($A138,Attendance!$A:$A,0)),IF(_xlpm.x=0,"",_xlpm.x)),""))</f>
        <v/>
      </c>
      <c r="E138" s="233" cm="1">
        <f t="array" ref="E138">SUMPRODUCT((LOWER(INDEX(Attendance!$D:$ZZ,MATCH($A138,Attendance!$A:$A,0),0))="x")*(Attendance!$D$2:$ZZ$2=_xlfn.XLOOKUP(E$1,'Point System'!$A:$A,'Point System'!$B:$B,""))*(TEXT(Attendance!$D$1:$ZZ$1,"mmm")="Jun"))*_xlfn.XLOOKUP(E$1,'Point System'!$A:$A,'Point System'!$C:$C,0)</f>
        <v>0</v>
      </c>
      <c r="F138" s="233" cm="1">
        <f t="array" ref="F138">SUMPRODUCT((LOWER(INDEX(Attendance!$D:$ZZ,MATCH($A138,Attendance!$A:$A,0),0))="x")*(Attendance!$D$2:$ZZ$2=_xlfn.XLOOKUP(F$1,'Point System'!$A:$A,'Point System'!$B:$B,""))*(TEXT(Attendance!$D$1:$ZZ$1,"mmm")="Jun"))*_xlfn.XLOOKUP(F$1,'Point System'!$A:$A,'Point System'!$C:$C,0)</f>
        <v>0</v>
      </c>
      <c r="G138" s="233" cm="1">
        <f t="array" ref="G138">SUMPRODUCT((LOWER(INDEX(Attendance!$D:$ZZ,MATCH($A138,Attendance!$A:$A,0),0))="x")*(Attendance!$D$2:$ZZ$2=_xlfn.XLOOKUP(G$1,'Point System'!$A:$A,'Point System'!$B:$B,""))*(TEXT(Attendance!$D$1:$ZZ$1,"mmm")="Jun"))*_xlfn.XLOOKUP(G$1,'Point System'!$A:$A,'Point System'!$C:$C,0)</f>
        <v>0</v>
      </c>
      <c r="H138" s="233" cm="1">
        <f t="array" ref="H138">SUMPRODUCT((LOWER(INDEX(Attendance!$D:$ZZ,MATCH($A138,Attendance!$A:$A,0),0))="x")*(Attendance!$D$2:$ZZ$2=_xlfn.XLOOKUP(H$1,'Point System'!$A:$A,'Point System'!$B:$B,""))*(TEXT(Attendance!$D$1:$ZZ$1,"mmm")="Jun"))*_xlfn.XLOOKUP(H$1,'Point System'!$A:$A,'Point System'!$C:$C,0)</f>
        <v>0</v>
      </c>
      <c r="I138" s="233" cm="1">
        <f t="array" ref="I138">SUMPRODUCT((LOWER(INDEX(Attendance!$D:$ZZ,MATCH($A138,Attendance!$A:$A,0),0))="x")*(Attendance!$D$2:$ZZ$2=_xlfn.XLOOKUP(I$1,'Point System'!$A:$A,'Point System'!$B:$B,""))*(TEXT(Attendance!$D$1:$ZZ$1,"mmm")="Jun"))*_xlfn.XLOOKUP(I$1,'Point System'!$A:$A,'Point System'!$C:$C,0)</f>
        <v>0</v>
      </c>
      <c r="J138" s="233" cm="1">
        <f t="array" ref="J138">SUMPRODUCT((LOWER(INDEX(Attendance!$D:$ZZ,MATCH($A138,Attendance!$A:$A,0),0))="x")*(Attendance!$D$2:$ZZ$2=_xlfn.XLOOKUP(J$1,'Point System'!$A:$A,'Point System'!$B:$B,""))*(TEXT(Attendance!$D$1:$ZZ$1,"mmm")="Jun"))*_xlfn.XLOOKUP(J$1,'Point System'!$A:$A,'Point System'!$C:$C,0)</f>
        <v>0</v>
      </c>
      <c r="K138" s="233" cm="1">
        <f t="array" ref="K138">SUMPRODUCT((LOWER(INDEX(Attendance!$D:$ZZ,MATCH($A138,Attendance!$A:$A,0),0))="x")*(Attendance!$D$2:$ZZ$2=_xlfn.XLOOKUP(K$1,'Point System'!$A:$A,'Point System'!$B:$B,""))*(TEXT(Attendance!$D$1:$ZZ$1,"mmm")="Jun"))*_xlfn.XLOOKUP(K$1,'Point System'!$A:$A,'Point System'!$C:$C,0)</f>
        <v>0</v>
      </c>
      <c r="L138" s="188"/>
      <c r="M138" s="188"/>
      <c r="N138" s="188"/>
      <c r="O138" s="188"/>
      <c r="P138" s="241">
        <f t="shared" si="6"/>
        <v>0</v>
      </c>
      <c r="Q138" s="242">
        <f>IFERROR(INDEX(Deduction!$AO:$AO,MATCH($A138,Deduction!$A:$A,0))*_xlfn.XLOOKUP(Q$1,'Point System'!$E:$E,'Point System'!$G:$G,0),0)</f>
        <v>0</v>
      </c>
      <c r="R138" s="242">
        <f>IFERROR(INDEX(Deduction!$AP:$AP,MATCH($A138,Deduction!$A:$A,0))*_xlfn.XLOOKUP(R$1,'Point System'!$E:$E,'Point System'!$G:$G,0),0)</f>
        <v>0</v>
      </c>
      <c r="S138" s="242">
        <f>IFERROR(INDEX(Deduction!$AQ:$AQ,MATCH($A138,Deduction!$A:$A,0))*_xlfn.XLOOKUP(S$1,'Point System'!$E:$E,'Point System'!$G:$G,0),0)</f>
        <v>0</v>
      </c>
      <c r="T138" s="242">
        <f>IFERROR(INDEX(Deduction!$AR:$AR,MATCH($A138,Deduction!$A:$A,0))*_xlfn.XLOOKUP(T$1,'Point System'!$E:$E,'Point System'!$G:$G,0),0)</f>
        <v>0</v>
      </c>
      <c r="U138" s="242">
        <f>IFERROR(INDEX(Deduction!$AS:$AS,MATCH($A138,Deduction!$A:$A,0))*_xlfn.XLOOKUP(U$1,'Point System'!$E:$E,'Point System'!$G:$G,0),0)</f>
        <v>0</v>
      </c>
      <c r="V138" s="242">
        <f>IFERROR(INDEX(Deduction!$AT:$AT,MATCH($A138,Deduction!$A:$A,0))*_xlfn.XLOOKUP(V$1,'Point System'!$E:$E,'Point System'!$G:$G,0),0)</f>
        <v>0</v>
      </c>
      <c r="W138" s="243">
        <f t="shared" si="7"/>
        <v>0</v>
      </c>
      <c r="X138" s="241">
        <f t="shared" si="8"/>
        <v>0</v>
      </c>
      <c r="Y138" s="244" cm="1">
        <f t="array" ref="Y138">IFERROR(SUMPRODUCT((LOWER(INDEX(Attendance!$E:$ZZ,MATCH($A138,Attendance!$A:$A,0),0))="x")*(TEXT(Attendance!$E$1:$ZZ$1,"mmm")="Jun"))/SUMPRODUCT((Attendance!$E$1:$ZZ$1&lt;&gt;"")*(TEXT(Attendance!$E$1:$ZZ$1,"mmm")="Jun")),0)</f>
        <v>0</v>
      </c>
      <c r="Z138" s="245" cm="1">
        <f t="array" ref="Z138">IFERROR(SUMPRODUCT((LOWER(INDEX(Attendance!$E:$ZZ,MATCH($A138,Attendance!$A:$A,0),0))="x")*(Attendance!$E$2:$ZZ$2=_xlfn.XLOOKUP(E$1,'Point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39" spans="1:26" x14ac:dyDescent="0.25">
      <c r="A139" s="60">
        <f>Attendance!A138</f>
        <v>136</v>
      </c>
      <c r="B139" s="60" t="str">
        <f>IF($A139=0,"",IFERROR(_xlfn.LET(_xlpm.x,INDEX(Attendance!$B:$B,MATCH($A139,Attendance!$A:$A,0)),IF(_xlpm.x=0,"",_xlpm.x)),""))</f>
        <v/>
      </c>
      <c r="C139" s="60" t="str">
        <f>IF($A139=0,"",IFERROR(_xlfn.LET(_xlpm.x,INDEX(Attendance!$C:$C,MATCH($A139,Attendance!$A:$A,0)),IF(_xlpm.x=0,"",_xlpm.x)),""))</f>
        <v/>
      </c>
      <c r="D139" s="60" t="str">
        <f>IF($A139=0,"",IFERROR(_xlfn.LET(_xlpm.x,INDEX(Attendance!$D:$D,MATCH($A139,Attendance!$A:$A,0)),IF(_xlpm.x=0,"",_xlpm.x)),""))</f>
        <v/>
      </c>
      <c r="E139" s="233" cm="1">
        <f t="array" ref="E139">SUMPRODUCT((LOWER(INDEX(Attendance!$D:$ZZ,MATCH($A139,Attendance!$A:$A,0),0))="x")*(Attendance!$D$2:$ZZ$2=_xlfn.XLOOKUP(E$1,'Point System'!$A:$A,'Point System'!$B:$B,""))*(TEXT(Attendance!$D$1:$ZZ$1,"mmm")="Jun"))*_xlfn.XLOOKUP(E$1,'Point System'!$A:$A,'Point System'!$C:$C,0)</f>
        <v>0</v>
      </c>
      <c r="F139" s="233" cm="1">
        <f t="array" ref="F139">SUMPRODUCT((LOWER(INDEX(Attendance!$D:$ZZ,MATCH($A139,Attendance!$A:$A,0),0))="x")*(Attendance!$D$2:$ZZ$2=_xlfn.XLOOKUP(F$1,'Point System'!$A:$A,'Point System'!$B:$B,""))*(TEXT(Attendance!$D$1:$ZZ$1,"mmm")="Jun"))*_xlfn.XLOOKUP(F$1,'Point System'!$A:$A,'Point System'!$C:$C,0)</f>
        <v>0</v>
      </c>
      <c r="G139" s="233" cm="1">
        <f t="array" ref="G139">SUMPRODUCT((LOWER(INDEX(Attendance!$D:$ZZ,MATCH($A139,Attendance!$A:$A,0),0))="x")*(Attendance!$D$2:$ZZ$2=_xlfn.XLOOKUP(G$1,'Point System'!$A:$A,'Point System'!$B:$B,""))*(TEXT(Attendance!$D$1:$ZZ$1,"mmm")="Jun"))*_xlfn.XLOOKUP(G$1,'Point System'!$A:$A,'Point System'!$C:$C,0)</f>
        <v>0</v>
      </c>
      <c r="H139" s="233" cm="1">
        <f t="array" ref="H139">SUMPRODUCT((LOWER(INDEX(Attendance!$D:$ZZ,MATCH($A139,Attendance!$A:$A,0),0))="x")*(Attendance!$D$2:$ZZ$2=_xlfn.XLOOKUP(H$1,'Point System'!$A:$A,'Point System'!$B:$B,""))*(TEXT(Attendance!$D$1:$ZZ$1,"mmm")="Jun"))*_xlfn.XLOOKUP(H$1,'Point System'!$A:$A,'Point System'!$C:$C,0)</f>
        <v>0</v>
      </c>
      <c r="I139" s="233" cm="1">
        <f t="array" ref="I139">SUMPRODUCT((LOWER(INDEX(Attendance!$D:$ZZ,MATCH($A139,Attendance!$A:$A,0),0))="x")*(Attendance!$D$2:$ZZ$2=_xlfn.XLOOKUP(I$1,'Point System'!$A:$A,'Point System'!$B:$B,""))*(TEXT(Attendance!$D$1:$ZZ$1,"mmm")="Jun"))*_xlfn.XLOOKUP(I$1,'Point System'!$A:$A,'Point System'!$C:$C,0)</f>
        <v>0</v>
      </c>
      <c r="J139" s="233" cm="1">
        <f t="array" ref="J139">SUMPRODUCT((LOWER(INDEX(Attendance!$D:$ZZ,MATCH($A139,Attendance!$A:$A,0),0))="x")*(Attendance!$D$2:$ZZ$2=_xlfn.XLOOKUP(J$1,'Point System'!$A:$A,'Point System'!$B:$B,""))*(TEXT(Attendance!$D$1:$ZZ$1,"mmm")="Jun"))*_xlfn.XLOOKUP(J$1,'Point System'!$A:$A,'Point System'!$C:$C,0)</f>
        <v>0</v>
      </c>
      <c r="K139" s="233" cm="1">
        <f t="array" ref="K139">SUMPRODUCT((LOWER(INDEX(Attendance!$D:$ZZ,MATCH($A139,Attendance!$A:$A,0),0))="x")*(Attendance!$D$2:$ZZ$2=_xlfn.XLOOKUP(K$1,'Point System'!$A:$A,'Point System'!$B:$B,""))*(TEXT(Attendance!$D$1:$ZZ$1,"mmm")="Jun"))*_xlfn.XLOOKUP(K$1,'Point System'!$A:$A,'Point System'!$C:$C,0)</f>
        <v>0</v>
      </c>
      <c r="L139" s="188"/>
      <c r="M139" s="188"/>
      <c r="N139" s="188"/>
      <c r="O139" s="188"/>
      <c r="P139" s="241">
        <f t="shared" si="6"/>
        <v>0</v>
      </c>
      <c r="Q139" s="242">
        <f>IFERROR(INDEX(Deduction!$AO:$AO,MATCH($A139,Deduction!$A:$A,0))*_xlfn.XLOOKUP(Q$1,'Point System'!$E:$E,'Point System'!$G:$G,0),0)</f>
        <v>0</v>
      </c>
      <c r="R139" s="242">
        <f>IFERROR(INDEX(Deduction!$AP:$AP,MATCH($A139,Deduction!$A:$A,0))*_xlfn.XLOOKUP(R$1,'Point System'!$E:$E,'Point System'!$G:$G,0),0)</f>
        <v>0</v>
      </c>
      <c r="S139" s="242">
        <f>IFERROR(INDEX(Deduction!$AQ:$AQ,MATCH($A139,Deduction!$A:$A,0))*_xlfn.XLOOKUP(S$1,'Point System'!$E:$E,'Point System'!$G:$G,0),0)</f>
        <v>0</v>
      </c>
      <c r="T139" s="242">
        <f>IFERROR(INDEX(Deduction!$AR:$AR,MATCH($A139,Deduction!$A:$A,0))*_xlfn.XLOOKUP(T$1,'Point System'!$E:$E,'Point System'!$G:$G,0),0)</f>
        <v>0</v>
      </c>
      <c r="U139" s="242">
        <f>IFERROR(INDEX(Deduction!$AS:$AS,MATCH($A139,Deduction!$A:$A,0))*_xlfn.XLOOKUP(U$1,'Point System'!$E:$E,'Point System'!$G:$G,0),0)</f>
        <v>0</v>
      </c>
      <c r="V139" s="242">
        <f>IFERROR(INDEX(Deduction!$AT:$AT,MATCH($A139,Deduction!$A:$A,0))*_xlfn.XLOOKUP(V$1,'Point System'!$E:$E,'Point System'!$G:$G,0),0)</f>
        <v>0</v>
      </c>
      <c r="W139" s="243">
        <f t="shared" si="7"/>
        <v>0</v>
      </c>
      <c r="X139" s="241">
        <f t="shared" si="8"/>
        <v>0</v>
      </c>
      <c r="Y139" s="244" cm="1">
        <f t="array" ref="Y139">IFERROR(SUMPRODUCT((LOWER(INDEX(Attendance!$E:$ZZ,MATCH($A139,Attendance!$A:$A,0),0))="x")*(TEXT(Attendance!$E$1:$ZZ$1,"mmm")="Jun"))/SUMPRODUCT((Attendance!$E$1:$ZZ$1&lt;&gt;"")*(TEXT(Attendance!$E$1:$ZZ$1,"mmm")="Jun")),0)</f>
        <v>0</v>
      </c>
      <c r="Z139" s="245" cm="1">
        <f t="array" ref="Z139">IFERROR(SUMPRODUCT((LOWER(INDEX(Attendance!$E:$ZZ,MATCH($A139,Attendance!$A:$A,0),0))="x")*(Attendance!$E$2:$ZZ$2=_xlfn.XLOOKUP(E$1,'Point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40" spans="1:26" x14ac:dyDescent="0.25">
      <c r="A140" s="58">
        <f>Attendance!A139</f>
        <v>137</v>
      </c>
      <c r="B140" s="60" t="str">
        <f>IF($A140=0,"",IFERROR(_xlfn.LET(_xlpm.x,INDEX(Attendance!$B:$B,MATCH($A140,Attendance!$A:$A,0)),IF(_xlpm.x=0,"",_xlpm.x)),""))</f>
        <v/>
      </c>
      <c r="C140" s="60" t="str">
        <f>IF($A140=0,"",IFERROR(_xlfn.LET(_xlpm.x,INDEX(Attendance!$C:$C,MATCH($A140,Attendance!$A:$A,0)),IF(_xlpm.x=0,"",_xlpm.x)),""))</f>
        <v/>
      </c>
      <c r="D140" s="60" t="str">
        <f>IF($A140=0,"",IFERROR(_xlfn.LET(_xlpm.x,INDEX(Attendance!$D:$D,MATCH($A140,Attendance!$A:$A,0)),IF(_xlpm.x=0,"",_xlpm.x)),""))</f>
        <v/>
      </c>
      <c r="E140" s="233" cm="1">
        <f t="array" ref="E140">SUMPRODUCT((LOWER(INDEX(Attendance!$D:$ZZ,MATCH($A140,Attendance!$A:$A,0),0))="x")*(Attendance!$D$2:$ZZ$2=_xlfn.XLOOKUP(E$1,'Point System'!$A:$A,'Point System'!$B:$B,""))*(TEXT(Attendance!$D$1:$ZZ$1,"mmm")="Jun"))*_xlfn.XLOOKUP(E$1,'Point System'!$A:$A,'Point System'!$C:$C,0)</f>
        <v>0</v>
      </c>
      <c r="F140" s="233" cm="1">
        <f t="array" ref="F140">SUMPRODUCT((LOWER(INDEX(Attendance!$D:$ZZ,MATCH($A140,Attendance!$A:$A,0),0))="x")*(Attendance!$D$2:$ZZ$2=_xlfn.XLOOKUP(F$1,'Point System'!$A:$A,'Point System'!$B:$B,""))*(TEXT(Attendance!$D$1:$ZZ$1,"mmm")="Jun"))*_xlfn.XLOOKUP(F$1,'Point System'!$A:$A,'Point System'!$C:$C,0)</f>
        <v>0</v>
      </c>
      <c r="G140" s="233" cm="1">
        <f t="array" ref="G140">SUMPRODUCT((LOWER(INDEX(Attendance!$D:$ZZ,MATCH($A140,Attendance!$A:$A,0),0))="x")*(Attendance!$D$2:$ZZ$2=_xlfn.XLOOKUP(G$1,'Point System'!$A:$A,'Point System'!$B:$B,""))*(TEXT(Attendance!$D$1:$ZZ$1,"mmm")="Jun"))*_xlfn.XLOOKUP(G$1,'Point System'!$A:$A,'Point System'!$C:$C,0)</f>
        <v>0</v>
      </c>
      <c r="H140" s="233" cm="1">
        <f t="array" ref="H140">SUMPRODUCT((LOWER(INDEX(Attendance!$D:$ZZ,MATCH($A140,Attendance!$A:$A,0),0))="x")*(Attendance!$D$2:$ZZ$2=_xlfn.XLOOKUP(H$1,'Point System'!$A:$A,'Point System'!$B:$B,""))*(TEXT(Attendance!$D$1:$ZZ$1,"mmm")="Jun"))*_xlfn.XLOOKUP(H$1,'Point System'!$A:$A,'Point System'!$C:$C,0)</f>
        <v>0</v>
      </c>
      <c r="I140" s="233" cm="1">
        <f t="array" ref="I140">SUMPRODUCT((LOWER(INDEX(Attendance!$D:$ZZ,MATCH($A140,Attendance!$A:$A,0),0))="x")*(Attendance!$D$2:$ZZ$2=_xlfn.XLOOKUP(I$1,'Point System'!$A:$A,'Point System'!$B:$B,""))*(TEXT(Attendance!$D$1:$ZZ$1,"mmm")="Jun"))*_xlfn.XLOOKUP(I$1,'Point System'!$A:$A,'Point System'!$C:$C,0)</f>
        <v>0</v>
      </c>
      <c r="J140" s="233" cm="1">
        <f t="array" ref="J140">SUMPRODUCT((LOWER(INDEX(Attendance!$D:$ZZ,MATCH($A140,Attendance!$A:$A,0),0))="x")*(Attendance!$D$2:$ZZ$2=_xlfn.XLOOKUP(J$1,'Point System'!$A:$A,'Point System'!$B:$B,""))*(TEXT(Attendance!$D$1:$ZZ$1,"mmm")="Jun"))*_xlfn.XLOOKUP(J$1,'Point System'!$A:$A,'Point System'!$C:$C,0)</f>
        <v>0</v>
      </c>
      <c r="K140" s="233" cm="1">
        <f t="array" ref="K140">SUMPRODUCT((LOWER(INDEX(Attendance!$D:$ZZ,MATCH($A140,Attendance!$A:$A,0),0))="x")*(Attendance!$D$2:$ZZ$2=_xlfn.XLOOKUP(K$1,'Point System'!$A:$A,'Point System'!$B:$B,""))*(TEXT(Attendance!$D$1:$ZZ$1,"mmm")="Jun"))*_xlfn.XLOOKUP(K$1,'Point System'!$A:$A,'Point System'!$C:$C,0)</f>
        <v>0</v>
      </c>
      <c r="L140" s="188"/>
      <c r="M140" s="188"/>
      <c r="N140" s="188"/>
      <c r="O140" s="188"/>
      <c r="P140" s="241">
        <f t="shared" si="6"/>
        <v>0</v>
      </c>
      <c r="Q140" s="242">
        <f>IFERROR(INDEX(Deduction!$AO:$AO,MATCH($A140,Deduction!$A:$A,0))*_xlfn.XLOOKUP(Q$1,'Point System'!$E:$E,'Point System'!$G:$G,0),0)</f>
        <v>0</v>
      </c>
      <c r="R140" s="242">
        <f>IFERROR(INDEX(Deduction!$AP:$AP,MATCH($A140,Deduction!$A:$A,0))*_xlfn.XLOOKUP(R$1,'Point System'!$E:$E,'Point System'!$G:$G,0),0)</f>
        <v>0</v>
      </c>
      <c r="S140" s="242">
        <f>IFERROR(INDEX(Deduction!$AQ:$AQ,MATCH($A140,Deduction!$A:$A,0))*_xlfn.XLOOKUP(S$1,'Point System'!$E:$E,'Point System'!$G:$G,0),0)</f>
        <v>0</v>
      </c>
      <c r="T140" s="242">
        <f>IFERROR(INDEX(Deduction!$AR:$AR,MATCH($A140,Deduction!$A:$A,0))*_xlfn.XLOOKUP(T$1,'Point System'!$E:$E,'Point System'!$G:$G,0),0)</f>
        <v>0</v>
      </c>
      <c r="U140" s="242">
        <f>IFERROR(INDEX(Deduction!$AS:$AS,MATCH($A140,Deduction!$A:$A,0))*_xlfn.XLOOKUP(U$1,'Point System'!$E:$E,'Point System'!$G:$G,0),0)</f>
        <v>0</v>
      </c>
      <c r="V140" s="242">
        <f>IFERROR(INDEX(Deduction!$AT:$AT,MATCH($A140,Deduction!$A:$A,0))*_xlfn.XLOOKUP(V$1,'Point System'!$E:$E,'Point System'!$G:$G,0),0)</f>
        <v>0</v>
      </c>
      <c r="W140" s="243">
        <f t="shared" si="7"/>
        <v>0</v>
      </c>
      <c r="X140" s="241">
        <f t="shared" si="8"/>
        <v>0</v>
      </c>
      <c r="Y140" s="244" cm="1">
        <f t="array" ref="Y140">IFERROR(SUMPRODUCT((LOWER(INDEX(Attendance!$E:$ZZ,MATCH($A140,Attendance!$A:$A,0),0))="x")*(TEXT(Attendance!$E$1:$ZZ$1,"mmm")="Jun"))/SUMPRODUCT((Attendance!$E$1:$ZZ$1&lt;&gt;"")*(TEXT(Attendance!$E$1:$ZZ$1,"mmm")="Jun")),0)</f>
        <v>0</v>
      </c>
      <c r="Z140" s="245" cm="1">
        <f t="array" ref="Z140">IFERROR(SUMPRODUCT((LOWER(INDEX(Attendance!$E:$ZZ,MATCH($A140,Attendance!$A:$A,0),0))="x")*(Attendance!$E$2:$ZZ$2=_xlfn.XLOOKUP(E$1,'Point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41" spans="1:26" x14ac:dyDescent="0.25">
      <c r="A141" s="60">
        <f>Attendance!A140</f>
        <v>138</v>
      </c>
      <c r="B141" s="60" t="str">
        <f>IF($A141=0,"",IFERROR(_xlfn.LET(_xlpm.x,INDEX(Attendance!$B:$B,MATCH($A141,Attendance!$A:$A,0)),IF(_xlpm.x=0,"",_xlpm.x)),""))</f>
        <v/>
      </c>
      <c r="C141" s="60" t="str">
        <f>IF($A141=0,"",IFERROR(_xlfn.LET(_xlpm.x,INDEX(Attendance!$C:$C,MATCH($A141,Attendance!$A:$A,0)),IF(_xlpm.x=0,"",_xlpm.x)),""))</f>
        <v/>
      </c>
      <c r="D141" s="60" t="str">
        <f>IF($A141=0,"",IFERROR(_xlfn.LET(_xlpm.x,INDEX(Attendance!$D:$D,MATCH($A141,Attendance!$A:$A,0)),IF(_xlpm.x=0,"",_xlpm.x)),""))</f>
        <v/>
      </c>
      <c r="E141" s="233" cm="1">
        <f t="array" ref="E141">SUMPRODUCT((LOWER(INDEX(Attendance!$D:$ZZ,MATCH($A141,Attendance!$A:$A,0),0))="x")*(Attendance!$D$2:$ZZ$2=_xlfn.XLOOKUP(E$1,'Point System'!$A:$A,'Point System'!$B:$B,""))*(TEXT(Attendance!$D$1:$ZZ$1,"mmm")="Jun"))*_xlfn.XLOOKUP(E$1,'Point System'!$A:$A,'Point System'!$C:$C,0)</f>
        <v>0</v>
      </c>
      <c r="F141" s="233" cm="1">
        <f t="array" ref="F141">SUMPRODUCT((LOWER(INDEX(Attendance!$D:$ZZ,MATCH($A141,Attendance!$A:$A,0),0))="x")*(Attendance!$D$2:$ZZ$2=_xlfn.XLOOKUP(F$1,'Point System'!$A:$A,'Point System'!$B:$B,""))*(TEXT(Attendance!$D$1:$ZZ$1,"mmm")="Jun"))*_xlfn.XLOOKUP(F$1,'Point System'!$A:$A,'Point System'!$C:$C,0)</f>
        <v>0</v>
      </c>
      <c r="G141" s="233" cm="1">
        <f t="array" ref="G141">SUMPRODUCT((LOWER(INDEX(Attendance!$D:$ZZ,MATCH($A141,Attendance!$A:$A,0),0))="x")*(Attendance!$D$2:$ZZ$2=_xlfn.XLOOKUP(G$1,'Point System'!$A:$A,'Point System'!$B:$B,""))*(TEXT(Attendance!$D$1:$ZZ$1,"mmm")="Jun"))*_xlfn.XLOOKUP(G$1,'Point System'!$A:$A,'Point System'!$C:$C,0)</f>
        <v>0</v>
      </c>
      <c r="H141" s="233" cm="1">
        <f t="array" ref="H141">SUMPRODUCT((LOWER(INDEX(Attendance!$D:$ZZ,MATCH($A141,Attendance!$A:$A,0),0))="x")*(Attendance!$D$2:$ZZ$2=_xlfn.XLOOKUP(H$1,'Point System'!$A:$A,'Point System'!$B:$B,""))*(TEXT(Attendance!$D$1:$ZZ$1,"mmm")="Jun"))*_xlfn.XLOOKUP(H$1,'Point System'!$A:$A,'Point System'!$C:$C,0)</f>
        <v>0</v>
      </c>
      <c r="I141" s="233" cm="1">
        <f t="array" ref="I141">SUMPRODUCT((LOWER(INDEX(Attendance!$D:$ZZ,MATCH($A141,Attendance!$A:$A,0),0))="x")*(Attendance!$D$2:$ZZ$2=_xlfn.XLOOKUP(I$1,'Point System'!$A:$A,'Point System'!$B:$B,""))*(TEXT(Attendance!$D$1:$ZZ$1,"mmm")="Jun"))*_xlfn.XLOOKUP(I$1,'Point System'!$A:$A,'Point System'!$C:$C,0)</f>
        <v>0</v>
      </c>
      <c r="J141" s="233" cm="1">
        <f t="array" ref="J141">SUMPRODUCT((LOWER(INDEX(Attendance!$D:$ZZ,MATCH($A141,Attendance!$A:$A,0),0))="x")*(Attendance!$D$2:$ZZ$2=_xlfn.XLOOKUP(J$1,'Point System'!$A:$A,'Point System'!$B:$B,""))*(TEXT(Attendance!$D$1:$ZZ$1,"mmm")="Jun"))*_xlfn.XLOOKUP(J$1,'Point System'!$A:$A,'Point System'!$C:$C,0)</f>
        <v>0</v>
      </c>
      <c r="K141" s="233" cm="1">
        <f t="array" ref="K141">SUMPRODUCT((LOWER(INDEX(Attendance!$D:$ZZ,MATCH($A141,Attendance!$A:$A,0),0))="x")*(Attendance!$D$2:$ZZ$2=_xlfn.XLOOKUP(K$1,'Point System'!$A:$A,'Point System'!$B:$B,""))*(TEXT(Attendance!$D$1:$ZZ$1,"mmm")="Jun"))*_xlfn.XLOOKUP(K$1,'Point System'!$A:$A,'Point System'!$C:$C,0)</f>
        <v>0</v>
      </c>
      <c r="L141" s="188"/>
      <c r="M141" s="188"/>
      <c r="N141" s="188"/>
      <c r="O141" s="188"/>
      <c r="P141" s="241">
        <f t="shared" si="6"/>
        <v>0</v>
      </c>
      <c r="Q141" s="242">
        <f>IFERROR(INDEX(Deduction!$AO:$AO,MATCH($A141,Deduction!$A:$A,0))*_xlfn.XLOOKUP(Q$1,'Point System'!$E:$E,'Point System'!$G:$G,0),0)</f>
        <v>0</v>
      </c>
      <c r="R141" s="242">
        <f>IFERROR(INDEX(Deduction!$AP:$AP,MATCH($A141,Deduction!$A:$A,0))*_xlfn.XLOOKUP(R$1,'Point System'!$E:$E,'Point System'!$G:$G,0),0)</f>
        <v>0</v>
      </c>
      <c r="S141" s="242">
        <f>IFERROR(INDEX(Deduction!$AQ:$AQ,MATCH($A141,Deduction!$A:$A,0))*_xlfn.XLOOKUP(S$1,'Point System'!$E:$E,'Point System'!$G:$G,0),0)</f>
        <v>0</v>
      </c>
      <c r="T141" s="242">
        <f>IFERROR(INDEX(Deduction!$AR:$AR,MATCH($A141,Deduction!$A:$A,0))*_xlfn.XLOOKUP(T$1,'Point System'!$E:$E,'Point System'!$G:$G,0),0)</f>
        <v>0</v>
      </c>
      <c r="U141" s="242">
        <f>IFERROR(INDEX(Deduction!$AS:$AS,MATCH($A141,Deduction!$A:$A,0))*_xlfn.XLOOKUP(U$1,'Point System'!$E:$E,'Point System'!$G:$G,0),0)</f>
        <v>0</v>
      </c>
      <c r="V141" s="242">
        <f>IFERROR(INDEX(Deduction!$AT:$AT,MATCH($A141,Deduction!$A:$A,0))*_xlfn.XLOOKUP(V$1,'Point System'!$E:$E,'Point System'!$G:$G,0),0)</f>
        <v>0</v>
      </c>
      <c r="W141" s="243">
        <f t="shared" si="7"/>
        <v>0</v>
      </c>
      <c r="X141" s="241">
        <f t="shared" si="8"/>
        <v>0</v>
      </c>
      <c r="Y141" s="244" cm="1">
        <f t="array" ref="Y141">IFERROR(SUMPRODUCT((LOWER(INDEX(Attendance!$E:$ZZ,MATCH($A141,Attendance!$A:$A,0),0))="x")*(TEXT(Attendance!$E$1:$ZZ$1,"mmm")="Jun"))/SUMPRODUCT((Attendance!$E$1:$ZZ$1&lt;&gt;"")*(TEXT(Attendance!$E$1:$ZZ$1,"mmm")="Jun")),0)</f>
        <v>0</v>
      </c>
      <c r="Z141" s="245" cm="1">
        <f t="array" ref="Z141">IFERROR(SUMPRODUCT((LOWER(INDEX(Attendance!$E:$ZZ,MATCH($A141,Attendance!$A:$A,0),0))="x")*(Attendance!$E$2:$ZZ$2=_xlfn.XLOOKUP(E$1,'Point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42" spans="1:26" x14ac:dyDescent="0.25">
      <c r="A142" s="58">
        <f>Attendance!A141</f>
        <v>139</v>
      </c>
      <c r="B142" s="60" t="str">
        <f>IF($A142=0,"",IFERROR(_xlfn.LET(_xlpm.x,INDEX(Attendance!$B:$B,MATCH($A142,Attendance!$A:$A,0)),IF(_xlpm.x=0,"",_xlpm.x)),""))</f>
        <v/>
      </c>
      <c r="C142" s="60" t="str">
        <f>IF($A142=0,"",IFERROR(_xlfn.LET(_xlpm.x,INDEX(Attendance!$C:$C,MATCH($A142,Attendance!$A:$A,0)),IF(_xlpm.x=0,"",_xlpm.x)),""))</f>
        <v/>
      </c>
      <c r="D142" s="60" t="str">
        <f>IF($A142=0,"",IFERROR(_xlfn.LET(_xlpm.x,INDEX(Attendance!$D:$D,MATCH($A142,Attendance!$A:$A,0)),IF(_xlpm.x=0,"",_xlpm.x)),""))</f>
        <v/>
      </c>
      <c r="E142" s="233" cm="1">
        <f t="array" ref="E142">SUMPRODUCT((LOWER(INDEX(Attendance!$D:$ZZ,MATCH($A142,Attendance!$A:$A,0),0))="x")*(Attendance!$D$2:$ZZ$2=_xlfn.XLOOKUP(E$1,'Point System'!$A:$A,'Point System'!$B:$B,""))*(TEXT(Attendance!$D$1:$ZZ$1,"mmm")="Jun"))*_xlfn.XLOOKUP(E$1,'Point System'!$A:$A,'Point System'!$C:$C,0)</f>
        <v>0</v>
      </c>
      <c r="F142" s="233" cm="1">
        <f t="array" ref="F142">SUMPRODUCT((LOWER(INDEX(Attendance!$D:$ZZ,MATCH($A142,Attendance!$A:$A,0),0))="x")*(Attendance!$D$2:$ZZ$2=_xlfn.XLOOKUP(F$1,'Point System'!$A:$A,'Point System'!$B:$B,""))*(TEXT(Attendance!$D$1:$ZZ$1,"mmm")="Jun"))*_xlfn.XLOOKUP(F$1,'Point System'!$A:$A,'Point System'!$C:$C,0)</f>
        <v>0</v>
      </c>
      <c r="G142" s="233" cm="1">
        <f t="array" ref="G142">SUMPRODUCT((LOWER(INDEX(Attendance!$D:$ZZ,MATCH($A142,Attendance!$A:$A,0),0))="x")*(Attendance!$D$2:$ZZ$2=_xlfn.XLOOKUP(G$1,'Point System'!$A:$A,'Point System'!$B:$B,""))*(TEXT(Attendance!$D$1:$ZZ$1,"mmm")="Jun"))*_xlfn.XLOOKUP(G$1,'Point System'!$A:$A,'Point System'!$C:$C,0)</f>
        <v>0</v>
      </c>
      <c r="H142" s="233" cm="1">
        <f t="array" ref="H142">SUMPRODUCT((LOWER(INDEX(Attendance!$D:$ZZ,MATCH($A142,Attendance!$A:$A,0),0))="x")*(Attendance!$D$2:$ZZ$2=_xlfn.XLOOKUP(H$1,'Point System'!$A:$A,'Point System'!$B:$B,""))*(TEXT(Attendance!$D$1:$ZZ$1,"mmm")="Jun"))*_xlfn.XLOOKUP(H$1,'Point System'!$A:$A,'Point System'!$C:$C,0)</f>
        <v>0</v>
      </c>
      <c r="I142" s="233" cm="1">
        <f t="array" ref="I142">SUMPRODUCT((LOWER(INDEX(Attendance!$D:$ZZ,MATCH($A142,Attendance!$A:$A,0),0))="x")*(Attendance!$D$2:$ZZ$2=_xlfn.XLOOKUP(I$1,'Point System'!$A:$A,'Point System'!$B:$B,""))*(TEXT(Attendance!$D$1:$ZZ$1,"mmm")="Jun"))*_xlfn.XLOOKUP(I$1,'Point System'!$A:$A,'Point System'!$C:$C,0)</f>
        <v>0</v>
      </c>
      <c r="J142" s="233" cm="1">
        <f t="array" ref="J142">SUMPRODUCT((LOWER(INDEX(Attendance!$D:$ZZ,MATCH($A142,Attendance!$A:$A,0),0))="x")*(Attendance!$D$2:$ZZ$2=_xlfn.XLOOKUP(J$1,'Point System'!$A:$A,'Point System'!$B:$B,""))*(TEXT(Attendance!$D$1:$ZZ$1,"mmm")="Jun"))*_xlfn.XLOOKUP(J$1,'Point System'!$A:$A,'Point System'!$C:$C,0)</f>
        <v>0</v>
      </c>
      <c r="K142" s="233" cm="1">
        <f t="array" ref="K142">SUMPRODUCT((LOWER(INDEX(Attendance!$D:$ZZ,MATCH($A142,Attendance!$A:$A,0),0))="x")*(Attendance!$D$2:$ZZ$2=_xlfn.XLOOKUP(K$1,'Point System'!$A:$A,'Point System'!$B:$B,""))*(TEXT(Attendance!$D$1:$ZZ$1,"mmm")="Jun"))*_xlfn.XLOOKUP(K$1,'Point System'!$A:$A,'Point System'!$C:$C,0)</f>
        <v>0</v>
      </c>
      <c r="L142" s="188"/>
      <c r="M142" s="188"/>
      <c r="N142" s="188"/>
      <c r="O142" s="188"/>
      <c r="P142" s="241">
        <f t="shared" si="6"/>
        <v>0</v>
      </c>
      <c r="Q142" s="242">
        <f>IFERROR(INDEX(Deduction!$AO:$AO,MATCH($A142,Deduction!$A:$A,0))*_xlfn.XLOOKUP(Q$1,'Point System'!$E:$E,'Point System'!$G:$G,0),0)</f>
        <v>0</v>
      </c>
      <c r="R142" s="242">
        <f>IFERROR(INDEX(Deduction!$AP:$AP,MATCH($A142,Deduction!$A:$A,0))*_xlfn.XLOOKUP(R$1,'Point System'!$E:$E,'Point System'!$G:$G,0),0)</f>
        <v>0</v>
      </c>
      <c r="S142" s="242">
        <f>IFERROR(INDEX(Deduction!$AQ:$AQ,MATCH($A142,Deduction!$A:$A,0))*_xlfn.XLOOKUP(S$1,'Point System'!$E:$E,'Point System'!$G:$G,0),0)</f>
        <v>0</v>
      </c>
      <c r="T142" s="242">
        <f>IFERROR(INDEX(Deduction!$AR:$AR,MATCH($A142,Deduction!$A:$A,0))*_xlfn.XLOOKUP(T$1,'Point System'!$E:$E,'Point System'!$G:$G,0),0)</f>
        <v>0</v>
      </c>
      <c r="U142" s="242">
        <f>IFERROR(INDEX(Deduction!$AS:$AS,MATCH($A142,Deduction!$A:$A,0))*_xlfn.XLOOKUP(U$1,'Point System'!$E:$E,'Point System'!$G:$G,0),0)</f>
        <v>0</v>
      </c>
      <c r="V142" s="242">
        <f>IFERROR(INDEX(Deduction!$AT:$AT,MATCH($A142,Deduction!$A:$A,0))*_xlfn.XLOOKUP(V$1,'Point System'!$E:$E,'Point System'!$G:$G,0),0)</f>
        <v>0</v>
      </c>
      <c r="W142" s="243">
        <f t="shared" si="7"/>
        <v>0</v>
      </c>
      <c r="X142" s="241">
        <f t="shared" si="8"/>
        <v>0</v>
      </c>
      <c r="Y142" s="244" cm="1">
        <f t="array" ref="Y142">IFERROR(SUMPRODUCT((LOWER(INDEX(Attendance!$E:$ZZ,MATCH($A142,Attendance!$A:$A,0),0))="x")*(TEXT(Attendance!$E$1:$ZZ$1,"mmm")="Jun"))/SUMPRODUCT((Attendance!$E$1:$ZZ$1&lt;&gt;"")*(TEXT(Attendance!$E$1:$ZZ$1,"mmm")="Jun")),0)</f>
        <v>0</v>
      </c>
      <c r="Z142" s="245" cm="1">
        <f t="array" ref="Z142">IFERROR(SUMPRODUCT((LOWER(INDEX(Attendance!$E:$ZZ,MATCH($A142,Attendance!$A:$A,0),0))="x")*(Attendance!$E$2:$ZZ$2=_xlfn.XLOOKUP(E$1,'Point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43" spans="1:26" x14ac:dyDescent="0.25">
      <c r="A143" s="60">
        <f>Attendance!A142</f>
        <v>140</v>
      </c>
      <c r="B143" s="60" t="str">
        <f>IF($A143=0,"",IFERROR(_xlfn.LET(_xlpm.x,INDEX(Attendance!$B:$B,MATCH($A143,Attendance!$A:$A,0)),IF(_xlpm.x=0,"",_xlpm.x)),""))</f>
        <v/>
      </c>
      <c r="C143" s="60" t="str">
        <f>IF($A143=0,"",IFERROR(_xlfn.LET(_xlpm.x,INDEX(Attendance!$C:$C,MATCH($A143,Attendance!$A:$A,0)),IF(_xlpm.x=0,"",_xlpm.x)),""))</f>
        <v/>
      </c>
      <c r="D143" s="60" t="str">
        <f>IF($A143=0,"",IFERROR(_xlfn.LET(_xlpm.x,INDEX(Attendance!$D:$D,MATCH($A143,Attendance!$A:$A,0)),IF(_xlpm.x=0,"",_xlpm.x)),""))</f>
        <v/>
      </c>
      <c r="E143" s="233" cm="1">
        <f t="array" ref="E143">SUMPRODUCT((LOWER(INDEX(Attendance!$D:$ZZ,MATCH($A143,Attendance!$A:$A,0),0))="x")*(Attendance!$D$2:$ZZ$2=_xlfn.XLOOKUP(E$1,'Point System'!$A:$A,'Point System'!$B:$B,""))*(TEXT(Attendance!$D$1:$ZZ$1,"mmm")="Jun"))*_xlfn.XLOOKUP(E$1,'Point System'!$A:$A,'Point System'!$C:$C,0)</f>
        <v>0</v>
      </c>
      <c r="F143" s="233" cm="1">
        <f t="array" ref="F143">SUMPRODUCT((LOWER(INDEX(Attendance!$D:$ZZ,MATCH($A143,Attendance!$A:$A,0),0))="x")*(Attendance!$D$2:$ZZ$2=_xlfn.XLOOKUP(F$1,'Point System'!$A:$A,'Point System'!$B:$B,""))*(TEXT(Attendance!$D$1:$ZZ$1,"mmm")="Jun"))*_xlfn.XLOOKUP(F$1,'Point System'!$A:$A,'Point System'!$C:$C,0)</f>
        <v>0</v>
      </c>
      <c r="G143" s="233" cm="1">
        <f t="array" ref="G143">SUMPRODUCT((LOWER(INDEX(Attendance!$D:$ZZ,MATCH($A143,Attendance!$A:$A,0),0))="x")*(Attendance!$D$2:$ZZ$2=_xlfn.XLOOKUP(G$1,'Point System'!$A:$A,'Point System'!$B:$B,""))*(TEXT(Attendance!$D$1:$ZZ$1,"mmm")="Jun"))*_xlfn.XLOOKUP(G$1,'Point System'!$A:$A,'Point System'!$C:$C,0)</f>
        <v>0</v>
      </c>
      <c r="H143" s="233" cm="1">
        <f t="array" ref="H143">SUMPRODUCT((LOWER(INDEX(Attendance!$D:$ZZ,MATCH($A143,Attendance!$A:$A,0),0))="x")*(Attendance!$D$2:$ZZ$2=_xlfn.XLOOKUP(H$1,'Point System'!$A:$A,'Point System'!$B:$B,""))*(TEXT(Attendance!$D$1:$ZZ$1,"mmm")="Jun"))*_xlfn.XLOOKUP(H$1,'Point System'!$A:$A,'Point System'!$C:$C,0)</f>
        <v>0</v>
      </c>
      <c r="I143" s="233" cm="1">
        <f t="array" ref="I143">SUMPRODUCT((LOWER(INDEX(Attendance!$D:$ZZ,MATCH($A143,Attendance!$A:$A,0),0))="x")*(Attendance!$D$2:$ZZ$2=_xlfn.XLOOKUP(I$1,'Point System'!$A:$A,'Point System'!$B:$B,""))*(TEXT(Attendance!$D$1:$ZZ$1,"mmm")="Jun"))*_xlfn.XLOOKUP(I$1,'Point System'!$A:$A,'Point System'!$C:$C,0)</f>
        <v>0</v>
      </c>
      <c r="J143" s="233" cm="1">
        <f t="array" ref="J143">SUMPRODUCT((LOWER(INDEX(Attendance!$D:$ZZ,MATCH($A143,Attendance!$A:$A,0),0))="x")*(Attendance!$D$2:$ZZ$2=_xlfn.XLOOKUP(J$1,'Point System'!$A:$A,'Point System'!$B:$B,""))*(TEXT(Attendance!$D$1:$ZZ$1,"mmm")="Jun"))*_xlfn.XLOOKUP(J$1,'Point System'!$A:$A,'Point System'!$C:$C,0)</f>
        <v>0</v>
      </c>
      <c r="K143" s="233" cm="1">
        <f t="array" ref="K143">SUMPRODUCT((LOWER(INDEX(Attendance!$D:$ZZ,MATCH($A143,Attendance!$A:$A,0),0))="x")*(Attendance!$D$2:$ZZ$2=_xlfn.XLOOKUP(K$1,'Point System'!$A:$A,'Point System'!$B:$B,""))*(TEXT(Attendance!$D$1:$ZZ$1,"mmm")="Jun"))*_xlfn.XLOOKUP(K$1,'Point System'!$A:$A,'Point System'!$C:$C,0)</f>
        <v>0</v>
      </c>
      <c r="L143" s="188"/>
      <c r="M143" s="188"/>
      <c r="N143" s="188"/>
      <c r="O143" s="188"/>
      <c r="P143" s="241">
        <f t="shared" si="6"/>
        <v>0</v>
      </c>
      <c r="Q143" s="242">
        <f>IFERROR(INDEX(Deduction!$AO:$AO,MATCH($A143,Deduction!$A:$A,0))*_xlfn.XLOOKUP(Q$1,'Point System'!$E:$E,'Point System'!$G:$G,0),0)</f>
        <v>0</v>
      </c>
      <c r="R143" s="242">
        <f>IFERROR(INDEX(Deduction!$AP:$AP,MATCH($A143,Deduction!$A:$A,0))*_xlfn.XLOOKUP(R$1,'Point System'!$E:$E,'Point System'!$G:$G,0),0)</f>
        <v>0</v>
      </c>
      <c r="S143" s="242">
        <f>IFERROR(INDEX(Deduction!$AQ:$AQ,MATCH($A143,Deduction!$A:$A,0))*_xlfn.XLOOKUP(S$1,'Point System'!$E:$E,'Point System'!$G:$G,0),0)</f>
        <v>0</v>
      </c>
      <c r="T143" s="242">
        <f>IFERROR(INDEX(Deduction!$AR:$AR,MATCH($A143,Deduction!$A:$A,0))*_xlfn.XLOOKUP(T$1,'Point System'!$E:$E,'Point System'!$G:$G,0),0)</f>
        <v>0</v>
      </c>
      <c r="U143" s="242">
        <f>IFERROR(INDEX(Deduction!$AS:$AS,MATCH($A143,Deduction!$A:$A,0))*_xlfn.XLOOKUP(U$1,'Point System'!$E:$E,'Point System'!$G:$G,0),0)</f>
        <v>0</v>
      </c>
      <c r="V143" s="242">
        <f>IFERROR(INDEX(Deduction!$AT:$AT,MATCH($A143,Deduction!$A:$A,0))*_xlfn.XLOOKUP(V$1,'Point System'!$E:$E,'Point System'!$G:$G,0),0)</f>
        <v>0</v>
      </c>
      <c r="W143" s="243">
        <f t="shared" si="7"/>
        <v>0</v>
      </c>
      <c r="X143" s="241">
        <f t="shared" si="8"/>
        <v>0</v>
      </c>
      <c r="Y143" s="244" cm="1">
        <f t="array" ref="Y143">IFERROR(SUMPRODUCT((LOWER(INDEX(Attendance!$E:$ZZ,MATCH($A143,Attendance!$A:$A,0),0))="x")*(TEXT(Attendance!$E$1:$ZZ$1,"mmm")="Jun"))/SUMPRODUCT((Attendance!$E$1:$ZZ$1&lt;&gt;"")*(TEXT(Attendance!$E$1:$ZZ$1,"mmm")="Jun")),0)</f>
        <v>0</v>
      </c>
      <c r="Z143" s="245" cm="1">
        <f t="array" ref="Z143">IFERROR(SUMPRODUCT((LOWER(INDEX(Attendance!$E:$ZZ,MATCH($A143,Attendance!$A:$A,0),0))="x")*(Attendance!$E$2:$ZZ$2=_xlfn.XLOOKUP(E$1,'Point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44" spans="1:26" x14ac:dyDescent="0.25">
      <c r="A144" s="58">
        <f>Attendance!A143</f>
        <v>141</v>
      </c>
      <c r="B144" s="60" t="str">
        <f>IF($A144=0,"",IFERROR(_xlfn.LET(_xlpm.x,INDEX(Attendance!$B:$B,MATCH($A144,Attendance!$A:$A,0)),IF(_xlpm.x=0,"",_xlpm.x)),""))</f>
        <v/>
      </c>
      <c r="C144" s="60" t="str">
        <f>IF($A144=0,"",IFERROR(_xlfn.LET(_xlpm.x,INDEX(Attendance!$C:$C,MATCH($A144,Attendance!$A:$A,0)),IF(_xlpm.x=0,"",_xlpm.x)),""))</f>
        <v/>
      </c>
      <c r="D144" s="60" t="str">
        <f>IF($A144=0,"",IFERROR(_xlfn.LET(_xlpm.x,INDEX(Attendance!$D:$D,MATCH($A144,Attendance!$A:$A,0)),IF(_xlpm.x=0,"",_xlpm.x)),""))</f>
        <v/>
      </c>
      <c r="E144" s="233" cm="1">
        <f t="array" ref="E144">SUMPRODUCT((LOWER(INDEX(Attendance!$D:$ZZ,MATCH($A144,Attendance!$A:$A,0),0))="x")*(Attendance!$D$2:$ZZ$2=_xlfn.XLOOKUP(E$1,'Point System'!$A:$A,'Point System'!$B:$B,""))*(TEXT(Attendance!$D$1:$ZZ$1,"mmm")="Jun"))*_xlfn.XLOOKUP(E$1,'Point System'!$A:$A,'Point System'!$C:$C,0)</f>
        <v>0</v>
      </c>
      <c r="F144" s="233" cm="1">
        <f t="array" ref="F144">SUMPRODUCT((LOWER(INDEX(Attendance!$D:$ZZ,MATCH($A144,Attendance!$A:$A,0),0))="x")*(Attendance!$D$2:$ZZ$2=_xlfn.XLOOKUP(F$1,'Point System'!$A:$A,'Point System'!$B:$B,""))*(TEXT(Attendance!$D$1:$ZZ$1,"mmm")="Jun"))*_xlfn.XLOOKUP(F$1,'Point System'!$A:$A,'Point System'!$C:$C,0)</f>
        <v>0</v>
      </c>
      <c r="G144" s="233" cm="1">
        <f t="array" ref="G144">SUMPRODUCT((LOWER(INDEX(Attendance!$D:$ZZ,MATCH($A144,Attendance!$A:$A,0),0))="x")*(Attendance!$D$2:$ZZ$2=_xlfn.XLOOKUP(G$1,'Point System'!$A:$A,'Point System'!$B:$B,""))*(TEXT(Attendance!$D$1:$ZZ$1,"mmm")="Jun"))*_xlfn.XLOOKUP(G$1,'Point System'!$A:$A,'Point System'!$C:$C,0)</f>
        <v>0</v>
      </c>
      <c r="H144" s="233" cm="1">
        <f t="array" ref="H144">SUMPRODUCT((LOWER(INDEX(Attendance!$D:$ZZ,MATCH($A144,Attendance!$A:$A,0),0))="x")*(Attendance!$D$2:$ZZ$2=_xlfn.XLOOKUP(H$1,'Point System'!$A:$A,'Point System'!$B:$B,""))*(TEXT(Attendance!$D$1:$ZZ$1,"mmm")="Jun"))*_xlfn.XLOOKUP(H$1,'Point System'!$A:$A,'Point System'!$C:$C,0)</f>
        <v>0</v>
      </c>
      <c r="I144" s="233" cm="1">
        <f t="array" ref="I144">SUMPRODUCT((LOWER(INDEX(Attendance!$D:$ZZ,MATCH($A144,Attendance!$A:$A,0),0))="x")*(Attendance!$D$2:$ZZ$2=_xlfn.XLOOKUP(I$1,'Point System'!$A:$A,'Point System'!$B:$B,""))*(TEXT(Attendance!$D$1:$ZZ$1,"mmm")="Jun"))*_xlfn.XLOOKUP(I$1,'Point System'!$A:$A,'Point System'!$C:$C,0)</f>
        <v>0</v>
      </c>
      <c r="J144" s="233" cm="1">
        <f t="array" ref="J144">SUMPRODUCT((LOWER(INDEX(Attendance!$D:$ZZ,MATCH($A144,Attendance!$A:$A,0),0))="x")*(Attendance!$D$2:$ZZ$2=_xlfn.XLOOKUP(J$1,'Point System'!$A:$A,'Point System'!$B:$B,""))*(TEXT(Attendance!$D$1:$ZZ$1,"mmm")="Jun"))*_xlfn.XLOOKUP(J$1,'Point System'!$A:$A,'Point System'!$C:$C,0)</f>
        <v>0</v>
      </c>
      <c r="K144" s="233" cm="1">
        <f t="array" ref="K144">SUMPRODUCT((LOWER(INDEX(Attendance!$D:$ZZ,MATCH($A144,Attendance!$A:$A,0),0))="x")*(Attendance!$D$2:$ZZ$2=_xlfn.XLOOKUP(K$1,'Point System'!$A:$A,'Point System'!$B:$B,""))*(TEXT(Attendance!$D$1:$ZZ$1,"mmm")="Jun"))*_xlfn.XLOOKUP(K$1,'Point System'!$A:$A,'Point System'!$C:$C,0)</f>
        <v>0</v>
      </c>
      <c r="L144" s="188"/>
      <c r="M144" s="188"/>
      <c r="N144" s="188"/>
      <c r="O144" s="188"/>
      <c r="P144" s="241">
        <f t="shared" si="6"/>
        <v>0</v>
      </c>
      <c r="Q144" s="242">
        <f>IFERROR(INDEX(Deduction!$AO:$AO,MATCH($A144,Deduction!$A:$A,0))*_xlfn.XLOOKUP(Q$1,'Point System'!$E:$E,'Point System'!$G:$G,0),0)</f>
        <v>0</v>
      </c>
      <c r="R144" s="242">
        <f>IFERROR(INDEX(Deduction!$AP:$AP,MATCH($A144,Deduction!$A:$A,0))*_xlfn.XLOOKUP(R$1,'Point System'!$E:$E,'Point System'!$G:$G,0),0)</f>
        <v>0</v>
      </c>
      <c r="S144" s="242">
        <f>IFERROR(INDEX(Deduction!$AQ:$AQ,MATCH($A144,Deduction!$A:$A,0))*_xlfn.XLOOKUP(S$1,'Point System'!$E:$E,'Point System'!$G:$G,0),0)</f>
        <v>0</v>
      </c>
      <c r="T144" s="242">
        <f>IFERROR(INDEX(Deduction!$AR:$AR,MATCH($A144,Deduction!$A:$A,0))*_xlfn.XLOOKUP(T$1,'Point System'!$E:$E,'Point System'!$G:$G,0),0)</f>
        <v>0</v>
      </c>
      <c r="U144" s="242">
        <f>IFERROR(INDEX(Deduction!$AS:$AS,MATCH($A144,Deduction!$A:$A,0))*_xlfn.XLOOKUP(U$1,'Point System'!$E:$E,'Point System'!$G:$G,0),0)</f>
        <v>0</v>
      </c>
      <c r="V144" s="242">
        <f>IFERROR(INDEX(Deduction!$AT:$AT,MATCH($A144,Deduction!$A:$A,0))*_xlfn.XLOOKUP(V$1,'Point System'!$E:$E,'Point System'!$G:$G,0),0)</f>
        <v>0</v>
      </c>
      <c r="W144" s="243">
        <f t="shared" si="7"/>
        <v>0</v>
      </c>
      <c r="X144" s="241">
        <f t="shared" si="8"/>
        <v>0</v>
      </c>
      <c r="Y144" s="244" cm="1">
        <f t="array" ref="Y144">IFERROR(SUMPRODUCT((LOWER(INDEX(Attendance!$E:$ZZ,MATCH($A144,Attendance!$A:$A,0),0))="x")*(TEXT(Attendance!$E$1:$ZZ$1,"mmm")="Jun"))/SUMPRODUCT((Attendance!$E$1:$ZZ$1&lt;&gt;"")*(TEXT(Attendance!$E$1:$ZZ$1,"mmm")="Jun")),0)</f>
        <v>0</v>
      </c>
      <c r="Z144" s="245" cm="1">
        <f t="array" ref="Z144">IFERROR(SUMPRODUCT((LOWER(INDEX(Attendance!$E:$ZZ,MATCH($A144,Attendance!$A:$A,0),0))="x")*(Attendance!$E$2:$ZZ$2=_xlfn.XLOOKUP(E$1,'Point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45" spans="1:26" x14ac:dyDescent="0.25">
      <c r="A145" s="60">
        <f>Attendance!A144</f>
        <v>142</v>
      </c>
      <c r="B145" s="60" t="str">
        <f>IF($A145=0,"",IFERROR(_xlfn.LET(_xlpm.x,INDEX(Attendance!$B:$B,MATCH($A145,Attendance!$A:$A,0)),IF(_xlpm.x=0,"",_xlpm.x)),""))</f>
        <v/>
      </c>
      <c r="C145" s="60" t="str">
        <f>IF($A145=0,"",IFERROR(_xlfn.LET(_xlpm.x,INDEX(Attendance!$C:$C,MATCH($A145,Attendance!$A:$A,0)),IF(_xlpm.x=0,"",_xlpm.x)),""))</f>
        <v/>
      </c>
      <c r="D145" s="60" t="str">
        <f>IF($A145=0,"",IFERROR(_xlfn.LET(_xlpm.x,INDEX(Attendance!$D:$D,MATCH($A145,Attendance!$A:$A,0)),IF(_xlpm.x=0,"",_xlpm.x)),""))</f>
        <v/>
      </c>
      <c r="E145" s="233" cm="1">
        <f t="array" ref="E145">SUMPRODUCT((LOWER(INDEX(Attendance!$D:$ZZ,MATCH($A145,Attendance!$A:$A,0),0))="x")*(Attendance!$D$2:$ZZ$2=_xlfn.XLOOKUP(E$1,'Point System'!$A:$A,'Point System'!$B:$B,""))*(TEXT(Attendance!$D$1:$ZZ$1,"mmm")="Jun"))*_xlfn.XLOOKUP(E$1,'Point System'!$A:$A,'Point System'!$C:$C,0)</f>
        <v>0</v>
      </c>
      <c r="F145" s="233" cm="1">
        <f t="array" ref="F145">SUMPRODUCT((LOWER(INDEX(Attendance!$D:$ZZ,MATCH($A145,Attendance!$A:$A,0),0))="x")*(Attendance!$D$2:$ZZ$2=_xlfn.XLOOKUP(F$1,'Point System'!$A:$A,'Point System'!$B:$B,""))*(TEXT(Attendance!$D$1:$ZZ$1,"mmm")="Jun"))*_xlfn.XLOOKUP(F$1,'Point System'!$A:$A,'Point System'!$C:$C,0)</f>
        <v>0</v>
      </c>
      <c r="G145" s="233" cm="1">
        <f t="array" ref="G145">SUMPRODUCT((LOWER(INDEX(Attendance!$D:$ZZ,MATCH($A145,Attendance!$A:$A,0),0))="x")*(Attendance!$D$2:$ZZ$2=_xlfn.XLOOKUP(G$1,'Point System'!$A:$A,'Point System'!$B:$B,""))*(TEXT(Attendance!$D$1:$ZZ$1,"mmm")="Jun"))*_xlfn.XLOOKUP(G$1,'Point System'!$A:$A,'Point System'!$C:$C,0)</f>
        <v>0</v>
      </c>
      <c r="H145" s="233" cm="1">
        <f t="array" ref="H145">SUMPRODUCT((LOWER(INDEX(Attendance!$D:$ZZ,MATCH($A145,Attendance!$A:$A,0),0))="x")*(Attendance!$D$2:$ZZ$2=_xlfn.XLOOKUP(H$1,'Point System'!$A:$A,'Point System'!$B:$B,""))*(TEXT(Attendance!$D$1:$ZZ$1,"mmm")="Jun"))*_xlfn.XLOOKUP(H$1,'Point System'!$A:$A,'Point System'!$C:$C,0)</f>
        <v>0</v>
      </c>
      <c r="I145" s="233" cm="1">
        <f t="array" ref="I145">SUMPRODUCT((LOWER(INDEX(Attendance!$D:$ZZ,MATCH($A145,Attendance!$A:$A,0),0))="x")*(Attendance!$D$2:$ZZ$2=_xlfn.XLOOKUP(I$1,'Point System'!$A:$A,'Point System'!$B:$B,""))*(TEXT(Attendance!$D$1:$ZZ$1,"mmm")="Jun"))*_xlfn.XLOOKUP(I$1,'Point System'!$A:$A,'Point System'!$C:$C,0)</f>
        <v>0</v>
      </c>
      <c r="J145" s="233" cm="1">
        <f t="array" ref="J145">SUMPRODUCT((LOWER(INDEX(Attendance!$D:$ZZ,MATCH($A145,Attendance!$A:$A,0),0))="x")*(Attendance!$D$2:$ZZ$2=_xlfn.XLOOKUP(J$1,'Point System'!$A:$A,'Point System'!$B:$B,""))*(TEXT(Attendance!$D$1:$ZZ$1,"mmm")="Jun"))*_xlfn.XLOOKUP(J$1,'Point System'!$A:$A,'Point System'!$C:$C,0)</f>
        <v>0</v>
      </c>
      <c r="K145" s="233" cm="1">
        <f t="array" ref="K145">SUMPRODUCT((LOWER(INDEX(Attendance!$D:$ZZ,MATCH($A145,Attendance!$A:$A,0),0))="x")*(Attendance!$D$2:$ZZ$2=_xlfn.XLOOKUP(K$1,'Point System'!$A:$A,'Point System'!$B:$B,""))*(TEXT(Attendance!$D$1:$ZZ$1,"mmm")="Jun"))*_xlfn.XLOOKUP(K$1,'Point System'!$A:$A,'Point System'!$C:$C,0)</f>
        <v>0</v>
      </c>
      <c r="L145" s="188"/>
      <c r="M145" s="188"/>
      <c r="N145" s="188"/>
      <c r="O145" s="188"/>
      <c r="P145" s="241">
        <f t="shared" si="6"/>
        <v>0</v>
      </c>
      <c r="Q145" s="242">
        <f>IFERROR(INDEX(Deduction!$AO:$AO,MATCH($A145,Deduction!$A:$A,0))*_xlfn.XLOOKUP(Q$1,'Point System'!$E:$E,'Point System'!$G:$G,0),0)</f>
        <v>0</v>
      </c>
      <c r="R145" s="242">
        <f>IFERROR(INDEX(Deduction!$AP:$AP,MATCH($A145,Deduction!$A:$A,0))*_xlfn.XLOOKUP(R$1,'Point System'!$E:$E,'Point System'!$G:$G,0),0)</f>
        <v>0</v>
      </c>
      <c r="S145" s="242">
        <f>IFERROR(INDEX(Deduction!$AQ:$AQ,MATCH($A145,Deduction!$A:$A,0))*_xlfn.XLOOKUP(S$1,'Point System'!$E:$E,'Point System'!$G:$G,0),0)</f>
        <v>0</v>
      </c>
      <c r="T145" s="242">
        <f>IFERROR(INDEX(Deduction!$AR:$AR,MATCH($A145,Deduction!$A:$A,0))*_xlfn.XLOOKUP(T$1,'Point System'!$E:$E,'Point System'!$G:$G,0),0)</f>
        <v>0</v>
      </c>
      <c r="U145" s="242">
        <f>IFERROR(INDEX(Deduction!$AS:$AS,MATCH($A145,Deduction!$A:$A,0))*_xlfn.XLOOKUP(U$1,'Point System'!$E:$E,'Point System'!$G:$G,0),0)</f>
        <v>0</v>
      </c>
      <c r="V145" s="242">
        <f>IFERROR(INDEX(Deduction!$AT:$AT,MATCH($A145,Deduction!$A:$A,0))*_xlfn.XLOOKUP(V$1,'Point System'!$E:$E,'Point System'!$G:$G,0),0)</f>
        <v>0</v>
      </c>
      <c r="W145" s="243">
        <f t="shared" si="7"/>
        <v>0</v>
      </c>
      <c r="X145" s="241">
        <f t="shared" si="8"/>
        <v>0</v>
      </c>
      <c r="Y145" s="244" cm="1">
        <f t="array" ref="Y145">IFERROR(SUMPRODUCT((LOWER(INDEX(Attendance!$E:$ZZ,MATCH($A145,Attendance!$A:$A,0),0))="x")*(TEXT(Attendance!$E$1:$ZZ$1,"mmm")="Jun"))/SUMPRODUCT((Attendance!$E$1:$ZZ$1&lt;&gt;"")*(TEXT(Attendance!$E$1:$ZZ$1,"mmm")="Jun")),0)</f>
        <v>0</v>
      </c>
      <c r="Z145" s="245" cm="1">
        <f t="array" ref="Z145">IFERROR(SUMPRODUCT((LOWER(INDEX(Attendance!$E:$ZZ,MATCH($A145,Attendance!$A:$A,0),0))="x")*(Attendance!$E$2:$ZZ$2=_xlfn.XLOOKUP(E$1,'Point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46" spans="1:26" x14ac:dyDescent="0.25">
      <c r="A146" s="58">
        <f>Attendance!A145</f>
        <v>143</v>
      </c>
      <c r="B146" s="60" t="str">
        <f>IF($A146=0,"",IFERROR(_xlfn.LET(_xlpm.x,INDEX(Attendance!$B:$B,MATCH($A146,Attendance!$A:$A,0)),IF(_xlpm.x=0,"",_xlpm.x)),""))</f>
        <v/>
      </c>
      <c r="C146" s="60" t="str">
        <f>IF($A146=0,"",IFERROR(_xlfn.LET(_xlpm.x,INDEX(Attendance!$C:$C,MATCH($A146,Attendance!$A:$A,0)),IF(_xlpm.x=0,"",_xlpm.x)),""))</f>
        <v/>
      </c>
      <c r="D146" s="60" t="str">
        <f>IF($A146=0,"",IFERROR(_xlfn.LET(_xlpm.x,INDEX(Attendance!$D:$D,MATCH($A146,Attendance!$A:$A,0)),IF(_xlpm.x=0,"",_xlpm.x)),""))</f>
        <v/>
      </c>
      <c r="E146" s="233" cm="1">
        <f t="array" ref="E146">SUMPRODUCT((LOWER(INDEX(Attendance!$D:$ZZ,MATCH($A146,Attendance!$A:$A,0),0))="x")*(Attendance!$D$2:$ZZ$2=_xlfn.XLOOKUP(E$1,'Point System'!$A:$A,'Point System'!$B:$B,""))*(TEXT(Attendance!$D$1:$ZZ$1,"mmm")="Jun"))*_xlfn.XLOOKUP(E$1,'Point System'!$A:$A,'Point System'!$C:$C,0)</f>
        <v>0</v>
      </c>
      <c r="F146" s="233" cm="1">
        <f t="array" ref="F146">SUMPRODUCT((LOWER(INDEX(Attendance!$D:$ZZ,MATCH($A146,Attendance!$A:$A,0),0))="x")*(Attendance!$D$2:$ZZ$2=_xlfn.XLOOKUP(F$1,'Point System'!$A:$A,'Point System'!$B:$B,""))*(TEXT(Attendance!$D$1:$ZZ$1,"mmm")="Jun"))*_xlfn.XLOOKUP(F$1,'Point System'!$A:$A,'Point System'!$C:$C,0)</f>
        <v>0</v>
      </c>
      <c r="G146" s="233" cm="1">
        <f t="array" ref="G146">SUMPRODUCT((LOWER(INDEX(Attendance!$D:$ZZ,MATCH($A146,Attendance!$A:$A,0),0))="x")*(Attendance!$D$2:$ZZ$2=_xlfn.XLOOKUP(G$1,'Point System'!$A:$A,'Point System'!$B:$B,""))*(TEXT(Attendance!$D$1:$ZZ$1,"mmm")="Jun"))*_xlfn.XLOOKUP(G$1,'Point System'!$A:$A,'Point System'!$C:$C,0)</f>
        <v>0</v>
      </c>
      <c r="H146" s="233" cm="1">
        <f t="array" ref="H146">SUMPRODUCT((LOWER(INDEX(Attendance!$D:$ZZ,MATCH($A146,Attendance!$A:$A,0),0))="x")*(Attendance!$D$2:$ZZ$2=_xlfn.XLOOKUP(H$1,'Point System'!$A:$A,'Point System'!$B:$B,""))*(TEXT(Attendance!$D$1:$ZZ$1,"mmm")="Jun"))*_xlfn.XLOOKUP(H$1,'Point System'!$A:$A,'Point System'!$C:$C,0)</f>
        <v>0</v>
      </c>
      <c r="I146" s="233" cm="1">
        <f t="array" ref="I146">SUMPRODUCT((LOWER(INDEX(Attendance!$D:$ZZ,MATCH($A146,Attendance!$A:$A,0),0))="x")*(Attendance!$D$2:$ZZ$2=_xlfn.XLOOKUP(I$1,'Point System'!$A:$A,'Point System'!$B:$B,""))*(TEXT(Attendance!$D$1:$ZZ$1,"mmm")="Jun"))*_xlfn.XLOOKUP(I$1,'Point System'!$A:$A,'Point System'!$C:$C,0)</f>
        <v>0</v>
      </c>
      <c r="J146" s="233" cm="1">
        <f t="array" ref="J146">SUMPRODUCT((LOWER(INDEX(Attendance!$D:$ZZ,MATCH($A146,Attendance!$A:$A,0),0))="x")*(Attendance!$D$2:$ZZ$2=_xlfn.XLOOKUP(J$1,'Point System'!$A:$A,'Point System'!$B:$B,""))*(TEXT(Attendance!$D$1:$ZZ$1,"mmm")="Jun"))*_xlfn.XLOOKUP(J$1,'Point System'!$A:$A,'Point System'!$C:$C,0)</f>
        <v>0</v>
      </c>
      <c r="K146" s="233" cm="1">
        <f t="array" ref="K146">SUMPRODUCT((LOWER(INDEX(Attendance!$D:$ZZ,MATCH($A146,Attendance!$A:$A,0),0))="x")*(Attendance!$D$2:$ZZ$2=_xlfn.XLOOKUP(K$1,'Point System'!$A:$A,'Point System'!$B:$B,""))*(TEXT(Attendance!$D$1:$ZZ$1,"mmm")="Jun"))*_xlfn.XLOOKUP(K$1,'Point System'!$A:$A,'Point System'!$C:$C,0)</f>
        <v>0</v>
      </c>
      <c r="L146" s="188"/>
      <c r="M146" s="188"/>
      <c r="N146" s="188"/>
      <c r="O146" s="188"/>
      <c r="P146" s="241">
        <f t="shared" si="6"/>
        <v>0</v>
      </c>
      <c r="Q146" s="242">
        <f>IFERROR(INDEX(Deduction!$AO:$AO,MATCH($A146,Deduction!$A:$A,0))*_xlfn.XLOOKUP(Q$1,'Point System'!$E:$E,'Point System'!$G:$G,0),0)</f>
        <v>0</v>
      </c>
      <c r="R146" s="242">
        <f>IFERROR(INDEX(Deduction!$AP:$AP,MATCH($A146,Deduction!$A:$A,0))*_xlfn.XLOOKUP(R$1,'Point System'!$E:$E,'Point System'!$G:$G,0),0)</f>
        <v>0</v>
      </c>
      <c r="S146" s="242">
        <f>IFERROR(INDEX(Deduction!$AQ:$AQ,MATCH($A146,Deduction!$A:$A,0))*_xlfn.XLOOKUP(S$1,'Point System'!$E:$E,'Point System'!$G:$G,0),0)</f>
        <v>0</v>
      </c>
      <c r="T146" s="242">
        <f>IFERROR(INDEX(Deduction!$AR:$AR,MATCH($A146,Deduction!$A:$A,0))*_xlfn.XLOOKUP(T$1,'Point System'!$E:$E,'Point System'!$G:$G,0),0)</f>
        <v>0</v>
      </c>
      <c r="U146" s="242">
        <f>IFERROR(INDEX(Deduction!$AS:$AS,MATCH($A146,Deduction!$A:$A,0))*_xlfn.XLOOKUP(U$1,'Point System'!$E:$E,'Point System'!$G:$G,0),0)</f>
        <v>0</v>
      </c>
      <c r="V146" s="242">
        <f>IFERROR(INDEX(Deduction!$AT:$AT,MATCH($A146,Deduction!$A:$A,0))*_xlfn.XLOOKUP(V$1,'Point System'!$E:$E,'Point System'!$G:$G,0),0)</f>
        <v>0</v>
      </c>
      <c r="W146" s="243">
        <f t="shared" si="7"/>
        <v>0</v>
      </c>
      <c r="X146" s="241">
        <f t="shared" si="8"/>
        <v>0</v>
      </c>
      <c r="Y146" s="244" cm="1">
        <f t="array" ref="Y146">IFERROR(SUMPRODUCT((LOWER(INDEX(Attendance!$E:$ZZ,MATCH($A146,Attendance!$A:$A,0),0))="x")*(TEXT(Attendance!$E$1:$ZZ$1,"mmm")="Jun"))/SUMPRODUCT((Attendance!$E$1:$ZZ$1&lt;&gt;"")*(TEXT(Attendance!$E$1:$ZZ$1,"mmm")="Jun")),0)</f>
        <v>0</v>
      </c>
      <c r="Z146" s="245" cm="1">
        <f t="array" ref="Z146">IFERROR(SUMPRODUCT((LOWER(INDEX(Attendance!$E:$ZZ,MATCH($A146,Attendance!$A:$A,0),0))="x")*(Attendance!$E$2:$ZZ$2=_xlfn.XLOOKUP(E$1,'Point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47" spans="1:26" x14ac:dyDescent="0.25">
      <c r="A147" s="60">
        <f>Attendance!A146</f>
        <v>144</v>
      </c>
      <c r="B147" s="60" t="str">
        <f>IF($A147=0,"",IFERROR(_xlfn.LET(_xlpm.x,INDEX(Attendance!$B:$B,MATCH($A147,Attendance!$A:$A,0)),IF(_xlpm.x=0,"",_xlpm.x)),""))</f>
        <v/>
      </c>
      <c r="C147" s="60" t="str">
        <f>IF($A147=0,"",IFERROR(_xlfn.LET(_xlpm.x,INDEX(Attendance!$C:$C,MATCH($A147,Attendance!$A:$A,0)),IF(_xlpm.x=0,"",_xlpm.x)),""))</f>
        <v/>
      </c>
      <c r="D147" s="60" t="str">
        <f>IF($A147=0,"",IFERROR(_xlfn.LET(_xlpm.x,INDEX(Attendance!$D:$D,MATCH($A147,Attendance!$A:$A,0)),IF(_xlpm.x=0,"",_xlpm.x)),""))</f>
        <v/>
      </c>
      <c r="E147" s="233" cm="1">
        <f t="array" ref="E147">SUMPRODUCT((LOWER(INDEX(Attendance!$D:$ZZ,MATCH($A147,Attendance!$A:$A,0),0))="x")*(Attendance!$D$2:$ZZ$2=_xlfn.XLOOKUP(E$1,'Point System'!$A:$A,'Point System'!$B:$B,""))*(TEXT(Attendance!$D$1:$ZZ$1,"mmm")="Jun"))*_xlfn.XLOOKUP(E$1,'Point System'!$A:$A,'Point System'!$C:$C,0)</f>
        <v>0</v>
      </c>
      <c r="F147" s="233" cm="1">
        <f t="array" ref="F147">SUMPRODUCT((LOWER(INDEX(Attendance!$D:$ZZ,MATCH($A147,Attendance!$A:$A,0),0))="x")*(Attendance!$D$2:$ZZ$2=_xlfn.XLOOKUP(F$1,'Point System'!$A:$A,'Point System'!$B:$B,""))*(TEXT(Attendance!$D$1:$ZZ$1,"mmm")="Jun"))*_xlfn.XLOOKUP(F$1,'Point System'!$A:$A,'Point System'!$C:$C,0)</f>
        <v>0</v>
      </c>
      <c r="G147" s="233" cm="1">
        <f t="array" ref="G147">SUMPRODUCT((LOWER(INDEX(Attendance!$D:$ZZ,MATCH($A147,Attendance!$A:$A,0),0))="x")*(Attendance!$D$2:$ZZ$2=_xlfn.XLOOKUP(G$1,'Point System'!$A:$A,'Point System'!$B:$B,""))*(TEXT(Attendance!$D$1:$ZZ$1,"mmm")="Jun"))*_xlfn.XLOOKUP(G$1,'Point System'!$A:$A,'Point System'!$C:$C,0)</f>
        <v>0</v>
      </c>
      <c r="H147" s="233" cm="1">
        <f t="array" ref="H147">SUMPRODUCT((LOWER(INDEX(Attendance!$D:$ZZ,MATCH($A147,Attendance!$A:$A,0),0))="x")*(Attendance!$D$2:$ZZ$2=_xlfn.XLOOKUP(H$1,'Point System'!$A:$A,'Point System'!$B:$B,""))*(TEXT(Attendance!$D$1:$ZZ$1,"mmm")="Jun"))*_xlfn.XLOOKUP(H$1,'Point System'!$A:$A,'Point System'!$C:$C,0)</f>
        <v>0</v>
      </c>
      <c r="I147" s="233" cm="1">
        <f t="array" ref="I147">SUMPRODUCT((LOWER(INDEX(Attendance!$D:$ZZ,MATCH($A147,Attendance!$A:$A,0),0))="x")*(Attendance!$D$2:$ZZ$2=_xlfn.XLOOKUP(I$1,'Point System'!$A:$A,'Point System'!$B:$B,""))*(TEXT(Attendance!$D$1:$ZZ$1,"mmm")="Jun"))*_xlfn.XLOOKUP(I$1,'Point System'!$A:$A,'Point System'!$C:$C,0)</f>
        <v>0</v>
      </c>
      <c r="J147" s="233" cm="1">
        <f t="array" ref="J147">SUMPRODUCT((LOWER(INDEX(Attendance!$D:$ZZ,MATCH($A147,Attendance!$A:$A,0),0))="x")*(Attendance!$D$2:$ZZ$2=_xlfn.XLOOKUP(J$1,'Point System'!$A:$A,'Point System'!$B:$B,""))*(TEXT(Attendance!$D$1:$ZZ$1,"mmm")="Jun"))*_xlfn.XLOOKUP(J$1,'Point System'!$A:$A,'Point System'!$C:$C,0)</f>
        <v>0</v>
      </c>
      <c r="K147" s="233" cm="1">
        <f t="array" ref="K147">SUMPRODUCT((LOWER(INDEX(Attendance!$D:$ZZ,MATCH($A147,Attendance!$A:$A,0),0))="x")*(Attendance!$D$2:$ZZ$2=_xlfn.XLOOKUP(K$1,'Point System'!$A:$A,'Point System'!$B:$B,""))*(TEXT(Attendance!$D$1:$ZZ$1,"mmm")="Jun"))*_xlfn.XLOOKUP(K$1,'Point System'!$A:$A,'Point System'!$C:$C,0)</f>
        <v>0</v>
      </c>
      <c r="L147" s="188"/>
      <c r="M147" s="188"/>
      <c r="N147" s="188"/>
      <c r="O147" s="188"/>
      <c r="P147" s="241">
        <f t="shared" si="6"/>
        <v>0</v>
      </c>
      <c r="Q147" s="242">
        <f>IFERROR(INDEX(Deduction!$AO:$AO,MATCH($A147,Deduction!$A:$A,0))*_xlfn.XLOOKUP(Q$1,'Point System'!$E:$E,'Point System'!$G:$G,0),0)</f>
        <v>0</v>
      </c>
      <c r="R147" s="242">
        <f>IFERROR(INDEX(Deduction!$AP:$AP,MATCH($A147,Deduction!$A:$A,0))*_xlfn.XLOOKUP(R$1,'Point System'!$E:$E,'Point System'!$G:$G,0),0)</f>
        <v>0</v>
      </c>
      <c r="S147" s="242">
        <f>IFERROR(INDEX(Deduction!$AQ:$AQ,MATCH($A147,Deduction!$A:$A,0))*_xlfn.XLOOKUP(S$1,'Point System'!$E:$E,'Point System'!$G:$G,0),0)</f>
        <v>0</v>
      </c>
      <c r="T147" s="242">
        <f>IFERROR(INDEX(Deduction!$AR:$AR,MATCH($A147,Deduction!$A:$A,0))*_xlfn.XLOOKUP(T$1,'Point System'!$E:$E,'Point System'!$G:$G,0),0)</f>
        <v>0</v>
      </c>
      <c r="U147" s="242">
        <f>IFERROR(INDEX(Deduction!$AS:$AS,MATCH($A147,Deduction!$A:$A,0))*_xlfn.XLOOKUP(U$1,'Point System'!$E:$E,'Point System'!$G:$G,0),0)</f>
        <v>0</v>
      </c>
      <c r="V147" s="242">
        <f>IFERROR(INDEX(Deduction!$AT:$AT,MATCH($A147,Deduction!$A:$A,0))*_xlfn.XLOOKUP(V$1,'Point System'!$E:$E,'Point System'!$G:$G,0),0)</f>
        <v>0</v>
      </c>
      <c r="W147" s="243">
        <f t="shared" si="7"/>
        <v>0</v>
      </c>
      <c r="X147" s="241">
        <f t="shared" si="8"/>
        <v>0</v>
      </c>
      <c r="Y147" s="244" cm="1">
        <f t="array" ref="Y147">IFERROR(SUMPRODUCT((LOWER(INDEX(Attendance!$E:$ZZ,MATCH($A147,Attendance!$A:$A,0),0))="x")*(TEXT(Attendance!$E$1:$ZZ$1,"mmm")="Jun"))/SUMPRODUCT((Attendance!$E$1:$ZZ$1&lt;&gt;"")*(TEXT(Attendance!$E$1:$ZZ$1,"mmm")="Jun")),0)</f>
        <v>0</v>
      </c>
      <c r="Z147" s="245" cm="1">
        <f t="array" ref="Z147">IFERROR(SUMPRODUCT((LOWER(INDEX(Attendance!$E:$ZZ,MATCH($A147,Attendance!$A:$A,0),0))="x")*(Attendance!$E$2:$ZZ$2=_xlfn.XLOOKUP(E$1,'Point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48" spans="1:26" x14ac:dyDescent="0.25">
      <c r="A148" s="58">
        <f>Attendance!A147</f>
        <v>145</v>
      </c>
      <c r="B148" s="60" t="str">
        <f>IF($A148=0,"",IFERROR(_xlfn.LET(_xlpm.x,INDEX(Attendance!$B:$B,MATCH($A148,Attendance!$A:$A,0)),IF(_xlpm.x=0,"",_xlpm.x)),""))</f>
        <v/>
      </c>
      <c r="C148" s="60" t="str">
        <f>IF($A148=0,"",IFERROR(_xlfn.LET(_xlpm.x,INDEX(Attendance!$C:$C,MATCH($A148,Attendance!$A:$A,0)),IF(_xlpm.x=0,"",_xlpm.x)),""))</f>
        <v/>
      </c>
      <c r="D148" s="60" t="str">
        <f>IF($A148=0,"",IFERROR(_xlfn.LET(_xlpm.x,INDEX(Attendance!$D:$D,MATCH($A148,Attendance!$A:$A,0)),IF(_xlpm.x=0,"",_xlpm.x)),""))</f>
        <v/>
      </c>
      <c r="E148" s="233" cm="1">
        <f t="array" ref="E148">SUMPRODUCT((LOWER(INDEX(Attendance!$D:$ZZ,MATCH($A148,Attendance!$A:$A,0),0))="x")*(Attendance!$D$2:$ZZ$2=_xlfn.XLOOKUP(E$1,'Point System'!$A:$A,'Point System'!$B:$B,""))*(TEXT(Attendance!$D$1:$ZZ$1,"mmm")="Jun"))*_xlfn.XLOOKUP(E$1,'Point System'!$A:$A,'Point System'!$C:$C,0)</f>
        <v>0</v>
      </c>
      <c r="F148" s="233" cm="1">
        <f t="array" ref="F148">SUMPRODUCT((LOWER(INDEX(Attendance!$D:$ZZ,MATCH($A148,Attendance!$A:$A,0),0))="x")*(Attendance!$D$2:$ZZ$2=_xlfn.XLOOKUP(F$1,'Point System'!$A:$A,'Point System'!$B:$B,""))*(TEXT(Attendance!$D$1:$ZZ$1,"mmm")="Jun"))*_xlfn.XLOOKUP(F$1,'Point System'!$A:$A,'Point System'!$C:$C,0)</f>
        <v>0</v>
      </c>
      <c r="G148" s="233" cm="1">
        <f t="array" ref="G148">SUMPRODUCT((LOWER(INDEX(Attendance!$D:$ZZ,MATCH($A148,Attendance!$A:$A,0),0))="x")*(Attendance!$D$2:$ZZ$2=_xlfn.XLOOKUP(G$1,'Point System'!$A:$A,'Point System'!$B:$B,""))*(TEXT(Attendance!$D$1:$ZZ$1,"mmm")="Jun"))*_xlfn.XLOOKUP(G$1,'Point System'!$A:$A,'Point System'!$C:$C,0)</f>
        <v>0</v>
      </c>
      <c r="H148" s="233" cm="1">
        <f t="array" ref="H148">SUMPRODUCT((LOWER(INDEX(Attendance!$D:$ZZ,MATCH($A148,Attendance!$A:$A,0),0))="x")*(Attendance!$D$2:$ZZ$2=_xlfn.XLOOKUP(H$1,'Point System'!$A:$A,'Point System'!$B:$B,""))*(TEXT(Attendance!$D$1:$ZZ$1,"mmm")="Jun"))*_xlfn.XLOOKUP(H$1,'Point System'!$A:$A,'Point System'!$C:$C,0)</f>
        <v>0</v>
      </c>
      <c r="I148" s="233" cm="1">
        <f t="array" ref="I148">SUMPRODUCT((LOWER(INDEX(Attendance!$D:$ZZ,MATCH($A148,Attendance!$A:$A,0),0))="x")*(Attendance!$D$2:$ZZ$2=_xlfn.XLOOKUP(I$1,'Point System'!$A:$A,'Point System'!$B:$B,""))*(TEXT(Attendance!$D$1:$ZZ$1,"mmm")="Jun"))*_xlfn.XLOOKUP(I$1,'Point System'!$A:$A,'Point System'!$C:$C,0)</f>
        <v>0</v>
      </c>
      <c r="J148" s="233" cm="1">
        <f t="array" ref="J148">SUMPRODUCT((LOWER(INDEX(Attendance!$D:$ZZ,MATCH($A148,Attendance!$A:$A,0),0))="x")*(Attendance!$D$2:$ZZ$2=_xlfn.XLOOKUP(J$1,'Point System'!$A:$A,'Point System'!$B:$B,""))*(TEXT(Attendance!$D$1:$ZZ$1,"mmm")="Jun"))*_xlfn.XLOOKUP(J$1,'Point System'!$A:$A,'Point System'!$C:$C,0)</f>
        <v>0</v>
      </c>
      <c r="K148" s="233" cm="1">
        <f t="array" ref="K148">SUMPRODUCT((LOWER(INDEX(Attendance!$D:$ZZ,MATCH($A148,Attendance!$A:$A,0),0))="x")*(Attendance!$D$2:$ZZ$2=_xlfn.XLOOKUP(K$1,'Point System'!$A:$A,'Point System'!$B:$B,""))*(TEXT(Attendance!$D$1:$ZZ$1,"mmm")="Jun"))*_xlfn.XLOOKUP(K$1,'Point System'!$A:$A,'Point System'!$C:$C,0)</f>
        <v>0</v>
      </c>
      <c r="L148" s="188"/>
      <c r="M148" s="188"/>
      <c r="N148" s="188"/>
      <c r="O148" s="188"/>
      <c r="P148" s="241">
        <f t="shared" si="6"/>
        <v>0</v>
      </c>
      <c r="Q148" s="242">
        <f>IFERROR(INDEX(Deduction!$AO:$AO,MATCH($A148,Deduction!$A:$A,0))*_xlfn.XLOOKUP(Q$1,'Point System'!$E:$E,'Point System'!$G:$G,0),0)</f>
        <v>0</v>
      </c>
      <c r="R148" s="242">
        <f>IFERROR(INDEX(Deduction!$AP:$AP,MATCH($A148,Deduction!$A:$A,0))*_xlfn.XLOOKUP(R$1,'Point System'!$E:$E,'Point System'!$G:$G,0),0)</f>
        <v>0</v>
      </c>
      <c r="S148" s="242">
        <f>IFERROR(INDEX(Deduction!$AQ:$AQ,MATCH($A148,Deduction!$A:$A,0))*_xlfn.XLOOKUP(S$1,'Point System'!$E:$E,'Point System'!$G:$G,0),0)</f>
        <v>0</v>
      </c>
      <c r="T148" s="242">
        <f>IFERROR(INDEX(Deduction!$AR:$AR,MATCH($A148,Deduction!$A:$A,0))*_xlfn.XLOOKUP(T$1,'Point System'!$E:$E,'Point System'!$G:$G,0),0)</f>
        <v>0</v>
      </c>
      <c r="U148" s="242">
        <f>IFERROR(INDEX(Deduction!$AS:$AS,MATCH($A148,Deduction!$A:$A,0))*_xlfn.XLOOKUP(U$1,'Point System'!$E:$E,'Point System'!$G:$G,0),0)</f>
        <v>0</v>
      </c>
      <c r="V148" s="242">
        <f>IFERROR(INDEX(Deduction!$AT:$AT,MATCH($A148,Deduction!$A:$A,0))*_xlfn.XLOOKUP(V$1,'Point System'!$E:$E,'Point System'!$G:$G,0),0)</f>
        <v>0</v>
      </c>
      <c r="W148" s="243">
        <f t="shared" si="7"/>
        <v>0</v>
      </c>
      <c r="X148" s="241">
        <f t="shared" si="8"/>
        <v>0</v>
      </c>
      <c r="Y148" s="244" cm="1">
        <f t="array" ref="Y148">IFERROR(SUMPRODUCT((LOWER(INDEX(Attendance!$E:$ZZ,MATCH($A148,Attendance!$A:$A,0),0))="x")*(TEXT(Attendance!$E$1:$ZZ$1,"mmm")="Jun"))/SUMPRODUCT((Attendance!$E$1:$ZZ$1&lt;&gt;"")*(TEXT(Attendance!$E$1:$ZZ$1,"mmm")="Jun")),0)</f>
        <v>0</v>
      </c>
      <c r="Z148" s="245" cm="1">
        <f t="array" ref="Z148">IFERROR(SUMPRODUCT((LOWER(INDEX(Attendance!$E:$ZZ,MATCH($A148,Attendance!$A:$A,0),0))="x")*(Attendance!$E$2:$ZZ$2=_xlfn.XLOOKUP(E$1,'Point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49" spans="1:26" x14ac:dyDescent="0.25">
      <c r="A149" s="60">
        <f>Attendance!A148</f>
        <v>146</v>
      </c>
      <c r="B149" s="60" t="str">
        <f>IF($A149=0,"",IFERROR(_xlfn.LET(_xlpm.x,INDEX(Attendance!$B:$B,MATCH($A149,Attendance!$A:$A,0)),IF(_xlpm.x=0,"",_xlpm.x)),""))</f>
        <v/>
      </c>
      <c r="C149" s="60" t="str">
        <f>IF($A149=0,"",IFERROR(_xlfn.LET(_xlpm.x,INDEX(Attendance!$C:$C,MATCH($A149,Attendance!$A:$A,0)),IF(_xlpm.x=0,"",_xlpm.x)),""))</f>
        <v/>
      </c>
      <c r="D149" s="60" t="str">
        <f>IF($A149=0,"",IFERROR(_xlfn.LET(_xlpm.x,INDEX(Attendance!$D:$D,MATCH($A149,Attendance!$A:$A,0)),IF(_xlpm.x=0,"",_xlpm.x)),""))</f>
        <v/>
      </c>
      <c r="E149" s="233" cm="1">
        <f t="array" ref="E149">SUMPRODUCT((LOWER(INDEX(Attendance!$D:$ZZ,MATCH($A149,Attendance!$A:$A,0),0))="x")*(Attendance!$D$2:$ZZ$2=_xlfn.XLOOKUP(E$1,'Point System'!$A:$A,'Point System'!$B:$B,""))*(TEXT(Attendance!$D$1:$ZZ$1,"mmm")="Jun"))*_xlfn.XLOOKUP(E$1,'Point System'!$A:$A,'Point System'!$C:$C,0)</f>
        <v>0</v>
      </c>
      <c r="F149" s="233" cm="1">
        <f t="array" ref="F149">SUMPRODUCT((LOWER(INDEX(Attendance!$D:$ZZ,MATCH($A149,Attendance!$A:$A,0),0))="x")*(Attendance!$D$2:$ZZ$2=_xlfn.XLOOKUP(F$1,'Point System'!$A:$A,'Point System'!$B:$B,""))*(TEXT(Attendance!$D$1:$ZZ$1,"mmm")="Jun"))*_xlfn.XLOOKUP(F$1,'Point System'!$A:$A,'Point System'!$C:$C,0)</f>
        <v>0</v>
      </c>
      <c r="G149" s="233" cm="1">
        <f t="array" ref="G149">SUMPRODUCT((LOWER(INDEX(Attendance!$D:$ZZ,MATCH($A149,Attendance!$A:$A,0),0))="x")*(Attendance!$D$2:$ZZ$2=_xlfn.XLOOKUP(G$1,'Point System'!$A:$A,'Point System'!$B:$B,""))*(TEXT(Attendance!$D$1:$ZZ$1,"mmm")="Jun"))*_xlfn.XLOOKUP(G$1,'Point System'!$A:$A,'Point System'!$C:$C,0)</f>
        <v>0</v>
      </c>
      <c r="H149" s="233" cm="1">
        <f t="array" ref="H149">SUMPRODUCT((LOWER(INDEX(Attendance!$D:$ZZ,MATCH($A149,Attendance!$A:$A,0),0))="x")*(Attendance!$D$2:$ZZ$2=_xlfn.XLOOKUP(H$1,'Point System'!$A:$A,'Point System'!$B:$B,""))*(TEXT(Attendance!$D$1:$ZZ$1,"mmm")="Jun"))*_xlfn.XLOOKUP(H$1,'Point System'!$A:$A,'Point System'!$C:$C,0)</f>
        <v>0</v>
      </c>
      <c r="I149" s="233" cm="1">
        <f t="array" ref="I149">SUMPRODUCT((LOWER(INDEX(Attendance!$D:$ZZ,MATCH($A149,Attendance!$A:$A,0),0))="x")*(Attendance!$D$2:$ZZ$2=_xlfn.XLOOKUP(I$1,'Point System'!$A:$A,'Point System'!$B:$B,""))*(TEXT(Attendance!$D$1:$ZZ$1,"mmm")="Jun"))*_xlfn.XLOOKUP(I$1,'Point System'!$A:$A,'Point System'!$C:$C,0)</f>
        <v>0</v>
      </c>
      <c r="J149" s="233" cm="1">
        <f t="array" ref="J149">SUMPRODUCT((LOWER(INDEX(Attendance!$D:$ZZ,MATCH($A149,Attendance!$A:$A,0),0))="x")*(Attendance!$D$2:$ZZ$2=_xlfn.XLOOKUP(J$1,'Point System'!$A:$A,'Point System'!$B:$B,""))*(TEXT(Attendance!$D$1:$ZZ$1,"mmm")="Jun"))*_xlfn.XLOOKUP(J$1,'Point System'!$A:$A,'Point System'!$C:$C,0)</f>
        <v>0</v>
      </c>
      <c r="K149" s="233" cm="1">
        <f t="array" ref="K149">SUMPRODUCT((LOWER(INDEX(Attendance!$D:$ZZ,MATCH($A149,Attendance!$A:$A,0),0))="x")*(Attendance!$D$2:$ZZ$2=_xlfn.XLOOKUP(K$1,'Point System'!$A:$A,'Point System'!$B:$B,""))*(TEXT(Attendance!$D$1:$ZZ$1,"mmm")="Jun"))*_xlfn.XLOOKUP(K$1,'Point System'!$A:$A,'Point System'!$C:$C,0)</f>
        <v>0</v>
      </c>
      <c r="L149" s="188"/>
      <c r="M149" s="188"/>
      <c r="N149" s="188"/>
      <c r="O149" s="188"/>
      <c r="P149" s="241">
        <f t="shared" si="6"/>
        <v>0</v>
      </c>
      <c r="Q149" s="242">
        <f>IFERROR(INDEX(Deduction!$AO:$AO,MATCH($A149,Deduction!$A:$A,0))*_xlfn.XLOOKUP(Q$1,'Point System'!$E:$E,'Point System'!$G:$G,0),0)</f>
        <v>0</v>
      </c>
      <c r="R149" s="242">
        <f>IFERROR(INDEX(Deduction!$AP:$AP,MATCH($A149,Deduction!$A:$A,0))*_xlfn.XLOOKUP(R$1,'Point System'!$E:$E,'Point System'!$G:$G,0),0)</f>
        <v>0</v>
      </c>
      <c r="S149" s="242">
        <f>IFERROR(INDEX(Deduction!$AQ:$AQ,MATCH($A149,Deduction!$A:$A,0))*_xlfn.XLOOKUP(S$1,'Point System'!$E:$E,'Point System'!$G:$G,0),0)</f>
        <v>0</v>
      </c>
      <c r="T149" s="242">
        <f>IFERROR(INDEX(Deduction!$AR:$AR,MATCH($A149,Deduction!$A:$A,0))*_xlfn.XLOOKUP(T$1,'Point System'!$E:$E,'Point System'!$G:$G,0),0)</f>
        <v>0</v>
      </c>
      <c r="U149" s="242">
        <f>IFERROR(INDEX(Deduction!$AS:$AS,MATCH($A149,Deduction!$A:$A,0))*_xlfn.XLOOKUP(U$1,'Point System'!$E:$E,'Point System'!$G:$G,0),0)</f>
        <v>0</v>
      </c>
      <c r="V149" s="242">
        <f>IFERROR(INDEX(Deduction!$AT:$AT,MATCH($A149,Deduction!$A:$A,0))*_xlfn.XLOOKUP(V$1,'Point System'!$E:$E,'Point System'!$G:$G,0),0)</f>
        <v>0</v>
      </c>
      <c r="W149" s="243">
        <f t="shared" si="7"/>
        <v>0</v>
      </c>
      <c r="X149" s="241">
        <f t="shared" si="8"/>
        <v>0</v>
      </c>
      <c r="Y149" s="244" cm="1">
        <f t="array" ref="Y149">IFERROR(SUMPRODUCT((LOWER(INDEX(Attendance!$E:$ZZ,MATCH($A149,Attendance!$A:$A,0),0))="x")*(TEXT(Attendance!$E$1:$ZZ$1,"mmm")="Jun"))/SUMPRODUCT((Attendance!$E$1:$ZZ$1&lt;&gt;"")*(TEXT(Attendance!$E$1:$ZZ$1,"mmm")="Jun")),0)</f>
        <v>0</v>
      </c>
      <c r="Z149" s="245" cm="1">
        <f t="array" ref="Z149">IFERROR(SUMPRODUCT((LOWER(INDEX(Attendance!$E:$ZZ,MATCH($A149,Attendance!$A:$A,0),0))="x")*(Attendance!$E$2:$ZZ$2=_xlfn.XLOOKUP(E$1,'Point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50" spans="1:26" x14ac:dyDescent="0.25">
      <c r="A150" s="58">
        <f>Attendance!A149</f>
        <v>147</v>
      </c>
      <c r="B150" s="60" t="str">
        <f>IF($A150=0,"",IFERROR(_xlfn.LET(_xlpm.x,INDEX(Attendance!$B:$B,MATCH($A150,Attendance!$A:$A,0)),IF(_xlpm.x=0,"",_xlpm.x)),""))</f>
        <v/>
      </c>
      <c r="C150" s="60" t="str">
        <f>IF($A150=0,"",IFERROR(_xlfn.LET(_xlpm.x,INDEX(Attendance!$C:$C,MATCH($A150,Attendance!$A:$A,0)),IF(_xlpm.x=0,"",_xlpm.x)),""))</f>
        <v/>
      </c>
      <c r="D150" s="60" t="str">
        <f>IF($A150=0,"",IFERROR(_xlfn.LET(_xlpm.x,INDEX(Attendance!$D:$D,MATCH($A150,Attendance!$A:$A,0)),IF(_xlpm.x=0,"",_xlpm.x)),""))</f>
        <v/>
      </c>
      <c r="E150" s="233" cm="1">
        <f t="array" ref="E150">SUMPRODUCT((LOWER(INDEX(Attendance!$D:$ZZ,MATCH($A150,Attendance!$A:$A,0),0))="x")*(Attendance!$D$2:$ZZ$2=_xlfn.XLOOKUP(E$1,'Point System'!$A:$A,'Point System'!$B:$B,""))*(TEXT(Attendance!$D$1:$ZZ$1,"mmm")="Jun"))*_xlfn.XLOOKUP(E$1,'Point System'!$A:$A,'Point System'!$C:$C,0)</f>
        <v>0</v>
      </c>
      <c r="F150" s="233" cm="1">
        <f t="array" ref="F150">SUMPRODUCT((LOWER(INDEX(Attendance!$D:$ZZ,MATCH($A150,Attendance!$A:$A,0),0))="x")*(Attendance!$D$2:$ZZ$2=_xlfn.XLOOKUP(F$1,'Point System'!$A:$A,'Point System'!$B:$B,""))*(TEXT(Attendance!$D$1:$ZZ$1,"mmm")="Jun"))*_xlfn.XLOOKUP(F$1,'Point System'!$A:$A,'Point System'!$C:$C,0)</f>
        <v>0</v>
      </c>
      <c r="G150" s="233" cm="1">
        <f t="array" ref="G150">SUMPRODUCT((LOWER(INDEX(Attendance!$D:$ZZ,MATCH($A150,Attendance!$A:$A,0),0))="x")*(Attendance!$D$2:$ZZ$2=_xlfn.XLOOKUP(G$1,'Point System'!$A:$A,'Point System'!$B:$B,""))*(TEXT(Attendance!$D$1:$ZZ$1,"mmm")="Jun"))*_xlfn.XLOOKUP(G$1,'Point System'!$A:$A,'Point System'!$C:$C,0)</f>
        <v>0</v>
      </c>
      <c r="H150" s="233" cm="1">
        <f t="array" ref="H150">SUMPRODUCT((LOWER(INDEX(Attendance!$D:$ZZ,MATCH($A150,Attendance!$A:$A,0),0))="x")*(Attendance!$D$2:$ZZ$2=_xlfn.XLOOKUP(H$1,'Point System'!$A:$A,'Point System'!$B:$B,""))*(TEXT(Attendance!$D$1:$ZZ$1,"mmm")="Jun"))*_xlfn.XLOOKUP(H$1,'Point System'!$A:$A,'Point System'!$C:$C,0)</f>
        <v>0</v>
      </c>
      <c r="I150" s="233" cm="1">
        <f t="array" ref="I150">SUMPRODUCT((LOWER(INDEX(Attendance!$D:$ZZ,MATCH($A150,Attendance!$A:$A,0),0))="x")*(Attendance!$D$2:$ZZ$2=_xlfn.XLOOKUP(I$1,'Point System'!$A:$A,'Point System'!$B:$B,""))*(TEXT(Attendance!$D$1:$ZZ$1,"mmm")="Jun"))*_xlfn.XLOOKUP(I$1,'Point System'!$A:$A,'Point System'!$C:$C,0)</f>
        <v>0</v>
      </c>
      <c r="J150" s="233" cm="1">
        <f t="array" ref="J150">SUMPRODUCT((LOWER(INDEX(Attendance!$D:$ZZ,MATCH($A150,Attendance!$A:$A,0),0))="x")*(Attendance!$D$2:$ZZ$2=_xlfn.XLOOKUP(J$1,'Point System'!$A:$A,'Point System'!$B:$B,""))*(TEXT(Attendance!$D$1:$ZZ$1,"mmm")="Jun"))*_xlfn.XLOOKUP(J$1,'Point System'!$A:$A,'Point System'!$C:$C,0)</f>
        <v>0</v>
      </c>
      <c r="K150" s="233" cm="1">
        <f t="array" ref="K150">SUMPRODUCT((LOWER(INDEX(Attendance!$D:$ZZ,MATCH($A150,Attendance!$A:$A,0),0))="x")*(Attendance!$D$2:$ZZ$2=_xlfn.XLOOKUP(K$1,'Point System'!$A:$A,'Point System'!$B:$B,""))*(TEXT(Attendance!$D$1:$ZZ$1,"mmm")="Jun"))*_xlfn.XLOOKUP(K$1,'Point System'!$A:$A,'Point System'!$C:$C,0)</f>
        <v>0</v>
      </c>
      <c r="L150" s="188"/>
      <c r="M150" s="188"/>
      <c r="N150" s="188"/>
      <c r="O150" s="188"/>
      <c r="P150" s="241">
        <f t="shared" si="6"/>
        <v>0</v>
      </c>
      <c r="Q150" s="242">
        <f>IFERROR(INDEX(Deduction!$AO:$AO,MATCH($A150,Deduction!$A:$A,0))*_xlfn.XLOOKUP(Q$1,'Point System'!$E:$E,'Point System'!$G:$G,0),0)</f>
        <v>0</v>
      </c>
      <c r="R150" s="242">
        <f>IFERROR(INDEX(Deduction!$AP:$AP,MATCH($A150,Deduction!$A:$A,0))*_xlfn.XLOOKUP(R$1,'Point System'!$E:$E,'Point System'!$G:$G,0),0)</f>
        <v>0</v>
      </c>
      <c r="S150" s="242">
        <f>IFERROR(INDEX(Deduction!$AQ:$AQ,MATCH($A150,Deduction!$A:$A,0))*_xlfn.XLOOKUP(S$1,'Point System'!$E:$E,'Point System'!$G:$G,0),0)</f>
        <v>0</v>
      </c>
      <c r="T150" s="242">
        <f>IFERROR(INDEX(Deduction!$AR:$AR,MATCH($A150,Deduction!$A:$A,0))*_xlfn.XLOOKUP(T$1,'Point System'!$E:$E,'Point System'!$G:$G,0),0)</f>
        <v>0</v>
      </c>
      <c r="U150" s="242">
        <f>IFERROR(INDEX(Deduction!$AS:$AS,MATCH($A150,Deduction!$A:$A,0))*_xlfn.XLOOKUP(U$1,'Point System'!$E:$E,'Point System'!$G:$G,0),0)</f>
        <v>0</v>
      </c>
      <c r="V150" s="242">
        <f>IFERROR(INDEX(Deduction!$AT:$AT,MATCH($A150,Deduction!$A:$A,0))*_xlfn.XLOOKUP(V$1,'Point System'!$E:$E,'Point System'!$G:$G,0),0)</f>
        <v>0</v>
      </c>
      <c r="W150" s="243">
        <f t="shared" si="7"/>
        <v>0</v>
      </c>
      <c r="X150" s="241">
        <f t="shared" si="8"/>
        <v>0</v>
      </c>
      <c r="Y150" s="244" cm="1">
        <f t="array" ref="Y150">IFERROR(SUMPRODUCT((LOWER(INDEX(Attendance!$E:$ZZ,MATCH($A150,Attendance!$A:$A,0),0))="x")*(TEXT(Attendance!$E$1:$ZZ$1,"mmm")="Jun"))/SUMPRODUCT((Attendance!$E$1:$ZZ$1&lt;&gt;"")*(TEXT(Attendance!$E$1:$ZZ$1,"mmm")="Jun")),0)</f>
        <v>0</v>
      </c>
      <c r="Z150" s="245" cm="1">
        <f t="array" ref="Z150">IFERROR(SUMPRODUCT((LOWER(INDEX(Attendance!$E:$ZZ,MATCH($A150,Attendance!$A:$A,0),0))="x")*(Attendance!$E$2:$ZZ$2=_xlfn.XLOOKUP(E$1,'Point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51" spans="1:26" x14ac:dyDescent="0.25">
      <c r="A151" s="60">
        <f>Attendance!A150</f>
        <v>148</v>
      </c>
      <c r="B151" s="60" t="str">
        <f>IF($A151=0,"",IFERROR(_xlfn.LET(_xlpm.x,INDEX(Attendance!$B:$B,MATCH($A151,Attendance!$A:$A,0)),IF(_xlpm.x=0,"",_xlpm.x)),""))</f>
        <v/>
      </c>
      <c r="C151" s="60" t="str">
        <f>IF($A151=0,"",IFERROR(_xlfn.LET(_xlpm.x,INDEX(Attendance!$C:$C,MATCH($A151,Attendance!$A:$A,0)),IF(_xlpm.x=0,"",_xlpm.x)),""))</f>
        <v/>
      </c>
      <c r="D151" s="60" t="str">
        <f>IF($A151=0,"",IFERROR(_xlfn.LET(_xlpm.x,INDEX(Attendance!$D:$D,MATCH($A151,Attendance!$A:$A,0)),IF(_xlpm.x=0,"",_xlpm.x)),""))</f>
        <v/>
      </c>
      <c r="E151" s="233" cm="1">
        <f t="array" ref="E151">SUMPRODUCT((LOWER(INDEX(Attendance!$D:$ZZ,MATCH($A151,Attendance!$A:$A,0),0))="x")*(Attendance!$D$2:$ZZ$2=_xlfn.XLOOKUP(E$1,'Point System'!$A:$A,'Point System'!$B:$B,""))*(TEXT(Attendance!$D$1:$ZZ$1,"mmm")="Jun"))*_xlfn.XLOOKUP(E$1,'Point System'!$A:$A,'Point System'!$C:$C,0)</f>
        <v>0</v>
      </c>
      <c r="F151" s="233" cm="1">
        <f t="array" ref="F151">SUMPRODUCT((LOWER(INDEX(Attendance!$D:$ZZ,MATCH($A151,Attendance!$A:$A,0),0))="x")*(Attendance!$D$2:$ZZ$2=_xlfn.XLOOKUP(F$1,'Point System'!$A:$A,'Point System'!$B:$B,""))*(TEXT(Attendance!$D$1:$ZZ$1,"mmm")="Jun"))*_xlfn.XLOOKUP(F$1,'Point System'!$A:$A,'Point System'!$C:$C,0)</f>
        <v>0</v>
      </c>
      <c r="G151" s="233" cm="1">
        <f t="array" ref="G151">SUMPRODUCT((LOWER(INDEX(Attendance!$D:$ZZ,MATCH($A151,Attendance!$A:$A,0),0))="x")*(Attendance!$D$2:$ZZ$2=_xlfn.XLOOKUP(G$1,'Point System'!$A:$A,'Point System'!$B:$B,""))*(TEXT(Attendance!$D$1:$ZZ$1,"mmm")="Jun"))*_xlfn.XLOOKUP(G$1,'Point System'!$A:$A,'Point System'!$C:$C,0)</f>
        <v>0</v>
      </c>
      <c r="H151" s="233" cm="1">
        <f t="array" ref="H151">SUMPRODUCT((LOWER(INDEX(Attendance!$D:$ZZ,MATCH($A151,Attendance!$A:$A,0),0))="x")*(Attendance!$D$2:$ZZ$2=_xlfn.XLOOKUP(H$1,'Point System'!$A:$A,'Point System'!$B:$B,""))*(TEXT(Attendance!$D$1:$ZZ$1,"mmm")="Jun"))*_xlfn.XLOOKUP(H$1,'Point System'!$A:$A,'Point System'!$C:$C,0)</f>
        <v>0</v>
      </c>
      <c r="I151" s="233" cm="1">
        <f t="array" ref="I151">SUMPRODUCT((LOWER(INDEX(Attendance!$D:$ZZ,MATCH($A151,Attendance!$A:$A,0),0))="x")*(Attendance!$D$2:$ZZ$2=_xlfn.XLOOKUP(I$1,'Point System'!$A:$A,'Point System'!$B:$B,""))*(TEXT(Attendance!$D$1:$ZZ$1,"mmm")="Jun"))*_xlfn.XLOOKUP(I$1,'Point System'!$A:$A,'Point System'!$C:$C,0)</f>
        <v>0</v>
      </c>
      <c r="J151" s="233" cm="1">
        <f t="array" ref="J151">SUMPRODUCT((LOWER(INDEX(Attendance!$D:$ZZ,MATCH($A151,Attendance!$A:$A,0),0))="x")*(Attendance!$D$2:$ZZ$2=_xlfn.XLOOKUP(J$1,'Point System'!$A:$A,'Point System'!$B:$B,""))*(TEXT(Attendance!$D$1:$ZZ$1,"mmm")="Jun"))*_xlfn.XLOOKUP(J$1,'Point System'!$A:$A,'Point System'!$C:$C,0)</f>
        <v>0</v>
      </c>
      <c r="K151" s="233" cm="1">
        <f t="array" ref="K151">SUMPRODUCT((LOWER(INDEX(Attendance!$D:$ZZ,MATCH($A151,Attendance!$A:$A,0),0))="x")*(Attendance!$D$2:$ZZ$2=_xlfn.XLOOKUP(K$1,'Point System'!$A:$A,'Point System'!$B:$B,""))*(TEXT(Attendance!$D$1:$ZZ$1,"mmm")="Jun"))*_xlfn.XLOOKUP(K$1,'Point System'!$A:$A,'Point System'!$C:$C,0)</f>
        <v>0</v>
      </c>
      <c r="L151" s="188"/>
      <c r="M151" s="188"/>
      <c r="N151" s="188"/>
      <c r="O151" s="188"/>
      <c r="P151" s="241">
        <f t="shared" si="6"/>
        <v>0</v>
      </c>
      <c r="Q151" s="242">
        <f>IFERROR(INDEX(Deduction!$AO:$AO,MATCH($A151,Deduction!$A:$A,0))*_xlfn.XLOOKUP(Q$1,'Point System'!$E:$E,'Point System'!$G:$G,0),0)</f>
        <v>0</v>
      </c>
      <c r="R151" s="242">
        <f>IFERROR(INDEX(Deduction!$AP:$AP,MATCH($A151,Deduction!$A:$A,0))*_xlfn.XLOOKUP(R$1,'Point System'!$E:$E,'Point System'!$G:$G,0),0)</f>
        <v>0</v>
      </c>
      <c r="S151" s="242">
        <f>IFERROR(INDEX(Deduction!$AQ:$AQ,MATCH($A151,Deduction!$A:$A,0))*_xlfn.XLOOKUP(S$1,'Point System'!$E:$E,'Point System'!$G:$G,0),0)</f>
        <v>0</v>
      </c>
      <c r="T151" s="242">
        <f>IFERROR(INDEX(Deduction!$AR:$AR,MATCH($A151,Deduction!$A:$A,0))*_xlfn.XLOOKUP(T$1,'Point System'!$E:$E,'Point System'!$G:$G,0),0)</f>
        <v>0</v>
      </c>
      <c r="U151" s="242">
        <f>IFERROR(INDEX(Deduction!$AS:$AS,MATCH($A151,Deduction!$A:$A,0))*_xlfn.XLOOKUP(U$1,'Point System'!$E:$E,'Point System'!$G:$G,0),0)</f>
        <v>0</v>
      </c>
      <c r="V151" s="242">
        <f>IFERROR(INDEX(Deduction!$AT:$AT,MATCH($A151,Deduction!$A:$A,0))*_xlfn.XLOOKUP(V$1,'Point System'!$E:$E,'Point System'!$G:$G,0),0)</f>
        <v>0</v>
      </c>
      <c r="W151" s="243">
        <f t="shared" si="7"/>
        <v>0</v>
      </c>
      <c r="X151" s="241">
        <f t="shared" si="8"/>
        <v>0</v>
      </c>
      <c r="Y151" s="244" cm="1">
        <f t="array" ref="Y151">IFERROR(SUMPRODUCT((LOWER(INDEX(Attendance!$E:$ZZ,MATCH($A151,Attendance!$A:$A,0),0))="x")*(TEXT(Attendance!$E$1:$ZZ$1,"mmm")="Jun"))/SUMPRODUCT((Attendance!$E$1:$ZZ$1&lt;&gt;"")*(TEXT(Attendance!$E$1:$ZZ$1,"mmm")="Jun")),0)</f>
        <v>0</v>
      </c>
      <c r="Z151" s="245" cm="1">
        <f t="array" ref="Z151">IFERROR(SUMPRODUCT((LOWER(INDEX(Attendance!$E:$ZZ,MATCH($A151,Attendance!$A:$A,0),0))="x")*(Attendance!$E$2:$ZZ$2=_xlfn.XLOOKUP(E$1,'Point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52" spans="1:26" x14ac:dyDescent="0.25">
      <c r="A152" s="58">
        <f>Attendance!A151</f>
        <v>149</v>
      </c>
      <c r="B152" s="60" t="str">
        <f>IF($A152=0,"",IFERROR(_xlfn.LET(_xlpm.x,INDEX(Attendance!$B:$B,MATCH($A152,Attendance!$A:$A,0)),IF(_xlpm.x=0,"",_xlpm.x)),""))</f>
        <v/>
      </c>
      <c r="C152" s="60" t="str">
        <f>IF($A152=0,"",IFERROR(_xlfn.LET(_xlpm.x,INDEX(Attendance!$C:$C,MATCH($A152,Attendance!$A:$A,0)),IF(_xlpm.x=0,"",_xlpm.x)),""))</f>
        <v/>
      </c>
      <c r="D152" s="60" t="str">
        <f>IF($A152=0,"",IFERROR(_xlfn.LET(_xlpm.x,INDEX(Attendance!$D:$D,MATCH($A152,Attendance!$A:$A,0)),IF(_xlpm.x=0,"",_xlpm.x)),""))</f>
        <v/>
      </c>
      <c r="E152" s="233" cm="1">
        <f t="array" ref="E152">SUMPRODUCT((LOWER(INDEX(Attendance!$D:$ZZ,MATCH($A152,Attendance!$A:$A,0),0))="x")*(Attendance!$D$2:$ZZ$2=_xlfn.XLOOKUP(E$1,'Point System'!$A:$A,'Point System'!$B:$B,""))*(TEXT(Attendance!$D$1:$ZZ$1,"mmm")="Jun"))*_xlfn.XLOOKUP(E$1,'Point System'!$A:$A,'Point System'!$C:$C,0)</f>
        <v>0</v>
      </c>
      <c r="F152" s="233" cm="1">
        <f t="array" ref="F152">SUMPRODUCT((LOWER(INDEX(Attendance!$D:$ZZ,MATCH($A152,Attendance!$A:$A,0),0))="x")*(Attendance!$D$2:$ZZ$2=_xlfn.XLOOKUP(F$1,'Point System'!$A:$A,'Point System'!$B:$B,""))*(TEXT(Attendance!$D$1:$ZZ$1,"mmm")="Jun"))*_xlfn.XLOOKUP(F$1,'Point System'!$A:$A,'Point System'!$C:$C,0)</f>
        <v>0</v>
      </c>
      <c r="G152" s="233" cm="1">
        <f t="array" ref="G152">SUMPRODUCT((LOWER(INDEX(Attendance!$D:$ZZ,MATCH($A152,Attendance!$A:$A,0),0))="x")*(Attendance!$D$2:$ZZ$2=_xlfn.XLOOKUP(G$1,'Point System'!$A:$A,'Point System'!$B:$B,""))*(TEXT(Attendance!$D$1:$ZZ$1,"mmm")="Jun"))*_xlfn.XLOOKUP(G$1,'Point System'!$A:$A,'Point System'!$C:$C,0)</f>
        <v>0</v>
      </c>
      <c r="H152" s="233" cm="1">
        <f t="array" ref="H152">SUMPRODUCT((LOWER(INDEX(Attendance!$D:$ZZ,MATCH($A152,Attendance!$A:$A,0),0))="x")*(Attendance!$D$2:$ZZ$2=_xlfn.XLOOKUP(H$1,'Point System'!$A:$A,'Point System'!$B:$B,""))*(TEXT(Attendance!$D$1:$ZZ$1,"mmm")="Jun"))*_xlfn.XLOOKUP(H$1,'Point System'!$A:$A,'Point System'!$C:$C,0)</f>
        <v>0</v>
      </c>
      <c r="I152" s="233" cm="1">
        <f t="array" ref="I152">SUMPRODUCT((LOWER(INDEX(Attendance!$D:$ZZ,MATCH($A152,Attendance!$A:$A,0),0))="x")*(Attendance!$D$2:$ZZ$2=_xlfn.XLOOKUP(I$1,'Point System'!$A:$A,'Point System'!$B:$B,""))*(TEXT(Attendance!$D$1:$ZZ$1,"mmm")="Jun"))*_xlfn.XLOOKUP(I$1,'Point System'!$A:$A,'Point System'!$C:$C,0)</f>
        <v>0</v>
      </c>
      <c r="J152" s="233" cm="1">
        <f t="array" ref="J152">SUMPRODUCT((LOWER(INDEX(Attendance!$D:$ZZ,MATCH($A152,Attendance!$A:$A,0),0))="x")*(Attendance!$D$2:$ZZ$2=_xlfn.XLOOKUP(J$1,'Point System'!$A:$A,'Point System'!$B:$B,""))*(TEXT(Attendance!$D$1:$ZZ$1,"mmm")="Jun"))*_xlfn.XLOOKUP(J$1,'Point System'!$A:$A,'Point System'!$C:$C,0)</f>
        <v>0</v>
      </c>
      <c r="K152" s="233" cm="1">
        <f t="array" ref="K152">SUMPRODUCT((LOWER(INDEX(Attendance!$D:$ZZ,MATCH($A152,Attendance!$A:$A,0),0))="x")*(Attendance!$D$2:$ZZ$2=_xlfn.XLOOKUP(K$1,'Point System'!$A:$A,'Point System'!$B:$B,""))*(TEXT(Attendance!$D$1:$ZZ$1,"mmm")="Jun"))*_xlfn.XLOOKUP(K$1,'Point System'!$A:$A,'Point System'!$C:$C,0)</f>
        <v>0</v>
      </c>
      <c r="L152" s="188"/>
      <c r="M152" s="188"/>
      <c r="N152" s="188"/>
      <c r="O152" s="188"/>
      <c r="P152" s="241">
        <f t="shared" si="6"/>
        <v>0</v>
      </c>
      <c r="Q152" s="242">
        <f>IFERROR(INDEX(Deduction!$AO:$AO,MATCH($A152,Deduction!$A:$A,0))*_xlfn.XLOOKUP(Q$1,'Point System'!$E:$E,'Point System'!$G:$G,0),0)</f>
        <v>0</v>
      </c>
      <c r="R152" s="242">
        <f>IFERROR(INDEX(Deduction!$AP:$AP,MATCH($A152,Deduction!$A:$A,0))*_xlfn.XLOOKUP(R$1,'Point System'!$E:$E,'Point System'!$G:$G,0),0)</f>
        <v>0</v>
      </c>
      <c r="S152" s="242">
        <f>IFERROR(INDEX(Deduction!$AQ:$AQ,MATCH($A152,Deduction!$A:$A,0))*_xlfn.XLOOKUP(S$1,'Point System'!$E:$E,'Point System'!$G:$G,0),0)</f>
        <v>0</v>
      </c>
      <c r="T152" s="242">
        <f>IFERROR(INDEX(Deduction!$AR:$AR,MATCH($A152,Deduction!$A:$A,0))*_xlfn.XLOOKUP(T$1,'Point System'!$E:$E,'Point System'!$G:$G,0),0)</f>
        <v>0</v>
      </c>
      <c r="U152" s="242">
        <f>IFERROR(INDEX(Deduction!$AS:$AS,MATCH($A152,Deduction!$A:$A,0))*_xlfn.XLOOKUP(U$1,'Point System'!$E:$E,'Point System'!$G:$G,0),0)</f>
        <v>0</v>
      </c>
      <c r="V152" s="242">
        <f>IFERROR(INDEX(Deduction!$AT:$AT,MATCH($A152,Deduction!$A:$A,0))*_xlfn.XLOOKUP(V$1,'Point System'!$E:$E,'Point System'!$G:$G,0),0)</f>
        <v>0</v>
      </c>
      <c r="W152" s="243">
        <f t="shared" si="7"/>
        <v>0</v>
      </c>
      <c r="X152" s="241">
        <f t="shared" si="8"/>
        <v>0</v>
      </c>
      <c r="Y152" s="244" cm="1">
        <f t="array" ref="Y152">IFERROR(SUMPRODUCT((LOWER(INDEX(Attendance!$E:$ZZ,MATCH($A152,Attendance!$A:$A,0),0))="x")*(TEXT(Attendance!$E$1:$ZZ$1,"mmm")="Jun"))/SUMPRODUCT((Attendance!$E$1:$ZZ$1&lt;&gt;"")*(TEXT(Attendance!$E$1:$ZZ$1,"mmm")="Jun")),0)</f>
        <v>0</v>
      </c>
      <c r="Z152" s="245" cm="1">
        <f t="array" ref="Z152">IFERROR(SUMPRODUCT((LOWER(INDEX(Attendance!$E:$ZZ,MATCH($A152,Attendance!$A:$A,0),0))="x")*(Attendance!$E$2:$ZZ$2=_xlfn.XLOOKUP(E$1,'Point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  <row r="153" spans="1:26" ht="16.5" thickBot="1" x14ac:dyDescent="0.3">
      <c r="A153" s="198">
        <f>Attendance!A152</f>
        <v>150</v>
      </c>
      <c r="B153" s="253" t="str">
        <f>IF($A153=0,"",IFERROR(_xlfn.LET(_xlpm.x,INDEX(Attendance!$B:$B,MATCH($A153,Attendance!$A:$A,0)),IF(_xlpm.x=0,"",_xlpm.x)),""))</f>
        <v/>
      </c>
      <c r="C153" s="253" t="str">
        <f>IF($A153=0,"",IFERROR(_xlfn.LET(_xlpm.x,INDEX(Attendance!$C:$C,MATCH($A153,Attendance!$A:$A,0)),IF(_xlpm.x=0,"",_xlpm.x)),""))</f>
        <v/>
      </c>
      <c r="D153" s="253" t="str">
        <f>IF($A153=0,"",IFERROR(_xlfn.LET(_xlpm.x,INDEX(Attendance!$D:$D,MATCH($A153,Attendance!$A:$A,0)),IF(_xlpm.x=0,"",_xlpm.x)),""))</f>
        <v/>
      </c>
      <c r="E153" s="235" cm="1">
        <f t="array" ref="E153">SUMPRODUCT((LOWER(INDEX(Attendance!$D:$ZZ,MATCH($A153,Attendance!$A:$A,0),0))="x")*(Attendance!$D$2:$ZZ$2=_xlfn.XLOOKUP(E$1,'Point System'!$A:$A,'Point System'!$B:$B,""))*(TEXT(Attendance!$D$1:$ZZ$1,"mmm")="Jun"))*_xlfn.XLOOKUP(E$1,'Point System'!$A:$A,'Point System'!$C:$C,0)</f>
        <v>0</v>
      </c>
      <c r="F153" s="235" cm="1">
        <f t="array" ref="F153">SUMPRODUCT((LOWER(INDEX(Attendance!$D:$ZZ,MATCH($A153,Attendance!$A:$A,0),0))="x")*(Attendance!$D$2:$ZZ$2=_xlfn.XLOOKUP(F$1,'Point System'!$A:$A,'Point System'!$B:$B,""))*(TEXT(Attendance!$D$1:$ZZ$1,"mmm")="Jun"))*_xlfn.XLOOKUP(F$1,'Point System'!$A:$A,'Point System'!$C:$C,0)</f>
        <v>0</v>
      </c>
      <c r="G153" s="235" cm="1">
        <f t="array" ref="G153">SUMPRODUCT((LOWER(INDEX(Attendance!$D:$ZZ,MATCH($A153,Attendance!$A:$A,0),0))="x")*(Attendance!$D$2:$ZZ$2=_xlfn.XLOOKUP(G$1,'Point System'!$A:$A,'Point System'!$B:$B,""))*(TEXT(Attendance!$D$1:$ZZ$1,"mmm")="Jun"))*_xlfn.XLOOKUP(G$1,'Point System'!$A:$A,'Point System'!$C:$C,0)</f>
        <v>0</v>
      </c>
      <c r="H153" s="235" cm="1">
        <f t="array" ref="H153">SUMPRODUCT((LOWER(INDEX(Attendance!$D:$ZZ,MATCH($A153,Attendance!$A:$A,0),0))="x")*(Attendance!$D$2:$ZZ$2=_xlfn.XLOOKUP(H$1,'Point System'!$A:$A,'Point System'!$B:$B,""))*(TEXT(Attendance!$D$1:$ZZ$1,"mmm")="Jun"))*_xlfn.XLOOKUP(H$1,'Point System'!$A:$A,'Point System'!$C:$C,0)</f>
        <v>0</v>
      </c>
      <c r="I153" s="235" cm="1">
        <f t="array" ref="I153">SUMPRODUCT((LOWER(INDEX(Attendance!$D:$ZZ,MATCH($A153,Attendance!$A:$A,0),0))="x")*(Attendance!$D$2:$ZZ$2=_xlfn.XLOOKUP(I$1,'Point System'!$A:$A,'Point System'!$B:$B,""))*(TEXT(Attendance!$D$1:$ZZ$1,"mmm")="Jun"))*_xlfn.XLOOKUP(I$1,'Point System'!$A:$A,'Point System'!$C:$C,0)</f>
        <v>0</v>
      </c>
      <c r="J153" s="235" cm="1">
        <f t="array" ref="J153">SUMPRODUCT((LOWER(INDEX(Attendance!$D:$ZZ,MATCH($A153,Attendance!$A:$A,0),0))="x")*(Attendance!$D$2:$ZZ$2=_xlfn.XLOOKUP(J$1,'Point System'!$A:$A,'Point System'!$B:$B,""))*(TEXT(Attendance!$D$1:$ZZ$1,"mmm")="Jun"))*_xlfn.XLOOKUP(J$1,'Point System'!$A:$A,'Point System'!$C:$C,0)</f>
        <v>0</v>
      </c>
      <c r="K153" s="235" cm="1">
        <f t="array" ref="K153">SUMPRODUCT((LOWER(INDEX(Attendance!$D:$ZZ,MATCH($A153,Attendance!$A:$A,0),0))="x")*(Attendance!$D$2:$ZZ$2=_xlfn.XLOOKUP(K$1,'Point System'!$A:$A,'Point System'!$B:$B,""))*(TEXT(Attendance!$D$1:$ZZ$1,"mmm")="Jun"))*_xlfn.XLOOKUP(K$1,'Point System'!$A:$A,'Point System'!$C:$C,0)</f>
        <v>0</v>
      </c>
      <c r="L153" s="189"/>
      <c r="M153" s="189"/>
      <c r="N153" s="189"/>
      <c r="O153" s="189"/>
      <c r="P153" s="246">
        <f t="shared" si="6"/>
        <v>0</v>
      </c>
      <c r="Q153" s="247">
        <f>IFERROR(INDEX(Deduction!$AO:$AO,MATCH($A153,Deduction!$A:$A,0))*_xlfn.XLOOKUP(Q$1,'Point System'!$E:$E,'Point System'!$G:$G,0),0)</f>
        <v>0</v>
      </c>
      <c r="R153" s="247">
        <f>IFERROR(INDEX(Deduction!$AP:$AP,MATCH($A153,Deduction!$A:$A,0))*_xlfn.XLOOKUP(R$1,'Point System'!$E:$E,'Point System'!$G:$G,0),0)</f>
        <v>0</v>
      </c>
      <c r="S153" s="247">
        <f>IFERROR(INDEX(Deduction!$AQ:$AQ,MATCH($A153,Deduction!$A:$A,0))*_xlfn.XLOOKUP(S$1,'Point System'!$E:$E,'Point System'!$G:$G,0),0)</f>
        <v>0</v>
      </c>
      <c r="T153" s="247">
        <f>IFERROR(INDEX(Deduction!$AR:$AR,MATCH($A153,Deduction!$A:$A,0))*_xlfn.XLOOKUP(T$1,'Point System'!$E:$E,'Point System'!$G:$G,0),0)</f>
        <v>0</v>
      </c>
      <c r="U153" s="247">
        <f>IFERROR(INDEX(Deduction!$AS:$AS,MATCH($A153,Deduction!$A:$A,0))*_xlfn.XLOOKUP(U$1,'Point System'!$E:$E,'Point System'!$G:$G,0),0)</f>
        <v>0</v>
      </c>
      <c r="V153" s="247">
        <f>IFERROR(INDEX(Deduction!$AT:$AT,MATCH($A153,Deduction!$A:$A,0))*_xlfn.XLOOKUP(V$1,'Point System'!$E:$E,'Point System'!$G:$G,0),0)</f>
        <v>0</v>
      </c>
      <c r="W153" s="248">
        <f t="shared" si="7"/>
        <v>0</v>
      </c>
      <c r="X153" s="246">
        <f t="shared" si="8"/>
        <v>0</v>
      </c>
      <c r="Y153" s="249" cm="1">
        <f t="array" ref="Y153">IFERROR(SUMPRODUCT((LOWER(INDEX(Attendance!$E:$ZZ,MATCH($A153,Attendance!$A:$A,0),0))="x")*(TEXT(Attendance!$E$1:$ZZ$1,"mmm")="Jun"))/SUMPRODUCT((Attendance!$E$1:$ZZ$1&lt;&gt;"")*(TEXT(Attendance!$E$1:$ZZ$1,"mmm")="Jun")),0)</f>
        <v>0</v>
      </c>
      <c r="Z153" s="250" cm="1">
        <f t="array" ref="Z153">IFERROR(SUMPRODUCT((LOWER(INDEX(Attendance!$E:$ZZ,MATCH($A153,Attendance!$A:$A,0),0))="x")*(Attendance!$E$2:$ZZ$2=_xlfn.XLOOKUP(E$1,'Point System'!$A:$A,'Point System'!$B:$B,""))*(TEXT(Attendance!$E$1:$ZZ$1,"mmm")="Jun"))/SUMPRODUCT((Attendance!$E$2:$ZZ$2=_xlfn.XLOOKUP(E$1,'Point System'!$A:$A,'Point System'!$B:$B,""))*(TEXT(Attendance!$E$1:$ZZ$1,"mmm")="Jun")),0)</f>
        <v>0</v>
      </c>
    </row>
  </sheetData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8"/>
  <dimension ref="A1:Z153"/>
  <sheetViews>
    <sheetView topLeftCell="B3" workbookViewId="0">
      <selection activeCell="J4" sqref="J4"/>
    </sheetView>
  </sheetViews>
  <sheetFormatPr defaultColWidth="8.85546875" defaultRowHeight="15.75" x14ac:dyDescent="0.25"/>
  <cols>
    <col min="1" max="1" width="8.85546875" style="11" hidden="1" customWidth="1"/>
    <col min="2" max="2" width="11.7109375" style="11" customWidth="1"/>
    <col min="3" max="3" width="12.28515625" style="11" customWidth="1"/>
    <col min="4" max="4" width="9.5703125" style="7" customWidth="1"/>
    <col min="5" max="11" width="8.85546875" style="7" customWidth="1"/>
    <col min="12" max="12" width="9" style="7" customWidth="1"/>
    <col min="13" max="13" width="8.85546875" style="7" customWidth="1"/>
    <col min="14" max="14" width="9.5703125" style="7" customWidth="1"/>
    <col min="15" max="15" width="8.85546875" style="7" customWidth="1"/>
    <col min="16" max="16" width="8.85546875" style="72" customWidth="1"/>
    <col min="17" max="21" width="8.85546875" style="7" customWidth="1"/>
    <col min="22" max="22" width="10" style="7" customWidth="1"/>
    <col min="23" max="23" width="8.85546875" style="72" customWidth="1"/>
    <col min="24" max="24" width="14.85546875" style="72" customWidth="1"/>
    <col min="25" max="25" width="14.85546875" style="7" customWidth="1"/>
    <col min="26" max="26" width="12.140625" style="7" customWidth="1"/>
    <col min="27" max="16384" width="8.85546875" style="11"/>
  </cols>
  <sheetData>
    <row r="1" spans="1:26" hidden="1" x14ac:dyDescent="0.25">
      <c r="D1" s="7" t="s">
        <v>74</v>
      </c>
      <c r="E1" s="254">
        <v>1001</v>
      </c>
      <c r="F1" s="254">
        <v>1002</v>
      </c>
      <c r="G1" s="254">
        <v>1003</v>
      </c>
      <c r="H1" s="254">
        <v>1004</v>
      </c>
      <c r="I1" s="254">
        <v>1005</v>
      </c>
      <c r="J1" s="254">
        <v>1006</v>
      </c>
      <c r="K1" s="255">
        <v>1007</v>
      </c>
      <c r="P1" s="68"/>
      <c r="Q1" s="69">
        <v>2001</v>
      </c>
      <c r="R1" s="69">
        <v>2002</v>
      </c>
      <c r="S1" s="69">
        <v>2003</v>
      </c>
      <c r="T1" s="69">
        <v>2004</v>
      </c>
      <c r="U1" s="69">
        <v>2005</v>
      </c>
      <c r="V1" s="69">
        <v>2006</v>
      </c>
    </row>
    <row r="2" spans="1:26" hidden="1" x14ac:dyDescent="0.25">
      <c r="B2" s="7"/>
      <c r="C2" s="7"/>
      <c r="E2" s="7" t="str">
        <f>_xlfn.XLOOKUP(E$1,'Point System'!$A:$A,'Point System'!$B:$B,"")</f>
        <v>Lift</v>
      </c>
      <c r="F2" s="7" t="str">
        <f>_xlfn.XLOOKUP(F$1,'Point System'!$A:$A,'Point System'!$B:$B,"")</f>
        <v>OF</v>
      </c>
      <c r="G2" s="7" t="str">
        <f>_xlfn.XLOOKUP(G$1,'Point System'!$A:$A,'Point System'!$B:$B,"")</f>
        <v>Vol</v>
      </c>
      <c r="H2" s="7" t="str">
        <f>_xlfn.XLOOKUP(H$1,'Point System'!$A:$A,'Point System'!$B:$B,"")</f>
        <v>7v7</v>
      </c>
      <c r="I2" s="7" t="str">
        <f>_xlfn.XLOOKUP(I$1,'Point System'!$A:$A,'Point System'!$B:$B,"")</f>
        <v>Camp</v>
      </c>
      <c r="J2" s="7" t="str">
        <f>_xlfn.XLOOKUP(J$1,'Point System'!$A:$A,'Point System'!$B:$B,"")</f>
        <v>Prac</v>
      </c>
      <c r="K2" s="7" t="str">
        <f>_xlfn.XLOOKUP(K$1,'Point System'!$A:$A,'Point System'!$B:$B,"")</f>
        <v>S&amp;A</v>
      </c>
      <c r="P2" s="68"/>
      <c r="Q2" s="7" t="str">
        <f>_xlfn.XLOOKUP(Q$1,'Point System'!$E:$E,'Point System'!$F:$F,"")</f>
        <v>Tardy</v>
      </c>
      <c r="R2" s="7" t="str">
        <f>_xlfn.XLOOKUP(R$1,'Point System'!$E:$E,'Point System'!$F:$F,"")</f>
        <v>UA</v>
      </c>
      <c r="S2" s="7" t="str">
        <f>_xlfn.XLOOKUP(S$1,'Point System'!$E:$E,'Point System'!$F:$F,"")</f>
        <v>Det</v>
      </c>
      <c r="T2" s="7" t="str">
        <f>_xlfn.XLOOKUP(T$1,'Point System'!$E:$E,'Point System'!$F:$F,"")</f>
        <v>ISS</v>
      </c>
      <c r="U2" s="7" t="str">
        <f>_xlfn.XLOOKUP(U$1,'Point System'!$E:$E,'Point System'!$F:$F,"")</f>
        <v>OSS</v>
      </c>
      <c r="V2" s="7" t="str">
        <f>_xlfn.XLOOKUP(V$1,'Point System'!$E:$E,'Point System'!$F:$F,"")</f>
        <v>Grades</v>
      </c>
    </row>
    <row r="3" spans="1:26" ht="16.5" thickBot="1" x14ac:dyDescent="0.3">
      <c r="A3" s="112" t="s">
        <v>0</v>
      </c>
      <c r="B3" s="108" t="s">
        <v>1</v>
      </c>
      <c r="C3" s="179" t="s">
        <v>2</v>
      </c>
      <c r="D3" s="180" t="s">
        <v>3</v>
      </c>
      <c r="E3" s="191" t="str">
        <f>_xlfn.XLOOKUP(E$1,'Point System'!$A:$A,'Point System'!$B:$B,"")</f>
        <v>Lift</v>
      </c>
      <c r="F3" s="191" t="str">
        <f>_xlfn.XLOOKUP(F$1,'Point System'!$A:$A,'Point System'!$B:$B,"")</f>
        <v>OF</v>
      </c>
      <c r="G3" s="191" t="str">
        <f>_xlfn.XLOOKUP(G$1,'Point System'!$A:$A,'Point System'!$B:$B,"")</f>
        <v>Vol</v>
      </c>
      <c r="H3" s="191" t="str">
        <f>_xlfn.XLOOKUP(H$1,'Point System'!$A:$A,'Point System'!$B:$B,"")</f>
        <v>7v7</v>
      </c>
      <c r="I3" s="191" t="str">
        <f>_xlfn.XLOOKUP(I$1,'Point System'!$A:$A,'Point System'!$B:$B,"")</f>
        <v>Camp</v>
      </c>
      <c r="J3" s="191" t="str">
        <f>_xlfn.XLOOKUP(J$1,'Point System'!$A:$A,'Point System'!$B:$B,"")</f>
        <v>Prac</v>
      </c>
      <c r="K3" s="191" t="str">
        <f>_xlfn.XLOOKUP(K$1,'Point System'!$A:$A,'Point System'!$B:$B,"")</f>
        <v>S&amp;A</v>
      </c>
      <c r="L3" s="181" t="s">
        <v>54</v>
      </c>
      <c r="M3" s="181" t="s">
        <v>62</v>
      </c>
      <c r="N3" s="181" t="s">
        <v>63</v>
      </c>
      <c r="O3" s="181" t="s">
        <v>71</v>
      </c>
      <c r="P3" s="192" t="s">
        <v>64</v>
      </c>
      <c r="Q3" s="191" t="str">
        <f>_xlfn.XLOOKUP(Q$1,'Point System'!$E:$E,'Point System'!$F:$F,"")</f>
        <v>Tardy</v>
      </c>
      <c r="R3" s="191" t="str">
        <f>_xlfn.XLOOKUP(R$1,'Point System'!$E:$E,'Point System'!$F:$F,"")</f>
        <v>UA</v>
      </c>
      <c r="S3" s="191" t="str">
        <f>_xlfn.XLOOKUP(S$1,'Point System'!$E:$E,'Point System'!$F:$F,"")</f>
        <v>Det</v>
      </c>
      <c r="T3" s="191" t="str">
        <f>_xlfn.XLOOKUP(T$1,'Point System'!$E:$E,'Point System'!$F:$F,"")</f>
        <v>ISS</v>
      </c>
      <c r="U3" s="191" t="str">
        <f>_xlfn.XLOOKUP(U$1,'Point System'!$E:$E,'Point System'!$F:$F,"")</f>
        <v>OSS</v>
      </c>
      <c r="V3" s="191" t="str">
        <f>_xlfn.XLOOKUP(V$1,'Point System'!$E:$E,'Point System'!$F:$F,"")</f>
        <v>Grades</v>
      </c>
      <c r="W3" s="182" t="s">
        <v>65</v>
      </c>
      <c r="X3" s="183" t="s">
        <v>66</v>
      </c>
      <c r="Y3" s="180" t="s">
        <v>67</v>
      </c>
      <c r="Z3" s="184" t="s">
        <v>68</v>
      </c>
    </row>
    <row r="4" spans="1:26" x14ac:dyDescent="0.25">
      <c r="A4" s="58">
        <f>Attendance!A3</f>
        <v>1</v>
      </c>
      <c r="B4" s="252" t="str">
        <f>IF($A4=0,"",IFERROR(_xlfn.LET(_xlpm.x,INDEX(Attendance!$B:$B,MATCH($A4,Attendance!$A:$A,0)),IF(_xlpm.x=0,"",_xlpm.x)),""))</f>
        <v/>
      </c>
      <c r="C4" s="252" t="str">
        <f>IF($A4=0,"",IFERROR(_xlfn.LET(_xlpm.x,INDEX(Attendance!$C:$C,MATCH($A4,Attendance!$A:$A,0)),IF(_xlpm.x=0,"",_xlpm.x)),""))</f>
        <v/>
      </c>
      <c r="D4" s="252" t="str">
        <f>IF($A4=0,"",IFERROR(_xlfn.LET(_xlpm.x,INDEX(Attendance!$D:$D,MATCH($A4,Attendance!$A:$A,0)),IF(_xlpm.x=0,"",_xlpm.x)),""))</f>
        <v/>
      </c>
      <c r="E4" s="232" cm="1">
        <f t="array" ref="E4">SUMPRODUCT((LOWER(INDEX(Attendance!$D:$ZZ,MATCH($A4,Attendance!$A:$A,0),0))="x")*(Attendance!$D$2:$ZZ$2=_xlfn.XLOOKUP(E$1,'Point System'!$A:$A,'Point System'!$B:$B,""))*(TEXT(Attendance!$D$1:$ZZ$1,"mmm")="Jul"))*_xlfn.XLOOKUP(E$1,'Point System'!$A:$A,'Point System'!$C:$C,0)</f>
        <v>0</v>
      </c>
      <c r="F4" s="232" cm="1">
        <f t="array" ref="F4">SUMPRODUCT((LOWER(INDEX(Attendance!$D:$ZZ,MATCH($A4,Attendance!$A:$A,0),0))="x")*(Attendance!$D$2:$ZZ$2=_xlfn.XLOOKUP(F$1,'Point System'!$A:$A,'Point System'!$B:$B,""))*(TEXT(Attendance!$D$1:$ZZ$1,"mmm")="Jul"))*_xlfn.XLOOKUP(F$1,'Point System'!$A:$A,'Point System'!$C:$C,0)</f>
        <v>0</v>
      </c>
      <c r="G4" s="232" cm="1">
        <f t="array" ref="G4">SUMPRODUCT((LOWER(INDEX(Attendance!$D:$ZZ,MATCH($A4,Attendance!$A:$A,0),0))="x")*(Attendance!$D$2:$ZZ$2=_xlfn.XLOOKUP(G$1,'Point System'!$A:$A,'Point System'!$B:$B,""))*(TEXT(Attendance!$D$1:$ZZ$1,"mmm")="Jul"))*_xlfn.XLOOKUP(G$1,'Point System'!$A:$A,'Point System'!$C:$C,0)</f>
        <v>0</v>
      </c>
      <c r="H4" s="232" cm="1">
        <f t="array" ref="H4">SUMPRODUCT((LOWER(INDEX(Attendance!$D:$ZZ,MATCH($A4,Attendance!$A:$A,0),0))="x")*(Attendance!$D$2:$ZZ$2=_xlfn.XLOOKUP(H$1,'Point System'!$A:$A,'Point System'!$B:$B,""))*(TEXT(Attendance!$D$1:$ZZ$1,"mmm")="Jul"))*_xlfn.XLOOKUP(H$1,'Point System'!$A:$A,'Point System'!$C:$C,0)</f>
        <v>0</v>
      </c>
      <c r="I4" s="232" cm="1">
        <f t="array" ref="I4">SUMPRODUCT((LOWER(INDEX(Attendance!$D:$ZZ,MATCH($A4,Attendance!$A:$A,0),0))="x")*(Attendance!$D$2:$ZZ$2=_xlfn.XLOOKUP(I$1,'Point System'!$A:$A,'Point System'!$B:$B,""))*(TEXT(Attendance!$D$1:$ZZ$1,"mmm")="Jul"))*_xlfn.XLOOKUP(I$1,'Point System'!$A:$A,'Point System'!$C:$C,0)</f>
        <v>0</v>
      </c>
      <c r="J4" s="232" cm="1">
        <f t="array" ref="J4">SUMPRODUCT((LOWER(INDEX(Attendance!$D:$ZZ,MATCH($A4,Attendance!$A:$A,0),0))="x")*(Attendance!$D$2:$ZZ$2=_xlfn.XLOOKUP(J$1,'Point System'!$A:$A,'Point System'!$B:$B,""))*(TEXT(Attendance!$D$1:$ZZ$1,"mmm")="Jul"))*_xlfn.XLOOKUP(J$1,'Point System'!$A:$A,'Point System'!$C:$C,0)</f>
        <v>0</v>
      </c>
      <c r="K4" s="232" cm="1">
        <f t="array" ref="K4">SUMPRODUCT((LOWER(INDEX(Attendance!$D:$ZZ,MATCH($A4,Attendance!$A:$A,0),0))="x")*(Attendance!$D$2:$ZZ$2=_xlfn.XLOOKUP(K$1,'Point System'!$A:$A,'Point System'!$B:$B,""))*(TEXT(Attendance!$D$1:$ZZ$1,"mmm")="Jul"))*_xlfn.XLOOKUP(K$1,'Point System'!$A:$A,'Point System'!$C:$C,0)</f>
        <v>0</v>
      </c>
      <c r="L4" s="186">
        <v>0</v>
      </c>
      <c r="M4" s="186">
        <v>0</v>
      </c>
      <c r="N4" s="186">
        <v>0</v>
      </c>
      <c r="O4" s="186">
        <v>0</v>
      </c>
      <c r="P4" s="236">
        <f t="shared" ref="P4:P67" si="0">SUM(E4:O4)</f>
        <v>0</v>
      </c>
      <c r="Q4" s="237">
        <f>IFERROR(INDEX(Deduction!$AU:$AU,MATCH($A4,Deduction!$A:$A,0))*_xlfn.XLOOKUP(Q$1,'Point System'!$E:$E,'Point System'!$G:$G,0),0)</f>
        <v>0</v>
      </c>
      <c r="R4" s="237">
        <f>IFERROR(INDEX(Deduction!$AV:$AV,MATCH($A4,Deduction!$A:$A,0))*_xlfn.XLOOKUP(R$1,'Point System'!$E:$E,'Point System'!$G:$G,0),0)</f>
        <v>0</v>
      </c>
      <c r="S4" s="237">
        <f>IFERROR(INDEX(Deduction!$AW:$AW,MATCH($A4,Deduction!$A:$A,0))*_xlfn.XLOOKUP(S$1,'Point System'!$E:$E,'Point System'!$G:$G,0),0)</f>
        <v>0</v>
      </c>
      <c r="T4" s="237">
        <f>IFERROR(INDEX(Deduction!$AX:$AX,MATCH($A4,Deduction!$A:$A,0))*_xlfn.XLOOKUP(T$1,'Point System'!$E:$E,'Point System'!$G:$G,0),0)</f>
        <v>0</v>
      </c>
      <c r="U4" s="237">
        <f>IFERROR(INDEX(Deduction!$AY:$AY,MATCH($A4,Deduction!$A:$A,0))*_xlfn.XLOOKUP(U$1,'Point System'!$E:$E,'Point System'!$G:$G,0),0)</f>
        <v>0</v>
      </c>
      <c r="V4" s="237">
        <f>IFERROR(INDEX(Deduction!$AZ:$AZ,MATCH($A4,Deduction!$A:$A,0))*_xlfn.XLOOKUP(V$1,'Point System'!$E:$E,'Point System'!$G:$G,0),0)</f>
        <v>0</v>
      </c>
      <c r="W4" s="236">
        <f t="shared" ref="W4:W67" si="1">SUM(Q4:V4)</f>
        <v>0</v>
      </c>
      <c r="X4" s="236">
        <f t="shared" ref="X4:X67" si="2">P4-W4</f>
        <v>0</v>
      </c>
      <c r="Y4" s="239" cm="1">
        <f t="array" ref="Y4">IFERROR(SUMPRODUCT((LOWER(INDEX(Attendance!$E:$ZZ,MATCH($A4,Attendance!$A:$A,0),0))="x")*(TEXT(Attendance!$E$1:$ZZ$1,"mmm")="Jul"))/SUMPRODUCT((Attendance!$E$1:$ZZ$1&lt;&gt;"")*(TEXT(Attendance!$E$1:$ZZ$1,"mmm")="Jul")),0)</f>
        <v>0</v>
      </c>
      <c r="Z4" s="240" cm="1">
        <f t="array" ref="Z4">IFERROR(SUMPRODUCT((LOWER(INDEX(Attendance!$E:$ZZ,MATCH($A4,Attendance!$A:$A,0),0))="x")*(Attendance!$E$2:$ZZ$2=_xlfn.XLOOKUP(E$1,'Point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5" spans="1:26" x14ac:dyDescent="0.25">
      <c r="A5" s="60">
        <f>Attendance!A4</f>
        <v>2</v>
      </c>
      <c r="B5" s="60" t="str">
        <f>IF($A5=0,"",IFERROR(_xlfn.LET(_xlpm.x,INDEX(Attendance!$B:$B,MATCH($A5,Attendance!$A:$A,0)),IF(_xlpm.x=0,"",_xlpm.x)),""))</f>
        <v/>
      </c>
      <c r="C5" s="60" t="str">
        <f>IF($A5=0,"",IFERROR(_xlfn.LET(_xlpm.x,INDEX(Attendance!$C:$C,MATCH($A5,Attendance!$A:$A,0)),IF(_xlpm.x=0,"",_xlpm.x)),""))</f>
        <v/>
      </c>
      <c r="D5" s="60" t="str">
        <f>IF($A5=0,"",IFERROR(_xlfn.LET(_xlpm.x,INDEX(Attendance!$D:$D,MATCH($A5,Attendance!$A:$A,0)),IF(_xlpm.x=0,"",_xlpm.x)),""))</f>
        <v/>
      </c>
      <c r="E5" s="233" cm="1">
        <f t="array" ref="E5">SUMPRODUCT((LOWER(INDEX(Attendance!$D:$ZZ,MATCH($A5,Attendance!$A:$A,0),0))="x")*(Attendance!$D$2:$ZZ$2=_xlfn.XLOOKUP(E$1,'Point System'!$A:$A,'Point System'!$B:$B,""))*(TEXT(Attendance!$D$1:$ZZ$1,"mmm")="Jul"))*_xlfn.XLOOKUP(E$1,'Point System'!$A:$A,'Point System'!$C:$C,0)</f>
        <v>0</v>
      </c>
      <c r="F5" s="233" cm="1">
        <f t="array" ref="F5">SUMPRODUCT((LOWER(INDEX(Attendance!$D:$ZZ,MATCH($A5,Attendance!$A:$A,0),0))="x")*(Attendance!$D$2:$ZZ$2=_xlfn.XLOOKUP(F$1,'Point System'!$A:$A,'Point System'!$B:$B,""))*(TEXT(Attendance!$D$1:$ZZ$1,"mmm")="Jul"))*_xlfn.XLOOKUP(F$1,'Point System'!$A:$A,'Point System'!$C:$C,0)</f>
        <v>0</v>
      </c>
      <c r="G5" s="233" cm="1">
        <f t="array" ref="G5">SUMPRODUCT((LOWER(INDEX(Attendance!$D:$ZZ,MATCH($A5,Attendance!$A:$A,0),0))="x")*(Attendance!$D$2:$ZZ$2=_xlfn.XLOOKUP(G$1,'Point System'!$A:$A,'Point System'!$B:$B,""))*(TEXT(Attendance!$D$1:$ZZ$1,"mmm")="Jul"))*_xlfn.XLOOKUP(G$1,'Point System'!$A:$A,'Point System'!$C:$C,0)</f>
        <v>0</v>
      </c>
      <c r="H5" s="233" cm="1">
        <f t="array" ref="H5">SUMPRODUCT((LOWER(INDEX(Attendance!$D:$ZZ,MATCH($A5,Attendance!$A:$A,0),0))="x")*(Attendance!$D$2:$ZZ$2=_xlfn.XLOOKUP(H$1,'Point System'!$A:$A,'Point System'!$B:$B,""))*(TEXT(Attendance!$D$1:$ZZ$1,"mmm")="Jul"))*_xlfn.XLOOKUP(H$1,'Point System'!$A:$A,'Point System'!$C:$C,0)</f>
        <v>0</v>
      </c>
      <c r="I5" s="233" cm="1">
        <f t="array" ref="I5">SUMPRODUCT((LOWER(INDEX(Attendance!$D:$ZZ,MATCH($A5,Attendance!$A:$A,0),0))="x")*(Attendance!$D$2:$ZZ$2=_xlfn.XLOOKUP(I$1,'Point System'!$A:$A,'Point System'!$B:$B,""))*(TEXT(Attendance!$D$1:$ZZ$1,"mmm")="Jul"))*_xlfn.XLOOKUP(I$1,'Point System'!$A:$A,'Point System'!$C:$C,0)</f>
        <v>0</v>
      </c>
      <c r="J5" s="233" cm="1">
        <f t="array" ref="J5">SUMPRODUCT((LOWER(INDEX(Attendance!$D:$ZZ,MATCH($A5,Attendance!$A:$A,0),0))="x")*(Attendance!$D$2:$ZZ$2=_xlfn.XLOOKUP(J$1,'Point System'!$A:$A,'Point System'!$B:$B,""))*(TEXT(Attendance!$D$1:$ZZ$1,"mmm")="Jul"))*_xlfn.XLOOKUP(J$1,'Point System'!$A:$A,'Point System'!$C:$C,0)</f>
        <v>0</v>
      </c>
      <c r="K5" s="233" cm="1">
        <f t="array" ref="K5">SUMPRODUCT((LOWER(INDEX(Attendance!$D:$ZZ,MATCH($A5,Attendance!$A:$A,0),0))="x")*(Attendance!$D$2:$ZZ$2=_xlfn.XLOOKUP(K$1,'Point System'!$A:$A,'Point System'!$B:$B,""))*(TEXT(Attendance!$D$1:$ZZ$1,"mmm")="Jul"))*_xlfn.XLOOKUP(K$1,'Point System'!$A:$A,'Point System'!$C:$C,0)</f>
        <v>0</v>
      </c>
      <c r="L5" s="188"/>
      <c r="M5" s="188"/>
      <c r="N5" s="188"/>
      <c r="O5" s="188"/>
      <c r="P5" s="241">
        <f t="shared" si="0"/>
        <v>0</v>
      </c>
      <c r="Q5" s="242">
        <f>IFERROR(INDEX(Deduction!$AU:$AU,MATCH($A5,Deduction!$A:$A,0))*_xlfn.XLOOKUP(Q$1,'Point System'!$E:$E,'Point System'!$G:$G,0),0)</f>
        <v>0</v>
      </c>
      <c r="R5" s="242">
        <f>IFERROR(INDEX(Deduction!$AV:$AV,MATCH($A5,Deduction!$A:$A,0))*_xlfn.XLOOKUP(R$1,'Point System'!$E:$E,'Point System'!$G:$G,0),0)</f>
        <v>0</v>
      </c>
      <c r="S5" s="242">
        <f>IFERROR(INDEX(Deduction!$AW:$AW,MATCH($A5,Deduction!$A:$A,0))*_xlfn.XLOOKUP(S$1,'Point System'!$E:$E,'Point System'!$G:$G,0),0)</f>
        <v>0</v>
      </c>
      <c r="T5" s="242">
        <f>IFERROR(INDEX(Deduction!$AX:$AX,MATCH($A5,Deduction!$A:$A,0))*_xlfn.XLOOKUP(T$1,'Point System'!$E:$E,'Point System'!$G:$G,0),0)</f>
        <v>0</v>
      </c>
      <c r="U5" s="242">
        <f>IFERROR(INDEX(Deduction!$AY:$AY,MATCH($A5,Deduction!$A:$A,0))*_xlfn.XLOOKUP(U$1,'Point System'!$E:$E,'Point System'!$G:$G,0),0)</f>
        <v>0</v>
      </c>
      <c r="V5" s="242">
        <f>IFERROR(INDEX(Deduction!$AZ:$AZ,MATCH($A5,Deduction!$A:$A,0))*_xlfn.XLOOKUP(V$1,'Point System'!$E:$E,'Point System'!$G:$G,0),0)</f>
        <v>0</v>
      </c>
      <c r="W5" s="241">
        <f t="shared" si="1"/>
        <v>0</v>
      </c>
      <c r="X5" s="241">
        <f t="shared" si="2"/>
        <v>0</v>
      </c>
      <c r="Y5" s="244" cm="1">
        <f t="array" ref="Y5">IFERROR(SUMPRODUCT((LOWER(INDEX(Attendance!$E:$ZZ,MATCH($A5,Attendance!$A:$A,0),0))="x")*(TEXT(Attendance!$E$1:$ZZ$1,"mmm")="Jul"))/SUMPRODUCT((Attendance!$E$1:$ZZ$1&lt;&gt;"")*(TEXT(Attendance!$E$1:$ZZ$1,"mmm")="Jul")),0)</f>
        <v>0</v>
      </c>
      <c r="Z5" s="245" cm="1">
        <f t="array" ref="Z5">IFERROR(SUMPRODUCT((LOWER(INDEX(Attendance!$E:$ZZ,MATCH($A5,Attendance!$A:$A,0),0))="x")*(Attendance!$E$2:$ZZ$2=_xlfn.XLOOKUP(E$1,'Point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6" spans="1:26" x14ac:dyDescent="0.25">
      <c r="A6" s="58">
        <f>Attendance!A5</f>
        <v>3</v>
      </c>
      <c r="B6" s="60" t="str">
        <f>IF($A6=0,"",IFERROR(_xlfn.LET(_xlpm.x,INDEX(Attendance!$B:$B,MATCH($A6,Attendance!$A:$A,0)),IF(_xlpm.x=0,"",_xlpm.x)),""))</f>
        <v/>
      </c>
      <c r="C6" s="60" t="str">
        <f>IF($A6=0,"",IFERROR(_xlfn.LET(_xlpm.x,INDEX(Attendance!$C:$C,MATCH($A6,Attendance!$A:$A,0)),IF(_xlpm.x=0,"",_xlpm.x)),""))</f>
        <v/>
      </c>
      <c r="D6" s="60" t="str">
        <f>IF($A6=0,"",IFERROR(_xlfn.LET(_xlpm.x,INDEX(Attendance!$D:$D,MATCH($A6,Attendance!$A:$A,0)),IF(_xlpm.x=0,"",_xlpm.x)),""))</f>
        <v/>
      </c>
      <c r="E6" s="233" cm="1">
        <f t="array" ref="E6">SUMPRODUCT((LOWER(INDEX(Attendance!$D:$ZZ,MATCH($A6,Attendance!$A:$A,0),0))="x")*(Attendance!$D$2:$ZZ$2=_xlfn.XLOOKUP(E$1,'Point System'!$A:$A,'Point System'!$B:$B,""))*(TEXT(Attendance!$D$1:$ZZ$1,"mmm")="Jul"))*_xlfn.XLOOKUP(E$1,'Point System'!$A:$A,'Point System'!$C:$C,0)</f>
        <v>0</v>
      </c>
      <c r="F6" s="233" cm="1">
        <f t="array" ref="F6">SUMPRODUCT((LOWER(INDEX(Attendance!$D:$ZZ,MATCH($A6,Attendance!$A:$A,0),0))="x")*(Attendance!$D$2:$ZZ$2=_xlfn.XLOOKUP(F$1,'Point System'!$A:$A,'Point System'!$B:$B,""))*(TEXT(Attendance!$D$1:$ZZ$1,"mmm")="Jul"))*_xlfn.XLOOKUP(F$1,'Point System'!$A:$A,'Point System'!$C:$C,0)</f>
        <v>0</v>
      </c>
      <c r="G6" s="233" cm="1">
        <f t="array" ref="G6">SUMPRODUCT((LOWER(INDEX(Attendance!$D:$ZZ,MATCH($A6,Attendance!$A:$A,0),0))="x")*(Attendance!$D$2:$ZZ$2=_xlfn.XLOOKUP(G$1,'Point System'!$A:$A,'Point System'!$B:$B,""))*(TEXT(Attendance!$D$1:$ZZ$1,"mmm")="Jul"))*_xlfn.XLOOKUP(G$1,'Point System'!$A:$A,'Point System'!$C:$C,0)</f>
        <v>0</v>
      </c>
      <c r="H6" s="233" cm="1">
        <f t="array" ref="H6">SUMPRODUCT((LOWER(INDEX(Attendance!$D:$ZZ,MATCH($A6,Attendance!$A:$A,0),0))="x")*(Attendance!$D$2:$ZZ$2=_xlfn.XLOOKUP(H$1,'Point System'!$A:$A,'Point System'!$B:$B,""))*(TEXT(Attendance!$D$1:$ZZ$1,"mmm")="Jul"))*_xlfn.XLOOKUP(H$1,'Point System'!$A:$A,'Point System'!$C:$C,0)</f>
        <v>0</v>
      </c>
      <c r="I6" s="233" cm="1">
        <f t="array" ref="I6">SUMPRODUCT((LOWER(INDEX(Attendance!$D:$ZZ,MATCH($A6,Attendance!$A:$A,0),0))="x")*(Attendance!$D$2:$ZZ$2=_xlfn.XLOOKUP(I$1,'Point System'!$A:$A,'Point System'!$B:$B,""))*(TEXT(Attendance!$D$1:$ZZ$1,"mmm")="Jul"))*_xlfn.XLOOKUP(I$1,'Point System'!$A:$A,'Point System'!$C:$C,0)</f>
        <v>0</v>
      </c>
      <c r="J6" s="233" cm="1">
        <f t="array" ref="J6">SUMPRODUCT((LOWER(INDEX(Attendance!$D:$ZZ,MATCH($A6,Attendance!$A:$A,0),0))="x")*(Attendance!$D$2:$ZZ$2=_xlfn.XLOOKUP(J$1,'Point System'!$A:$A,'Point System'!$B:$B,""))*(TEXT(Attendance!$D$1:$ZZ$1,"mmm")="Jul"))*_xlfn.XLOOKUP(J$1,'Point System'!$A:$A,'Point System'!$C:$C,0)</f>
        <v>0</v>
      </c>
      <c r="K6" s="233" cm="1">
        <f t="array" ref="K6">SUMPRODUCT((LOWER(INDEX(Attendance!$D:$ZZ,MATCH($A6,Attendance!$A:$A,0),0))="x")*(Attendance!$D$2:$ZZ$2=_xlfn.XLOOKUP(K$1,'Point System'!$A:$A,'Point System'!$B:$B,""))*(TEXT(Attendance!$D$1:$ZZ$1,"mmm")="Jul"))*_xlfn.XLOOKUP(K$1,'Point System'!$A:$A,'Point System'!$C:$C,0)</f>
        <v>0</v>
      </c>
      <c r="L6" s="188"/>
      <c r="M6" s="188"/>
      <c r="N6" s="188"/>
      <c r="O6" s="188"/>
      <c r="P6" s="241">
        <f t="shared" si="0"/>
        <v>0</v>
      </c>
      <c r="Q6" s="242">
        <f>IFERROR(INDEX(Deduction!$AU:$AU,MATCH($A6,Deduction!$A:$A,0))*_xlfn.XLOOKUP(Q$1,'Point System'!$E:$E,'Point System'!$G:$G,0),0)</f>
        <v>0</v>
      </c>
      <c r="R6" s="242">
        <f>IFERROR(INDEX(Deduction!$AV:$AV,MATCH($A6,Deduction!$A:$A,0))*_xlfn.XLOOKUP(R$1,'Point System'!$E:$E,'Point System'!$G:$G,0),0)</f>
        <v>0</v>
      </c>
      <c r="S6" s="242">
        <f>IFERROR(INDEX(Deduction!$AW:$AW,MATCH($A6,Deduction!$A:$A,0))*_xlfn.XLOOKUP(S$1,'Point System'!$E:$E,'Point System'!$G:$G,0),0)</f>
        <v>0</v>
      </c>
      <c r="T6" s="242">
        <f>IFERROR(INDEX(Deduction!$AX:$AX,MATCH($A6,Deduction!$A:$A,0))*_xlfn.XLOOKUP(T$1,'Point System'!$E:$E,'Point System'!$G:$G,0),0)</f>
        <v>0</v>
      </c>
      <c r="U6" s="242">
        <f>IFERROR(INDEX(Deduction!$AY:$AY,MATCH($A6,Deduction!$A:$A,0))*_xlfn.XLOOKUP(U$1,'Point System'!$E:$E,'Point System'!$G:$G,0),0)</f>
        <v>0</v>
      </c>
      <c r="V6" s="242">
        <f>IFERROR(INDEX(Deduction!$AZ:$AZ,MATCH($A6,Deduction!$A:$A,0))*_xlfn.XLOOKUP(V$1,'Point System'!$E:$E,'Point System'!$G:$G,0),0)</f>
        <v>0</v>
      </c>
      <c r="W6" s="241">
        <f t="shared" si="1"/>
        <v>0</v>
      </c>
      <c r="X6" s="241">
        <f t="shared" si="2"/>
        <v>0</v>
      </c>
      <c r="Y6" s="244" cm="1">
        <f t="array" ref="Y6">IFERROR(SUMPRODUCT((LOWER(INDEX(Attendance!$E:$ZZ,MATCH($A6,Attendance!$A:$A,0),0))="x")*(TEXT(Attendance!$E$1:$ZZ$1,"mmm")="Jul"))/SUMPRODUCT((Attendance!$E$1:$ZZ$1&lt;&gt;"")*(TEXT(Attendance!$E$1:$ZZ$1,"mmm")="Jul")),0)</f>
        <v>0</v>
      </c>
      <c r="Z6" s="245" cm="1">
        <f t="array" ref="Z6">IFERROR(SUMPRODUCT((LOWER(INDEX(Attendance!$E:$ZZ,MATCH($A6,Attendance!$A:$A,0),0))="x")*(Attendance!$E$2:$ZZ$2=_xlfn.XLOOKUP(E$1,'Point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7" spans="1:26" x14ac:dyDescent="0.25">
      <c r="A7" s="60">
        <f>Attendance!A6</f>
        <v>4</v>
      </c>
      <c r="B7" s="60" t="str">
        <f>IF($A7=0,"",IFERROR(_xlfn.LET(_xlpm.x,INDEX(Attendance!$B:$B,MATCH($A7,Attendance!$A:$A,0)),IF(_xlpm.x=0,"",_xlpm.x)),""))</f>
        <v/>
      </c>
      <c r="C7" s="60" t="str">
        <f>IF($A7=0,"",IFERROR(_xlfn.LET(_xlpm.x,INDEX(Attendance!$C:$C,MATCH($A7,Attendance!$A:$A,0)),IF(_xlpm.x=0,"",_xlpm.x)),""))</f>
        <v/>
      </c>
      <c r="D7" s="60" t="str">
        <f>IF($A7=0,"",IFERROR(_xlfn.LET(_xlpm.x,INDEX(Attendance!$D:$D,MATCH($A7,Attendance!$A:$A,0)),IF(_xlpm.x=0,"",_xlpm.x)),""))</f>
        <v/>
      </c>
      <c r="E7" s="233" cm="1">
        <f t="array" ref="E7">SUMPRODUCT((LOWER(INDEX(Attendance!$D:$ZZ,MATCH($A7,Attendance!$A:$A,0),0))="x")*(Attendance!$D$2:$ZZ$2=_xlfn.XLOOKUP(E$1,'Point System'!$A:$A,'Point System'!$B:$B,""))*(TEXT(Attendance!$D$1:$ZZ$1,"mmm")="Jul"))*_xlfn.XLOOKUP(E$1,'Point System'!$A:$A,'Point System'!$C:$C,0)</f>
        <v>0</v>
      </c>
      <c r="F7" s="233" cm="1">
        <f t="array" ref="F7">SUMPRODUCT((LOWER(INDEX(Attendance!$D:$ZZ,MATCH($A7,Attendance!$A:$A,0),0))="x")*(Attendance!$D$2:$ZZ$2=_xlfn.XLOOKUP(F$1,'Point System'!$A:$A,'Point System'!$B:$B,""))*(TEXT(Attendance!$D$1:$ZZ$1,"mmm")="Jul"))*_xlfn.XLOOKUP(F$1,'Point System'!$A:$A,'Point System'!$C:$C,0)</f>
        <v>0</v>
      </c>
      <c r="G7" s="233" cm="1">
        <f t="array" ref="G7">SUMPRODUCT((LOWER(INDEX(Attendance!$D:$ZZ,MATCH($A7,Attendance!$A:$A,0),0))="x")*(Attendance!$D$2:$ZZ$2=_xlfn.XLOOKUP(G$1,'Point System'!$A:$A,'Point System'!$B:$B,""))*(TEXT(Attendance!$D$1:$ZZ$1,"mmm")="Jul"))*_xlfn.XLOOKUP(G$1,'Point System'!$A:$A,'Point System'!$C:$C,0)</f>
        <v>0</v>
      </c>
      <c r="H7" s="233" cm="1">
        <f t="array" ref="H7">SUMPRODUCT((LOWER(INDEX(Attendance!$D:$ZZ,MATCH($A7,Attendance!$A:$A,0),0))="x")*(Attendance!$D$2:$ZZ$2=_xlfn.XLOOKUP(H$1,'Point System'!$A:$A,'Point System'!$B:$B,""))*(TEXT(Attendance!$D$1:$ZZ$1,"mmm")="Jul"))*_xlfn.XLOOKUP(H$1,'Point System'!$A:$A,'Point System'!$C:$C,0)</f>
        <v>0</v>
      </c>
      <c r="I7" s="233" cm="1">
        <f t="array" ref="I7">SUMPRODUCT((LOWER(INDEX(Attendance!$D:$ZZ,MATCH($A7,Attendance!$A:$A,0),0))="x")*(Attendance!$D$2:$ZZ$2=_xlfn.XLOOKUP(I$1,'Point System'!$A:$A,'Point System'!$B:$B,""))*(TEXT(Attendance!$D$1:$ZZ$1,"mmm")="Jul"))*_xlfn.XLOOKUP(I$1,'Point System'!$A:$A,'Point System'!$C:$C,0)</f>
        <v>0</v>
      </c>
      <c r="J7" s="233" cm="1">
        <f t="array" ref="J7">SUMPRODUCT((LOWER(INDEX(Attendance!$D:$ZZ,MATCH($A7,Attendance!$A:$A,0),0))="x")*(Attendance!$D$2:$ZZ$2=_xlfn.XLOOKUP(J$1,'Point System'!$A:$A,'Point System'!$B:$B,""))*(TEXT(Attendance!$D$1:$ZZ$1,"mmm")="Jul"))*_xlfn.XLOOKUP(J$1,'Point System'!$A:$A,'Point System'!$C:$C,0)</f>
        <v>0</v>
      </c>
      <c r="K7" s="233" cm="1">
        <f t="array" ref="K7">SUMPRODUCT((LOWER(INDEX(Attendance!$D:$ZZ,MATCH($A7,Attendance!$A:$A,0),0))="x")*(Attendance!$D$2:$ZZ$2=_xlfn.XLOOKUP(K$1,'Point System'!$A:$A,'Point System'!$B:$B,""))*(TEXT(Attendance!$D$1:$ZZ$1,"mmm")="Jul"))*_xlfn.XLOOKUP(K$1,'Point System'!$A:$A,'Point System'!$C:$C,0)</f>
        <v>0</v>
      </c>
      <c r="L7" s="188"/>
      <c r="M7" s="188"/>
      <c r="N7" s="188"/>
      <c r="O7" s="188"/>
      <c r="P7" s="241">
        <f t="shared" si="0"/>
        <v>0</v>
      </c>
      <c r="Q7" s="242">
        <f>IFERROR(INDEX(Deduction!$AU:$AU,MATCH($A7,Deduction!$A:$A,0))*_xlfn.XLOOKUP(Q$1,'Point System'!$E:$E,'Point System'!$G:$G,0),0)</f>
        <v>0</v>
      </c>
      <c r="R7" s="242">
        <f>IFERROR(INDEX(Deduction!$AV:$AV,MATCH($A7,Deduction!$A:$A,0))*_xlfn.XLOOKUP(R$1,'Point System'!$E:$E,'Point System'!$G:$G,0),0)</f>
        <v>0</v>
      </c>
      <c r="S7" s="242">
        <f>IFERROR(INDEX(Deduction!$AW:$AW,MATCH($A7,Deduction!$A:$A,0))*_xlfn.XLOOKUP(S$1,'Point System'!$E:$E,'Point System'!$G:$G,0),0)</f>
        <v>0</v>
      </c>
      <c r="T7" s="242">
        <f>IFERROR(INDEX(Deduction!$AX:$AX,MATCH($A7,Deduction!$A:$A,0))*_xlfn.XLOOKUP(T$1,'Point System'!$E:$E,'Point System'!$G:$G,0),0)</f>
        <v>0</v>
      </c>
      <c r="U7" s="242">
        <f>IFERROR(INDEX(Deduction!$AY:$AY,MATCH($A7,Deduction!$A:$A,0))*_xlfn.XLOOKUP(U$1,'Point System'!$E:$E,'Point System'!$G:$G,0),0)</f>
        <v>0</v>
      </c>
      <c r="V7" s="242">
        <f>IFERROR(INDEX(Deduction!$AZ:$AZ,MATCH($A7,Deduction!$A:$A,0))*_xlfn.XLOOKUP(V$1,'Point System'!$E:$E,'Point System'!$G:$G,0),0)</f>
        <v>0</v>
      </c>
      <c r="W7" s="241">
        <f t="shared" si="1"/>
        <v>0</v>
      </c>
      <c r="X7" s="241">
        <f t="shared" si="2"/>
        <v>0</v>
      </c>
      <c r="Y7" s="244" cm="1">
        <f t="array" ref="Y7">IFERROR(SUMPRODUCT((LOWER(INDEX(Attendance!$E:$ZZ,MATCH($A7,Attendance!$A:$A,0),0))="x")*(TEXT(Attendance!$E$1:$ZZ$1,"mmm")="Jul"))/SUMPRODUCT((Attendance!$E$1:$ZZ$1&lt;&gt;"")*(TEXT(Attendance!$E$1:$ZZ$1,"mmm")="Jul")),0)</f>
        <v>0</v>
      </c>
      <c r="Z7" s="245" cm="1">
        <f t="array" ref="Z7">IFERROR(SUMPRODUCT((LOWER(INDEX(Attendance!$E:$ZZ,MATCH($A7,Attendance!$A:$A,0),0))="x")*(Attendance!$E$2:$ZZ$2=_xlfn.XLOOKUP(E$1,'Point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8" spans="1:26" x14ac:dyDescent="0.25">
      <c r="A8" s="58">
        <f>Attendance!A7</f>
        <v>7</v>
      </c>
      <c r="B8" s="60" t="str">
        <f>IF($A8=0,"",IFERROR(_xlfn.LET(_xlpm.x,INDEX(Attendance!$B:$B,MATCH($A8,Attendance!$A:$A,0)),IF(_xlpm.x=0,"",_xlpm.x)),""))</f>
        <v/>
      </c>
      <c r="C8" s="60" t="str">
        <f>IF($A8=0,"",IFERROR(_xlfn.LET(_xlpm.x,INDEX(Attendance!$C:$C,MATCH($A8,Attendance!$A:$A,0)),IF(_xlpm.x=0,"",_xlpm.x)),""))</f>
        <v/>
      </c>
      <c r="D8" s="60" t="str">
        <f>IF($A8=0,"",IFERROR(_xlfn.LET(_xlpm.x,INDEX(Attendance!$D:$D,MATCH($A8,Attendance!$A:$A,0)),IF(_xlpm.x=0,"",_xlpm.x)),""))</f>
        <v/>
      </c>
      <c r="E8" s="233" cm="1">
        <f t="array" ref="E8">SUMPRODUCT((LOWER(INDEX(Attendance!$D:$ZZ,MATCH($A8,Attendance!$A:$A,0),0))="x")*(Attendance!$D$2:$ZZ$2=_xlfn.XLOOKUP(E$1,'Point System'!$A:$A,'Point System'!$B:$B,""))*(TEXT(Attendance!$D$1:$ZZ$1,"mmm")="Jul"))*_xlfn.XLOOKUP(E$1,'Point System'!$A:$A,'Point System'!$C:$C,0)</f>
        <v>0</v>
      </c>
      <c r="F8" s="233" cm="1">
        <f t="array" ref="F8">SUMPRODUCT((LOWER(INDEX(Attendance!$D:$ZZ,MATCH($A8,Attendance!$A:$A,0),0))="x")*(Attendance!$D$2:$ZZ$2=_xlfn.XLOOKUP(F$1,'Point System'!$A:$A,'Point System'!$B:$B,""))*(TEXT(Attendance!$D$1:$ZZ$1,"mmm")="Jul"))*_xlfn.XLOOKUP(F$1,'Point System'!$A:$A,'Point System'!$C:$C,0)</f>
        <v>0</v>
      </c>
      <c r="G8" s="233" cm="1">
        <f t="array" ref="G8">SUMPRODUCT((LOWER(INDEX(Attendance!$D:$ZZ,MATCH($A8,Attendance!$A:$A,0),0))="x")*(Attendance!$D$2:$ZZ$2=_xlfn.XLOOKUP(G$1,'Point System'!$A:$A,'Point System'!$B:$B,""))*(TEXT(Attendance!$D$1:$ZZ$1,"mmm")="Jul"))*_xlfn.XLOOKUP(G$1,'Point System'!$A:$A,'Point System'!$C:$C,0)</f>
        <v>0</v>
      </c>
      <c r="H8" s="233" cm="1">
        <f t="array" ref="H8">SUMPRODUCT((LOWER(INDEX(Attendance!$D:$ZZ,MATCH($A8,Attendance!$A:$A,0),0))="x")*(Attendance!$D$2:$ZZ$2=_xlfn.XLOOKUP(H$1,'Point System'!$A:$A,'Point System'!$B:$B,""))*(TEXT(Attendance!$D$1:$ZZ$1,"mmm")="Jul"))*_xlfn.XLOOKUP(H$1,'Point System'!$A:$A,'Point System'!$C:$C,0)</f>
        <v>0</v>
      </c>
      <c r="I8" s="233" cm="1">
        <f t="array" ref="I8">SUMPRODUCT((LOWER(INDEX(Attendance!$D:$ZZ,MATCH($A8,Attendance!$A:$A,0),0))="x")*(Attendance!$D$2:$ZZ$2=_xlfn.XLOOKUP(I$1,'Point System'!$A:$A,'Point System'!$B:$B,""))*(TEXT(Attendance!$D$1:$ZZ$1,"mmm")="Jul"))*_xlfn.XLOOKUP(I$1,'Point System'!$A:$A,'Point System'!$C:$C,0)</f>
        <v>0</v>
      </c>
      <c r="J8" s="233" cm="1">
        <f t="array" ref="J8">SUMPRODUCT((LOWER(INDEX(Attendance!$D:$ZZ,MATCH($A8,Attendance!$A:$A,0),0))="x")*(Attendance!$D$2:$ZZ$2=_xlfn.XLOOKUP(J$1,'Point System'!$A:$A,'Point System'!$B:$B,""))*(TEXT(Attendance!$D$1:$ZZ$1,"mmm")="Jul"))*_xlfn.XLOOKUP(J$1,'Point System'!$A:$A,'Point System'!$C:$C,0)</f>
        <v>0</v>
      </c>
      <c r="K8" s="233" cm="1">
        <f t="array" ref="K8">SUMPRODUCT((LOWER(INDEX(Attendance!$D:$ZZ,MATCH($A8,Attendance!$A:$A,0),0))="x")*(Attendance!$D$2:$ZZ$2=_xlfn.XLOOKUP(K$1,'Point System'!$A:$A,'Point System'!$B:$B,""))*(TEXT(Attendance!$D$1:$ZZ$1,"mmm")="Jul"))*_xlfn.XLOOKUP(K$1,'Point System'!$A:$A,'Point System'!$C:$C,0)</f>
        <v>0</v>
      </c>
      <c r="L8" s="188"/>
      <c r="M8" s="188"/>
      <c r="N8" s="188"/>
      <c r="O8" s="188"/>
      <c r="P8" s="241">
        <f t="shared" si="0"/>
        <v>0</v>
      </c>
      <c r="Q8" s="242">
        <f>IFERROR(INDEX(Deduction!$AU:$AU,MATCH($A8,Deduction!$A:$A,0))*_xlfn.XLOOKUP(Q$1,'Point System'!$E:$E,'Point System'!$G:$G,0),0)</f>
        <v>0</v>
      </c>
      <c r="R8" s="242">
        <f>IFERROR(INDEX(Deduction!$AV:$AV,MATCH($A8,Deduction!$A:$A,0))*_xlfn.XLOOKUP(R$1,'Point System'!$E:$E,'Point System'!$G:$G,0),0)</f>
        <v>0</v>
      </c>
      <c r="S8" s="242">
        <f>IFERROR(INDEX(Deduction!$AW:$AW,MATCH($A8,Deduction!$A:$A,0))*_xlfn.XLOOKUP(S$1,'Point System'!$E:$E,'Point System'!$G:$G,0),0)</f>
        <v>0</v>
      </c>
      <c r="T8" s="242">
        <f>IFERROR(INDEX(Deduction!$AX:$AX,MATCH($A8,Deduction!$A:$A,0))*_xlfn.XLOOKUP(T$1,'Point System'!$E:$E,'Point System'!$G:$G,0),0)</f>
        <v>0</v>
      </c>
      <c r="U8" s="242">
        <f>IFERROR(INDEX(Deduction!$AY:$AY,MATCH($A8,Deduction!$A:$A,0))*_xlfn.XLOOKUP(U$1,'Point System'!$E:$E,'Point System'!$G:$G,0),0)</f>
        <v>0</v>
      </c>
      <c r="V8" s="242">
        <f>IFERROR(INDEX(Deduction!$AZ:$AZ,MATCH($A8,Deduction!$A:$A,0))*_xlfn.XLOOKUP(V$1,'Point System'!$E:$E,'Point System'!$G:$G,0),0)</f>
        <v>0</v>
      </c>
      <c r="W8" s="241">
        <f t="shared" si="1"/>
        <v>0</v>
      </c>
      <c r="X8" s="241">
        <f t="shared" si="2"/>
        <v>0</v>
      </c>
      <c r="Y8" s="244" cm="1">
        <f t="array" ref="Y8">IFERROR(SUMPRODUCT((LOWER(INDEX(Attendance!$E:$ZZ,MATCH($A8,Attendance!$A:$A,0),0))="x")*(TEXT(Attendance!$E$1:$ZZ$1,"mmm")="Jul"))/SUMPRODUCT((Attendance!$E$1:$ZZ$1&lt;&gt;"")*(TEXT(Attendance!$E$1:$ZZ$1,"mmm")="Jul")),0)</f>
        <v>0</v>
      </c>
      <c r="Z8" s="245" cm="1">
        <f t="array" ref="Z8">IFERROR(SUMPRODUCT((LOWER(INDEX(Attendance!$E:$ZZ,MATCH($A8,Attendance!$A:$A,0),0))="x")*(Attendance!$E$2:$ZZ$2=_xlfn.XLOOKUP(E$1,'Point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9" spans="1:26" x14ac:dyDescent="0.25">
      <c r="A9" s="60">
        <f>Attendance!A8</f>
        <v>5</v>
      </c>
      <c r="B9" s="60" t="str">
        <f>IF($A9=0,"",IFERROR(_xlfn.LET(_xlpm.x,INDEX(Attendance!$B:$B,MATCH($A9,Attendance!$A:$A,0)),IF(_xlpm.x=0,"",_xlpm.x)),""))</f>
        <v/>
      </c>
      <c r="C9" s="60" t="str">
        <f>IF($A9=0,"",IFERROR(_xlfn.LET(_xlpm.x,INDEX(Attendance!$C:$C,MATCH($A9,Attendance!$A:$A,0)),IF(_xlpm.x=0,"",_xlpm.x)),""))</f>
        <v/>
      </c>
      <c r="D9" s="60" t="str">
        <f>IF($A9=0,"",IFERROR(_xlfn.LET(_xlpm.x,INDEX(Attendance!$D:$D,MATCH($A9,Attendance!$A:$A,0)),IF(_xlpm.x=0,"",_xlpm.x)),""))</f>
        <v/>
      </c>
      <c r="E9" s="233" cm="1">
        <f t="array" ref="E9">SUMPRODUCT((LOWER(INDEX(Attendance!$D:$ZZ,MATCH($A9,Attendance!$A:$A,0),0))="x")*(Attendance!$D$2:$ZZ$2=_xlfn.XLOOKUP(E$1,'Point System'!$A:$A,'Point System'!$B:$B,""))*(TEXT(Attendance!$D$1:$ZZ$1,"mmm")="Jul"))*_xlfn.XLOOKUP(E$1,'Point System'!$A:$A,'Point System'!$C:$C,0)</f>
        <v>0</v>
      </c>
      <c r="F9" s="233" cm="1">
        <f t="array" ref="F9">SUMPRODUCT((LOWER(INDEX(Attendance!$D:$ZZ,MATCH($A9,Attendance!$A:$A,0),0))="x")*(Attendance!$D$2:$ZZ$2=_xlfn.XLOOKUP(F$1,'Point System'!$A:$A,'Point System'!$B:$B,""))*(TEXT(Attendance!$D$1:$ZZ$1,"mmm")="Jul"))*_xlfn.XLOOKUP(F$1,'Point System'!$A:$A,'Point System'!$C:$C,0)</f>
        <v>0</v>
      </c>
      <c r="G9" s="233" cm="1">
        <f t="array" ref="G9">SUMPRODUCT((LOWER(INDEX(Attendance!$D:$ZZ,MATCH($A9,Attendance!$A:$A,0),0))="x")*(Attendance!$D$2:$ZZ$2=_xlfn.XLOOKUP(G$1,'Point System'!$A:$A,'Point System'!$B:$B,""))*(TEXT(Attendance!$D$1:$ZZ$1,"mmm")="Jul"))*_xlfn.XLOOKUP(G$1,'Point System'!$A:$A,'Point System'!$C:$C,0)</f>
        <v>0</v>
      </c>
      <c r="H9" s="233" cm="1">
        <f t="array" ref="H9">SUMPRODUCT((LOWER(INDEX(Attendance!$D:$ZZ,MATCH($A9,Attendance!$A:$A,0),0))="x")*(Attendance!$D$2:$ZZ$2=_xlfn.XLOOKUP(H$1,'Point System'!$A:$A,'Point System'!$B:$B,""))*(TEXT(Attendance!$D$1:$ZZ$1,"mmm")="Jul"))*_xlfn.XLOOKUP(H$1,'Point System'!$A:$A,'Point System'!$C:$C,0)</f>
        <v>0</v>
      </c>
      <c r="I9" s="233" cm="1">
        <f t="array" ref="I9">SUMPRODUCT((LOWER(INDEX(Attendance!$D:$ZZ,MATCH($A9,Attendance!$A:$A,0),0))="x")*(Attendance!$D$2:$ZZ$2=_xlfn.XLOOKUP(I$1,'Point System'!$A:$A,'Point System'!$B:$B,""))*(TEXT(Attendance!$D$1:$ZZ$1,"mmm")="Jul"))*_xlfn.XLOOKUP(I$1,'Point System'!$A:$A,'Point System'!$C:$C,0)</f>
        <v>0</v>
      </c>
      <c r="J9" s="233" cm="1">
        <f t="array" ref="J9">SUMPRODUCT((LOWER(INDEX(Attendance!$D:$ZZ,MATCH($A9,Attendance!$A:$A,0),0))="x")*(Attendance!$D$2:$ZZ$2=_xlfn.XLOOKUP(J$1,'Point System'!$A:$A,'Point System'!$B:$B,""))*(TEXT(Attendance!$D$1:$ZZ$1,"mmm")="Jul"))*_xlfn.XLOOKUP(J$1,'Point System'!$A:$A,'Point System'!$C:$C,0)</f>
        <v>0</v>
      </c>
      <c r="K9" s="233" cm="1">
        <f t="array" ref="K9">SUMPRODUCT((LOWER(INDEX(Attendance!$D:$ZZ,MATCH($A9,Attendance!$A:$A,0),0))="x")*(Attendance!$D$2:$ZZ$2=_xlfn.XLOOKUP(K$1,'Point System'!$A:$A,'Point System'!$B:$B,""))*(TEXT(Attendance!$D$1:$ZZ$1,"mmm")="Jul"))*_xlfn.XLOOKUP(K$1,'Point System'!$A:$A,'Point System'!$C:$C,0)</f>
        <v>0</v>
      </c>
      <c r="L9" s="188"/>
      <c r="M9" s="188"/>
      <c r="N9" s="188"/>
      <c r="O9" s="188"/>
      <c r="P9" s="241">
        <f t="shared" si="0"/>
        <v>0</v>
      </c>
      <c r="Q9" s="242">
        <f>IFERROR(INDEX(Deduction!$AU:$AU,MATCH($A9,Deduction!$A:$A,0))*_xlfn.XLOOKUP(Q$1,'Point System'!$E:$E,'Point System'!$G:$G,0),0)</f>
        <v>0</v>
      </c>
      <c r="R9" s="242">
        <f>IFERROR(INDEX(Deduction!$AV:$AV,MATCH($A9,Deduction!$A:$A,0))*_xlfn.XLOOKUP(R$1,'Point System'!$E:$E,'Point System'!$G:$G,0),0)</f>
        <v>0</v>
      </c>
      <c r="S9" s="242">
        <f>IFERROR(INDEX(Deduction!$AW:$AW,MATCH($A9,Deduction!$A:$A,0))*_xlfn.XLOOKUP(S$1,'Point System'!$E:$E,'Point System'!$G:$G,0),0)</f>
        <v>0</v>
      </c>
      <c r="T9" s="242">
        <f>IFERROR(INDEX(Deduction!$AX:$AX,MATCH($A9,Deduction!$A:$A,0))*_xlfn.XLOOKUP(T$1,'Point System'!$E:$E,'Point System'!$G:$G,0),0)</f>
        <v>0</v>
      </c>
      <c r="U9" s="242">
        <f>IFERROR(INDEX(Deduction!$AY:$AY,MATCH($A9,Deduction!$A:$A,0))*_xlfn.XLOOKUP(U$1,'Point System'!$E:$E,'Point System'!$G:$G,0),0)</f>
        <v>0</v>
      </c>
      <c r="V9" s="242">
        <f>IFERROR(INDEX(Deduction!$AZ:$AZ,MATCH($A9,Deduction!$A:$A,0))*_xlfn.XLOOKUP(V$1,'Point System'!$E:$E,'Point System'!$G:$G,0),0)</f>
        <v>0</v>
      </c>
      <c r="W9" s="241">
        <f t="shared" si="1"/>
        <v>0</v>
      </c>
      <c r="X9" s="241">
        <f t="shared" si="2"/>
        <v>0</v>
      </c>
      <c r="Y9" s="244" cm="1">
        <f t="array" ref="Y9">IFERROR(SUMPRODUCT((LOWER(INDEX(Attendance!$E:$ZZ,MATCH($A9,Attendance!$A:$A,0),0))="x")*(TEXT(Attendance!$E$1:$ZZ$1,"mmm")="Jul"))/SUMPRODUCT((Attendance!$E$1:$ZZ$1&lt;&gt;"")*(TEXT(Attendance!$E$1:$ZZ$1,"mmm")="Jul")),0)</f>
        <v>0</v>
      </c>
      <c r="Z9" s="245" cm="1">
        <f t="array" ref="Z9">IFERROR(SUMPRODUCT((LOWER(INDEX(Attendance!$E:$ZZ,MATCH($A9,Attendance!$A:$A,0),0))="x")*(Attendance!$E$2:$ZZ$2=_xlfn.XLOOKUP(E$1,'Point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0" spans="1:26" x14ac:dyDescent="0.25">
      <c r="A10" s="58">
        <f>Attendance!A9</f>
        <v>6</v>
      </c>
      <c r="B10" s="60" t="str">
        <f>IF($A10=0,"",IFERROR(_xlfn.LET(_xlpm.x,INDEX(Attendance!$B:$B,MATCH($A10,Attendance!$A:$A,0)),IF(_xlpm.x=0,"",_xlpm.x)),""))</f>
        <v/>
      </c>
      <c r="C10" s="60" t="str">
        <f>IF($A10=0,"",IFERROR(_xlfn.LET(_xlpm.x,INDEX(Attendance!$C:$C,MATCH($A10,Attendance!$A:$A,0)),IF(_xlpm.x=0,"",_xlpm.x)),""))</f>
        <v/>
      </c>
      <c r="D10" s="60" t="str">
        <f>IF($A10=0,"",IFERROR(_xlfn.LET(_xlpm.x,INDEX(Attendance!$D:$D,MATCH($A10,Attendance!$A:$A,0)),IF(_xlpm.x=0,"",_xlpm.x)),""))</f>
        <v/>
      </c>
      <c r="E10" s="233" cm="1">
        <f t="array" ref="E10">SUMPRODUCT((LOWER(INDEX(Attendance!$D:$ZZ,MATCH($A10,Attendance!$A:$A,0),0))="x")*(Attendance!$D$2:$ZZ$2=_xlfn.XLOOKUP(E$1,'Point System'!$A:$A,'Point System'!$B:$B,""))*(TEXT(Attendance!$D$1:$ZZ$1,"mmm")="Jul"))*_xlfn.XLOOKUP(E$1,'Point System'!$A:$A,'Point System'!$C:$C,0)</f>
        <v>0</v>
      </c>
      <c r="F10" s="233" cm="1">
        <f t="array" ref="F10">SUMPRODUCT((LOWER(INDEX(Attendance!$D:$ZZ,MATCH($A10,Attendance!$A:$A,0),0))="x")*(Attendance!$D$2:$ZZ$2=_xlfn.XLOOKUP(F$1,'Point System'!$A:$A,'Point System'!$B:$B,""))*(TEXT(Attendance!$D$1:$ZZ$1,"mmm")="Jul"))*_xlfn.XLOOKUP(F$1,'Point System'!$A:$A,'Point System'!$C:$C,0)</f>
        <v>0</v>
      </c>
      <c r="G10" s="233" cm="1">
        <f t="array" ref="G10">SUMPRODUCT((LOWER(INDEX(Attendance!$D:$ZZ,MATCH($A10,Attendance!$A:$A,0),0))="x")*(Attendance!$D$2:$ZZ$2=_xlfn.XLOOKUP(G$1,'Point System'!$A:$A,'Point System'!$B:$B,""))*(TEXT(Attendance!$D$1:$ZZ$1,"mmm")="Jul"))*_xlfn.XLOOKUP(G$1,'Point System'!$A:$A,'Point System'!$C:$C,0)</f>
        <v>0</v>
      </c>
      <c r="H10" s="233" cm="1">
        <f t="array" ref="H10">SUMPRODUCT((LOWER(INDEX(Attendance!$D:$ZZ,MATCH($A10,Attendance!$A:$A,0),0))="x")*(Attendance!$D$2:$ZZ$2=_xlfn.XLOOKUP(H$1,'Point System'!$A:$A,'Point System'!$B:$B,""))*(TEXT(Attendance!$D$1:$ZZ$1,"mmm")="Jul"))*_xlfn.XLOOKUP(H$1,'Point System'!$A:$A,'Point System'!$C:$C,0)</f>
        <v>0</v>
      </c>
      <c r="I10" s="233" cm="1">
        <f t="array" ref="I10">SUMPRODUCT((LOWER(INDEX(Attendance!$D:$ZZ,MATCH($A10,Attendance!$A:$A,0),0))="x")*(Attendance!$D$2:$ZZ$2=_xlfn.XLOOKUP(I$1,'Point System'!$A:$A,'Point System'!$B:$B,""))*(TEXT(Attendance!$D$1:$ZZ$1,"mmm")="Jul"))*_xlfn.XLOOKUP(I$1,'Point System'!$A:$A,'Point System'!$C:$C,0)</f>
        <v>0</v>
      </c>
      <c r="J10" s="233" cm="1">
        <f t="array" ref="J10">SUMPRODUCT((LOWER(INDEX(Attendance!$D:$ZZ,MATCH($A10,Attendance!$A:$A,0),0))="x")*(Attendance!$D$2:$ZZ$2=_xlfn.XLOOKUP(J$1,'Point System'!$A:$A,'Point System'!$B:$B,""))*(TEXT(Attendance!$D$1:$ZZ$1,"mmm")="Jul"))*_xlfn.XLOOKUP(J$1,'Point System'!$A:$A,'Point System'!$C:$C,0)</f>
        <v>0</v>
      </c>
      <c r="K10" s="233" cm="1">
        <f t="array" ref="K10">SUMPRODUCT((LOWER(INDEX(Attendance!$D:$ZZ,MATCH($A10,Attendance!$A:$A,0),0))="x")*(Attendance!$D$2:$ZZ$2=_xlfn.XLOOKUP(K$1,'Point System'!$A:$A,'Point System'!$B:$B,""))*(TEXT(Attendance!$D$1:$ZZ$1,"mmm")="Jul"))*_xlfn.XLOOKUP(K$1,'Point System'!$A:$A,'Point System'!$C:$C,0)</f>
        <v>0</v>
      </c>
      <c r="L10" s="188"/>
      <c r="M10" s="188"/>
      <c r="N10" s="188"/>
      <c r="O10" s="188"/>
      <c r="P10" s="241">
        <f t="shared" si="0"/>
        <v>0</v>
      </c>
      <c r="Q10" s="242">
        <f>IFERROR(INDEX(Deduction!$AU:$AU,MATCH($A10,Deduction!$A:$A,0))*_xlfn.XLOOKUP(Q$1,'Point System'!$E:$E,'Point System'!$G:$G,0),0)</f>
        <v>0</v>
      </c>
      <c r="R10" s="242">
        <f>IFERROR(INDEX(Deduction!$AV:$AV,MATCH($A10,Deduction!$A:$A,0))*_xlfn.XLOOKUP(R$1,'Point System'!$E:$E,'Point System'!$G:$G,0),0)</f>
        <v>0</v>
      </c>
      <c r="S10" s="242">
        <f>IFERROR(INDEX(Deduction!$AW:$AW,MATCH($A10,Deduction!$A:$A,0))*_xlfn.XLOOKUP(S$1,'Point System'!$E:$E,'Point System'!$G:$G,0),0)</f>
        <v>0</v>
      </c>
      <c r="T10" s="242">
        <f>IFERROR(INDEX(Deduction!$AX:$AX,MATCH($A10,Deduction!$A:$A,0))*_xlfn.XLOOKUP(T$1,'Point System'!$E:$E,'Point System'!$G:$G,0),0)</f>
        <v>0</v>
      </c>
      <c r="U10" s="242">
        <f>IFERROR(INDEX(Deduction!$AY:$AY,MATCH($A10,Deduction!$A:$A,0))*_xlfn.XLOOKUP(U$1,'Point System'!$E:$E,'Point System'!$G:$G,0),0)</f>
        <v>0</v>
      </c>
      <c r="V10" s="242">
        <f>IFERROR(INDEX(Deduction!$AZ:$AZ,MATCH($A10,Deduction!$A:$A,0))*_xlfn.XLOOKUP(V$1,'Point System'!$E:$E,'Point System'!$G:$G,0),0)</f>
        <v>0</v>
      </c>
      <c r="W10" s="241">
        <f t="shared" si="1"/>
        <v>0</v>
      </c>
      <c r="X10" s="241">
        <f t="shared" si="2"/>
        <v>0</v>
      </c>
      <c r="Y10" s="244" cm="1">
        <f t="array" ref="Y10">IFERROR(SUMPRODUCT((LOWER(INDEX(Attendance!$E:$ZZ,MATCH($A10,Attendance!$A:$A,0),0))="x")*(TEXT(Attendance!$E$1:$ZZ$1,"mmm")="Jul"))/SUMPRODUCT((Attendance!$E$1:$ZZ$1&lt;&gt;"")*(TEXT(Attendance!$E$1:$ZZ$1,"mmm")="Jul")),0)</f>
        <v>0</v>
      </c>
      <c r="Z10" s="245" cm="1">
        <f t="array" ref="Z10">IFERROR(SUMPRODUCT((LOWER(INDEX(Attendance!$E:$ZZ,MATCH($A10,Attendance!$A:$A,0),0))="x")*(Attendance!$E$2:$ZZ$2=_xlfn.XLOOKUP(E$1,'Point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1" spans="1:26" x14ac:dyDescent="0.25">
      <c r="A11" s="60">
        <f>Attendance!A10</f>
        <v>8</v>
      </c>
      <c r="B11" s="60" t="str">
        <f>IF($A11=0,"",IFERROR(_xlfn.LET(_xlpm.x,INDEX(Attendance!$B:$B,MATCH($A11,Attendance!$A:$A,0)),IF(_xlpm.x=0,"",_xlpm.x)),""))</f>
        <v/>
      </c>
      <c r="C11" s="60" t="str">
        <f>IF($A11=0,"",IFERROR(_xlfn.LET(_xlpm.x,INDEX(Attendance!$C:$C,MATCH($A11,Attendance!$A:$A,0)),IF(_xlpm.x=0,"",_xlpm.x)),""))</f>
        <v/>
      </c>
      <c r="D11" s="60" t="str">
        <f>IF($A11=0,"",IFERROR(_xlfn.LET(_xlpm.x,INDEX(Attendance!$D:$D,MATCH($A11,Attendance!$A:$A,0)),IF(_xlpm.x=0,"",_xlpm.x)),""))</f>
        <v/>
      </c>
      <c r="E11" s="233" cm="1">
        <f t="array" ref="E11">SUMPRODUCT((LOWER(INDEX(Attendance!$D:$ZZ,MATCH($A11,Attendance!$A:$A,0),0))="x")*(Attendance!$D$2:$ZZ$2=_xlfn.XLOOKUP(E$1,'Point System'!$A:$A,'Point System'!$B:$B,""))*(TEXT(Attendance!$D$1:$ZZ$1,"mmm")="Jul"))*_xlfn.XLOOKUP(E$1,'Point System'!$A:$A,'Point System'!$C:$C,0)</f>
        <v>0</v>
      </c>
      <c r="F11" s="233" cm="1">
        <f t="array" ref="F11">SUMPRODUCT((LOWER(INDEX(Attendance!$D:$ZZ,MATCH($A11,Attendance!$A:$A,0),0))="x")*(Attendance!$D$2:$ZZ$2=_xlfn.XLOOKUP(F$1,'Point System'!$A:$A,'Point System'!$B:$B,""))*(TEXT(Attendance!$D$1:$ZZ$1,"mmm")="Jul"))*_xlfn.XLOOKUP(F$1,'Point System'!$A:$A,'Point System'!$C:$C,0)</f>
        <v>0</v>
      </c>
      <c r="G11" s="233" cm="1">
        <f t="array" ref="G11">SUMPRODUCT((LOWER(INDEX(Attendance!$D:$ZZ,MATCH($A11,Attendance!$A:$A,0),0))="x")*(Attendance!$D$2:$ZZ$2=_xlfn.XLOOKUP(G$1,'Point System'!$A:$A,'Point System'!$B:$B,""))*(TEXT(Attendance!$D$1:$ZZ$1,"mmm")="Jul"))*_xlfn.XLOOKUP(G$1,'Point System'!$A:$A,'Point System'!$C:$C,0)</f>
        <v>0</v>
      </c>
      <c r="H11" s="233" cm="1">
        <f t="array" ref="H11">SUMPRODUCT((LOWER(INDEX(Attendance!$D:$ZZ,MATCH($A11,Attendance!$A:$A,0),0))="x")*(Attendance!$D$2:$ZZ$2=_xlfn.XLOOKUP(H$1,'Point System'!$A:$A,'Point System'!$B:$B,""))*(TEXT(Attendance!$D$1:$ZZ$1,"mmm")="Jul"))*_xlfn.XLOOKUP(H$1,'Point System'!$A:$A,'Point System'!$C:$C,0)</f>
        <v>0</v>
      </c>
      <c r="I11" s="233" cm="1">
        <f t="array" ref="I11">SUMPRODUCT((LOWER(INDEX(Attendance!$D:$ZZ,MATCH($A11,Attendance!$A:$A,0),0))="x")*(Attendance!$D$2:$ZZ$2=_xlfn.XLOOKUP(I$1,'Point System'!$A:$A,'Point System'!$B:$B,""))*(TEXT(Attendance!$D$1:$ZZ$1,"mmm")="Jul"))*_xlfn.XLOOKUP(I$1,'Point System'!$A:$A,'Point System'!$C:$C,0)</f>
        <v>0</v>
      </c>
      <c r="J11" s="233" cm="1">
        <f t="array" ref="J11">SUMPRODUCT((LOWER(INDEX(Attendance!$D:$ZZ,MATCH($A11,Attendance!$A:$A,0),0))="x")*(Attendance!$D$2:$ZZ$2=_xlfn.XLOOKUP(J$1,'Point System'!$A:$A,'Point System'!$B:$B,""))*(TEXT(Attendance!$D$1:$ZZ$1,"mmm")="Jul"))*_xlfn.XLOOKUP(J$1,'Point System'!$A:$A,'Point System'!$C:$C,0)</f>
        <v>0</v>
      </c>
      <c r="K11" s="233" cm="1">
        <f t="array" ref="K11">SUMPRODUCT((LOWER(INDEX(Attendance!$D:$ZZ,MATCH($A11,Attendance!$A:$A,0),0))="x")*(Attendance!$D$2:$ZZ$2=_xlfn.XLOOKUP(K$1,'Point System'!$A:$A,'Point System'!$B:$B,""))*(TEXT(Attendance!$D$1:$ZZ$1,"mmm")="Jul"))*_xlfn.XLOOKUP(K$1,'Point System'!$A:$A,'Point System'!$C:$C,0)</f>
        <v>0</v>
      </c>
      <c r="L11" s="188"/>
      <c r="M11" s="188"/>
      <c r="N11" s="188"/>
      <c r="O11" s="188"/>
      <c r="P11" s="241">
        <f t="shared" si="0"/>
        <v>0</v>
      </c>
      <c r="Q11" s="242">
        <f>IFERROR(INDEX(Deduction!$AU:$AU,MATCH($A11,Deduction!$A:$A,0))*_xlfn.XLOOKUP(Q$1,'Point System'!$E:$E,'Point System'!$G:$G,0),0)</f>
        <v>0</v>
      </c>
      <c r="R11" s="242">
        <f>IFERROR(INDEX(Deduction!$AV:$AV,MATCH($A11,Deduction!$A:$A,0))*_xlfn.XLOOKUP(R$1,'Point System'!$E:$E,'Point System'!$G:$G,0),0)</f>
        <v>0</v>
      </c>
      <c r="S11" s="242">
        <f>IFERROR(INDEX(Deduction!$AW:$AW,MATCH($A11,Deduction!$A:$A,0))*_xlfn.XLOOKUP(S$1,'Point System'!$E:$E,'Point System'!$G:$G,0),0)</f>
        <v>0</v>
      </c>
      <c r="T11" s="242">
        <f>IFERROR(INDEX(Deduction!$AX:$AX,MATCH($A11,Deduction!$A:$A,0))*_xlfn.XLOOKUP(T$1,'Point System'!$E:$E,'Point System'!$G:$G,0),0)</f>
        <v>0</v>
      </c>
      <c r="U11" s="242">
        <f>IFERROR(INDEX(Deduction!$AY:$AY,MATCH($A11,Deduction!$A:$A,0))*_xlfn.XLOOKUP(U$1,'Point System'!$E:$E,'Point System'!$G:$G,0),0)</f>
        <v>0</v>
      </c>
      <c r="V11" s="242">
        <f>IFERROR(INDEX(Deduction!$AZ:$AZ,MATCH($A11,Deduction!$A:$A,0))*_xlfn.XLOOKUP(V$1,'Point System'!$E:$E,'Point System'!$G:$G,0),0)</f>
        <v>0</v>
      </c>
      <c r="W11" s="241">
        <f t="shared" si="1"/>
        <v>0</v>
      </c>
      <c r="X11" s="241">
        <f t="shared" si="2"/>
        <v>0</v>
      </c>
      <c r="Y11" s="244" cm="1">
        <f t="array" ref="Y11">IFERROR(SUMPRODUCT((LOWER(INDEX(Attendance!$E:$ZZ,MATCH($A11,Attendance!$A:$A,0),0))="x")*(TEXT(Attendance!$E$1:$ZZ$1,"mmm")="Jul"))/SUMPRODUCT((Attendance!$E$1:$ZZ$1&lt;&gt;"")*(TEXT(Attendance!$E$1:$ZZ$1,"mmm")="Jul")),0)</f>
        <v>0</v>
      </c>
      <c r="Z11" s="245" cm="1">
        <f t="array" ref="Z11">IFERROR(SUMPRODUCT((LOWER(INDEX(Attendance!$E:$ZZ,MATCH($A11,Attendance!$A:$A,0),0))="x")*(Attendance!$E$2:$ZZ$2=_xlfn.XLOOKUP(E$1,'Point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2" spans="1:26" x14ac:dyDescent="0.25">
      <c r="A12" s="58">
        <f>Attendance!A11</f>
        <v>9</v>
      </c>
      <c r="B12" s="60" t="str">
        <f>IF($A12=0,"",IFERROR(_xlfn.LET(_xlpm.x,INDEX(Attendance!$B:$B,MATCH($A12,Attendance!$A:$A,0)),IF(_xlpm.x=0,"",_xlpm.x)),""))</f>
        <v/>
      </c>
      <c r="C12" s="60" t="str">
        <f>IF($A12=0,"",IFERROR(_xlfn.LET(_xlpm.x,INDEX(Attendance!$C:$C,MATCH($A12,Attendance!$A:$A,0)),IF(_xlpm.x=0,"",_xlpm.x)),""))</f>
        <v/>
      </c>
      <c r="D12" s="60" t="str">
        <f>IF($A12=0,"",IFERROR(_xlfn.LET(_xlpm.x,INDEX(Attendance!$D:$D,MATCH($A12,Attendance!$A:$A,0)),IF(_xlpm.x=0,"",_xlpm.x)),""))</f>
        <v/>
      </c>
      <c r="E12" s="233" cm="1">
        <f t="array" ref="E12">SUMPRODUCT((LOWER(INDEX(Attendance!$D:$ZZ,MATCH($A12,Attendance!$A:$A,0),0))="x")*(Attendance!$D$2:$ZZ$2=_xlfn.XLOOKUP(E$1,'Point System'!$A:$A,'Point System'!$B:$B,""))*(TEXT(Attendance!$D$1:$ZZ$1,"mmm")="Jul"))*_xlfn.XLOOKUP(E$1,'Point System'!$A:$A,'Point System'!$C:$C,0)</f>
        <v>0</v>
      </c>
      <c r="F12" s="233" cm="1">
        <f t="array" ref="F12">SUMPRODUCT((LOWER(INDEX(Attendance!$D:$ZZ,MATCH($A12,Attendance!$A:$A,0),0))="x")*(Attendance!$D$2:$ZZ$2=_xlfn.XLOOKUP(F$1,'Point System'!$A:$A,'Point System'!$B:$B,""))*(TEXT(Attendance!$D$1:$ZZ$1,"mmm")="Jul"))*_xlfn.XLOOKUP(F$1,'Point System'!$A:$A,'Point System'!$C:$C,0)</f>
        <v>0</v>
      </c>
      <c r="G12" s="233" cm="1">
        <f t="array" ref="G12">SUMPRODUCT((LOWER(INDEX(Attendance!$D:$ZZ,MATCH($A12,Attendance!$A:$A,0),0))="x")*(Attendance!$D$2:$ZZ$2=_xlfn.XLOOKUP(G$1,'Point System'!$A:$A,'Point System'!$B:$B,""))*(TEXT(Attendance!$D$1:$ZZ$1,"mmm")="Jul"))*_xlfn.XLOOKUP(G$1,'Point System'!$A:$A,'Point System'!$C:$C,0)</f>
        <v>0</v>
      </c>
      <c r="H12" s="233" cm="1">
        <f t="array" ref="H12">SUMPRODUCT((LOWER(INDEX(Attendance!$D:$ZZ,MATCH($A12,Attendance!$A:$A,0),0))="x")*(Attendance!$D$2:$ZZ$2=_xlfn.XLOOKUP(H$1,'Point System'!$A:$A,'Point System'!$B:$B,""))*(TEXT(Attendance!$D$1:$ZZ$1,"mmm")="Jul"))*_xlfn.XLOOKUP(H$1,'Point System'!$A:$A,'Point System'!$C:$C,0)</f>
        <v>0</v>
      </c>
      <c r="I12" s="233" cm="1">
        <f t="array" ref="I12">SUMPRODUCT((LOWER(INDEX(Attendance!$D:$ZZ,MATCH($A12,Attendance!$A:$A,0),0))="x")*(Attendance!$D$2:$ZZ$2=_xlfn.XLOOKUP(I$1,'Point System'!$A:$A,'Point System'!$B:$B,""))*(TEXT(Attendance!$D$1:$ZZ$1,"mmm")="Jul"))*_xlfn.XLOOKUP(I$1,'Point System'!$A:$A,'Point System'!$C:$C,0)</f>
        <v>0</v>
      </c>
      <c r="J12" s="233" cm="1">
        <f t="array" ref="J12">SUMPRODUCT((LOWER(INDEX(Attendance!$D:$ZZ,MATCH($A12,Attendance!$A:$A,0),0))="x")*(Attendance!$D$2:$ZZ$2=_xlfn.XLOOKUP(J$1,'Point System'!$A:$A,'Point System'!$B:$B,""))*(TEXT(Attendance!$D$1:$ZZ$1,"mmm")="Jul"))*_xlfn.XLOOKUP(J$1,'Point System'!$A:$A,'Point System'!$C:$C,0)</f>
        <v>0</v>
      </c>
      <c r="K12" s="233" cm="1">
        <f t="array" ref="K12">SUMPRODUCT((LOWER(INDEX(Attendance!$D:$ZZ,MATCH($A12,Attendance!$A:$A,0),0))="x")*(Attendance!$D$2:$ZZ$2=_xlfn.XLOOKUP(K$1,'Point System'!$A:$A,'Point System'!$B:$B,""))*(TEXT(Attendance!$D$1:$ZZ$1,"mmm")="Jul"))*_xlfn.XLOOKUP(K$1,'Point System'!$A:$A,'Point System'!$C:$C,0)</f>
        <v>0</v>
      </c>
      <c r="L12" s="188"/>
      <c r="M12" s="188"/>
      <c r="N12" s="188"/>
      <c r="O12" s="188"/>
      <c r="P12" s="241">
        <f t="shared" si="0"/>
        <v>0</v>
      </c>
      <c r="Q12" s="242">
        <f>IFERROR(INDEX(Deduction!$AU:$AU,MATCH($A12,Deduction!$A:$A,0))*_xlfn.XLOOKUP(Q$1,'Point System'!$E:$E,'Point System'!$G:$G,0),0)</f>
        <v>0</v>
      </c>
      <c r="R12" s="242">
        <f>IFERROR(INDEX(Deduction!$AV:$AV,MATCH($A12,Deduction!$A:$A,0))*_xlfn.XLOOKUP(R$1,'Point System'!$E:$E,'Point System'!$G:$G,0),0)</f>
        <v>0</v>
      </c>
      <c r="S12" s="242">
        <f>IFERROR(INDEX(Deduction!$AW:$AW,MATCH($A12,Deduction!$A:$A,0))*_xlfn.XLOOKUP(S$1,'Point System'!$E:$E,'Point System'!$G:$G,0),0)</f>
        <v>0</v>
      </c>
      <c r="T12" s="242">
        <f>IFERROR(INDEX(Deduction!$AX:$AX,MATCH($A12,Deduction!$A:$A,0))*_xlfn.XLOOKUP(T$1,'Point System'!$E:$E,'Point System'!$G:$G,0),0)</f>
        <v>0</v>
      </c>
      <c r="U12" s="242">
        <f>IFERROR(INDEX(Deduction!$AY:$AY,MATCH($A12,Deduction!$A:$A,0))*_xlfn.XLOOKUP(U$1,'Point System'!$E:$E,'Point System'!$G:$G,0),0)</f>
        <v>0</v>
      </c>
      <c r="V12" s="242">
        <f>IFERROR(INDEX(Deduction!$AZ:$AZ,MATCH($A12,Deduction!$A:$A,0))*_xlfn.XLOOKUP(V$1,'Point System'!$E:$E,'Point System'!$G:$G,0),0)</f>
        <v>0</v>
      </c>
      <c r="W12" s="241">
        <f t="shared" si="1"/>
        <v>0</v>
      </c>
      <c r="X12" s="241">
        <f t="shared" si="2"/>
        <v>0</v>
      </c>
      <c r="Y12" s="244" cm="1">
        <f t="array" ref="Y12">IFERROR(SUMPRODUCT((LOWER(INDEX(Attendance!$E:$ZZ,MATCH($A12,Attendance!$A:$A,0),0))="x")*(TEXT(Attendance!$E$1:$ZZ$1,"mmm")="Jul"))/SUMPRODUCT((Attendance!$E$1:$ZZ$1&lt;&gt;"")*(TEXT(Attendance!$E$1:$ZZ$1,"mmm")="Jul")),0)</f>
        <v>0</v>
      </c>
      <c r="Z12" s="245" cm="1">
        <f t="array" ref="Z12">IFERROR(SUMPRODUCT((LOWER(INDEX(Attendance!$E:$ZZ,MATCH($A12,Attendance!$A:$A,0),0))="x")*(Attendance!$E$2:$ZZ$2=_xlfn.XLOOKUP(E$1,'Point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3" spans="1:26" x14ac:dyDescent="0.25">
      <c r="A13" s="60">
        <f>Attendance!A12</f>
        <v>10</v>
      </c>
      <c r="B13" s="60" t="str">
        <f>IF($A13=0,"",IFERROR(_xlfn.LET(_xlpm.x,INDEX(Attendance!$B:$B,MATCH($A13,Attendance!$A:$A,0)),IF(_xlpm.x=0,"",_xlpm.x)),""))</f>
        <v/>
      </c>
      <c r="C13" s="60" t="str">
        <f>IF($A13=0,"",IFERROR(_xlfn.LET(_xlpm.x,INDEX(Attendance!$C:$C,MATCH($A13,Attendance!$A:$A,0)),IF(_xlpm.x=0,"",_xlpm.x)),""))</f>
        <v/>
      </c>
      <c r="D13" s="60" t="str">
        <f>IF($A13=0,"",IFERROR(_xlfn.LET(_xlpm.x,INDEX(Attendance!$D:$D,MATCH($A13,Attendance!$A:$A,0)),IF(_xlpm.x=0,"",_xlpm.x)),""))</f>
        <v/>
      </c>
      <c r="E13" s="233" cm="1">
        <f t="array" ref="E13">SUMPRODUCT((LOWER(INDEX(Attendance!$D:$ZZ,MATCH($A13,Attendance!$A:$A,0),0))="x")*(Attendance!$D$2:$ZZ$2=_xlfn.XLOOKUP(E$1,'Point System'!$A:$A,'Point System'!$B:$B,""))*(TEXT(Attendance!$D$1:$ZZ$1,"mmm")="Jul"))*_xlfn.XLOOKUP(E$1,'Point System'!$A:$A,'Point System'!$C:$C,0)</f>
        <v>0</v>
      </c>
      <c r="F13" s="233" cm="1">
        <f t="array" ref="F13">SUMPRODUCT((LOWER(INDEX(Attendance!$D:$ZZ,MATCH($A13,Attendance!$A:$A,0),0))="x")*(Attendance!$D$2:$ZZ$2=_xlfn.XLOOKUP(F$1,'Point System'!$A:$A,'Point System'!$B:$B,""))*(TEXT(Attendance!$D$1:$ZZ$1,"mmm")="Jul"))*_xlfn.XLOOKUP(F$1,'Point System'!$A:$A,'Point System'!$C:$C,0)</f>
        <v>0</v>
      </c>
      <c r="G13" s="233" cm="1">
        <f t="array" ref="G13">SUMPRODUCT((LOWER(INDEX(Attendance!$D:$ZZ,MATCH($A13,Attendance!$A:$A,0),0))="x")*(Attendance!$D$2:$ZZ$2=_xlfn.XLOOKUP(G$1,'Point System'!$A:$A,'Point System'!$B:$B,""))*(TEXT(Attendance!$D$1:$ZZ$1,"mmm")="Jul"))*_xlfn.XLOOKUP(G$1,'Point System'!$A:$A,'Point System'!$C:$C,0)</f>
        <v>0</v>
      </c>
      <c r="H13" s="233" cm="1">
        <f t="array" ref="H13">SUMPRODUCT((LOWER(INDEX(Attendance!$D:$ZZ,MATCH($A13,Attendance!$A:$A,0),0))="x")*(Attendance!$D$2:$ZZ$2=_xlfn.XLOOKUP(H$1,'Point System'!$A:$A,'Point System'!$B:$B,""))*(TEXT(Attendance!$D$1:$ZZ$1,"mmm")="Jul"))*_xlfn.XLOOKUP(H$1,'Point System'!$A:$A,'Point System'!$C:$C,0)</f>
        <v>0</v>
      </c>
      <c r="I13" s="233" cm="1">
        <f t="array" ref="I13">SUMPRODUCT((LOWER(INDEX(Attendance!$D:$ZZ,MATCH($A13,Attendance!$A:$A,0),0))="x")*(Attendance!$D$2:$ZZ$2=_xlfn.XLOOKUP(I$1,'Point System'!$A:$A,'Point System'!$B:$B,""))*(TEXT(Attendance!$D$1:$ZZ$1,"mmm")="Jul"))*_xlfn.XLOOKUP(I$1,'Point System'!$A:$A,'Point System'!$C:$C,0)</f>
        <v>0</v>
      </c>
      <c r="J13" s="233" cm="1">
        <f t="array" ref="J13">SUMPRODUCT((LOWER(INDEX(Attendance!$D:$ZZ,MATCH($A13,Attendance!$A:$A,0),0))="x")*(Attendance!$D$2:$ZZ$2=_xlfn.XLOOKUP(J$1,'Point System'!$A:$A,'Point System'!$B:$B,""))*(TEXT(Attendance!$D$1:$ZZ$1,"mmm")="Jul"))*_xlfn.XLOOKUP(J$1,'Point System'!$A:$A,'Point System'!$C:$C,0)</f>
        <v>0</v>
      </c>
      <c r="K13" s="233" cm="1">
        <f t="array" ref="K13">SUMPRODUCT((LOWER(INDEX(Attendance!$D:$ZZ,MATCH($A13,Attendance!$A:$A,0),0))="x")*(Attendance!$D$2:$ZZ$2=_xlfn.XLOOKUP(K$1,'Point System'!$A:$A,'Point System'!$B:$B,""))*(TEXT(Attendance!$D$1:$ZZ$1,"mmm")="Jul"))*_xlfn.XLOOKUP(K$1,'Point System'!$A:$A,'Point System'!$C:$C,0)</f>
        <v>0</v>
      </c>
      <c r="L13" s="188"/>
      <c r="M13" s="188"/>
      <c r="N13" s="188"/>
      <c r="O13" s="188"/>
      <c r="P13" s="241">
        <f t="shared" si="0"/>
        <v>0</v>
      </c>
      <c r="Q13" s="242">
        <f>IFERROR(INDEX(Deduction!$AU:$AU,MATCH($A13,Deduction!$A:$A,0))*_xlfn.XLOOKUP(Q$1,'Point System'!$E:$E,'Point System'!$G:$G,0),0)</f>
        <v>0</v>
      </c>
      <c r="R13" s="242">
        <f>IFERROR(INDEX(Deduction!$AV:$AV,MATCH($A13,Deduction!$A:$A,0))*_xlfn.XLOOKUP(R$1,'Point System'!$E:$E,'Point System'!$G:$G,0),0)</f>
        <v>0</v>
      </c>
      <c r="S13" s="242">
        <f>IFERROR(INDEX(Deduction!$AW:$AW,MATCH($A13,Deduction!$A:$A,0))*_xlfn.XLOOKUP(S$1,'Point System'!$E:$E,'Point System'!$G:$G,0),0)</f>
        <v>0</v>
      </c>
      <c r="T13" s="242">
        <f>IFERROR(INDEX(Deduction!$AX:$AX,MATCH($A13,Deduction!$A:$A,0))*_xlfn.XLOOKUP(T$1,'Point System'!$E:$E,'Point System'!$G:$G,0),0)</f>
        <v>0</v>
      </c>
      <c r="U13" s="242">
        <f>IFERROR(INDEX(Deduction!$AY:$AY,MATCH($A13,Deduction!$A:$A,0))*_xlfn.XLOOKUP(U$1,'Point System'!$E:$E,'Point System'!$G:$G,0),0)</f>
        <v>0</v>
      </c>
      <c r="V13" s="242">
        <f>IFERROR(INDEX(Deduction!$AZ:$AZ,MATCH($A13,Deduction!$A:$A,0))*_xlfn.XLOOKUP(V$1,'Point System'!$E:$E,'Point System'!$G:$G,0),0)</f>
        <v>0</v>
      </c>
      <c r="W13" s="241">
        <f t="shared" si="1"/>
        <v>0</v>
      </c>
      <c r="X13" s="241">
        <f t="shared" si="2"/>
        <v>0</v>
      </c>
      <c r="Y13" s="244" cm="1">
        <f t="array" ref="Y13">IFERROR(SUMPRODUCT((LOWER(INDEX(Attendance!$E:$ZZ,MATCH($A13,Attendance!$A:$A,0),0))="x")*(TEXT(Attendance!$E$1:$ZZ$1,"mmm")="Jul"))/SUMPRODUCT((Attendance!$E$1:$ZZ$1&lt;&gt;"")*(TEXT(Attendance!$E$1:$ZZ$1,"mmm")="Jul")),0)</f>
        <v>0</v>
      </c>
      <c r="Z13" s="245" cm="1">
        <f t="array" ref="Z13">IFERROR(SUMPRODUCT((LOWER(INDEX(Attendance!$E:$ZZ,MATCH($A13,Attendance!$A:$A,0),0))="x")*(Attendance!$E$2:$ZZ$2=_xlfn.XLOOKUP(E$1,'Point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4" spans="1:26" x14ac:dyDescent="0.25">
      <c r="A14" s="58">
        <f>Attendance!A13</f>
        <v>11</v>
      </c>
      <c r="B14" s="60" t="str">
        <f>IF($A14=0,"",IFERROR(_xlfn.LET(_xlpm.x,INDEX(Attendance!$B:$B,MATCH($A14,Attendance!$A:$A,0)),IF(_xlpm.x=0,"",_xlpm.x)),""))</f>
        <v/>
      </c>
      <c r="C14" s="60" t="str">
        <f>IF($A14=0,"",IFERROR(_xlfn.LET(_xlpm.x,INDEX(Attendance!$C:$C,MATCH($A14,Attendance!$A:$A,0)),IF(_xlpm.x=0,"",_xlpm.x)),""))</f>
        <v/>
      </c>
      <c r="D14" s="60" t="str">
        <f>IF($A14=0,"",IFERROR(_xlfn.LET(_xlpm.x,INDEX(Attendance!$D:$D,MATCH($A14,Attendance!$A:$A,0)),IF(_xlpm.x=0,"",_xlpm.x)),""))</f>
        <v/>
      </c>
      <c r="E14" s="233" cm="1">
        <f t="array" ref="E14">SUMPRODUCT((LOWER(INDEX(Attendance!$D:$ZZ,MATCH($A14,Attendance!$A:$A,0),0))="x")*(Attendance!$D$2:$ZZ$2=_xlfn.XLOOKUP(E$1,'Point System'!$A:$A,'Point System'!$B:$B,""))*(TEXT(Attendance!$D$1:$ZZ$1,"mmm")="Jul"))*_xlfn.XLOOKUP(E$1,'Point System'!$A:$A,'Point System'!$C:$C,0)</f>
        <v>0</v>
      </c>
      <c r="F14" s="233" cm="1">
        <f t="array" ref="F14">SUMPRODUCT((LOWER(INDEX(Attendance!$D:$ZZ,MATCH($A14,Attendance!$A:$A,0),0))="x")*(Attendance!$D$2:$ZZ$2=_xlfn.XLOOKUP(F$1,'Point System'!$A:$A,'Point System'!$B:$B,""))*(TEXT(Attendance!$D$1:$ZZ$1,"mmm")="Jul"))*_xlfn.XLOOKUP(F$1,'Point System'!$A:$A,'Point System'!$C:$C,0)</f>
        <v>0</v>
      </c>
      <c r="G14" s="233" cm="1">
        <f t="array" ref="G14">SUMPRODUCT((LOWER(INDEX(Attendance!$D:$ZZ,MATCH($A14,Attendance!$A:$A,0),0))="x")*(Attendance!$D$2:$ZZ$2=_xlfn.XLOOKUP(G$1,'Point System'!$A:$A,'Point System'!$B:$B,""))*(TEXT(Attendance!$D$1:$ZZ$1,"mmm")="Jul"))*_xlfn.XLOOKUP(G$1,'Point System'!$A:$A,'Point System'!$C:$C,0)</f>
        <v>0</v>
      </c>
      <c r="H14" s="233" cm="1">
        <f t="array" ref="H14">SUMPRODUCT((LOWER(INDEX(Attendance!$D:$ZZ,MATCH($A14,Attendance!$A:$A,0),0))="x")*(Attendance!$D$2:$ZZ$2=_xlfn.XLOOKUP(H$1,'Point System'!$A:$A,'Point System'!$B:$B,""))*(TEXT(Attendance!$D$1:$ZZ$1,"mmm")="Jul"))*_xlfn.XLOOKUP(H$1,'Point System'!$A:$A,'Point System'!$C:$C,0)</f>
        <v>0</v>
      </c>
      <c r="I14" s="233" cm="1">
        <f t="array" ref="I14">SUMPRODUCT((LOWER(INDEX(Attendance!$D:$ZZ,MATCH($A14,Attendance!$A:$A,0),0))="x")*(Attendance!$D$2:$ZZ$2=_xlfn.XLOOKUP(I$1,'Point System'!$A:$A,'Point System'!$B:$B,""))*(TEXT(Attendance!$D$1:$ZZ$1,"mmm")="Jul"))*_xlfn.XLOOKUP(I$1,'Point System'!$A:$A,'Point System'!$C:$C,0)</f>
        <v>0</v>
      </c>
      <c r="J14" s="233" cm="1">
        <f t="array" ref="J14">SUMPRODUCT((LOWER(INDEX(Attendance!$D:$ZZ,MATCH($A14,Attendance!$A:$A,0),0))="x")*(Attendance!$D$2:$ZZ$2=_xlfn.XLOOKUP(J$1,'Point System'!$A:$A,'Point System'!$B:$B,""))*(TEXT(Attendance!$D$1:$ZZ$1,"mmm")="Jul"))*_xlfn.XLOOKUP(J$1,'Point System'!$A:$A,'Point System'!$C:$C,0)</f>
        <v>0</v>
      </c>
      <c r="K14" s="233" cm="1">
        <f t="array" ref="K14">SUMPRODUCT((LOWER(INDEX(Attendance!$D:$ZZ,MATCH($A14,Attendance!$A:$A,0),0))="x")*(Attendance!$D$2:$ZZ$2=_xlfn.XLOOKUP(K$1,'Point System'!$A:$A,'Point System'!$B:$B,""))*(TEXT(Attendance!$D$1:$ZZ$1,"mmm")="Jul"))*_xlfn.XLOOKUP(K$1,'Point System'!$A:$A,'Point System'!$C:$C,0)</f>
        <v>0</v>
      </c>
      <c r="L14" s="188"/>
      <c r="M14" s="188"/>
      <c r="N14" s="188"/>
      <c r="O14" s="188"/>
      <c r="P14" s="241">
        <f t="shared" si="0"/>
        <v>0</v>
      </c>
      <c r="Q14" s="242">
        <f>IFERROR(INDEX(Deduction!$AU:$AU,MATCH($A14,Deduction!$A:$A,0))*_xlfn.XLOOKUP(Q$1,'Point System'!$E:$E,'Point System'!$G:$G,0),0)</f>
        <v>0</v>
      </c>
      <c r="R14" s="242">
        <f>IFERROR(INDEX(Deduction!$AV:$AV,MATCH($A14,Deduction!$A:$A,0))*_xlfn.XLOOKUP(R$1,'Point System'!$E:$E,'Point System'!$G:$G,0),0)</f>
        <v>0</v>
      </c>
      <c r="S14" s="242">
        <f>IFERROR(INDEX(Deduction!$AW:$AW,MATCH($A14,Deduction!$A:$A,0))*_xlfn.XLOOKUP(S$1,'Point System'!$E:$E,'Point System'!$G:$G,0),0)</f>
        <v>0</v>
      </c>
      <c r="T14" s="242">
        <f>IFERROR(INDEX(Deduction!$AX:$AX,MATCH($A14,Deduction!$A:$A,0))*_xlfn.XLOOKUP(T$1,'Point System'!$E:$E,'Point System'!$G:$G,0),0)</f>
        <v>0</v>
      </c>
      <c r="U14" s="242">
        <f>IFERROR(INDEX(Deduction!$AY:$AY,MATCH($A14,Deduction!$A:$A,0))*_xlfn.XLOOKUP(U$1,'Point System'!$E:$E,'Point System'!$G:$G,0),0)</f>
        <v>0</v>
      </c>
      <c r="V14" s="242">
        <f>IFERROR(INDEX(Deduction!$AZ:$AZ,MATCH($A14,Deduction!$A:$A,0))*_xlfn.XLOOKUP(V$1,'Point System'!$E:$E,'Point System'!$G:$G,0),0)</f>
        <v>0</v>
      </c>
      <c r="W14" s="241">
        <f t="shared" si="1"/>
        <v>0</v>
      </c>
      <c r="X14" s="241">
        <f t="shared" si="2"/>
        <v>0</v>
      </c>
      <c r="Y14" s="244" cm="1">
        <f t="array" ref="Y14">IFERROR(SUMPRODUCT((LOWER(INDEX(Attendance!$E:$ZZ,MATCH($A14,Attendance!$A:$A,0),0))="x")*(TEXT(Attendance!$E$1:$ZZ$1,"mmm")="Jul"))/SUMPRODUCT((Attendance!$E$1:$ZZ$1&lt;&gt;"")*(TEXT(Attendance!$E$1:$ZZ$1,"mmm")="Jul")),0)</f>
        <v>0</v>
      </c>
      <c r="Z14" s="245" cm="1">
        <f t="array" ref="Z14">IFERROR(SUMPRODUCT((LOWER(INDEX(Attendance!$E:$ZZ,MATCH($A14,Attendance!$A:$A,0),0))="x")*(Attendance!$E$2:$ZZ$2=_xlfn.XLOOKUP(E$1,'Point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5" spans="1:26" x14ac:dyDescent="0.25">
      <c r="A15" s="60">
        <f>Attendance!A14</f>
        <v>12</v>
      </c>
      <c r="B15" s="60" t="str">
        <f>IF($A15=0,"",IFERROR(_xlfn.LET(_xlpm.x,INDEX(Attendance!$B:$B,MATCH($A15,Attendance!$A:$A,0)),IF(_xlpm.x=0,"",_xlpm.x)),""))</f>
        <v/>
      </c>
      <c r="C15" s="60" t="str">
        <f>IF($A15=0,"",IFERROR(_xlfn.LET(_xlpm.x,INDEX(Attendance!$C:$C,MATCH($A15,Attendance!$A:$A,0)),IF(_xlpm.x=0,"",_xlpm.x)),""))</f>
        <v/>
      </c>
      <c r="D15" s="60" t="str">
        <f>IF($A15=0,"",IFERROR(_xlfn.LET(_xlpm.x,INDEX(Attendance!$D:$D,MATCH($A15,Attendance!$A:$A,0)),IF(_xlpm.x=0,"",_xlpm.x)),""))</f>
        <v/>
      </c>
      <c r="E15" s="233" cm="1">
        <f t="array" ref="E15">SUMPRODUCT((LOWER(INDEX(Attendance!$D:$ZZ,MATCH($A15,Attendance!$A:$A,0),0))="x")*(Attendance!$D$2:$ZZ$2=_xlfn.XLOOKUP(E$1,'Point System'!$A:$A,'Point System'!$B:$B,""))*(TEXT(Attendance!$D$1:$ZZ$1,"mmm")="Jul"))*_xlfn.XLOOKUP(E$1,'Point System'!$A:$A,'Point System'!$C:$C,0)</f>
        <v>0</v>
      </c>
      <c r="F15" s="233" cm="1">
        <f t="array" ref="F15">SUMPRODUCT((LOWER(INDEX(Attendance!$D:$ZZ,MATCH($A15,Attendance!$A:$A,0),0))="x")*(Attendance!$D$2:$ZZ$2=_xlfn.XLOOKUP(F$1,'Point System'!$A:$A,'Point System'!$B:$B,""))*(TEXT(Attendance!$D$1:$ZZ$1,"mmm")="Jul"))*_xlfn.XLOOKUP(F$1,'Point System'!$A:$A,'Point System'!$C:$C,0)</f>
        <v>0</v>
      </c>
      <c r="G15" s="233" cm="1">
        <f t="array" ref="G15">SUMPRODUCT((LOWER(INDEX(Attendance!$D:$ZZ,MATCH($A15,Attendance!$A:$A,0),0))="x")*(Attendance!$D$2:$ZZ$2=_xlfn.XLOOKUP(G$1,'Point System'!$A:$A,'Point System'!$B:$B,""))*(TEXT(Attendance!$D$1:$ZZ$1,"mmm")="Jul"))*_xlfn.XLOOKUP(G$1,'Point System'!$A:$A,'Point System'!$C:$C,0)</f>
        <v>0</v>
      </c>
      <c r="H15" s="233" cm="1">
        <f t="array" ref="H15">SUMPRODUCT((LOWER(INDEX(Attendance!$D:$ZZ,MATCH($A15,Attendance!$A:$A,0),0))="x")*(Attendance!$D$2:$ZZ$2=_xlfn.XLOOKUP(H$1,'Point System'!$A:$A,'Point System'!$B:$B,""))*(TEXT(Attendance!$D$1:$ZZ$1,"mmm")="Jul"))*_xlfn.XLOOKUP(H$1,'Point System'!$A:$A,'Point System'!$C:$C,0)</f>
        <v>0</v>
      </c>
      <c r="I15" s="233" cm="1">
        <f t="array" ref="I15">SUMPRODUCT((LOWER(INDEX(Attendance!$D:$ZZ,MATCH($A15,Attendance!$A:$A,0),0))="x")*(Attendance!$D$2:$ZZ$2=_xlfn.XLOOKUP(I$1,'Point System'!$A:$A,'Point System'!$B:$B,""))*(TEXT(Attendance!$D$1:$ZZ$1,"mmm")="Jul"))*_xlfn.XLOOKUP(I$1,'Point System'!$A:$A,'Point System'!$C:$C,0)</f>
        <v>0</v>
      </c>
      <c r="J15" s="233" cm="1">
        <f t="array" ref="J15">SUMPRODUCT((LOWER(INDEX(Attendance!$D:$ZZ,MATCH($A15,Attendance!$A:$A,0),0))="x")*(Attendance!$D$2:$ZZ$2=_xlfn.XLOOKUP(J$1,'Point System'!$A:$A,'Point System'!$B:$B,""))*(TEXT(Attendance!$D$1:$ZZ$1,"mmm")="Jul"))*_xlfn.XLOOKUP(J$1,'Point System'!$A:$A,'Point System'!$C:$C,0)</f>
        <v>0</v>
      </c>
      <c r="K15" s="233" cm="1">
        <f t="array" ref="K15">SUMPRODUCT((LOWER(INDEX(Attendance!$D:$ZZ,MATCH($A15,Attendance!$A:$A,0),0))="x")*(Attendance!$D$2:$ZZ$2=_xlfn.XLOOKUP(K$1,'Point System'!$A:$A,'Point System'!$B:$B,""))*(TEXT(Attendance!$D$1:$ZZ$1,"mmm")="Jul"))*_xlfn.XLOOKUP(K$1,'Point System'!$A:$A,'Point System'!$C:$C,0)</f>
        <v>0</v>
      </c>
      <c r="L15" s="188"/>
      <c r="M15" s="188"/>
      <c r="N15" s="188"/>
      <c r="O15" s="188"/>
      <c r="P15" s="241">
        <f t="shared" si="0"/>
        <v>0</v>
      </c>
      <c r="Q15" s="242">
        <f>IFERROR(INDEX(Deduction!$AU:$AU,MATCH($A15,Deduction!$A:$A,0))*_xlfn.XLOOKUP(Q$1,'Point System'!$E:$E,'Point System'!$G:$G,0),0)</f>
        <v>0</v>
      </c>
      <c r="R15" s="242">
        <f>IFERROR(INDEX(Deduction!$AV:$AV,MATCH($A15,Deduction!$A:$A,0))*_xlfn.XLOOKUP(R$1,'Point System'!$E:$E,'Point System'!$G:$G,0),0)</f>
        <v>0</v>
      </c>
      <c r="S15" s="242">
        <f>IFERROR(INDEX(Deduction!$AW:$AW,MATCH($A15,Deduction!$A:$A,0))*_xlfn.XLOOKUP(S$1,'Point System'!$E:$E,'Point System'!$G:$G,0),0)</f>
        <v>0</v>
      </c>
      <c r="T15" s="242">
        <f>IFERROR(INDEX(Deduction!$AX:$AX,MATCH($A15,Deduction!$A:$A,0))*_xlfn.XLOOKUP(T$1,'Point System'!$E:$E,'Point System'!$G:$G,0),0)</f>
        <v>0</v>
      </c>
      <c r="U15" s="242">
        <f>IFERROR(INDEX(Deduction!$AY:$AY,MATCH($A15,Deduction!$A:$A,0))*_xlfn.XLOOKUP(U$1,'Point System'!$E:$E,'Point System'!$G:$G,0),0)</f>
        <v>0</v>
      </c>
      <c r="V15" s="242">
        <f>IFERROR(INDEX(Deduction!$AZ:$AZ,MATCH($A15,Deduction!$A:$A,0))*_xlfn.XLOOKUP(V$1,'Point System'!$E:$E,'Point System'!$G:$G,0),0)</f>
        <v>0</v>
      </c>
      <c r="W15" s="241">
        <f t="shared" si="1"/>
        <v>0</v>
      </c>
      <c r="X15" s="241">
        <f t="shared" si="2"/>
        <v>0</v>
      </c>
      <c r="Y15" s="244" cm="1">
        <f t="array" ref="Y15">IFERROR(SUMPRODUCT((LOWER(INDEX(Attendance!$E:$ZZ,MATCH($A15,Attendance!$A:$A,0),0))="x")*(TEXT(Attendance!$E$1:$ZZ$1,"mmm")="Jul"))/SUMPRODUCT((Attendance!$E$1:$ZZ$1&lt;&gt;"")*(TEXT(Attendance!$E$1:$ZZ$1,"mmm")="Jul")),0)</f>
        <v>0</v>
      </c>
      <c r="Z15" s="245" cm="1">
        <f t="array" ref="Z15">IFERROR(SUMPRODUCT((LOWER(INDEX(Attendance!$E:$ZZ,MATCH($A15,Attendance!$A:$A,0),0))="x")*(Attendance!$E$2:$ZZ$2=_xlfn.XLOOKUP(E$1,'Point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6" spans="1:26" x14ac:dyDescent="0.25">
      <c r="A16" s="58">
        <f>Attendance!A15</f>
        <v>13</v>
      </c>
      <c r="B16" s="60" t="str">
        <f>IF($A16=0,"",IFERROR(_xlfn.LET(_xlpm.x,INDEX(Attendance!$B:$B,MATCH($A16,Attendance!$A:$A,0)),IF(_xlpm.x=0,"",_xlpm.x)),""))</f>
        <v/>
      </c>
      <c r="C16" s="60" t="str">
        <f>IF($A16=0,"",IFERROR(_xlfn.LET(_xlpm.x,INDEX(Attendance!$C:$C,MATCH($A16,Attendance!$A:$A,0)),IF(_xlpm.x=0,"",_xlpm.x)),""))</f>
        <v/>
      </c>
      <c r="D16" s="60" t="str">
        <f>IF($A16=0,"",IFERROR(_xlfn.LET(_xlpm.x,INDEX(Attendance!$D:$D,MATCH($A16,Attendance!$A:$A,0)),IF(_xlpm.x=0,"",_xlpm.x)),""))</f>
        <v/>
      </c>
      <c r="E16" s="233" cm="1">
        <f t="array" ref="E16">SUMPRODUCT((LOWER(INDEX(Attendance!$D:$ZZ,MATCH($A16,Attendance!$A:$A,0),0))="x")*(Attendance!$D$2:$ZZ$2=_xlfn.XLOOKUP(E$1,'Point System'!$A:$A,'Point System'!$B:$B,""))*(TEXT(Attendance!$D$1:$ZZ$1,"mmm")="Jul"))*_xlfn.XLOOKUP(E$1,'Point System'!$A:$A,'Point System'!$C:$C,0)</f>
        <v>0</v>
      </c>
      <c r="F16" s="233" cm="1">
        <f t="array" ref="F16">SUMPRODUCT((LOWER(INDEX(Attendance!$D:$ZZ,MATCH($A16,Attendance!$A:$A,0),0))="x")*(Attendance!$D$2:$ZZ$2=_xlfn.XLOOKUP(F$1,'Point System'!$A:$A,'Point System'!$B:$B,""))*(TEXT(Attendance!$D$1:$ZZ$1,"mmm")="Jul"))*_xlfn.XLOOKUP(F$1,'Point System'!$A:$A,'Point System'!$C:$C,0)</f>
        <v>0</v>
      </c>
      <c r="G16" s="233" cm="1">
        <f t="array" ref="G16">SUMPRODUCT((LOWER(INDEX(Attendance!$D:$ZZ,MATCH($A16,Attendance!$A:$A,0),0))="x")*(Attendance!$D$2:$ZZ$2=_xlfn.XLOOKUP(G$1,'Point System'!$A:$A,'Point System'!$B:$B,""))*(TEXT(Attendance!$D$1:$ZZ$1,"mmm")="Jul"))*_xlfn.XLOOKUP(G$1,'Point System'!$A:$A,'Point System'!$C:$C,0)</f>
        <v>0</v>
      </c>
      <c r="H16" s="233" cm="1">
        <f t="array" ref="H16">SUMPRODUCT((LOWER(INDEX(Attendance!$D:$ZZ,MATCH($A16,Attendance!$A:$A,0),0))="x")*(Attendance!$D$2:$ZZ$2=_xlfn.XLOOKUP(H$1,'Point System'!$A:$A,'Point System'!$B:$B,""))*(TEXT(Attendance!$D$1:$ZZ$1,"mmm")="Jul"))*_xlfn.XLOOKUP(H$1,'Point System'!$A:$A,'Point System'!$C:$C,0)</f>
        <v>0</v>
      </c>
      <c r="I16" s="233" cm="1">
        <f t="array" ref="I16">SUMPRODUCT((LOWER(INDEX(Attendance!$D:$ZZ,MATCH($A16,Attendance!$A:$A,0),0))="x")*(Attendance!$D$2:$ZZ$2=_xlfn.XLOOKUP(I$1,'Point System'!$A:$A,'Point System'!$B:$B,""))*(TEXT(Attendance!$D$1:$ZZ$1,"mmm")="Jul"))*_xlfn.XLOOKUP(I$1,'Point System'!$A:$A,'Point System'!$C:$C,0)</f>
        <v>0</v>
      </c>
      <c r="J16" s="233" cm="1">
        <f t="array" ref="J16">SUMPRODUCT((LOWER(INDEX(Attendance!$D:$ZZ,MATCH($A16,Attendance!$A:$A,0),0))="x")*(Attendance!$D$2:$ZZ$2=_xlfn.XLOOKUP(J$1,'Point System'!$A:$A,'Point System'!$B:$B,""))*(TEXT(Attendance!$D$1:$ZZ$1,"mmm")="Jul"))*_xlfn.XLOOKUP(J$1,'Point System'!$A:$A,'Point System'!$C:$C,0)</f>
        <v>0</v>
      </c>
      <c r="K16" s="233" cm="1">
        <f t="array" ref="K16">SUMPRODUCT((LOWER(INDEX(Attendance!$D:$ZZ,MATCH($A16,Attendance!$A:$A,0),0))="x")*(Attendance!$D$2:$ZZ$2=_xlfn.XLOOKUP(K$1,'Point System'!$A:$A,'Point System'!$B:$B,""))*(TEXT(Attendance!$D$1:$ZZ$1,"mmm")="Jul"))*_xlfn.XLOOKUP(K$1,'Point System'!$A:$A,'Point System'!$C:$C,0)</f>
        <v>0</v>
      </c>
      <c r="L16" s="188"/>
      <c r="M16" s="188"/>
      <c r="N16" s="188"/>
      <c r="O16" s="188"/>
      <c r="P16" s="241">
        <f t="shared" si="0"/>
        <v>0</v>
      </c>
      <c r="Q16" s="242">
        <f>IFERROR(INDEX(Deduction!$AU:$AU,MATCH($A16,Deduction!$A:$A,0))*_xlfn.XLOOKUP(Q$1,'Point System'!$E:$E,'Point System'!$G:$G,0),0)</f>
        <v>0</v>
      </c>
      <c r="R16" s="242">
        <f>IFERROR(INDEX(Deduction!$AV:$AV,MATCH($A16,Deduction!$A:$A,0))*_xlfn.XLOOKUP(R$1,'Point System'!$E:$E,'Point System'!$G:$G,0),0)</f>
        <v>0</v>
      </c>
      <c r="S16" s="242">
        <f>IFERROR(INDEX(Deduction!$AW:$AW,MATCH($A16,Deduction!$A:$A,0))*_xlfn.XLOOKUP(S$1,'Point System'!$E:$E,'Point System'!$G:$G,0),0)</f>
        <v>0</v>
      </c>
      <c r="T16" s="242">
        <f>IFERROR(INDEX(Deduction!$AX:$AX,MATCH($A16,Deduction!$A:$A,0))*_xlfn.XLOOKUP(T$1,'Point System'!$E:$E,'Point System'!$G:$G,0),0)</f>
        <v>0</v>
      </c>
      <c r="U16" s="242">
        <f>IFERROR(INDEX(Deduction!$AY:$AY,MATCH($A16,Deduction!$A:$A,0))*_xlfn.XLOOKUP(U$1,'Point System'!$E:$E,'Point System'!$G:$G,0),0)</f>
        <v>0</v>
      </c>
      <c r="V16" s="242">
        <f>IFERROR(INDEX(Deduction!$AZ:$AZ,MATCH($A16,Deduction!$A:$A,0))*_xlfn.XLOOKUP(V$1,'Point System'!$E:$E,'Point System'!$G:$G,0),0)</f>
        <v>0</v>
      </c>
      <c r="W16" s="241">
        <f t="shared" si="1"/>
        <v>0</v>
      </c>
      <c r="X16" s="241">
        <f t="shared" si="2"/>
        <v>0</v>
      </c>
      <c r="Y16" s="244" cm="1">
        <f t="array" ref="Y16">IFERROR(SUMPRODUCT((LOWER(INDEX(Attendance!$E:$ZZ,MATCH($A16,Attendance!$A:$A,0),0))="x")*(TEXT(Attendance!$E$1:$ZZ$1,"mmm")="Jul"))/SUMPRODUCT((Attendance!$E$1:$ZZ$1&lt;&gt;"")*(TEXT(Attendance!$E$1:$ZZ$1,"mmm")="Jul")),0)</f>
        <v>0</v>
      </c>
      <c r="Z16" s="245" cm="1">
        <f t="array" ref="Z16">IFERROR(SUMPRODUCT((LOWER(INDEX(Attendance!$E:$ZZ,MATCH($A16,Attendance!$A:$A,0),0))="x")*(Attendance!$E$2:$ZZ$2=_xlfn.XLOOKUP(E$1,'Point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7" spans="1:26" x14ac:dyDescent="0.25">
      <c r="A17" s="60">
        <f>Attendance!A16</f>
        <v>14</v>
      </c>
      <c r="B17" s="60" t="str">
        <f>IF($A17=0,"",IFERROR(_xlfn.LET(_xlpm.x,INDEX(Attendance!$B:$B,MATCH($A17,Attendance!$A:$A,0)),IF(_xlpm.x=0,"",_xlpm.x)),""))</f>
        <v/>
      </c>
      <c r="C17" s="60" t="str">
        <f>IF($A17=0,"",IFERROR(_xlfn.LET(_xlpm.x,INDEX(Attendance!$C:$C,MATCH($A17,Attendance!$A:$A,0)),IF(_xlpm.x=0,"",_xlpm.x)),""))</f>
        <v/>
      </c>
      <c r="D17" s="60" t="str">
        <f>IF($A17=0,"",IFERROR(_xlfn.LET(_xlpm.x,INDEX(Attendance!$D:$D,MATCH($A17,Attendance!$A:$A,0)),IF(_xlpm.x=0,"",_xlpm.x)),""))</f>
        <v/>
      </c>
      <c r="E17" s="233" cm="1">
        <f t="array" ref="E17">SUMPRODUCT((LOWER(INDEX(Attendance!$D:$ZZ,MATCH($A17,Attendance!$A:$A,0),0))="x")*(Attendance!$D$2:$ZZ$2=_xlfn.XLOOKUP(E$1,'Point System'!$A:$A,'Point System'!$B:$B,""))*(TEXT(Attendance!$D$1:$ZZ$1,"mmm")="Jul"))*_xlfn.XLOOKUP(E$1,'Point System'!$A:$A,'Point System'!$C:$C,0)</f>
        <v>0</v>
      </c>
      <c r="F17" s="233" cm="1">
        <f t="array" ref="F17">SUMPRODUCT((LOWER(INDEX(Attendance!$D:$ZZ,MATCH($A17,Attendance!$A:$A,0),0))="x")*(Attendance!$D$2:$ZZ$2=_xlfn.XLOOKUP(F$1,'Point System'!$A:$A,'Point System'!$B:$B,""))*(TEXT(Attendance!$D$1:$ZZ$1,"mmm")="Jul"))*_xlfn.XLOOKUP(F$1,'Point System'!$A:$A,'Point System'!$C:$C,0)</f>
        <v>0</v>
      </c>
      <c r="G17" s="233" cm="1">
        <f t="array" ref="G17">SUMPRODUCT((LOWER(INDEX(Attendance!$D:$ZZ,MATCH($A17,Attendance!$A:$A,0),0))="x")*(Attendance!$D$2:$ZZ$2=_xlfn.XLOOKUP(G$1,'Point System'!$A:$A,'Point System'!$B:$B,""))*(TEXT(Attendance!$D$1:$ZZ$1,"mmm")="Jul"))*_xlfn.XLOOKUP(G$1,'Point System'!$A:$A,'Point System'!$C:$C,0)</f>
        <v>0</v>
      </c>
      <c r="H17" s="233" cm="1">
        <f t="array" ref="H17">SUMPRODUCT((LOWER(INDEX(Attendance!$D:$ZZ,MATCH($A17,Attendance!$A:$A,0),0))="x")*(Attendance!$D$2:$ZZ$2=_xlfn.XLOOKUP(H$1,'Point System'!$A:$A,'Point System'!$B:$B,""))*(TEXT(Attendance!$D$1:$ZZ$1,"mmm")="Jul"))*_xlfn.XLOOKUP(H$1,'Point System'!$A:$A,'Point System'!$C:$C,0)</f>
        <v>0</v>
      </c>
      <c r="I17" s="233" cm="1">
        <f t="array" ref="I17">SUMPRODUCT((LOWER(INDEX(Attendance!$D:$ZZ,MATCH($A17,Attendance!$A:$A,0),0))="x")*(Attendance!$D$2:$ZZ$2=_xlfn.XLOOKUP(I$1,'Point System'!$A:$A,'Point System'!$B:$B,""))*(TEXT(Attendance!$D$1:$ZZ$1,"mmm")="Jul"))*_xlfn.XLOOKUP(I$1,'Point System'!$A:$A,'Point System'!$C:$C,0)</f>
        <v>0</v>
      </c>
      <c r="J17" s="233" cm="1">
        <f t="array" ref="J17">SUMPRODUCT((LOWER(INDEX(Attendance!$D:$ZZ,MATCH($A17,Attendance!$A:$A,0),0))="x")*(Attendance!$D$2:$ZZ$2=_xlfn.XLOOKUP(J$1,'Point System'!$A:$A,'Point System'!$B:$B,""))*(TEXT(Attendance!$D$1:$ZZ$1,"mmm")="Jul"))*_xlfn.XLOOKUP(J$1,'Point System'!$A:$A,'Point System'!$C:$C,0)</f>
        <v>0</v>
      </c>
      <c r="K17" s="233" cm="1">
        <f t="array" ref="K17">SUMPRODUCT((LOWER(INDEX(Attendance!$D:$ZZ,MATCH($A17,Attendance!$A:$A,0),0))="x")*(Attendance!$D$2:$ZZ$2=_xlfn.XLOOKUP(K$1,'Point System'!$A:$A,'Point System'!$B:$B,""))*(TEXT(Attendance!$D$1:$ZZ$1,"mmm")="Jul"))*_xlfn.XLOOKUP(K$1,'Point System'!$A:$A,'Point System'!$C:$C,0)</f>
        <v>0</v>
      </c>
      <c r="L17" s="188"/>
      <c r="M17" s="188"/>
      <c r="N17" s="188"/>
      <c r="O17" s="188"/>
      <c r="P17" s="241">
        <f t="shared" si="0"/>
        <v>0</v>
      </c>
      <c r="Q17" s="242">
        <f>IFERROR(INDEX(Deduction!$AU:$AU,MATCH($A17,Deduction!$A:$A,0))*_xlfn.XLOOKUP(Q$1,'Point System'!$E:$E,'Point System'!$G:$G,0),0)</f>
        <v>0</v>
      </c>
      <c r="R17" s="242">
        <f>IFERROR(INDEX(Deduction!$AV:$AV,MATCH($A17,Deduction!$A:$A,0))*_xlfn.XLOOKUP(R$1,'Point System'!$E:$E,'Point System'!$G:$G,0),0)</f>
        <v>0</v>
      </c>
      <c r="S17" s="242">
        <f>IFERROR(INDEX(Deduction!$AW:$AW,MATCH($A17,Deduction!$A:$A,0))*_xlfn.XLOOKUP(S$1,'Point System'!$E:$E,'Point System'!$G:$G,0),0)</f>
        <v>0</v>
      </c>
      <c r="T17" s="242">
        <f>IFERROR(INDEX(Deduction!$AX:$AX,MATCH($A17,Deduction!$A:$A,0))*_xlfn.XLOOKUP(T$1,'Point System'!$E:$E,'Point System'!$G:$G,0),0)</f>
        <v>0</v>
      </c>
      <c r="U17" s="242">
        <f>IFERROR(INDEX(Deduction!$AY:$AY,MATCH($A17,Deduction!$A:$A,0))*_xlfn.XLOOKUP(U$1,'Point System'!$E:$E,'Point System'!$G:$G,0),0)</f>
        <v>0</v>
      </c>
      <c r="V17" s="242">
        <f>IFERROR(INDEX(Deduction!$AZ:$AZ,MATCH($A17,Deduction!$A:$A,0))*_xlfn.XLOOKUP(V$1,'Point System'!$E:$E,'Point System'!$G:$G,0),0)</f>
        <v>0</v>
      </c>
      <c r="W17" s="241">
        <f t="shared" si="1"/>
        <v>0</v>
      </c>
      <c r="X17" s="241">
        <f t="shared" si="2"/>
        <v>0</v>
      </c>
      <c r="Y17" s="244" cm="1">
        <f t="array" ref="Y17">IFERROR(SUMPRODUCT((LOWER(INDEX(Attendance!$E:$ZZ,MATCH($A17,Attendance!$A:$A,0),0))="x")*(TEXT(Attendance!$E$1:$ZZ$1,"mmm")="Jul"))/SUMPRODUCT((Attendance!$E$1:$ZZ$1&lt;&gt;"")*(TEXT(Attendance!$E$1:$ZZ$1,"mmm")="Jul")),0)</f>
        <v>0</v>
      </c>
      <c r="Z17" s="245" cm="1">
        <f t="array" ref="Z17">IFERROR(SUMPRODUCT((LOWER(INDEX(Attendance!$E:$ZZ,MATCH($A17,Attendance!$A:$A,0),0))="x")*(Attendance!$E$2:$ZZ$2=_xlfn.XLOOKUP(E$1,'Point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8" spans="1:26" x14ac:dyDescent="0.25">
      <c r="A18" s="58">
        <f>Attendance!A17</f>
        <v>15</v>
      </c>
      <c r="B18" s="60" t="str">
        <f>IF($A18=0,"",IFERROR(_xlfn.LET(_xlpm.x,INDEX(Attendance!$B:$B,MATCH($A18,Attendance!$A:$A,0)),IF(_xlpm.x=0,"",_xlpm.x)),""))</f>
        <v/>
      </c>
      <c r="C18" s="60" t="str">
        <f>IF($A18=0,"",IFERROR(_xlfn.LET(_xlpm.x,INDEX(Attendance!$C:$C,MATCH($A18,Attendance!$A:$A,0)),IF(_xlpm.x=0,"",_xlpm.x)),""))</f>
        <v/>
      </c>
      <c r="D18" s="60" t="str">
        <f>IF($A18=0,"",IFERROR(_xlfn.LET(_xlpm.x,INDEX(Attendance!$D:$D,MATCH($A18,Attendance!$A:$A,0)),IF(_xlpm.x=0,"",_xlpm.x)),""))</f>
        <v/>
      </c>
      <c r="E18" s="233" cm="1">
        <f t="array" ref="E18">SUMPRODUCT((LOWER(INDEX(Attendance!$D:$ZZ,MATCH($A18,Attendance!$A:$A,0),0))="x")*(Attendance!$D$2:$ZZ$2=_xlfn.XLOOKUP(E$1,'Point System'!$A:$A,'Point System'!$B:$B,""))*(TEXT(Attendance!$D$1:$ZZ$1,"mmm")="Jul"))*_xlfn.XLOOKUP(E$1,'Point System'!$A:$A,'Point System'!$C:$C,0)</f>
        <v>0</v>
      </c>
      <c r="F18" s="233" cm="1">
        <f t="array" ref="F18">SUMPRODUCT((LOWER(INDEX(Attendance!$D:$ZZ,MATCH($A18,Attendance!$A:$A,0),0))="x")*(Attendance!$D$2:$ZZ$2=_xlfn.XLOOKUP(F$1,'Point System'!$A:$A,'Point System'!$B:$B,""))*(TEXT(Attendance!$D$1:$ZZ$1,"mmm")="Jul"))*_xlfn.XLOOKUP(F$1,'Point System'!$A:$A,'Point System'!$C:$C,0)</f>
        <v>0</v>
      </c>
      <c r="G18" s="233" cm="1">
        <f t="array" ref="G18">SUMPRODUCT((LOWER(INDEX(Attendance!$D:$ZZ,MATCH($A18,Attendance!$A:$A,0),0))="x")*(Attendance!$D$2:$ZZ$2=_xlfn.XLOOKUP(G$1,'Point System'!$A:$A,'Point System'!$B:$B,""))*(TEXT(Attendance!$D$1:$ZZ$1,"mmm")="Jul"))*_xlfn.XLOOKUP(G$1,'Point System'!$A:$A,'Point System'!$C:$C,0)</f>
        <v>0</v>
      </c>
      <c r="H18" s="233" cm="1">
        <f t="array" ref="H18">SUMPRODUCT((LOWER(INDEX(Attendance!$D:$ZZ,MATCH($A18,Attendance!$A:$A,0),0))="x")*(Attendance!$D$2:$ZZ$2=_xlfn.XLOOKUP(H$1,'Point System'!$A:$A,'Point System'!$B:$B,""))*(TEXT(Attendance!$D$1:$ZZ$1,"mmm")="Jul"))*_xlfn.XLOOKUP(H$1,'Point System'!$A:$A,'Point System'!$C:$C,0)</f>
        <v>0</v>
      </c>
      <c r="I18" s="233" cm="1">
        <f t="array" ref="I18">SUMPRODUCT((LOWER(INDEX(Attendance!$D:$ZZ,MATCH($A18,Attendance!$A:$A,0),0))="x")*(Attendance!$D$2:$ZZ$2=_xlfn.XLOOKUP(I$1,'Point System'!$A:$A,'Point System'!$B:$B,""))*(TEXT(Attendance!$D$1:$ZZ$1,"mmm")="Jul"))*_xlfn.XLOOKUP(I$1,'Point System'!$A:$A,'Point System'!$C:$C,0)</f>
        <v>0</v>
      </c>
      <c r="J18" s="233" cm="1">
        <f t="array" ref="J18">SUMPRODUCT((LOWER(INDEX(Attendance!$D:$ZZ,MATCH($A18,Attendance!$A:$A,0),0))="x")*(Attendance!$D$2:$ZZ$2=_xlfn.XLOOKUP(J$1,'Point System'!$A:$A,'Point System'!$B:$B,""))*(TEXT(Attendance!$D$1:$ZZ$1,"mmm")="Jul"))*_xlfn.XLOOKUP(J$1,'Point System'!$A:$A,'Point System'!$C:$C,0)</f>
        <v>0</v>
      </c>
      <c r="K18" s="233" cm="1">
        <f t="array" ref="K18">SUMPRODUCT((LOWER(INDEX(Attendance!$D:$ZZ,MATCH($A18,Attendance!$A:$A,0),0))="x")*(Attendance!$D$2:$ZZ$2=_xlfn.XLOOKUP(K$1,'Point System'!$A:$A,'Point System'!$B:$B,""))*(TEXT(Attendance!$D$1:$ZZ$1,"mmm")="Jul"))*_xlfn.XLOOKUP(K$1,'Point System'!$A:$A,'Point System'!$C:$C,0)</f>
        <v>0</v>
      </c>
      <c r="L18" s="188"/>
      <c r="M18" s="188"/>
      <c r="N18" s="188"/>
      <c r="O18" s="188"/>
      <c r="P18" s="241">
        <f t="shared" si="0"/>
        <v>0</v>
      </c>
      <c r="Q18" s="242">
        <f>IFERROR(INDEX(Deduction!$AU:$AU,MATCH($A18,Deduction!$A:$A,0))*_xlfn.XLOOKUP(Q$1,'Point System'!$E:$E,'Point System'!$G:$G,0),0)</f>
        <v>0</v>
      </c>
      <c r="R18" s="242">
        <f>IFERROR(INDEX(Deduction!$AV:$AV,MATCH($A18,Deduction!$A:$A,0))*_xlfn.XLOOKUP(R$1,'Point System'!$E:$E,'Point System'!$G:$G,0),0)</f>
        <v>0</v>
      </c>
      <c r="S18" s="242">
        <f>IFERROR(INDEX(Deduction!$AW:$AW,MATCH($A18,Deduction!$A:$A,0))*_xlfn.XLOOKUP(S$1,'Point System'!$E:$E,'Point System'!$G:$G,0),0)</f>
        <v>0</v>
      </c>
      <c r="T18" s="242">
        <f>IFERROR(INDEX(Deduction!$AX:$AX,MATCH($A18,Deduction!$A:$A,0))*_xlfn.XLOOKUP(T$1,'Point System'!$E:$E,'Point System'!$G:$G,0),0)</f>
        <v>0</v>
      </c>
      <c r="U18" s="242">
        <f>IFERROR(INDEX(Deduction!$AY:$AY,MATCH($A18,Deduction!$A:$A,0))*_xlfn.XLOOKUP(U$1,'Point System'!$E:$E,'Point System'!$G:$G,0),0)</f>
        <v>0</v>
      </c>
      <c r="V18" s="242">
        <f>IFERROR(INDEX(Deduction!$AZ:$AZ,MATCH($A18,Deduction!$A:$A,0))*_xlfn.XLOOKUP(V$1,'Point System'!$E:$E,'Point System'!$G:$G,0),0)</f>
        <v>0</v>
      </c>
      <c r="W18" s="241">
        <f t="shared" si="1"/>
        <v>0</v>
      </c>
      <c r="X18" s="241">
        <f t="shared" si="2"/>
        <v>0</v>
      </c>
      <c r="Y18" s="244" cm="1">
        <f t="array" ref="Y18">IFERROR(SUMPRODUCT((LOWER(INDEX(Attendance!$E:$ZZ,MATCH($A18,Attendance!$A:$A,0),0))="x")*(TEXT(Attendance!$E$1:$ZZ$1,"mmm")="Jul"))/SUMPRODUCT((Attendance!$E$1:$ZZ$1&lt;&gt;"")*(TEXT(Attendance!$E$1:$ZZ$1,"mmm")="Jul")),0)</f>
        <v>0</v>
      </c>
      <c r="Z18" s="245" cm="1">
        <f t="array" ref="Z18">IFERROR(SUMPRODUCT((LOWER(INDEX(Attendance!$E:$ZZ,MATCH($A18,Attendance!$A:$A,0),0))="x")*(Attendance!$E$2:$ZZ$2=_xlfn.XLOOKUP(E$1,'Point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9" spans="1:26" x14ac:dyDescent="0.25">
      <c r="A19" s="60">
        <f>Attendance!A18</f>
        <v>16</v>
      </c>
      <c r="B19" s="60" t="str">
        <f>IF($A19=0,"",IFERROR(_xlfn.LET(_xlpm.x,INDEX(Attendance!$B:$B,MATCH($A19,Attendance!$A:$A,0)),IF(_xlpm.x=0,"",_xlpm.x)),""))</f>
        <v/>
      </c>
      <c r="C19" s="60" t="str">
        <f>IF($A19=0,"",IFERROR(_xlfn.LET(_xlpm.x,INDEX(Attendance!$C:$C,MATCH($A19,Attendance!$A:$A,0)),IF(_xlpm.x=0,"",_xlpm.x)),""))</f>
        <v/>
      </c>
      <c r="D19" s="60" t="str">
        <f>IF($A19=0,"",IFERROR(_xlfn.LET(_xlpm.x,INDEX(Attendance!$D:$D,MATCH($A19,Attendance!$A:$A,0)),IF(_xlpm.x=0,"",_xlpm.x)),""))</f>
        <v/>
      </c>
      <c r="E19" s="233" cm="1">
        <f t="array" ref="E19">SUMPRODUCT((LOWER(INDEX(Attendance!$D:$ZZ,MATCH($A19,Attendance!$A:$A,0),0))="x")*(Attendance!$D$2:$ZZ$2=_xlfn.XLOOKUP(E$1,'Point System'!$A:$A,'Point System'!$B:$B,""))*(TEXT(Attendance!$D$1:$ZZ$1,"mmm")="Jul"))*_xlfn.XLOOKUP(E$1,'Point System'!$A:$A,'Point System'!$C:$C,0)</f>
        <v>0</v>
      </c>
      <c r="F19" s="233" cm="1">
        <f t="array" ref="F19">SUMPRODUCT((LOWER(INDEX(Attendance!$D:$ZZ,MATCH($A19,Attendance!$A:$A,0),0))="x")*(Attendance!$D$2:$ZZ$2=_xlfn.XLOOKUP(F$1,'Point System'!$A:$A,'Point System'!$B:$B,""))*(TEXT(Attendance!$D$1:$ZZ$1,"mmm")="Jul"))*_xlfn.XLOOKUP(F$1,'Point System'!$A:$A,'Point System'!$C:$C,0)</f>
        <v>0</v>
      </c>
      <c r="G19" s="233" cm="1">
        <f t="array" ref="G19">SUMPRODUCT((LOWER(INDEX(Attendance!$D:$ZZ,MATCH($A19,Attendance!$A:$A,0),0))="x")*(Attendance!$D$2:$ZZ$2=_xlfn.XLOOKUP(G$1,'Point System'!$A:$A,'Point System'!$B:$B,""))*(TEXT(Attendance!$D$1:$ZZ$1,"mmm")="Jul"))*_xlfn.XLOOKUP(G$1,'Point System'!$A:$A,'Point System'!$C:$C,0)</f>
        <v>0</v>
      </c>
      <c r="H19" s="233" cm="1">
        <f t="array" ref="H19">SUMPRODUCT((LOWER(INDEX(Attendance!$D:$ZZ,MATCH($A19,Attendance!$A:$A,0),0))="x")*(Attendance!$D$2:$ZZ$2=_xlfn.XLOOKUP(H$1,'Point System'!$A:$A,'Point System'!$B:$B,""))*(TEXT(Attendance!$D$1:$ZZ$1,"mmm")="Jul"))*_xlfn.XLOOKUP(H$1,'Point System'!$A:$A,'Point System'!$C:$C,0)</f>
        <v>0</v>
      </c>
      <c r="I19" s="233" cm="1">
        <f t="array" ref="I19">SUMPRODUCT((LOWER(INDEX(Attendance!$D:$ZZ,MATCH($A19,Attendance!$A:$A,0),0))="x")*(Attendance!$D$2:$ZZ$2=_xlfn.XLOOKUP(I$1,'Point System'!$A:$A,'Point System'!$B:$B,""))*(TEXT(Attendance!$D$1:$ZZ$1,"mmm")="Jul"))*_xlfn.XLOOKUP(I$1,'Point System'!$A:$A,'Point System'!$C:$C,0)</f>
        <v>0</v>
      </c>
      <c r="J19" s="233" cm="1">
        <f t="array" ref="J19">SUMPRODUCT((LOWER(INDEX(Attendance!$D:$ZZ,MATCH($A19,Attendance!$A:$A,0),0))="x")*(Attendance!$D$2:$ZZ$2=_xlfn.XLOOKUP(J$1,'Point System'!$A:$A,'Point System'!$B:$B,""))*(TEXT(Attendance!$D$1:$ZZ$1,"mmm")="Jul"))*_xlfn.XLOOKUP(J$1,'Point System'!$A:$A,'Point System'!$C:$C,0)</f>
        <v>0</v>
      </c>
      <c r="K19" s="233" cm="1">
        <f t="array" ref="K19">SUMPRODUCT((LOWER(INDEX(Attendance!$D:$ZZ,MATCH($A19,Attendance!$A:$A,0),0))="x")*(Attendance!$D$2:$ZZ$2=_xlfn.XLOOKUP(K$1,'Point System'!$A:$A,'Point System'!$B:$B,""))*(TEXT(Attendance!$D$1:$ZZ$1,"mmm")="Jul"))*_xlfn.XLOOKUP(K$1,'Point System'!$A:$A,'Point System'!$C:$C,0)</f>
        <v>0</v>
      </c>
      <c r="L19" s="188"/>
      <c r="M19" s="188"/>
      <c r="N19" s="188"/>
      <c r="O19" s="188"/>
      <c r="P19" s="241">
        <f t="shared" si="0"/>
        <v>0</v>
      </c>
      <c r="Q19" s="242">
        <f>IFERROR(INDEX(Deduction!$AU:$AU,MATCH($A19,Deduction!$A:$A,0))*_xlfn.XLOOKUP(Q$1,'Point System'!$E:$E,'Point System'!$G:$G,0),0)</f>
        <v>0</v>
      </c>
      <c r="R19" s="242">
        <f>IFERROR(INDEX(Deduction!$AV:$AV,MATCH($A19,Deduction!$A:$A,0))*_xlfn.XLOOKUP(R$1,'Point System'!$E:$E,'Point System'!$G:$G,0),0)</f>
        <v>0</v>
      </c>
      <c r="S19" s="242">
        <f>IFERROR(INDEX(Deduction!$AW:$AW,MATCH($A19,Deduction!$A:$A,0))*_xlfn.XLOOKUP(S$1,'Point System'!$E:$E,'Point System'!$G:$G,0),0)</f>
        <v>0</v>
      </c>
      <c r="T19" s="242">
        <f>IFERROR(INDEX(Deduction!$AX:$AX,MATCH($A19,Deduction!$A:$A,0))*_xlfn.XLOOKUP(T$1,'Point System'!$E:$E,'Point System'!$G:$G,0),0)</f>
        <v>0</v>
      </c>
      <c r="U19" s="242">
        <f>IFERROR(INDEX(Deduction!$AY:$AY,MATCH($A19,Deduction!$A:$A,0))*_xlfn.XLOOKUP(U$1,'Point System'!$E:$E,'Point System'!$G:$G,0),0)</f>
        <v>0</v>
      </c>
      <c r="V19" s="242">
        <f>IFERROR(INDEX(Deduction!$AZ:$AZ,MATCH($A19,Deduction!$A:$A,0))*_xlfn.XLOOKUP(V$1,'Point System'!$E:$E,'Point System'!$G:$G,0),0)</f>
        <v>0</v>
      </c>
      <c r="W19" s="241">
        <f t="shared" si="1"/>
        <v>0</v>
      </c>
      <c r="X19" s="241">
        <f t="shared" si="2"/>
        <v>0</v>
      </c>
      <c r="Y19" s="244" cm="1">
        <f t="array" ref="Y19">IFERROR(SUMPRODUCT((LOWER(INDEX(Attendance!$E:$ZZ,MATCH($A19,Attendance!$A:$A,0),0))="x")*(TEXT(Attendance!$E$1:$ZZ$1,"mmm")="Jul"))/SUMPRODUCT((Attendance!$E$1:$ZZ$1&lt;&gt;"")*(TEXT(Attendance!$E$1:$ZZ$1,"mmm")="Jul")),0)</f>
        <v>0</v>
      </c>
      <c r="Z19" s="245" cm="1">
        <f t="array" ref="Z19">IFERROR(SUMPRODUCT((LOWER(INDEX(Attendance!$E:$ZZ,MATCH($A19,Attendance!$A:$A,0),0))="x")*(Attendance!$E$2:$ZZ$2=_xlfn.XLOOKUP(E$1,'Point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20" spans="1:26" x14ac:dyDescent="0.25">
      <c r="A20" s="58">
        <f>Attendance!A19</f>
        <v>17</v>
      </c>
      <c r="B20" s="60" t="str">
        <f>IF($A20=0,"",IFERROR(_xlfn.LET(_xlpm.x,INDEX(Attendance!$B:$B,MATCH($A20,Attendance!$A:$A,0)),IF(_xlpm.x=0,"",_xlpm.x)),""))</f>
        <v/>
      </c>
      <c r="C20" s="60" t="str">
        <f>IF($A20=0,"",IFERROR(_xlfn.LET(_xlpm.x,INDEX(Attendance!$C:$C,MATCH($A20,Attendance!$A:$A,0)),IF(_xlpm.x=0,"",_xlpm.x)),""))</f>
        <v/>
      </c>
      <c r="D20" s="60" t="str">
        <f>IF($A20=0,"",IFERROR(_xlfn.LET(_xlpm.x,INDEX(Attendance!$D:$D,MATCH($A20,Attendance!$A:$A,0)),IF(_xlpm.x=0,"",_xlpm.x)),""))</f>
        <v/>
      </c>
      <c r="E20" s="233" cm="1">
        <f t="array" ref="E20">SUMPRODUCT((LOWER(INDEX(Attendance!$D:$ZZ,MATCH($A20,Attendance!$A:$A,0),0))="x")*(Attendance!$D$2:$ZZ$2=_xlfn.XLOOKUP(E$1,'Point System'!$A:$A,'Point System'!$B:$B,""))*(TEXT(Attendance!$D$1:$ZZ$1,"mmm")="Jul"))*_xlfn.XLOOKUP(E$1,'Point System'!$A:$A,'Point System'!$C:$C,0)</f>
        <v>0</v>
      </c>
      <c r="F20" s="233" cm="1">
        <f t="array" ref="F20">SUMPRODUCT((LOWER(INDEX(Attendance!$D:$ZZ,MATCH($A20,Attendance!$A:$A,0),0))="x")*(Attendance!$D$2:$ZZ$2=_xlfn.XLOOKUP(F$1,'Point System'!$A:$A,'Point System'!$B:$B,""))*(TEXT(Attendance!$D$1:$ZZ$1,"mmm")="Jul"))*_xlfn.XLOOKUP(F$1,'Point System'!$A:$A,'Point System'!$C:$C,0)</f>
        <v>0</v>
      </c>
      <c r="G20" s="233" cm="1">
        <f t="array" ref="G20">SUMPRODUCT((LOWER(INDEX(Attendance!$D:$ZZ,MATCH($A20,Attendance!$A:$A,0),0))="x")*(Attendance!$D$2:$ZZ$2=_xlfn.XLOOKUP(G$1,'Point System'!$A:$A,'Point System'!$B:$B,""))*(TEXT(Attendance!$D$1:$ZZ$1,"mmm")="Jul"))*_xlfn.XLOOKUP(G$1,'Point System'!$A:$A,'Point System'!$C:$C,0)</f>
        <v>0</v>
      </c>
      <c r="H20" s="233" cm="1">
        <f t="array" ref="H20">SUMPRODUCT((LOWER(INDEX(Attendance!$D:$ZZ,MATCH($A20,Attendance!$A:$A,0),0))="x")*(Attendance!$D$2:$ZZ$2=_xlfn.XLOOKUP(H$1,'Point System'!$A:$A,'Point System'!$B:$B,""))*(TEXT(Attendance!$D$1:$ZZ$1,"mmm")="Jul"))*_xlfn.XLOOKUP(H$1,'Point System'!$A:$A,'Point System'!$C:$C,0)</f>
        <v>0</v>
      </c>
      <c r="I20" s="233" cm="1">
        <f t="array" ref="I20">SUMPRODUCT((LOWER(INDEX(Attendance!$D:$ZZ,MATCH($A20,Attendance!$A:$A,0),0))="x")*(Attendance!$D$2:$ZZ$2=_xlfn.XLOOKUP(I$1,'Point System'!$A:$A,'Point System'!$B:$B,""))*(TEXT(Attendance!$D$1:$ZZ$1,"mmm")="Jul"))*_xlfn.XLOOKUP(I$1,'Point System'!$A:$A,'Point System'!$C:$C,0)</f>
        <v>0</v>
      </c>
      <c r="J20" s="233" cm="1">
        <f t="array" ref="J20">SUMPRODUCT((LOWER(INDEX(Attendance!$D:$ZZ,MATCH($A20,Attendance!$A:$A,0),0))="x")*(Attendance!$D$2:$ZZ$2=_xlfn.XLOOKUP(J$1,'Point System'!$A:$A,'Point System'!$B:$B,""))*(TEXT(Attendance!$D$1:$ZZ$1,"mmm")="Jul"))*_xlfn.XLOOKUP(J$1,'Point System'!$A:$A,'Point System'!$C:$C,0)</f>
        <v>0</v>
      </c>
      <c r="K20" s="233" cm="1">
        <f t="array" ref="K20">SUMPRODUCT((LOWER(INDEX(Attendance!$D:$ZZ,MATCH($A20,Attendance!$A:$A,0),0))="x")*(Attendance!$D$2:$ZZ$2=_xlfn.XLOOKUP(K$1,'Point System'!$A:$A,'Point System'!$B:$B,""))*(TEXT(Attendance!$D$1:$ZZ$1,"mmm")="Jul"))*_xlfn.XLOOKUP(K$1,'Point System'!$A:$A,'Point System'!$C:$C,0)</f>
        <v>0</v>
      </c>
      <c r="L20" s="188"/>
      <c r="M20" s="188"/>
      <c r="N20" s="188"/>
      <c r="O20" s="188"/>
      <c r="P20" s="241">
        <f t="shared" si="0"/>
        <v>0</v>
      </c>
      <c r="Q20" s="242">
        <f>IFERROR(INDEX(Deduction!$AU:$AU,MATCH($A20,Deduction!$A:$A,0))*_xlfn.XLOOKUP(Q$1,'Point System'!$E:$E,'Point System'!$G:$G,0),0)</f>
        <v>0</v>
      </c>
      <c r="R20" s="242">
        <f>IFERROR(INDEX(Deduction!$AV:$AV,MATCH($A20,Deduction!$A:$A,0))*_xlfn.XLOOKUP(R$1,'Point System'!$E:$E,'Point System'!$G:$G,0),0)</f>
        <v>0</v>
      </c>
      <c r="S20" s="242">
        <f>IFERROR(INDEX(Deduction!$AW:$AW,MATCH($A20,Deduction!$A:$A,0))*_xlfn.XLOOKUP(S$1,'Point System'!$E:$E,'Point System'!$G:$G,0),0)</f>
        <v>0</v>
      </c>
      <c r="T20" s="242">
        <f>IFERROR(INDEX(Deduction!$AX:$AX,MATCH($A20,Deduction!$A:$A,0))*_xlfn.XLOOKUP(T$1,'Point System'!$E:$E,'Point System'!$G:$G,0),0)</f>
        <v>0</v>
      </c>
      <c r="U20" s="242">
        <f>IFERROR(INDEX(Deduction!$AY:$AY,MATCH($A20,Deduction!$A:$A,0))*_xlfn.XLOOKUP(U$1,'Point System'!$E:$E,'Point System'!$G:$G,0),0)</f>
        <v>0</v>
      </c>
      <c r="V20" s="242">
        <f>IFERROR(INDEX(Deduction!$AZ:$AZ,MATCH($A20,Deduction!$A:$A,0))*_xlfn.XLOOKUP(V$1,'Point System'!$E:$E,'Point System'!$G:$G,0),0)</f>
        <v>0</v>
      </c>
      <c r="W20" s="241">
        <f t="shared" si="1"/>
        <v>0</v>
      </c>
      <c r="X20" s="241">
        <f t="shared" si="2"/>
        <v>0</v>
      </c>
      <c r="Y20" s="244" cm="1">
        <f t="array" ref="Y20">IFERROR(SUMPRODUCT((LOWER(INDEX(Attendance!$E:$ZZ,MATCH($A20,Attendance!$A:$A,0),0))="x")*(TEXT(Attendance!$E$1:$ZZ$1,"mmm")="Jul"))/SUMPRODUCT((Attendance!$E$1:$ZZ$1&lt;&gt;"")*(TEXT(Attendance!$E$1:$ZZ$1,"mmm")="Jul")),0)</f>
        <v>0</v>
      </c>
      <c r="Z20" s="245" cm="1">
        <f t="array" ref="Z20">IFERROR(SUMPRODUCT((LOWER(INDEX(Attendance!$E:$ZZ,MATCH($A20,Attendance!$A:$A,0),0))="x")*(Attendance!$E$2:$ZZ$2=_xlfn.XLOOKUP(E$1,'Point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21" spans="1:26" x14ac:dyDescent="0.25">
      <c r="A21" s="60">
        <f>Attendance!A20</f>
        <v>18</v>
      </c>
      <c r="B21" s="60" t="str">
        <f>IF($A21=0,"",IFERROR(_xlfn.LET(_xlpm.x,INDEX(Attendance!$B:$B,MATCH($A21,Attendance!$A:$A,0)),IF(_xlpm.x=0,"",_xlpm.x)),""))</f>
        <v/>
      </c>
      <c r="C21" s="60" t="str">
        <f>IF($A21=0,"",IFERROR(_xlfn.LET(_xlpm.x,INDEX(Attendance!$C:$C,MATCH($A21,Attendance!$A:$A,0)),IF(_xlpm.x=0,"",_xlpm.x)),""))</f>
        <v/>
      </c>
      <c r="D21" s="60" t="str">
        <f>IF($A21=0,"",IFERROR(_xlfn.LET(_xlpm.x,INDEX(Attendance!$D:$D,MATCH($A21,Attendance!$A:$A,0)),IF(_xlpm.x=0,"",_xlpm.x)),""))</f>
        <v/>
      </c>
      <c r="E21" s="233" cm="1">
        <f t="array" ref="E21">SUMPRODUCT((LOWER(INDEX(Attendance!$D:$ZZ,MATCH($A21,Attendance!$A:$A,0),0))="x")*(Attendance!$D$2:$ZZ$2=_xlfn.XLOOKUP(E$1,'Point System'!$A:$A,'Point System'!$B:$B,""))*(TEXT(Attendance!$D$1:$ZZ$1,"mmm")="Jul"))*_xlfn.XLOOKUP(E$1,'Point System'!$A:$A,'Point System'!$C:$C,0)</f>
        <v>0</v>
      </c>
      <c r="F21" s="233" cm="1">
        <f t="array" ref="F21">SUMPRODUCT((LOWER(INDEX(Attendance!$D:$ZZ,MATCH($A21,Attendance!$A:$A,0),0))="x")*(Attendance!$D$2:$ZZ$2=_xlfn.XLOOKUP(F$1,'Point System'!$A:$A,'Point System'!$B:$B,""))*(TEXT(Attendance!$D$1:$ZZ$1,"mmm")="Jul"))*_xlfn.XLOOKUP(F$1,'Point System'!$A:$A,'Point System'!$C:$C,0)</f>
        <v>0</v>
      </c>
      <c r="G21" s="233" cm="1">
        <f t="array" ref="G21">SUMPRODUCT((LOWER(INDEX(Attendance!$D:$ZZ,MATCH($A21,Attendance!$A:$A,0),0))="x")*(Attendance!$D$2:$ZZ$2=_xlfn.XLOOKUP(G$1,'Point System'!$A:$A,'Point System'!$B:$B,""))*(TEXT(Attendance!$D$1:$ZZ$1,"mmm")="Jul"))*_xlfn.XLOOKUP(G$1,'Point System'!$A:$A,'Point System'!$C:$C,0)</f>
        <v>0</v>
      </c>
      <c r="H21" s="233" cm="1">
        <f t="array" ref="H21">SUMPRODUCT((LOWER(INDEX(Attendance!$D:$ZZ,MATCH($A21,Attendance!$A:$A,0),0))="x")*(Attendance!$D$2:$ZZ$2=_xlfn.XLOOKUP(H$1,'Point System'!$A:$A,'Point System'!$B:$B,""))*(TEXT(Attendance!$D$1:$ZZ$1,"mmm")="Jul"))*_xlfn.XLOOKUP(H$1,'Point System'!$A:$A,'Point System'!$C:$C,0)</f>
        <v>0</v>
      </c>
      <c r="I21" s="233" cm="1">
        <f t="array" ref="I21">SUMPRODUCT((LOWER(INDEX(Attendance!$D:$ZZ,MATCH($A21,Attendance!$A:$A,0),0))="x")*(Attendance!$D$2:$ZZ$2=_xlfn.XLOOKUP(I$1,'Point System'!$A:$A,'Point System'!$B:$B,""))*(TEXT(Attendance!$D$1:$ZZ$1,"mmm")="Jul"))*_xlfn.XLOOKUP(I$1,'Point System'!$A:$A,'Point System'!$C:$C,0)</f>
        <v>0</v>
      </c>
      <c r="J21" s="233" cm="1">
        <f t="array" ref="J21">SUMPRODUCT((LOWER(INDEX(Attendance!$D:$ZZ,MATCH($A21,Attendance!$A:$A,0),0))="x")*(Attendance!$D$2:$ZZ$2=_xlfn.XLOOKUP(J$1,'Point System'!$A:$A,'Point System'!$B:$B,""))*(TEXT(Attendance!$D$1:$ZZ$1,"mmm")="Jul"))*_xlfn.XLOOKUP(J$1,'Point System'!$A:$A,'Point System'!$C:$C,0)</f>
        <v>0</v>
      </c>
      <c r="K21" s="233" cm="1">
        <f t="array" ref="K21">SUMPRODUCT((LOWER(INDEX(Attendance!$D:$ZZ,MATCH($A21,Attendance!$A:$A,0),0))="x")*(Attendance!$D$2:$ZZ$2=_xlfn.XLOOKUP(K$1,'Point System'!$A:$A,'Point System'!$B:$B,""))*(TEXT(Attendance!$D$1:$ZZ$1,"mmm")="Jul"))*_xlfn.XLOOKUP(K$1,'Point System'!$A:$A,'Point System'!$C:$C,0)</f>
        <v>0</v>
      </c>
      <c r="L21" s="188"/>
      <c r="M21" s="188"/>
      <c r="N21" s="188"/>
      <c r="O21" s="188"/>
      <c r="P21" s="241">
        <f t="shared" si="0"/>
        <v>0</v>
      </c>
      <c r="Q21" s="242">
        <f>IFERROR(INDEX(Deduction!$AU:$AU,MATCH($A21,Deduction!$A:$A,0))*_xlfn.XLOOKUP(Q$1,'Point System'!$E:$E,'Point System'!$G:$G,0),0)</f>
        <v>0</v>
      </c>
      <c r="R21" s="242">
        <f>IFERROR(INDEX(Deduction!$AV:$AV,MATCH($A21,Deduction!$A:$A,0))*_xlfn.XLOOKUP(R$1,'Point System'!$E:$E,'Point System'!$G:$G,0),0)</f>
        <v>0</v>
      </c>
      <c r="S21" s="242">
        <f>IFERROR(INDEX(Deduction!$AW:$AW,MATCH($A21,Deduction!$A:$A,0))*_xlfn.XLOOKUP(S$1,'Point System'!$E:$E,'Point System'!$G:$G,0),0)</f>
        <v>0</v>
      </c>
      <c r="T21" s="242">
        <f>IFERROR(INDEX(Deduction!$AX:$AX,MATCH($A21,Deduction!$A:$A,0))*_xlfn.XLOOKUP(T$1,'Point System'!$E:$E,'Point System'!$G:$G,0),0)</f>
        <v>0</v>
      </c>
      <c r="U21" s="242">
        <f>IFERROR(INDEX(Deduction!$AY:$AY,MATCH($A21,Deduction!$A:$A,0))*_xlfn.XLOOKUP(U$1,'Point System'!$E:$E,'Point System'!$G:$G,0),0)</f>
        <v>0</v>
      </c>
      <c r="V21" s="242">
        <f>IFERROR(INDEX(Deduction!$AZ:$AZ,MATCH($A21,Deduction!$A:$A,0))*_xlfn.XLOOKUP(V$1,'Point System'!$E:$E,'Point System'!$G:$G,0),0)</f>
        <v>0</v>
      </c>
      <c r="W21" s="241">
        <f t="shared" si="1"/>
        <v>0</v>
      </c>
      <c r="X21" s="241">
        <f t="shared" si="2"/>
        <v>0</v>
      </c>
      <c r="Y21" s="244" cm="1">
        <f t="array" ref="Y21">IFERROR(SUMPRODUCT((LOWER(INDEX(Attendance!$E:$ZZ,MATCH($A21,Attendance!$A:$A,0),0))="x")*(TEXT(Attendance!$E$1:$ZZ$1,"mmm")="Jul"))/SUMPRODUCT((Attendance!$E$1:$ZZ$1&lt;&gt;"")*(TEXT(Attendance!$E$1:$ZZ$1,"mmm")="Jul")),0)</f>
        <v>0</v>
      </c>
      <c r="Z21" s="245" cm="1">
        <f t="array" ref="Z21">IFERROR(SUMPRODUCT((LOWER(INDEX(Attendance!$E:$ZZ,MATCH($A21,Attendance!$A:$A,0),0))="x")*(Attendance!$E$2:$ZZ$2=_xlfn.XLOOKUP(E$1,'Point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22" spans="1:26" x14ac:dyDescent="0.25">
      <c r="A22" s="58">
        <f>Attendance!A21</f>
        <v>19</v>
      </c>
      <c r="B22" s="60" t="str">
        <f>IF($A22=0,"",IFERROR(_xlfn.LET(_xlpm.x,INDEX(Attendance!$B:$B,MATCH($A22,Attendance!$A:$A,0)),IF(_xlpm.x=0,"",_xlpm.x)),""))</f>
        <v/>
      </c>
      <c r="C22" s="60" t="str">
        <f>IF($A22=0,"",IFERROR(_xlfn.LET(_xlpm.x,INDEX(Attendance!$C:$C,MATCH($A22,Attendance!$A:$A,0)),IF(_xlpm.x=0,"",_xlpm.x)),""))</f>
        <v/>
      </c>
      <c r="D22" s="60" t="str">
        <f>IF($A22=0,"",IFERROR(_xlfn.LET(_xlpm.x,INDEX(Attendance!$D:$D,MATCH($A22,Attendance!$A:$A,0)),IF(_xlpm.x=0,"",_xlpm.x)),""))</f>
        <v/>
      </c>
      <c r="E22" s="233" cm="1">
        <f t="array" ref="E22">SUMPRODUCT((LOWER(INDEX(Attendance!$D:$ZZ,MATCH($A22,Attendance!$A:$A,0),0))="x")*(Attendance!$D$2:$ZZ$2=_xlfn.XLOOKUP(E$1,'Point System'!$A:$A,'Point System'!$B:$B,""))*(TEXT(Attendance!$D$1:$ZZ$1,"mmm")="Jul"))*_xlfn.XLOOKUP(E$1,'Point System'!$A:$A,'Point System'!$C:$C,0)</f>
        <v>0</v>
      </c>
      <c r="F22" s="233" cm="1">
        <f t="array" ref="F22">SUMPRODUCT((LOWER(INDEX(Attendance!$D:$ZZ,MATCH($A22,Attendance!$A:$A,0),0))="x")*(Attendance!$D$2:$ZZ$2=_xlfn.XLOOKUP(F$1,'Point System'!$A:$A,'Point System'!$B:$B,""))*(TEXT(Attendance!$D$1:$ZZ$1,"mmm")="Jul"))*_xlfn.XLOOKUP(F$1,'Point System'!$A:$A,'Point System'!$C:$C,0)</f>
        <v>0</v>
      </c>
      <c r="G22" s="233" cm="1">
        <f t="array" ref="G22">SUMPRODUCT((LOWER(INDEX(Attendance!$D:$ZZ,MATCH($A22,Attendance!$A:$A,0),0))="x")*(Attendance!$D$2:$ZZ$2=_xlfn.XLOOKUP(G$1,'Point System'!$A:$A,'Point System'!$B:$B,""))*(TEXT(Attendance!$D$1:$ZZ$1,"mmm")="Jul"))*_xlfn.XLOOKUP(G$1,'Point System'!$A:$A,'Point System'!$C:$C,0)</f>
        <v>0</v>
      </c>
      <c r="H22" s="233" cm="1">
        <f t="array" ref="H22">SUMPRODUCT((LOWER(INDEX(Attendance!$D:$ZZ,MATCH($A22,Attendance!$A:$A,0),0))="x")*(Attendance!$D$2:$ZZ$2=_xlfn.XLOOKUP(H$1,'Point System'!$A:$A,'Point System'!$B:$B,""))*(TEXT(Attendance!$D$1:$ZZ$1,"mmm")="Jul"))*_xlfn.XLOOKUP(H$1,'Point System'!$A:$A,'Point System'!$C:$C,0)</f>
        <v>0</v>
      </c>
      <c r="I22" s="233" cm="1">
        <f t="array" ref="I22">SUMPRODUCT((LOWER(INDEX(Attendance!$D:$ZZ,MATCH($A22,Attendance!$A:$A,0),0))="x")*(Attendance!$D$2:$ZZ$2=_xlfn.XLOOKUP(I$1,'Point System'!$A:$A,'Point System'!$B:$B,""))*(TEXT(Attendance!$D$1:$ZZ$1,"mmm")="Jul"))*_xlfn.XLOOKUP(I$1,'Point System'!$A:$A,'Point System'!$C:$C,0)</f>
        <v>0</v>
      </c>
      <c r="J22" s="233" cm="1">
        <f t="array" ref="J22">SUMPRODUCT((LOWER(INDEX(Attendance!$D:$ZZ,MATCH($A22,Attendance!$A:$A,0),0))="x")*(Attendance!$D$2:$ZZ$2=_xlfn.XLOOKUP(J$1,'Point System'!$A:$A,'Point System'!$B:$B,""))*(TEXT(Attendance!$D$1:$ZZ$1,"mmm")="Jul"))*_xlfn.XLOOKUP(J$1,'Point System'!$A:$A,'Point System'!$C:$C,0)</f>
        <v>0</v>
      </c>
      <c r="K22" s="233" cm="1">
        <f t="array" ref="K22">SUMPRODUCT((LOWER(INDEX(Attendance!$D:$ZZ,MATCH($A22,Attendance!$A:$A,0),0))="x")*(Attendance!$D$2:$ZZ$2=_xlfn.XLOOKUP(K$1,'Point System'!$A:$A,'Point System'!$B:$B,""))*(TEXT(Attendance!$D$1:$ZZ$1,"mmm")="Jul"))*_xlfn.XLOOKUP(K$1,'Point System'!$A:$A,'Point System'!$C:$C,0)</f>
        <v>0</v>
      </c>
      <c r="L22" s="188"/>
      <c r="M22" s="188"/>
      <c r="N22" s="188"/>
      <c r="O22" s="188"/>
      <c r="P22" s="241">
        <f t="shared" si="0"/>
        <v>0</v>
      </c>
      <c r="Q22" s="242">
        <f>IFERROR(INDEX(Deduction!$AU:$AU,MATCH($A22,Deduction!$A:$A,0))*_xlfn.XLOOKUP(Q$1,'Point System'!$E:$E,'Point System'!$G:$G,0),0)</f>
        <v>0</v>
      </c>
      <c r="R22" s="242">
        <f>IFERROR(INDEX(Deduction!$AV:$AV,MATCH($A22,Deduction!$A:$A,0))*_xlfn.XLOOKUP(R$1,'Point System'!$E:$E,'Point System'!$G:$G,0),0)</f>
        <v>0</v>
      </c>
      <c r="S22" s="242">
        <f>IFERROR(INDEX(Deduction!$AW:$AW,MATCH($A22,Deduction!$A:$A,0))*_xlfn.XLOOKUP(S$1,'Point System'!$E:$E,'Point System'!$G:$G,0),0)</f>
        <v>0</v>
      </c>
      <c r="T22" s="242">
        <f>IFERROR(INDEX(Deduction!$AX:$AX,MATCH($A22,Deduction!$A:$A,0))*_xlfn.XLOOKUP(T$1,'Point System'!$E:$E,'Point System'!$G:$G,0),0)</f>
        <v>0</v>
      </c>
      <c r="U22" s="242">
        <f>IFERROR(INDEX(Deduction!$AY:$AY,MATCH($A22,Deduction!$A:$A,0))*_xlfn.XLOOKUP(U$1,'Point System'!$E:$E,'Point System'!$G:$G,0),0)</f>
        <v>0</v>
      </c>
      <c r="V22" s="242">
        <f>IFERROR(INDEX(Deduction!$AZ:$AZ,MATCH($A22,Deduction!$A:$A,0))*_xlfn.XLOOKUP(V$1,'Point System'!$E:$E,'Point System'!$G:$G,0),0)</f>
        <v>0</v>
      </c>
      <c r="W22" s="241">
        <f t="shared" si="1"/>
        <v>0</v>
      </c>
      <c r="X22" s="241">
        <f t="shared" si="2"/>
        <v>0</v>
      </c>
      <c r="Y22" s="244" cm="1">
        <f t="array" ref="Y22">IFERROR(SUMPRODUCT((LOWER(INDEX(Attendance!$E:$ZZ,MATCH($A22,Attendance!$A:$A,0),0))="x")*(TEXT(Attendance!$E$1:$ZZ$1,"mmm")="Jul"))/SUMPRODUCT((Attendance!$E$1:$ZZ$1&lt;&gt;"")*(TEXT(Attendance!$E$1:$ZZ$1,"mmm")="Jul")),0)</f>
        <v>0</v>
      </c>
      <c r="Z22" s="245" cm="1">
        <f t="array" ref="Z22">IFERROR(SUMPRODUCT((LOWER(INDEX(Attendance!$E:$ZZ,MATCH($A22,Attendance!$A:$A,0),0))="x")*(Attendance!$E$2:$ZZ$2=_xlfn.XLOOKUP(E$1,'Point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23" spans="1:26" x14ac:dyDescent="0.25">
      <c r="A23" s="60">
        <f>Attendance!A22</f>
        <v>20</v>
      </c>
      <c r="B23" s="60" t="str">
        <f>IF($A23=0,"",IFERROR(_xlfn.LET(_xlpm.x,INDEX(Attendance!$B:$B,MATCH($A23,Attendance!$A:$A,0)),IF(_xlpm.x=0,"",_xlpm.x)),""))</f>
        <v/>
      </c>
      <c r="C23" s="60" t="str">
        <f>IF($A23=0,"",IFERROR(_xlfn.LET(_xlpm.x,INDEX(Attendance!$C:$C,MATCH($A23,Attendance!$A:$A,0)),IF(_xlpm.x=0,"",_xlpm.x)),""))</f>
        <v/>
      </c>
      <c r="D23" s="60" t="str">
        <f>IF($A23=0,"",IFERROR(_xlfn.LET(_xlpm.x,INDEX(Attendance!$D:$D,MATCH($A23,Attendance!$A:$A,0)),IF(_xlpm.x=0,"",_xlpm.x)),""))</f>
        <v/>
      </c>
      <c r="E23" s="233" cm="1">
        <f t="array" ref="E23">SUMPRODUCT((LOWER(INDEX(Attendance!$D:$ZZ,MATCH($A23,Attendance!$A:$A,0),0))="x")*(Attendance!$D$2:$ZZ$2=_xlfn.XLOOKUP(E$1,'Point System'!$A:$A,'Point System'!$B:$B,""))*(TEXT(Attendance!$D$1:$ZZ$1,"mmm")="Jul"))*_xlfn.XLOOKUP(E$1,'Point System'!$A:$A,'Point System'!$C:$C,0)</f>
        <v>0</v>
      </c>
      <c r="F23" s="233" cm="1">
        <f t="array" ref="F23">SUMPRODUCT((LOWER(INDEX(Attendance!$D:$ZZ,MATCH($A23,Attendance!$A:$A,0),0))="x")*(Attendance!$D$2:$ZZ$2=_xlfn.XLOOKUP(F$1,'Point System'!$A:$A,'Point System'!$B:$B,""))*(TEXT(Attendance!$D$1:$ZZ$1,"mmm")="Jul"))*_xlfn.XLOOKUP(F$1,'Point System'!$A:$A,'Point System'!$C:$C,0)</f>
        <v>0</v>
      </c>
      <c r="G23" s="233" cm="1">
        <f t="array" ref="G23">SUMPRODUCT((LOWER(INDEX(Attendance!$D:$ZZ,MATCH($A23,Attendance!$A:$A,0),0))="x")*(Attendance!$D$2:$ZZ$2=_xlfn.XLOOKUP(G$1,'Point System'!$A:$A,'Point System'!$B:$B,""))*(TEXT(Attendance!$D$1:$ZZ$1,"mmm")="Jul"))*_xlfn.XLOOKUP(G$1,'Point System'!$A:$A,'Point System'!$C:$C,0)</f>
        <v>0</v>
      </c>
      <c r="H23" s="233" cm="1">
        <f t="array" ref="H23">SUMPRODUCT((LOWER(INDEX(Attendance!$D:$ZZ,MATCH($A23,Attendance!$A:$A,0),0))="x")*(Attendance!$D$2:$ZZ$2=_xlfn.XLOOKUP(H$1,'Point System'!$A:$A,'Point System'!$B:$B,""))*(TEXT(Attendance!$D$1:$ZZ$1,"mmm")="Jul"))*_xlfn.XLOOKUP(H$1,'Point System'!$A:$A,'Point System'!$C:$C,0)</f>
        <v>0</v>
      </c>
      <c r="I23" s="233" cm="1">
        <f t="array" ref="I23">SUMPRODUCT((LOWER(INDEX(Attendance!$D:$ZZ,MATCH($A23,Attendance!$A:$A,0),0))="x")*(Attendance!$D$2:$ZZ$2=_xlfn.XLOOKUP(I$1,'Point System'!$A:$A,'Point System'!$B:$B,""))*(TEXT(Attendance!$D$1:$ZZ$1,"mmm")="Jul"))*_xlfn.XLOOKUP(I$1,'Point System'!$A:$A,'Point System'!$C:$C,0)</f>
        <v>0</v>
      </c>
      <c r="J23" s="233" cm="1">
        <f t="array" ref="J23">SUMPRODUCT((LOWER(INDEX(Attendance!$D:$ZZ,MATCH($A23,Attendance!$A:$A,0),0))="x")*(Attendance!$D$2:$ZZ$2=_xlfn.XLOOKUP(J$1,'Point System'!$A:$A,'Point System'!$B:$B,""))*(TEXT(Attendance!$D$1:$ZZ$1,"mmm")="Jul"))*_xlfn.XLOOKUP(J$1,'Point System'!$A:$A,'Point System'!$C:$C,0)</f>
        <v>0</v>
      </c>
      <c r="K23" s="233" cm="1">
        <f t="array" ref="K23">SUMPRODUCT((LOWER(INDEX(Attendance!$D:$ZZ,MATCH($A23,Attendance!$A:$A,0),0))="x")*(Attendance!$D$2:$ZZ$2=_xlfn.XLOOKUP(K$1,'Point System'!$A:$A,'Point System'!$B:$B,""))*(TEXT(Attendance!$D$1:$ZZ$1,"mmm")="Jul"))*_xlfn.XLOOKUP(K$1,'Point System'!$A:$A,'Point System'!$C:$C,0)</f>
        <v>0</v>
      </c>
      <c r="L23" s="188"/>
      <c r="M23" s="188"/>
      <c r="N23" s="188"/>
      <c r="O23" s="188"/>
      <c r="P23" s="241">
        <f t="shared" si="0"/>
        <v>0</v>
      </c>
      <c r="Q23" s="242">
        <f>IFERROR(INDEX(Deduction!$AU:$AU,MATCH($A23,Deduction!$A:$A,0))*_xlfn.XLOOKUP(Q$1,'Point System'!$E:$E,'Point System'!$G:$G,0),0)</f>
        <v>0</v>
      </c>
      <c r="R23" s="242">
        <f>IFERROR(INDEX(Deduction!$AV:$AV,MATCH($A23,Deduction!$A:$A,0))*_xlfn.XLOOKUP(R$1,'Point System'!$E:$E,'Point System'!$G:$G,0),0)</f>
        <v>0</v>
      </c>
      <c r="S23" s="242">
        <f>IFERROR(INDEX(Deduction!$AW:$AW,MATCH($A23,Deduction!$A:$A,0))*_xlfn.XLOOKUP(S$1,'Point System'!$E:$E,'Point System'!$G:$G,0),0)</f>
        <v>0</v>
      </c>
      <c r="T23" s="242">
        <f>IFERROR(INDEX(Deduction!$AX:$AX,MATCH($A23,Deduction!$A:$A,0))*_xlfn.XLOOKUP(T$1,'Point System'!$E:$E,'Point System'!$G:$G,0),0)</f>
        <v>0</v>
      </c>
      <c r="U23" s="242">
        <f>IFERROR(INDEX(Deduction!$AY:$AY,MATCH($A23,Deduction!$A:$A,0))*_xlfn.XLOOKUP(U$1,'Point System'!$E:$E,'Point System'!$G:$G,0),0)</f>
        <v>0</v>
      </c>
      <c r="V23" s="242">
        <f>IFERROR(INDEX(Deduction!$AZ:$AZ,MATCH($A23,Deduction!$A:$A,0))*_xlfn.XLOOKUP(V$1,'Point System'!$E:$E,'Point System'!$G:$G,0),0)</f>
        <v>0</v>
      </c>
      <c r="W23" s="241">
        <f t="shared" si="1"/>
        <v>0</v>
      </c>
      <c r="X23" s="241">
        <f t="shared" si="2"/>
        <v>0</v>
      </c>
      <c r="Y23" s="244" cm="1">
        <f t="array" ref="Y23">IFERROR(SUMPRODUCT((LOWER(INDEX(Attendance!$E:$ZZ,MATCH($A23,Attendance!$A:$A,0),0))="x")*(TEXT(Attendance!$E$1:$ZZ$1,"mmm")="Jul"))/SUMPRODUCT((Attendance!$E$1:$ZZ$1&lt;&gt;"")*(TEXT(Attendance!$E$1:$ZZ$1,"mmm")="Jul")),0)</f>
        <v>0</v>
      </c>
      <c r="Z23" s="245" cm="1">
        <f t="array" ref="Z23">IFERROR(SUMPRODUCT((LOWER(INDEX(Attendance!$E:$ZZ,MATCH($A23,Attendance!$A:$A,0),0))="x")*(Attendance!$E$2:$ZZ$2=_xlfn.XLOOKUP(E$1,'Point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24" spans="1:26" x14ac:dyDescent="0.25">
      <c r="A24" s="58">
        <f>Attendance!A23</f>
        <v>21</v>
      </c>
      <c r="B24" s="60" t="str">
        <f>IF($A24=0,"",IFERROR(_xlfn.LET(_xlpm.x,INDEX(Attendance!$B:$B,MATCH($A24,Attendance!$A:$A,0)),IF(_xlpm.x=0,"",_xlpm.x)),""))</f>
        <v/>
      </c>
      <c r="C24" s="60" t="str">
        <f>IF($A24=0,"",IFERROR(_xlfn.LET(_xlpm.x,INDEX(Attendance!$C:$C,MATCH($A24,Attendance!$A:$A,0)),IF(_xlpm.x=0,"",_xlpm.x)),""))</f>
        <v/>
      </c>
      <c r="D24" s="60" t="str">
        <f>IF($A24=0,"",IFERROR(_xlfn.LET(_xlpm.x,INDEX(Attendance!$D:$D,MATCH($A24,Attendance!$A:$A,0)),IF(_xlpm.x=0,"",_xlpm.x)),""))</f>
        <v/>
      </c>
      <c r="E24" s="233" cm="1">
        <f t="array" ref="E24">SUMPRODUCT((LOWER(INDEX(Attendance!$D:$ZZ,MATCH($A24,Attendance!$A:$A,0),0))="x")*(Attendance!$D$2:$ZZ$2=_xlfn.XLOOKUP(E$1,'Point System'!$A:$A,'Point System'!$B:$B,""))*(TEXT(Attendance!$D$1:$ZZ$1,"mmm")="Jul"))*_xlfn.XLOOKUP(E$1,'Point System'!$A:$A,'Point System'!$C:$C,0)</f>
        <v>0</v>
      </c>
      <c r="F24" s="233" cm="1">
        <f t="array" ref="F24">SUMPRODUCT((LOWER(INDEX(Attendance!$D:$ZZ,MATCH($A24,Attendance!$A:$A,0),0))="x")*(Attendance!$D$2:$ZZ$2=_xlfn.XLOOKUP(F$1,'Point System'!$A:$A,'Point System'!$B:$B,""))*(TEXT(Attendance!$D$1:$ZZ$1,"mmm")="Jul"))*_xlfn.XLOOKUP(F$1,'Point System'!$A:$A,'Point System'!$C:$C,0)</f>
        <v>0</v>
      </c>
      <c r="G24" s="233" cm="1">
        <f t="array" ref="G24">SUMPRODUCT((LOWER(INDEX(Attendance!$D:$ZZ,MATCH($A24,Attendance!$A:$A,0),0))="x")*(Attendance!$D$2:$ZZ$2=_xlfn.XLOOKUP(G$1,'Point System'!$A:$A,'Point System'!$B:$B,""))*(TEXT(Attendance!$D$1:$ZZ$1,"mmm")="Jul"))*_xlfn.XLOOKUP(G$1,'Point System'!$A:$A,'Point System'!$C:$C,0)</f>
        <v>0</v>
      </c>
      <c r="H24" s="233" cm="1">
        <f t="array" ref="H24">SUMPRODUCT((LOWER(INDEX(Attendance!$D:$ZZ,MATCH($A24,Attendance!$A:$A,0),0))="x")*(Attendance!$D$2:$ZZ$2=_xlfn.XLOOKUP(H$1,'Point System'!$A:$A,'Point System'!$B:$B,""))*(TEXT(Attendance!$D$1:$ZZ$1,"mmm")="Jul"))*_xlfn.XLOOKUP(H$1,'Point System'!$A:$A,'Point System'!$C:$C,0)</f>
        <v>0</v>
      </c>
      <c r="I24" s="233" cm="1">
        <f t="array" ref="I24">SUMPRODUCT((LOWER(INDEX(Attendance!$D:$ZZ,MATCH($A24,Attendance!$A:$A,0),0))="x")*(Attendance!$D$2:$ZZ$2=_xlfn.XLOOKUP(I$1,'Point System'!$A:$A,'Point System'!$B:$B,""))*(TEXT(Attendance!$D$1:$ZZ$1,"mmm")="Jul"))*_xlfn.XLOOKUP(I$1,'Point System'!$A:$A,'Point System'!$C:$C,0)</f>
        <v>0</v>
      </c>
      <c r="J24" s="233" cm="1">
        <f t="array" ref="J24">SUMPRODUCT((LOWER(INDEX(Attendance!$D:$ZZ,MATCH($A24,Attendance!$A:$A,0),0))="x")*(Attendance!$D$2:$ZZ$2=_xlfn.XLOOKUP(J$1,'Point System'!$A:$A,'Point System'!$B:$B,""))*(TEXT(Attendance!$D$1:$ZZ$1,"mmm")="Jul"))*_xlfn.XLOOKUP(J$1,'Point System'!$A:$A,'Point System'!$C:$C,0)</f>
        <v>0</v>
      </c>
      <c r="K24" s="233" cm="1">
        <f t="array" ref="K24">SUMPRODUCT((LOWER(INDEX(Attendance!$D:$ZZ,MATCH($A24,Attendance!$A:$A,0),0))="x")*(Attendance!$D$2:$ZZ$2=_xlfn.XLOOKUP(K$1,'Point System'!$A:$A,'Point System'!$B:$B,""))*(TEXT(Attendance!$D$1:$ZZ$1,"mmm")="Jul"))*_xlfn.XLOOKUP(K$1,'Point System'!$A:$A,'Point System'!$C:$C,0)</f>
        <v>0</v>
      </c>
      <c r="L24" s="188"/>
      <c r="M24" s="188"/>
      <c r="N24" s="188"/>
      <c r="O24" s="188"/>
      <c r="P24" s="241">
        <f t="shared" si="0"/>
        <v>0</v>
      </c>
      <c r="Q24" s="242">
        <f>IFERROR(INDEX(Deduction!$AU:$AU,MATCH($A24,Deduction!$A:$A,0))*_xlfn.XLOOKUP(Q$1,'Point System'!$E:$E,'Point System'!$G:$G,0),0)</f>
        <v>0</v>
      </c>
      <c r="R24" s="242">
        <f>IFERROR(INDEX(Deduction!$AV:$AV,MATCH($A24,Deduction!$A:$A,0))*_xlfn.XLOOKUP(R$1,'Point System'!$E:$E,'Point System'!$G:$G,0),0)</f>
        <v>0</v>
      </c>
      <c r="S24" s="242">
        <f>IFERROR(INDEX(Deduction!$AW:$AW,MATCH($A24,Deduction!$A:$A,0))*_xlfn.XLOOKUP(S$1,'Point System'!$E:$E,'Point System'!$G:$G,0),0)</f>
        <v>0</v>
      </c>
      <c r="T24" s="242">
        <f>IFERROR(INDEX(Deduction!$AX:$AX,MATCH($A24,Deduction!$A:$A,0))*_xlfn.XLOOKUP(T$1,'Point System'!$E:$E,'Point System'!$G:$G,0),0)</f>
        <v>0</v>
      </c>
      <c r="U24" s="242">
        <f>IFERROR(INDEX(Deduction!$AY:$AY,MATCH($A24,Deduction!$A:$A,0))*_xlfn.XLOOKUP(U$1,'Point System'!$E:$E,'Point System'!$G:$G,0),0)</f>
        <v>0</v>
      </c>
      <c r="V24" s="242">
        <f>IFERROR(INDEX(Deduction!$AZ:$AZ,MATCH($A24,Deduction!$A:$A,0))*_xlfn.XLOOKUP(V$1,'Point System'!$E:$E,'Point System'!$G:$G,0),0)</f>
        <v>0</v>
      </c>
      <c r="W24" s="241">
        <f t="shared" si="1"/>
        <v>0</v>
      </c>
      <c r="X24" s="241">
        <f t="shared" si="2"/>
        <v>0</v>
      </c>
      <c r="Y24" s="244" cm="1">
        <f t="array" ref="Y24">IFERROR(SUMPRODUCT((LOWER(INDEX(Attendance!$E:$ZZ,MATCH($A24,Attendance!$A:$A,0),0))="x")*(TEXT(Attendance!$E$1:$ZZ$1,"mmm")="Jul"))/SUMPRODUCT((Attendance!$E$1:$ZZ$1&lt;&gt;"")*(TEXT(Attendance!$E$1:$ZZ$1,"mmm")="Jul")),0)</f>
        <v>0</v>
      </c>
      <c r="Z24" s="245" cm="1">
        <f t="array" ref="Z24">IFERROR(SUMPRODUCT((LOWER(INDEX(Attendance!$E:$ZZ,MATCH($A24,Attendance!$A:$A,0),0))="x")*(Attendance!$E$2:$ZZ$2=_xlfn.XLOOKUP(E$1,'Point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25" spans="1:26" x14ac:dyDescent="0.25">
      <c r="A25" s="60">
        <f>Attendance!A24</f>
        <v>22</v>
      </c>
      <c r="B25" s="60" t="str">
        <f>IF($A25=0,"",IFERROR(_xlfn.LET(_xlpm.x,INDEX(Attendance!$B:$B,MATCH($A25,Attendance!$A:$A,0)),IF(_xlpm.x=0,"",_xlpm.x)),""))</f>
        <v/>
      </c>
      <c r="C25" s="60" t="str">
        <f>IF($A25=0,"",IFERROR(_xlfn.LET(_xlpm.x,INDEX(Attendance!$C:$C,MATCH($A25,Attendance!$A:$A,0)),IF(_xlpm.x=0,"",_xlpm.x)),""))</f>
        <v/>
      </c>
      <c r="D25" s="60" t="str">
        <f>IF($A25=0,"",IFERROR(_xlfn.LET(_xlpm.x,INDEX(Attendance!$D:$D,MATCH($A25,Attendance!$A:$A,0)),IF(_xlpm.x=0,"",_xlpm.x)),""))</f>
        <v/>
      </c>
      <c r="E25" s="233" cm="1">
        <f t="array" ref="E25">SUMPRODUCT((LOWER(INDEX(Attendance!$D:$ZZ,MATCH($A25,Attendance!$A:$A,0),0))="x")*(Attendance!$D$2:$ZZ$2=_xlfn.XLOOKUP(E$1,'Point System'!$A:$A,'Point System'!$B:$B,""))*(TEXT(Attendance!$D$1:$ZZ$1,"mmm")="Jul"))*_xlfn.XLOOKUP(E$1,'Point System'!$A:$A,'Point System'!$C:$C,0)</f>
        <v>0</v>
      </c>
      <c r="F25" s="233" cm="1">
        <f t="array" ref="F25">SUMPRODUCT((LOWER(INDEX(Attendance!$D:$ZZ,MATCH($A25,Attendance!$A:$A,0),0))="x")*(Attendance!$D$2:$ZZ$2=_xlfn.XLOOKUP(F$1,'Point System'!$A:$A,'Point System'!$B:$B,""))*(TEXT(Attendance!$D$1:$ZZ$1,"mmm")="Jul"))*_xlfn.XLOOKUP(F$1,'Point System'!$A:$A,'Point System'!$C:$C,0)</f>
        <v>0</v>
      </c>
      <c r="G25" s="233" cm="1">
        <f t="array" ref="G25">SUMPRODUCT((LOWER(INDEX(Attendance!$D:$ZZ,MATCH($A25,Attendance!$A:$A,0),0))="x")*(Attendance!$D$2:$ZZ$2=_xlfn.XLOOKUP(G$1,'Point System'!$A:$A,'Point System'!$B:$B,""))*(TEXT(Attendance!$D$1:$ZZ$1,"mmm")="Jul"))*_xlfn.XLOOKUP(G$1,'Point System'!$A:$A,'Point System'!$C:$C,0)</f>
        <v>0</v>
      </c>
      <c r="H25" s="233" cm="1">
        <f t="array" ref="H25">SUMPRODUCT((LOWER(INDEX(Attendance!$D:$ZZ,MATCH($A25,Attendance!$A:$A,0),0))="x")*(Attendance!$D$2:$ZZ$2=_xlfn.XLOOKUP(H$1,'Point System'!$A:$A,'Point System'!$B:$B,""))*(TEXT(Attendance!$D$1:$ZZ$1,"mmm")="Jul"))*_xlfn.XLOOKUP(H$1,'Point System'!$A:$A,'Point System'!$C:$C,0)</f>
        <v>0</v>
      </c>
      <c r="I25" s="233" cm="1">
        <f t="array" ref="I25">SUMPRODUCT((LOWER(INDEX(Attendance!$D:$ZZ,MATCH($A25,Attendance!$A:$A,0),0))="x")*(Attendance!$D$2:$ZZ$2=_xlfn.XLOOKUP(I$1,'Point System'!$A:$A,'Point System'!$B:$B,""))*(TEXT(Attendance!$D$1:$ZZ$1,"mmm")="Jul"))*_xlfn.XLOOKUP(I$1,'Point System'!$A:$A,'Point System'!$C:$C,0)</f>
        <v>0</v>
      </c>
      <c r="J25" s="233" cm="1">
        <f t="array" ref="J25">SUMPRODUCT((LOWER(INDEX(Attendance!$D:$ZZ,MATCH($A25,Attendance!$A:$A,0),0))="x")*(Attendance!$D$2:$ZZ$2=_xlfn.XLOOKUP(J$1,'Point System'!$A:$A,'Point System'!$B:$B,""))*(TEXT(Attendance!$D$1:$ZZ$1,"mmm")="Jul"))*_xlfn.XLOOKUP(J$1,'Point System'!$A:$A,'Point System'!$C:$C,0)</f>
        <v>0</v>
      </c>
      <c r="K25" s="233" cm="1">
        <f t="array" ref="K25">SUMPRODUCT((LOWER(INDEX(Attendance!$D:$ZZ,MATCH($A25,Attendance!$A:$A,0),0))="x")*(Attendance!$D$2:$ZZ$2=_xlfn.XLOOKUP(K$1,'Point System'!$A:$A,'Point System'!$B:$B,""))*(TEXT(Attendance!$D$1:$ZZ$1,"mmm")="Jul"))*_xlfn.XLOOKUP(K$1,'Point System'!$A:$A,'Point System'!$C:$C,0)</f>
        <v>0</v>
      </c>
      <c r="L25" s="188"/>
      <c r="M25" s="188"/>
      <c r="N25" s="188"/>
      <c r="O25" s="188"/>
      <c r="P25" s="241">
        <f t="shared" si="0"/>
        <v>0</v>
      </c>
      <c r="Q25" s="242">
        <f>IFERROR(INDEX(Deduction!$AU:$AU,MATCH($A25,Deduction!$A:$A,0))*_xlfn.XLOOKUP(Q$1,'Point System'!$E:$E,'Point System'!$G:$G,0),0)</f>
        <v>0</v>
      </c>
      <c r="R25" s="242">
        <f>IFERROR(INDEX(Deduction!$AV:$AV,MATCH($A25,Deduction!$A:$A,0))*_xlfn.XLOOKUP(R$1,'Point System'!$E:$E,'Point System'!$G:$G,0),0)</f>
        <v>0</v>
      </c>
      <c r="S25" s="242">
        <f>IFERROR(INDEX(Deduction!$AW:$AW,MATCH($A25,Deduction!$A:$A,0))*_xlfn.XLOOKUP(S$1,'Point System'!$E:$E,'Point System'!$G:$G,0),0)</f>
        <v>0</v>
      </c>
      <c r="T25" s="242">
        <f>IFERROR(INDEX(Deduction!$AX:$AX,MATCH($A25,Deduction!$A:$A,0))*_xlfn.XLOOKUP(T$1,'Point System'!$E:$E,'Point System'!$G:$G,0),0)</f>
        <v>0</v>
      </c>
      <c r="U25" s="242">
        <f>IFERROR(INDEX(Deduction!$AY:$AY,MATCH($A25,Deduction!$A:$A,0))*_xlfn.XLOOKUP(U$1,'Point System'!$E:$E,'Point System'!$G:$G,0),0)</f>
        <v>0</v>
      </c>
      <c r="V25" s="242">
        <f>IFERROR(INDEX(Deduction!$AZ:$AZ,MATCH($A25,Deduction!$A:$A,0))*_xlfn.XLOOKUP(V$1,'Point System'!$E:$E,'Point System'!$G:$G,0),0)</f>
        <v>0</v>
      </c>
      <c r="W25" s="241">
        <f t="shared" si="1"/>
        <v>0</v>
      </c>
      <c r="X25" s="241">
        <f t="shared" si="2"/>
        <v>0</v>
      </c>
      <c r="Y25" s="244" cm="1">
        <f t="array" ref="Y25">IFERROR(SUMPRODUCT((LOWER(INDEX(Attendance!$E:$ZZ,MATCH($A25,Attendance!$A:$A,0),0))="x")*(TEXT(Attendance!$E$1:$ZZ$1,"mmm")="Jul"))/SUMPRODUCT((Attendance!$E$1:$ZZ$1&lt;&gt;"")*(TEXT(Attendance!$E$1:$ZZ$1,"mmm")="Jul")),0)</f>
        <v>0</v>
      </c>
      <c r="Z25" s="245" cm="1">
        <f t="array" ref="Z25">IFERROR(SUMPRODUCT((LOWER(INDEX(Attendance!$E:$ZZ,MATCH($A25,Attendance!$A:$A,0),0))="x")*(Attendance!$E$2:$ZZ$2=_xlfn.XLOOKUP(E$1,'Point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26" spans="1:26" x14ac:dyDescent="0.25">
      <c r="A26" s="58">
        <f>Attendance!A25</f>
        <v>23</v>
      </c>
      <c r="B26" s="60" t="str">
        <f>IF($A26=0,"",IFERROR(_xlfn.LET(_xlpm.x,INDEX(Attendance!$B:$B,MATCH($A26,Attendance!$A:$A,0)),IF(_xlpm.x=0,"",_xlpm.x)),""))</f>
        <v/>
      </c>
      <c r="C26" s="60" t="str">
        <f>IF($A26=0,"",IFERROR(_xlfn.LET(_xlpm.x,INDEX(Attendance!$C:$C,MATCH($A26,Attendance!$A:$A,0)),IF(_xlpm.x=0,"",_xlpm.x)),""))</f>
        <v/>
      </c>
      <c r="D26" s="60" t="str">
        <f>IF($A26=0,"",IFERROR(_xlfn.LET(_xlpm.x,INDEX(Attendance!$D:$D,MATCH($A26,Attendance!$A:$A,0)),IF(_xlpm.x=0,"",_xlpm.x)),""))</f>
        <v/>
      </c>
      <c r="E26" s="233" cm="1">
        <f t="array" ref="E26">SUMPRODUCT((LOWER(INDEX(Attendance!$D:$ZZ,MATCH($A26,Attendance!$A:$A,0),0))="x")*(Attendance!$D$2:$ZZ$2=_xlfn.XLOOKUP(E$1,'Point System'!$A:$A,'Point System'!$B:$B,""))*(TEXT(Attendance!$D$1:$ZZ$1,"mmm")="Jul"))*_xlfn.XLOOKUP(E$1,'Point System'!$A:$A,'Point System'!$C:$C,0)</f>
        <v>0</v>
      </c>
      <c r="F26" s="233" cm="1">
        <f t="array" ref="F26">SUMPRODUCT((LOWER(INDEX(Attendance!$D:$ZZ,MATCH($A26,Attendance!$A:$A,0),0))="x")*(Attendance!$D$2:$ZZ$2=_xlfn.XLOOKUP(F$1,'Point System'!$A:$A,'Point System'!$B:$B,""))*(TEXT(Attendance!$D$1:$ZZ$1,"mmm")="Jul"))*_xlfn.XLOOKUP(F$1,'Point System'!$A:$A,'Point System'!$C:$C,0)</f>
        <v>0</v>
      </c>
      <c r="G26" s="233" cm="1">
        <f t="array" ref="G26">SUMPRODUCT((LOWER(INDEX(Attendance!$D:$ZZ,MATCH($A26,Attendance!$A:$A,0),0))="x")*(Attendance!$D$2:$ZZ$2=_xlfn.XLOOKUP(G$1,'Point System'!$A:$A,'Point System'!$B:$B,""))*(TEXT(Attendance!$D$1:$ZZ$1,"mmm")="Jul"))*_xlfn.XLOOKUP(G$1,'Point System'!$A:$A,'Point System'!$C:$C,0)</f>
        <v>0</v>
      </c>
      <c r="H26" s="233" cm="1">
        <f t="array" ref="H26">SUMPRODUCT((LOWER(INDEX(Attendance!$D:$ZZ,MATCH($A26,Attendance!$A:$A,0),0))="x")*(Attendance!$D$2:$ZZ$2=_xlfn.XLOOKUP(H$1,'Point System'!$A:$A,'Point System'!$B:$B,""))*(TEXT(Attendance!$D$1:$ZZ$1,"mmm")="Jul"))*_xlfn.XLOOKUP(H$1,'Point System'!$A:$A,'Point System'!$C:$C,0)</f>
        <v>0</v>
      </c>
      <c r="I26" s="233" cm="1">
        <f t="array" ref="I26">SUMPRODUCT((LOWER(INDEX(Attendance!$D:$ZZ,MATCH($A26,Attendance!$A:$A,0),0))="x")*(Attendance!$D$2:$ZZ$2=_xlfn.XLOOKUP(I$1,'Point System'!$A:$A,'Point System'!$B:$B,""))*(TEXT(Attendance!$D$1:$ZZ$1,"mmm")="Jul"))*_xlfn.XLOOKUP(I$1,'Point System'!$A:$A,'Point System'!$C:$C,0)</f>
        <v>0</v>
      </c>
      <c r="J26" s="233" cm="1">
        <f t="array" ref="J26">SUMPRODUCT((LOWER(INDEX(Attendance!$D:$ZZ,MATCH($A26,Attendance!$A:$A,0),0))="x")*(Attendance!$D$2:$ZZ$2=_xlfn.XLOOKUP(J$1,'Point System'!$A:$A,'Point System'!$B:$B,""))*(TEXT(Attendance!$D$1:$ZZ$1,"mmm")="Jul"))*_xlfn.XLOOKUP(J$1,'Point System'!$A:$A,'Point System'!$C:$C,0)</f>
        <v>0</v>
      </c>
      <c r="K26" s="233" cm="1">
        <f t="array" ref="K26">SUMPRODUCT((LOWER(INDEX(Attendance!$D:$ZZ,MATCH($A26,Attendance!$A:$A,0),0))="x")*(Attendance!$D$2:$ZZ$2=_xlfn.XLOOKUP(K$1,'Point System'!$A:$A,'Point System'!$B:$B,""))*(TEXT(Attendance!$D$1:$ZZ$1,"mmm")="Jul"))*_xlfn.XLOOKUP(K$1,'Point System'!$A:$A,'Point System'!$C:$C,0)</f>
        <v>0</v>
      </c>
      <c r="L26" s="188"/>
      <c r="M26" s="188"/>
      <c r="N26" s="188"/>
      <c r="O26" s="188"/>
      <c r="P26" s="241">
        <f t="shared" si="0"/>
        <v>0</v>
      </c>
      <c r="Q26" s="242">
        <f>IFERROR(INDEX(Deduction!$AU:$AU,MATCH($A26,Deduction!$A:$A,0))*_xlfn.XLOOKUP(Q$1,'Point System'!$E:$E,'Point System'!$G:$G,0),0)</f>
        <v>0</v>
      </c>
      <c r="R26" s="242">
        <f>IFERROR(INDEX(Deduction!$AV:$AV,MATCH($A26,Deduction!$A:$A,0))*_xlfn.XLOOKUP(R$1,'Point System'!$E:$E,'Point System'!$G:$G,0),0)</f>
        <v>0</v>
      </c>
      <c r="S26" s="242">
        <f>IFERROR(INDEX(Deduction!$AW:$AW,MATCH($A26,Deduction!$A:$A,0))*_xlfn.XLOOKUP(S$1,'Point System'!$E:$E,'Point System'!$G:$G,0),0)</f>
        <v>0</v>
      </c>
      <c r="T26" s="242">
        <f>IFERROR(INDEX(Deduction!$AX:$AX,MATCH($A26,Deduction!$A:$A,0))*_xlfn.XLOOKUP(T$1,'Point System'!$E:$E,'Point System'!$G:$G,0),0)</f>
        <v>0</v>
      </c>
      <c r="U26" s="242">
        <f>IFERROR(INDEX(Deduction!$AY:$AY,MATCH($A26,Deduction!$A:$A,0))*_xlfn.XLOOKUP(U$1,'Point System'!$E:$E,'Point System'!$G:$G,0),0)</f>
        <v>0</v>
      </c>
      <c r="V26" s="242">
        <f>IFERROR(INDEX(Deduction!$AZ:$AZ,MATCH($A26,Deduction!$A:$A,0))*_xlfn.XLOOKUP(V$1,'Point System'!$E:$E,'Point System'!$G:$G,0),0)</f>
        <v>0</v>
      </c>
      <c r="W26" s="241">
        <f t="shared" si="1"/>
        <v>0</v>
      </c>
      <c r="X26" s="241">
        <f t="shared" si="2"/>
        <v>0</v>
      </c>
      <c r="Y26" s="244" cm="1">
        <f t="array" ref="Y26">IFERROR(SUMPRODUCT((LOWER(INDEX(Attendance!$E:$ZZ,MATCH($A26,Attendance!$A:$A,0),0))="x")*(TEXT(Attendance!$E$1:$ZZ$1,"mmm")="Jul"))/SUMPRODUCT((Attendance!$E$1:$ZZ$1&lt;&gt;"")*(TEXT(Attendance!$E$1:$ZZ$1,"mmm")="Jul")),0)</f>
        <v>0</v>
      </c>
      <c r="Z26" s="245" cm="1">
        <f t="array" ref="Z26">IFERROR(SUMPRODUCT((LOWER(INDEX(Attendance!$E:$ZZ,MATCH($A26,Attendance!$A:$A,0),0))="x")*(Attendance!$E$2:$ZZ$2=_xlfn.XLOOKUP(E$1,'Point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27" spans="1:26" x14ac:dyDescent="0.25">
      <c r="A27" s="60">
        <f>Attendance!A26</f>
        <v>24</v>
      </c>
      <c r="B27" s="60" t="str">
        <f>IF($A27=0,"",IFERROR(_xlfn.LET(_xlpm.x,INDEX(Attendance!$B:$B,MATCH($A27,Attendance!$A:$A,0)),IF(_xlpm.x=0,"",_xlpm.x)),""))</f>
        <v/>
      </c>
      <c r="C27" s="60" t="str">
        <f>IF($A27=0,"",IFERROR(_xlfn.LET(_xlpm.x,INDEX(Attendance!$C:$C,MATCH($A27,Attendance!$A:$A,0)),IF(_xlpm.x=0,"",_xlpm.x)),""))</f>
        <v/>
      </c>
      <c r="D27" s="60" t="str">
        <f>IF($A27=0,"",IFERROR(_xlfn.LET(_xlpm.x,INDEX(Attendance!$D:$D,MATCH($A27,Attendance!$A:$A,0)),IF(_xlpm.x=0,"",_xlpm.x)),""))</f>
        <v/>
      </c>
      <c r="E27" s="233" cm="1">
        <f t="array" ref="E27">SUMPRODUCT((LOWER(INDEX(Attendance!$D:$ZZ,MATCH($A27,Attendance!$A:$A,0),0))="x")*(Attendance!$D$2:$ZZ$2=_xlfn.XLOOKUP(E$1,'Point System'!$A:$A,'Point System'!$B:$B,""))*(TEXT(Attendance!$D$1:$ZZ$1,"mmm")="Jul"))*_xlfn.XLOOKUP(E$1,'Point System'!$A:$A,'Point System'!$C:$C,0)</f>
        <v>0</v>
      </c>
      <c r="F27" s="233" cm="1">
        <f t="array" ref="F27">SUMPRODUCT((LOWER(INDEX(Attendance!$D:$ZZ,MATCH($A27,Attendance!$A:$A,0),0))="x")*(Attendance!$D$2:$ZZ$2=_xlfn.XLOOKUP(F$1,'Point System'!$A:$A,'Point System'!$B:$B,""))*(TEXT(Attendance!$D$1:$ZZ$1,"mmm")="Jul"))*_xlfn.XLOOKUP(F$1,'Point System'!$A:$A,'Point System'!$C:$C,0)</f>
        <v>0</v>
      </c>
      <c r="G27" s="233" cm="1">
        <f t="array" ref="G27">SUMPRODUCT((LOWER(INDEX(Attendance!$D:$ZZ,MATCH($A27,Attendance!$A:$A,0),0))="x")*(Attendance!$D$2:$ZZ$2=_xlfn.XLOOKUP(G$1,'Point System'!$A:$A,'Point System'!$B:$B,""))*(TEXT(Attendance!$D$1:$ZZ$1,"mmm")="Jul"))*_xlfn.XLOOKUP(G$1,'Point System'!$A:$A,'Point System'!$C:$C,0)</f>
        <v>0</v>
      </c>
      <c r="H27" s="233" cm="1">
        <f t="array" ref="H27">SUMPRODUCT((LOWER(INDEX(Attendance!$D:$ZZ,MATCH($A27,Attendance!$A:$A,0),0))="x")*(Attendance!$D$2:$ZZ$2=_xlfn.XLOOKUP(H$1,'Point System'!$A:$A,'Point System'!$B:$B,""))*(TEXT(Attendance!$D$1:$ZZ$1,"mmm")="Jul"))*_xlfn.XLOOKUP(H$1,'Point System'!$A:$A,'Point System'!$C:$C,0)</f>
        <v>0</v>
      </c>
      <c r="I27" s="233" cm="1">
        <f t="array" ref="I27">SUMPRODUCT((LOWER(INDEX(Attendance!$D:$ZZ,MATCH($A27,Attendance!$A:$A,0),0))="x")*(Attendance!$D$2:$ZZ$2=_xlfn.XLOOKUP(I$1,'Point System'!$A:$A,'Point System'!$B:$B,""))*(TEXT(Attendance!$D$1:$ZZ$1,"mmm")="Jul"))*_xlfn.XLOOKUP(I$1,'Point System'!$A:$A,'Point System'!$C:$C,0)</f>
        <v>0</v>
      </c>
      <c r="J27" s="233" cm="1">
        <f t="array" ref="J27">SUMPRODUCT((LOWER(INDEX(Attendance!$D:$ZZ,MATCH($A27,Attendance!$A:$A,0),0))="x")*(Attendance!$D$2:$ZZ$2=_xlfn.XLOOKUP(J$1,'Point System'!$A:$A,'Point System'!$B:$B,""))*(TEXT(Attendance!$D$1:$ZZ$1,"mmm")="Jul"))*_xlfn.XLOOKUP(J$1,'Point System'!$A:$A,'Point System'!$C:$C,0)</f>
        <v>0</v>
      </c>
      <c r="K27" s="233" cm="1">
        <f t="array" ref="K27">SUMPRODUCT((LOWER(INDEX(Attendance!$D:$ZZ,MATCH($A27,Attendance!$A:$A,0),0))="x")*(Attendance!$D$2:$ZZ$2=_xlfn.XLOOKUP(K$1,'Point System'!$A:$A,'Point System'!$B:$B,""))*(TEXT(Attendance!$D$1:$ZZ$1,"mmm")="Jul"))*_xlfn.XLOOKUP(K$1,'Point System'!$A:$A,'Point System'!$C:$C,0)</f>
        <v>0</v>
      </c>
      <c r="L27" s="188"/>
      <c r="M27" s="188"/>
      <c r="N27" s="188"/>
      <c r="O27" s="188"/>
      <c r="P27" s="241">
        <f t="shared" si="0"/>
        <v>0</v>
      </c>
      <c r="Q27" s="242">
        <f>IFERROR(INDEX(Deduction!$AU:$AU,MATCH($A27,Deduction!$A:$A,0))*_xlfn.XLOOKUP(Q$1,'Point System'!$E:$E,'Point System'!$G:$G,0),0)</f>
        <v>0</v>
      </c>
      <c r="R27" s="242">
        <f>IFERROR(INDEX(Deduction!$AV:$AV,MATCH($A27,Deduction!$A:$A,0))*_xlfn.XLOOKUP(R$1,'Point System'!$E:$E,'Point System'!$G:$G,0),0)</f>
        <v>0</v>
      </c>
      <c r="S27" s="242">
        <f>IFERROR(INDEX(Deduction!$AW:$AW,MATCH($A27,Deduction!$A:$A,0))*_xlfn.XLOOKUP(S$1,'Point System'!$E:$E,'Point System'!$G:$G,0),0)</f>
        <v>0</v>
      </c>
      <c r="T27" s="242">
        <f>IFERROR(INDEX(Deduction!$AX:$AX,MATCH($A27,Deduction!$A:$A,0))*_xlfn.XLOOKUP(T$1,'Point System'!$E:$E,'Point System'!$G:$G,0),0)</f>
        <v>0</v>
      </c>
      <c r="U27" s="242">
        <f>IFERROR(INDEX(Deduction!$AY:$AY,MATCH($A27,Deduction!$A:$A,0))*_xlfn.XLOOKUP(U$1,'Point System'!$E:$E,'Point System'!$G:$G,0),0)</f>
        <v>0</v>
      </c>
      <c r="V27" s="242">
        <f>IFERROR(INDEX(Deduction!$AZ:$AZ,MATCH($A27,Deduction!$A:$A,0))*_xlfn.XLOOKUP(V$1,'Point System'!$E:$E,'Point System'!$G:$G,0),0)</f>
        <v>0</v>
      </c>
      <c r="W27" s="241">
        <f t="shared" si="1"/>
        <v>0</v>
      </c>
      <c r="X27" s="241">
        <f t="shared" si="2"/>
        <v>0</v>
      </c>
      <c r="Y27" s="244" cm="1">
        <f t="array" ref="Y27">IFERROR(SUMPRODUCT((LOWER(INDEX(Attendance!$E:$ZZ,MATCH($A27,Attendance!$A:$A,0),0))="x")*(TEXT(Attendance!$E$1:$ZZ$1,"mmm")="Jul"))/SUMPRODUCT((Attendance!$E$1:$ZZ$1&lt;&gt;"")*(TEXT(Attendance!$E$1:$ZZ$1,"mmm")="Jul")),0)</f>
        <v>0</v>
      </c>
      <c r="Z27" s="245" cm="1">
        <f t="array" ref="Z27">IFERROR(SUMPRODUCT((LOWER(INDEX(Attendance!$E:$ZZ,MATCH($A27,Attendance!$A:$A,0),0))="x")*(Attendance!$E$2:$ZZ$2=_xlfn.XLOOKUP(E$1,'Point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28" spans="1:26" x14ac:dyDescent="0.25">
      <c r="A28" s="58">
        <f>Attendance!A27</f>
        <v>25</v>
      </c>
      <c r="B28" s="60" t="str">
        <f>IF($A28=0,"",IFERROR(_xlfn.LET(_xlpm.x,INDEX(Attendance!$B:$B,MATCH($A28,Attendance!$A:$A,0)),IF(_xlpm.x=0,"",_xlpm.x)),""))</f>
        <v/>
      </c>
      <c r="C28" s="60" t="str">
        <f>IF($A28=0,"",IFERROR(_xlfn.LET(_xlpm.x,INDEX(Attendance!$C:$C,MATCH($A28,Attendance!$A:$A,0)),IF(_xlpm.x=0,"",_xlpm.x)),""))</f>
        <v/>
      </c>
      <c r="D28" s="60" t="str">
        <f>IF($A28=0,"",IFERROR(_xlfn.LET(_xlpm.x,INDEX(Attendance!$D:$D,MATCH($A28,Attendance!$A:$A,0)),IF(_xlpm.x=0,"",_xlpm.x)),""))</f>
        <v/>
      </c>
      <c r="E28" s="233" cm="1">
        <f t="array" ref="E28">SUMPRODUCT((LOWER(INDEX(Attendance!$D:$ZZ,MATCH($A28,Attendance!$A:$A,0),0))="x")*(Attendance!$D$2:$ZZ$2=_xlfn.XLOOKUP(E$1,'Point System'!$A:$A,'Point System'!$B:$B,""))*(TEXT(Attendance!$D$1:$ZZ$1,"mmm")="Jul"))*_xlfn.XLOOKUP(E$1,'Point System'!$A:$A,'Point System'!$C:$C,0)</f>
        <v>0</v>
      </c>
      <c r="F28" s="233" cm="1">
        <f t="array" ref="F28">SUMPRODUCT((LOWER(INDEX(Attendance!$D:$ZZ,MATCH($A28,Attendance!$A:$A,0),0))="x")*(Attendance!$D$2:$ZZ$2=_xlfn.XLOOKUP(F$1,'Point System'!$A:$A,'Point System'!$B:$B,""))*(TEXT(Attendance!$D$1:$ZZ$1,"mmm")="Jul"))*_xlfn.XLOOKUP(F$1,'Point System'!$A:$A,'Point System'!$C:$C,0)</f>
        <v>0</v>
      </c>
      <c r="G28" s="233" cm="1">
        <f t="array" ref="G28">SUMPRODUCT((LOWER(INDEX(Attendance!$D:$ZZ,MATCH($A28,Attendance!$A:$A,0),0))="x")*(Attendance!$D$2:$ZZ$2=_xlfn.XLOOKUP(G$1,'Point System'!$A:$A,'Point System'!$B:$B,""))*(TEXT(Attendance!$D$1:$ZZ$1,"mmm")="Jul"))*_xlfn.XLOOKUP(G$1,'Point System'!$A:$A,'Point System'!$C:$C,0)</f>
        <v>0</v>
      </c>
      <c r="H28" s="233" cm="1">
        <f t="array" ref="H28">SUMPRODUCT((LOWER(INDEX(Attendance!$D:$ZZ,MATCH($A28,Attendance!$A:$A,0),0))="x")*(Attendance!$D$2:$ZZ$2=_xlfn.XLOOKUP(H$1,'Point System'!$A:$A,'Point System'!$B:$B,""))*(TEXT(Attendance!$D$1:$ZZ$1,"mmm")="Jul"))*_xlfn.XLOOKUP(H$1,'Point System'!$A:$A,'Point System'!$C:$C,0)</f>
        <v>0</v>
      </c>
      <c r="I28" s="233" cm="1">
        <f t="array" ref="I28">SUMPRODUCT((LOWER(INDEX(Attendance!$D:$ZZ,MATCH($A28,Attendance!$A:$A,0),0))="x")*(Attendance!$D$2:$ZZ$2=_xlfn.XLOOKUP(I$1,'Point System'!$A:$A,'Point System'!$B:$B,""))*(TEXT(Attendance!$D$1:$ZZ$1,"mmm")="Jul"))*_xlfn.XLOOKUP(I$1,'Point System'!$A:$A,'Point System'!$C:$C,0)</f>
        <v>0</v>
      </c>
      <c r="J28" s="233" cm="1">
        <f t="array" ref="J28">SUMPRODUCT((LOWER(INDEX(Attendance!$D:$ZZ,MATCH($A28,Attendance!$A:$A,0),0))="x")*(Attendance!$D$2:$ZZ$2=_xlfn.XLOOKUP(J$1,'Point System'!$A:$A,'Point System'!$B:$B,""))*(TEXT(Attendance!$D$1:$ZZ$1,"mmm")="Jul"))*_xlfn.XLOOKUP(J$1,'Point System'!$A:$A,'Point System'!$C:$C,0)</f>
        <v>0</v>
      </c>
      <c r="K28" s="233" cm="1">
        <f t="array" ref="K28">SUMPRODUCT((LOWER(INDEX(Attendance!$D:$ZZ,MATCH($A28,Attendance!$A:$A,0),0))="x")*(Attendance!$D$2:$ZZ$2=_xlfn.XLOOKUP(K$1,'Point System'!$A:$A,'Point System'!$B:$B,""))*(TEXT(Attendance!$D$1:$ZZ$1,"mmm")="Jul"))*_xlfn.XLOOKUP(K$1,'Point System'!$A:$A,'Point System'!$C:$C,0)</f>
        <v>0</v>
      </c>
      <c r="L28" s="188"/>
      <c r="M28" s="188"/>
      <c r="N28" s="188"/>
      <c r="O28" s="188"/>
      <c r="P28" s="241">
        <f t="shared" si="0"/>
        <v>0</v>
      </c>
      <c r="Q28" s="242">
        <f>IFERROR(INDEX(Deduction!$AU:$AU,MATCH($A28,Deduction!$A:$A,0))*_xlfn.XLOOKUP(Q$1,'Point System'!$E:$E,'Point System'!$G:$G,0),0)</f>
        <v>0</v>
      </c>
      <c r="R28" s="242">
        <f>IFERROR(INDEX(Deduction!$AV:$AV,MATCH($A28,Deduction!$A:$A,0))*_xlfn.XLOOKUP(R$1,'Point System'!$E:$E,'Point System'!$G:$G,0),0)</f>
        <v>0</v>
      </c>
      <c r="S28" s="242">
        <f>IFERROR(INDEX(Deduction!$AW:$AW,MATCH($A28,Deduction!$A:$A,0))*_xlfn.XLOOKUP(S$1,'Point System'!$E:$E,'Point System'!$G:$G,0),0)</f>
        <v>0</v>
      </c>
      <c r="T28" s="242">
        <f>IFERROR(INDEX(Deduction!$AX:$AX,MATCH($A28,Deduction!$A:$A,0))*_xlfn.XLOOKUP(T$1,'Point System'!$E:$E,'Point System'!$G:$G,0),0)</f>
        <v>0</v>
      </c>
      <c r="U28" s="242">
        <f>IFERROR(INDEX(Deduction!$AY:$AY,MATCH($A28,Deduction!$A:$A,0))*_xlfn.XLOOKUP(U$1,'Point System'!$E:$E,'Point System'!$G:$G,0),0)</f>
        <v>0</v>
      </c>
      <c r="V28" s="242">
        <f>IFERROR(INDEX(Deduction!$AZ:$AZ,MATCH($A28,Deduction!$A:$A,0))*_xlfn.XLOOKUP(V$1,'Point System'!$E:$E,'Point System'!$G:$G,0),0)</f>
        <v>0</v>
      </c>
      <c r="W28" s="241">
        <f t="shared" si="1"/>
        <v>0</v>
      </c>
      <c r="X28" s="241">
        <f t="shared" si="2"/>
        <v>0</v>
      </c>
      <c r="Y28" s="244" cm="1">
        <f t="array" ref="Y28">IFERROR(SUMPRODUCT((LOWER(INDEX(Attendance!$E:$ZZ,MATCH($A28,Attendance!$A:$A,0),0))="x")*(TEXT(Attendance!$E$1:$ZZ$1,"mmm")="Jul"))/SUMPRODUCT((Attendance!$E$1:$ZZ$1&lt;&gt;"")*(TEXT(Attendance!$E$1:$ZZ$1,"mmm")="Jul")),0)</f>
        <v>0</v>
      </c>
      <c r="Z28" s="245" cm="1">
        <f t="array" ref="Z28">IFERROR(SUMPRODUCT((LOWER(INDEX(Attendance!$E:$ZZ,MATCH($A28,Attendance!$A:$A,0),0))="x")*(Attendance!$E$2:$ZZ$2=_xlfn.XLOOKUP(E$1,'Point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29" spans="1:26" x14ac:dyDescent="0.25">
      <c r="A29" s="60">
        <f>Attendance!A28</f>
        <v>26</v>
      </c>
      <c r="B29" s="60" t="str">
        <f>IF($A29=0,"",IFERROR(_xlfn.LET(_xlpm.x,INDEX(Attendance!$B:$B,MATCH($A29,Attendance!$A:$A,0)),IF(_xlpm.x=0,"",_xlpm.x)),""))</f>
        <v/>
      </c>
      <c r="C29" s="60" t="str">
        <f>IF($A29=0,"",IFERROR(_xlfn.LET(_xlpm.x,INDEX(Attendance!$C:$C,MATCH($A29,Attendance!$A:$A,0)),IF(_xlpm.x=0,"",_xlpm.x)),""))</f>
        <v/>
      </c>
      <c r="D29" s="60" t="str">
        <f>IF($A29=0,"",IFERROR(_xlfn.LET(_xlpm.x,INDEX(Attendance!$D:$D,MATCH($A29,Attendance!$A:$A,0)),IF(_xlpm.x=0,"",_xlpm.x)),""))</f>
        <v/>
      </c>
      <c r="E29" s="233" cm="1">
        <f t="array" ref="E29">SUMPRODUCT((LOWER(INDEX(Attendance!$D:$ZZ,MATCH($A29,Attendance!$A:$A,0),0))="x")*(Attendance!$D$2:$ZZ$2=_xlfn.XLOOKUP(E$1,'Point System'!$A:$A,'Point System'!$B:$B,""))*(TEXT(Attendance!$D$1:$ZZ$1,"mmm")="Jul"))*_xlfn.XLOOKUP(E$1,'Point System'!$A:$A,'Point System'!$C:$C,0)</f>
        <v>0</v>
      </c>
      <c r="F29" s="233" cm="1">
        <f t="array" ref="F29">SUMPRODUCT((LOWER(INDEX(Attendance!$D:$ZZ,MATCH($A29,Attendance!$A:$A,0),0))="x")*(Attendance!$D$2:$ZZ$2=_xlfn.XLOOKUP(F$1,'Point System'!$A:$A,'Point System'!$B:$B,""))*(TEXT(Attendance!$D$1:$ZZ$1,"mmm")="Jul"))*_xlfn.XLOOKUP(F$1,'Point System'!$A:$A,'Point System'!$C:$C,0)</f>
        <v>0</v>
      </c>
      <c r="G29" s="233" cm="1">
        <f t="array" ref="G29">SUMPRODUCT((LOWER(INDEX(Attendance!$D:$ZZ,MATCH($A29,Attendance!$A:$A,0),0))="x")*(Attendance!$D$2:$ZZ$2=_xlfn.XLOOKUP(G$1,'Point System'!$A:$A,'Point System'!$B:$B,""))*(TEXT(Attendance!$D$1:$ZZ$1,"mmm")="Jul"))*_xlfn.XLOOKUP(G$1,'Point System'!$A:$A,'Point System'!$C:$C,0)</f>
        <v>0</v>
      </c>
      <c r="H29" s="233" cm="1">
        <f t="array" ref="H29">SUMPRODUCT((LOWER(INDEX(Attendance!$D:$ZZ,MATCH($A29,Attendance!$A:$A,0),0))="x")*(Attendance!$D$2:$ZZ$2=_xlfn.XLOOKUP(H$1,'Point System'!$A:$A,'Point System'!$B:$B,""))*(TEXT(Attendance!$D$1:$ZZ$1,"mmm")="Jul"))*_xlfn.XLOOKUP(H$1,'Point System'!$A:$A,'Point System'!$C:$C,0)</f>
        <v>0</v>
      </c>
      <c r="I29" s="233" cm="1">
        <f t="array" ref="I29">SUMPRODUCT((LOWER(INDEX(Attendance!$D:$ZZ,MATCH($A29,Attendance!$A:$A,0),0))="x")*(Attendance!$D$2:$ZZ$2=_xlfn.XLOOKUP(I$1,'Point System'!$A:$A,'Point System'!$B:$B,""))*(TEXT(Attendance!$D$1:$ZZ$1,"mmm")="Jul"))*_xlfn.XLOOKUP(I$1,'Point System'!$A:$A,'Point System'!$C:$C,0)</f>
        <v>0</v>
      </c>
      <c r="J29" s="233" cm="1">
        <f t="array" ref="J29">SUMPRODUCT((LOWER(INDEX(Attendance!$D:$ZZ,MATCH($A29,Attendance!$A:$A,0),0))="x")*(Attendance!$D$2:$ZZ$2=_xlfn.XLOOKUP(J$1,'Point System'!$A:$A,'Point System'!$B:$B,""))*(TEXT(Attendance!$D$1:$ZZ$1,"mmm")="Jul"))*_xlfn.XLOOKUP(J$1,'Point System'!$A:$A,'Point System'!$C:$C,0)</f>
        <v>0</v>
      </c>
      <c r="K29" s="233" cm="1">
        <f t="array" ref="K29">SUMPRODUCT((LOWER(INDEX(Attendance!$D:$ZZ,MATCH($A29,Attendance!$A:$A,0),0))="x")*(Attendance!$D$2:$ZZ$2=_xlfn.XLOOKUP(K$1,'Point System'!$A:$A,'Point System'!$B:$B,""))*(TEXT(Attendance!$D$1:$ZZ$1,"mmm")="Jul"))*_xlfn.XLOOKUP(K$1,'Point System'!$A:$A,'Point System'!$C:$C,0)</f>
        <v>0</v>
      </c>
      <c r="L29" s="188"/>
      <c r="M29" s="188"/>
      <c r="N29" s="188"/>
      <c r="O29" s="188"/>
      <c r="P29" s="241">
        <f t="shared" si="0"/>
        <v>0</v>
      </c>
      <c r="Q29" s="242">
        <f>IFERROR(INDEX(Deduction!$AU:$AU,MATCH($A29,Deduction!$A:$A,0))*_xlfn.XLOOKUP(Q$1,'Point System'!$E:$E,'Point System'!$G:$G,0),0)</f>
        <v>0</v>
      </c>
      <c r="R29" s="242">
        <f>IFERROR(INDEX(Deduction!$AV:$AV,MATCH($A29,Deduction!$A:$A,0))*_xlfn.XLOOKUP(R$1,'Point System'!$E:$E,'Point System'!$G:$G,0),0)</f>
        <v>0</v>
      </c>
      <c r="S29" s="242">
        <f>IFERROR(INDEX(Deduction!$AW:$AW,MATCH($A29,Deduction!$A:$A,0))*_xlfn.XLOOKUP(S$1,'Point System'!$E:$E,'Point System'!$G:$G,0),0)</f>
        <v>0</v>
      </c>
      <c r="T29" s="242">
        <f>IFERROR(INDEX(Deduction!$AX:$AX,MATCH($A29,Deduction!$A:$A,0))*_xlfn.XLOOKUP(T$1,'Point System'!$E:$E,'Point System'!$G:$G,0),0)</f>
        <v>0</v>
      </c>
      <c r="U29" s="242">
        <f>IFERROR(INDEX(Deduction!$AY:$AY,MATCH($A29,Deduction!$A:$A,0))*_xlfn.XLOOKUP(U$1,'Point System'!$E:$E,'Point System'!$G:$G,0),0)</f>
        <v>0</v>
      </c>
      <c r="V29" s="242">
        <f>IFERROR(INDEX(Deduction!$AZ:$AZ,MATCH($A29,Deduction!$A:$A,0))*_xlfn.XLOOKUP(V$1,'Point System'!$E:$E,'Point System'!$G:$G,0),0)</f>
        <v>0</v>
      </c>
      <c r="W29" s="241">
        <f t="shared" si="1"/>
        <v>0</v>
      </c>
      <c r="X29" s="241">
        <f t="shared" si="2"/>
        <v>0</v>
      </c>
      <c r="Y29" s="244" cm="1">
        <f t="array" ref="Y29">IFERROR(SUMPRODUCT((LOWER(INDEX(Attendance!$E:$ZZ,MATCH($A29,Attendance!$A:$A,0),0))="x")*(TEXT(Attendance!$E$1:$ZZ$1,"mmm")="Jul"))/SUMPRODUCT((Attendance!$E$1:$ZZ$1&lt;&gt;"")*(TEXT(Attendance!$E$1:$ZZ$1,"mmm")="Jul")),0)</f>
        <v>0</v>
      </c>
      <c r="Z29" s="245" cm="1">
        <f t="array" ref="Z29">IFERROR(SUMPRODUCT((LOWER(INDEX(Attendance!$E:$ZZ,MATCH($A29,Attendance!$A:$A,0),0))="x")*(Attendance!$E$2:$ZZ$2=_xlfn.XLOOKUP(E$1,'Point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30" spans="1:26" x14ac:dyDescent="0.25">
      <c r="A30" s="58">
        <f>Attendance!A29</f>
        <v>27</v>
      </c>
      <c r="B30" s="60" t="str">
        <f>IF($A30=0,"",IFERROR(_xlfn.LET(_xlpm.x,INDEX(Attendance!$B:$B,MATCH($A30,Attendance!$A:$A,0)),IF(_xlpm.x=0,"",_xlpm.x)),""))</f>
        <v/>
      </c>
      <c r="C30" s="60" t="str">
        <f>IF($A30=0,"",IFERROR(_xlfn.LET(_xlpm.x,INDEX(Attendance!$C:$C,MATCH($A30,Attendance!$A:$A,0)),IF(_xlpm.x=0,"",_xlpm.x)),""))</f>
        <v/>
      </c>
      <c r="D30" s="60" t="str">
        <f>IF($A30=0,"",IFERROR(_xlfn.LET(_xlpm.x,INDEX(Attendance!$D:$D,MATCH($A30,Attendance!$A:$A,0)),IF(_xlpm.x=0,"",_xlpm.x)),""))</f>
        <v/>
      </c>
      <c r="E30" s="233" cm="1">
        <f t="array" ref="E30">SUMPRODUCT((LOWER(INDEX(Attendance!$D:$ZZ,MATCH($A30,Attendance!$A:$A,0),0))="x")*(Attendance!$D$2:$ZZ$2=_xlfn.XLOOKUP(E$1,'Point System'!$A:$A,'Point System'!$B:$B,""))*(TEXT(Attendance!$D$1:$ZZ$1,"mmm")="Jul"))*_xlfn.XLOOKUP(E$1,'Point System'!$A:$A,'Point System'!$C:$C,0)</f>
        <v>0</v>
      </c>
      <c r="F30" s="233" cm="1">
        <f t="array" ref="F30">SUMPRODUCT((LOWER(INDEX(Attendance!$D:$ZZ,MATCH($A30,Attendance!$A:$A,0),0))="x")*(Attendance!$D$2:$ZZ$2=_xlfn.XLOOKUP(F$1,'Point System'!$A:$A,'Point System'!$B:$B,""))*(TEXT(Attendance!$D$1:$ZZ$1,"mmm")="Jul"))*_xlfn.XLOOKUP(F$1,'Point System'!$A:$A,'Point System'!$C:$C,0)</f>
        <v>0</v>
      </c>
      <c r="G30" s="233" cm="1">
        <f t="array" ref="G30">SUMPRODUCT((LOWER(INDEX(Attendance!$D:$ZZ,MATCH($A30,Attendance!$A:$A,0),0))="x")*(Attendance!$D$2:$ZZ$2=_xlfn.XLOOKUP(G$1,'Point System'!$A:$A,'Point System'!$B:$B,""))*(TEXT(Attendance!$D$1:$ZZ$1,"mmm")="Jul"))*_xlfn.XLOOKUP(G$1,'Point System'!$A:$A,'Point System'!$C:$C,0)</f>
        <v>0</v>
      </c>
      <c r="H30" s="233" cm="1">
        <f t="array" ref="H30">SUMPRODUCT((LOWER(INDEX(Attendance!$D:$ZZ,MATCH($A30,Attendance!$A:$A,0),0))="x")*(Attendance!$D$2:$ZZ$2=_xlfn.XLOOKUP(H$1,'Point System'!$A:$A,'Point System'!$B:$B,""))*(TEXT(Attendance!$D$1:$ZZ$1,"mmm")="Jul"))*_xlfn.XLOOKUP(H$1,'Point System'!$A:$A,'Point System'!$C:$C,0)</f>
        <v>0</v>
      </c>
      <c r="I30" s="233" cm="1">
        <f t="array" ref="I30">SUMPRODUCT((LOWER(INDEX(Attendance!$D:$ZZ,MATCH($A30,Attendance!$A:$A,0),0))="x")*(Attendance!$D$2:$ZZ$2=_xlfn.XLOOKUP(I$1,'Point System'!$A:$A,'Point System'!$B:$B,""))*(TEXT(Attendance!$D$1:$ZZ$1,"mmm")="Jul"))*_xlfn.XLOOKUP(I$1,'Point System'!$A:$A,'Point System'!$C:$C,0)</f>
        <v>0</v>
      </c>
      <c r="J30" s="233" cm="1">
        <f t="array" ref="J30">SUMPRODUCT((LOWER(INDEX(Attendance!$D:$ZZ,MATCH($A30,Attendance!$A:$A,0),0))="x")*(Attendance!$D$2:$ZZ$2=_xlfn.XLOOKUP(J$1,'Point System'!$A:$A,'Point System'!$B:$B,""))*(TEXT(Attendance!$D$1:$ZZ$1,"mmm")="Jul"))*_xlfn.XLOOKUP(J$1,'Point System'!$A:$A,'Point System'!$C:$C,0)</f>
        <v>0</v>
      </c>
      <c r="K30" s="233" cm="1">
        <f t="array" ref="K30">SUMPRODUCT((LOWER(INDEX(Attendance!$D:$ZZ,MATCH($A30,Attendance!$A:$A,0),0))="x")*(Attendance!$D$2:$ZZ$2=_xlfn.XLOOKUP(K$1,'Point System'!$A:$A,'Point System'!$B:$B,""))*(TEXT(Attendance!$D$1:$ZZ$1,"mmm")="Jul"))*_xlfn.XLOOKUP(K$1,'Point System'!$A:$A,'Point System'!$C:$C,0)</f>
        <v>0</v>
      </c>
      <c r="L30" s="188"/>
      <c r="M30" s="188"/>
      <c r="N30" s="188"/>
      <c r="O30" s="188"/>
      <c r="P30" s="241">
        <f t="shared" si="0"/>
        <v>0</v>
      </c>
      <c r="Q30" s="242">
        <f>IFERROR(INDEX(Deduction!$AU:$AU,MATCH($A30,Deduction!$A:$A,0))*_xlfn.XLOOKUP(Q$1,'Point System'!$E:$E,'Point System'!$G:$G,0),0)</f>
        <v>0</v>
      </c>
      <c r="R30" s="242">
        <f>IFERROR(INDEX(Deduction!$AV:$AV,MATCH($A30,Deduction!$A:$A,0))*_xlfn.XLOOKUP(R$1,'Point System'!$E:$E,'Point System'!$G:$G,0),0)</f>
        <v>0</v>
      </c>
      <c r="S30" s="242">
        <f>IFERROR(INDEX(Deduction!$AW:$AW,MATCH($A30,Deduction!$A:$A,0))*_xlfn.XLOOKUP(S$1,'Point System'!$E:$E,'Point System'!$G:$G,0),0)</f>
        <v>0</v>
      </c>
      <c r="T30" s="242">
        <f>IFERROR(INDEX(Deduction!$AX:$AX,MATCH($A30,Deduction!$A:$A,0))*_xlfn.XLOOKUP(T$1,'Point System'!$E:$E,'Point System'!$G:$G,0),0)</f>
        <v>0</v>
      </c>
      <c r="U30" s="242">
        <f>IFERROR(INDEX(Deduction!$AY:$AY,MATCH($A30,Deduction!$A:$A,0))*_xlfn.XLOOKUP(U$1,'Point System'!$E:$E,'Point System'!$G:$G,0),0)</f>
        <v>0</v>
      </c>
      <c r="V30" s="242">
        <f>IFERROR(INDEX(Deduction!$AZ:$AZ,MATCH($A30,Deduction!$A:$A,0))*_xlfn.XLOOKUP(V$1,'Point System'!$E:$E,'Point System'!$G:$G,0),0)</f>
        <v>0</v>
      </c>
      <c r="W30" s="241">
        <f t="shared" si="1"/>
        <v>0</v>
      </c>
      <c r="X30" s="241">
        <f t="shared" si="2"/>
        <v>0</v>
      </c>
      <c r="Y30" s="244" cm="1">
        <f t="array" ref="Y30">IFERROR(SUMPRODUCT((LOWER(INDEX(Attendance!$E:$ZZ,MATCH($A30,Attendance!$A:$A,0),0))="x")*(TEXT(Attendance!$E$1:$ZZ$1,"mmm")="Jul"))/SUMPRODUCT((Attendance!$E$1:$ZZ$1&lt;&gt;"")*(TEXT(Attendance!$E$1:$ZZ$1,"mmm")="Jul")),0)</f>
        <v>0</v>
      </c>
      <c r="Z30" s="245" cm="1">
        <f t="array" ref="Z30">IFERROR(SUMPRODUCT((LOWER(INDEX(Attendance!$E:$ZZ,MATCH($A30,Attendance!$A:$A,0),0))="x")*(Attendance!$E$2:$ZZ$2=_xlfn.XLOOKUP(E$1,'Point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31" spans="1:26" x14ac:dyDescent="0.25">
      <c r="A31" s="60">
        <f>Attendance!A30</f>
        <v>28</v>
      </c>
      <c r="B31" s="60" t="str">
        <f>IF($A31=0,"",IFERROR(_xlfn.LET(_xlpm.x,INDEX(Attendance!$B:$B,MATCH($A31,Attendance!$A:$A,0)),IF(_xlpm.x=0,"",_xlpm.x)),""))</f>
        <v/>
      </c>
      <c r="C31" s="60" t="str">
        <f>IF($A31=0,"",IFERROR(_xlfn.LET(_xlpm.x,INDEX(Attendance!$C:$C,MATCH($A31,Attendance!$A:$A,0)),IF(_xlpm.x=0,"",_xlpm.x)),""))</f>
        <v/>
      </c>
      <c r="D31" s="60" t="str">
        <f>IF($A31=0,"",IFERROR(_xlfn.LET(_xlpm.x,INDEX(Attendance!$D:$D,MATCH($A31,Attendance!$A:$A,0)),IF(_xlpm.x=0,"",_xlpm.x)),""))</f>
        <v/>
      </c>
      <c r="E31" s="233" cm="1">
        <f t="array" ref="E31">SUMPRODUCT((LOWER(INDEX(Attendance!$D:$ZZ,MATCH($A31,Attendance!$A:$A,0),0))="x")*(Attendance!$D$2:$ZZ$2=_xlfn.XLOOKUP(E$1,'Point System'!$A:$A,'Point System'!$B:$B,""))*(TEXT(Attendance!$D$1:$ZZ$1,"mmm")="Jul"))*_xlfn.XLOOKUP(E$1,'Point System'!$A:$A,'Point System'!$C:$C,0)</f>
        <v>0</v>
      </c>
      <c r="F31" s="233" cm="1">
        <f t="array" ref="F31">SUMPRODUCT((LOWER(INDEX(Attendance!$D:$ZZ,MATCH($A31,Attendance!$A:$A,0),0))="x")*(Attendance!$D$2:$ZZ$2=_xlfn.XLOOKUP(F$1,'Point System'!$A:$A,'Point System'!$B:$B,""))*(TEXT(Attendance!$D$1:$ZZ$1,"mmm")="Jul"))*_xlfn.XLOOKUP(F$1,'Point System'!$A:$A,'Point System'!$C:$C,0)</f>
        <v>0</v>
      </c>
      <c r="G31" s="233" cm="1">
        <f t="array" ref="G31">SUMPRODUCT((LOWER(INDEX(Attendance!$D:$ZZ,MATCH($A31,Attendance!$A:$A,0),0))="x")*(Attendance!$D$2:$ZZ$2=_xlfn.XLOOKUP(G$1,'Point System'!$A:$A,'Point System'!$B:$B,""))*(TEXT(Attendance!$D$1:$ZZ$1,"mmm")="Jul"))*_xlfn.XLOOKUP(G$1,'Point System'!$A:$A,'Point System'!$C:$C,0)</f>
        <v>0</v>
      </c>
      <c r="H31" s="233" cm="1">
        <f t="array" ref="H31">SUMPRODUCT((LOWER(INDEX(Attendance!$D:$ZZ,MATCH($A31,Attendance!$A:$A,0),0))="x")*(Attendance!$D$2:$ZZ$2=_xlfn.XLOOKUP(H$1,'Point System'!$A:$A,'Point System'!$B:$B,""))*(TEXT(Attendance!$D$1:$ZZ$1,"mmm")="Jul"))*_xlfn.XLOOKUP(H$1,'Point System'!$A:$A,'Point System'!$C:$C,0)</f>
        <v>0</v>
      </c>
      <c r="I31" s="233" cm="1">
        <f t="array" ref="I31">SUMPRODUCT((LOWER(INDEX(Attendance!$D:$ZZ,MATCH($A31,Attendance!$A:$A,0),0))="x")*(Attendance!$D$2:$ZZ$2=_xlfn.XLOOKUP(I$1,'Point System'!$A:$A,'Point System'!$B:$B,""))*(TEXT(Attendance!$D$1:$ZZ$1,"mmm")="Jul"))*_xlfn.XLOOKUP(I$1,'Point System'!$A:$A,'Point System'!$C:$C,0)</f>
        <v>0</v>
      </c>
      <c r="J31" s="233" cm="1">
        <f t="array" ref="J31">SUMPRODUCT((LOWER(INDEX(Attendance!$D:$ZZ,MATCH($A31,Attendance!$A:$A,0),0))="x")*(Attendance!$D$2:$ZZ$2=_xlfn.XLOOKUP(J$1,'Point System'!$A:$A,'Point System'!$B:$B,""))*(TEXT(Attendance!$D$1:$ZZ$1,"mmm")="Jul"))*_xlfn.XLOOKUP(J$1,'Point System'!$A:$A,'Point System'!$C:$C,0)</f>
        <v>0</v>
      </c>
      <c r="K31" s="233" cm="1">
        <f t="array" ref="K31">SUMPRODUCT((LOWER(INDEX(Attendance!$D:$ZZ,MATCH($A31,Attendance!$A:$A,0),0))="x")*(Attendance!$D$2:$ZZ$2=_xlfn.XLOOKUP(K$1,'Point System'!$A:$A,'Point System'!$B:$B,""))*(TEXT(Attendance!$D$1:$ZZ$1,"mmm")="Jul"))*_xlfn.XLOOKUP(K$1,'Point System'!$A:$A,'Point System'!$C:$C,0)</f>
        <v>0</v>
      </c>
      <c r="L31" s="188"/>
      <c r="M31" s="188"/>
      <c r="N31" s="188"/>
      <c r="O31" s="188"/>
      <c r="P31" s="241">
        <f t="shared" si="0"/>
        <v>0</v>
      </c>
      <c r="Q31" s="242">
        <f>IFERROR(INDEX(Deduction!$AU:$AU,MATCH($A31,Deduction!$A:$A,0))*_xlfn.XLOOKUP(Q$1,'Point System'!$E:$E,'Point System'!$G:$G,0),0)</f>
        <v>0</v>
      </c>
      <c r="R31" s="242">
        <f>IFERROR(INDEX(Deduction!$AV:$AV,MATCH($A31,Deduction!$A:$A,0))*_xlfn.XLOOKUP(R$1,'Point System'!$E:$E,'Point System'!$G:$G,0),0)</f>
        <v>0</v>
      </c>
      <c r="S31" s="242">
        <f>IFERROR(INDEX(Deduction!$AW:$AW,MATCH($A31,Deduction!$A:$A,0))*_xlfn.XLOOKUP(S$1,'Point System'!$E:$E,'Point System'!$G:$G,0),0)</f>
        <v>0</v>
      </c>
      <c r="T31" s="242">
        <f>IFERROR(INDEX(Deduction!$AX:$AX,MATCH($A31,Deduction!$A:$A,0))*_xlfn.XLOOKUP(T$1,'Point System'!$E:$E,'Point System'!$G:$G,0),0)</f>
        <v>0</v>
      </c>
      <c r="U31" s="242">
        <f>IFERROR(INDEX(Deduction!$AY:$AY,MATCH($A31,Deduction!$A:$A,0))*_xlfn.XLOOKUP(U$1,'Point System'!$E:$E,'Point System'!$G:$G,0),0)</f>
        <v>0</v>
      </c>
      <c r="V31" s="242">
        <f>IFERROR(INDEX(Deduction!$AZ:$AZ,MATCH($A31,Deduction!$A:$A,0))*_xlfn.XLOOKUP(V$1,'Point System'!$E:$E,'Point System'!$G:$G,0),0)</f>
        <v>0</v>
      </c>
      <c r="W31" s="241">
        <f t="shared" si="1"/>
        <v>0</v>
      </c>
      <c r="X31" s="241">
        <f t="shared" si="2"/>
        <v>0</v>
      </c>
      <c r="Y31" s="244" cm="1">
        <f t="array" ref="Y31">IFERROR(SUMPRODUCT((LOWER(INDEX(Attendance!$E:$ZZ,MATCH($A31,Attendance!$A:$A,0),0))="x")*(TEXT(Attendance!$E$1:$ZZ$1,"mmm")="Jul"))/SUMPRODUCT((Attendance!$E$1:$ZZ$1&lt;&gt;"")*(TEXT(Attendance!$E$1:$ZZ$1,"mmm")="Jul")),0)</f>
        <v>0</v>
      </c>
      <c r="Z31" s="245" cm="1">
        <f t="array" ref="Z31">IFERROR(SUMPRODUCT((LOWER(INDEX(Attendance!$E:$ZZ,MATCH($A31,Attendance!$A:$A,0),0))="x")*(Attendance!$E$2:$ZZ$2=_xlfn.XLOOKUP(E$1,'Point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32" spans="1:26" x14ac:dyDescent="0.25">
      <c r="A32" s="58">
        <f>Attendance!A31</f>
        <v>29</v>
      </c>
      <c r="B32" s="60" t="str">
        <f>IF($A32=0,"",IFERROR(_xlfn.LET(_xlpm.x,INDEX(Attendance!$B:$B,MATCH($A32,Attendance!$A:$A,0)),IF(_xlpm.x=0,"",_xlpm.x)),""))</f>
        <v/>
      </c>
      <c r="C32" s="60" t="str">
        <f>IF($A32=0,"",IFERROR(_xlfn.LET(_xlpm.x,INDEX(Attendance!$C:$C,MATCH($A32,Attendance!$A:$A,0)),IF(_xlpm.x=0,"",_xlpm.x)),""))</f>
        <v/>
      </c>
      <c r="D32" s="60" t="str">
        <f>IF($A32=0,"",IFERROR(_xlfn.LET(_xlpm.x,INDEX(Attendance!$D:$D,MATCH($A32,Attendance!$A:$A,0)),IF(_xlpm.x=0,"",_xlpm.x)),""))</f>
        <v/>
      </c>
      <c r="E32" s="233" cm="1">
        <f t="array" ref="E32">SUMPRODUCT((LOWER(INDEX(Attendance!$D:$ZZ,MATCH($A32,Attendance!$A:$A,0),0))="x")*(Attendance!$D$2:$ZZ$2=_xlfn.XLOOKUP(E$1,'Point System'!$A:$A,'Point System'!$B:$B,""))*(TEXT(Attendance!$D$1:$ZZ$1,"mmm")="Jul"))*_xlfn.XLOOKUP(E$1,'Point System'!$A:$A,'Point System'!$C:$C,0)</f>
        <v>0</v>
      </c>
      <c r="F32" s="233" cm="1">
        <f t="array" ref="F32">SUMPRODUCT((LOWER(INDEX(Attendance!$D:$ZZ,MATCH($A32,Attendance!$A:$A,0),0))="x")*(Attendance!$D$2:$ZZ$2=_xlfn.XLOOKUP(F$1,'Point System'!$A:$A,'Point System'!$B:$B,""))*(TEXT(Attendance!$D$1:$ZZ$1,"mmm")="Jul"))*_xlfn.XLOOKUP(F$1,'Point System'!$A:$A,'Point System'!$C:$C,0)</f>
        <v>0</v>
      </c>
      <c r="G32" s="233" cm="1">
        <f t="array" ref="G32">SUMPRODUCT((LOWER(INDEX(Attendance!$D:$ZZ,MATCH($A32,Attendance!$A:$A,0),0))="x")*(Attendance!$D$2:$ZZ$2=_xlfn.XLOOKUP(G$1,'Point System'!$A:$A,'Point System'!$B:$B,""))*(TEXT(Attendance!$D$1:$ZZ$1,"mmm")="Jul"))*_xlfn.XLOOKUP(G$1,'Point System'!$A:$A,'Point System'!$C:$C,0)</f>
        <v>0</v>
      </c>
      <c r="H32" s="233" cm="1">
        <f t="array" ref="H32">SUMPRODUCT((LOWER(INDEX(Attendance!$D:$ZZ,MATCH($A32,Attendance!$A:$A,0),0))="x")*(Attendance!$D$2:$ZZ$2=_xlfn.XLOOKUP(H$1,'Point System'!$A:$A,'Point System'!$B:$B,""))*(TEXT(Attendance!$D$1:$ZZ$1,"mmm")="Jul"))*_xlfn.XLOOKUP(H$1,'Point System'!$A:$A,'Point System'!$C:$C,0)</f>
        <v>0</v>
      </c>
      <c r="I32" s="233" cm="1">
        <f t="array" ref="I32">SUMPRODUCT((LOWER(INDEX(Attendance!$D:$ZZ,MATCH($A32,Attendance!$A:$A,0),0))="x")*(Attendance!$D$2:$ZZ$2=_xlfn.XLOOKUP(I$1,'Point System'!$A:$A,'Point System'!$B:$B,""))*(TEXT(Attendance!$D$1:$ZZ$1,"mmm")="Jul"))*_xlfn.XLOOKUP(I$1,'Point System'!$A:$A,'Point System'!$C:$C,0)</f>
        <v>0</v>
      </c>
      <c r="J32" s="233" cm="1">
        <f t="array" ref="J32">SUMPRODUCT((LOWER(INDEX(Attendance!$D:$ZZ,MATCH($A32,Attendance!$A:$A,0),0))="x")*(Attendance!$D$2:$ZZ$2=_xlfn.XLOOKUP(J$1,'Point System'!$A:$A,'Point System'!$B:$B,""))*(TEXT(Attendance!$D$1:$ZZ$1,"mmm")="Jul"))*_xlfn.XLOOKUP(J$1,'Point System'!$A:$A,'Point System'!$C:$C,0)</f>
        <v>0</v>
      </c>
      <c r="K32" s="233" cm="1">
        <f t="array" ref="K32">SUMPRODUCT((LOWER(INDEX(Attendance!$D:$ZZ,MATCH($A32,Attendance!$A:$A,0),0))="x")*(Attendance!$D$2:$ZZ$2=_xlfn.XLOOKUP(K$1,'Point System'!$A:$A,'Point System'!$B:$B,""))*(TEXT(Attendance!$D$1:$ZZ$1,"mmm")="Jul"))*_xlfn.XLOOKUP(K$1,'Point System'!$A:$A,'Point System'!$C:$C,0)</f>
        <v>0</v>
      </c>
      <c r="L32" s="188"/>
      <c r="M32" s="188"/>
      <c r="N32" s="188"/>
      <c r="O32" s="188"/>
      <c r="P32" s="241">
        <f t="shared" si="0"/>
        <v>0</v>
      </c>
      <c r="Q32" s="242">
        <f>IFERROR(INDEX(Deduction!$AU:$AU,MATCH($A32,Deduction!$A:$A,0))*_xlfn.XLOOKUP(Q$1,'Point System'!$E:$E,'Point System'!$G:$G,0),0)</f>
        <v>0</v>
      </c>
      <c r="R32" s="242">
        <f>IFERROR(INDEX(Deduction!$AV:$AV,MATCH($A32,Deduction!$A:$A,0))*_xlfn.XLOOKUP(R$1,'Point System'!$E:$E,'Point System'!$G:$G,0),0)</f>
        <v>0</v>
      </c>
      <c r="S32" s="242">
        <f>IFERROR(INDEX(Deduction!$AW:$AW,MATCH($A32,Deduction!$A:$A,0))*_xlfn.XLOOKUP(S$1,'Point System'!$E:$E,'Point System'!$G:$G,0),0)</f>
        <v>0</v>
      </c>
      <c r="T32" s="242">
        <f>IFERROR(INDEX(Deduction!$AX:$AX,MATCH($A32,Deduction!$A:$A,0))*_xlfn.XLOOKUP(T$1,'Point System'!$E:$E,'Point System'!$G:$G,0),0)</f>
        <v>0</v>
      </c>
      <c r="U32" s="242">
        <f>IFERROR(INDEX(Deduction!$AY:$AY,MATCH($A32,Deduction!$A:$A,0))*_xlfn.XLOOKUP(U$1,'Point System'!$E:$E,'Point System'!$G:$G,0),0)</f>
        <v>0</v>
      </c>
      <c r="V32" s="242">
        <f>IFERROR(INDEX(Deduction!$AZ:$AZ,MATCH($A32,Deduction!$A:$A,0))*_xlfn.XLOOKUP(V$1,'Point System'!$E:$E,'Point System'!$G:$G,0),0)</f>
        <v>0</v>
      </c>
      <c r="W32" s="241">
        <f t="shared" si="1"/>
        <v>0</v>
      </c>
      <c r="X32" s="241">
        <f t="shared" si="2"/>
        <v>0</v>
      </c>
      <c r="Y32" s="244" cm="1">
        <f t="array" ref="Y32">IFERROR(SUMPRODUCT((LOWER(INDEX(Attendance!$E:$ZZ,MATCH($A32,Attendance!$A:$A,0),0))="x")*(TEXT(Attendance!$E$1:$ZZ$1,"mmm")="Jul"))/SUMPRODUCT((Attendance!$E$1:$ZZ$1&lt;&gt;"")*(TEXT(Attendance!$E$1:$ZZ$1,"mmm")="Jul")),0)</f>
        <v>0</v>
      </c>
      <c r="Z32" s="245" cm="1">
        <f t="array" ref="Z32">IFERROR(SUMPRODUCT((LOWER(INDEX(Attendance!$E:$ZZ,MATCH($A32,Attendance!$A:$A,0),0))="x")*(Attendance!$E$2:$ZZ$2=_xlfn.XLOOKUP(E$1,'Point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33" spans="1:26" x14ac:dyDescent="0.25">
      <c r="A33" s="60">
        <f>Attendance!A32</f>
        <v>30</v>
      </c>
      <c r="B33" s="60" t="str">
        <f>IF($A33=0,"",IFERROR(_xlfn.LET(_xlpm.x,INDEX(Attendance!$B:$B,MATCH($A33,Attendance!$A:$A,0)),IF(_xlpm.x=0,"",_xlpm.x)),""))</f>
        <v/>
      </c>
      <c r="C33" s="60" t="str">
        <f>IF($A33=0,"",IFERROR(_xlfn.LET(_xlpm.x,INDEX(Attendance!$C:$C,MATCH($A33,Attendance!$A:$A,0)),IF(_xlpm.x=0,"",_xlpm.x)),""))</f>
        <v/>
      </c>
      <c r="D33" s="60" t="str">
        <f>IF($A33=0,"",IFERROR(_xlfn.LET(_xlpm.x,INDEX(Attendance!$D:$D,MATCH($A33,Attendance!$A:$A,0)),IF(_xlpm.x=0,"",_xlpm.x)),""))</f>
        <v/>
      </c>
      <c r="E33" s="233" cm="1">
        <f t="array" ref="E33">SUMPRODUCT((LOWER(INDEX(Attendance!$D:$ZZ,MATCH($A33,Attendance!$A:$A,0),0))="x")*(Attendance!$D$2:$ZZ$2=_xlfn.XLOOKUP(E$1,'Point System'!$A:$A,'Point System'!$B:$B,""))*(TEXT(Attendance!$D$1:$ZZ$1,"mmm")="Jul"))*_xlfn.XLOOKUP(E$1,'Point System'!$A:$A,'Point System'!$C:$C,0)</f>
        <v>0</v>
      </c>
      <c r="F33" s="233" cm="1">
        <f t="array" ref="F33">SUMPRODUCT((LOWER(INDEX(Attendance!$D:$ZZ,MATCH($A33,Attendance!$A:$A,0),0))="x")*(Attendance!$D$2:$ZZ$2=_xlfn.XLOOKUP(F$1,'Point System'!$A:$A,'Point System'!$B:$B,""))*(TEXT(Attendance!$D$1:$ZZ$1,"mmm")="Jul"))*_xlfn.XLOOKUP(F$1,'Point System'!$A:$A,'Point System'!$C:$C,0)</f>
        <v>0</v>
      </c>
      <c r="G33" s="233" cm="1">
        <f t="array" ref="G33">SUMPRODUCT((LOWER(INDEX(Attendance!$D:$ZZ,MATCH($A33,Attendance!$A:$A,0),0))="x")*(Attendance!$D$2:$ZZ$2=_xlfn.XLOOKUP(G$1,'Point System'!$A:$A,'Point System'!$B:$B,""))*(TEXT(Attendance!$D$1:$ZZ$1,"mmm")="Jul"))*_xlfn.XLOOKUP(G$1,'Point System'!$A:$A,'Point System'!$C:$C,0)</f>
        <v>0</v>
      </c>
      <c r="H33" s="233" cm="1">
        <f t="array" ref="H33">SUMPRODUCT((LOWER(INDEX(Attendance!$D:$ZZ,MATCH($A33,Attendance!$A:$A,0),0))="x")*(Attendance!$D$2:$ZZ$2=_xlfn.XLOOKUP(H$1,'Point System'!$A:$A,'Point System'!$B:$B,""))*(TEXT(Attendance!$D$1:$ZZ$1,"mmm")="Jul"))*_xlfn.XLOOKUP(H$1,'Point System'!$A:$A,'Point System'!$C:$C,0)</f>
        <v>0</v>
      </c>
      <c r="I33" s="233" cm="1">
        <f t="array" ref="I33">SUMPRODUCT((LOWER(INDEX(Attendance!$D:$ZZ,MATCH($A33,Attendance!$A:$A,0),0))="x")*(Attendance!$D$2:$ZZ$2=_xlfn.XLOOKUP(I$1,'Point System'!$A:$A,'Point System'!$B:$B,""))*(TEXT(Attendance!$D$1:$ZZ$1,"mmm")="Jul"))*_xlfn.XLOOKUP(I$1,'Point System'!$A:$A,'Point System'!$C:$C,0)</f>
        <v>0</v>
      </c>
      <c r="J33" s="233" cm="1">
        <f t="array" ref="J33">SUMPRODUCT((LOWER(INDEX(Attendance!$D:$ZZ,MATCH($A33,Attendance!$A:$A,0),0))="x")*(Attendance!$D$2:$ZZ$2=_xlfn.XLOOKUP(J$1,'Point System'!$A:$A,'Point System'!$B:$B,""))*(TEXT(Attendance!$D$1:$ZZ$1,"mmm")="Jul"))*_xlfn.XLOOKUP(J$1,'Point System'!$A:$A,'Point System'!$C:$C,0)</f>
        <v>0</v>
      </c>
      <c r="K33" s="233" cm="1">
        <f t="array" ref="K33">SUMPRODUCT((LOWER(INDEX(Attendance!$D:$ZZ,MATCH($A33,Attendance!$A:$A,0),0))="x")*(Attendance!$D$2:$ZZ$2=_xlfn.XLOOKUP(K$1,'Point System'!$A:$A,'Point System'!$B:$B,""))*(TEXT(Attendance!$D$1:$ZZ$1,"mmm")="Jul"))*_xlfn.XLOOKUP(K$1,'Point System'!$A:$A,'Point System'!$C:$C,0)</f>
        <v>0</v>
      </c>
      <c r="L33" s="188"/>
      <c r="M33" s="188"/>
      <c r="N33" s="188"/>
      <c r="O33" s="188"/>
      <c r="P33" s="241">
        <f t="shared" si="0"/>
        <v>0</v>
      </c>
      <c r="Q33" s="242">
        <f>IFERROR(INDEX(Deduction!$AU:$AU,MATCH($A33,Deduction!$A:$A,0))*_xlfn.XLOOKUP(Q$1,'Point System'!$E:$E,'Point System'!$G:$G,0),0)</f>
        <v>0</v>
      </c>
      <c r="R33" s="242">
        <f>IFERROR(INDEX(Deduction!$AV:$AV,MATCH($A33,Deduction!$A:$A,0))*_xlfn.XLOOKUP(R$1,'Point System'!$E:$E,'Point System'!$G:$G,0),0)</f>
        <v>0</v>
      </c>
      <c r="S33" s="242">
        <f>IFERROR(INDEX(Deduction!$AW:$AW,MATCH($A33,Deduction!$A:$A,0))*_xlfn.XLOOKUP(S$1,'Point System'!$E:$E,'Point System'!$G:$G,0),0)</f>
        <v>0</v>
      </c>
      <c r="T33" s="242">
        <f>IFERROR(INDEX(Deduction!$AX:$AX,MATCH($A33,Deduction!$A:$A,0))*_xlfn.XLOOKUP(T$1,'Point System'!$E:$E,'Point System'!$G:$G,0),0)</f>
        <v>0</v>
      </c>
      <c r="U33" s="242">
        <f>IFERROR(INDEX(Deduction!$AY:$AY,MATCH($A33,Deduction!$A:$A,0))*_xlfn.XLOOKUP(U$1,'Point System'!$E:$E,'Point System'!$G:$G,0),0)</f>
        <v>0</v>
      </c>
      <c r="V33" s="242">
        <f>IFERROR(INDEX(Deduction!$AZ:$AZ,MATCH($A33,Deduction!$A:$A,0))*_xlfn.XLOOKUP(V$1,'Point System'!$E:$E,'Point System'!$G:$G,0),0)</f>
        <v>0</v>
      </c>
      <c r="W33" s="241">
        <f t="shared" si="1"/>
        <v>0</v>
      </c>
      <c r="X33" s="241">
        <f t="shared" si="2"/>
        <v>0</v>
      </c>
      <c r="Y33" s="244" cm="1">
        <f t="array" ref="Y33">IFERROR(SUMPRODUCT((LOWER(INDEX(Attendance!$E:$ZZ,MATCH($A33,Attendance!$A:$A,0),0))="x")*(TEXT(Attendance!$E$1:$ZZ$1,"mmm")="Jul"))/SUMPRODUCT((Attendance!$E$1:$ZZ$1&lt;&gt;"")*(TEXT(Attendance!$E$1:$ZZ$1,"mmm")="Jul")),0)</f>
        <v>0</v>
      </c>
      <c r="Z33" s="245" cm="1">
        <f t="array" ref="Z33">IFERROR(SUMPRODUCT((LOWER(INDEX(Attendance!$E:$ZZ,MATCH($A33,Attendance!$A:$A,0),0))="x")*(Attendance!$E$2:$ZZ$2=_xlfn.XLOOKUP(E$1,'Point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34" spans="1:26" x14ac:dyDescent="0.25">
      <c r="A34" s="58">
        <f>Attendance!A33</f>
        <v>31</v>
      </c>
      <c r="B34" s="60" t="str">
        <f>IF($A34=0,"",IFERROR(_xlfn.LET(_xlpm.x,INDEX(Attendance!$B:$B,MATCH($A34,Attendance!$A:$A,0)),IF(_xlpm.x=0,"",_xlpm.x)),""))</f>
        <v/>
      </c>
      <c r="C34" s="60" t="str">
        <f>IF($A34=0,"",IFERROR(_xlfn.LET(_xlpm.x,INDEX(Attendance!$C:$C,MATCH($A34,Attendance!$A:$A,0)),IF(_xlpm.x=0,"",_xlpm.x)),""))</f>
        <v/>
      </c>
      <c r="D34" s="60" t="str">
        <f>IF($A34=0,"",IFERROR(_xlfn.LET(_xlpm.x,INDEX(Attendance!$D:$D,MATCH($A34,Attendance!$A:$A,0)),IF(_xlpm.x=0,"",_xlpm.x)),""))</f>
        <v/>
      </c>
      <c r="E34" s="233" cm="1">
        <f t="array" ref="E34">SUMPRODUCT((LOWER(INDEX(Attendance!$D:$ZZ,MATCH($A34,Attendance!$A:$A,0),0))="x")*(Attendance!$D$2:$ZZ$2=_xlfn.XLOOKUP(E$1,'Point System'!$A:$A,'Point System'!$B:$B,""))*(TEXT(Attendance!$D$1:$ZZ$1,"mmm")="Jul"))*_xlfn.XLOOKUP(E$1,'Point System'!$A:$A,'Point System'!$C:$C,0)</f>
        <v>0</v>
      </c>
      <c r="F34" s="233" cm="1">
        <f t="array" ref="F34">SUMPRODUCT((LOWER(INDEX(Attendance!$D:$ZZ,MATCH($A34,Attendance!$A:$A,0),0))="x")*(Attendance!$D$2:$ZZ$2=_xlfn.XLOOKUP(F$1,'Point System'!$A:$A,'Point System'!$B:$B,""))*(TEXT(Attendance!$D$1:$ZZ$1,"mmm")="Jul"))*_xlfn.XLOOKUP(F$1,'Point System'!$A:$A,'Point System'!$C:$C,0)</f>
        <v>0</v>
      </c>
      <c r="G34" s="233" cm="1">
        <f t="array" ref="G34">SUMPRODUCT((LOWER(INDEX(Attendance!$D:$ZZ,MATCH($A34,Attendance!$A:$A,0),0))="x")*(Attendance!$D$2:$ZZ$2=_xlfn.XLOOKUP(G$1,'Point System'!$A:$A,'Point System'!$B:$B,""))*(TEXT(Attendance!$D$1:$ZZ$1,"mmm")="Jul"))*_xlfn.XLOOKUP(G$1,'Point System'!$A:$A,'Point System'!$C:$C,0)</f>
        <v>0</v>
      </c>
      <c r="H34" s="233" cm="1">
        <f t="array" ref="H34">SUMPRODUCT((LOWER(INDEX(Attendance!$D:$ZZ,MATCH($A34,Attendance!$A:$A,0),0))="x")*(Attendance!$D$2:$ZZ$2=_xlfn.XLOOKUP(H$1,'Point System'!$A:$A,'Point System'!$B:$B,""))*(TEXT(Attendance!$D$1:$ZZ$1,"mmm")="Jul"))*_xlfn.XLOOKUP(H$1,'Point System'!$A:$A,'Point System'!$C:$C,0)</f>
        <v>0</v>
      </c>
      <c r="I34" s="233" cm="1">
        <f t="array" ref="I34">SUMPRODUCT((LOWER(INDEX(Attendance!$D:$ZZ,MATCH($A34,Attendance!$A:$A,0),0))="x")*(Attendance!$D$2:$ZZ$2=_xlfn.XLOOKUP(I$1,'Point System'!$A:$A,'Point System'!$B:$B,""))*(TEXT(Attendance!$D$1:$ZZ$1,"mmm")="Jul"))*_xlfn.XLOOKUP(I$1,'Point System'!$A:$A,'Point System'!$C:$C,0)</f>
        <v>0</v>
      </c>
      <c r="J34" s="233" cm="1">
        <f t="array" ref="J34">SUMPRODUCT((LOWER(INDEX(Attendance!$D:$ZZ,MATCH($A34,Attendance!$A:$A,0),0))="x")*(Attendance!$D$2:$ZZ$2=_xlfn.XLOOKUP(J$1,'Point System'!$A:$A,'Point System'!$B:$B,""))*(TEXT(Attendance!$D$1:$ZZ$1,"mmm")="Jul"))*_xlfn.XLOOKUP(J$1,'Point System'!$A:$A,'Point System'!$C:$C,0)</f>
        <v>0</v>
      </c>
      <c r="K34" s="233" cm="1">
        <f t="array" ref="K34">SUMPRODUCT((LOWER(INDEX(Attendance!$D:$ZZ,MATCH($A34,Attendance!$A:$A,0),0))="x")*(Attendance!$D$2:$ZZ$2=_xlfn.XLOOKUP(K$1,'Point System'!$A:$A,'Point System'!$B:$B,""))*(TEXT(Attendance!$D$1:$ZZ$1,"mmm")="Jul"))*_xlfn.XLOOKUP(K$1,'Point System'!$A:$A,'Point System'!$C:$C,0)</f>
        <v>0</v>
      </c>
      <c r="L34" s="188"/>
      <c r="M34" s="188"/>
      <c r="N34" s="188"/>
      <c r="O34" s="188"/>
      <c r="P34" s="241">
        <f t="shared" si="0"/>
        <v>0</v>
      </c>
      <c r="Q34" s="242">
        <f>IFERROR(INDEX(Deduction!$AU:$AU,MATCH($A34,Deduction!$A:$A,0))*_xlfn.XLOOKUP(Q$1,'Point System'!$E:$E,'Point System'!$G:$G,0),0)</f>
        <v>0</v>
      </c>
      <c r="R34" s="242">
        <f>IFERROR(INDEX(Deduction!$AV:$AV,MATCH($A34,Deduction!$A:$A,0))*_xlfn.XLOOKUP(R$1,'Point System'!$E:$E,'Point System'!$G:$G,0),0)</f>
        <v>0</v>
      </c>
      <c r="S34" s="242">
        <f>IFERROR(INDEX(Deduction!$AW:$AW,MATCH($A34,Deduction!$A:$A,0))*_xlfn.XLOOKUP(S$1,'Point System'!$E:$E,'Point System'!$G:$G,0),0)</f>
        <v>0</v>
      </c>
      <c r="T34" s="242">
        <f>IFERROR(INDEX(Deduction!$AX:$AX,MATCH($A34,Deduction!$A:$A,0))*_xlfn.XLOOKUP(T$1,'Point System'!$E:$E,'Point System'!$G:$G,0),0)</f>
        <v>0</v>
      </c>
      <c r="U34" s="242">
        <f>IFERROR(INDEX(Deduction!$AY:$AY,MATCH($A34,Deduction!$A:$A,0))*_xlfn.XLOOKUP(U$1,'Point System'!$E:$E,'Point System'!$G:$G,0),0)</f>
        <v>0</v>
      </c>
      <c r="V34" s="242">
        <f>IFERROR(INDEX(Deduction!$AZ:$AZ,MATCH($A34,Deduction!$A:$A,0))*_xlfn.XLOOKUP(V$1,'Point System'!$E:$E,'Point System'!$G:$G,0),0)</f>
        <v>0</v>
      </c>
      <c r="W34" s="241">
        <f t="shared" si="1"/>
        <v>0</v>
      </c>
      <c r="X34" s="241">
        <f t="shared" si="2"/>
        <v>0</v>
      </c>
      <c r="Y34" s="244" cm="1">
        <f t="array" ref="Y34">IFERROR(SUMPRODUCT((LOWER(INDEX(Attendance!$E:$ZZ,MATCH($A34,Attendance!$A:$A,0),0))="x")*(TEXT(Attendance!$E$1:$ZZ$1,"mmm")="Jul"))/SUMPRODUCT((Attendance!$E$1:$ZZ$1&lt;&gt;"")*(TEXT(Attendance!$E$1:$ZZ$1,"mmm")="Jul")),0)</f>
        <v>0</v>
      </c>
      <c r="Z34" s="245" cm="1">
        <f t="array" ref="Z34">IFERROR(SUMPRODUCT((LOWER(INDEX(Attendance!$E:$ZZ,MATCH($A34,Attendance!$A:$A,0),0))="x")*(Attendance!$E$2:$ZZ$2=_xlfn.XLOOKUP(E$1,'Point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35" spans="1:26" x14ac:dyDescent="0.25">
      <c r="A35" s="60">
        <f>Attendance!A34</f>
        <v>32</v>
      </c>
      <c r="B35" s="60" t="str">
        <f>IF($A35=0,"",IFERROR(_xlfn.LET(_xlpm.x,INDEX(Attendance!$B:$B,MATCH($A35,Attendance!$A:$A,0)),IF(_xlpm.x=0,"",_xlpm.x)),""))</f>
        <v/>
      </c>
      <c r="C35" s="60" t="str">
        <f>IF($A35=0,"",IFERROR(_xlfn.LET(_xlpm.x,INDEX(Attendance!$C:$C,MATCH($A35,Attendance!$A:$A,0)),IF(_xlpm.x=0,"",_xlpm.x)),""))</f>
        <v/>
      </c>
      <c r="D35" s="60" t="str">
        <f>IF($A35=0,"",IFERROR(_xlfn.LET(_xlpm.x,INDEX(Attendance!$D:$D,MATCH($A35,Attendance!$A:$A,0)),IF(_xlpm.x=0,"",_xlpm.x)),""))</f>
        <v/>
      </c>
      <c r="E35" s="233" cm="1">
        <f t="array" ref="E35">SUMPRODUCT((LOWER(INDEX(Attendance!$D:$ZZ,MATCH($A35,Attendance!$A:$A,0),0))="x")*(Attendance!$D$2:$ZZ$2=_xlfn.XLOOKUP(E$1,'Point System'!$A:$A,'Point System'!$B:$B,""))*(TEXT(Attendance!$D$1:$ZZ$1,"mmm")="Jul"))*_xlfn.XLOOKUP(E$1,'Point System'!$A:$A,'Point System'!$C:$C,0)</f>
        <v>0</v>
      </c>
      <c r="F35" s="233" cm="1">
        <f t="array" ref="F35">SUMPRODUCT((LOWER(INDEX(Attendance!$D:$ZZ,MATCH($A35,Attendance!$A:$A,0),0))="x")*(Attendance!$D$2:$ZZ$2=_xlfn.XLOOKUP(F$1,'Point System'!$A:$A,'Point System'!$B:$B,""))*(TEXT(Attendance!$D$1:$ZZ$1,"mmm")="Jul"))*_xlfn.XLOOKUP(F$1,'Point System'!$A:$A,'Point System'!$C:$C,0)</f>
        <v>0</v>
      </c>
      <c r="G35" s="233" cm="1">
        <f t="array" ref="G35">SUMPRODUCT((LOWER(INDEX(Attendance!$D:$ZZ,MATCH($A35,Attendance!$A:$A,0),0))="x")*(Attendance!$D$2:$ZZ$2=_xlfn.XLOOKUP(G$1,'Point System'!$A:$A,'Point System'!$B:$B,""))*(TEXT(Attendance!$D$1:$ZZ$1,"mmm")="Jul"))*_xlfn.XLOOKUP(G$1,'Point System'!$A:$A,'Point System'!$C:$C,0)</f>
        <v>0</v>
      </c>
      <c r="H35" s="233" cm="1">
        <f t="array" ref="H35">SUMPRODUCT((LOWER(INDEX(Attendance!$D:$ZZ,MATCH($A35,Attendance!$A:$A,0),0))="x")*(Attendance!$D$2:$ZZ$2=_xlfn.XLOOKUP(H$1,'Point System'!$A:$A,'Point System'!$B:$B,""))*(TEXT(Attendance!$D$1:$ZZ$1,"mmm")="Jul"))*_xlfn.XLOOKUP(H$1,'Point System'!$A:$A,'Point System'!$C:$C,0)</f>
        <v>0</v>
      </c>
      <c r="I35" s="233" cm="1">
        <f t="array" ref="I35">SUMPRODUCT((LOWER(INDEX(Attendance!$D:$ZZ,MATCH($A35,Attendance!$A:$A,0),0))="x")*(Attendance!$D$2:$ZZ$2=_xlfn.XLOOKUP(I$1,'Point System'!$A:$A,'Point System'!$B:$B,""))*(TEXT(Attendance!$D$1:$ZZ$1,"mmm")="Jul"))*_xlfn.XLOOKUP(I$1,'Point System'!$A:$A,'Point System'!$C:$C,0)</f>
        <v>0</v>
      </c>
      <c r="J35" s="233" cm="1">
        <f t="array" ref="J35">SUMPRODUCT((LOWER(INDEX(Attendance!$D:$ZZ,MATCH($A35,Attendance!$A:$A,0),0))="x")*(Attendance!$D$2:$ZZ$2=_xlfn.XLOOKUP(J$1,'Point System'!$A:$A,'Point System'!$B:$B,""))*(TEXT(Attendance!$D$1:$ZZ$1,"mmm")="Jul"))*_xlfn.XLOOKUP(J$1,'Point System'!$A:$A,'Point System'!$C:$C,0)</f>
        <v>0</v>
      </c>
      <c r="K35" s="233" cm="1">
        <f t="array" ref="K35">SUMPRODUCT((LOWER(INDEX(Attendance!$D:$ZZ,MATCH($A35,Attendance!$A:$A,0),0))="x")*(Attendance!$D$2:$ZZ$2=_xlfn.XLOOKUP(K$1,'Point System'!$A:$A,'Point System'!$B:$B,""))*(TEXT(Attendance!$D$1:$ZZ$1,"mmm")="Jul"))*_xlfn.XLOOKUP(K$1,'Point System'!$A:$A,'Point System'!$C:$C,0)</f>
        <v>0</v>
      </c>
      <c r="L35" s="188"/>
      <c r="M35" s="188"/>
      <c r="N35" s="188"/>
      <c r="O35" s="188"/>
      <c r="P35" s="241">
        <f t="shared" si="0"/>
        <v>0</v>
      </c>
      <c r="Q35" s="242">
        <f>IFERROR(INDEX(Deduction!$AU:$AU,MATCH($A35,Deduction!$A:$A,0))*_xlfn.XLOOKUP(Q$1,'Point System'!$E:$E,'Point System'!$G:$G,0),0)</f>
        <v>0</v>
      </c>
      <c r="R35" s="242">
        <f>IFERROR(INDEX(Deduction!$AV:$AV,MATCH($A35,Deduction!$A:$A,0))*_xlfn.XLOOKUP(R$1,'Point System'!$E:$E,'Point System'!$G:$G,0),0)</f>
        <v>0</v>
      </c>
      <c r="S35" s="242">
        <f>IFERROR(INDEX(Deduction!$AW:$AW,MATCH($A35,Deduction!$A:$A,0))*_xlfn.XLOOKUP(S$1,'Point System'!$E:$E,'Point System'!$G:$G,0),0)</f>
        <v>0</v>
      </c>
      <c r="T35" s="242">
        <f>IFERROR(INDEX(Deduction!$AX:$AX,MATCH($A35,Deduction!$A:$A,0))*_xlfn.XLOOKUP(T$1,'Point System'!$E:$E,'Point System'!$G:$G,0),0)</f>
        <v>0</v>
      </c>
      <c r="U35" s="242">
        <f>IFERROR(INDEX(Deduction!$AY:$AY,MATCH($A35,Deduction!$A:$A,0))*_xlfn.XLOOKUP(U$1,'Point System'!$E:$E,'Point System'!$G:$G,0),0)</f>
        <v>0</v>
      </c>
      <c r="V35" s="242">
        <f>IFERROR(INDEX(Deduction!$AZ:$AZ,MATCH($A35,Deduction!$A:$A,0))*_xlfn.XLOOKUP(V$1,'Point System'!$E:$E,'Point System'!$G:$G,0),0)</f>
        <v>0</v>
      </c>
      <c r="W35" s="241">
        <f t="shared" si="1"/>
        <v>0</v>
      </c>
      <c r="X35" s="241">
        <f t="shared" si="2"/>
        <v>0</v>
      </c>
      <c r="Y35" s="244" cm="1">
        <f t="array" ref="Y35">IFERROR(SUMPRODUCT((LOWER(INDEX(Attendance!$E:$ZZ,MATCH($A35,Attendance!$A:$A,0),0))="x")*(TEXT(Attendance!$E$1:$ZZ$1,"mmm")="Jul"))/SUMPRODUCT((Attendance!$E$1:$ZZ$1&lt;&gt;"")*(TEXT(Attendance!$E$1:$ZZ$1,"mmm")="Jul")),0)</f>
        <v>0</v>
      </c>
      <c r="Z35" s="245" cm="1">
        <f t="array" ref="Z35">IFERROR(SUMPRODUCT((LOWER(INDEX(Attendance!$E:$ZZ,MATCH($A35,Attendance!$A:$A,0),0))="x")*(Attendance!$E$2:$ZZ$2=_xlfn.XLOOKUP(E$1,'Point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36" spans="1:26" x14ac:dyDescent="0.25">
      <c r="A36" s="58">
        <f>Attendance!A35</f>
        <v>33</v>
      </c>
      <c r="B36" s="60" t="str">
        <f>IF($A36=0,"",IFERROR(_xlfn.LET(_xlpm.x,INDEX(Attendance!$B:$B,MATCH($A36,Attendance!$A:$A,0)),IF(_xlpm.x=0,"",_xlpm.x)),""))</f>
        <v/>
      </c>
      <c r="C36" s="60" t="str">
        <f>IF($A36=0,"",IFERROR(_xlfn.LET(_xlpm.x,INDEX(Attendance!$C:$C,MATCH($A36,Attendance!$A:$A,0)),IF(_xlpm.x=0,"",_xlpm.x)),""))</f>
        <v/>
      </c>
      <c r="D36" s="60" t="str">
        <f>IF($A36=0,"",IFERROR(_xlfn.LET(_xlpm.x,INDEX(Attendance!$D:$D,MATCH($A36,Attendance!$A:$A,0)),IF(_xlpm.x=0,"",_xlpm.x)),""))</f>
        <v/>
      </c>
      <c r="E36" s="233" cm="1">
        <f t="array" ref="E36">SUMPRODUCT((LOWER(INDEX(Attendance!$D:$ZZ,MATCH($A36,Attendance!$A:$A,0),0))="x")*(Attendance!$D$2:$ZZ$2=_xlfn.XLOOKUP(E$1,'Point System'!$A:$A,'Point System'!$B:$B,""))*(TEXT(Attendance!$D$1:$ZZ$1,"mmm")="Jul"))*_xlfn.XLOOKUP(E$1,'Point System'!$A:$A,'Point System'!$C:$C,0)</f>
        <v>0</v>
      </c>
      <c r="F36" s="233" cm="1">
        <f t="array" ref="F36">SUMPRODUCT((LOWER(INDEX(Attendance!$D:$ZZ,MATCH($A36,Attendance!$A:$A,0),0))="x")*(Attendance!$D$2:$ZZ$2=_xlfn.XLOOKUP(F$1,'Point System'!$A:$A,'Point System'!$B:$B,""))*(TEXT(Attendance!$D$1:$ZZ$1,"mmm")="Jul"))*_xlfn.XLOOKUP(F$1,'Point System'!$A:$A,'Point System'!$C:$C,0)</f>
        <v>0</v>
      </c>
      <c r="G36" s="233" cm="1">
        <f t="array" ref="G36">SUMPRODUCT((LOWER(INDEX(Attendance!$D:$ZZ,MATCH($A36,Attendance!$A:$A,0),0))="x")*(Attendance!$D$2:$ZZ$2=_xlfn.XLOOKUP(G$1,'Point System'!$A:$A,'Point System'!$B:$B,""))*(TEXT(Attendance!$D$1:$ZZ$1,"mmm")="Jul"))*_xlfn.XLOOKUP(G$1,'Point System'!$A:$A,'Point System'!$C:$C,0)</f>
        <v>0</v>
      </c>
      <c r="H36" s="233" cm="1">
        <f t="array" ref="H36">SUMPRODUCT((LOWER(INDEX(Attendance!$D:$ZZ,MATCH($A36,Attendance!$A:$A,0),0))="x")*(Attendance!$D$2:$ZZ$2=_xlfn.XLOOKUP(H$1,'Point System'!$A:$A,'Point System'!$B:$B,""))*(TEXT(Attendance!$D$1:$ZZ$1,"mmm")="Jul"))*_xlfn.XLOOKUP(H$1,'Point System'!$A:$A,'Point System'!$C:$C,0)</f>
        <v>0</v>
      </c>
      <c r="I36" s="233" cm="1">
        <f t="array" ref="I36">SUMPRODUCT((LOWER(INDEX(Attendance!$D:$ZZ,MATCH($A36,Attendance!$A:$A,0),0))="x")*(Attendance!$D$2:$ZZ$2=_xlfn.XLOOKUP(I$1,'Point System'!$A:$A,'Point System'!$B:$B,""))*(TEXT(Attendance!$D$1:$ZZ$1,"mmm")="Jul"))*_xlfn.XLOOKUP(I$1,'Point System'!$A:$A,'Point System'!$C:$C,0)</f>
        <v>0</v>
      </c>
      <c r="J36" s="233" cm="1">
        <f t="array" ref="J36">SUMPRODUCT((LOWER(INDEX(Attendance!$D:$ZZ,MATCH($A36,Attendance!$A:$A,0),0))="x")*(Attendance!$D$2:$ZZ$2=_xlfn.XLOOKUP(J$1,'Point System'!$A:$A,'Point System'!$B:$B,""))*(TEXT(Attendance!$D$1:$ZZ$1,"mmm")="Jul"))*_xlfn.XLOOKUP(J$1,'Point System'!$A:$A,'Point System'!$C:$C,0)</f>
        <v>0</v>
      </c>
      <c r="K36" s="233" cm="1">
        <f t="array" ref="K36">SUMPRODUCT((LOWER(INDEX(Attendance!$D:$ZZ,MATCH($A36,Attendance!$A:$A,0),0))="x")*(Attendance!$D$2:$ZZ$2=_xlfn.XLOOKUP(K$1,'Point System'!$A:$A,'Point System'!$B:$B,""))*(TEXT(Attendance!$D$1:$ZZ$1,"mmm")="Jul"))*_xlfn.XLOOKUP(K$1,'Point System'!$A:$A,'Point System'!$C:$C,0)</f>
        <v>0</v>
      </c>
      <c r="L36" s="188"/>
      <c r="M36" s="188"/>
      <c r="N36" s="188"/>
      <c r="O36" s="188"/>
      <c r="P36" s="241">
        <f t="shared" si="0"/>
        <v>0</v>
      </c>
      <c r="Q36" s="242">
        <f>IFERROR(INDEX(Deduction!$AU:$AU,MATCH($A36,Deduction!$A:$A,0))*_xlfn.XLOOKUP(Q$1,'Point System'!$E:$E,'Point System'!$G:$G,0),0)</f>
        <v>0</v>
      </c>
      <c r="R36" s="242">
        <f>IFERROR(INDEX(Deduction!$AV:$AV,MATCH($A36,Deduction!$A:$A,0))*_xlfn.XLOOKUP(R$1,'Point System'!$E:$E,'Point System'!$G:$G,0),0)</f>
        <v>0</v>
      </c>
      <c r="S36" s="242">
        <f>IFERROR(INDEX(Deduction!$AW:$AW,MATCH($A36,Deduction!$A:$A,0))*_xlfn.XLOOKUP(S$1,'Point System'!$E:$E,'Point System'!$G:$G,0),0)</f>
        <v>0</v>
      </c>
      <c r="T36" s="242">
        <f>IFERROR(INDEX(Deduction!$AX:$AX,MATCH($A36,Deduction!$A:$A,0))*_xlfn.XLOOKUP(T$1,'Point System'!$E:$E,'Point System'!$G:$G,0),0)</f>
        <v>0</v>
      </c>
      <c r="U36" s="242">
        <f>IFERROR(INDEX(Deduction!$AY:$AY,MATCH($A36,Deduction!$A:$A,0))*_xlfn.XLOOKUP(U$1,'Point System'!$E:$E,'Point System'!$G:$G,0),0)</f>
        <v>0</v>
      </c>
      <c r="V36" s="242">
        <f>IFERROR(INDEX(Deduction!$AZ:$AZ,MATCH($A36,Deduction!$A:$A,0))*_xlfn.XLOOKUP(V$1,'Point System'!$E:$E,'Point System'!$G:$G,0),0)</f>
        <v>0</v>
      </c>
      <c r="W36" s="241">
        <f t="shared" si="1"/>
        <v>0</v>
      </c>
      <c r="X36" s="241">
        <f t="shared" si="2"/>
        <v>0</v>
      </c>
      <c r="Y36" s="244" cm="1">
        <f t="array" ref="Y36">IFERROR(SUMPRODUCT((LOWER(INDEX(Attendance!$E:$ZZ,MATCH($A36,Attendance!$A:$A,0),0))="x")*(TEXT(Attendance!$E$1:$ZZ$1,"mmm")="Jul"))/SUMPRODUCT((Attendance!$E$1:$ZZ$1&lt;&gt;"")*(TEXT(Attendance!$E$1:$ZZ$1,"mmm")="Jul")),0)</f>
        <v>0</v>
      </c>
      <c r="Z36" s="245" cm="1">
        <f t="array" ref="Z36">IFERROR(SUMPRODUCT((LOWER(INDEX(Attendance!$E:$ZZ,MATCH($A36,Attendance!$A:$A,0),0))="x")*(Attendance!$E$2:$ZZ$2=_xlfn.XLOOKUP(E$1,'Point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37" spans="1:26" x14ac:dyDescent="0.25">
      <c r="A37" s="60">
        <f>Attendance!A36</f>
        <v>34</v>
      </c>
      <c r="B37" s="60" t="str">
        <f>IF($A37=0,"",IFERROR(_xlfn.LET(_xlpm.x,INDEX(Attendance!$B:$B,MATCH($A37,Attendance!$A:$A,0)),IF(_xlpm.x=0,"",_xlpm.x)),""))</f>
        <v/>
      </c>
      <c r="C37" s="60" t="str">
        <f>IF($A37=0,"",IFERROR(_xlfn.LET(_xlpm.x,INDEX(Attendance!$C:$C,MATCH($A37,Attendance!$A:$A,0)),IF(_xlpm.x=0,"",_xlpm.x)),""))</f>
        <v/>
      </c>
      <c r="D37" s="60" t="str">
        <f>IF($A37=0,"",IFERROR(_xlfn.LET(_xlpm.x,INDEX(Attendance!$D:$D,MATCH($A37,Attendance!$A:$A,0)),IF(_xlpm.x=0,"",_xlpm.x)),""))</f>
        <v/>
      </c>
      <c r="E37" s="233" cm="1">
        <f t="array" ref="E37">SUMPRODUCT((LOWER(INDEX(Attendance!$D:$ZZ,MATCH($A37,Attendance!$A:$A,0),0))="x")*(Attendance!$D$2:$ZZ$2=_xlfn.XLOOKUP(E$1,'Point System'!$A:$A,'Point System'!$B:$B,""))*(TEXT(Attendance!$D$1:$ZZ$1,"mmm")="Jul"))*_xlfn.XLOOKUP(E$1,'Point System'!$A:$A,'Point System'!$C:$C,0)</f>
        <v>0</v>
      </c>
      <c r="F37" s="233" cm="1">
        <f t="array" ref="F37">SUMPRODUCT((LOWER(INDEX(Attendance!$D:$ZZ,MATCH($A37,Attendance!$A:$A,0),0))="x")*(Attendance!$D$2:$ZZ$2=_xlfn.XLOOKUP(F$1,'Point System'!$A:$A,'Point System'!$B:$B,""))*(TEXT(Attendance!$D$1:$ZZ$1,"mmm")="Jul"))*_xlfn.XLOOKUP(F$1,'Point System'!$A:$A,'Point System'!$C:$C,0)</f>
        <v>0</v>
      </c>
      <c r="G37" s="233" cm="1">
        <f t="array" ref="G37">SUMPRODUCT((LOWER(INDEX(Attendance!$D:$ZZ,MATCH($A37,Attendance!$A:$A,0),0))="x")*(Attendance!$D$2:$ZZ$2=_xlfn.XLOOKUP(G$1,'Point System'!$A:$A,'Point System'!$B:$B,""))*(TEXT(Attendance!$D$1:$ZZ$1,"mmm")="Jul"))*_xlfn.XLOOKUP(G$1,'Point System'!$A:$A,'Point System'!$C:$C,0)</f>
        <v>0</v>
      </c>
      <c r="H37" s="233" cm="1">
        <f t="array" ref="H37">SUMPRODUCT((LOWER(INDEX(Attendance!$D:$ZZ,MATCH($A37,Attendance!$A:$A,0),0))="x")*(Attendance!$D$2:$ZZ$2=_xlfn.XLOOKUP(H$1,'Point System'!$A:$A,'Point System'!$B:$B,""))*(TEXT(Attendance!$D$1:$ZZ$1,"mmm")="Jul"))*_xlfn.XLOOKUP(H$1,'Point System'!$A:$A,'Point System'!$C:$C,0)</f>
        <v>0</v>
      </c>
      <c r="I37" s="233" cm="1">
        <f t="array" ref="I37">SUMPRODUCT((LOWER(INDEX(Attendance!$D:$ZZ,MATCH($A37,Attendance!$A:$A,0),0))="x")*(Attendance!$D$2:$ZZ$2=_xlfn.XLOOKUP(I$1,'Point System'!$A:$A,'Point System'!$B:$B,""))*(TEXT(Attendance!$D$1:$ZZ$1,"mmm")="Jul"))*_xlfn.XLOOKUP(I$1,'Point System'!$A:$A,'Point System'!$C:$C,0)</f>
        <v>0</v>
      </c>
      <c r="J37" s="233" cm="1">
        <f t="array" ref="J37">SUMPRODUCT((LOWER(INDEX(Attendance!$D:$ZZ,MATCH($A37,Attendance!$A:$A,0),0))="x")*(Attendance!$D$2:$ZZ$2=_xlfn.XLOOKUP(J$1,'Point System'!$A:$A,'Point System'!$B:$B,""))*(TEXT(Attendance!$D$1:$ZZ$1,"mmm")="Jul"))*_xlfn.XLOOKUP(J$1,'Point System'!$A:$A,'Point System'!$C:$C,0)</f>
        <v>0</v>
      </c>
      <c r="K37" s="233" cm="1">
        <f t="array" ref="K37">SUMPRODUCT((LOWER(INDEX(Attendance!$D:$ZZ,MATCH($A37,Attendance!$A:$A,0),0))="x")*(Attendance!$D$2:$ZZ$2=_xlfn.XLOOKUP(K$1,'Point System'!$A:$A,'Point System'!$B:$B,""))*(TEXT(Attendance!$D$1:$ZZ$1,"mmm")="Jul"))*_xlfn.XLOOKUP(K$1,'Point System'!$A:$A,'Point System'!$C:$C,0)</f>
        <v>0</v>
      </c>
      <c r="L37" s="188"/>
      <c r="M37" s="188"/>
      <c r="N37" s="188"/>
      <c r="O37" s="188"/>
      <c r="P37" s="241">
        <f t="shared" si="0"/>
        <v>0</v>
      </c>
      <c r="Q37" s="242">
        <f>IFERROR(INDEX(Deduction!$AU:$AU,MATCH($A37,Deduction!$A:$A,0))*_xlfn.XLOOKUP(Q$1,'Point System'!$E:$E,'Point System'!$G:$G,0),0)</f>
        <v>0</v>
      </c>
      <c r="R37" s="242">
        <f>IFERROR(INDEX(Deduction!$AV:$AV,MATCH($A37,Deduction!$A:$A,0))*_xlfn.XLOOKUP(R$1,'Point System'!$E:$E,'Point System'!$G:$G,0),0)</f>
        <v>0</v>
      </c>
      <c r="S37" s="242">
        <f>IFERROR(INDEX(Deduction!$AW:$AW,MATCH($A37,Deduction!$A:$A,0))*_xlfn.XLOOKUP(S$1,'Point System'!$E:$E,'Point System'!$G:$G,0),0)</f>
        <v>0</v>
      </c>
      <c r="T37" s="242">
        <f>IFERROR(INDEX(Deduction!$AX:$AX,MATCH($A37,Deduction!$A:$A,0))*_xlfn.XLOOKUP(T$1,'Point System'!$E:$E,'Point System'!$G:$G,0),0)</f>
        <v>0</v>
      </c>
      <c r="U37" s="242">
        <f>IFERROR(INDEX(Deduction!$AY:$AY,MATCH($A37,Deduction!$A:$A,0))*_xlfn.XLOOKUP(U$1,'Point System'!$E:$E,'Point System'!$G:$G,0),0)</f>
        <v>0</v>
      </c>
      <c r="V37" s="242">
        <f>IFERROR(INDEX(Deduction!$AZ:$AZ,MATCH($A37,Deduction!$A:$A,0))*_xlfn.XLOOKUP(V$1,'Point System'!$E:$E,'Point System'!$G:$G,0),0)</f>
        <v>0</v>
      </c>
      <c r="W37" s="241">
        <f t="shared" si="1"/>
        <v>0</v>
      </c>
      <c r="X37" s="241">
        <f t="shared" si="2"/>
        <v>0</v>
      </c>
      <c r="Y37" s="244" cm="1">
        <f t="array" ref="Y37">IFERROR(SUMPRODUCT((LOWER(INDEX(Attendance!$E:$ZZ,MATCH($A37,Attendance!$A:$A,0),0))="x")*(TEXT(Attendance!$E$1:$ZZ$1,"mmm")="Jul"))/SUMPRODUCT((Attendance!$E$1:$ZZ$1&lt;&gt;"")*(TEXT(Attendance!$E$1:$ZZ$1,"mmm")="Jul")),0)</f>
        <v>0</v>
      </c>
      <c r="Z37" s="245" cm="1">
        <f t="array" ref="Z37">IFERROR(SUMPRODUCT((LOWER(INDEX(Attendance!$E:$ZZ,MATCH($A37,Attendance!$A:$A,0),0))="x")*(Attendance!$E$2:$ZZ$2=_xlfn.XLOOKUP(E$1,'Point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38" spans="1:26" x14ac:dyDescent="0.25">
      <c r="A38" s="58">
        <f>Attendance!A37</f>
        <v>35</v>
      </c>
      <c r="B38" s="60" t="str">
        <f>IF($A38=0,"",IFERROR(_xlfn.LET(_xlpm.x,INDEX(Attendance!$B:$B,MATCH($A38,Attendance!$A:$A,0)),IF(_xlpm.x=0,"",_xlpm.x)),""))</f>
        <v/>
      </c>
      <c r="C38" s="60" t="str">
        <f>IF($A38=0,"",IFERROR(_xlfn.LET(_xlpm.x,INDEX(Attendance!$C:$C,MATCH($A38,Attendance!$A:$A,0)),IF(_xlpm.x=0,"",_xlpm.x)),""))</f>
        <v/>
      </c>
      <c r="D38" s="60" t="str">
        <f>IF($A38=0,"",IFERROR(_xlfn.LET(_xlpm.x,INDEX(Attendance!$D:$D,MATCH($A38,Attendance!$A:$A,0)),IF(_xlpm.x=0,"",_xlpm.x)),""))</f>
        <v/>
      </c>
      <c r="E38" s="233" cm="1">
        <f t="array" ref="E38">SUMPRODUCT((LOWER(INDEX(Attendance!$D:$ZZ,MATCH($A38,Attendance!$A:$A,0),0))="x")*(Attendance!$D$2:$ZZ$2=_xlfn.XLOOKUP(E$1,'Point System'!$A:$A,'Point System'!$B:$B,""))*(TEXT(Attendance!$D$1:$ZZ$1,"mmm")="Jul"))*_xlfn.XLOOKUP(E$1,'Point System'!$A:$A,'Point System'!$C:$C,0)</f>
        <v>0</v>
      </c>
      <c r="F38" s="233" cm="1">
        <f t="array" ref="F38">SUMPRODUCT((LOWER(INDEX(Attendance!$D:$ZZ,MATCH($A38,Attendance!$A:$A,0),0))="x")*(Attendance!$D$2:$ZZ$2=_xlfn.XLOOKUP(F$1,'Point System'!$A:$A,'Point System'!$B:$B,""))*(TEXT(Attendance!$D$1:$ZZ$1,"mmm")="Jul"))*_xlfn.XLOOKUP(F$1,'Point System'!$A:$A,'Point System'!$C:$C,0)</f>
        <v>0</v>
      </c>
      <c r="G38" s="233" cm="1">
        <f t="array" ref="G38">SUMPRODUCT((LOWER(INDEX(Attendance!$D:$ZZ,MATCH($A38,Attendance!$A:$A,0),0))="x")*(Attendance!$D$2:$ZZ$2=_xlfn.XLOOKUP(G$1,'Point System'!$A:$A,'Point System'!$B:$B,""))*(TEXT(Attendance!$D$1:$ZZ$1,"mmm")="Jul"))*_xlfn.XLOOKUP(G$1,'Point System'!$A:$A,'Point System'!$C:$C,0)</f>
        <v>0</v>
      </c>
      <c r="H38" s="233" cm="1">
        <f t="array" ref="H38">SUMPRODUCT((LOWER(INDEX(Attendance!$D:$ZZ,MATCH($A38,Attendance!$A:$A,0),0))="x")*(Attendance!$D$2:$ZZ$2=_xlfn.XLOOKUP(H$1,'Point System'!$A:$A,'Point System'!$B:$B,""))*(TEXT(Attendance!$D$1:$ZZ$1,"mmm")="Jul"))*_xlfn.XLOOKUP(H$1,'Point System'!$A:$A,'Point System'!$C:$C,0)</f>
        <v>0</v>
      </c>
      <c r="I38" s="233" cm="1">
        <f t="array" ref="I38">SUMPRODUCT((LOWER(INDEX(Attendance!$D:$ZZ,MATCH($A38,Attendance!$A:$A,0),0))="x")*(Attendance!$D$2:$ZZ$2=_xlfn.XLOOKUP(I$1,'Point System'!$A:$A,'Point System'!$B:$B,""))*(TEXT(Attendance!$D$1:$ZZ$1,"mmm")="Jul"))*_xlfn.XLOOKUP(I$1,'Point System'!$A:$A,'Point System'!$C:$C,0)</f>
        <v>0</v>
      </c>
      <c r="J38" s="233" cm="1">
        <f t="array" ref="J38">SUMPRODUCT((LOWER(INDEX(Attendance!$D:$ZZ,MATCH($A38,Attendance!$A:$A,0),0))="x")*(Attendance!$D$2:$ZZ$2=_xlfn.XLOOKUP(J$1,'Point System'!$A:$A,'Point System'!$B:$B,""))*(TEXT(Attendance!$D$1:$ZZ$1,"mmm")="Jul"))*_xlfn.XLOOKUP(J$1,'Point System'!$A:$A,'Point System'!$C:$C,0)</f>
        <v>0</v>
      </c>
      <c r="K38" s="233" cm="1">
        <f t="array" ref="K38">SUMPRODUCT((LOWER(INDEX(Attendance!$D:$ZZ,MATCH($A38,Attendance!$A:$A,0),0))="x")*(Attendance!$D$2:$ZZ$2=_xlfn.XLOOKUP(K$1,'Point System'!$A:$A,'Point System'!$B:$B,""))*(TEXT(Attendance!$D$1:$ZZ$1,"mmm")="Jul"))*_xlfn.XLOOKUP(K$1,'Point System'!$A:$A,'Point System'!$C:$C,0)</f>
        <v>0</v>
      </c>
      <c r="L38" s="188"/>
      <c r="M38" s="188"/>
      <c r="N38" s="188"/>
      <c r="O38" s="188"/>
      <c r="P38" s="241">
        <f t="shared" si="0"/>
        <v>0</v>
      </c>
      <c r="Q38" s="242">
        <f>IFERROR(INDEX(Deduction!$AU:$AU,MATCH($A38,Deduction!$A:$A,0))*_xlfn.XLOOKUP(Q$1,'Point System'!$E:$E,'Point System'!$G:$G,0),0)</f>
        <v>0</v>
      </c>
      <c r="R38" s="242">
        <f>IFERROR(INDEX(Deduction!$AV:$AV,MATCH($A38,Deduction!$A:$A,0))*_xlfn.XLOOKUP(R$1,'Point System'!$E:$E,'Point System'!$G:$G,0),0)</f>
        <v>0</v>
      </c>
      <c r="S38" s="242">
        <f>IFERROR(INDEX(Deduction!$AW:$AW,MATCH($A38,Deduction!$A:$A,0))*_xlfn.XLOOKUP(S$1,'Point System'!$E:$E,'Point System'!$G:$G,0),0)</f>
        <v>0</v>
      </c>
      <c r="T38" s="242">
        <f>IFERROR(INDEX(Deduction!$AX:$AX,MATCH($A38,Deduction!$A:$A,0))*_xlfn.XLOOKUP(T$1,'Point System'!$E:$E,'Point System'!$G:$G,0),0)</f>
        <v>0</v>
      </c>
      <c r="U38" s="242">
        <f>IFERROR(INDEX(Deduction!$AY:$AY,MATCH($A38,Deduction!$A:$A,0))*_xlfn.XLOOKUP(U$1,'Point System'!$E:$E,'Point System'!$G:$G,0),0)</f>
        <v>0</v>
      </c>
      <c r="V38" s="242">
        <f>IFERROR(INDEX(Deduction!$AZ:$AZ,MATCH($A38,Deduction!$A:$A,0))*_xlfn.XLOOKUP(V$1,'Point System'!$E:$E,'Point System'!$G:$G,0),0)</f>
        <v>0</v>
      </c>
      <c r="W38" s="241">
        <f t="shared" si="1"/>
        <v>0</v>
      </c>
      <c r="X38" s="241">
        <f t="shared" si="2"/>
        <v>0</v>
      </c>
      <c r="Y38" s="244" cm="1">
        <f t="array" ref="Y38">IFERROR(SUMPRODUCT((LOWER(INDEX(Attendance!$E:$ZZ,MATCH($A38,Attendance!$A:$A,0),0))="x")*(TEXT(Attendance!$E$1:$ZZ$1,"mmm")="Jul"))/SUMPRODUCT((Attendance!$E$1:$ZZ$1&lt;&gt;"")*(TEXT(Attendance!$E$1:$ZZ$1,"mmm")="Jul")),0)</f>
        <v>0</v>
      </c>
      <c r="Z38" s="245" cm="1">
        <f t="array" ref="Z38">IFERROR(SUMPRODUCT((LOWER(INDEX(Attendance!$E:$ZZ,MATCH($A38,Attendance!$A:$A,0),0))="x")*(Attendance!$E$2:$ZZ$2=_xlfn.XLOOKUP(E$1,'Point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39" spans="1:26" x14ac:dyDescent="0.25">
      <c r="A39" s="60">
        <f>Attendance!A38</f>
        <v>36</v>
      </c>
      <c r="B39" s="60" t="str">
        <f>IF($A39=0,"",IFERROR(_xlfn.LET(_xlpm.x,INDEX(Attendance!$B:$B,MATCH($A39,Attendance!$A:$A,0)),IF(_xlpm.x=0,"",_xlpm.x)),""))</f>
        <v/>
      </c>
      <c r="C39" s="60" t="str">
        <f>IF($A39=0,"",IFERROR(_xlfn.LET(_xlpm.x,INDEX(Attendance!$C:$C,MATCH($A39,Attendance!$A:$A,0)),IF(_xlpm.x=0,"",_xlpm.x)),""))</f>
        <v/>
      </c>
      <c r="D39" s="60" t="str">
        <f>IF($A39=0,"",IFERROR(_xlfn.LET(_xlpm.x,INDEX(Attendance!$D:$D,MATCH($A39,Attendance!$A:$A,0)),IF(_xlpm.x=0,"",_xlpm.x)),""))</f>
        <v/>
      </c>
      <c r="E39" s="233" cm="1">
        <f t="array" ref="E39">SUMPRODUCT((LOWER(INDEX(Attendance!$D:$ZZ,MATCH($A39,Attendance!$A:$A,0),0))="x")*(Attendance!$D$2:$ZZ$2=_xlfn.XLOOKUP(E$1,'Point System'!$A:$A,'Point System'!$B:$B,""))*(TEXT(Attendance!$D$1:$ZZ$1,"mmm")="Jul"))*_xlfn.XLOOKUP(E$1,'Point System'!$A:$A,'Point System'!$C:$C,0)</f>
        <v>0</v>
      </c>
      <c r="F39" s="233" cm="1">
        <f t="array" ref="F39">SUMPRODUCT((LOWER(INDEX(Attendance!$D:$ZZ,MATCH($A39,Attendance!$A:$A,0),0))="x")*(Attendance!$D$2:$ZZ$2=_xlfn.XLOOKUP(F$1,'Point System'!$A:$A,'Point System'!$B:$B,""))*(TEXT(Attendance!$D$1:$ZZ$1,"mmm")="Jul"))*_xlfn.XLOOKUP(F$1,'Point System'!$A:$A,'Point System'!$C:$C,0)</f>
        <v>0</v>
      </c>
      <c r="G39" s="233" cm="1">
        <f t="array" ref="G39">SUMPRODUCT((LOWER(INDEX(Attendance!$D:$ZZ,MATCH($A39,Attendance!$A:$A,0),0))="x")*(Attendance!$D$2:$ZZ$2=_xlfn.XLOOKUP(G$1,'Point System'!$A:$A,'Point System'!$B:$B,""))*(TEXT(Attendance!$D$1:$ZZ$1,"mmm")="Jul"))*_xlfn.XLOOKUP(G$1,'Point System'!$A:$A,'Point System'!$C:$C,0)</f>
        <v>0</v>
      </c>
      <c r="H39" s="233" cm="1">
        <f t="array" ref="H39">SUMPRODUCT((LOWER(INDEX(Attendance!$D:$ZZ,MATCH($A39,Attendance!$A:$A,0),0))="x")*(Attendance!$D$2:$ZZ$2=_xlfn.XLOOKUP(H$1,'Point System'!$A:$A,'Point System'!$B:$B,""))*(TEXT(Attendance!$D$1:$ZZ$1,"mmm")="Jul"))*_xlfn.XLOOKUP(H$1,'Point System'!$A:$A,'Point System'!$C:$C,0)</f>
        <v>0</v>
      </c>
      <c r="I39" s="233" cm="1">
        <f t="array" ref="I39">SUMPRODUCT((LOWER(INDEX(Attendance!$D:$ZZ,MATCH($A39,Attendance!$A:$A,0),0))="x")*(Attendance!$D$2:$ZZ$2=_xlfn.XLOOKUP(I$1,'Point System'!$A:$A,'Point System'!$B:$B,""))*(TEXT(Attendance!$D$1:$ZZ$1,"mmm")="Jul"))*_xlfn.XLOOKUP(I$1,'Point System'!$A:$A,'Point System'!$C:$C,0)</f>
        <v>0</v>
      </c>
      <c r="J39" s="233" cm="1">
        <f t="array" ref="J39">SUMPRODUCT((LOWER(INDEX(Attendance!$D:$ZZ,MATCH($A39,Attendance!$A:$A,0),0))="x")*(Attendance!$D$2:$ZZ$2=_xlfn.XLOOKUP(J$1,'Point System'!$A:$A,'Point System'!$B:$B,""))*(TEXT(Attendance!$D$1:$ZZ$1,"mmm")="Jul"))*_xlfn.XLOOKUP(J$1,'Point System'!$A:$A,'Point System'!$C:$C,0)</f>
        <v>0</v>
      </c>
      <c r="K39" s="233" cm="1">
        <f t="array" ref="K39">SUMPRODUCT((LOWER(INDEX(Attendance!$D:$ZZ,MATCH($A39,Attendance!$A:$A,0),0))="x")*(Attendance!$D$2:$ZZ$2=_xlfn.XLOOKUP(K$1,'Point System'!$A:$A,'Point System'!$B:$B,""))*(TEXT(Attendance!$D$1:$ZZ$1,"mmm")="Jul"))*_xlfn.XLOOKUP(K$1,'Point System'!$A:$A,'Point System'!$C:$C,0)</f>
        <v>0</v>
      </c>
      <c r="L39" s="188"/>
      <c r="M39" s="188"/>
      <c r="N39" s="188"/>
      <c r="O39" s="188"/>
      <c r="P39" s="241">
        <f t="shared" si="0"/>
        <v>0</v>
      </c>
      <c r="Q39" s="242">
        <f>IFERROR(INDEX(Deduction!$AU:$AU,MATCH($A39,Deduction!$A:$A,0))*_xlfn.XLOOKUP(Q$1,'Point System'!$E:$E,'Point System'!$G:$G,0),0)</f>
        <v>0</v>
      </c>
      <c r="R39" s="242">
        <f>IFERROR(INDEX(Deduction!$AV:$AV,MATCH($A39,Deduction!$A:$A,0))*_xlfn.XLOOKUP(R$1,'Point System'!$E:$E,'Point System'!$G:$G,0),0)</f>
        <v>0</v>
      </c>
      <c r="S39" s="242">
        <f>IFERROR(INDEX(Deduction!$AW:$AW,MATCH($A39,Deduction!$A:$A,0))*_xlfn.XLOOKUP(S$1,'Point System'!$E:$E,'Point System'!$G:$G,0),0)</f>
        <v>0</v>
      </c>
      <c r="T39" s="242">
        <f>IFERROR(INDEX(Deduction!$AX:$AX,MATCH($A39,Deduction!$A:$A,0))*_xlfn.XLOOKUP(T$1,'Point System'!$E:$E,'Point System'!$G:$G,0),0)</f>
        <v>0</v>
      </c>
      <c r="U39" s="242">
        <f>IFERROR(INDEX(Deduction!$AY:$AY,MATCH($A39,Deduction!$A:$A,0))*_xlfn.XLOOKUP(U$1,'Point System'!$E:$E,'Point System'!$G:$G,0),0)</f>
        <v>0</v>
      </c>
      <c r="V39" s="242">
        <f>IFERROR(INDEX(Deduction!$AZ:$AZ,MATCH($A39,Deduction!$A:$A,0))*_xlfn.XLOOKUP(V$1,'Point System'!$E:$E,'Point System'!$G:$G,0),0)</f>
        <v>0</v>
      </c>
      <c r="W39" s="241">
        <f t="shared" si="1"/>
        <v>0</v>
      </c>
      <c r="X39" s="241">
        <f t="shared" si="2"/>
        <v>0</v>
      </c>
      <c r="Y39" s="244" cm="1">
        <f t="array" ref="Y39">IFERROR(SUMPRODUCT((LOWER(INDEX(Attendance!$E:$ZZ,MATCH($A39,Attendance!$A:$A,0),0))="x")*(TEXT(Attendance!$E$1:$ZZ$1,"mmm")="Jul"))/SUMPRODUCT((Attendance!$E$1:$ZZ$1&lt;&gt;"")*(TEXT(Attendance!$E$1:$ZZ$1,"mmm")="Jul")),0)</f>
        <v>0</v>
      </c>
      <c r="Z39" s="245" cm="1">
        <f t="array" ref="Z39">IFERROR(SUMPRODUCT((LOWER(INDEX(Attendance!$E:$ZZ,MATCH($A39,Attendance!$A:$A,0),0))="x")*(Attendance!$E$2:$ZZ$2=_xlfn.XLOOKUP(E$1,'Point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40" spans="1:26" x14ac:dyDescent="0.25">
      <c r="A40" s="58">
        <f>Attendance!A39</f>
        <v>37</v>
      </c>
      <c r="B40" s="60" t="str">
        <f>IF($A40=0,"",IFERROR(_xlfn.LET(_xlpm.x,INDEX(Attendance!$B:$B,MATCH($A40,Attendance!$A:$A,0)),IF(_xlpm.x=0,"",_xlpm.x)),""))</f>
        <v/>
      </c>
      <c r="C40" s="60" t="str">
        <f>IF($A40=0,"",IFERROR(_xlfn.LET(_xlpm.x,INDEX(Attendance!$C:$C,MATCH($A40,Attendance!$A:$A,0)),IF(_xlpm.x=0,"",_xlpm.x)),""))</f>
        <v/>
      </c>
      <c r="D40" s="60" t="str">
        <f>IF($A40=0,"",IFERROR(_xlfn.LET(_xlpm.x,INDEX(Attendance!$D:$D,MATCH($A40,Attendance!$A:$A,0)),IF(_xlpm.x=0,"",_xlpm.x)),""))</f>
        <v/>
      </c>
      <c r="E40" s="233" cm="1">
        <f t="array" ref="E40">SUMPRODUCT((LOWER(INDEX(Attendance!$D:$ZZ,MATCH($A40,Attendance!$A:$A,0),0))="x")*(Attendance!$D$2:$ZZ$2=_xlfn.XLOOKUP(E$1,'Point System'!$A:$A,'Point System'!$B:$B,""))*(TEXT(Attendance!$D$1:$ZZ$1,"mmm")="Jul"))*_xlfn.XLOOKUP(E$1,'Point System'!$A:$A,'Point System'!$C:$C,0)</f>
        <v>0</v>
      </c>
      <c r="F40" s="233" cm="1">
        <f t="array" ref="F40">SUMPRODUCT((LOWER(INDEX(Attendance!$D:$ZZ,MATCH($A40,Attendance!$A:$A,0),0))="x")*(Attendance!$D$2:$ZZ$2=_xlfn.XLOOKUP(F$1,'Point System'!$A:$A,'Point System'!$B:$B,""))*(TEXT(Attendance!$D$1:$ZZ$1,"mmm")="Jul"))*_xlfn.XLOOKUP(F$1,'Point System'!$A:$A,'Point System'!$C:$C,0)</f>
        <v>0</v>
      </c>
      <c r="G40" s="233" cm="1">
        <f t="array" ref="G40">SUMPRODUCT((LOWER(INDEX(Attendance!$D:$ZZ,MATCH($A40,Attendance!$A:$A,0),0))="x")*(Attendance!$D$2:$ZZ$2=_xlfn.XLOOKUP(G$1,'Point System'!$A:$A,'Point System'!$B:$B,""))*(TEXT(Attendance!$D$1:$ZZ$1,"mmm")="Jul"))*_xlfn.XLOOKUP(G$1,'Point System'!$A:$A,'Point System'!$C:$C,0)</f>
        <v>0</v>
      </c>
      <c r="H40" s="233" cm="1">
        <f t="array" ref="H40">SUMPRODUCT((LOWER(INDEX(Attendance!$D:$ZZ,MATCH($A40,Attendance!$A:$A,0),0))="x")*(Attendance!$D$2:$ZZ$2=_xlfn.XLOOKUP(H$1,'Point System'!$A:$A,'Point System'!$B:$B,""))*(TEXT(Attendance!$D$1:$ZZ$1,"mmm")="Jul"))*_xlfn.XLOOKUP(H$1,'Point System'!$A:$A,'Point System'!$C:$C,0)</f>
        <v>0</v>
      </c>
      <c r="I40" s="233" cm="1">
        <f t="array" ref="I40">SUMPRODUCT((LOWER(INDEX(Attendance!$D:$ZZ,MATCH($A40,Attendance!$A:$A,0),0))="x")*(Attendance!$D$2:$ZZ$2=_xlfn.XLOOKUP(I$1,'Point System'!$A:$A,'Point System'!$B:$B,""))*(TEXT(Attendance!$D$1:$ZZ$1,"mmm")="Jul"))*_xlfn.XLOOKUP(I$1,'Point System'!$A:$A,'Point System'!$C:$C,0)</f>
        <v>0</v>
      </c>
      <c r="J40" s="233" cm="1">
        <f t="array" ref="J40">SUMPRODUCT((LOWER(INDEX(Attendance!$D:$ZZ,MATCH($A40,Attendance!$A:$A,0),0))="x")*(Attendance!$D$2:$ZZ$2=_xlfn.XLOOKUP(J$1,'Point System'!$A:$A,'Point System'!$B:$B,""))*(TEXT(Attendance!$D$1:$ZZ$1,"mmm")="Jul"))*_xlfn.XLOOKUP(J$1,'Point System'!$A:$A,'Point System'!$C:$C,0)</f>
        <v>0</v>
      </c>
      <c r="K40" s="233" cm="1">
        <f t="array" ref="K40">SUMPRODUCT((LOWER(INDEX(Attendance!$D:$ZZ,MATCH($A40,Attendance!$A:$A,0),0))="x")*(Attendance!$D$2:$ZZ$2=_xlfn.XLOOKUP(K$1,'Point System'!$A:$A,'Point System'!$B:$B,""))*(TEXT(Attendance!$D$1:$ZZ$1,"mmm")="Jul"))*_xlfn.XLOOKUP(K$1,'Point System'!$A:$A,'Point System'!$C:$C,0)</f>
        <v>0</v>
      </c>
      <c r="L40" s="188"/>
      <c r="M40" s="188"/>
      <c r="N40" s="188"/>
      <c r="O40" s="188"/>
      <c r="P40" s="241">
        <f t="shared" si="0"/>
        <v>0</v>
      </c>
      <c r="Q40" s="242">
        <f>IFERROR(INDEX(Deduction!$AU:$AU,MATCH($A40,Deduction!$A:$A,0))*_xlfn.XLOOKUP(Q$1,'Point System'!$E:$E,'Point System'!$G:$G,0),0)</f>
        <v>0</v>
      </c>
      <c r="R40" s="242">
        <f>IFERROR(INDEX(Deduction!$AV:$AV,MATCH($A40,Deduction!$A:$A,0))*_xlfn.XLOOKUP(R$1,'Point System'!$E:$E,'Point System'!$G:$G,0),0)</f>
        <v>0</v>
      </c>
      <c r="S40" s="242">
        <f>IFERROR(INDEX(Deduction!$AW:$AW,MATCH($A40,Deduction!$A:$A,0))*_xlfn.XLOOKUP(S$1,'Point System'!$E:$E,'Point System'!$G:$G,0),0)</f>
        <v>0</v>
      </c>
      <c r="T40" s="242">
        <f>IFERROR(INDEX(Deduction!$AX:$AX,MATCH($A40,Deduction!$A:$A,0))*_xlfn.XLOOKUP(T$1,'Point System'!$E:$E,'Point System'!$G:$G,0),0)</f>
        <v>0</v>
      </c>
      <c r="U40" s="242">
        <f>IFERROR(INDEX(Deduction!$AY:$AY,MATCH($A40,Deduction!$A:$A,0))*_xlfn.XLOOKUP(U$1,'Point System'!$E:$E,'Point System'!$G:$G,0),0)</f>
        <v>0</v>
      </c>
      <c r="V40" s="242">
        <f>IFERROR(INDEX(Deduction!$AZ:$AZ,MATCH($A40,Deduction!$A:$A,0))*_xlfn.XLOOKUP(V$1,'Point System'!$E:$E,'Point System'!$G:$G,0),0)</f>
        <v>0</v>
      </c>
      <c r="W40" s="241">
        <f t="shared" si="1"/>
        <v>0</v>
      </c>
      <c r="X40" s="241">
        <f t="shared" si="2"/>
        <v>0</v>
      </c>
      <c r="Y40" s="244" cm="1">
        <f t="array" ref="Y40">IFERROR(SUMPRODUCT((LOWER(INDEX(Attendance!$E:$ZZ,MATCH($A40,Attendance!$A:$A,0),0))="x")*(TEXT(Attendance!$E$1:$ZZ$1,"mmm")="Jul"))/SUMPRODUCT((Attendance!$E$1:$ZZ$1&lt;&gt;"")*(TEXT(Attendance!$E$1:$ZZ$1,"mmm")="Jul")),0)</f>
        <v>0</v>
      </c>
      <c r="Z40" s="245" cm="1">
        <f t="array" ref="Z40">IFERROR(SUMPRODUCT((LOWER(INDEX(Attendance!$E:$ZZ,MATCH($A40,Attendance!$A:$A,0),0))="x")*(Attendance!$E$2:$ZZ$2=_xlfn.XLOOKUP(E$1,'Point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41" spans="1:26" x14ac:dyDescent="0.25">
      <c r="A41" s="60">
        <f>Attendance!A40</f>
        <v>38</v>
      </c>
      <c r="B41" s="60" t="str">
        <f>IF($A41=0,"",IFERROR(_xlfn.LET(_xlpm.x,INDEX(Attendance!$B:$B,MATCH($A41,Attendance!$A:$A,0)),IF(_xlpm.x=0,"",_xlpm.x)),""))</f>
        <v/>
      </c>
      <c r="C41" s="60" t="str">
        <f>IF($A41=0,"",IFERROR(_xlfn.LET(_xlpm.x,INDEX(Attendance!$C:$C,MATCH($A41,Attendance!$A:$A,0)),IF(_xlpm.x=0,"",_xlpm.x)),""))</f>
        <v/>
      </c>
      <c r="D41" s="60" t="str">
        <f>IF($A41=0,"",IFERROR(_xlfn.LET(_xlpm.x,INDEX(Attendance!$D:$D,MATCH($A41,Attendance!$A:$A,0)),IF(_xlpm.x=0,"",_xlpm.x)),""))</f>
        <v/>
      </c>
      <c r="E41" s="233" cm="1">
        <f t="array" ref="E41">SUMPRODUCT((LOWER(INDEX(Attendance!$D:$ZZ,MATCH($A41,Attendance!$A:$A,0),0))="x")*(Attendance!$D$2:$ZZ$2=_xlfn.XLOOKUP(E$1,'Point System'!$A:$A,'Point System'!$B:$B,""))*(TEXT(Attendance!$D$1:$ZZ$1,"mmm")="Jul"))*_xlfn.XLOOKUP(E$1,'Point System'!$A:$A,'Point System'!$C:$C,0)</f>
        <v>0</v>
      </c>
      <c r="F41" s="233" cm="1">
        <f t="array" ref="F41">SUMPRODUCT((LOWER(INDEX(Attendance!$D:$ZZ,MATCH($A41,Attendance!$A:$A,0),0))="x")*(Attendance!$D$2:$ZZ$2=_xlfn.XLOOKUP(F$1,'Point System'!$A:$A,'Point System'!$B:$B,""))*(TEXT(Attendance!$D$1:$ZZ$1,"mmm")="Jul"))*_xlfn.XLOOKUP(F$1,'Point System'!$A:$A,'Point System'!$C:$C,0)</f>
        <v>0</v>
      </c>
      <c r="G41" s="233" cm="1">
        <f t="array" ref="G41">SUMPRODUCT((LOWER(INDEX(Attendance!$D:$ZZ,MATCH($A41,Attendance!$A:$A,0),0))="x")*(Attendance!$D$2:$ZZ$2=_xlfn.XLOOKUP(G$1,'Point System'!$A:$A,'Point System'!$B:$B,""))*(TEXT(Attendance!$D$1:$ZZ$1,"mmm")="Jul"))*_xlfn.XLOOKUP(G$1,'Point System'!$A:$A,'Point System'!$C:$C,0)</f>
        <v>0</v>
      </c>
      <c r="H41" s="233" cm="1">
        <f t="array" ref="H41">SUMPRODUCT((LOWER(INDEX(Attendance!$D:$ZZ,MATCH($A41,Attendance!$A:$A,0),0))="x")*(Attendance!$D$2:$ZZ$2=_xlfn.XLOOKUP(H$1,'Point System'!$A:$A,'Point System'!$B:$B,""))*(TEXT(Attendance!$D$1:$ZZ$1,"mmm")="Jul"))*_xlfn.XLOOKUP(H$1,'Point System'!$A:$A,'Point System'!$C:$C,0)</f>
        <v>0</v>
      </c>
      <c r="I41" s="233" cm="1">
        <f t="array" ref="I41">SUMPRODUCT((LOWER(INDEX(Attendance!$D:$ZZ,MATCH($A41,Attendance!$A:$A,0),0))="x")*(Attendance!$D$2:$ZZ$2=_xlfn.XLOOKUP(I$1,'Point System'!$A:$A,'Point System'!$B:$B,""))*(TEXT(Attendance!$D$1:$ZZ$1,"mmm")="Jul"))*_xlfn.XLOOKUP(I$1,'Point System'!$A:$A,'Point System'!$C:$C,0)</f>
        <v>0</v>
      </c>
      <c r="J41" s="233" cm="1">
        <f t="array" ref="J41">SUMPRODUCT((LOWER(INDEX(Attendance!$D:$ZZ,MATCH($A41,Attendance!$A:$A,0),0))="x")*(Attendance!$D$2:$ZZ$2=_xlfn.XLOOKUP(J$1,'Point System'!$A:$A,'Point System'!$B:$B,""))*(TEXT(Attendance!$D$1:$ZZ$1,"mmm")="Jul"))*_xlfn.XLOOKUP(J$1,'Point System'!$A:$A,'Point System'!$C:$C,0)</f>
        <v>0</v>
      </c>
      <c r="K41" s="233" cm="1">
        <f t="array" ref="K41">SUMPRODUCT((LOWER(INDEX(Attendance!$D:$ZZ,MATCH($A41,Attendance!$A:$A,0),0))="x")*(Attendance!$D$2:$ZZ$2=_xlfn.XLOOKUP(K$1,'Point System'!$A:$A,'Point System'!$B:$B,""))*(TEXT(Attendance!$D$1:$ZZ$1,"mmm")="Jul"))*_xlfn.XLOOKUP(K$1,'Point System'!$A:$A,'Point System'!$C:$C,0)</f>
        <v>0</v>
      </c>
      <c r="L41" s="188"/>
      <c r="M41" s="188"/>
      <c r="N41" s="188"/>
      <c r="O41" s="188"/>
      <c r="P41" s="241">
        <f t="shared" si="0"/>
        <v>0</v>
      </c>
      <c r="Q41" s="242">
        <f>IFERROR(INDEX(Deduction!$AU:$AU,MATCH($A41,Deduction!$A:$A,0))*_xlfn.XLOOKUP(Q$1,'Point System'!$E:$E,'Point System'!$G:$G,0),0)</f>
        <v>0</v>
      </c>
      <c r="R41" s="242">
        <f>IFERROR(INDEX(Deduction!$AV:$AV,MATCH($A41,Deduction!$A:$A,0))*_xlfn.XLOOKUP(R$1,'Point System'!$E:$E,'Point System'!$G:$G,0),0)</f>
        <v>0</v>
      </c>
      <c r="S41" s="242">
        <f>IFERROR(INDEX(Deduction!$AW:$AW,MATCH($A41,Deduction!$A:$A,0))*_xlfn.XLOOKUP(S$1,'Point System'!$E:$E,'Point System'!$G:$G,0),0)</f>
        <v>0</v>
      </c>
      <c r="T41" s="242">
        <f>IFERROR(INDEX(Deduction!$AX:$AX,MATCH($A41,Deduction!$A:$A,0))*_xlfn.XLOOKUP(T$1,'Point System'!$E:$E,'Point System'!$G:$G,0),0)</f>
        <v>0</v>
      </c>
      <c r="U41" s="242">
        <f>IFERROR(INDEX(Deduction!$AY:$AY,MATCH($A41,Deduction!$A:$A,0))*_xlfn.XLOOKUP(U$1,'Point System'!$E:$E,'Point System'!$G:$G,0),0)</f>
        <v>0</v>
      </c>
      <c r="V41" s="242">
        <f>IFERROR(INDEX(Deduction!$AZ:$AZ,MATCH($A41,Deduction!$A:$A,0))*_xlfn.XLOOKUP(V$1,'Point System'!$E:$E,'Point System'!$G:$G,0),0)</f>
        <v>0</v>
      </c>
      <c r="W41" s="241">
        <f t="shared" si="1"/>
        <v>0</v>
      </c>
      <c r="X41" s="241">
        <f t="shared" si="2"/>
        <v>0</v>
      </c>
      <c r="Y41" s="244" cm="1">
        <f t="array" ref="Y41">IFERROR(SUMPRODUCT((LOWER(INDEX(Attendance!$E:$ZZ,MATCH($A41,Attendance!$A:$A,0),0))="x")*(TEXT(Attendance!$E$1:$ZZ$1,"mmm")="Jul"))/SUMPRODUCT((Attendance!$E$1:$ZZ$1&lt;&gt;"")*(TEXT(Attendance!$E$1:$ZZ$1,"mmm")="Jul")),0)</f>
        <v>0</v>
      </c>
      <c r="Z41" s="245" cm="1">
        <f t="array" ref="Z41">IFERROR(SUMPRODUCT((LOWER(INDEX(Attendance!$E:$ZZ,MATCH($A41,Attendance!$A:$A,0),0))="x")*(Attendance!$E$2:$ZZ$2=_xlfn.XLOOKUP(E$1,'Point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42" spans="1:26" x14ac:dyDescent="0.25">
      <c r="A42" s="58">
        <f>Attendance!A41</f>
        <v>39</v>
      </c>
      <c r="B42" s="60" t="str">
        <f>IF($A42=0,"",IFERROR(_xlfn.LET(_xlpm.x,INDEX(Attendance!$B:$B,MATCH($A42,Attendance!$A:$A,0)),IF(_xlpm.x=0,"",_xlpm.x)),""))</f>
        <v/>
      </c>
      <c r="C42" s="60" t="str">
        <f>IF($A42=0,"",IFERROR(_xlfn.LET(_xlpm.x,INDEX(Attendance!$C:$C,MATCH($A42,Attendance!$A:$A,0)),IF(_xlpm.x=0,"",_xlpm.x)),""))</f>
        <v/>
      </c>
      <c r="D42" s="60" t="str">
        <f>IF($A42=0,"",IFERROR(_xlfn.LET(_xlpm.x,INDEX(Attendance!$D:$D,MATCH($A42,Attendance!$A:$A,0)),IF(_xlpm.x=0,"",_xlpm.x)),""))</f>
        <v/>
      </c>
      <c r="E42" s="233" cm="1">
        <f t="array" ref="E42">SUMPRODUCT((LOWER(INDEX(Attendance!$D:$ZZ,MATCH($A42,Attendance!$A:$A,0),0))="x")*(Attendance!$D$2:$ZZ$2=_xlfn.XLOOKUP(E$1,'Point System'!$A:$A,'Point System'!$B:$B,""))*(TEXT(Attendance!$D$1:$ZZ$1,"mmm")="Jul"))*_xlfn.XLOOKUP(E$1,'Point System'!$A:$A,'Point System'!$C:$C,0)</f>
        <v>0</v>
      </c>
      <c r="F42" s="233" cm="1">
        <f t="array" ref="F42">SUMPRODUCT((LOWER(INDEX(Attendance!$D:$ZZ,MATCH($A42,Attendance!$A:$A,0),0))="x")*(Attendance!$D$2:$ZZ$2=_xlfn.XLOOKUP(F$1,'Point System'!$A:$A,'Point System'!$B:$B,""))*(TEXT(Attendance!$D$1:$ZZ$1,"mmm")="Jul"))*_xlfn.XLOOKUP(F$1,'Point System'!$A:$A,'Point System'!$C:$C,0)</f>
        <v>0</v>
      </c>
      <c r="G42" s="233" cm="1">
        <f t="array" ref="G42">SUMPRODUCT((LOWER(INDEX(Attendance!$D:$ZZ,MATCH($A42,Attendance!$A:$A,0),0))="x")*(Attendance!$D$2:$ZZ$2=_xlfn.XLOOKUP(G$1,'Point System'!$A:$A,'Point System'!$B:$B,""))*(TEXT(Attendance!$D$1:$ZZ$1,"mmm")="Jul"))*_xlfn.XLOOKUP(G$1,'Point System'!$A:$A,'Point System'!$C:$C,0)</f>
        <v>0</v>
      </c>
      <c r="H42" s="233" cm="1">
        <f t="array" ref="H42">SUMPRODUCT((LOWER(INDEX(Attendance!$D:$ZZ,MATCH($A42,Attendance!$A:$A,0),0))="x")*(Attendance!$D$2:$ZZ$2=_xlfn.XLOOKUP(H$1,'Point System'!$A:$A,'Point System'!$B:$B,""))*(TEXT(Attendance!$D$1:$ZZ$1,"mmm")="Jul"))*_xlfn.XLOOKUP(H$1,'Point System'!$A:$A,'Point System'!$C:$C,0)</f>
        <v>0</v>
      </c>
      <c r="I42" s="233" cm="1">
        <f t="array" ref="I42">SUMPRODUCT((LOWER(INDEX(Attendance!$D:$ZZ,MATCH($A42,Attendance!$A:$A,0),0))="x")*(Attendance!$D$2:$ZZ$2=_xlfn.XLOOKUP(I$1,'Point System'!$A:$A,'Point System'!$B:$B,""))*(TEXT(Attendance!$D$1:$ZZ$1,"mmm")="Jul"))*_xlfn.XLOOKUP(I$1,'Point System'!$A:$A,'Point System'!$C:$C,0)</f>
        <v>0</v>
      </c>
      <c r="J42" s="233" cm="1">
        <f t="array" ref="J42">SUMPRODUCT((LOWER(INDEX(Attendance!$D:$ZZ,MATCH($A42,Attendance!$A:$A,0),0))="x")*(Attendance!$D$2:$ZZ$2=_xlfn.XLOOKUP(J$1,'Point System'!$A:$A,'Point System'!$B:$B,""))*(TEXT(Attendance!$D$1:$ZZ$1,"mmm")="Jul"))*_xlfn.XLOOKUP(J$1,'Point System'!$A:$A,'Point System'!$C:$C,0)</f>
        <v>0</v>
      </c>
      <c r="K42" s="233" cm="1">
        <f t="array" ref="K42">SUMPRODUCT((LOWER(INDEX(Attendance!$D:$ZZ,MATCH($A42,Attendance!$A:$A,0),0))="x")*(Attendance!$D$2:$ZZ$2=_xlfn.XLOOKUP(K$1,'Point System'!$A:$A,'Point System'!$B:$B,""))*(TEXT(Attendance!$D$1:$ZZ$1,"mmm")="Jul"))*_xlfn.XLOOKUP(K$1,'Point System'!$A:$A,'Point System'!$C:$C,0)</f>
        <v>0</v>
      </c>
      <c r="L42" s="188"/>
      <c r="M42" s="188"/>
      <c r="N42" s="188"/>
      <c r="O42" s="188"/>
      <c r="P42" s="241">
        <f t="shared" si="0"/>
        <v>0</v>
      </c>
      <c r="Q42" s="242">
        <f>IFERROR(INDEX(Deduction!$AU:$AU,MATCH($A42,Deduction!$A:$A,0))*_xlfn.XLOOKUP(Q$1,'Point System'!$E:$E,'Point System'!$G:$G,0),0)</f>
        <v>0</v>
      </c>
      <c r="R42" s="242">
        <f>IFERROR(INDEX(Deduction!$AV:$AV,MATCH($A42,Deduction!$A:$A,0))*_xlfn.XLOOKUP(R$1,'Point System'!$E:$E,'Point System'!$G:$G,0),0)</f>
        <v>0</v>
      </c>
      <c r="S42" s="242">
        <f>IFERROR(INDEX(Deduction!$AW:$AW,MATCH($A42,Deduction!$A:$A,0))*_xlfn.XLOOKUP(S$1,'Point System'!$E:$E,'Point System'!$G:$G,0),0)</f>
        <v>0</v>
      </c>
      <c r="T42" s="242">
        <f>IFERROR(INDEX(Deduction!$AX:$AX,MATCH($A42,Deduction!$A:$A,0))*_xlfn.XLOOKUP(T$1,'Point System'!$E:$E,'Point System'!$G:$G,0),0)</f>
        <v>0</v>
      </c>
      <c r="U42" s="242">
        <f>IFERROR(INDEX(Deduction!$AY:$AY,MATCH($A42,Deduction!$A:$A,0))*_xlfn.XLOOKUP(U$1,'Point System'!$E:$E,'Point System'!$G:$G,0),0)</f>
        <v>0</v>
      </c>
      <c r="V42" s="242">
        <f>IFERROR(INDEX(Deduction!$AZ:$AZ,MATCH($A42,Deduction!$A:$A,0))*_xlfn.XLOOKUP(V$1,'Point System'!$E:$E,'Point System'!$G:$G,0),0)</f>
        <v>0</v>
      </c>
      <c r="W42" s="241">
        <f t="shared" si="1"/>
        <v>0</v>
      </c>
      <c r="X42" s="241">
        <f t="shared" si="2"/>
        <v>0</v>
      </c>
      <c r="Y42" s="244" cm="1">
        <f t="array" ref="Y42">IFERROR(SUMPRODUCT((LOWER(INDEX(Attendance!$E:$ZZ,MATCH($A42,Attendance!$A:$A,0),0))="x")*(TEXT(Attendance!$E$1:$ZZ$1,"mmm")="Jul"))/SUMPRODUCT((Attendance!$E$1:$ZZ$1&lt;&gt;"")*(TEXT(Attendance!$E$1:$ZZ$1,"mmm")="Jul")),0)</f>
        <v>0</v>
      </c>
      <c r="Z42" s="245" cm="1">
        <f t="array" ref="Z42">IFERROR(SUMPRODUCT((LOWER(INDEX(Attendance!$E:$ZZ,MATCH($A42,Attendance!$A:$A,0),0))="x")*(Attendance!$E$2:$ZZ$2=_xlfn.XLOOKUP(E$1,'Point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43" spans="1:26" x14ac:dyDescent="0.25">
      <c r="A43" s="60">
        <f>Attendance!A42</f>
        <v>40</v>
      </c>
      <c r="B43" s="60" t="str">
        <f>IF($A43=0,"",IFERROR(_xlfn.LET(_xlpm.x,INDEX(Attendance!$B:$B,MATCH($A43,Attendance!$A:$A,0)),IF(_xlpm.x=0,"",_xlpm.x)),""))</f>
        <v/>
      </c>
      <c r="C43" s="60" t="str">
        <f>IF($A43=0,"",IFERROR(_xlfn.LET(_xlpm.x,INDEX(Attendance!$C:$C,MATCH($A43,Attendance!$A:$A,0)),IF(_xlpm.x=0,"",_xlpm.x)),""))</f>
        <v/>
      </c>
      <c r="D43" s="60" t="str">
        <f>IF($A43=0,"",IFERROR(_xlfn.LET(_xlpm.x,INDEX(Attendance!$D:$D,MATCH($A43,Attendance!$A:$A,0)),IF(_xlpm.x=0,"",_xlpm.x)),""))</f>
        <v/>
      </c>
      <c r="E43" s="233" cm="1">
        <f t="array" ref="E43">SUMPRODUCT((LOWER(INDEX(Attendance!$D:$ZZ,MATCH($A43,Attendance!$A:$A,0),0))="x")*(Attendance!$D$2:$ZZ$2=_xlfn.XLOOKUP(E$1,'Point System'!$A:$A,'Point System'!$B:$B,""))*(TEXT(Attendance!$D$1:$ZZ$1,"mmm")="Jul"))*_xlfn.XLOOKUP(E$1,'Point System'!$A:$A,'Point System'!$C:$C,0)</f>
        <v>0</v>
      </c>
      <c r="F43" s="233" cm="1">
        <f t="array" ref="F43">SUMPRODUCT((LOWER(INDEX(Attendance!$D:$ZZ,MATCH($A43,Attendance!$A:$A,0),0))="x")*(Attendance!$D$2:$ZZ$2=_xlfn.XLOOKUP(F$1,'Point System'!$A:$A,'Point System'!$B:$B,""))*(TEXT(Attendance!$D$1:$ZZ$1,"mmm")="Jul"))*_xlfn.XLOOKUP(F$1,'Point System'!$A:$A,'Point System'!$C:$C,0)</f>
        <v>0</v>
      </c>
      <c r="G43" s="233" cm="1">
        <f t="array" ref="G43">SUMPRODUCT((LOWER(INDEX(Attendance!$D:$ZZ,MATCH($A43,Attendance!$A:$A,0),0))="x")*(Attendance!$D$2:$ZZ$2=_xlfn.XLOOKUP(G$1,'Point System'!$A:$A,'Point System'!$B:$B,""))*(TEXT(Attendance!$D$1:$ZZ$1,"mmm")="Jul"))*_xlfn.XLOOKUP(G$1,'Point System'!$A:$A,'Point System'!$C:$C,0)</f>
        <v>0</v>
      </c>
      <c r="H43" s="233" cm="1">
        <f t="array" ref="H43">SUMPRODUCT((LOWER(INDEX(Attendance!$D:$ZZ,MATCH($A43,Attendance!$A:$A,0),0))="x")*(Attendance!$D$2:$ZZ$2=_xlfn.XLOOKUP(H$1,'Point System'!$A:$A,'Point System'!$B:$B,""))*(TEXT(Attendance!$D$1:$ZZ$1,"mmm")="Jul"))*_xlfn.XLOOKUP(H$1,'Point System'!$A:$A,'Point System'!$C:$C,0)</f>
        <v>0</v>
      </c>
      <c r="I43" s="233" cm="1">
        <f t="array" ref="I43">SUMPRODUCT((LOWER(INDEX(Attendance!$D:$ZZ,MATCH($A43,Attendance!$A:$A,0),0))="x")*(Attendance!$D$2:$ZZ$2=_xlfn.XLOOKUP(I$1,'Point System'!$A:$A,'Point System'!$B:$B,""))*(TEXT(Attendance!$D$1:$ZZ$1,"mmm")="Jul"))*_xlfn.XLOOKUP(I$1,'Point System'!$A:$A,'Point System'!$C:$C,0)</f>
        <v>0</v>
      </c>
      <c r="J43" s="233" cm="1">
        <f t="array" ref="J43">SUMPRODUCT((LOWER(INDEX(Attendance!$D:$ZZ,MATCH($A43,Attendance!$A:$A,0),0))="x")*(Attendance!$D$2:$ZZ$2=_xlfn.XLOOKUP(J$1,'Point System'!$A:$A,'Point System'!$B:$B,""))*(TEXT(Attendance!$D$1:$ZZ$1,"mmm")="Jul"))*_xlfn.XLOOKUP(J$1,'Point System'!$A:$A,'Point System'!$C:$C,0)</f>
        <v>0</v>
      </c>
      <c r="K43" s="233" cm="1">
        <f t="array" ref="K43">SUMPRODUCT((LOWER(INDEX(Attendance!$D:$ZZ,MATCH($A43,Attendance!$A:$A,0),0))="x")*(Attendance!$D$2:$ZZ$2=_xlfn.XLOOKUP(K$1,'Point System'!$A:$A,'Point System'!$B:$B,""))*(TEXT(Attendance!$D$1:$ZZ$1,"mmm")="Jul"))*_xlfn.XLOOKUP(K$1,'Point System'!$A:$A,'Point System'!$C:$C,0)</f>
        <v>0</v>
      </c>
      <c r="L43" s="188"/>
      <c r="M43" s="188"/>
      <c r="N43" s="188"/>
      <c r="O43" s="188"/>
      <c r="P43" s="241">
        <f t="shared" si="0"/>
        <v>0</v>
      </c>
      <c r="Q43" s="242">
        <f>IFERROR(INDEX(Deduction!$AU:$AU,MATCH($A43,Deduction!$A:$A,0))*_xlfn.XLOOKUP(Q$1,'Point System'!$E:$E,'Point System'!$G:$G,0),0)</f>
        <v>0</v>
      </c>
      <c r="R43" s="242">
        <f>IFERROR(INDEX(Deduction!$AV:$AV,MATCH($A43,Deduction!$A:$A,0))*_xlfn.XLOOKUP(R$1,'Point System'!$E:$E,'Point System'!$G:$G,0),0)</f>
        <v>0</v>
      </c>
      <c r="S43" s="242">
        <f>IFERROR(INDEX(Deduction!$AW:$AW,MATCH($A43,Deduction!$A:$A,0))*_xlfn.XLOOKUP(S$1,'Point System'!$E:$E,'Point System'!$G:$G,0),0)</f>
        <v>0</v>
      </c>
      <c r="T43" s="242">
        <f>IFERROR(INDEX(Deduction!$AX:$AX,MATCH($A43,Deduction!$A:$A,0))*_xlfn.XLOOKUP(T$1,'Point System'!$E:$E,'Point System'!$G:$G,0),0)</f>
        <v>0</v>
      </c>
      <c r="U43" s="242">
        <f>IFERROR(INDEX(Deduction!$AY:$AY,MATCH($A43,Deduction!$A:$A,0))*_xlfn.XLOOKUP(U$1,'Point System'!$E:$E,'Point System'!$G:$G,0),0)</f>
        <v>0</v>
      </c>
      <c r="V43" s="242">
        <f>IFERROR(INDEX(Deduction!$AZ:$AZ,MATCH($A43,Deduction!$A:$A,0))*_xlfn.XLOOKUP(V$1,'Point System'!$E:$E,'Point System'!$G:$G,0),0)</f>
        <v>0</v>
      </c>
      <c r="W43" s="241">
        <f t="shared" si="1"/>
        <v>0</v>
      </c>
      <c r="X43" s="241">
        <f t="shared" si="2"/>
        <v>0</v>
      </c>
      <c r="Y43" s="244" cm="1">
        <f t="array" ref="Y43">IFERROR(SUMPRODUCT((LOWER(INDEX(Attendance!$E:$ZZ,MATCH($A43,Attendance!$A:$A,0),0))="x")*(TEXT(Attendance!$E$1:$ZZ$1,"mmm")="Jul"))/SUMPRODUCT((Attendance!$E$1:$ZZ$1&lt;&gt;"")*(TEXT(Attendance!$E$1:$ZZ$1,"mmm")="Jul")),0)</f>
        <v>0</v>
      </c>
      <c r="Z43" s="245" cm="1">
        <f t="array" ref="Z43">IFERROR(SUMPRODUCT((LOWER(INDEX(Attendance!$E:$ZZ,MATCH($A43,Attendance!$A:$A,0),0))="x")*(Attendance!$E$2:$ZZ$2=_xlfn.XLOOKUP(E$1,'Point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44" spans="1:26" x14ac:dyDescent="0.25">
      <c r="A44" s="58">
        <f>Attendance!A43</f>
        <v>41</v>
      </c>
      <c r="B44" s="60" t="str">
        <f>IF($A44=0,"",IFERROR(_xlfn.LET(_xlpm.x,INDEX(Attendance!$B:$B,MATCH($A44,Attendance!$A:$A,0)),IF(_xlpm.x=0,"",_xlpm.x)),""))</f>
        <v/>
      </c>
      <c r="C44" s="60" t="str">
        <f>IF($A44=0,"",IFERROR(_xlfn.LET(_xlpm.x,INDEX(Attendance!$C:$C,MATCH($A44,Attendance!$A:$A,0)),IF(_xlpm.x=0,"",_xlpm.x)),""))</f>
        <v/>
      </c>
      <c r="D44" s="60" t="str">
        <f>IF($A44=0,"",IFERROR(_xlfn.LET(_xlpm.x,INDEX(Attendance!$D:$D,MATCH($A44,Attendance!$A:$A,0)),IF(_xlpm.x=0,"",_xlpm.x)),""))</f>
        <v/>
      </c>
      <c r="E44" s="233" cm="1">
        <f t="array" ref="E44">SUMPRODUCT((LOWER(INDEX(Attendance!$D:$ZZ,MATCH($A44,Attendance!$A:$A,0),0))="x")*(Attendance!$D$2:$ZZ$2=_xlfn.XLOOKUP(E$1,'Point System'!$A:$A,'Point System'!$B:$B,""))*(TEXT(Attendance!$D$1:$ZZ$1,"mmm")="Jul"))*_xlfn.XLOOKUP(E$1,'Point System'!$A:$A,'Point System'!$C:$C,0)</f>
        <v>0</v>
      </c>
      <c r="F44" s="233" cm="1">
        <f t="array" ref="F44">SUMPRODUCT((LOWER(INDEX(Attendance!$D:$ZZ,MATCH($A44,Attendance!$A:$A,0),0))="x")*(Attendance!$D$2:$ZZ$2=_xlfn.XLOOKUP(F$1,'Point System'!$A:$A,'Point System'!$B:$B,""))*(TEXT(Attendance!$D$1:$ZZ$1,"mmm")="Jul"))*_xlfn.XLOOKUP(F$1,'Point System'!$A:$A,'Point System'!$C:$C,0)</f>
        <v>0</v>
      </c>
      <c r="G44" s="233" cm="1">
        <f t="array" ref="G44">SUMPRODUCT((LOWER(INDEX(Attendance!$D:$ZZ,MATCH($A44,Attendance!$A:$A,0),0))="x")*(Attendance!$D$2:$ZZ$2=_xlfn.XLOOKUP(G$1,'Point System'!$A:$A,'Point System'!$B:$B,""))*(TEXT(Attendance!$D$1:$ZZ$1,"mmm")="Jul"))*_xlfn.XLOOKUP(G$1,'Point System'!$A:$A,'Point System'!$C:$C,0)</f>
        <v>0</v>
      </c>
      <c r="H44" s="233" cm="1">
        <f t="array" ref="H44">SUMPRODUCT((LOWER(INDEX(Attendance!$D:$ZZ,MATCH($A44,Attendance!$A:$A,0),0))="x")*(Attendance!$D$2:$ZZ$2=_xlfn.XLOOKUP(H$1,'Point System'!$A:$A,'Point System'!$B:$B,""))*(TEXT(Attendance!$D$1:$ZZ$1,"mmm")="Jul"))*_xlfn.XLOOKUP(H$1,'Point System'!$A:$A,'Point System'!$C:$C,0)</f>
        <v>0</v>
      </c>
      <c r="I44" s="233" cm="1">
        <f t="array" ref="I44">SUMPRODUCT((LOWER(INDEX(Attendance!$D:$ZZ,MATCH($A44,Attendance!$A:$A,0),0))="x")*(Attendance!$D$2:$ZZ$2=_xlfn.XLOOKUP(I$1,'Point System'!$A:$A,'Point System'!$B:$B,""))*(TEXT(Attendance!$D$1:$ZZ$1,"mmm")="Jul"))*_xlfn.XLOOKUP(I$1,'Point System'!$A:$A,'Point System'!$C:$C,0)</f>
        <v>0</v>
      </c>
      <c r="J44" s="233" cm="1">
        <f t="array" ref="J44">SUMPRODUCT((LOWER(INDEX(Attendance!$D:$ZZ,MATCH($A44,Attendance!$A:$A,0),0))="x")*(Attendance!$D$2:$ZZ$2=_xlfn.XLOOKUP(J$1,'Point System'!$A:$A,'Point System'!$B:$B,""))*(TEXT(Attendance!$D$1:$ZZ$1,"mmm")="Jul"))*_xlfn.XLOOKUP(J$1,'Point System'!$A:$A,'Point System'!$C:$C,0)</f>
        <v>0</v>
      </c>
      <c r="K44" s="233" cm="1">
        <f t="array" ref="K44">SUMPRODUCT((LOWER(INDEX(Attendance!$D:$ZZ,MATCH($A44,Attendance!$A:$A,0),0))="x")*(Attendance!$D$2:$ZZ$2=_xlfn.XLOOKUP(K$1,'Point System'!$A:$A,'Point System'!$B:$B,""))*(TEXT(Attendance!$D$1:$ZZ$1,"mmm")="Jul"))*_xlfn.XLOOKUP(K$1,'Point System'!$A:$A,'Point System'!$C:$C,0)</f>
        <v>0</v>
      </c>
      <c r="L44" s="188"/>
      <c r="M44" s="188"/>
      <c r="N44" s="188"/>
      <c r="O44" s="188"/>
      <c r="P44" s="241">
        <f t="shared" si="0"/>
        <v>0</v>
      </c>
      <c r="Q44" s="242">
        <f>IFERROR(INDEX(Deduction!$AU:$AU,MATCH($A44,Deduction!$A:$A,0))*_xlfn.XLOOKUP(Q$1,'Point System'!$E:$E,'Point System'!$G:$G,0),0)</f>
        <v>0</v>
      </c>
      <c r="R44" s="242">
        <f>IFERROR(INDEX(Deduction!$AV:$AV,MATCH($A44,Deduction!$A:$A,0))*_xlfn.XLOOKUP(R$1,'Point System'!$E:$E,'Point System'!$G:$G,0),0)</f>
        <v>0</v>
      </c>
      <c r="S44" s="242">
        <f>IFERROR(INDEX(Deduction!$AW:$AW,MATCH($A44,Deduction!$A:$A,0))*_xlfn.XLOOKUP(S$1,'Point System'!$E:$E,'Point System'!$G:$G,0),0)</f>
        <v>0</v>
      </c>
      <c r="T44" s="242">
        <f>IFERROR(INDEX(Deduction!$AX:$AX,MATCH($A44,Deduction!$A:$A,0))*_xlfn.XLOOKUP(T$1,'Point System'!$E:$E,'Point System'!$G:$G,0),0)</f>
        <v>0</v>
      </c>
      <c r="U44" s="242">
        <f>IFERROR(INDEX(Deduction!$AY:$AY,MATCH($A44,Deduction!$A:$A,0))*_xlfn.XLOOKUP(U$1,'Point System'!$E:$E,'Point System'!$G:$G,0),0)</f>
        <v>0</v>
      </c>
      <c r="V44" s="242">
        <f>IFERROR(INDEX(Deduction!$AZ:$AZ,MATCH($A44,Deduction!$A:$A,0))*_xlfn.XLOOKUP(V$1,'Point System'!$E:$E,'Point System'!$G:$G,0),0)</f>
        <v>0</v>
      </c>
      <c r="W44" s="241">
        <f t="shared" si="1"/>
        <v>0</v>
      </c>
      <c r="X44" s="241">
        <f t="shared" si="2"/>
        <v>0</v>
      </c>
      <c r="Y44" s="244" cm="1">
        <f t="array" ref="Y44">IFERROR(SUMPRODUCT((LOWER(INDEX(Attendance!$E:$ZZ,MATCH($A44,Attendance!$A:$A,0),0))="x")*(TEXT(Attendance!$E$1:$ZZ$1,"mmm")="Jul"))/SUMPRODUCT((Attendance!$E$1:$ZZ$1&lt;&gt;"")*(TEXT(Attendance!$E$1:$ZZ$1,"mmm")="Jul")),0)</f>
        <v>0</v>
      </c>
      <c r="Z44" s="245" cm="1">
        <f t="array" ref="Z44">IFERROR(SUMPRODUCT((LOWER(INDEX(Attendance!$E:$ZZ,MATCH($A44,Attendance!$A:$A,0),0))="x")*(Attendance!$E$2:$ZZ$2=_xlfn.XLOOKUP(E$1,'Point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45" spans="1:26" x14ac:dyDescent="0.25">
      <c r="A45" s="60">
        <f>Attendance!A44</f>
        <v>42</v>
      </c>
      <c r="B45" s="60" t="str">
        <f>IF($A45=0,"",IFERROR(_xlfn.LET(_xlpm.x,INDEX(Attendance!$B:$B,MATCH($A45,Attendance!$A:$A,0)),IF(_xlpm.x=0,"",_xlpm.x)),""))</f>
        <v/>
      </c>
      <c r="C45" s="60" t="str">
        <f>IF($A45=0,"",IFERROR(_xlfn.LET(_xlpm.x,INDEX(Attendance!$C:$C,MATCH($A45,Attendance!$A:$A,0)),IF(_xlpm.x=0,"",_xlpm.x)),""))</f>
        <v/>
      </c>
      <c r="D45" s="60" t="str">
        <f>IF($A45=0,"",IFERROR(_xlfn.LET(_xlpm.x,INDEX(Attendance!$D:$D,MATCH($A45,Attendance!$A:$A,0)),IF(_xlpm.x=0,"",_xlpm.x)),""))</f>
        <v/>
      </c>
      <c r="E45" s="233" cm="1">
        <f t="array" ref="E45">SUMPRODUCT((LOWER(INDEX(Attendance!$D:$ZZ,MATCH($A45,Attendance!$A:$A,0),0))="x")*(Attendance!$D$2:$ZZ$2=_xlfn.XLOOKUP(E$1,'Point System'!$A:$A,'Point System'!$B:$B,""))*(TEXT(Attendance!$D$1:$ZZ$1,"mmm")="Jul"))*_xlfn.XLOOKUP(E$1,'Point System'!$A:$A,'Point System'!$C:$C,0)</f>
        <v>0</v>
      </c>
      <c r="F45" s="233" cm="1">
        <f t="array" ref="F45">SUMPRODUCT((LOWER(INDEX(Attendance!$D:$ZZ,MATCH($A45,Attendance!$A:$A,0),0))="x")*(Attendance!$D$2:$ZZ$2=_xlfn.XLOOKUP(F$1,'Point System'!$A:$A,'Point System'!$B:$B,""))*(TEXT(Attendance!$D$1:$ZZ$1,"mmm")="Jul"))*_xlfn.XLOOKUP(F$1,'Point System'!$A:$A,'Point System'!$C:$C,0)</f>
        <v>0</v>
      </c>
      <c r="G45" s="233" cm="1">
        <f t="array" ref="G45">SUMPRODUCT((LOWER(INDEX(Attendance!$D:$ZZ,MATCH($A45,Attendance!$A:$A,0),0))="x")*(Attendance!$D$2:$ZZ$2=_xlfn.XLOOKUP(G$1,'Point System'!$A:$A,'Point System'!$B:$B,""))*(TEXT(Attendance!$D$1:$ZZ$1,"mmm")="Jul"))*_xlfn.XLOOKUP(G$1,'Point System'!$A:$A,'Point System'!$C:$C,0)</f>
        <v>0</v>
      </c>
      <c r="H45" s="233" cm="1">
        <f t="array" ref="H45">SUMPRODUCT((LOWER(INDEX(Attendance!$D:$ZZ,MATCH($A45,Attendance!$A:$A,0),0))="x")*(Attendance!$D$2:$ZZ$2=_xlfn.XLOOKUP(H$1,'Point System'!$A:$A,'Point System'!$B:$B,""))*(TEXT(Attendance!$D$1:$ZZ$1,"mmm")="Jul"))*_xlfn.XLOOKUP(H$1,'Point System'!$A:$A,'Point System'!$C:$C,0)</f>
        <v>0</v>
      </c>
      <c r="I45" s="233" cm="1">
        <f t="array" ref="I45">SUMPRODUCT((LOWER(INDEX(Attendance!$D:$ZZ,MATCH($A45,Attendance!$A:$A,0),0))="x")*(Attendance!$D$2:$ZZ$2=_xlfn.XLOOKUP(I$1,'Point System'!$A:$A,'Point System'!$B:$B,""))*(TEXT(Attendance!$D$1:$ZZ$1,"mmm")="Jul"))*_xlfn.XLOOKUP(I$1,'Point System'!$A:$A,'Point System'!$C:$C,0)</f>
        <v>0</v>
      </c>
      <c r="J45" s="233" cm="1">
        <f t="array" ref="J45">SUMPRODUCT((LOWER(INDEX(Attendance!$D:$ZZ,MATCH($A45,Attendance!$A:$A,0),0))="x")*(Attendance!$D$2:$ZZ$2=_xlfn.XLOOKUP(J$1,'Point System'!$A:$A,'Point System'!$B:$B,""))*(TEXT(Attendance!$D$1:$ZZ$1,"mmm")="Jul"))*_xlfn.XLOOKUP(J$1,'Point System'!$A:$A,'Point System'!$C:$C,0)</f>
        <v>0</v>
      </c>
      <c r="K45" s="233" cm="1">
        <f t="array" ref="K45">SUMPRODUCT((LOWER(INDEX(Attendance!$D:$ZZ,MATCH($A45,Attendance!$A:$A,0),0))="x")*(Attendance!$D$2:$ZZ$2=_xlfn.XLOOKUP(K$1,'Point System'!$A:$A,'Point System'!$B:$B,""))*(TEXT(Attendance!$D$1:$ZZ$1,"mmm")="Jul"))*_xlfn.XLOOKUP(K$1,'Point System'!$A:$A,'Point System'!$C:$C,0)</f>
        <v>0</v>
      </c>
      <c r="L45" s="188"/>
      <c r="M45" s="188"/>
      <c r="N45" s="188"/>
      <c r="O45" s="188"/>
      <c r="P45" s="241">
        <f t="shared" si="0"/>
        <v>0</v>
      </c>
      <c r="Q45" s="242">
        <f>IFERROR(INDEX(Deduction!$AU:$AU,MATCH($A45,Deduction!$A:$A,0))*_xlfn.XLOOKUP(Q$1,'Point System'!$E:$E,'Point System'!$G:$G,0),0)</f>
        <v>0</v>
      </c>
      <c r="R45" s="242">
        <f>IFERROR(INDEX(Deduction!$AV:$AV,MATCH($A45,Deduction!$A:$A,0))*_xlfn.XLOOKUP(R$1,'Point System'!$E:$E,'Point System'!$G:$G,0),0)</f>
        <v>0</v>
      </c>
      <c r="S45" s="242">
        <f>IFERROR(INDEX(Deduction!$AW:$AW,MATCH($A45,Deduction!$A:$A,0))*_xlfn.XLOOKUP(S$1,'Point System'!$E:$E,'Point System'!$G:$G,0),0)</f>
        <v>0</v>
      </c>
      <c r="T45" s="242">
        <f>IFERROR(INDEX(Deduction!$AX:$AX,MATCH($A45,Deduction!$A:$A,0))*_xlfn.XLOOKUP(T$1,'Point System'!$E:$E,'Point System'!$G:$G,0),0)</f>
        <v>0</v>
      </c>
      <c r="U45" s="242">
        <f>IFERROR(INDEX(Deduction!$AY:$AY,MATCH($A45,Deduction!$A:$A,0))*_xlfn.XLOOKUP(U$1,'Point System'!$E:$E,'Point System'!$G:$G,0),0)</f>
        <v>0</v>
      </c>
      <c r="V45" s="242">
        <f>IFERROR(INDEX(Deduction!$AZ:$AZ,MATCH($A45,Deduction!$A:$A,0))*_xlfn.XLOOKUP(V$1,'Point System'!$E:$E,'Point System'!$G:$G,0),0)</f>
        <v>0</v>
      </c>
      <c r="W45" s="241">
        <f t="shared" si="1"/>
        <v>0</v>
      </c>
      <c r="X45" s="241">
        <f t="shared" si="2"/>
        <v>0</v>
      </c>
      <c r="Y45" s="244" cm="1">
        <f t="array" ref="Y45">IFERROR(SUMPRODUCT((LOWER(INDEX(Attendance!$E:$ZZ,MATCH($A45,Attendance!$A:$A,0),0))="x")*(TEXT(Attendance!$E$1:$ZZ$1,"mmm")="Jul"))/SUMPRODUCT((Attendance!$E$1:$ZZ$1&lt;&gt;"")*(TEXT(Attendance!$E$1:$ZZ$1,"mmm")="Jul")),0)</f>
        <v>0</v>
      </c>
      <c r="Z45" s="245" cm="1">
        <f t="array" ref="Z45">IFERROR(SUMPRODUCT((LOWER(INDEX(Attendance!$E:$ZZ,MATCH($A45,Attendance!$A:$A,0),0))="x")*(Attendance!$E$2:$ZZ$2=_xlfn.XLOOKUP(E$1,'Point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46" spans="1:26" x14ac:dyDescent="0.25">
      <c r="A46" s="58">
        <f>Attendance!A45</f>
        <v>43</v>
      </c>
      <c r="B46" s="60" t="str">
        <f>IF($A46=0,"",IFERROR(_xlfn.LET(_xlpm.x,INDEX(Attendance!$B:$B,MATCH($A46,Attendance!$A:$A,0)),IF(_xlpm.x=0,"",_xlpm.x)),""))</f>
        <v/>
      </c>
      <c r="C46" s="60" t="str">
        <f>IF($A46=0,"",IFERROR(_xlfn.LET(_xlpm.x,INDEX(Attendance!$C:$C,MATCH($A46,Attendance!$A:$A,0)),IF(_xlpm.x=0,"",_xlpm.x)),""))</f>
        <v/>
      </c>
      <c r="D46" s="60" t="str">
        <f>IF($A46=0,"",IFERROR(_xlfn.LET(_xlpm.x,INDEX(Attendance!$D:$D,MATCH($A46,Attendance!$A:$A,0)),IF(_xlpm.x=0,"",_xlpm.x)),""))</f>
        <v/>
      </c>
      <c r="E46" s="233" cm="1">
        <f t="array" ref="E46">SUMPRODUCT((LOWER(INDEX(Attendance!$D:$ZZ,MATCH($A46,Attendance!$A:$A,0),0))="x")*(Attendance!$D$2:$ZZ$2=_xlfn.XLOOKUP(E$1,'Point System'!$A:$A,'Point System'!$B:$B,""))*(TEXT(Attendance!$D$1:$ZZ$1,"mmm")="Jul"))*_xlfn.XLOOKUP(E$1,'Point System'!$A:$A,'Point System'!$C:$C,0)</f>
        <v>0</v>
      </c>
      <c r="F46" s="233" cm="1">
        <f t="array" ref="F46">SUMPRODUCT((LOWER(INDEX(Attendance!$D:$ZZ,MATCH($A46,Attendance!$A:$A,0),0))="x")*(Attendance!$D$2:$ZZ$2=_xlfn.XLOOKUP(F$1,'Point System'!$A:$A,'Point System'!$B:$B,""))*(TEXT(Attendance!$D$1:$ZZ$1,"mmm")="Jul"))*_xlfn.XLOOKUP(F$1,'Point System'!$A:$A,'Point System'!$C:$C,0)</f>
        <v>0</v>
      </c>
      <c r="G46" s="233" cm="1">
        <f t="array" ref="G46">SUMPRODUCT((LOWER(INDEX(Attendance!$D:$ZZ,MATCH($A46,Attendance!$A:$A,0),0))="x")*(Attendance!$D$2:$ZZ$2=_xlfn.XLOOKUP(G$1,'Point System'!$A:$A,'Point System'!$B:$B,""))*(TEXT(Attendance!$D$1:$ZZ$1,"mmm")="Jul"))*_xlfn.XLOOKUP(G$1,'Point System'!$A:$A,'Point System'!$C:$C,0)</f>
        <v>0</v>
      </c>
      <c r="H46" s="233" cm="1">
        <f t="array" ref="H46">SUMPRODUCT((LOWER(INDEX(Attendance!$D:$ZZ,MATCH($A46,Attendance!$A:$A,0),0))="x")*(Attendance!$D$2:$ZZ$2=_xlfn.XLOOKUP(H$1,'Point System'!$A:$A,'Point System'!$B:$B,""))*(TEXT(Attendance!$D$1:$ZZ$1,"mmm")="Jul"))*_xlfn.XLOOKUP(H$1,'Point System'!$A:$A,'Point System'!$C:$C,0)</f>
        <v>0</v>
      </c>
      <c r="I46" s="233" cm="1">
        <f t="array" ref="I46">SUMPRODUCT((LOWER(INDEX(Attendance!$D:$ZZ,MATCH($A46,Attendance!$A:$A,0),0))="x")*(Attendance!$D$2:$ZZ$2=_xlfn.XLOOKUP(I$1,'Point System'!$A:$A,'Point System'!$B:$B,""))*(TEXT(Attendance!$D$1:$ZZ$1,"mmm")="Jul"))*_xlfn.XLOOKUP(I$1,'Point System'!$A:$A,'Point System'!$C:$C,0)</f>
        <v>0</v>
      </c>
      <c r="J46" s="233" cm="1">
        <f t="array" ref="J46">SUMPRODUCT((LOWER(INDEX(Attendance!$D:$ZZ,MATCH($A46,Attendance!$A:$A,0),0))="x")*(Attendance!$D$2:$ZZ$2=_xlfn.XLOOKUP(J$1,'Point System'!$A:$A,'Point System'!$B:$B,""))*(TEXT(Attendance!$D$1:$ZZ$1,"mmm")="Jul"))*_xlfn.XLOOKUP(J$1,'Point System'!$A:$A,'Point System'!$C:$C,0)</f>
        <v>0</v>
      </c>
      <c r="K46" s="233" cm="1">
        <f t="array" ref="K46">SUMPRODUCT((LOWER(INDEX(Attendance!$D:$ZZ,MATCH($A46,Attendance!$A:$A,0),0))="x")*(Attendance!$D$2:$ZZ$2=_xlfn.XLOOKUP(K$1,'Point System'!$A:$A,'Point System'!$B:$B,""))*(TEXT(Attendance!$D$1:$ZZ$1,"mmm")="Jul"))*_xlfn.XLOOKUP(K$1,'Point System'!$A:$A,'Point System'!$C:$C,0)</f>
        <v>0</v>
      </c>
      <c r="L46" s="188"/>
      <c r="M46" s="188"/>
      <c r="N46" s="188"/>
      <c r="O46" s="188"/>
      <c r="P46" s="241">
        <f t="shared" si="0"/>
        <v>0</v>
      </c>
      <c r="Q46" s="242">
        <f>IFERROR(INDEX(Deduction!$AU:$AU,MATCH($A46,Deduction!$A:$A,0))*_xlfn.XLOOKUP(Q$1,'Point System'!$E:$E,'Point System'!$G:$G,0),0)</f>
        <v>0</v>
      </c>
      <c r="R46" s="242">
        <f>IFERROR(INDEX(Deduction!$AV:$AV,MATCH($A46,Deduction!$A:$A,0))*_xlfn.XLOOKUP(R$1,'Point System'!$E:$E,'Point System'!$G:$G,0),0)</f>
        <v>0</v>
      </c>
      <c r="S46" s="242">
        <f>IFERROR(INDEX(Deduction!$AW:$AW,MATCH($A46,Deduction!$A:$A,0))*_xlfn.XLOOKUP(S$1,'Point System'!$E:$E,'Point System'!$G:$G,0),0)</f>
        <v>0</v>
      </c>
      <c r="T46" s="242">
        <f>IFERROR(INDEX(Deduction!$AX:$AX,MATCH($A46,Deduction!$A:$A,0))*_xlfn.XLOOKUP(T$1,'Point System'!$E:$E,'Point System'!$G:$G,0),0)</f>
        <v>0</v>
      </c>
      <c r="U46" s="242">
        <f>IFERROR(INDEX(Deduction!$AY:$AY,MATCH($A46,Deduction!$A:$A,0))*_xlfn.XLOOKUP(U$1,'Point System'!$E:$E,'Point System'!$G:$G,0),0)</f>
        <v>0</v>
      </c>
      <c r="V46" s="242">
        <f>IFERROR(INDEX(Deduction!$AZ:$AZ,MATCH($A46,Deduction!$A:$A,0))*_xlfn.XLOOKUP(V$1,'Point System'!$E:$E,'Point System'!$G:$G,0),0)</f>
        <v>0</v>
      </c>
      <c r="W46" s="241">
        <f t="shared" si="1"/>
        <v>0</v>
      </c>
      <c r="X46" s="241">
        <f t="shared" si="2"/>
        <v>0</v>
      </c>
      <c r="Y46" s="244" cm="1">
        <f t="array" ref="Y46">IFERROR(SUMPRODUCT((LOWER(INDEX(Attendance!$E:$ZZ,MATCH($A46,Attendance!$A:$A,0),0))="x")*(TEXT(Attendance!$E$1:$ZZ$1,"mmm")="Jul"))/SUMPRODUCT((Attendance!$E$1:$ZZ$1&lt;&gt;"")*(TEXT(Attendance!$E$1:$ZZ$1,"mmm")="Jul")),0)</f>
        <v>0</v>
      </c>
      <c r="Z46" s="245" cm="1">
        <f t="array" ref="Z46">IFERROR(SUMPRODUCT((LOWER(INDEX(Attendance!$E:$ZZ,MATCH($A46,Attendance!$A:$A,0),0))="x")*(Attendance!$E$2:$ZZ$2=_xlfn.XLOOKUP(E$1,'Point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47" spans="1:26" x14ac:dyDescent="0.25">
      <c r="A47" s="60">
        <f>Attendance!A46</f>
        <v>44</v>
      </c>
      <c r="B47" s="60" t="str">
        <f>IF($A47=0,"",IFERROR(_xlfn.LET(_xlpm.x,INDEX(Attendance!$B:$B,MATCH($A47,Attendance!$A:$A,0)),IF(_xlpm.x=0,"",_xlpm.x)),""))</f>
        <v/>
      </c>
      <c r="C47" s="60" t="str">
        <f>IF($A47=0,"",IFERROR(_xlfn.LET(_xlpm.x,INDEX(Attendance!$C:$C,MATCH($A47,Attendance!$A:$A,0)),IF(_xlpm.x=0,"",_xlpm.x)),""))</f>
        <v/>
      </c>
      <c r="D47" s="60" t="str">
        <f>IF($A47=0,"",IFERROR(_xlfn.LET(_xlpm.x,INDEX(Attendance!$D:$D,MATCH($A47,Attendance!$A:$A,0)),IF(_xlpm.x=0,"",_xlpm.x)),""))</f>
        <v/>
      </c>
      <c r="E47" s="233" cm="1">
        <f t="array" ref="E47">SUMPRODUCT((LOWER(INDEX(Attendance!$D:$ZZ,MATCH($A47,Attendance!$A:$A,0),0))="x")*(Attendance!$D$2:$ZZ$2=_xlfn.XLOOKUP(E$1,'Point System'!$A:$A,'Point System'!$B:$B,""))*(TEXT(Attendance!$D$1:$ZZ$1,"mmm")="Jul"))*_xlfn.XLOOKUP(E$1,'Point System'!$A:$A,'Point System'!$C:$C,0)</f>
        <v>0</v>
      </c>
      <c r="F47" s="233" cm="1">
        <f t="array" ref="F47">SUMPRODUCT((LOWER(INDEX(Attendance!$D:$ZZ,MATCH($A47,Attendance!$A:$A,0),0))="x")*(Attendance!$D$2:$ZZ$2=_xlfn.XLOOKUP(F$1,'Point System'!$A:$A,'Point System'!$B:$B,""))*(TEXT(Attendance!$D$1:$ZZ$1,"mmm")="Jul"))*_xlfn.XLOOKUP(F$1,'Point System'!$A:$A,'Point System'!$C:$C,0)</f>
        <v>0</v>
      </c>
      <c r="G47" s="233" cm="1">
        <f t="array" ref="G47">SUMPRODUCT((LOWER(INDEX(Attendance!$D:$ZZ,MATCH($A47,Attendance!$A:$A,0),0))="x")*(Attendance!$D$2:$ZZ$2=_xlfn.XLOOKUP(G$1,'Point System'!$A:$A,'Point System'!$B:$B,""))*(TEXT(Attendance!$D$1:$ZZ$1,"mmm")="Jul"))*_xlfn.XLOOKUP(G$1,'Point System'!$A:$A,'Point System'!$C:$C,0)</f>
        <v>0</v>
      </c>
      <c r="H47" s="233" cm="1">
        <f t="array" ref="H47">SUMPRODUCT((LOWER(INDEX(Attendance!$D:$ZZ,MATCH($A47,Attendance!$A:$A,0),0))="x")*(Attendance!$D$2:$ZZ$2=_xlfn.XLOOKUP(H$1,'Point System'!$A:$A,'Point System'!$B:$B,""))*(TEXT(Attendance!$D$1:$ZZ$1,"mmm")="Jul"))*_xlfn.XLOOKUP(H$1,'Point System'!$A:$A,'Point System'!$C:$C,0)</f>
        <v>0</v>
      </c>
      <c r="I47" s="233" cm="1">
        <f t="array" ref="I47">SUMPRODUCT((LOWER(INDEX(Attendance!$D:$ZZ,MATCH($A47,Attendance!$A:$A,0),0))="x")*(Attendance!$D$2:$ZZ$2=_xlfn.XLOOKUP(I$1,'Point System'!$A:$A,'Point System'!$B:$B,""))*(TEXT(Attendance!$D$1:$ZZ$1,"mmm")="Jul"))*_xlfn.XLOOKUP(I$1,'Point System'!$A:$A,'Point System'!$C:$C,0)</f>
        <v>0</v>
      </c>
      <c r="J47" s="233" cm="1">
        <f t="array" ref="J47">SUMPRODUCT((LOWER(INDEX(Attendance!$D:$ZZ,MATCH($A47,Attendance!$A:$A,0),0))="x")*(Attendance!$D$2:$ZZ$2=_xlfn.XLOOKUP(J$1,'Point System'!$A:$A,'Point System'!$B:$B,""))*(TEXT(Attendance!$D$1:$ZZ$1,"mmm")="Jul"))*_xlfn.XLOOKUP(J$1,'Point System'!$A:$A,'Point System'!$C:$C,0)</f>
        <v>0</v>
      </c>
      <c r="K47" s="233" cm="1">
        <f t="array" ref="K47">SUMPRODUCT((LOWER(INDEX(Attendance!$D:$ZZ,MATCH($A47,Attendance!$A:$A,0),0))="x")*(Attendance!$D$2:$ZZ$2=_xlfn.XLOOKUP(K$1,'Point System'!$A:$A,'Point System'!$B:$B,""))*(TEXT(Attendance!$D$1:$ZZ$1,"mmm")="Jul"))*_xlfn.XLOOKUP(K$1,'Point System'!$A:$A,'Point System'!$C:$C,0)</f>
        <v>0</v>
      </c>
      <c r="L47" s="188"/>
      <c r="M47" s="188"/>
      <c r="N47" s="188"/>
      <c r="O47" s="188"/>
      <c r="P47" s="241">
        <f t="shared" si="0"/>
        <v>0</v>
      </c>
      <c r="Q47" s="242">
        <f>IFERROR(INDEX(Deduction!$AU:$AU,MATCH($A47,Deduction!$A:$A,0))*_xlfn.XLOOKUP(Q$1,'Point System'!$E:$E,'Point System'!$G:$G,0),0)</f>
        <v>0</v>
      </c>
      <c r="R47" s="242">
        <f>IFERROR(INDEX(Deduction!$AV:$AV,MATCH($A47,Deduction!$A:$A,0))*_xlfn.XLOOKUP(R$1,'Point System'!$E:$E,'Point System'!$G:$G,0),0)</f>
        <v>0</v>
      </c>
      <c r="S47" s="242">
        <f>IFERROR(INDEX(Deduction!$AW:$AW,MATCH($A47,Deduction!$A:$A,0))*_xlfn.XLOOKUP(S$1,'Point System'!$E:$E,'Point System'!$G:$G,0),0)</f>
        <v>0</v>
      </c>
      <c r="T47" s="242">
        <f>IFERROR(INDEX(Deduction!$AX:$AX,MATCH($A47,Deduction!$A:$A,0))*_xlfn.XLOOKUP(T$1,'Point System'!$E:$E,'Point System'!$G:$G,0),0)</f>
        <v>0</v>
      </c>
      <c r="U47" s="242">
        <f>IFERROR(INDEX(Deduction!$AY:$AY,MATCH($A47,Deduction!$A:$A,0))*_xlfn.XLOOKUP(U$1,'Point System'!$E:$E,'Point System'!$G:$G,0),0)</f>
        <v>0</v>
      </c>
      <c r="V47" s="242">
        <f>IFERROR(INDEX(Deduction!$AZ:$AZ,MATCH($A47,Deduction!$A:$A,0))*_xlfn.XLOOKUP(V$1,'Point System'!$E:$E,'Point System'!$G:$G,0),0)</f>
        <v>0</v>
      </c>
      <c r="W47" s="241">
        <f t="shared" si="1"/>
        <v>0</v>
      </c>
      <c r="X47" s="241">
        <f t="shared" si="2"/>
        <v>0</v>
      </c>
      <c r="Y47" s="244" cm="1">
        <f t="array" ref="Y47">IFERROR(SUMPRODUCT((LOWER(INDEX(Attendance!$E:$ZZ,MATCH($A47,Attendance!$A:$A,0),0))="x")*(TEXT(Attendance!$E$1:$ZZ$1,"mmm")="Jul"))/SUMPRODUCT((Attendance!$E$1:$ZZ$1&lt;&gt;"")*(TEXT(Attendance!$E$1:$ZZ$1,"mmm")="Jul")),0)</f>
        <v>0</v>
      </c>
      <c r="Z47" s="245" cm="1">
        <f t="array" ref="Z47">IFERROR(SUMPRODUCT((LOWER(INDEX(Attendance!$E:$ZZ,MATCH($A47,Attendance!$A:$A,0),0))="x")*(Attendance!$E$2:$ZZ$2=_xlfn.XLOOKUP(E$1,'Point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48" spans="1:26" x14ac:dyDescent="0.25">
      <c r="A48" s="58">
        <f>Attendance!A47</f>
        <v>45</v>
      </c>
      <c r="B48" s="60" t="str">
        <f>IF($A48=0,"",IFERROR(_xlfn.LET(_xlpm.x,INDEX(Attendance!$B:$B,MATCH($A48,Attendance!$A:$A,0)),IF(_xlpm.x=0,"",_xlpm.x)),""))</f>
        <v/>
      </c>
      <c r="C48" s="60" t="str">
        <f>IF($A48=0,"",IFERROR(_xlfn.LET(_xlpm.x,INDEX(Attendance!$C:$C,MATCH($A48,Attendance!$A:$A,0)),IF(_xlpm.x=0,"",_xlpm.x)),""))</f>
        <v/>
      </c>
      <c r="D48" s="60" t="str">
        <f>IF($A48=0,"",IFERROR(_xlfn.LET(_xlpm.x,INDEX(Attendance!$D:$D,MATCH($A48,Attendance!$A:$A,0)),IF(_xlpm.x=0,"",_xlpm.x)),""))</f>
        <v/>
      </c>
      <c r="E48" s="233" cm="1">
        <f t="array" ref="E48">SUMPRODUCT((LOWER(INDEX(Attendance!$D:$ZZ,MATCH($A48,Attendance!$A:$A,0),0))="x")*(Attendance!$D$2:$ZZ$2=_xlfn.XLOOKUP(E$1,'Point System'!$A:$A,'Point System'!$B:$B,""))*(TEXT(Attendance!$D$1:$ZZ$1,"mmm")="Jul"))*_xlfn.XLOOKUP(E$1,'Point System'!$A:$A,'Point System'!$C:$C,0)</f>
        <v>0</v>
      </c>
      <c r="F48" s="233" cm="1">
        <f t="array" ref="F48">SUMPRODUCT((LOWER(INDEX(Attendance!$D:$ZZ,MATCH($A48,Attendance!$A:$A,0),0))="x")*(Attendance!$D$2:$ZZ$2=_xlfn.XLOOKUP(F$1,'Point System'!$A:$A,'Point System'!$B:$B,""))*(TEXT(Attendance!$D$1:$ZZ$1,"mmm")="Jul"))*_xlfn.XLOOKUP(F$1,'Point System'!$A:$A,'Point System'!$C:$C,0)</f>
        <v>0</v>
      </c>
      <c r="G48" s="233" cm="1">
        <f t="array" ref="G48">SUMPRODUCT((LOWER(INDEX(Attendance!$D:$ZZ,MATCH($A48,Attendance!$A:$A,0),0))="x")*(Attendance!$D$2:$ZZ$2=_xlfn.XLOOKUP(G$1,'Point System'!$A:$A,'Point System'!$B:$B,""))*(TEXT(Attendance!$D$1:$ZZ$1,"mmm")="Jul"))*_xlfn.XLOOKUP(G$1,'Point System'!$A:$A,'Point System'!$C:$C,0)</f>
        <v>0</v>
      </c>
      <c r="H48" s="233" cm="1">
        <f t="array" ref="H48">SUMPRODUCT((LOWER(INDEX(Attendance!$D:$ZZ,MATCH($A48,Attendance!$A:$A,0),0))="x")*(Attendance!$D$2:$ZZ$2=_xlfn.XLOOKUP(H$1,'Point System'!$A:$A,'Point System'!$B:$B,""))*(TEXT(Attendance!$D$1:$ZZ$1,"mmm")="Jul"))*_xlfn.XLOOKUP(H$1,'Point System'!$A:$A,'Point System'!$C:$C,0)</f>
        <v>0</v>
      </c>
      <c r="I48" s="233" cm="1">
        <f t="array" ref="I48">SUMPRODUCT((LOWER(INDEX(Attendance!$D:$ZZ,MATCH($A48,Attendance!$A:$A,0),0))="x")*(Attendance!$D$2:$ZZ$2=_xlfn.XLOOKUP(I$1,'Point System'!$A:$A,'Point System'!$B:$B,""))*(TEXT(Attendance!$D$1:$ZZ$1,"mmm")="Jul"))*_xlfn.XLOOKUP(I$1,'Point System'!$A:$A,'Point System'!$C:$C,0)</f>
        <v>0</v>
      </c>
      <c r="J48" s="233" cm="1">
        <f t="array" ref="J48">SUMPRODUCT((LOWER(INDEX(Attendance!$D:$ZZ,MATCH($A48,Attendance!$A:$A,0),0))="x")*(Attendance!$D$2:$ZZ$2=_xlfn.XLOOKUP(J$1,'Point System'!$A:$A,'Point System'!$B:$B,""))*(TEXT(Attendance!$D$1:$ZZ$1,"mmm")="Jul"))*_xlfn.XLOOKUP(J$1,'Point System'!$A:$A,'Point System'!$C:$C,0)</f>
        <v>0</v>
      </c>
      <c r="K48" s="233" cm="1">
        <f t="array" ref="K48">SUMPRODUCT((LOWER(INDEX(Attendance!$D:$ZZ,MATCH($A48,Attendance!$A:$A,0),0))="x")*(Attendance!$D$2:$ZZ$2=_xlfn.XLOOKUP(K$1,'Point System'!$A:$A,'Point System'!$B:$B,""))*(TEXT(Attendance!$D$1:$ZZ$1,"mmm")="Jul"))*_xlfn.XLOOKUP(K$1,'Point System'!$A:$A,'Point System'!$C:$C,0)</f>
        <v>0</v>
      </c>
      <c r="L48" s="188"/>
      <c r="M48" s="188"/>
      <c r="N48" s="188"/>
      <c r="O48" s="188"/>
      <c r="P48" s="241">
        <f t="shared" si="0"/>
        <v>0</v>
      </c>
      <c r="Q48" s="242">
        <f>IFERROR(INDEX(Deduction!$AU:$AU,MATCH($A48,Deduction!$A:$A,0))*_xlfn.XLOOKUP(Q$1,'Point System'!$E:$E,'Point System'!$G:$G,0),0)</f>
        <v>0</v>
      </c>
      <c r="R48" s="242">
        <f>IFERROR(INDEX(Deduction!$AV:$AV,MATCH($A48,Deduction!$A:$A,0))*_xlfn.XLOOKUP(R$1,'Point System'!$E:$E,'Point System'!$G:$G,0),0)</f>
        <v>0</v>
      </c>
      <c r="S48" s="242">
        <f>IFERROR(INDEX(Deduction!$AW:$AW,MATCH($A48,Deduction!$A:$A,0))*_xlfn.XLOOKUP(S$1,'Point System'!$E:$E,'Point System'!$G:$G,0),0)</f>
        <v>0</v>
      </c>
      <c r="T48" s="242">
        <f>IFERROR(INDEX(Deduction!$AX:$AX,MATCH($A48,Deduction!$A:$A,0))*_xlfn.XLOOKUP(T$1,'Point System'!$E:$E,'Point System'!$G:$G,0),0)</f>
        <v>0</v>
      </c>
      <c r="U48" s="242">
        <f>IFERROR(INDEX(Deduction!$AY:$AY,MATCH($A48,Deduction!$A:$A,0))*_xlfn.XLOOKUP(U$1,'Point System'!$E:$E,'Point System'!$G:$G,0),0)</f>
        <v>0</v>
      </c>
      <c r="V48" s="242">
        <f>IFERROR(INDEX(Deduction!$AZ:$AZ,MATCH($A48,Deduction!$A:$A,0))*_xlfn.XLOOKUP(V$1,'Point System'!$E:$E,'Point System'!$G:$G,0),0)</f>
        <v>0</v>
      </c>
      <c r="W48" s="241">
        <f t="shared" si="1"/>
        <v>0</v>
      </c>
      <c r="X48" s="241">
        <f t="shared" si="2"/>
        <v>0</v>
      </c>
      <c r="Y48" s="244" cm="1">
        <f t="array" ref="Y48">IFERROR(SUMPRODUCT((LOWER(INDEX(Attendance!$E:$ZZ,MATCH($A48,Attendance!$A:$A,0),0))="x")*(TEXT(Attendance!$E$1:$ZZ$1,"mmm")="Jul"))/SUMPRODUCT((Attendance!$E$1:$ZZ$1&lt;&gt;"")*(TEXT(Attendance!$E$1:$ZZ$1,"mmm")="Jul")),0)</f>
        <v>0</v>
      </c>
      <c r="Z48" s="245" cm="1">
        <f t="array" ref="Z48">IFERROR(SUMPRODUCT((LOWER(INDEX(Attendance!$E:$ZZ,MATCH($A48,Attendance!$A:$A,0),0))="x")*(Attendance!$E$2:$ZZ$2=_xlfn.XLOOKUP(E$1,'Point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49" spans="1:26" x14ac:dyDescent="0.25">
      <c r="A49" s="60">
        <f>Attendance!A48</f>
        <v>46</v>
      </c>
      <c r="B49" s="60" t="str">
        <f>IF($A49=0,"",IFERROR(_xlfn.LET(_xlpm.x,INDEX(Attendance!$B:$B,MATCH($A49,Attendance!$A:$A,0)),IF(_xlpm.x=0,"",_xlpm.x)),""))</f>
        <v/>
      </c>
      <c r="C49" s="60" t="str">
        <f>IF($A49=0,"",IFERROR(_xlfn.LET(_xlpm.x,INDEX(Attendance!$C:$C,MATCH($A49,Attendance!$A:$A,0)),IF(_xlpm.x=0,"",_xlpm.x)),""))</f>
        <v/>
      </c>
      <c r="D49" s="60" t="str">
        <f>IF($A49=0,"",IFERROR(_xlfn.LET(_xlpm.x,INDEX(Attendance!$D:$D,MATCH($A49,Attendance!$A:$A,0)),IF(_xlpm.x=0,"",_xlpm.x)),""))</f>
        <v/>
      </c>
      <c r="E49" s="233" cm="1">
        <f t="array" ref="E49">SUMPRODUCT((LOWER(INDEX(Attendance!$D:$ZZ,MATCH($A49,Attendance!$A:$A,0),0))="x")*(Attendance!$D$2:$ZZ$2=_xlfn.XLOOKUP(E$1,'Point System'!$A:$A,'Point System'!$B:$B,""))*(TEXT(Attendance!$D$1:$ZZ$1,"mmm")="Jul"))*_xlfn.XLOOKUP(E$1,'Point System'!$A:$A,'Point System'!$C:$C,0)</f>
        <v>0</v>
      </c>
      <c r="F49" s="233" cm="1">
        <f t="array" ref="F49">SUMPRODUCT((LOWER(INDEX(Attendance!$D:$ZZ,MATCH($A49,Attendance!$A:$A,0),0))="x")*(Attendance!$D$2:$ZZ$2=_xlfn.XLOOKUP(F$1,'Point System'!$A:$A,'Point System'!$B:$B,""))*(TEXT(Attendance!$D$1:$ZZ$1,"mmm")="Jul"))*_xlfn.XLOOKUP(F$1,'Point System'!$A:$A,'Point System'!$C:$C,0)</f>
        <v>0</v>
      </c>
      <c r="G49" s="233" cm="1">
        <f t="array" ref="G49">SUMPRODUCT((LOWER(INDEX(Attendance!$D:$ZZ,MATCH($A49,Attendance!$A:$A,0),0))="x")*(Attendance!$D$2:$ZZ$2=_xlfn.XLOOKUP(G$1,'Point System'!$A:$A,'Point System'!$B:$B,""))*(TEXT(Attendance!$D$1:$ZZ$1,"mmm")="Jul"))*_xlfn.XLOOKUP(G$1,'Point System'!$A:$A,'Point System'!$C:$C,0)</f>
        <v>0</v>
      </c>
      <c r="H49" s="233" cm="1">
        <f t="array" ref="H49">SUMPRODUCT((LOWER(INDEX(Attendance!$D:$ZZ,MATCH($A49,Attendance!$A:$A,0),0))="x")*(Attendance!$D$2:$ZZ$2=_xlfn.XLOOKUP(H$1,'Point System'!$A:$A,'Point System'!$B:$B,""))*(TEXT(Attendance!$D$1:$ZZ$1,"mmm")="Jul"))*_xlfn.XLOOKUP(H$1,'Point System'!$A:$A,'Point System'!$C:$C,0)</f>
        <v>0</v>
      </c>
      <c r="I49" s="233" cm="1">
        <f t="array" ref="I49">SUMPRODUCT((LOWER(INDEX(Attendance!$D:$ZZ,MATCH($A49,Attendance!$A:$A,0),0))="x")*(Attendance!$D$2:$ZZ$2=_xlfn.XLOOKUP(I$1,'Point System'!$A:$A,'Point System'!$B:$B,""))*(TEXT(Attendance!$D$1:$ZZ$1,"mmm")="Jul"))*_xlfn.XLOOKUP(I$1,'Point System'!$A:$A,'Point System'!$C:$C,0)</f>
        <v>0</v>
      </c>
      <c r="J49" s="233" cm="1">
        <f t="array" ref="J49">SUMPRODUCT((LOWER(INDEX(Attendance!$D:$ZZ,MATCH($A49,Attendance!$A:$A,0),0))="x")*(Attendance!$D$2:$ZZ$2=_xlfn.XLOOKUP(J$1,'Point System'!$A:$A,'Point System'!$B:$B,""))*(TEXT(Attendance!$D$1:$ZZ$1,"mmm")="Jul"))*_xlfn.XLOOKUP(J$1,'Point System'!$A:$A,'Point System'!$C:$C,0)</f>
        <v>0</v>
      </c>
      <c r="K49" s="233" cm="1">
        <f t="array" ref="K49">SUMPRODUCT((LOWER(INDEX(Attendance!$D:$ZZ,MATCH($A49,Attendance!$A:$A,0),0))="x")*(Attendance!$D$2:$ZZ$2=_xlfn.XLOOKUP(K$1,'Point System'!$A:$A,'Point System'!$B:$B,""))*(TEXT(Attendance!$D$1:$ZZ$1,"mmm")="Jul"))*_xlfn.XLOOKUP(K$1,'Point System'!$A:$A,'Point System'!$C:$C,0)</f>
        <v>0</v>
      </c>
      <c r="L49" s="188"/>
      <c r="M49" s="188"/>
      <c r="N49" s="188"/>
      <c r="O49" s="188"/>
      <c r="P49" s="241">
        <f t="shared" si="0"/>
        <v>0</v>
      </c>
      <c r="Q49" s="242">
        <f>IFERROR(INDEX(Deduction!$AU:$AU,MATCH($A49,Deduction!$A:$A,0))*_xlfn.XLOOKUP(Q$1,'Point System'!$E:$E,'Point System'!$G:$G,0),0)</f>
        <v>0</v>
      </c>
      <c r="R49" s="242">
        <f>IFERROR(INDEX(Deduction!$AV:$AV,MATCH($A49,Deduction!$A:$A,0))*_xlfn.XLOOKUP(R$1,'Point System'!$E:$E,'Point System'!$G:$G,0),0)</f>
        <v>0</v>
      </c>
      <c r="S49" s="242">
        <f>IFERROR(INDEX(Deduction!$AW:$AW,MATCH($A49,Deduction!$A:$A,0))*_xlfn.XLOOKUP(S$1,'Point System'!$E:$E,'Point System'!$G:$G,0),0)</f>
        <v>0</v>
      </c>
      <c r="T49" s="242">
        <f>IFERROR(INDEX(Deduction!$AX:$AX,MATCH($A49,Deduction!$A:$A,0))*_xlfn.XLOOKUP(T$1,'Point System'!$E:$E,'Point System'!$G:$G,0),0)</f>
        <v>0</v>
      </c>
      <c r="U49" s="242">
        <f>IFERROR(INDEX(Deduction!$AY:$AY,MATCH($A49,Deduction!$A:$A,0))*_xlfn.XLOOKUP(U$1,'Point System'!$E:$E,'Point System'!$G:$G,0),0)</f>
        <v>0</v>
      </c>
      <c r="V49" s="242">
        <f>IFERROR(INDEX(Deduction!$AZ:$AZ,MATCH($A49,Deduction!$A:$A,0))*_xlfn.XLOOKUP(V$1,'Point System'!$E:$E,'Point System'!$G:$G,0),0)</f>
        <v>0</v>
      </c>
      <c r="W49" s="241">
        <f t="shared" si="1"/>
        <v>0</v>
      </c>
      <c r="X49" s="241">
        <f t="shared" si="2"/>
        <v>0</v>
      </c>
      <c r="Y49" s="244" cm="1">
        <f t="array" ref="Y49">IFERROR(SUMPRODUCT((LOWER(INDEX(Attendance!$E:$ZZ,MATCH($A49,Attendance!$A:$A,0),0))="x")*(TEXT(Attendance!$E$1:$ZZ$1,"mmm")="Jul"))/SUMPRODUCT((Attendance!$E$1:$ZZ$1&lt;&gt;"")*(TEXT(Attendance!$E$1:$ZZ$1,"mmm")="Jul")),0)</f>
        <v>0</v>
      </c>
      <c r="Z49" s="245" cm="1">
        <f t="array" ref="Z49">IFERROR(SUMPRODUCT((LOWER(INDEX(Attendance!$E:$ZZ,MATCH($A49,Attendance!$A:$A,0),0))="x")*(Attendance!$E$2:$ZZ$2=_xlfn.XLOOKUP(E$1,'Point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50" spans="1:26" x14ac:dyDescent="0.25">
      <c r="A50" s="58">
        <f>Attendance!A49</f>
        <v>47</v>
      </c>
      <c r="B50" s="60" t="str">
        <f>IF($A50=0,"",IFERROR(_xlfn.LET(_xlpm.x,INDEX(Attendance!$B:$B,MATCH($A50,Attendance!$A:$A,0)),IF(_xlpm.x=0,"",_xlpm.x)),""))</f>
        <v/>
      </c>
      <c r="C50" s="60" t="str">
        <f>IF($A50=0,"",IFERROR(_xlfn.LET(_xlpm.x,INDEX(Attendance!$C:$C,MATCH($A50,Attendance!$A:$A,0)),IF(_xlpm.x=0,"",_xlpm.x)),""))</f>
        <v/>
      </c>
      <c r="D50" s="60" t="str">
        <f>IF($A50=0,"",IFERROR(_xlfn.LET(_xlpm.x,INDEX(Attendance!$D:$D,MATCH($A50,Attendance!$A:$A,0)),IF(_xlpm.x=0,"",_xlpm.x)),""))</f>
        <v/>
      </c>
      <c r="E50" s="233" cm="1">
        <f t="array" ref="E50">SUMPRODUCT((LOWER(INDEX(Attendance!$D:$ZZ,MATCH($A50,Attendance!$A:$A,0),0))="x")*(Attendance!$D$2:$ZZ$2=_xlfn.XLOOKUP(E$1,'Point System'!$A:$A,'Point System'!$B:$B,""))*(TEXT(Attendance!$D$1:$ZZ$1,"mmm")="Jul"))*_xlfn.XLOOKUP(E$1,'Point System'!$A:$A,'Point System'!$C:$C,0)</f>
        <v>0</v>
      </c>
      <c r="F50" s="233" cm="1">
        <f t="array" ref="F50">SUMPRODUCT((LOWER(INDEX(Attendance!$D:$ZZ,MATCH($A50,Attendance!$A:$A,0),0))="x")*(Attendance!$D$2:$ZZ$2=_xlfn.XLOOKUP(F$1,'Point System'!$A:$A,'Point System'!$B:$B,""))*(TEXT(Attendance!$D$1:$ZZ$1,"mmm")="Jul"))*_xlfn.XLOOKUP(F$1,'Point System'!$A:$A,'Point System'!$C:$C,0)</f>
        <v>0</v>
      </c>
      <c r="G50" s="233" cm="1">
        <f t="array" ref="G50">SUMPRODUCT((LOWER(INDEX(Attendance!$D:$ZZ,MATCH($A50,Attendance!$A:$A,0),0))="x")*(Attendance!$D$2:$ZZ$2=_xlfn.XLOOKUP(G$1,'Point System'!$A:$A,'Point System'!$B:$B,""))*(TEXT(Attendance!$D$1:$ZZ$1,"mmm")="Jul"))*_xlfn.XLOOKUP(G$1,'Point System'!$A:$A,'Point System'!$C:$C,0)</f>
        <v>0</v>
      </c>
      <c r="H50" s="233" cm="1">
        <f t="array" ref="H50">SUMPRODUCT((LOWER(INDEX(Attendance!$D:$ZZ,MATCH($A50,Attendance!$A:$A,0),0))="x")*(Attendance!$D$2:$ZZ$2=_xlfn.XLOOKUP(H$1,'Point System'!$A:$A,'Point System'!$B:$B,""))*(TEXT(Attendance!$D$1:$ZZ$1,"mmm")="Jul"))*_xlfn.XLOOKUP(H$1,'Point System'!$A:$A,'Point System'!$C:$C,0)</f>
        <v>0</v>
      </c>
      <c r="I50" s="233" cm="1">
        <f t="array" ref="I50">SUMPRODUCT((LOWER(INDEX(Attendance!$D:$ZZ,MATCH($A50,Attendance!$A:$A,0),0))="x")*(Attendance!$D$2:$ZZ$2=_xlfn.XLOOKUP(I$1,'Point System'!$A:$A,'Point System'!$B:$B,""))*(TEXT(Attendance!$D$1:$ZZ$1,"mmm")="Jul"))*_xlfn.XLOOKUP(I$1,'Point System'!$A:$A,'Point System'!$C:$C,0)</f>
        <v>0</v>
      </c>
      <c r="J50" s="233" cm="1">
        <f t="array" ref="J50">SUMPRODUCT((LOWER(INDEX(Attendance!$D:$ZZ,MATCH($A50,Attendance!$A:$A,0),0))="x")*(Attendance!$D$2:$ZZ$2=_xlfn.XLOOKUP(J$1,'Point System'!$A:$A,'Point System'!$B:$B,""))*(TEXT(Attendance!$D$1:$ZZ$1,"mmm")="Jul"))*_xlfn.XLOOKUP(J$1,'Point System'!$A:$A,'Point System'!$C:$C,0)</f>
        <v>0</v>
      </c>
      <c r="K50" s="233" cm="1">
        <f t="array" ref="K50">SUMPRODUCT((LOWER(INDEX(Attendance!$D:$ZZ,MATCH($A50,Attendance!$A:$A,0),0))="x")*(Attendance!$D$2:$ZZ$2=_xlfn.XLOOKUP(K$1,'Point System'!$A:$A,'Point System'!$B:$B,""))*(TEXT(Attendance!$D$1:$ZZ$1,"mmm")="Jul"))*_xlfn.XLOOKUP(K$1,'Point System'!$A:$A,'Point System'!$C:$C,0)</f>
        <v>0</v>
      </c>
      <c r="L50" s="188"/>
      <c r="M50" s="188"/>
      <c r="N50" s="188"/>
      <c r="O50" s="188"/>
      <c r="P50" s="241">
        <f t="shared" si="0"/>
        <v>0</v>
      </c>
      <c r="Q50" s="242">
        <f>IFERROR(INDEX(Deduction!$AU:$AU,MATCH($A50,Deduction!$A:$A,0))*_xlfn.XLOOKUP(Q$1,'Point System'!$E:$E,'Point System'!$G:$G,0),0)</f>
        <v>0</v>
      </c>
      <c r="R50" s="242">
        <f>IFERROR(INDEX(Deduction!$AV:$AV,MATCH($A50,Deduction!$A:$A,0))*_xlfn.XLOOKUP(R$1,'Point System'!$E:$E,'Point System'!$G:$G,0),0)</f>
        <v>0</v>
      </c>
      <c r="S50" s="242">
        <f>IFERROR(INDEX(Deduction!$AW:$AW,MATCH($A50,Deduction!$A:$A,0))*_xlfn.XLOOKUP(S$1,'Point System'!$E:$E,'Point System'!$G:$G,0),0)</f>
        <v>0</v>
      </c>
      <c r="T50" s="242">
        <f>IFERROR(INDEX(Deduction!$AX:$AX,MATCH($A50,Deduction!$A:$A,0))*_xlfn.XLOOKUP(T$1,'Point System'!$E:$E,'Point System'!$G:$G,0),0)</f>
        <v>0</v>
      </c>
      <c r="U50" s="242">
        <f>IFERROR(INDEX(Deduction!$AY:$AY,MATCH($A50,Deduction!$A:$A,0))*_xlfn.XLOOKUP(U$1,'Point System'!$E:$E,'Point System'!$G:$G,0),0)</f>
        <v>0</v>
      </c>
      <c r="V50" s="242">
        <f>IFERROR(INDEX(Deduction!$AZ:$AZ,MATCH($A50,Deduction!$A:$A,0))*_xlfn.XLOOKUP(V$1,'Point System'!$E:$E,'Point System'!$G:$G,0),0)</f>
        <v>0</v>
      </c>
      <c r="W50" s="241">
        <f t="shared" si="1"/>
        <v>0</v>
      </c>
      <c r="X50" s="241">
        <f t="shared" si="2"/>
        <v>0</v>
      </c>
      <c r="Y50" s="244" cm="1">
        <f t="array" ref="Y50">IFERROR(SUMPRODUCT((LOWER(INDEX(Attendance!$E:$ZZ,MATCH($A50,Attendance!$A:$A,0),0))="x")*(TEXT(Attendance!$E$1:$ZZ$1,"mmm")="Jul"))/SUMPRODUCT((Attendance!$E$1:$ZZ$1&lt;&gt;"")*(TEXT(Attendance!$E$1:$ZZ$1,"mmm")="Jul")),0)</f>
        <v>0</v>
      </c>
      <c r="Z50" s="245" cm="1">
        <f t="array" ref="Z50">IFERROR(SUMPRODUCT((LOWER(INDEX(Attendance!$E:$ZZ,MATCH($A50,Attendance!$A:$A,0),0))="x")*(Attendance!$E$2:$ZZ$2=_xlfn.XLOOKUP(E$1,'Point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51" spans="1:26" x14ac:dyDescent="0.25">
      <c r="A51" s="60">
        <f>Attendance!A50</f>
        <v>48</v>
      </c>
      <c r="B51" s="60" t="str">
        <f>IF($A51=0,"",IFERROR(_xlfn.LET(_xlpm.x,INDEX(Attendance!$B:$B,MATCH($A51,Attendance!$A:$A,0)),IF(_xlpm.x=0,"",_xlpm.x)),""))</f>
        <v/>
      </c>
      <c r="C51" s="60" t="str">
        <f>IF($A51=0,"",IFERROR(_xlfn.LET(_xlpm.x,INDEX(Attendance!$C:$C,MATCH($A51,Attendance!$A:$A,0)),IF(_xlpm.x=0,"",_xlpm.x)),""))</f>
        <v/>
      </c>
      <c r="D51" s="60" t="str">
        <f>IF($A51=0,"",IFERROR(_xlfn.LET(_xlpm.x,INDEX(Attendance!$D:$D,MATCH($A51,Attendance!$A:$A,0)),IF(_xlpm.x=0,"",_xlpm.x)),""))</f>
        <v/>
      </c>
      <c r="E51" s="233" cm="1">
        <f t="array" ref="E51">SUMPRODUCT((LOWER(INDEX(Attendance!$D:$ZZ,MATCH($A51,Attendance!$A:$A,0),0))="x")*(Attendance!$D$2:$ZZ$2=_xlfn.XLOOKUP(E$1,'Point System'!$A:$A,'Point System'!$B:$B,""))*(TEXT(Attendance!$D$1:$ZZ$1,"mmm")="Jul"))*_xlfn.XLOOKUP(E$1,'Point System'!$A:$A,'Point System'!$C:$C,0)</f>
        <v>0</v>
      </c>
      <c r="F51" s="233" cm="1">
        <f t="array" ref="F51">SUMPRODUCT((LOWER(INDEX(Attendance!$D:$ZZ,MATCH($A51,Attendance!$A:$A,0),0))="x")*(Attendance!$D$2:$ZZ$2=_xlfn.XLOOKUP(F$1,'Point System'!$A:$A,'Point System'!$B:$B,""))*(TEXT(Attendance!$D$1:$ZZ$1,"mmm")="Jul"))*_xlfn.XLOOKUP(F$1,'Point System'!$A:$A,'Point System'!$C:$C,0)</f>
        <v>0</v>
      </c>
      <c r="G51" s="233" cm="1">
        <f t="array" ref="G51">SUMPRODUCT((LOWER(INDEX(Attendance!$D:$ZZ,MATCH($A51,Attendance!$A:$A,0),0))="x")*(Attendance!$D$2:$ZZ$2=_xlfn.XLOOKUP(G$1,'Point System'!$A:$A,'Point System'!$B:$B,""))*(TEXT(Attendance!$D$1:$ZZ$1,"mmm")="Jul"))*_xlfn.XLOOKUP(G$1,'Point System'!$A:$A,'Point System'!$C:$C,0)</f>
        <v>0</v>
      </c>
      <c r="H51" s="233" cm="1">
        <f t="array" ref="H51">SUMPRODUCT((LOWER(INDEX(Attendance!$D:$ZZ,MATCH($A51,Attendance!$A:$A,0),0))="x")*(Attendance!$D$2:$ZZ$2=_xlfn.XLOOKUP(H$1,'Point System'!$A:$A,'Point System'!$B:$B,""))*(TEXT(Attendance!$D$1:$ZZ$1,"mmm")="Jul"))*_xlfn.XLOOKUP(H$1,'Point System'!$A:$A,'Point System'!$C:$C,0)</f>
        <v>0</v>
      </c>
      <c r="I51" s="233" cm="1">
        <f t="array" ref="I51">SUMPRODUCT((LOWER(INDEX(Attendance!$D:$ZZ,MATCH($A51,Attendance!$A:$A,0),0))="x")*(Attendance!$D$2:$ZZ$2=_xlfn.XLOOKUP(I$1,'Point System'!$A:$A,'Point System'!$B:$B,""))*(TEXT(Attendance!$D$1:$ZZ$1,"mmm")="Jul"))*_xlfn.XLOOKUP(I$1,'Point System'!$A:$A,'Point System'!$C:$C,0)</f>
        <v>0</v>
      </c>
      <c r="J51" s="233" cm="1">
        <f t="array" ref="J51">SUMPRODUCT((LOWER(INDEX(Attendance!$D:$ZZ,MATCH($A51,Attendance!$A:$A,0),0))="x")*(Attendance!$D$2:$ZZ$2=_xlfn.XLOOKUP(J$1,'Point System'!$A:$A,'Point System'!$B:$B,""))*(TEXT(Attendance!$D$1:$ZZ$1,"mmm")="Jul"))*_xlfn.XLOOKUP(J$1,'Point System'!$A:$A,'Point System'!$C:$C,0)</f>
        <v>0</v>
      </c>
      <c r="K51" s="233" cm="1">
        <f t="array" ref="K51">SUMPRODUCT((LOWER(INDEX(Attendance!$D:$ZZ,MATCH($A51,Attendance!$A:$A,0),0))="x")*(Attendance!$D$2:$ZZ$2=_xlfn.XLOOKUP(K$1,'Point System'!$A:$A,'Point System'!$B:$B,""))*(TEXT(Attendance!$D$1:$ZZ$1,"mmm")="Jul"))*_xlfn.XLOOKUP(K$1,'Point System'!$A:$A,'Point System'!$C:$C,0)</f>
        <v>0</v>
      </c>
      <c r="L51" s="188"/>
      <c r="M51" s="188"/>
      <c r="N51" s="188"/>
      <c r="O51" s="188"/>
      <c r="P51" s="241">
        <f t="shared" si="0"/>
        <v>0</v>
      </c>
      <c r="Q51" s="242">
        <f>IFERROR(INDEX(Deduction!$AU:$AU,MATCH($A51,Deduction!$A:$A,0))*_xlfn.XLOOKUP(Q$1,'Point System'!$E:$E,'Point System'!$G:$G,0),0)</f>
        <v>0</v>
      </c>
      <c r="R51" s="242">
        <f>IFERROR(INDEX(Deduction!$AV:$AV,MATCH($A51,Deduction!$A:$A,0))*_xlfn.XLOOKUP(R$1,'Point System'!$E:$E,'Point System'!$G:$G,0),0)</f>
        <v>0</v>
      </c>
      <c r="S51" s="242">
        <f>IFERROR(INDEX(Deduction!$AW:$AW,MATCH($A51,Deduction!$A:$A,0))*_xlfn.XLOOKUP(S$1,'Point System'!$E:$E,'Point System'!$G:$G,0),0)</f>
        <v>0</v>
      </c>
      <c r="T51" s="242">
        <f>IFERROR(INDEX(Deduction!$AX:$AX,MATCH($A51,Deduction!$A:$A,0))*_xlfn.XLOOKUP(T$1,'Point System'!$E:$E,'Point System'!$G:$G,0),0)</f>
        <v>0</v>
      </c>
      <c r="U51" s="242">
        <f>IFERROR(INDEX(Deduction!$AY:$AY,MATCH($A51,Deduction!$A:$A,0))*_xlfn.XLOOKUP(U$1,'Point System'!$E:$E,'Point System'!$G:$G,0),0)</f>
        <v>0</v>
      </c>
      <c r="V51" s="242">
        <f>IFERROR(INDEX(Deduction!$AZ:$AZ,MATCH($A51,Deduction!$A:$A,0))*_xlfn.XLOOKUP(V$1,'Point System'!$E:$E,'Point System'!$G:$G,0),0)</f>
        <v>0</v>
      </c>
      <c r="W51" s="241">
        <f t="shared" si="1"/>
        <v>0</v>
      </c>
      <c r="X51" s="241">
        <f t="shared" si="2"/>
        <v>0</v>
      </c>
      <c r="Y51" s="244" cm="1">
        <f t="array" ref="Y51">IFERROR(SUMPRODUCT((LOWER(INDEX(Attendance!$E:$ZZ,MATCH($A51,Attendance!$A:$A,0),0))="x")*(TEXT(Attendance!$E$1:$ZZ$1,"mmm")="Jul"))/SUMPRODUCT((Attendance!$E$1:$ZZ$1&lt;&gt;"")*(TEXT(Attendance!$E$1:$ZZ$1,"mmm")="Jul")),0)</f>
        <v>0</v>
      </c>
      <c r="Z51" s="245" cm="1">
        <f t="array" ref="Z51">IFERROR(SUMPRODUCT((LOWER(INDEX(Attendance!$E:$ZZ,MATCH($A51,Attendance!$A:$A,0),0))="x")*(Attendance!$E$2:$ZZ$2=_xlfn.XLOOKUP(E$1,'Point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52" spans="1:26" x14ac:dyDescent="0.25">
      <c r="A52" s="58">
        <f>Attendance!A51</f>
        <v>49</v>
      </c>
      <c r="B52" s="60" t="str">
        <f>IF($A52=0,"",IFERROR(_xlfn.LET(_xlpm.x,INDEX(Attendance!$B:$B,MATCH($A52,Attendance!$A:$A,0)),IF(_xlpm.x=0,"",_xlpm.x)),""))</f>
        <v/>
      </c>
      <c r="C52" s="60" t="str">
        <f>IF($A52=0,"",IFERROR(_xlfn.LET(_xlpm.x,INDEX(Attendance!$C:$C,MATCH($A52,Attendance!$A:$A,0)),IF(_xlpm.x=0,"",_xlpm.x)),""))</f>
        <v/>
      </c>
      <c r="D52" s="60" t="str">
        <f>IF($A52=0,"",IFERROR(_xlfn.LET(_xlpm.x,INDEX(Attendance!$D:$D,MATCH($A52,Attendance!$A:$A,0)),IF(_xlpm.x=0,"",_xlpm.x)),""))</f>
        <v/>
      </c>
      <c r="E52" s="233" cm="1">
        <f t="array" ref="E52">SUMPRODUCT((LOWER(INDEX(Attendance!$D:$ZZ,MATCH($A52,Attendance!$A:$A,0),0))="x")*(Attendance!$D$2:$ZZ$2=_xlfn.XLOOKUP(E$1,'Point System'!$A:$A,'Point System'!$B:$B,""))*(TEXT(Attendance!$D$1:$ZZ$1,"mmm")="Jul"))*_xlfn.XLOOKUP(E$1,'Point System'!$A:$A,'Point System'!$C:$C,0)</f>
        <v>0</v>
      </c>
      <c r="F52" s="233" cm="1">
        <f t="array" ref="F52">SUMPRODUCT((LOWER(INDEX(Attendance!$D:$ZZ,MATCH($A52,Attendance!$A:$A,0),0))="x")*(Attendance!$D$2:$ZZ$2=_xlfn.XLOOKUP(F$1,'Point System'!$A:$A,'Point System'!$B:$B,""))*(TEXT(Attendance!$D$1:$ZZ$1,"mmm")="Jul"))*_xlfn.XLOOKUP(F$1,'Point System'!$A:$A,'Point System'!$C:$C,0)</f>
        <v>0</v>
      </c>
      <c r="G52" s="233" cm="1">
        <f t="array" ref="G52">SUMPRODUCT((LOWER(INDEX(Attendance!$D:$ZZ,MATCH($A52,Attendance!$A:$A,0),0))="x")*(Attendance!$D$2:$ZZ$2=_xlfn.XLOOKUP(G$1,'Point System'!$A:$A,'Point System'!$B:$B,""))*(TEXT(Attendance!$D$1:$ZZ$1,"mmm")="Jul"))*_xlfn.XLOOKUP(G$1,'Point System'!$A:$A,'Point System'!$C:$C,0)</f>
        <v>0</v>
      </c>
      <c r="H52" s="233" cm="1">
        <f t="array" ref="H52">SUMPRODUCT((LOWER(INDEX(Attendance!$D:$ZZ,MATCH($A52,Attendance!$A:$A,0),0))="x")*(Attendance!$D$2:$ZZ$2=_xlfn.XLOOKUP(H$1,'Point System'!$A:$A,'Point System'!$B:$B,""))*(TEXT(Attendance!$D$1:$ZZ$1,"mmm")="Jul"))*_xlfn.XLOOKUP(H$1,'Point System'!$A:$A,'Point System'!$C:$C,0)</f>
        <v>0</v>
      </c>
      <c r="I52" s="233" cm="1">
        <f t="array" ref="I52">SUMPRODUCT((LOWER(INDEX(Attendance!$D:$ZZ,MATCH($A52,Attendance!$A:$A,0),0))="x")*(Attendance!$D$2:$ZZ$2=_xlfn.XLOOKUP(I$1,'Point System'!$A:$A,'Point System'!$B:$B,""))*(TEXT(Attendance!$D$1:$ZZ$1,"mmm")="Jul"))*_xlfn.XLOOKUP(I$1,'Point System'!$A:$A,'Point System'!$C:$C,0)</f>
        <v>0</v>
      </c>
      <c r="J52" s="233" cm="1">
        <f t="array" ref="J52">SUMPRODUCT((LOWER(INDEX(Attendance!$D:$ZZ,MATCH($A52,Attendance!$A:$A,0),0))="x")*(Attendance!$D$2:$ZZ$2=_xlfn.XLOOKUP(J$1,'Point System'!$A:$A,'Point System'!$B:$B,""))*(TEXT(Attendance!$D$1:$ZZ$1,"mmm")="Jul"))*_xlfn.XLOOKUP(J$1,'Point System'!$A:$A,'Point System'!$C:$C,0)</f>
        <v>0</v>
      </c>
      <c r="K52" s="233" cm="1">
        <f t="array" ref="K52">SUMPRODUCT((LOWER(INDEX(Attendance!$D:$ZZ,MATCH($A52,Attendance!$A:$A,0),0))="x")*(Attendance!$D$2:$ZZ$2=_xlfn.XLOOKUP(K$1,'Point System'!$A:$A,'Point System'!$B:$B,""))*(TEXT(Attendance!$D$1:$ZZ$1,"mmm")="Jul"))*_xlfn.XLOOKUP(K$1,'Point System'!$A:$A,'Point System'!$C:$C,0)</f>
        <v>0</v>
      </c>
      <c r="L52" s="188"/>
      <c r="M52" s="188"/>
      <c r="N52" s="188"/>
      <c r="O52" s="188"/>
      <c r="P52" s="241">
        <f t="shared" si="0"/>
        <v>0</v>
      </c>
      <c r="Q52" s="242">
        <f>IFERROR(INDEX(Deduction!$AU:$AU,MATCH($A52,Deduction!$A:$A,0))*_xlfn.XLOOKUP(Q$1,'Point System'!$E:$E,'Point System'!$G:$G,0),0)</f>
        <v>0</v>
      </c>
      <c r="R52" s="242">
        <f>IFERROR(INDEX(Deduction!$AV:$AV,MATCH($A52,Deduction!$A:$A,0))*_xlfn.XLOOKUP(R$1,'Point System'!$E:$E,'Point System'!$G:$G,0),0)</f>
        <v>0</v>
      </c>
      <c r="S52" s="242">
        <f>IFERROR(INDEX(Deduction!$AW:$AW,MATCH($A52,Deduction!$A:$A,0))*_xlfn.XLOOKUP(S$1,'Point System'!$E:$E,'Point System'!$G:$G,0),0)</f>
        <v>0</v>
      </c>
      <c r="T52" s="242">
        <f>IFERROR(INDEX(Deduction!$AX:$AX,MATCH($A52,Deduction!$A:$A,0))*_xlfn.XLOOKUP(T$1,'Point System'!$E:$E,'Point System'!$G:$G,0),0)</f>
        <v>0</v>
      </c>
      <c r="U52" s="242">
        <f>IFERROR(INDEX(Deduction!$AY:$AY,MATCH($A52,Deduction!$A:$A,0))*_xlfn.XLOOKUP(U$1,'Point System'!$E:$E,'Point System'!$G:$G,0),0)</f>
        <v>0</v>
      </c>
      <c r="V52" s="242">
        <f>IFERROR(INDEX(Deduction!$AZ:$AZ,MATCH($A52,Deduction!$A:$A,0))*_xlfn.XLOOKUP(V$1,'Point System'!$E:$E,'Point System'!$G:$G,0),0)</f>
        <v>0</v>
      </c>
      <c r="W52" s="241">
        <f t="shared" si="1"/>
        <v>0</v>
      </c>
      <c r="X52" s="241">
        <f t="shared" si="2"/>
        <v>0</v>
      </c>
      <c r="Y52" s="244" cm="1">
        <f t="array" ref="Y52">IFERROR(SUMPRODUCT((LOWER(INDEX(Attendance!$E:$ZZ,MATCH($A52,Attendance!$A:$A,0),0))="x")*(TEXT(Attendance!$E$1:$ZZ$1,"mmm")="Jul"))/SUMPRODUCT((Attendance!$E$1:$ZZ$1&lt;&gt;"")*(TEXT(Attendance!$E$1:$ZZ$1,"mmm")="Jul")),0)</f>
        <v>0</v>
      </c>
      <c r="Z52" s="245" cm="1">
        <f t="array" ref="Z52">IFERROR(SUMPRODUCT((LOWER(INDEX(Attendance!$E:$ZZ,MATCH($A52,Attendance!$A:$A,0),0))="x")*(Attendance!$E$2:$ZZ$2=_xlfn.XLOOKUP(E$1,'Point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53" spans="1:26" x14ac:dyDescent="0.25">
      <c r="A53" s="60">
        <f>Attendance!A52</f>
        <v>50</v>
      </c>
      <c r="B53" s="60" t="str">
        <f>IF($A53=0,"",IFERROR(_xlfn.LET(_xlpm.x,INDEX(Attendance!$B:$B,MATCH($A53,Attendance!$A:$A,0)),IF(_xlpm.x=0,"",_xlpm.x)),""))</f>
        <v/>
      </c>
      <c r="C53" s="60" t="str">
        <f>IF($A53=0,"",IFERROR(_xlfn.LET(_xlpm.x,INDEX(Attendance!$C:$C,MATCH($A53,Attendance!$A:$A,0)),IF(_xlpm.x=0,"",_xlpm.x)),""))</f>
        <v/>
      </c>
      <c r="D53" s="60" t="str">
        <f>IF($A53=0,"",IFERROR(_xlfn.LET(_xlpm.x,INDEX(Attendance!$D:$D,MATCH($A53,Attendance!$A:$A,0)),IF(_xlpm.x=0,"",_xlpm.x)),""))</f>
        <v/>
      </c>
      <c r="E53" s="233" cm="1">
        <f t="array" ref="E53">SUMPRODUCT((LOWER(INDEX(Attendance!$D:$ZZ,MATCH($A53,Attendance!$A:$A,0),0))="x")*(Attendance!$D$2:$ZZ$2=_xlfn.XLOOKUP(E$1,'Point System'!$A:$A,'Point System'!$B:$B,""))*(TEXT(Attendance!$D$1:$ZZ$1,"mmm")="Jul"))*_xlfn.XLOOKUP(E$1,'Point System'!$A:$A,'Point System'!$C:$C,0)</f>
        <v>0</v>
      </c>
      <c r="F53" s="233" cm="1">
        <f t="array" ref="F53">SUMPRODUCT((LOWER(INDEX(Attendance!$D:$ZZ,MATCH($A53,Attendance!$A:$A,0),0))="x")*(Attendance!$D$2:$ZZ$2=_xlfn.XLOOKUP(F$1,'Point System'!$A:$A,'Point System'!$B:$B,""))*(TEXT(Attendance!$D$1:$ZZ$1,"mmm")="Jul"))*_xlfn.XLOOKUP(F$1,'Point System'!$A:$A,'Point System'!$C:$C,0)</f>
        <v>0</v>
      </c>
      <c r="G53" s="233" cm="1">
        <f t="array" ref="G53">SUMPRODUCT((LOWER(INDEX(Attendance!$D:$ZZ,MATCH($A53,Attendance!$A:$A,0),0))="x")*(Attendance!$D$2:$ZZ$2=_xlfn.XLOOKUP(G$1,'Point System'!$A:$A,'Point System'!$B:$B,""))*(TEXT(Attendance!$D$1:$ZZ$1,"mmm")="Jul"))*_xlfn.XLOOKUP(G$1,'Point System'!$A:$A,'Point System'!$C:$C,0)</f>
        <v>0</v>
      </c>
      <c r="H53" s="233" cm="1">
        <f t="array" ref="H53">SUMPRODUCT((LOWER(INDEX(Attendance!$D:$ZZ,MATCH($A53,Attendance!$A:$A,0),0))="x")*(Attendance!$D$2:$ZZ$2=_xlfn.XLOOKUP(H$1,'Point System'!$A:$A,'Point System'!$B:$B,""))*(TEXT(Attendance!$D$1:$ZZ$1,"mmm")="Jul"))*_xlfn.XLOOKUP(H$1,'Point System'!$A:$A,'Point System'!$C:$C,0)</f>
        <v>0</v>
      </c>
      <c r="I53" s="233" cm="1">
        <f t="array" ref="I53">SUMPRODUCT((LOWER(INDEX(Attendance!$D:$ZZ,MATCH($A53,Attendance!$A:$A,0),0))="x")*(Attendance!$D$2:$ZZ$2=_xlfn.XLOOKUP(I$1,'Point System'!$A:$A,'Point System'!$B:$B,""))*(TEXT(Attendance!$D$1:$ZZ$1,"mmm")="Jul"))*_xlfn.XLOOKUP(I$1,'Point System'!$A:$A,'Point System'!$C:$C,0)</f>
        <v>0</v>
      </c>
      <c r="J53" s="233" cm="1">
        <f t="array" ref="J53">SUMPRODUCT((LOWER(INDEX(Attendance!$D:$ZZ,MATCH($A53,Attendance!$A:$A,0),0))="x")*(Attendance!$D$2:$ZZ$2=_xlfn.XLOOKUP(J$1,'Point System'!$A:$A,'Point System'!$B:$B,""))*(TEXT(Attendance!$D$1:$ZZ$1,"mmm")="Jul"))*_xlfn.XLOOKUP(J$1,'Point System'!$A:$A,'Point System'!$C:$C,0)</f>
        <v>0</v>
      </c>
      <c r="K53" s="233" cm="1">
        <f t="array" ref="K53">SUMPRODUCT((LOWER(INDEX(Attendance!$D:$ZZ,MATCH($A53,Attendance!$A:$A,0),0))="x")*(Attendance!$D$2:$ZZ$2=_xlfn.XLOOKUP(K$1,'Point System'!$A:$A,'Point System'!$B:$B,""))*(TEXT(Attendance!$D$1:$ZZ$1,"mmm")="Jul"))*_xlfn.XLOOKUP(K$1,'Point System'!$A:$A,'Point System'!$C:$C,0)</f>
        <v>0</v>
      </c>
      <c r="L53" s="188"/>
      <c r="M53" s="188"/>
      <c r="N53" s="188"/>
      <c r="O53" s="188"/>
      <c r="P53" s="241">
        <f t="shared" si="0"/>
        <v>0</v>
      </c>
      <c r="Q53" s="242">
        <f>IFERROR(INDEX(Deduction!$AU:$AU,MATCH($A53,Deduction!$A:$A,0))*_xlfn.XLOOKUP(Q$1,'Point System'!$E:$E,'Point System'!$G:$G,0),0)</f>
        <v>0</v>
      </c>
      <c r="R53" s="242">
        <f>IFERROR(INDEX(Deduction!$AV:$AV,MATCH($A53,Deduction!$A:$A,0))*_xlfn.XLOOKUP(R$1,'Point System'!$E:$E,'Point System'!$G:$G,0),0)</f>
        <v>0</v>
      </c>
      <c r="S53" s="242">
        <f>IFERROR(INDEX(Deduction!$AW:$AW,MATCH($A53,Deduction!$A:$A,0))*_xlfn.XLOOKUP(S$1,'Point System'!$E:$E,'Point System'!$G:$G,0),0)</f>
        <v>0</v>
      </c>
      <c r="T53" s="242">
        <f>IFERROR(INDEX(Deduction!$AX:$AX,MATCH($A53,Deduction!$A:$A,0))*_xlfn.XLOOKUP(T$1,'Point System'!$E:$E,'Point System'!$G:$G,0),0)</f>
        <v>0</v>
      </c>
      <c r="U53" s="242">
        <f>IFERROR(INDEX(Deduction!$AY:$AY,MATCH($A53,Deduction!$A:$A,0))*_xlfn.XLOOKUP(U$1,'Point System'!$E:$E,'Point System'!$G:$G,0),0)</f>
        <v>0</v>
      </c>
      <c r="V53" s="242">
        <f>IFERROR(INDEX(Deduction!$AZ:$AZ,MATCH($A53,Deduction!$A:$A,0))*_xlfn.XLOOKUP(V$1,'Point System'!$E:$E,'Point System'!$G:$G,0),0)</f>
        <v>0</v>
      </c>
      <c r="W53" s="241">
        <f t="shared" si="1"/>
        <v>0</v>
      </c>
      <c r="X53" s="241">
        <f t="shared" si="2"/>
        <v>0</v>
      </c>
      <c r="Y53" s="244" cm="1">
        <f t="array" ref="Y53">IFERROR(SUMPRODUCT((LOWER(INDEX(Attendance!$E:$ZZ,MATCH($A53,Attendance!$A:$A,0),0))="x")*(TEXT(Attendance!$E$1:$ZZ$1,"mmm")="Jul"))/SUMPRODUCT((Attendance!$E$1:$ZZ$1&lt;&gt;"")*(TEXT(Attendance!$E$1:$ZZ$1,"mmm")="Jul")),0)</f>
        <v>0</v>
      </c>
      <c r="Z53" s="245" cm="1">
        <f t="array" ref="Z53">IFERROR(SUMPRODUCT((LOWER(INDEX(Attendance!$E:$ZZ,MATCH($A53,Attendance!$A:$A,0),0))="x")*(Attendance!$E$2:$ZZ$2=_xlfn.XLOOKUP(E$1,'Point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54" spans="1:26" x14ac:dyDescent="0.25">
      <c r="A54" s="58">
        <f>Attendance!A53</f>
        <v>51</v>
      </c>
      <c r="B54" s="60" t="str">
        <f>IF($A54=0,"",IFERROR(_xlfn.LET(_xlpm.x,INDEX(Attendance!$B:$B,MATCH($A54,Attendance!$A:$A,0)),IF(_xlpm.x=0,"",_xlpm.x)),""))</f>
        <v/>
      </c>
      <c r="C54" s="60" t="str">
        <f>IF($A54=0,"",IFERROR(_xlfn.LET(_xlpm.x,INDEX(Attendance!$C:$C,MATCH($A54,Attendance!$A:$A,0)),IF(_xlpm.x=0,"",_xlpm.x)),""))</f>
        <v/>
      </c>
      <c r="D54" s="60" t="str">
        <f>IF($A54=0,"",IFERROR(_xlfn.LET(_xlpm.x,INDEX(Attendance!$D:$D,MATCH($A54,Attendance!$A:$A,0)),IF(_xlpm.x=0,"",_xlpm.x)),""))</f>
        <v/>
      </c>
      <c r="E54" s="233" cm="1">
        <f t="array" ref="E54">SUMPRODUCT((LOWER(INDEX(Attendance!$D:$ZZ,MATCH($A54,Attendance!$A:$A,0),0))="x")*(Attendance!$D$2:$ZZ$2=_xlfn.XLOOKUP(E$1,'Point System'!$A:$A,'Point System'!$B:$B,""))*(TEXT(Attendance!$D$1:$ZZ$1,"mmm")="Jul"))*_xlfn.XLOOKUP(E$1,'Point System'!$A:$A,'Point System'!$C:$C,0)</f>
        <v>0</v>
      </c>
      <c r="F54" s="233" cm="1">
        <f t="array" ref="F54">SUMPRODUCT((LOWER(INDEX(Attendance!$D:$ZZ,MATCH($A54,Attendance!$A:$A,0),0))="x")*(Attendance!$D$2:$ZZ$2=_xlfn.XLOOKUP(F$1,'Point System'!$A:$A,'Point System'!$B:$B,""))*(TEXT(Attendance!$D$1:$ZZ$1,"mmm")="Jul"))*_xlfn.XLOOKUP(F$1,'Point System'!$A:$A,'Point System'!$C:$C,0)</f>
        <v>0</v>
      </c>
      <c r="G54" s="233" cm="1">
        <f t="array" ref="G54">SUMPRODUCT((LOWER(INDEX(Attendance!$D:$ZZ,MATCH($A54,Attendance!$A:$A,0),0))="x")*(Attendance!$D$2:$ZZ$2=_xlfn.XLOOKUP(G$1,'Point System'!$A:$A,'Point System'!$B:$B,""))*(TEXT(Attendance!$D$1:$ZZ$1,"mmm")="Jul"))*_xlfn.XLOOKUP(G$1,'Point System'!$A:$A,'Point System'!$C:$C,0)</f>
        <v>0</v>
      </c>
      <c r="H54" s="233" cm="1">
        <f t="array" ref="H54">SUMPRODUCT((LOWER(INDEX(Attendance!$D:$ZZ,MATCH($A54,Attendance!$A:$A,0),0))="x")*(Attendance!$D$2:$ZZ$2=_xlfn.XLOOKUP(H$1,'Point System'!$A:$A,'Point System'!$B:$B,""))*(TEXT(Attendance!$D$1:$ZZ$1,"mmm")="Jul"))*_xlfn.XLOOKUP(H$1,'Point System'!$A:$A,'Point System'!$C:$C,0)</f>
        <v>0</v>
      </c>
      <c r="I54" s="233" cm="1">
        <f t="array" ref="I54">SUMPRODUCT((LOWER(INDEX(Attendance!$D:$ZZ,MATCH($A54,Attendance!$A:$A,0),0))="x")*(Attendance!$D$2:$ZZ$2=_xlfn.XLOOKUP(I$1,'Point System'!$A:$A,'Point System'!$B:$B,""))*(TEXT(Attendance!$D$1:$ZZ$1,"mmm")="Jul"))*_xlfn.XLOOKUP(I$1,'Point System'!$A:$A,'Point System'!$C:$C,0)</f>
        <v>0</v>
      </c>
      <c r="J54" s="233" cm="1">
        <f t="array" ref="J54">SUMPRODUCT((LOWER(INDEX(Attendance!$D:$ZZ,MATCH($A54,Attendance!$A:$A,0),0))="x")*(Attendance!$D$2:$ZZ$2=_xlfn.XLOOKUP(J$1,'Point System'!$A:$A,'Point System'!$B:$B,""))*(TEXT(Attendance!$D$1:$ZZ$1,"mmm")="Jul"))*_xlfn.XLOOKUP(J$1,'Point System'!$A:$A,'Point System'!$C:$C,0)</f>
        <v>0</v>
      </c>
      <c r="K54" s="233" cm="1">
        <f t="array" ref="K54">SUMPRODUCT((LOWER(INDEX(Attendance!$D:$ZZ,MATCH($A54,Attendance!$A:$A,0),0))="x")*(Attendance!$D$2:$ZZ$2=_xlfn.XLOOKUP(K$1,'Point System'!$A:$A,'Point System'!$B:$B,""))*(TEXT(Attendance!$D$1:$ZZ$1,"mmm")="Jul"))*_xlfn.XLOOKUP(K$1,'Point System'!$A:$A,'Point System'!$C:$C,0)</f>
        <v>0</v>
      </c>
      <c r="L54" s="188"/>
      <c r="M54" s="188"/>
      <c r="N54" s="188"/>
      <c r="O54" s="188"/>
      <c r="P54" s="241">
        <f t="shared" si="0"/>
        <v>0</v>
      </c>
      <c r="Q54" s="242">
        <f>IFERROR(INDEX(Deduction!$AU:$AU,MATCH($A54,Deduction!$A:$A,0))*_xlfn.XLOOKUP(Q$1,'Point System'!$E:$E,'Point System'!$G:$G,0),0)</f>
        <v>0</v>
      </c>
      <c r="R54" s="242">
        <f>IFERROR(INDEX(Deduction!$AV:$AV,MATCH($A54,Deduction!$A:$A,0))*_xlfn.XLOOKUP(R$1,'Point System'!$E:$E,'Point System'!$G:$G,0),0)</f>
        <v>0</v>
      </c>
      <c r="S54" s="242">
        <f>IFERROR(INDEX(Deduction!$AW:$AW,MATCH($A54,Deduction!$A:$A,0))*_xlfn.XLOOKUP(S$1,'Point System'!$E:$E,'Point System'!$G:$G,0),0)</f>
        <v>0</v>
      </c>
      <c r="T54" s="242">
        <f>IFERROR(INDEX(Deduction!$AX:$AX,MATCH($A54,Deduction!$A:$A,0))*_xlfn.XLOOKUP(T$1,'Point System'!$E:$E,'Point System'!$G:$G,0),0)</f>
        <v>0</v>
      </c>
      <c r="U54" s="242">
        <f>IFERROR(INDEX(Deduction!$AY:$AY,MATCH($A54,Deduction!$A:$A,0))*_xlfn.XLOOKUP(U$1,'Point System'!$E:$E,'Point System'!$G:$G,0),0)</f>
        <v>0</v>
      </c>
      <c r="V54" s="242">
        <f>IFERROR(INDEX(Deduction!$AZ:$AZ,MATCH($A54,Deduction!$A:$A,0))*_xlfn.XLOOKUP(V$1,'Point System'!$E:$E,'Point System'!$G:$G,0),0)</f>
        <v>0</v>
      </c>
      <c r="W54" s="241">
        <f t="shared" si="1"/>
        <v>0</v>
      </c>
      <c r="X54" s="241">
        <f t="shared" si="2"/>
        <v>0</v>
      </c>
      <c r="Y54" s="244" cm="1">
        <f t="array" ref="Y54">IFERROR(SUMPRODUCT((LOWER(INDEX(Attendance!$E:$ZZ,MATCH($A54,Attendance!$A:$A,0),0))="x")*(TEXT(Attendance!$E$1:$ZZ$1,"mmm")="Jul"))/SUMPRODUCT((Attendance!$E$1:$ZZ$1&lt;&gt;"")*(TEXT(Attendance!$E$1:$ZZ$1,"mmm")="Jul")),0)</f>
        <v>0</v>
      </c>
      <c r="Z54" s="245" cm="1">
        <f t="array" ref="Z54">IFERROR(SUMPRODUCT((LOWER(INDEX(Attendance!$E:$ZZ,MATCH($A54,Attendance!$A:$A,0),0))="x")*(Attendance!$E$2:$ZZ$2=_xlfn.XLOOKUP(E$1,'Point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55" spans="1:26" x14ac:dyDescent="0.25">
      <c r="A55" s="60">
        <f>Attendance!A54</f>
        <v>52</v>
      </c>
      <c r="B55" s="60" t="str">
        <f>IF($A55=0,"",IFERROR(_xlfn.LET(_xlpm.x,INDEX(Attendance!$B:$B,MATCH($A55,Attendance!$A:$A,0)),IF(_xlpm.x=0,"",_xlpm.x)),""))</f>
        <v/>
      </c>
      <c r="C55" s="60" t="str">
        <f>IF($A55=0,"",IFERROR(_xlfn.LET(_xlpm.x,INDEX(Attendance!$C:$C,MATCH($A55,Attendance!$A:$A,0)),IF(_xlpm.x=0,"",_xlpm.x)),""))</f>
        <v/>
      </c>
      <c r="D55" s="60" t="str">
        <f>IF($A55=0,"",IFERROR(_xlfn.LET(_xlpm.x,INDEX(Attendance!$D:$D,MATCH($A55,Attendance!$A:$A,0)),IF(_xlpm.x=0,"",_xlpm.x)),""))</f>
        <v/>
      </c>
      <c r="E55" s="233" cm="1">
        <f t="array" ref="E55">SUMPRODUCT((LOWER(INDEX(Attendance!$D:$ZZ,MATCH($A55,Attendance!$A:$A,0),0))="x")*(Attendance!$D$2:$ZZ$2=_xlfn.XLOOKUP(E$1,'Point System'!$A:$A,'Point System'!$B:$B,""))*(TEXT(Attendance!$D$1:$ZZ$1,"mmm")="Jul"))*_xlfn.XLOOKUP(E$1,'Point System'!$A:$A,'Point System'!$C:$C,0)</f>
        <v>0</v>
      </c>
      <c r="F55" s="233" cm="1">
        <f t="array" ref="F55">SUMPRODUCT((LOWER(INDEX(Attendance!$D:$ZZ,MATCH($A55,Attendance!$A:$A,0),0))="x")*(Attendance!$D$2:$ZZ$2=_xlfn.XLOOKUP(F$1,'Point System'!$A:$A,'Point System'!$B:$B,""))*(TEXT(Attendance!$D$1:$ZZ$1,"mmm")="Jul"))*_xlfn.XLOOKUP(F$1,'Point System'!$A:$A,'Point System'!$C:$C,0)</f>
        <v>0</v>
      </c>
      <c r="G55" s="233" cm="1">
        <f t="array" ref="G55">SUMPRODUCT((LOWER(INDEX(Attendance!$D:$ZZ,MATCH($A55,Attendance!$A:$A,0),0))="x")*(Attendance!$D$2:$ZZ$2=_xlfn.XLOOKUP(G$1,'Point System'!$A:$A,'Point System'!$B:$B,""))*(TEXT(Attendance!$D$1:$ZZ$1,"mmm")="Jul"))*_xlfn.XLOOKUP(G$1,'Point System'!$A:$A,'Point System'!$C:$C,0)</f>
        <v>0</v>
      </c>
      <c r="H55" s="233" cm="1">
        <f t="array" ref="H55">SUMPRODUCT((LOWER(INDEX(Attendance!$D:$ZZ,MATCH($A55,Attendance!$A:$A,0),0))="x")*(Attendance!$D$2:$ZZ$2=_xlfn.XLOOKUP(H$1,'Point System'!$A:$A,'Point System'!$B:$B,""))*(TEXT(Attendance!$D$1:$ZZ$1,"mmm")="Jul"))*_xlfn.XLOOKUP(H$1,'Point System'!$A:$A,'Point System'!$C:$C,0)</f>
        <v>0</v>
      </c>
      <c r="I55" s="233" cm="1">
        <f t="array" ref="I55">SUMPRODUCT((LOWER(INDEX(Attendance!$D:$ZZ,MATCH($A55,Attendance!$A:$A,0),0))="x")*(Attendance!$D$2:$ZZ$2=_xlfn.XLOOKUP(I$1,'Point System'!$A:$A,'Point System'!$B:$B,""))*(TEXT(Attendance!$D$1:$ZZ$1,"mmm")="Jul"))*_xlfn.XLOOKUP(I$1,'Point System'!$A:$A,'Point System'!$C:$C,0)</f>
        <v>0</v>
      </c>
      <c r="J55" s="233" cm="1">
        <f t="array" ref="J55">SUMPRODUCT((LOWER(INDEX(Attendance!$D:$ZZ,MATCH($A55,Attendance!$A:$A,0),0))="x")*(Attendance!$D$2:$ZZ$2=_xlfn.XLOOKUP(J$1,'Point System'!$A:$A,'Point System'!$B:$B,""))*(TEXT(Attendance!$D$1:$ZZ$1,"mmm")="Jul"))*_xlfn.XLOOKUP(J$1,'Point System'!$A:$A,'Point System'!$C:$C,0)</f>
        <v>0</v>
      </c>
      <c r="K55" s="233" cm="1">
        <f t="array" ref="K55">SUMPRODUCT((LOWER(INDEX(Attendance!$D:$ZZ,MATCH($A55,Attendance!$A:$A,0),0))="x")*(Attendance!$D$2:$ZZ$2=_xlfn.XLOOKUP(K$1,'Point System'!$A:$A,'Point System'!$B:$B,""))*(TEXT(Attendance!$D$1:$ZZ$1,"mmm")="Jul"))*_xlfn.XLOOKUP(K$1,'Point System'!$A:$A,'Point System'!$C:$C,0)</f>
        <v>0</v>
      </c>
      <c r="L55" s="188"/>
      <c r="M55" s="188"/>
      <c r="N55" s="188"/>
      <c r="O55" s="188"/>
      <c r="P55" s="241">
        <f t="shared" si="0"/>
        <v>0</v>
      </c>
      <c r="Q55" s="242">
        <f>IFERROR(INDEX(Deduction!$AU:$AU,MATCH($A55,Deduction!$A:$A,0))*_xlfn.XLOOKUP(Q$1,'Point System'!$E:$E,'Point System'!$G:$G,0),0)</f>
        <v>0</v>
      </c>
      <c r="R55" s="242">
        <f>IFERROR(INDEX(Deduction!$AV:$AV,MATCH($A55,Deduction!$A:$A,0))*_xlfn.XLOOKUP(R$1,'Point System'!$E:$E,'Point System'!$G:$G,0),0)</f>
        <v>0</v>
      </c>
      <c r="S55" s="242">
        <f>IFERROR(INDEX(Deduction!$AW:$AW,MATCH($A55,Deduction!$A:$A,0))*_xlfn.XLOOKUP(S$1,'Point System'!$E:$E,'Point System'!$G:$G,0),0)</f>
        <v>0</v>
      </c>
      <c r="T55" s="242">
        <f>IFERROR(INDEX(Deduction!$AX:$AX,MATCH($A55,Deduction!$A:$A,0))*_xlfn.XLOOKUP(T$1,'Point System'!$E:$E,'Point System'!$G:$G,0),0)</f>
        <v>0</v>
      </c>
      <c r="U55" s="242">
        <f>IFERROR(INDEX(Deduction!$AY:$AY,MATCH($A55,Deduction!$A:$A,0))*_xlfn.XLOOKUP(U$1,'Point System'!$E:$E,'Point System'!$G:$G,0),0)</f>
        <v>0</v>
      </c>
      <c r="V55" s="242">
        <f>IFERROR(INDEX(Deduction!$AZ:$AZ,MATCH($A55,Deduction!$A:$A,0))*_xlfn.XLOOKUP(V$1,'Point System'!$E:$E,'Point System'!$G:$G,0),0)</f>
        <v>0</v>
      </c>
      <c r="W55" s="241">
        <f t="shared" si="1"/>
        <v>0</v>
      </c>
      <c r="X55" s="241">
        <f t="shared" si="2"/>
        <v>0</v>
      </c>
      <c r="Y55" s="244" cm="1">
        <f t="array" ref="Y55">IFERROR(SUMPRODUCT((LOWER(INDEX(Attendance!$E:$ZZ,MATCH($A55,Attendance!$A:$A,0),0))="x")*(TEXT(Attendance!$E$1:$ZZ$1,"mmm")="Jul"))/SUMPRODUCT((Attendance!$E$1:$ZZ$1&lt;&gt;"")*(TEXT(Attendance!$E$1:$ZZ$1,"mmm")="Jul")),0)</f>
        <v>0</v>
      </c>
      <c r="Z55" s="245" cm="1">
        <f t="array" ref="Z55">IFERROR(SUMPRODUCT((LOWER(INDEX(Attendance!$E:$ZZ,MATCH($A55,Attendance!$A:$A,0),0))="x")*(Attendance!$E$2:$ZZ$2=_xlfn.XLOOKUP(E$1,'Point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56" spans="1:26" x14ac:dyDescent="0.25">
      <c r="A56" s="58">
        <f>Attendance!A55</f>
        <v>53</v>
      </c>
      <c r="B56" s="60" t="str">
        <f>IF($A56=0,"",IFERROR(_xlfn.LET(_xlpm.x,INDEX(Attendance!$B:$B,MATCH($A56,Attendance!$A:$A,0)),IF(_xlpm.x=0,"",_xlpm.x)),""))</f>
        <v/>
      </c>
      <c r="C56" s="60" t="str">
        <f>IF($A56=0,"",IFERROR(_xlfn.LET(_xlpm.x,INDEX(Attendance!$C:$C,MATCH($A56,Attendance!$A:$A,0)),IF(_xlpm.x=0,"",_xlpm.x)),""))</f>
        <v/>
      </c>
      <c r="D56" s="60" t="str">
        <f>IF($A56=0,"",IFERROR(_xlfn.LET(_xlpm.x,INDEX(Attendance!$D:$D,MATCH($A56,Attendance!$A:$A,0)),IF(_xlpm.x=0,"",_xlpm.x)),""))</f>
        <v/>
      </c>
      <c r="E56" s="233" cm="1">
        <f t="array" ref="E56">SUMPRODUCT((LOWER(INDEX(Attendance!$D:$ZZ,MATCH($A56,Attendance!$A:$A,0),0))="x")*(Attendance!$D$2:$ZZ$2=_xlfn.XLOOKUP(E$1,'Point System'!$A:$A,'Point System'!$B:$B,""))*(TEXT(Attendance!$D$1:$ZZ$1,"mmm")="Jul"))*_xlfn.XLOOKUP(E$1,'Point System'!$A:$A,'Point System'!$C:$C,0)</f>
        <v>0</v>
      </c>
      <c r="F56" s="233" cm="1">
        <f t="array" ref="F56">SUMPRODUCT((LOWER(INDEX(Attendance!$D:$ZZ,MATCH($A56,Attendance!$A:$A,0),0))="x")*(Attendance!$D$2:$ZZ$2=_xlfn.XLOOKUP(F$1,'Point System'!$A:$A,'Point System'!$B:$B,""))*(TEXT(Attendance!$D$1:$ZZ$1,"mmm")="Jul"))*_xlfn.XLOOKUP(F$1,'Point System'!$A:$A,'Point System'!$C:$C,0)</f>
        <v>0</v>
      </c>
      <c r="G56" s="233" cm="1">
        <f t="array" ref="G56">SUMPRODUCT((LOWER(INDEX(Attendance!$D:$ZZ,MATCH($A56,Attendance!$A:$A,0),0))="x")*(Attendance!$D$2:$ZZ$2=_xlfn.XLOOKUP(G$1,'Point System'!$A:$A,'Point System'!$B:$B,""))*(TEXT(Attendance!$D$1:$ZZ$1,"mmm")="Jul"))*_xlfn.XLOOKUP(G$1,'Point System'!$A:$A,'Point System'!$C:$C,0)</f>
        <v>0</v>
      </c>
      <c r="H56" s="233" cm="1">
        <f t="array" ref="H56">SUMPRODUCT((LOWER(INDEX(Attendance!$D:$ZZ,MATCH($A56,Attendance!$A:$A,0),0))="x")*(Attendance!$D$2:$ZZ$2=_xlfn.XLOOKUP(H$1,'Point System'!$A:$A,'Point System'!$B:$B,""))*(TEXT(Attendance!$D$1:$ZZ$1,"mmm")="Jul"))*_xlfn.XLOOKUP(H$1,'Point System'!$A:$A,'Point System'!$C:$C,0)</f>
        <v>0</v>
      </c>
      <c r="I56" s="233" cm="1">
        <f t="array" ref="I56">SUMPRODUCT((LOWER(INDEX(Attendance!$D:$ZZ,MATCH($A56,Attendance!$A:$A,0),0))="x")*(Attendance!$D$2:$ZZ$2=_xlfn.XLOOKUP(I$1,'Point System'!$A:$A,'Point System'!$B:$B,""))*(TEXT(Attendance!$D$1:$ZZ$1,"mmm")="Jul"))*_xlfn.XLOOKUP(I$1,'Point System'!$A:$A,'Point System'!$C:$C,0)</f>
        <v>0</v>
      </c>
      <c r="J56" s="233" cm="1">
        <f t="array" ref="J56">SUMPRODUCT((LOWER(INDEX(Attendance!$D:$ZZ,MATCH($A56,Attendance!$A:$A,0),0))="x")*(Attendance!$D$2:$ZZ$2=_xlfn.XLOOKUP(J$1,'Point System'!$A:$A,'Point System'!$B:$B,""))*(TEXT(Attendance!$D$1:$ZZ$1,"mmm")="Jul"))*_xlfn.XLOOKUP(J$1,'Point System'!$A:$A,'Point System'!$C:$C,0)</f>
        <v>0</v>
      </c>
      <c r="K56" s="233" cm="1">
        <f t="array" ref="K56">SUMPRODUCT((LOWER(INDEX(Attendance!$D:$ZZ,MATCH($A56,Attendance!$A:$A,0),0))="x")*(Attendance!$D$2:$ZZ$2=_xlfn.XLOOKUP(K$1,'Point System'!$A:$A,'Point System'!$B:$B,""))*(TEXT(Attendance!$D$1:$ZZ$1,"mmm")="Jul"))*_xlfn.XLOOKUP(K$1,'Point System'!$A:$A,'Point System'!$C:$C,0)</f>
        <v>0</v>
      </c>
      <c r="L56" s="188"/>
      <c r="M56" s="188"/>
      <c r="N56" s="188"/>
      <c r="O56" s="188"/>
      <c r="P56" s="241">
        <f t="shared" si="0"/>
        <v>0</v>
      </c>
      <c r="Q56" s="242">
        <f>IFERROR(INDEX(Deduction!$AU:$AU,MATCH($A56,Deduction!$A:$A,0))*_xlfn.XLOOKUP(Q$1,'Point System'!$E:$E,'Point System'!$G:$G,0),0)</f>
        <v>0</v>
      </c>
      <c r="R56" s="242">
        <f>IFERROR(INDEX(Deduction!$AV:$AV,MATCH($A56,Deduction!$A:$A,0))*_xlfn.XLOOKUP(R$1,'Point System'!$E:$E,'Point System'!$G:$G,0),0)</f>
        <v>0</v>
      </c>
      <c r="S56" s="242">
        <f>IFERROR(INDEX(Deduction!$AW:$AW,MATCH($A56,Deduction!$A:$A,0))*_xlfn.XLOOKUP(S$1,'Point System'!$E:$E,'Point System'!$G:$G,0),0)</f>
        <v>0</v>
      </c>
      <c r="T56" s="242">
        <f>IFERROR(INDEX(Deduction!$AX:$AX,MATCH($A56,Deduction!$A:$A,0))*_xlfn.XLOOKUP(T$1,'Point System'!$E:$E,'Point System'!$G:$G,0),0)</f>
        <v>0</v>
      </c>
      <c r="U56" s="242">
        <f>IFERROR(INDEX(Deduction!$AY:$AY,MATCH($A56,Deduction!$A:$A,0))*_xlfn.XLOOKUP(U$1,'Point System'!$E:$E,'Point System'!$G:$G,0),0)</f>
        <v>0</v>
      </c>
      <c r="V56" s="242">
        <f>IFERROR(INDEX(Deduction!$AZ:$AZ,MATCH($A56,Deduction!$A:$A,0))*_xlfn.XLOOKUP(V$1,'Point System'!$E:$E,'Point System'!$G:$G,0),0)</f>
        <v>0</v>
      </c>
      <c r="W56" s="241">
        <f t="shared" si="1"/>
        <v>0</v>
      </c>
      <c r="X56" s="241">
        <f t="shared" si="2"/>
        <v>0</v>
      </c>
      <c r="Y56" s="244" cm="1">
        <f t="array" ref="Y56">IFERROR(SUMPRODUCT((LOWER(INDEX(Attendance!$E:$ZZ,MATCH($A56,Attendance!$A:$A,0),0))="x")*(TEXT(Attendance!$E$1:$ZZ$1,"mmm")="Jul"))/SUMPRODUCT((Attendance!$E$1:$ZZ$1&lt;&gt;"")*(TEXT(Attendance!$E$1:$ZZ$1,"mmm")="Jul")),0)</f>
        <v>0</v>
      </c>
      <c r="Z56" s="245" cm="1">
        <f t="array" ref="Z56">IFERROR(SUMPRODUCT((LOWER(INDEX(Attendance!$E:$ZZ,MATCH($A56,Attendance!$A:$A,0),0))="x")*(Attendance!$E$2:$ZZ$2=_xlfn.XLOOKUP(E$1,'Point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57" spans="1:26" x14ac:dyDescent="0.25">
      <c r="A57" s="60">
        <f>Attendance!A56</f>
        <v>54</v>
      </c>
      <c r="B57" s="60" t="str">
        <f>IF($A57=0,"",IFERROR(_xlfn.LET(_xlpm.x,INDEX(Attendance!$B:$B,MATCH($A57,Attendance!$A:$A,0)),IF(_xlpm.x=0,"",_xlpm.x)),""))</f>
        <v/>
      </c>
      <c r="C57" s="60" t="str">
        <f>IF($A57=0,"",IFERROR(_xlfn.LET(_xlpm.x,INDEX(Attendance!$C:$C,MATCH($A57,Attendance!$A:$A,0)),IF(_xlpm.x=0,"",_xlpm.x)),""))</f>
        <v/>
      </c>
      <c r="D57" s="60" t="str">
        <f>IF($A57=0,"",IFERROR(_xlfn.LET(_xlpm.x,INDEX(Attendance!$D:$D,MATCH($A57,Attendance!$A:$A,0)),IF(_xlpm.x=0,"",_xlpm.x)),""))</f>
        <v/>
      </c>
      <c r="E57" s="233" cm="1">
        <f t="array" ref="E57">SUMPRODUCT((LOWER(INDEX(Attendance!$D:$ZZ,MATCH($A57,Attendance!$A:$A,0),0))="x")*(Attendance!$D$2:$ZZ$2=_xlfn.XLOOKUP(E$1,'Point System'!$A:$A,'Point System'!$B:$B,""))*(TEXT(Attendance!$D$1:$ZZ$1,"mmm")="Jul"))*_xlfn.XLOOKUP(E$1,'Point System'!$A:$A,'Point System'!$C:$C,0)</f>
        <v>0</v>
      </c>
      <c r="F57" s="233" cm="1">
        <f t="array" ref="F57">SUMPRODUCT((LOWER(INDEX(Attendance!$D:$ZZ,MATCH($A57,Attendance!$A:$A,0),0))="x")*(Attendance!$D$2:$ZZ$2=_xlfn.XLOOKUP(F$1,'Point System'!$A:$A,'Point System'!$B:$B,""))*(TEXT(Attendance!$D$1:$ZZ$1,"mmm")="Jul"))*_xlfn.XLOOKUP(F$1,'Point System'!$A:$A,'Point System'!$C:$C,0)</f>
        <v>0</v>
      </c>
      <c r="G57" s="233" cm="1">
        <f t="array" ref="G57">SUMPRODUCT((LOWER(INDEX(Attendance!$D:$ZZ,MATCH($A57,Attendance!$A:$A,0),0))="x")*(Attendance!$D$2:$ZZ$2=_xlfn.XLOOKUP(G$1,'Point System'!$A:$A,'Point System'!$B:$B,""))*(TEXT(Attendance!$D$1:$ZZ$1,"mmm")="Jul"))*_xlfn.XLOOKUP(G$1,'Point System'!$A:$A,'Point System'!$C:$C,0)</f>
        <v>0</v>
      </c>
      <c r="H57" s="233" cm="1">
        <f t="array" ref="H57">SUMPRODUCT((LOWER(INDEX(Attendance!$D:$ZZ,MATCH($A57,Attendance!$A:$A,0),0))="x")*(Attendance!$D$2:$ZZ$2=_xlfn.XLOOKUP(H$1,'Point System'!$A:$A,'Point System'!$B:$B,""))*(TEXT(Attendance!$D$1:$ZZ$1,"mmm")="Jul"))*_xlfn.XLOOKUP(H$1,'Point System'!$A:$A,'Point System'!$C:$C,0)</f>
        <v>0</v>
      </c>
      <c r="I57" s="233" cm="1">
        <f t="array" ref="I57">SUMPRODUCT((LOWER(INDEX(Attendance!$D:$ZZ,MATCH($A57,Attendance!$A:$A,0),0))="x")*(Attendance!$D$2:$ZZ$2=_xlfn.XLOOKUP(I$1,'Point System'!$A:$A,'Point System'!$B:$B,""))*(TEXT(Attendance!$D$1:$ZZ$1,"mmm")="Jul"))*_xlfn.XLOOKUP(I$1,'Point System'!$A:$A,'Point System'!$C:$C,0)</f>
        <v>0</v>
      </c>
      <c r="J57" s="233" cm="1">
        <f t="array" ref="J57">SUMPRODUCT((LOWER(INDEX(Attendance!$D:$ZZ,MATCH($A57,Attendance!$A:$A,0),0))="x")*(Attendance!$D$2:$ZZ$2=_xlfn.XLOOKUP(J$1,'Point System'!$A:$A,'Point System'!$B:$B,""))*(TEXT(Attendance!$D$1:$ZZ$1,"mmm")="Jul"))*_xlfn.XLOOKUP(J$1,'Point System'!$A:$A,'Point System'!$C:$C,0)</f>
        <v>0</v>
      </c>
      <c r="K57" s="233" cm="1">
        <f t="array" ref="K57">SUMPRODUCT((LOWER(INDEX(Attendance!$D:$ZZ,MATCH($A57,Attendance!$A:$A,0),0))="x")*(Attendance!$D$2:$ZZ$2=_xlfn.XLOOKUP(K$1,'Point System'!$A:$A,'Point System'!$B:$B,""))*(TEXT(Attendance!$D$1:$ZZ$1,"mmm")="Jul"))*_xlfn.XLOOKUP(K$1,'Point System'!$A:$A,'Point System'!$C:$C,0)</f>
        <v>0</v>
      </c>
      <c r="L57" s="188"/>
      <c r="M57" s="188"/>
      <c r="N57" s="188"/>
      <c r="O57" s="188"/>
      <c r="P57" s="241">
        <f t="shared" si="0"/>
        <v>0</v>
      </c>
      <c r="Q57" s="242">
        <f>IFERROR(INDEX(Deduction!$AU:$AU,MATCH($A57,Deduction!$A:$A,0))*_xlfn.XLOOKUP(Q$1,'Point System'!$E:$E,'Point System'!$G:$G,0),0)</f>
        <v>0</v>
      </c>
      <c r="R57" s="242">
        <f>IFERROR(INDEX(Deduction!$AV:$AV,MATCH($A57,Deduction!$A:$A,0))*_xlfn.XLOOKUP(R$1,'Point System'!$E:$E,'Point System'!$G:$G,0),0)</f>
        <v>0</v>
      </c>
      <c r="S57" s="242">
        <f>IFERROR(INDEX(Deduction!$AW:$AW,MATCH($A57,Deduction!$A:$A,0))*_xlfn.XLOOKUP(S$1,'Point System'!$E:$E,'Point System'!$G:$G,0),0)</f>
        <v>0</v>
      </c>
      <c r="T57" s="242">
        <f>IFERROR(INDEX(Deduction!$AX:$AX,MATCH($A57,Deduction!$A:$A,0))*_xlfn.XLOOKUP(T$1,'Point System'!$E:$E,'Point System'!$G:$G,0),0)</f>
        <v>0</v>
      </c>
      <c r="U57" s="242">
        <f>IFERROR(INDEX(Deduction!$AY:$AY,MATCH($A57,Deduction!$A:$A,0))*_xlfn.XLOOKUP(U$1,'Point System'!$E:$E,'Point System'!$G:$G,0),0)</f>
        <v>0</v>
      </c>
      <c r="V57" s="242">
        <f>IFERROR(INDEX(Deduction!$AZ:$AZ,MATCH($A57,Deduction!$A:$A,0))*_xlfn.XLOOKUP(V$1,'Point System'!$E:$E,'Point System'!$G:$G,0),0)</f>
        <v>0</v>
      </c>
      <c r="W57" s="241">
        <f t="shared" si="1"/>
        <v>0</v>
      </c>
      <c r="X57" s="241">
        <f t="shared" si="2"/>
        <v>0</v>
      </c>
      <c r="Y57" s="244" cm="1">
        <f t="array" ref="Y57">IFERROR(SUMPRODUCT((LOWER(INDEX(Attendance!$E:$ZZ,MATCH($A57,Attendance!$A:$A,0),0))="x")*(TEXT(Attendance!$E$1:$ZZ$1,"mmm")="Jul"))/SUMPRODUCT((Attendance!$E$1:$ZZ$1&lt;&gt;"")*(TEXT(Attendance!$E$1:$ZZ$1,"mmm")="Jul")),0)</f>
        <v>0</v>
      </c>
      <c r="Z57" s="245" cm="1">
        <f t="array" ref="Z57">IFERROR(SUMPRODUCT((LOWER(INDEX(Attendance!$E:$ZZ,MATCH($A57,Attendance!$A:$A,0),0))="x")*(Attendance!$E$2:$ZZ$2=_xlfn.XLOOKUP(E$1,'Point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58" spans="1:26" x14ac:dyDescent="0.25">
      <c r="A58" s="58">
        <f>Attendance!A57</f>
        <v>55</v>
      </c>
      <c r="B58" s="60" t="str">
        <f>IF($A58=0,"",IFERROR(_xlfn.LET(_xlpm.x,INDEX(Attendance!$B:$B,MATCH($A58,Attendance!$A:$A,0)),IF(_xlpm.x=0,"",_xlpm.x)),""))</f>
        <v/>
      </c>
      <c r="C58" s="60" t="str">
        <f>IF($A58=0,"",IFERROR(_xlfn.LET(_xlpm.x,INDEX(Attendance!$C:$C,MATCH($A58,Attendance!$A:$A,0)),IF(_xlpm.x=0,"",_xlpm.x)),""))</f>
        <v/>
      </c>
      <c r="D58" s="60" t="str">
        <f>IF($A58=0,"",IFERROR(_xlfn.LET(_xlpm.x,INDEX(Attendance!$D:$D,MATCH($A58,Attendance!$A:$A,0)),IF(_xlpm.x=0,"",_xlpm.x)),""))</f>
        <v/>
      </c>
      <c r="E58" s="233" cm="1">
        <f t="array" ref="E58">SUMPRODUCT((LOWER(INDEX(Attendance!$D:$ZZ,MATCH($A58,Attendance!$A:$A,0),0))="x")*(Attendance!$D$2:$ZZ$2=_xlfn.XLOOKUP(E$1,'Point System'!$A:$A,'Point System'!$B:$B,""))*(TEXT(Attendance!$D$1:$ZZ$1,"mmm")="Jul"))*_xlfn.XLOOKUP(E$1,'Point System'!$A:$A,'Point System'!$C:$C,0)</f>
        <v>0</v>
      </c>
      <c r="F58" s="233" cm="1">
        <f t="array" ref="F58">SUMPRODUCT((LOWER(INDEX(Attendance!$D:$ZZ,MATCH($A58,Attendance!$A:$A,0),0))="x")*(Attendance!$D$2:$ZZ$2=_xlfn.XLOOKUP(F$1,'Point System'!$A:$A,'Point System'!$B:$B,""))*(TEXT(Attendance!$D$1:$ZZ$1,"mmm")="Jul"))*_xlfn.XLOOKUP(F$1,'Point System'!$A:$A,'Point System'!$C:$C,0)</f>
        <v>0</v>
      </c>
      <c r="G58" s="233" cm="1">
        <f t="array" ref="G58">SUMPRODUCT((LOWER(INDEX(Attendance!$D:$ZZ,MATCH($A58,Attendance!$A:$A,0),0))="x")*(Attendance!$D$2:$ZZ$2=_xlfn.XLOOKUP(G$1,'Point System'!$A:$A,'Point System'!$B:$B,""))*(TEXT(Attendance!$D$1:$ZZ$1,"mmm")="Jul"))*_xlfn.XLOOKUP(G$1,'Point System'!$A:$A,'Point System'!$C:$C,0)</f>
        <v>0</v>
      </c>
      <c r="H58" s="233" cm="1">
        <f t="array" ref="H58">SUMPRODUCT((LOWER(INDEX(Attendance!$D:$ZZ,MATCH($A58,Attendance!$A:$A,0),0))="x")*(Attendance!$D$2:$ZZ$2=_xlfn.XLOOKUP(H$1,'Point System'!$A:$A,'Point System'!$B:$B,""))*(TEXT(Attendance!$D$1:$ZZ$1,"mmm")="Jul"))*_xlfn.XLOOKUP(H$1,'Point System'!$A:$A,'Point System'!$C:$C,0)</f>
        <v>0</v>
      </c>
      <c r="I58" s="233" cm="1">
        <f t="array" ref="I58">SUMPRODUCT((LOWER(INDEX(Attendance!$D:$ZZ,MATCH($A58,Attendance!$A:$A,0),0))="x")*(Attendance!$D$2:$ZZ$2=_xlfn.XLOOKUP(I$1,'Point System'!$A:$A,'Point System'!$B:$B,""))*(TEXT(Attendance!$D$1:$ZZ$1,"mmm")="Jul"))*_xlfn.XLOOKUP(I$1,'Point System'!$A:$A,'Point System'!$C:$C,0)</f>
        <v>0</v>
      </c>
      <c r="J58" s="233" cm="1">
        <f t="array" ref="J58">SUMPRODUCT((LOWER(INDEX(Attendance!$D:$ZZ,MATCH($A58,Attendance!$A:$A,0),0))="x")*(Attendance!$D$2:$ZZ$2=_xlfn.XLOOKUP(J$1,'Point System'!$A:$A,'Point System'!$B:$B,""))*(TEXT(Attendance!$D$1:$ZZ$1,"mmm")="Jul"))*_xlfn.XLOOKUP(J$1,'Point System'!$A:$A,'Point System'!$C:$C,0)</f>
        <v>0</v>
      </c>
      <c r="K58" s="233" cm="1">
        <f t="array" ref="K58">SUMPRODUCT((LOWER(INDEX(Attendance!$D:$ZZ,MATCH($A58,Attendance!$A:$A,0),0))="x")*(Attendance!$D$2:$ZZ$2=_xlfn.XLOOKUP(K$1,'Point System'!$A:$A,'Point System'!$B:$B,""))*(TEXT(Attendance!$D$1:$ZZ$1,"mmm")="Jul"))*_xlfn.XLOOKUP(K$1,'Point System'!$A:$A,'Point System'!$C:$C,0)</f>
        <v>0</v>
      </c>
      <c r="L58" s="188"/>
      <c r="M58" s="188"/>
      <c r="N58" s="188"/>
      <c r="O58" s="188"/>
      <c r="P58" s="241">
        <f t="shared" si="0"/>
        <v>0</v>
      </c>
      <c r="Q58" s="242">
        <f>IFERROR(INDEX(Deduction!$AU:$AU,MATCH($A58,Deduction!$A:$A,0))*_xlfn.XLOOKUP(Q$1,'Point System'!$E:$E,'Point System'!$G:$G,0),0)</f>
        <v>0</v>
      </c>
      <c r="R58" s="242">
        <f>IFERROR(INDEX(Deduction!$AV:$AV,MATCH($A58,Deduction!$A:$A,0))*_xlfn.XLOOKUP(R$1,'Point System'!$E:$E,'Point System'!$G:$G,0),0)</f>
        <v>0</v>
      </c>
      <c r="S58" s="242">
        <f>IFERROR(INDEX(Deduction!$AW:$AW,MATCH($A58,Deduction!$A:$A,0))*_xlfn.XLOOKUP(S$1,'Point System'!$E:$E,'Point System'!$G:$G,0),0)</f>
        <v>0</v>
      </c>
      <c r="T58" s="242">
        <f>IFERROR(INDEX(Deduction!$AX:$AX,MATCH($A58,Deduction!$A:$A,0))*_xlfn.XLOOKUP(T$1,'Point System'!$E:$E,'Point System'!$G:$G,0),0)</f>
        <v>0</v>
      </c>
      <c r="U58" s="242">
        <f>IFERROR(INDEX(Deduction!$AY:$AY,MATCH($A58,Deduction!$A:$A,0))*_xlfn.XLOOKUP(U$1,'Point System'!$E:$E,'Point System'!$G:$G,0),0)</f>
        <v>0</v>
      </c>
      <c r="V58" s="242">
        <f>IFERROR(INDEX(Deduction!$AZ:$AZ,MATCH($A58,Deduction!$A:$A,0))*_xlfn.XLOOKUP(V$1,'Point System'!$E:$E,'Point System'!$G:$G,0),0)</f>
        <v>0</v>
      </c>
      <c r="W58" s="241">
        <f t="shared" si="1"/>
        <v>0</v>
      </c>
      <c r="X58" s="241">
        <f t="shared" si="2"/>
        <v>0</v>
      </c>
      <c r="Y58" s="244" cm="1">
        <f t="array" ref="Y58">IFERROR(SUMPRODUCT((LOWER(INDEX(Attendance!$E:$ZZ,MATCH($A58,Attendance!$A:$A,0),0))="x")*(TEXT(Attendance!$E$1:$ZZ$1,"mmm")="Jul"))/SUMPRODUCT((Attendance!$E$1:$ZZ$1&lt;&gt;"")*(TEXT(Attendance!$E$1:$ZZ$1,"mmm")="Jul")),0)</f>
        <v>0</v>
      </c>
      <c r="Z58" s="245" cm="1">
        <f t="array" ref="Z58">IFERROR(SUMPRODUCT((LOWER(INDEX(Attendance!$E:$ZZ,MATCH($A58,Attendance!$A:$A,0),0))="x")*(Attendance!$E$2:$ZZ$2=_xlfn.XLOOKUP(E$1,'Point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59" spans="1:26" x14ac:dyDescent="0.25">
      <c r="A59" s="60">
        <f>Attendance!A58</f>
        <v>56</v>
      </c>
      <c r="B59" s="60" t="str">
        <f>IF($A59=0,"",IFERROR(_xlfn.LET(_xlpm.x,INDEX(Attendance!$B:$B,MATCH($A59,Attendance!$A:$A,0)),IF(_xlpm.x=0,"",_xlpm.x)),""))</f>
        <v/>
      </c>
      <c r="C59" s="60" t="str">
        <f>IF($A59=0,"",IFERROR(_xlfn.LET(_xlpm.x,INDEX(Attendance!$C:$C,MATCH($A59,Attendance!$A:$A,0)),IF(_xlpm.x=0,"",_xlpm.x)),""))</f>
        <v/>
      </c>
      <c r="D59" s="60" t="str">
        <f>IF($A59=0,"",IFERROR(_xlfn.LET(_xlpm.x,INDEX(Attendance!$D:$D,MATCH($A59,Attendance!$A:$A,0)),IF(_xlpm.x=0,"",_xlpm.x)),""))</f>
        <v/>
      </c>
      <c r="E59" s="233" cm="1">
        <f t="array" ref="E59">SUMPRODUCT((LOWER(INDEX(Attendance!$D:$ZZ,MATCH($A59,Attendance!$A:$A,0),0))="x")*(Attendance!$D$2:$ZZ$2=_xlfn.XLOOKUP(E$1,'Point System'!$A:$A,'Point System'!$B:$B,""))*(TEXT(Attendance!$D$1:$ZZ$1,"mmm")="Jul"))*_xlfn.XLOOKUP(E$1,'Point System'!$A:$A,'Point System'!$C:$C,0)</f>
        <v>0</v>
      </c>
      <c r="F59" s="233" cm="1">
        <f t="array" ref="F59">SUMPRODUCT((LOWER(INDEX(Attendance!$D:$ZZ,MATCH($A59,Attendance!$A:$A,0),0))="x")*(Attendance!$D$2:$ZZ$2=_xlfn.XLOOKUP(F$1,'Point System'!$A:$A,'Point System'!$B:$B,""))*(TEXT(Attendance!$D$1:$ZZ$1,"mmm")="Jul"))*_xlfn.XLOOKUP(F$1,'Point System'!$A:$A,'Point System'!$C:$C,0)</f>
        <v>0</v>
      </c>
      <c r="G59" s="233" cm="1">
        <f t="array" ref="G59">SUMPRODUCT((LOWER(INDEX(Attendance!$D:$ZZ,MATCH($A59,Attendance!$A:$A,0),0))="x")*(Attendance!$D$2:$ZZ$2=_xlfn.XLOOKUP(G$1,'Point System'!$A:$A,'Point System'!$B:$B,""))*(TEXT(Attendance!$D$1:$ZZ$1,"mmm")="Jul"))*_xlfn.XLOOKUP(G$1,'Point System'!$A:$A,'Point System'!$C:$C,0)</f>
        <v>0</v>
      </c>
      <c r="H59" s="233" cm="1">
        <f t="array" ref="H59">SUMPRODUCT((LOWER(INDEX(Attendance!$D:$ZZ,MATCH($A59,Attendance!$A:$A,0),0))="x")*(Attendance!$D$2:$ZZ$2=_xlfn.XLOOKUP(H$1,'Point System'!$A:$A,'Point System'!$B:$B,""))*(TEXT(Attendance!$D$1:$ZZ$1,"mmm")="Jul"))*_xlfn.XLOOKUP(H$1,'Point System'!$A:$A,'Point System'!$C:$C,0)</f>
        <v>0</v>
      </c>
      <c r="I59" s="233" cm="1">
        <f t="array" ref="I59">SUMPRODUCT((LOWER(INDEX(Attendance!$D:$ZZ,MATCH($A59,Attendance!$A:$A,0),0))="x")*(Attendance!$D$2:$ZZ$2=_xlfn.XLOOKUP(I$1,'Point System'!$A:$A,'Point System'!$B:$B,""))*(TEXT(Attendance!$D$1:$ZZ$1,"mmm")="Jul"))*_xlfn.XLOOKUP(I$1,'Point System'!$A:$A,'Point System'!$C:$C,0)</f>
        <v>0</v>
      </c>
      <c r="J59" s="233" cm="1">
        <f t="array" ref="J59">SUMPRODUCT((LOWER(INDEX(Attendance!$D:$ZZ,MATCH($A59,Attendance!$A:$A,0),0))="x")*(Attendance!$D$2:$ZZ$2=_xlfn.XLOOKUP(J$1,'Point System'!$A:$A,'Point System'!$B:$B,""))*(TEXT(Attendance!$D$1:$ZZ$1,"mmm")="Jul"))*_xlfn.XLOOKUP(J$1,'Point System'!$A:$A,'Point System'!$C:$C,0)</f>
        <v>0</v>
      </c>
      <c r="K59" s="233" cm="1">
        <f t="array" ref="K59">SUMPRODUCT((LOWER(INDEX(Attendance!$D:$ZZ,MATCH($A59,Attendance!$A:$A,0),0))="x")*(Attendance!$D$2:$ZZ$2=_xlfn.XLOOKUP(K$1,'Point System'!$A:$A,'Point System'!$B:$B,""))*(TEXT(Attendance!$D$1:$ZZ$1,"mmm")="Jul"))*_xlfn.XLOOKUP(K$1,'Point System'!$A:$A,'Point System'!$C:$C,0)</f>
        <v>0</v>
      </c>
      <c r="L59" s="188"/>
      <c r="M59" s="188"/>
      <c r="N59" s="188"/>
      <c r="O59" s="188"/>
      <c r="P59" s="241">
        <f t="shared" si="0"/>
        <v>0</v>
      </c>
      <c r="Q59" s="242">
        <f>IFERROR(INDEX(Deduction!$AU:$AU,MATCH($A59,Deduction!$A:$A,0))*_xlfn.XLOOKUP(Q$1,'Point System'!$E:$E,'Point System'!$G:$G,0),0)</f>
        <v>0</v>
      </c>
      <c r="R59" s="242">
        <f>IFERROR(INDEX(Deduction!$AV:$AV,MATCH($A59,Deduction!$A:$A,0))*_xlfn.XLOOKUP(R$1,'Point System'!$E:$E,'Point System'!$G:$G,0),0)</f>
        <v>0</v>
      </c>
      <c r="S59" s="242">
        <f>IFERROR(INDEX(Deduction!$AW:$AW,MATCH($A59,Deduction!$A:$A,0))*_xlfn.XLOOKUP(S$1,'Point System'!$E:$E,'Point System'!$G:$G,0),0)</f>
        <v>0</v>
      </c>
      <c r="T59" s="242">
        <f>IFERROR(INDEX(Deduction!$AX:$AX,MATCH($A59,Deduction!$A:$A,0))*_xlfn.XLOOKUP(T$1,'Point System'!$E:$E,'Point System'!$G:$G,0),0)</f>
        <v>0</v>
      </c>
      <c r="U59" s="242">
        <f>IFERROR(INDEX(Deduction!$AY:$AY,MATCH($A59,Deduction!$A:$A,0))*_xlfn.XLOOKUP(U$1,'Point System'!$E:$E,'Point System'!$G:$G,0),0)</f>
        <v>0</v>
      </c>
      <c r="V59" s="242">
        <f>IFERROR(INDEX(Deduction!$AZ:$AZ,MATCH($A59,Deduction!$A:$A,0))*_xlfn.XLOOKUP(V$1,'Point System'!$E:$E,'Point System'!$G:$G,0),0)</f>
        <v>0</v>
      </c>
      <c r="W59" s="241">
        <f t="shared" si="1"/>
        <v>0</v>
      </c>
      <c r="X59" s="241">
        <f t="shared" si="2"/>
        <v>0</v>
      </c>
      <c r="Y59" s="244" cm="1">
        <f t="array" ref="Y59">IFERROR(SUMPRODUCT((LOWER(INDEX(Attendance!$E:$ZZ,MATCH($A59,Attendance!$A:$A,0),0))="x")*(TEXT(Attendance!$E$1:$ZZ$1,"mmm")="Jul"))/SUMPRODUCT((Attendance!$E$1:$ZZ$1&lt;&gt;"")*(TEXT(Attendance!$E$1:$ZZ$1,"mmm")="Jul")),0)</f>
        <v>0</v>
      </c>
      <c r="Z59" s="245" cm="1">
        <f t="array" ref="Z59">IFERROR(SUMPRODUCT((LOWER(INDEX(Attendance!$E:$ZZ,MATCH($A59,Attendance!$A:$A,0),0))="x")*(Attendance!$E$2:$ZZ$2=_xlfn.XLOOKUP(E$1,'Point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60" spans="1:26" x14ac:dyDescent="0.25">
      <c r="A60" s="58">
        <f>Attendance!A59</f>
        <v>57</v>
      </c>
      <c r="B60" s="60" t="str">
        <f>IF($A60=0,"",IFERROR(_xlfn.LET(_xlpm.x,INDEX(Attendance!$B:$B,MATCH($A60,Attendance!$A:$A,0)),IF(_xlpm.x=0,"",_xlpm.x)),""))</f>
        <v/>
      </c>
      <c r="C60" s="60" t="str">
        <f>IF($A60=0,"",IFERROR(_xlfn.LET(_xlpm.x,INDEX(Attendance!$C:$C,MATCH($A60,Attendance!$A:$A,0)),IF(_xlpm.x=0,"",_xlpm.x)),""))</f>
        <v/>
      </c>
      <c r="D60" s="60" t="str">
        <f>IF($A60=0,"",IFERROR(_xlfn.LET(_xlpm.x,INDEX(Attendance!$D:$D,MATCH($A60,Attendance!$A:$A,0)),IF(_xlpm.x=0,"",_xlpm.x)),""))</f>
        <v/>
      </c>
      <c r="E60" s="233" cm="1">
        <f t="array" ref="E60">SUMPRODUCT((LOWER(INDEX(Attendance!$D:$ZZ,MATCH($A60,Attendance!$A:$A,0),0))="x")*(Attendance!$D$2:$ZZ$2=_xlfn.XLOOKUP(E$1,'Point System'!$A:$A,'Point System'!$B:$B,""))*(TEXT(Attendance!$D$1:$ZZ$1,"mmm")="Jul"))*_xlfn.XLOOKUP(E$1,'Point System'!$A:$A,'Point System'!$C:$C,0)</f>
        <v>0</v>
      </c>
      <c r="F60" s="233" cm="1">
        <f t="array" ref="F60">SUMPRODUCT((LOWER(INDEX(Attendance!$D:$ZZ,MATCH($A60,Attendance!$A:$A,0),0))="x")*(Attendance!$D$2:$ZZ$2=_xlfn.XLOOKUP(F$1,'Point System'!$A:$A,'Point System'!$B:$B,""))*(TEXT(Attendance!$D$1:$ZZ$1,"mmm")="Jul"))*_xlfn.XLOOKUP(F$1,'Point System'!$A:$A,'Point System'!$C:$C,0)</f>
        <v>0</v>
      </c>
      <c r="G60" s="233" cm="1">
        <f t="array" ref="G60">SUMPRODUCT((LOWER(INDEX(Attendance!$D:$ZZ,MATCH($A60,Attendance!$A:$A,0),0))="x")*(Attendance!$D$2:$ZZ$2=_xlfn.XLOOKUP(G$1,'Point System'!$A:$A,'Point System'!$B:$B,""))*(TEXT(Attendance!$D$1:$ZZ$1,"mmm")="Jul"))*_xlfn.XLOOKUP(G$1,'Point System'!$A:$A,'Point System'!$C:$C,0)</f>
        <v>0</v>
      </c>
      <c r="H60" s="233" cm="1">
        <f t="array" ref="H60">SUMPRODUCT((LOWER(INDEX(Attendance!$D:$ZZ,MATCH($A60,Attendance!$A:$A,0),0))="x")*(Attendance!$D$2:$ZZ$2=_xlfn.XLOOKUP(H$1,'Point System'!$A:$A,'Point System'!$B:$B,""))*(TEXT(Attendance!$D$1:$ZZ$1,"mmm")="Jul"))*_xlfn.XLOOKUP(H$1,'Point System'!$A:$A,'Point System'!$C:$C,0)</f>
        <v>0</v>
      </c>
      <c r="I60" s="233" cm="1">
        <f t="array" ref="I60">SUMPRODUCT((LOWER(INDEX(Attendance!$D:$ZZ,MATCH($A60,Attendance!$A:$A,0),0))="x")*(Attendance!$D$2:$ZZ$2=_xlfn.XLOOKUP(I$1,'Point System'!$A:$A,'Point System'!$B:$B,""))*(TEXT(Attendance!$D$1:$ZZ$1,"mmm")="Jul"))*_xlfn.XLOOKUP(I$1,'Point System'!$A:$A,'Point System'!$C:$C,0)</f>
        <v>0</v>
      </c>
      <c r="J60" s="233" cm="1">
        <f t="array" ref="J60">SUMPRODUCT((LOWER(INDEX(Attendance!$D:$ZZ,MATCH($A60,Attendance!$A:$A,0),0))="x")*(Attendance!$D$2:$ZZ$2=_xlfn.XLOOKUP(J$1,'Point System'!$A:$A,'Point System'!$B:$B,""))*(TEXT(Attendance!$D$1:$ZZ$1,"mmm")="Jul"))*_xlfn.XLOOKUP(J$1,'Point System'!$A:$A,'Point System'!$C:$C,0)</f>
        <v>0</v>
      </c>
      <c r="K60" s="233" cm="1">
        <f t="array" ref="K60">SUMPRODUCT((LOWER(INDEX(Attendance!$D:$ZZ,MATCH($A60,Attendance!$A:$A,0),0))="x")*(Attendance!$D$2:$ZZ$2=_xlfn.XLOOKUP(K$1,'Point System'!$A:$A,'Point System'!$B:$B,""))*(TEXT(Attendance!$D$1:$ZZ$1,"mmm")="Jul"))*_xlfn.XLOOKUP(K$1,'Point System'!$A:$A,'Point System'!$C:$C,0)</f>
        <v>0</v>
      </c>
      <c r="L60" s="188"/>
      <c r="M60" s="188"/>
      <c r="N60" s="188"/>
      <c r="O60" s="188"/>
      <c r="P60" s="241">
        <f t="shared" si="0"/>
        <v>0</v>
      </c>
      <c r="Q60" s="242">
        <f>IFERROR(INDEX(Deduction!$AU:$AU,MATCH($A60,Deduction!$A:$A,0))*_xlfn.XLOOKUP(Q$1,'Point System'!$E:$E,'Point System'!$G:$G,0),0)</f>
        <v>0</v>
      </c>
      <c r="R60" s="242">
        <f>IFERROR(INDEX(Deduction!$AV:$AV,MATCH($A60,Deduction!$A:$A,0))*_xlfn.XLOOKUP(R$1,'Point System'!$E:$E,'Point System'!$G:$G,0),0)</f>
        <v>0</v>
      </c>
      <c r="S60" s="242">
        <f>IFERROR(INDEX(Deduction!$AW:$AW,MATCH($A60,Deduction!$A:$A,0))*_xlfn.XLOOKUP(S$1,'Point System'!$E:$E,'Point System'!$G:$G,0),0)</f>
        <v>0</v>
      </c>
      <c r="T60" s="242">
        <f>IFERROR(INDEX(Deduction!$AX:$AX,MATCH($A60,Deduction!$A:$A,0))*_xlfn.XLOOKUP(T$1,'Point System'!$E:$E,'Point System'!$G:$G,0),0)</f>
        <v>0</v>
      </c>
      <c r="U60" s="242">
        <f>IFERROR(INDEX(Deduction!$AY:$AY,MATCH($A60,Deduction!$A:$A,0))*_xlfn.XLOOKUP(U$1,'Point System'!$E:$E,'Point System'!$G:$G,0),0)</f>
        <v>0</v>
      </c>
      <c r="V60" s="242">
        <f>IFERROR(INDEX(Deduction!$AZ:$AZ,MATCH($A60,Deduction!$A:$A,0))*_xlfn.XLOOKUP(V$1,'Point System'!$E:$E,'Point System'!$G:$G,0),0)</f>
        <v>0</v>
      </c>
      <c r="W60" s="241">
        <f t="shared" si="1"/>
        <v>0</v>
      </c>
      <c r="X60" s="241">
        <f t="shared" si="2"/>
        <v>0</v>
      </c>
      <c r="Y60" s="244" cm="1">
        <f t="array" ref="Y60">IFERROR(SUMPRODUCT((LOWER(INDEX(Attendance!$E:$ZZ,MATCH($A60,Attendance!$A:$A,0),0))="x")*(TEXT(Attendance!$E$1:$ZZ$1,"mmm")="Jul"))/SUMPRODUCT((Attendance!$E$1:$ZZ$1&lt;&gt;"")*(TEXT(Attendance!$E$1:$ZZ$1,"mmm")="Jul")),0)</f>
        <v>0</v>
      </c>
      <c r="Z60" s="245" cm="1">
        <f t="array" ref="Z60">IFERROR(SUMPRODUCT((LOWER(INDEX(Attendance!$E:$ZZ,MATCH($A60,Attendance!$A:$A,0),0))="x")*(Attendance!$E$2:$ZZ$2=_xlfn.XLOOKUP(E$1,'Point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61" spans="1:26" x14ac:dyDescent="0.25">
      <c r="A61" s="60">
        <f>Attendance!A60</f>
        <v>58</v>
      </c>
      <c r="B61" s="60" t="str">
        <f>IF($A61=0,"",IFERROR(_xlfn.LET(_xlpm.x,INDEX(Attendance!$B:$B,MATCH($A61,Attendance!$A:$A,0)),IF(_xlpm.x=0,"",_xlpm.x)),""))</f>
        <v/>
      </c>
      <c r="C61" s="60" t="str">
        <f>IF($A61=0,"",IFERROR(_xlfn.LET(_xlpm.x,INDEX(Attendance!$C:$C,MATCH($A61,Attendance!$A:$A,0)),IF(_xlpm.x=0,"",_xlpm.x)),""))</f>
        <v/>
      </c>
      <c r="D61" s="60" t="str">
        <f>IF($A61=0,"",IFERROR(_xlfn.LET(_xlpm.x,INDEX(Attendance!$D:$D,MATCH($A61,Attendance!$A:$A,0)),IF(_xlpm.x=0,"",_xlpm.x)),""))</f>
        <v/>
      </c>
      <c r="E61" s="233" cm="1">
        <f t="array" ref="E61">SUMPRODUCT((LOWER(INDEX(Attendance!$D:$ZZ,MATCH($A61,Attendance!$A:$A,0),0))="x")*(Attendance!$D$2:$ZZ$2=_xlfn.XLOOKUP(E$1,'Point System'!$A:$A,'Point System'!$B:$B,""))*(TEXT(Attendance!$D$1:$ZZ$1,"mmm")="Jul"))*_xlfn.XLOOKUP(E$1,'Point System'!$A:$A,'Point System'!$C:$C,0)</f>
        <v>0</v>
      </c>
      <c r="F61" s="233" cm="1">
        <f t="array" ref="F61">SUMPRODUCT((LOWER(INDEX(Attendance!$D:$ZZ,MATCH($A61,Attendance!$A:$A,0),0))="x")*(Attendance!$D$2:$ZZ$2=_xlfn.XLOOKUP(F$1,'Point System'!$A:$A,'Point System'!$B:$B,""))*(TEXT(Attendance!$D$1:$ZZ$1,"mmm")="Jul"))*_xlfn.XLOOKUP(F$1,'Point System'!$A:$A,'Point System'!$C:$C,0)</f>
        <v>0</v>
      </c>
      <c r="G61" s="233" cm="1">
        <f t="array" ref="G61">SUMPRODUCT((LOWER(INDEX(Attendance!$D:$ZZ,MATCH($A61,Attendance!$A:$A,0),0))="x")*(Attendance!$D$2:$ZZ$2=_xlfn.XLOOKUP(G$1,'Point System'!$A:$A,'Point System'!$B:$B,""))*(TEXT(Attendance!$D$1:$ZZ$1,"mmm")="Jul"))*_xlfn.XLOOKUP(G$1,'Point System'!$A:$A,'Point System'!$C:$C,0)</f>
        <v>0</v>
      </c>
      <c r="H61" s="233" cm="1">
        <f t="array" ref="H61">SUMPRODUCT((LOWER(INDEX(Attendance!$D:$ZZ,MATCH($A61,Attendance!$A:$A,0),0))="x")*(Attendance!$D$2:$ZZ$2=_xlfn.XLOOKUP(H$1,'Point System'!$A:$A,'Point System'!$B:$B,""))*(TEXT(Attendance!$D$1:$ZZ$1,"mmm")="Jul"))*_xlfn.XLOOKUP(H$1,'Point System'!$A:$A,'Point System'!$C:$C,0)</f>
        <v>0</v>
      </c>
      <c r="I61" s="233" cm="1">
        <f t="array" ref="I61">SUMPRODUCT((LOWER(INDEX(Attendance!$D:$ZZ,MATCH($A61,Attendance!$A:$A,0),0))="x")*(Attendance!$D$2:$ZZ$2=_xlfn.XLOOKUP(I$1,'Point System'!$A:$A,'Point System'!$B:$B,""))*(TEXT(Attendance!$D$1:$ZZ$1,"mmm")="Jul"))*_xlfn.XLOOKUP(I$1,'Point System'!$A:$A,'Point System'!$C:$C,0)</f>
        <v>0</v>
      </c>
      <c r="J61" s="233" cm="1">
        <f t="array" ref="J61">SUMPRODUCT((LOWER(INDEX(Attendance!$D:$ZZ,MATCH($A61,Attendance!$A:$A,0),0))="x")*(Attendance!$D$2:$ZZ$2=_xlfn.XLOOKUP(J$1,'Point System'!$A:$A,'Point System'!$B:$B,""))*(TEXT(Attendance!$D$1:$ZZ$1,"mmm")="Jul"))*_xlfn.XLOOKUP(J$1,'Point System'!$A:$A,'Point System'!$C:$C,0)</f>
        <v>0</v>
      </c>
      <c r="K61" s="233" cm="1">
        <f t="array" ref="K61">SUMPRODUCT((LOWER(INDEX(Attendance!$D:$ZZ,MATCH($A61,Attendance!$A:$A,0),0))="x")*(Attendance!$D$2:$ZZ$2=_xlfn.XLOOKUP(K$1,'Point System'!$A:$A,'Point System'!$B:$B,""))*(TEXT(Attendance!$D$1:$ZZ$1,"mmm")="Jul"))*_xlfn.XLOOKUP(K$1,'Point System'!$A:$A,'Point System'!$C:$C,0)</f>
        <v>0</v>
      </c>
      <c r="L61" s="188"/>
      <c r="M61" s="188"/>
      <c r="N61" s="188"/>
      <c r="O61" s="188"/>
      <c r="P61" s="241">
        <f t="shared" si="0"/>
        <v>0</v>
      </c>
      <c r="Q61" s="242">
        <f>IFERROR(INDEX(Deduction!$AU:$AU,MATCH($A61,Deduction!$A:$A,0))*_xlfn.XLOOKUP(Q$1,'Point System'!$E:$E,'Point System'!$G:$G,0),0)</f>
        <v>0</v>
      </c>
      <c r="R61" s="242">
        <f>IFERROR(INDEX(Deduction!$AV:$AV,MATCH($A61,Deduction!$A:$A,0))*_xlfn.XLOOKUP(R$1,'Point System'!$E:$E,'Point System'!$G:$G,0),0)</f>
        <v>0</v>
      </c>
      <c r="S61" s="242">
        <f>IFERROR(INDEX(Deduction!$AW:$AW,MATCH($A61,Deduction!$A:$A,0))*_xlfn.XLOOKUP(S$1,'Point System'!$E:$E,'Point System'!$G:$G,0),0)</f>
        <v>0</v>
      </c>
      <c r="T61" s="242">
        <f>IFERROR(INDEX(Deduction!$AX:$AX,MATCH($A61,Deduction!$A:$A,0))*_xlfn.XLOOKUP(T$1,'Point System'!$E:$E,'Point System'!$G:$G,0),0)</f>
        <v>0</v>
      </c>
      <c r="U61" s="242">
        <f>IFERROR(INDEX(Deduction!$AY:$AY,MATCH($A61,Deduction!$A:$A,0))*_xlfn.XLOOKUP(U$1,'Point System'!$E:$E,'Point System'!$G:$G,0),0)</f>
        <v>0</v>
      </c>
      <c r="V61" s="242">
        <f>IFERROR(INDEX(Deduction!$AZ:$AZ,MATCH($A61,Deduction!$A:$A,0))*_xlfn.XLOOKUP(V$1,'Point System'!$E:$E,'Point System'!$G:$G,0),0)</f>
        <v>0</v>
      </c>
      <c r="W61" s="241">
        <f t="shared" si="1"/>
        <v>0</v>
      </c>
      <c r="X61" s="241">
        <f t="shared" si="2"/>
        <v>0</v>
      </c>
      <c r="Y61" s="244" cm="1">
        <f t="array" ref="Y61">IFERROR(SUMPRODUCT((LOWER(INDEX(Attendance!$E:$ZZ,MATCH($A61,Attendance!$A:$A,0),0))="x")*(TEXT(Attendance!$E$1:$ZZ$1,"mmm")="Jul"))/SUMPRODUCT((Attendance!$E$1:$ZZ$1&lt;&gt;"")*(TEXT(Attendance!$E$1:$ZZ$1,"mmm")="Jul")),0)</f>
        <v>0</v>
      </c>
      <c r="Z61" s="245" cm="1">
        <f t="array" ref="Z61">IFERROR(SUMPRODUCT((LOWER(INDEX(Attendance!$E:$ZZ,MATCH($A61,Attendance!$A:$A,0),0))="x")*(Attendance!$E$2:$ZZ$2=_xlfn.XLOOKUP(E$1,'Point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62" spans="1:26" x14ac:dyDescent="0.25">
      <c r="A62" s="58">
        <f>Attendance!A61</f>
        <v>59</v>
      </c>
      <c r="B62" s="60" t="str">
        <f>IF($A62=0,"",IFERROR(_xlfn.LET(_xlpm.x,INDEX(Attendance!$B:$B,MATCH($A62,Attendance!$A:$A,0)),IF(_xlpm.x=0,"",_xlpm.x)),""))</f>
        <v/>
      </c>
      <c r="C62" s="60" t="str">
        <f>IF($A62=0,"",IFERROR(_xlfn.LET(_xlpm.x,INDEX(Attendance!$C:$C,MATCH($A62,Attendance!$A:$A,0)),IF(_xlpm.x=0,"",_xlpm.x)),""))</f>
        <v/>
      </c>
      <c r="D62" s="60" t="str">
        <f>IF($A62=0,"",IFERROR(_xlfn.LET(_xlpm.x,INDEX(Attendance!$D:$D,MATCH($A62,Attendance!$A:$A,0)),IF(_xlpm.x=0,"",_xlpm.x)),""))</f>
        <v/>
      </c>
      <c r="E62" s="233" cm="1">
        <f t="array" ref="E62">SUMPRODUCT((LOWER(INDEX(Attendance!$D:$ZZ,MATCH($A62,Attendance!$A:$A,0),0))="x")*(Attendance!$D$2:$ZZ$2=_xlfn.XLOOKUP(E$1,'Point System'!$A:$A,'Point System'!$B:$B,""))*(TEXT(Attendance!$D$1:$ZZ$1,"mmm")="Jul"))*_xlfn.XLOOKUP(E$1,'Point System'!$A:$A,'Point System'!$C:$C,0)</f>
        <v>0</v>
      </c>
      <c r="F62" s="233" cm="1">
        <f t="array" ref="F62">SUMPRODUCT((LOWER(INDEX(Attendance!$D:$ZZ,MATCH($A62,Attendance!$A:$A,0),0))="x")*(Attendance!$D$2:$ZZ$2=_xlfn.XLOOKUP(F$1,'Point System'!$A:$A,'Point System'!$B:$B,""))*(TEXT(Attendance!$D$1:$ZZ$1,"mmm")="Jul"))*_xlfn.XLOOKUP(F$1,'Point System'!$A:$A,'Point System'!$C:$C,0)</f>
        <v>0</v>
      </c>
      <c r="G62" s="233" cm="1">
        <f t="array" ref="G62">SUMPRODUCT((LOWER(INDEX(Attendance!$D:$ZZ,MATCH($A62,Attendance!$A:$A,0),0))="x")*(Attendance!$D$2:$ZZ$2=_xlfn.XLOOKUP(G$1,'Point System'!$A:$A,'Point System'!$B:$B,""))*(TEXT(Attendance!$D$1:$ZZ$1,"mmm")="Jul"))*_xlfn.XLOOKUP(G$1,'Point System'!$A:$A,'Point System'!$C:$C,0)</f>
        <v>0</v>
      </c>
      <c r="H62" s="233" cm="1">
        <f t="array" ref="H62">SUMPRODUCT((LOWER(INDEX(Attendance!$D:$ZZ,MATCH($A62,Attendance!$A:$A,0),0))="x")*(Attendance!$D$2:$ZZ$2=_xlfn.XLOOKUP(H$1,'Point System'!$A:$A,'Point System'!$B:$B,""))*(TEXT(Attendance!$D$1:$ZZ$1,"mmm")="Jul"))*_xlfn.XLOOKUP(H$1,'Point System'!$A:$A,'Point System'!$C:$C,0)</f>
        <v>0</v>
      </c>
      <c r="I62" s="233" cm="1">
        <f t="array" ref="I62">SUMPRODUCT((LOWER(INDEX(Attendance!$D:$ZZ,MATCH($A62,Attendance!$A:$A,0),0))="x")*(Attendance!$D$2:$ZZ$2=_xlfn.XLOOKUP(I$1,'Point System'!$A:$A,'Point System'!$B:$B,""))*(TEXT(Attendance!$D$1:$ZZ$1,"mmm")="Jul"))*_xlfn.XLOOKUP(I$1,'Point System'!$A:$A,'Point System'!$C:$C,0)</f>
        <v>0</v>
      </c>
      <c r="J62" s="233" cm="1">
        <f t="array" ref="J62">SUMPRODUCT((LOWER(INDEX(Attendance!$D:$ZZ,MATCH($A62,Attendance!$A:$A,0),0))="x")*(Attendance!$D$2:$ZZ$2=_xlfn.XLOOKUP(J$1,'Point System'!$A:$A,'Point System'!$B:$B,""))*(TEXT(Attendance!$D$1:$ZZ$1,"mmm")="Jul"))*_xlfn.XLOOKUP(J$1,'Point System'!$A:$A,'Point System'!$C:$C,0)</f>
        <v>0</v>
      </c>
      <c r="K62" s="233" cm="1">
        <f t="array" ref="K62">SUMPRODUCT((LOWER(INDEX(Attendance!$D:$ZZ,MATCH($A62,Attendance!$A:$A,0),0))="x")*(Attendance!$D$2:$ZZ$2=_xlfn.XLOOKUP(K$1,'Point System'!$A:$A,'Point System'!$B:$B,""))*(TEXT(Attendance!$D$1:$ZZ$1,"mmm")="Jul"))*_xlfn.XLOOKUP(K$1,'Point System'!$A:$A,'Point System'!$C:$C,0)</f>
        <v>0</v>
      </c>
      <c r="L62" s="188"/>
      <c r="M62" s="188"/>
      <c r="N62" s="188"/>
      <c r="O62" s="188"/>
      <c r="P62" s="241">
        <f t="shared" si="0"/>
        <v>0</v>
      </c>
      <c r="Q62" s="242">
        <f>IFERROR(INDEX(Deduction!$AU:$AU,MATCH($A62,Deduction!$A:$A,0))*_xlfn.XLOOKUP(Q$1,'Point System'!$E:$E,'Point System'!$G:$G,0),0)</f>
        <v>0</v>
      </c>
      <c r="R62" s="242">
        <f>IFERROR(INDEX(Deduction!$AV:$AV,MATCH($A62,Deduction!$A:$A,0))*_xlfn.XLOOKUP(R$1,'Point System'!$E:$E,'Point System'!$G:$G,0),0)</f>
        <v>0</v>
      </c>
      <c r="S62" s="242">
        <f>IFERROR(INDEX(Deduction!$AW:$AW,MATCH($A62,Deduction!$A:$A,0))*_xlfn.XLOOKUP(S$1,'Point System'!$E:$E,'Point System'!$G:$G,0),0)</f>
        <v>0</v>
      </c>
      <c r="T62" s="242">
        <f>IFERROR(INDEX(Deduction!$AX:$AX,MATCH($A62,Deduction!$A:$A,0))*_xlfn.XLOOKUP(T$1,'Point System'!$E:$E,'Point System'!$G:$G,0),0)</f>
        <v>0</v>
      </c>
      <c r="U62" s="242">
        <f>IFERROR(INDEX(Deduction!$AY:$AY,MATCH($A62,Deduction!$A:$A,0))*_xlfn.XLOOKUP(U$1,'Point System'!$E:$E,'Point System'!$G:$G,0),0)</f>
        <v>0</v>
      </c>
      <c r="V62" s="242">
        <f>IFERROR(INDEX(Deduction!$AZ:$AZ,MATCH($A62,Deduction!$A:$A,0))*_xlfn.XLOOKUP(V$1,'Point System'!$E:$E,'Point System'!$G:$G,0),0)</f>
        <v>0</v>
      </c>
      <c r="W62" s="241">
        <f t="shared" si="1"/>
        <v>0</v>
      </c>
      <c r="X62" s="241">
        <f t="shared" si="2"/>
        <v>0</v>
      </c>
      <c r="Y62" s="244" cm="1">
        <f t="array" ref="Y62">IFERROR(SUMPRODUCT((LOWER(INDEX(Attendance!$E:$ZZ,MATCH($A62,Attendance!$A:$A,0),0))="x")*(TEXT(Attendance!$E$1:$ZZ$1,"mmm")="Jul"))/SUMPRODUCT((Attendance!$E$1:$ZZ$1&lt;&gt;"")*(TEXT(Attendance!$E$1:$ZZ$1,"mmm")="Jul")),0)</f>
        <v>0</v>
      </c>
      <c r="Z62" s="245" cm="1">
        <f t="array" ref="Z62">IFERROR(SUMPRODUCT((LOWER(INDEX(Attendance!$E:$ZZ,MATCH($A62,Attendance!$A:$A,0),0))="x")*(Attendance!$E$2:$ZZ$2=_xlfn.XLOOKUP(E$1,'Point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63" spans="1:26" x14ac:dyDescent="0.25">
      <c r="A63" s="60">
        <f>Attendance!A62</f>
        <v>60</v>
      </c>
      <c r="B63" s="60" t="str">
        <f>IF($A63=0,"",IFERROR(_xlfn.LET(_xlpm.x,INDEX(Attendance!$B:$B,MATCH($A63,Attendance!$A:$A,0)),IF(_xlpm.x=0,"",_xlpm.x)),""))</f>
        <v/>
      </c>
      <c r="C63" s="60" t="str">
        <f>IF($A63=0,"",IFERROR(_xlfn.LET(_xlpm.x,INDEX(Attendance!$C:$C,MATCH($A63,Attendance!$A:$A,0)),IF(_xlpm.x=0,"",_xlpm.x)),""))</f>
        <v/>
      </c>
      <c r="D63" s="60" t="str">
        <f>IF($A63=0,"",IFERROR(_xlfn.LET(_xlpm.x,INDEX(Attendance!$D:$D,MATCH($A63,Attendance!$A:$A,0)),IF(_xlpm.x=0,"",_xlpm.x)),""))</f>
        <v/>
      </c>
      <c r="E63" s="233" cm="1">
        <f t="array" ref="E63">SUMPRODUCT((LOWER(INDEX(Attendance!$D:$ZZ,MATCH($A63,Attendance!$A:$A,0),0))="x")*(Attendance!$D$2:$ZZ$2=_xlfn.XLOOKUP(E$1,'Point System'!$A:$A,'Point System'!$B:$B,""))*(TEXT(Attendance!$D$1:$ZZ$1,"mmm")="Jul"))*_xlfn.XLOOKUP(E$1,'Point System'!$A:$A,'Point System'!$C:$C,0)</f>
        <v>0</v>
      </c>
      <c r="F63" s="233" cm="1">
        <f t="array" ref="F63">SUMPRODUCT((LOWER(INDEX(Attendance!$D:$ZZ,MATCH($A63,Attendance!$A:$A,0),0))="x")*(Attendance!$D$2:$ZZ$2=_xlfn.XLOOKUP(F$1,'Point System'!$A:$A,'Point System'!$B:$B,""))*(TEXT(Attendance!$D$1:$ZZ$1,"mmm")="Jul"))*_xlfn.XLOOKUP(F$1,'Point System'!$A:$A,'Point System'!$C:$C,0)</f>
        <v>0</v>
      </c>
      <c r="G63" s="233" cm="1">
        <f t="array" ref="G63">SUMPRODUCT((LOWER(INDEX(Attendance!$D:$ZZ,MATCH($A63,Attendance!$A:$A,0),0))="x")*(Attendance!$D$2:$ZZ$2=_xlfn.XLOOKUP(G$1,'Point System'!$A:$A,'Point System'!$B:$B,""))*(TEXT(Attendance!$D$1:$ZZ$1,"mmm")="Jul"))*_xlfn.XLOOKUP(G$1,'Point System'!$A:$A,'Point System'!$C:$C,0)</f>
        <v>0</v>
      </c>
      <c r="H63" s="233" cm="1">
        <f t="array" ref="H63">SUMPRODUCT((LOWER(INDEX(Attendance!$D:$ZZ,MATCH($A63,Attendance!$A:$A,0),0))="x")*(Attendance!$D$2:$ZZ$2=_xlfn.XLOOKUP(H$1,'Point System'!$A:$A,'Point System'!$B:$B,""))*(TEXT(Attendance!$D$1:$ZZ$1,"mmm")="Jul"))*_xlfn.XLOOKUP(H$1,'Point System'!$A:$A,'Point System'!$C:$C,0)</f>
        <v>0</v>
      </c>
      <c r="I63" s="233" cm="1">
        <f t="array" ref="I63">SUMPRODUCT((LOWER(INDEX(Attendance!$D:$ZZ,MATCH($A63,Attendance!$A:$A,0),0))="x")*(Attendance!$D$2:$ZZ$2=_xlfn.XLOOKUP(I$1,'Point System'!$A:$A,'Point System'!$B:$B,""))*(TEXT(Attendance!$D$1:$ZZ$1,"mmm")="Jul"))*_xlfn.XLOOKUP(I$1,'Point System'!$A:$A,'Point System'!$C:$C,0)</f>
        <v>0</v>
      </c>
      <c r="J63" s="233" cm="1">
        <f t="array" ref="J63">SUMPRODUCT((LOWER(INDEX(Attendance!$D:$ZZ,MATCH($A63,Attendance!$A:$A,0),0))="x")*(Attendance!$D$2:$ZZ$2=_xlfn.XLOOKUP(J$1,'Point System'!$A:$A,'Point System'!$B:$B,""))*(TEXT(Attendance!$D$1:$ZZ$1,"mmm")="Jul"))*_xlfn.XLOOKUP(J$1,'Point System'!$A:$A,'Point System'!$C:$C,0)</f>
        <v>0</v>
      </c>
      <c r="K63" s="233" cm="1">
        <f t="array" ref="K63">SUMPRODUCT((LOWER(INDEX(Attendance!$D:$ZZ,MATCH($A63,Attendance!$A:$A,0),0))="x")*(Attendance!$D$2:$ZZ$2=_xlfn.XLOOKUP(K$1,'Point System'!$A:$A,'Point System'!$B:$B,""))*(TEXT(Attendance!$D$1:$ZZ$1,"mmm")="Jul"))*_xlfn.XLOOKUP(K$1,'Point System'!$A:$A,'Point System'!$C:$C,0)</f>
        <v>0</v>
      </c>
      <c r="L63" s="188"/>
      <c r="M63" s="188"/>
      <c r="N63" s="188"/>
      <c r="O63" s="188"/>
      <c r="P63" s="241">
        <f t="shared" si="0"/>
        <v>0</v>
      </c>
      <c r="Q63" s="242">
        <f>IFERROR(INDEX(Deduction!$AU:$AU,MATCH($A63,Deduction!$A:$A,0))*_xlfn.XLOOKUP(Q$1,'Point System'!$E:$E,'Point System'!$G:$G,0),0)</f>
        <v>0</v>
      </c>
      <c r="R63" s="242">
        <f>IFERROR(INDEX(Deduction!$AV:$AV,MATCH($A63,Deduction!$A:$A,0))*_xlfn.XLOOKUP(R$1,'Point System'!$E:$E,'Point System'!$G:$G,0),0)</f>
        <v>0</v>
      </c>
      <c r="S63" s="242">
        <f>IFERROR(INDEX(Deduction!$AW:$AW,MATCH($A63,Deduction!$A:$A,0))*_xlfn.XLOOKUP(S$1,'Point System'!$E:$E,'Point System'!$G:$G,0),0)</f>
        <v>0</v>
      </c>
      <c r="T63" s="242">
        <f>IFERROR(INDEX(Deduction!$AX:$AX,MATCH($A63,Deduction!$A:$A,0))*_xlfn.XLOOKUP(T$1,'Point System'!$E:$E,'Point System'!$G:$G,0),0)</f>
        <v>0</v>
      </c>
      <c r="U63" s="242">
        <f>IFERROR(INDEX(Deduction!$AY:$AY,MATCH($A63,Deduction!$A:$A,0))*_xlfn.XLOOKUP(U$1,'Point System'!$E:$E,'Point System'!$G:$G,0),0)</f>
        <v>0</v>
      </c>
      <c r="V63" s="242">
        <f>IFERROR(INDEX(Deduction!$AZ:$AZ,MATCH($A63,Deduction!$A:$A,0))*_xlfn.XLOOKUP(V$1,'Point System'!$E:$E,'Point System'!$G:$G,0),0)</f>
        <v>0</v>
      </c>
      <c r="W63" s="241">
        <f t="shared" si="1"/>
        <v>0</v>
      </c>
      <c r="X63" s="241">
        <f t="shared" si="2"/>
        <v>0</v>
      </c>
      <c r="Y63" s="244" cm="1">
        <f t="array" ref="Y63">IFERROR(SUMPRODUCT((LOWER(INDEX(Attendance!$E:$ZZ,MATCH($A63,Attendance!$A:$A,0),0))="x")*(TEXT(Attendance!$E$1:$ZZ$1,"mmm")="Jul"))/SUMPRODUCT((Attendance!$E$1:$ZZ$1&lt;&gt;"")*(TEXT(Attendance!$E$1:$ZZ$1,"mmm")="Jul")),0)</f>
        <v>0</v>
      </c>
      <c r="Z63" s="245" cm="1">
        <f t="array" ref="Z63">IFERROR(SUMPRODUCT((LOWER(INDEX(Attendance!$E:$ZZ,MATCH($A63,Attendance!$A:$A,0),0))="x")*(Attendance!$E$2:$ZZ$2=_xlfn.XLOOKUP(E$1,'Point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64" spans="1:26" x14ac:dyDescent="0.25">
      <c r="A64" s="58">
        <f>Attendance!A63</f>
        <v>61</v>
      </c>
      <c r="B64" s="60" t="str">
        <f>IF($A64=0,"",IFERROR(_xlfn.LET(_xlpm.x,INDEX(Attendance!$B:$B,MATCH($A64,Attendance!$A:$A,0)),IF(_xlpm.x=0,"",_xlpm.x)),""))</f>
        <v/>
      </c>
      <c r="C64" s="60" t="str">
        <f>IF($A64=0,"",IFERROR(_xlfn.LET(_xlpm.x,INDEX(Attendance!$C:$C,MATCH($A64,Attendance!$A:$A,0)),IF(_xlpm.x=0,"",_xlpm.x)),""))</f>
        <v/>
      </c>
      <c r="D64" s="60" t="str">
        <f>IF($A64=0,"",IFERROR(_xlfn.LET(_xlpm.x,INDEX(Attendance!$D:$D,MATCH($A64,Attendance!$A:$A,0)),IF(_xlpm.x=0,"",_xlpm.x)),""))</f>
        <v/>
      </c>
      <c r="E64" s="233" cm="1">
        <f t="array" ref="E64">SUMPRODUCT((LOWER(INDEX(Attendance!$D:$ZZ,MATCH($A64,Attendance!$A:$A,0),0))="x")*(Attendance!$D$2:$ZZ$2=_xlfn.XLOOKUP(E$1,'Point System'!$A:$A,'Point System'!$B:$B,""))*(TEXT(Attendance!$D$1:$ZZ$1,"mmm")="Jul"))*_xlfn.XLOOKUP(E$1,'Point System'!$A:$A,'Point System'!$C:$C,0)</f>
        <v>0</v>
      </c>
      <c r="F64" s="233" cm="1">
        <f t="array" ref="F64">SUMPRODUCT((LOWER(INDEX(Attendance!$D:$ZZ,MATCH($A64,Attendance!$A:$A,0),0))="x")*(Attendance!$D$2:$ZZ$2=_xlfn.XLOOKUP(F$1,'Point System'!$A:$A,'Point System'!$B:$B,""))*(TEXT(Attendance!$D$1:$ZZ$1,"mmm")="Jul"))*_xlfn.XLOOKUP(F$1,'Point System'!$A:$A,'Point System'!$C:$C,0)</f>
        <v>0</v>
      </c>
      <c r="G64" s="233" cm="1">
        <f t="array" ref="G64">SUMPRODUCT((LOWER(INDEX(Attendance!$D:$ZZ,MATCH($A64,Attendance!$A:$A,0),0))="x")*(Attendance!$D$2:$ZZ$2=_xlfn.XLOOKUP(G$1,'Point System'!$A:$A,'Point System'!$B:$B,""))*(TEXT(Attendance!$D$1:$ZZ$1,"mmm")="Jul"))*_xlfn.XLOOKUP(G$1,'Point System'!$A:$A,'Point System'!$C:$C,0)</f>
        <v>0</v>
      </c>
      <c r="H64" s="233" cm="1">
        <f t="array" ref="H64">SUMPRODUCT((LOWER(INDEX(Attendance!$D:$ZZ,MATCH($A64,Attendance!$A:$A,0),0))="x")*(Attendance!$D$2:$ZZ$2=_xlfn.XLOOKUP(H$1,'Point System'!$A:$A,'Point System'!$B:$B,""))*(TEXT(Attendance!$D$1:$ZZ$1,"mmm")="Jul"))*_xlfn.XLOOKUP(H$1,'Point System'!$A:$A,'Point System'!$C:$C,0)</f>
        <v>0</v>
      </c>
      <c r="I64" s="233" cm="1">
        <f t="array" ref="I64">SUMPRODUCT((LOWER(INDEX(Attendance!$D:$ZZ,MATCH($A64,Attendance!$A:$A,0),0))="x")*(Attendance!$D$2:$ZZ$2=_xlfn.XLOOKUP(I$1,'Point System'!$A:$A,'Point System'!$B:$B,""))*(TEXT(Attendance!$D$1:$ZZ$1,"mmm")="Jul"))*_xlfn.XLOOKUP(I$1,'Point System'!$A:$A,'Point System'!$C:$C,0)</f>
        <v>0</v>
      </c>
      <c r="J64" s="233" cm="1">
        <f t="array" ref="J64">SUMPRODUCT((LOWER(INDEX(Attendance!$D:$ZZ,MATCH($A64,Attendance!$A:$A,0),0))="x")*(Attendance!$D$2:$ZZ$2=_xlfn.XLOOKUP(J$1,'Point System'!$A:$A,'Point System'!$B:$B,""))*(TEXT(Attendance!$D$1:$ZZ$1,"mmm")="Jul"))*_xlfn.XLOOKUP(J$1,'Point System'!$A:$A,'Point System'!$C:$C,0)</f>
        <v>0</v>
      </c>
      <c r="K64" s="233" cm="1">
        <f t="array" ref="K64">SUMPRODUCT((LOWER(INDEX(Attendance!$D:$ZZ,MATCH($A64,Attendance!$A:$A,0),0))="x")*(Attendance!$D$2:$ZZ$2=_xlfn.XLOOKUP(K$1,'Point System'!$A:$A,'Point System'!$B:$B,""))*(TEXT(Attendance!$D$1:$ZZ$1,"mmm")="Jul"))*_xlfn.XLOOKUP(K$1,'Point System'!$A:$A,'Point System'!$C:$C,0)</f>
        <v>0</v>
      </c>
      <c r="L64" s="188"/>
      <c r="M64" s="188"/>
      <c r="N64" s="188"/>
      <c r="O64" s="188"/>
      <c r="P64" s="241">
        <f t="shared" si="0"/>
        <v>0</v>
      </c>
      <c r="Q64" s="242">
        <f>IFERROR(INDEX(Deduction!$AU:$AU,MATCH($A64,Deduction!$A:$A,0))*_xlfn.XLOOKUP(Q$1,'Point System'!$E:$E,'Point System'!$G:$G,0),0)</f>
        <v>0</v>
      </c>
      <c r="R64" s="242">
        <f>IFERROR(INDEX(Deduction!$AV:$AV,MATCH($A64,Deduction!$A:$A,0))*_xlfn.XLOOKUP(R$1,'Point System'!$E:$E,'Point System'!$G:$G,0),0)</f>
        <v>0</v>
      </c>
      <c r="S64" s="242">
        <f>IFERROR(INDEX(Deduction!$AW:$AW,MATCH($A64,Deduction!$A:$A,0))*_xlfn.XLOOKUP(S$1,'Point System'!$E:$E,'Point System'!$G:$G,0),0)</f>
        <v>0</v>
      </c>
      <c r="T64" s="242">
        <f>IFERROR(INDEX(Deduction!$AX:$AX,MATCH($A64,Deduction!$A:$A,0))*_xlfn.XLOOKUP(T$1,'Point System'!$E:$E,'Point System'!$G:$G,0),0)</f>
        <v>0</v>
      </c>
      <c r="U64" s="242">
        <f>IFERROR(INDEX(Deduction!$AY:$AY,MATCH($A64,Deduction!$A:$A,0))*_xlfn.XLOOKUP(U$1,'Point System'!$E:$E,'Point System'!$G:$G,0),0)</f>
        <v>0</v>
      </c>
      <c r="V64" s="242">
        <f>IFERROR(INDEX(Deduction!$AZ:$AZ,MATCH($A64,Deduction!$A:$A,0))*_xlfn.XLOOKUP(V$1,'Point System'!$E:$E,'Point System'!$G:$G,0),0)</f>
        <v>0</v>
      </c>
      <c r="W64" s="241">
        <f t="shared" si="1"/>
        <v>0</v>
      </c>
      <c r="X64" s="241">
        <f t="shared" si="2"/>
        <v>0</v>
      </c>
      <c r="Y64" s="244" cm="1">
        <f t="array" ref="Y64">IFERROR(SUMPRODUCT((LOWER(INDEX(Attendance!$E:$ZZ,MATCH($A64,Attendance!$A:$A,0),0))="x")*(TEXT(Attendance!$E$1:$ZZ$1,"mmm")="Jul"))/SUMPRODUCT((Attendance!$E$1:$ZZ$1&lt;&gt;"")*(TEXT(Attendance!$E$1:$ZZ$1,"mmm")="Jul")),0)</f>
        <v>0</v>
      </c>
      <c r="Z64" s="245" cm="1">
        <f t="array" ref="Z64">IFERROR(SUMPRODUCT((LOWER(INDEX(Attendance!$E:$ZZ,MATCH($A64,Attendance!$A:$A,0),0))="x")*(Attendance!$E$2:$ZZ$2=_xlfn.XLOOKUP(E$1,'Point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65" spans="1:26" x14ac:dyDescent="0.25">
      <c r="A65" s="60">
        <f>Attendance!A64</f>
        <v>62</v>
      </c>
      <c r="B65" s="60" t="str">
        <f>IF($A65=0,"",IFERROR(_xlfn.LET(_xlpm.x,INDEX(Attendance!$B:$B,MATCH($A65,Attendance!$A:$A,0)),IF(_xlpm.x=0,"",_xlpm.x)),""))</f>
        <v/>
      </c>
      <c r="C65" s="60" t="str">
        <f>IF($A65=0,"",IFERROR(_xlfn.LET(_xlpm.x,INDEX(Attendance!$C:$C,MATCH($A65,Attendance!$A:$A,0)),IF(_xlpm.x=0,"",_xlpm.x)),""))</f>
        <v/>
      </c>
      <c r="D65" s="60" t="str">
        <f>IF($A65=0,"",IFERROR(_xlfn.LET(_xlpm.x,INDEX(Attendance!$D:$D,MATCH($A65,Attendance!$A:$A,0)),IF(_xlpm.x=0,"",_xlpm.x)),""))</f>
        <v/>
      </c>
      <c r="E65" s="233" cm="1">
        <f t="array" ref="E65">SUMPRODUCT((LOWER(INDEX(Attendance!$D:$ZZ,MATCH($A65,Attendance!$A:$A,0),0))="x")*(Attendance!$D$2:$ZZ$2=_xlfn.XLOOKUP(E$1,'Point System'!$A:$A,'Point System'!$B:$B,""))*(TEXT(Attendance!$D$1:$ZZ$1,"mmm")="Jul"))*_xlfn.XLOOKUP(E$1,'Point System'!$A:$A,'Point System'!$C:$C,0)</f>
        <v>0</v>
      </c>
      <c r="F65" s="233" cm="1">
        <f t="array" ref="F65">SUMPRODUCT((LOWER(INDEX(Attendance!$D:$ZZ,MATCH($A65,Attendance!$A:$A,0),0))="x")*(Attendance!$D$2:$ZZ$2=_xlfn.XLOOKUP(F$1,'Point System'!$A:$A,'Point System'!$B:$B,""))*(TEXT(Attendance!$D$1:$ZZ$1,"mmm")="Jul"))*_xlfn.XLOOKUP(F$1,'Point System'!$A:$A,'Point System'!$C:$C,0)</f>
        <v>0</v>
      </c>
      <c r="G65" s="233" cm="1">
        <f t="array" ref="G65">SUMPRODUCT((LOWER(INDEX(Attendance!$D:$ZZ,MATCH($A65,Attendance!$A:$A,0),0))="x")*(Attendance!$D$2:$ZZ$2=_xlfn.XLOOKUP(G$1,'Point System'!$A:$A,'Point System'!$B:$B,""))*(TEXT(Attendance!$D$1:$ZZ$1,"mmm")="Jul"))*_xlfn.XLOOKUP(G$1,'Point System'!$A:$A,'Point System'!$C:$C,0)</f>
        <v>0</v>
      </c>
      <c r="H65" s="233" cm="1">
        <f t="array" ref="H65">SUMPRODUCT((LOWER(INDEX(Attendance!$D:$ZZ,MATCH($A65,Attendance!$A:$A,0),0))="x")*(Attendance!$D$2:$ZZ$2=_xlfn.XLOOKUP(H$1,'Point System'!$A:$A,'Point System'!$B:$B,""))*(TEXT(Attendance!$D$1:$ZZ$1,"mmm")="Jul"))*_xlfn.XLOOKUP(H$1,'Point System'!$A:$A,'Point System'!$C:$C,0)</f>
        <v>0</v>
      </c>
      <c r="I65" s="233" cm="1">
        <f t="array" ref="I65">SUMPRODUCT((LOWER(INDEX(Attendance!$D:$ZZ,MATCH($A65,Attendance!$A:$A,0),0))="x")*(Attendance!$D$2:$ZZ$2=_xlfn.XLOOKUP(I$1,'Point System'!$A:$A,'Point System'!$B:$B,""))*(TEXT(Attendance!$D$1:$ZZ$1,"mmm")="Jul"))*_xlfn.XLOOKUP(I$1,'Point System'!$A:$A,'Point System'!$C:$C,0)</f>
        <v>0</v>
      </c>
      <c r="J65" s="233" cm="1">
        <f t="array" ref="J65">SUMPRODUCT((LOWER(INDEX(Attendance!$D:$ZZ,MATCH($A65,Attendance!$A:$A,0),0))="x")*(Attendance!$D$2:$ZZ$2=_xlfn.XLOOKUP(J$1,'Point System'!$A:$A,'Point System'!$B:$B,""))*(TEXT(Attendance!$D$1:$ZZ$1,"mmm")="Jul"))*_xlfn.XLOOKUP(J$1,'Point System'!$A:$A,'Point System'!$C:$C,0)</f>
        <v>0</v>
      </c>
      <c r="K65" s="233" cm="1">
        <f t="array" ref="K65">SUMPRODUCT((LOWER(INDEX(Attendance!$D:$ZZ,MATCH($A65,Attendance!$A:$A,0),0))="x")*(Attendance!$D$2:$ZZ$2=_xlfn.XLOOKUP(K$1,'Point System'!$A:$A,'Point System'!$B:$B,""))*(TEXT(Attendance!$D$1:$ZZ$1,"mmm")="Jul"))*_xlfn.XLOOKUP(K$1,'Point System'!$A:$A,'Point System'!$C:$C,0)</f>
        <v>0</v>
      </c>
      <c r="L65" s="188"/>
      <c r="M65" s="188"/>
      <c r="N65" s="188"/>
      <c r="O65" s="188"/>
      <c r="P65" s="241">
        <f t="shared" si="0"/>
        <v>0</v>
      </c>
      <c r="Q65" s="242">
        <f>IFERROR(INDEX(Deduction!$AU:$AU,MATCH($A65,Deduction!$A:$A,0))*_xlfn.XLOOKUP(Q$1,'Point System'!$E:$E,'Point System'!$G:$G,0),0)</f>
        <v>0</v>
      </c>
      <c r="R65" s="242">
        <f>IFERROR(INDEX(Deduction!$AV:$AV,MATCH($A65,Deduction!$A:$A,0))*_xlfn.XLOOKUP(R$1,'Point System'!$E:$E,'Point System'!$G:$G,0),0)</f>
        <v>0</v>
      </c>
      <c r="S65" s="242">
        <f>IFERROR(INDEX(Deduction!$AW:$AW,MATCH($A65,Deduction!$A:$A,0))*_xlfn.XLOOKUP(S$1,'Point System'!$E:$E,'Point System'!$G:$G,0),0)</f>
        <v>0</v>
      </c>
      <c r="T65" s="242">
        <f>IFERROR(INDEX(Deduction!$AX:$AX,MATCH($A65,Deduction!$A:$A,0))*_xlfn.XLOOKUP(T$1,'Point System'!$E:$E,'Point System'!$G:$G,0),0)</f>
        <v>0</v>
      </c>
      <c r="U65" s="242">
        <f>IFERROR(INDEX(Deduction!$AY:$AY,MATCH($A65,Deduction!$A:$A,0))*_xlfn.XLOOKUP(U$1,'Point System'!$E:$E,'Point System'!$G:$G,0),0)</f>
        <v>0</v>
      </c>
      <c r="V65" s="242">
        <f>IFERROR(INDEX(Deduction!$AZ:$AZ,MATCH($A65,Deduction!$A:$A,0))*_xlfn.XLOOKUP(V$1,'Point System'!$E:$E,'Point System'!$G:$G,0),0)</f>
        <v>0</v>
      </c>
      <c r="W65" s="241">
        <f t="shared" si="1"/>
        <v>0</v>
      </c>
      <c r="X65" s="241">
        <f t="shared" si="2"/>
        <v>0</v>
      </c>
      <c r="Y65" s="244" cm="1">
        <f t="array" ref="Y65">IFERROR(SUMPRODUCT((LOWER(INDEX(Attendance!$E:$ZZ,MATCH($A65,Attendance!$A:$A,0),0))="x")*(TEXT(Attendance!$E$1:$ZZ$1,"mmm")="Jul"))/SUMPRODUCT((Attendance!$E$1:$ZZ$1&lt;&gt;"")*(TEXT(Attendance!$E$1:$ZZ$1,"mmm")="Jul")),0)</f>
        <v>0</v>
      </c>
      <c r="Z65" s="245" cm="1">
        <f t="array" ref="Z65">IFERROR(SUMPRODUCT((LOWER(INDEX(Attendance!$E:$ZZ,MATCH($A65,Attendance!$A:$A,0),0))="x")*(Attendance!$E$2:$ZZ$2=_xlfn.XLOOKUP(E$1,'Point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66" spans="1:26" x14ac:dyDescent="0.25">
      <c r="A66" s="58">
        <f>Attendance!A65</f>
        <v>63</v>
      </c>
      <c r="B66" s="60" t="str">
        <f>IF($A66=0,"",IFERROR(_xlfn.LET(_xlpm.x,INDEX(Attendance!$B:$B,MATCH($A66,Attendance!$A:$A,0)),IF(_xlpm.x=0,"",_xlpm.x)),""))</f>
        <v/>
      </c>
      <c r="C66" s="60" t="str">
        <f>IF($A66=0,"",IFERROR(_xlfn.LET(_xlpm.x,INDEX(Attendance!$C:$C,MATCH($A66,Attendance!$A:$A,0)),IF(_xlpm.x=0,"",_xlpm.x)),""))</f>
        <v/>
      </c>
      <c r="D66" s="60" t="str">
        <f>IF($A66=0,"",IFERROR(_xlfn.LET(_xlpm.x,INDEX(Attendance!$D:$D,MATCH($A66,Attendance!$A:$A,0)),IF(_xlpm.x=0,"",_xlpm.x)),""))</f>
        <v/>
      </c>
      <c r="E66" s="233" cm="1">
        <f t="array" ref="E66">SUMPRODUCT((LOWER(INDEX(Attendance!$D:$ZZ,MATCH($A66,Attendance!$A:$A,0),0))="x")*(Attendance!$D$2:$ZZ$2=_xlfn.XLOOKUP(E$1,'Point System'!$A:$A,'Point System'!$B:$B,""))*(TEXT(Attendance!$D$1:$ZZ$1,"mmm")="Jul"))*_xlfn.XLOOKUP(E$1,'Point System'!$A:$A,'Point System'!$C:$C,0)</f>
        <v>0</v>
      </c>
      <c r="F66" s="233" cm="1">
        <f t="array" ref="F66">SUMPRODUCT((LOWER(INDEX(Attendance!$D:$ZZ,MATCH($A66,Attendance!$A:$A,0),0))="x")*(Attendance!$D$2:$ZZ$2=_xlfn.XLOOKUP(F$1,'Point System'!$A:$A,'Point System'!$B:$B,""))*(TEXT(Attendance!$D$1:$ZZ$1,"mmm")="Jul"))*_xlfn.XLOOKUP(F$1,'Point System'!$A:$A,'Point System'!$C:$C,0)</f>
        <v>0</v>
      </c>
      <c r="G66" s="233" cm="1">
        <f t="array" ref="G66">SUMPRODUCT((LOWER(INDEX(Attendance!$D:$ZZ,MATCH($A66,Attendance!$A:$A,0),0))="x")*(Attendance!$D$2:$ZZ$2=_xlfn.XLOOKUP(G$1,'Point System'!$A:$A,'Point System'!$B:$B,""))*(TEXT(Attendance!$D$1:$ZZ$1,"mmm")="Jul"))*_xlfn.XLOOKUP(G$1,'Point System'!$A:$A,'Point System'!$C:$C,0)</f>
        <v>0</v>
      </c>
      <c r="H66" s="233" cm="1">
        <f t="array" ref="H66">SUMPRODUCT((LOWER(INDEX(Attendance!$D:$ZZ,MATCH($A66,Attendance!$A:$A,0),0))="x")*(Attendance!$D$2:$ZZ$2=_xlfn.XLOOKUP(H$1,'Point System'!$A:$A,'Point System'!$B:$B,""))*(TEXT(Attendance!$D$1:$ZZ$1,"mmm")="Jul"))*_xlfn.XLOOKUP(H$1,'Point System'!$A:$A,'Point System'!$C:$C,0)</f>
        <v>0</v>
      </c>
      <c r="I66" s="233" cm="1">
        <f t="array" ref="I66">SUMPRODUCT((LOWER(INDEX(Attendance!$D:$ZZ,MATCH($A66,Attendance!$A:$A,0),0))="x")*(Attendance!$D$2:$ZZ$2=_xlfn.XLOOKUP(I$1,'Point System'!$A:$A,'Point System'!$B:$B,""))*(TEXT(Attendance!$D$1:$ZZ$1,"mmm")="Jul"))*_xlfn.XLOOKUP(I$1,'Point System'!$A:$A,'Point System'!$C:$C,0)</f>
        <v>0</v>
      </c>
      <c r="J66" s="233" cm="1">
        <f t="array" ref="J66">SUMPRODUCT((LOWER(INDEX(Attendance!$D:$ZZ,MATCH($A66,Attendance!$A:$A,0),0))="x")*(Attendance!$D$2:$ZZ$2=_xlfn.XLOOKUP(J$1,'Point System'!$A:$A,'Point System'!$B:$B,""))*(TEXT(Attendance!$D$1:$ZZ$1,"mmm")="Jul"))*_xlfn.XLOOKUP(J$1,'Point System'!$A:$A,'Point System'!$C:$C,0)</f>
        <v>0</v>
      </c>
      <c r="K66" s="233" cm="1">
        <f t="array" ref="K66">SUMPRODUCT((LOWER(INDEX(Attendance!$D:$ZZ,MATCH($A66,Attendance!$A:$A,0),0))="x")*(Attendance!$D$2:$ZZ$2=_xlfn.XLOOKUP(K$1,'Point System'!$A:$A,'Point System'!$B:$B,""))*(TEXT(Attendance!$D$1:$ZZ$1,"mmm")="Jul"))*_xlfn.XLOOKUP(K$1,'Point System'!$A:$A,'Point System'!$C:$C,0)</f>
        <v>0</v>
      </c>
      <c r="L66" s="188"/>
      <c r="M66" s="188"/>
      <c r="N66" s="188"/>
      <c r="O66" s="188"/>
      <c r="P66" s="241">
        <f t="shared" si="0"/>
        <v>0</v>
      </c>
      <c r="Q66" s="242">
        <f>IFERROR(INDEX(Deduction!$AU:$AU,MATCH($A66,Deduction!$A:$A,0))*_xlfn.XLOOKUP(Q$1,'Point System'!$E:$E,'Point System'!$G:$G,0),0)</f>
        <v>0</v>
      </c>
      <c r="R66" s="242">
        <f>IFERROR(INDEX(Deduction!$AV:$AV,MATCH($A66,Deduction!$A:$A,0))*_xlfn.XLOOKUP(R$1,'Point System'!$E:$E,'Point System'!$G:$G,0),0)</f>
        <v>0</v>
      </c>
      <c r="S66" s="242">
        <f>IFERROR(INDEX(Deduction!$AW:$AW,MATCH($A66,Deduction!$A:$A,0))*_xlfn.XLOOKUP(S$1,'Point System'!$E:$E,'Point System'!$G:$G,0),0)</f>
        <v>0</v>
      </c>
      <c r="T66" s="242">
        <f>IFERROR(INDEX(Deduction!$AX:$AX,MATCH($A66,Deduction!$A:$A,0))*_xlfn.XLOOKUP(T$1,'Point System'!$E:$E,'Point System'!$G:$G,0),0)</f>
        <v>0</v>
      </c>
      <c r="U66" s="242">
        <f>IFERROR(INDEX(Deduction!$AY:$AY,MATCH($A66,Deduction!$A:$A,0))*_xlfn.XLOOKUP(U$1,'Point System'!$E:$E,'Point System'!$G:$G,0),0)</f>
        <v>0</v>
      </c>
      <c r="V66" s="242">
        <f>IFERROR(INDEX(Deduction!$AZ:$AZ,MATCH($A66,Deduction!$A:$A,0))*_xlfn.XLOOKUP(V$1,'Point System'!$E:$E,'Point System'!$G:$G,0),0)</f>
        <v>0</v>
      </c>
      <c r="W66" s="241">
        <f t="shared" si="1"/>
        <v>0</v>
      </c>
      <c r="X66" s="241">
        <f t="shared" si="2"/>
        <v>0</v>
      </c>
      <c r="Y66" s="244" cm="1">
        <f t="array" ref="Y66">IFERROR(SUMPRODUCT((LOWER(INDEX(Attendance!$E:$ZZ,MATCH($A66,Attendance!$A:$A,0),0))="x")*(TEXT(Attendance!$E$1:$ZZ$1,"mmm")="Jul"))/SUMPRODUCT((Attendance!$E$1:$ZZ$1&lt;&gt;"")*(TEXT(Attendance!$E$1:$ZZ$1,"mmm")="Jul")),0)</f>
        <v>0</v>
      </c>
      <c r="Z66" s="245" cm="1">
        <f t="array" ref="Z66">IFERROR(SUMPRODUCT((LOWER(INDEX(Attendance!$E:$ZZ,MATCH($A66,Attendance!$A:$A,0),0))="x")*(Attendance!$E$2:$ZZ$2=_xlfn.XLOOKUP(E$1,'Point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67" spans="1:26" x14ac:dyDescent="0.25">
      <c r="A67" s="60">
        <f>Attendance!A66</f>
        <v>64</v>
      </c>
      <c r="B67" s="60" t="str">
        <f>IF($A67=0,"",IFERROR(_xlfn.LET(_xlpm.x,INDEX(Attendance!$B:$B,MATCH($A67,Attendance!$A:$A,0)),IF(_xlpm.x=0,"",_xlpm.x)),""))</f>
        <v/>
      </c>
      <c r="C67" s="60" t="str">
        <f>IF($A67=0,"",IFERROR(_xlfn.LET(_xlpm.x,INDEX(Attendance!$C:$C,MATCH($A67,Attendance!$A:$A,0)),IF(_xlpm.x=0,"",_xlpm.x)),""))</f>
        <v/>
      </c>
      <c r="D67" s="60" t="str">
        <f>IF($A67=0,"",IFERROR(_xlfn.LET(_xlpm.x,INDEX(Attendance!$D:$D,MATCH($A67,Attendance!$A:$A,0)),IF(_xlpm.x=0,"",_xlpm.x)),""))</f>
        <v/>
      </c>
      <c r="E67" s="233" cm="1">
        <f t="array" ref="E67">SUMPRODUCT((LOWER(INDEX(Attendance!$D:$ZZ,MATCH($A67,Attendance!$A:$A,0),0))="x")*(Attendance!$D$2:$ZZ$2=_xlfn.XLOOKUP(E$1,'Point System'!$A:$A,'Point System'!$B:$B,""))*(TEXT(Attendance!$D$1:$ZZ$1,"mmm")="Jul"))*_xlfn.XLOOKUP(E$1,'Point System'!$A:$A,'Point System'!$C:$C,0)</f>
        <v>0</v>
      </c>
      <c r="F67" s="233" cm="1">
        <f t="array" ref="F67">SUMPRODUCT((LOWER(INDEX(Attendance!$D:$ZZ,MATCH($A67,Attendance!$A:$A,0),0))="x")*(Attendance!$D$2:$ZZ$2=_xlfn.XLOOKUP(F$1,'Point System'!$A:$A,'Point System'!$B:$B,""))*(TEXT(Attendance!$D$1:$ZZ$1,"mmm")="Jul"))*_xlfn.XLOOKUP(F$1,'Point System'!$A:$A,'Point System'!$C:$C,0)</f>
        <v>0</v>
      </c>
      <c r="G67" s="233" cm="1">
        <f t="array" ref="G67">SUMPRODUCT((LOWER(INDEX(Attendance!$D:$ZZ,MATCH($A67,Attendance!$A:$A,0),0))="x")*(Attendance!$D$2:$ZZ$2=_xlfn.XLOOKUP(G$1,'Point System'!$A:$A,'Point System'!$B:$B,""))*(TEXT(Attendance!$D$1:$ZZ$1,"mmm")="Jul"))*_xlfn.XLOOKUP(G$1,'Point System'!$A:$A,'Point System'!$C:$C,0)</f>
        <v>0</v>
      </c>
      <c r="H67" s="233" cm="1">
        <f t="array" ref="H67">SUMPRODUCT((LOWER(INDEX(Attendance!$D:$ZZ,MATCH($A67,Attendance!$A:$A,0),0))="x")*(Attendance!$D$2:$ZZ$2=_xlfn.XLOOKUP(H$1,'Point System'!$A:$A,'Point System'!$B:$B,""))*(TEXT(Attendance!$D$1:$ZZ$1,"mmm")="Jul"))*_xlfn.XLOOKUP(H$1,'Point System'!$A:$A,'Point System'!$C:$C,0)</f>
        <v>0</v>
      </c>
      <c r="I67" s="233" cm="1">
        <f t="array" ref="I67">SUMPRODUCT((LOWER(INDEX(Attendance!$D:$ZZ,MATCH($A67,Attendance!$A:$A,0),0))="x")*(Attendance!$D$2:$ZZ$2=_xlfn.XLOOKUP(I$1,'Point System'!$A:$A,'Point System'!$B:$B,""))*(TEXT(Attendance!$D$1:$ZZ$1,"mmm")="Jul"))*_xlfn.XLOOKUP(I$1,'Point System'!$A:$A,'Point System'!$C:$C,0)</f>
        <v>0</v>
      </c>
      <c r="J67" s="233" cm="1">
        <f t="array" ref="J67">SUMPRODUCT((LOWER(INDEX(Attendance!$D:$ZZ,MATCH($A67,Attendance!$A:$A,0),0))="x")*(Attendance!$D$2:$ZZ$2=_xlfn.XLOOKUP(J$1,'Point System'!$A:$A,'Point System'!$B:$B,""))*(TEXT(Attendance!$D$1:$ZZ$1,"mmm")="Jul"))*_xlfn.XLOOKUP(J$1,'Point System'!$A:$A,'Point System'!$C:$C,0)</f>
        <v>0</v>
      </c>
      <c r="K67" s="233" cm="1">
        <f t="array" ref="K67">SUMPRODUCT((LOWER(INDEX(Attendance!$D:$ZZ,MATCH($A67,Attendance!$A:$A,0),0))="x")*(Attendance!$D$2:$ZZ$2=_xlfn.XLOOKUP(K$1,'Point System'!$A:$A,'Point System'!$B:$B,""))*(TEXT(Attendance!$D$1:$ZZ$1,"mmm")="Jul"))*_xlfn.XLOOKUP(K$1,'Point System'!$A:$A,'Point System'!$C:$C,0)</f>
        <v>0</v>
      </c>
      <c r="L67" s="188"/>
      <c r="M67" s="188"/>
      <c r="N67" s="188"/>
      <c r="O67" s="188"/>
      <c r="P67" s="241">
        <f t="shared" si="0"/>
        <v>0</v>
      </c>
      <c r="Q67" s="242">
        <f>IFERROR(INDEX(Deduction!$AU:$AU,MATCH($A67,Deduction!$A:$A,0))*_xlfn.XLOOKUP(Q$1,'Point System'!$E:$E,'Point System'!$G:$G,0),0)</f>
        <v>0</v>
      </c>
      <c r="R67" s="242">
        <f>IFERROR(INDEX(Deduction!$AV:$AV,MATCH($A67,Deduction!$A:$A,0))*_xlfn.XLOOKUP(R$1,'Point System'!$E:$E,'Point System'!$G:$G,0),0)</f>
        <v>0</v>
      </c>
      <c r="S67" s="242">
        <f>IFERROR(INDEX(Deduction!$AW:$AW,MATCH($A67,Deduction!$A:$A,0))*_xlfn.XLOOKUP(S$1,'Point System'!$E:$E,'Point System'!$G:$G,0),0)</f>
        <v>0</v>
      </c>
      <c r="T67" s="242">
        <f>IFERROR(INDEX(Deduction!$AX:$AX,MATCH($A67,Deduction!$A:$A,0))*_xlfn.XLOOKUP(T$1,'Point System'!$E:$E,'Point System'!$G:$G,0),0)</f>
        <v>0</v>
      </c>
      <c r="U67" s="242">
        <f>IFERROR(INDEX(Deduction!$AY:$AY,MATCH($A67,Deduction!$A:$A,0))*_xlfn.XLOOKUP(U$1,'Point System'!$E:$E,'Point System'!$G:$G,0),0)</f>
        <v>0</v>
      </c>
      <c r="V67" s="242">
        <f>IFERROR(INDEX(Deduction!$AZ:$AZ,MATCH($A67,Deduction!$A:$A,0))*_xlfn.XLOOKUP(V$1,'Point System'!$E:$E,'Point System'!$G:$G,0),0)</f>
        <v>0</v>
      </c>
      <c r="W67" s="241">
        <f t="shared" si="1"/>
        <v>0</v>
      </c>
      <c r="X67" s="241">
        <f t="shared" si="2"/>
        <v>0</v>
      </c>
      <c r="Y67" s="244" cm="1">
        <f t="array" ref="Y67">IFERROR(SUMPRODUCT((LOWER(INDEX(Attendance!$E:$ZZ,MATCH($A67,Attendance!$A:$A,0),0))="x")*(TEXT(Attendance!$E$1:$ZZ$1,"mmm")="Jul"))/SUMPRODUCT((Attendance!$E$1:$ZZ$1&lt;&gt;"")*(TEXT(Attendance!$E$1:$ZZ$1,"mmm")="Jul")),0)</f>
        <v>0</v>
      </c>
      <c r="Z67" s="245" cm="1">
        <f t="array" ref="Z67">IFERROR(SUMPRODUCT((LOWER(INDEX(Attendance!$E:$ZZ,MATCH($A67,Attendance!$A:$A,0),0))="x")*(Attendance!$E$2:$ZZ$2=_xlfn.XLOOKUP(E$1,'Point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68" spans="1:26" x14ac:dyDescent="0.25">
      <c r="A68" s="58">
        <f>Attendance!A67</f>
        <v>65</v>
      </c>
      <c r="B68" s="60" t="str">
        <f>IF($A68=0,"",IFERROR(_xlfn.LET(_xlpm.x,INDEX(Attendance!$B:$B,MATCH($A68,Attendance!$A:$A,0)),IF(_xlpm.x=0,"",_xlpm.x)),""))</f>
        <v/>
      </c>
      <c r="C68" s="60" t="str">
        <f>IF($A68=0,"",IFERROR(_xlfn.LET(_xlpm.x,INDEX(Attendance!$C:$C,MATCH($A68,Attendance!$A:$A,0)),IF(_xlpm.x=0,"",_xlpm.x)),""))</f>
        <v/>
      </c>
      <c r="D68" s="60" t="str">
        <f>IF($A68=0,"",IFERROR(_xlfn.LET(_xlpm.x,INDEX(Attendance!$D:$D,MATCH($A68,Attendance!$A:$A,0)),IF(_xlpm.x=0,"",_xlpm.x)),""))</f>
        <v/>
      </c>
      <c r="E68" s="233" cm="1">
        <f t="array" ref="E68">SUMPRODUCT((LOWER(INDEX(Attendance!$D:$ZZ,MATCH($A68,Attendance!$A:$A,0),0))="x")*(Attendance!$D$2:$ZZ$2=_xlfn.XLOOKUP(E$1,'Point System'!$A:$A,'Point System'!$B:$B,""))*(TEXT(Attendance!$D$1:$ZZ$1,"mmm")="Jul"))*_xlfn.XLOOKUP(E$1,'Point System'!$A:$A,'Point System'!$C:$C,0)</f>
        <v>0</v>
      </c>
      <c r="F68" s="233" cm="1">
        <f t="array" ref="F68">SUMPRODUCT((LOWER(INDEX(Attendance!$D:$ZZ,MATCH($A68,Attendance!$A:$A,0),0))="x")*(Attendance!$D$2:$ZZ$2=_xlfn.XLOOKUP(F$1,'Point System'!$A:$A,'Point System'!$B:$B,""))*(TEXT(Attendance!$D$1:$ZZ$1,"mmm")="Jul"))*_xlfn.XLOOKUP(F$1,'Point System'!$A:$A,'Point System'!$C:$C,0)</f>
        <v>0</v>
      </c>
      <c r="G68" s="233" cm="1">
        <f t="array" ref="G68">SUMPRODUCT((LOWER(INDEX(Attendance!$D:$ZZ,MATCH($A68,Attendance!$A:$A,0),0))="x")*(Attendance!$D$2:$ZZ$2=_xlfn.XLOOKUP(G$1,'Point System'!$A:$A,'Point System'!$B:$B,""))*(TEXT(Attendance!$D$1:$ZZ$1,"mmm")="Jul"))*_xlfn.XLOOKUP(G$1,'Point System'!$A:$A,'Point System'!$C:$C,0)</f>
        <v>0</v>
      </c>
      <c r="H68" s="233" cm="1">
        <f t="array" ref="H68">SUMPRODUCT((LOWER(INDEX(Attendance!$D:$ZZ,MATCH($A68,Attendance!$A:$A,0),0))="x")*(Attendance!$D$2:$ZZ$2=_xlfn.XLOOKUP(H$1,'Point System'!$A:$A,'Point System'!$B:$B,""))*(TEXT(Attendance!$D$1:$ZZ$1,"mmm")="Jul"))*_xlfn.XLOOKUP(H$1,'Point System'!$A:$A,'Point System'!$C:$C,0)</f>
        <v>0</v>
      </c>
      <c r="I68" s="233" cm="1">
        <f t="array" ref="I68">SUMPRODUCT((LOWER(INDEX(Attendance!$D:$ZZ,MATCH($A68,Attendance!$A:$A,0),0))="x")*(Attendance!$D$2:$ZZ$2=_xlfn.XLOOKUP(I$1,'Point System'!$A:$A,'Point System'!$B:$B,""))*(TEXT(Attendance!$D$1:$ZZ$1,"mmm")="Jul"))*_xlfn.XLOOKUP(I$1,'Point System'!$A:$A,'Point System'!$C:$C,0)</f>
        <v>0</v>
      </c>
      <c r="J68" s="233" cm="1">
        <f t="array" ref="J68">SUMPRODUCT((LOWER(INDEX(Attendance!$D:$ZZ,MATCH($A68,Attendance!$A:$A,0),0))="x")*(Attendance!$D$2:$ZZ$2=_xlfn.XLOOKUP(J$1,'Point System'!$A:$A,'Point System'!$B:$B,""))*(TEXT(Attendance!$D$1:$ZZ$1,"mmm")="Jul"))*_xlfn.XLOOKUP(J$1,'Point System'!$A:$A,'Point System'!$C:$C,0)</f>
        <v>0</v>
      </c>
      <c r="K68" s="233" cm="1">
        <f t="array" ref="K68">SUMPRODUCT((LOWER(INDEX(Attendance!$D:$ZZ,MATCH($A68,Attendance!$A:$A,0),0))="x")*(Attendance!$D$2:$ZZ$2=_xlfn.XLOOKUP(K$1,'Point System'!$A:$A,'Point System'!$B:$B,""))*(TEXT(Attendance!$D$1:$ZZ$1,"mmm")="Jul"))*_xlfn.XLOOKUP(K$1,'Point System'!$A:$A,'Point System'!$C:$C,0)</f>
        <v>0</v>
      </c>
      <c r="L68" s="188"/>
      <c r="M68" s="188"/>
      <c r="N68" s="188"/>
      <c r="O68" s="188"/>
      <c r="P68" s="241">
        <f t="shared" ref="P68:P131" si="3">SUM(E68:O68)</f>
        <v>0</v>
      </c>
      <c r="Q68" s="242">
        <f>IFERROR(INDEX(Deduction!$AU:$AU,MATCH($A68,Deduction!$A:$A,0))*_xlfn.XLOOKUP(Q$1,'Point System'!$E:$E,'Point System'!$G:$G,0),0)</f>
        <v>0</v>
      </c>
      <c r="R68" s="242">
        <f>IFERROR(INDEX(Deduction!$AV:$AV,MATCH($A68,Deduction!$A:$A,0))*_xlfn.XLOOKUP(R$1,'Point System'!$E:$E,'Point System'!$G:$G,0),0)</f>
        <v>0</v>
      </c>
      <c r="S68" s="242">
        <f>IFERROR(INDEX(Deduction!$AW:$AW,MATCH($A68,Deduction!$A:$A,0))*_xlfn.XLOOKUP(S$1,'Point System'!$E:$E,'Point System'!$G:$G,0),0)</f>
        <v>0</v>
      </c>
      <c r="T68" s="242">
        <f>IFERROR(INDEX(Deduction!$AX:$AX,MATCH($A68,Deduction!$A:$A,0))*_xlfn.XLOOKUP(T$1,'Point System'!$E:$E,'Point System'!$G:$G,0),0)</f>
        <v>0</v>
      </c>
      <c r="U68" s="242">
        <f>IFERROR(INDEX(Deduction!$AY:$AY,MATCH($A68,Deduction!$A:$A,0))*_xlfn.XLOOKUP(U$1,'Point System'!$E:$E,'Point System'!$G:$G,0),0)</f>
        <v>0</v>
      </c>
      <c r="V68" s="242">
        <f>IFERROR(INDEX(Deduction!$AZ:$AZ,MATCH($A68,Deduction!$A:$A,0))*_xlfn.XLOOKUP(V$1,'Point System'!$E:$E,'Point System'!$G:$G,0),0)</f>
        <v>0</v>
      </c>
      <c r="W68" s="241">
        <f t="shared" ref="W68:W131" si="4">SUM(Q68:V68)</f>
        <v>0</v>
      </c>
      <c r="X68" s="241">
        <f t="shared" ref="X68:X131" si="5">P68-W68</f>
        <v>0</v>
      </c>
      <c r="Y68" s="244" cm="1">
        <f t="array" ref="Y68">IFERROR(SUMPRODUCT((LOWER(INDEX(Attendance!$E:$ZZ,MATCH($A68,Attendance!$A:$A,0),0))="x")*(TEXT(Attendance!$E$1:$ZZ$1,"mmm")="Jul"))/SUMPRODUCT((Attendance!$E$1:$ZZ$1&lt;&gt;"")*(TEXT(Attendance!$E$1:$ZZ$1,"mmm")="Jul")),0)</f>
        <v>0</v>
      </c>
      <c r="Z68" s="245" cm="1">
        <f t="array" ref="Z68">IFERROR(SUMPRODUCT((LOWER(INDEX(Attendance!$E:$ZZ,MATCH($A68,Attendance!$A:$A,0),0))="x")*(Attendance!$E$2:$ZZ$2=_xlfn.XLOOKUP(E$1,'Point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69" spans="1:26" x14ac:dyDescent="0.25">
      <c r="A69" s="60">
        <f>Attendance!A68</f>
        <v>66</v>
      </c>
      <c r="B69" s="60" t="str">
        <f>IF($A69=0,"",IFERROR(_xlfn.LET(_xlpm.x,INDEX(Attendance!$B:$B,MATCH($A69,Attendance!$A:$A,0)),IF(_xlpm.x=0,"",_xlpm.x)),""))</f>
        <v/>
      </c>
      <c r="C69" s="60" t="str">
        <f>IF($A69=0,"",IFERROR(_xlfn.LET(_xlpm.x,INDEX(Attendance!$C:$C,MATCH($A69,Attendance!$A:$A,0)),IF(_xlpm.x=0,"",_xlpm.x)),""))</f>
        <v/>
      </c>
      <c r="D69" s="60" t="str">
        <f>IF($A69=0,"",IFERROR(_xlfn.LET(_xlpm.x,INDEX(Attendance!$D:$D,MATCH($A69,Attendance!$A:$A,0)),IF(_xlpm.x=0,"",_xlpm.x)),""))</f>
        <v/>
      </c>
      <c r="E69" s="233" cm="1">
        <f t="array" ref="E69">SUMPRODUCT((LOWER(INDEX(Attendance!$D:$ZZ,MATCH($A69,Attendance!$A:$A,0),0))="x")*(Attendance!$D$2:$ZZ$2=_xlfn.XLOOKUP(E$1,'Point System'!$A:$A,'Point System'!$B:$B,""))*(TEXT(Attendance!$D$1:$ZZ$1,"mmm")="Jul"))*_xlfn.XLOOKUP(E$1,'Point System'!$A:$A,'Point System'!$C:$C,0)</f>
        <v>0</v>
      </c>
      <c r="F69" s="233" cm="1">
        <f t="array" ref="F69">SUMPRODUCT((LOWER(INDEX(Attendance!$D:$ZZ,MATCH($A69,Attendance!$A:$A,0),0))="x")*(Attendance!$D$2:$ZZ$2=_xlfn.XLOOKUP(F$1,'Point System'!$A:$A,'Point System'!$B:$B,""))*(TEXT(Attendance!$D$1:$ZZ$1,"mmm")="Jul"))*_xlfn.XLOOKUP(F$1,'Point System'!$A:$A,'Point System'!$C:$C,0)</f>
        <v>0</v>
      </c>
      <c r="G69" s="233" cm="1">
        <f t="array" ref="G69">SUMPRODUCT((LOWER(INDEX(Attendance!$D:$ZZ,MATCH($A69,Attendance!$A:$A,0),0))="x")*(Attendance!$D$2:$ZZ$2=_xlfn.XLOOKUP(G$1,'Point System'!$A:$A,'Point System'!$B:$B,""))*(TEXT(Attendance!$D$1:$ZZ$1,"mmm")="Jul"))*_xlfn.XLOOKUP(G$1,'Point System'!$A:$A,'Point System'!$C:$C,0)</f>
        <v>0</v>
      </c>
      <c r="H69" s="233" cm="1">
        <f t="array" ref="H69">SUMPRODUCT((LOWER(INDEX(Attendance!$D:$ZZ,MATCH($A69,Attendance!$A:$A,0),0))="x")*(Attendance!$D$2:$ZZ$2=_xlfn.XLOOKUP(H$1,'Point System'!$A:$A,'Point System'!$B:$B,""))*(TEXT(Attendance!$D$1:$ZZ$1,"mmm")="Jul"))*_xlfn.XLOOKUP(H$1,'Point System'!$A:$A,'Point System'!$C:$C,0)</f>
        <v>0</v>
      </c>
      <c r="I69" s="233" cm="1">
        <f t="array" ref="I69">SUMPRODUCT((LOWER(INDEX(Attendance!$D:$ZZ,MATCH($A69,Attendance!$A:$A,0),0))="x")*(Attendance!$D$2:$ZZ$2=_xlfn.XLOOKUP(I$1,'Point System'!$A:$A,'Point System'!$B:$B,""))*(TEXT(Attendance!$D$1:$ZZ$1,"mmm")="Jul"))*_xlfn.XLOOKUP(I$1,'Point System'!$A:$A,'Point System'!$C:$C,0)</f>
        <v>0</v>
      </c>
      <c r="J69" s="233" cm="1">
        <f t="array" ref="J69">SUMPRODUCT((LOWER(INDEX(Attendance!$D:$ZZ,MATCH($A69,Attendance!$A:$A,0),0))="x")*(Attendance!$D$2:$ZZ$2=_xlfn.XLOOKUP(J$1,'Point System'!$A:$A,'Point System'!$B:$B,""))*(TEXT(Attendance!$D$1:$ZZ$1,"mmm")="Jul"))*_xlfn.XLOOKUP(J$1,'Point System'!$A:$A,'Point System'!$C:$C,0)</f>
        <v>0</v>
      </c>
      <c r="K69" s="233" cm="1">
        <f t="array" ref="K69">SUMPRODUCT((LOWER(INDEX(Attendance!$D:$ZZ,MATCH($A69,Attendance!$A:$A,0),0))="x")*(Attendance!$D$2:$ZZ$2=_xlfn.XLOOKUP(K$1,'Point System'!$A:$A,'Point System'!$B:$B,""))*(TEXT(Attendance!$D$1:$ZZ$1,"mmm")="Jul"))*_xlfn.XLOOKUP(K$1,'Point System'!$A:$A,'Point System'!$C:$C,0)</f>
        <v>0</v>
      </c>
      <c r="L69" s="188"/>
      <c r="M69" s="188"/>
      <c r="N69" s="188"/>
      <c r="O69" s="188"/>
      <c r="P69" s="241">
        <f t="shared" si="3"/>
        <v>0</v>
      </c>
      <c r="Q69" s="242">
        <f>IFERROR(INDEX(Deduction!$AU:$AU,MATCH($A69,Deduction!$A:$A,0))*_xlfn.XLOOKUP(Q$1,'Point System'!$E:$E,'Point System'!$G:$G,0),0)</f>
        <v>0</v>
      </c>
      <c r="R69" s="242">
        <f>IFERROR(INDEX(Deduction!$AV:$AV,MATCH($A69,Deduction!$A:$A,0))*_xlfn.XLOOKUP(R$1,'Point System'!$E:$E,'Point System'!$G:$G,0),0)</f>
        <v>0</v>
      </c>
      <c r="S69" s="242">
        <f>IFERROR(INDEX(Deduction!$AW:$AW,MATCH($A69,Deduction!$A:$A,0))*_xlfn.XLOOKUP(S$1,'Point System'!$E:$E,'Point System'!$G:$G,0),0)</f>
        <v>0</v>
      </c>
      <c r="T69" s="242">
        <f>IFERROR(INDEX(Deduction!$AX:$AX,MATCH($A69,Deduction!$A:$A,0))*_xlfn.XLOOKUP(T$1,'Point System'!$E:$E,'Point System'!$G:$G,0),0)</f>
        <v>0</v>
      </c>
      <c r="U69" s="242">
        <f>IFERROR(INDEX(Deduction!$AY:$AY,MATCH($A69,Deduction!$A:$A,0))*_xlfn.XLOOKUP(U$1,'Point System'!$E:$E,'Point System'!$G:$G,0),0)</f>
        <v>0</v>
      </c>
      <c r="V69" s="242">
        <f>IFERROR(INDEX(Deduction!$AZ:$AZ,MATCH($A69,Deduction!$A:$A,0))*_xlfn.XLOOKUP(V$1,'Point System'!$E:$E,'Point System'!$G:$G,0),0)</f>
        <v>0</v>
      </c>
      <c r="W69" s="241">
        <f t="shared" si="4"/>
        <v>0</v>
      </c>
      <c r="X69" s="241">
        <f t="shared" si="5"/>
        <v>0</v>
      </c>
      <c r="Y69" s="244" cm="1">
        <f t="array" ref="Y69">IFERROR(SUMPRODUCT((LOWER(INDEX(Attendance!$E:$ZZ,MATCH($A69,Attendance!$A:$A,0),0))="x")*(TEXT(Attendance!$E$1:$ZZ$1,"mmm")="Jul"))/SUMPRODUCT((Attendance!$E$1:$ZZ$1&lt;&gt;"")*(TEXT(Attendance!$E$1:$ZZ$1,"mmm")="Jul")),0)</f>
        <v>0</v>
      </c>
      <c r="Z69" s="245" cm="1">
        <f t="array" ref="Z69">IFERROR(SUMPRODUCT((LOWER(INDEX(Attendance!$E:$ZZ,MATCH($A69,Attendance!$A:$A,0),0))="x")*(Attendance!$E$2:$ZZ$2=_xlfn.XLOOKUP(E$1,'Point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70" spans="1:26" x14ac:dyDescent="0.25">
      <c r="A70" s="58">
        <f>Attendance!A69</f>
        <v>67</v>
      </c>
      <c r="B70" s="60" t="str">
        <f>IF($A70=0,"",IFERROR(_xlfn.LET(_xlpm.x,INDEX(Attendance!$B:$B,MATCH($A70,Attendance!$A:$A,0)),IF(_xlpm.x=0,"",_xlpm.x)),""))</f>
        <v/>
      </c>
      <c r="C70" s="60" t="str">
        <f>IF($A70=0,"",IFERROR(_xlfn.LET(_xlpm.x,INDEX(Attendance!$C:$C,MATCH($A70,Attendance!$A:$A,0)),IF(_xlpm.x=0,"",_xlpm.x)),""))</f>
        <v/>
      </c>
      <c r="D70" s="60" t="str">
        <f>IF($A70=0,"",IFERROR(_xlfn.LET(_xlpm.x,INDEX(Attendance!$D:$D,MATCH($A70,Attendance!$A:$A,0)),IF(_xlpm.x=0,"",_xlpm.x)),""))</f>
        <v/>
      </c>
      <c r="E70" s="233" cm="1">
        <f t="array" ref="E70">SUMPRODUCT((LOWER(INDEX(Attendance!$D:$ZZ,MATCH($A70,Attendance!$A:$A,0),0))="x")*(Attendance!$D$2:$ZZ$2=_xlfn.XLOOKUP(E$1,'Point System'!$A:$A,'Point System'!$B:$B,""))*(TEXT(Attendance!$D$1:$ZZ$1,"mmm")="Jul"))*_xlfn.XLOOKUP(E$1,'Point System'!$A:$A,'Point System'!$C:$C,0)</f>
        <v>0</v>
      </c>
      <c r="F70" s="233" cm="1">
        <f t="array" ref="F70">SUMPRODUCT((LOWER(INDEX(Attendance!$D:$ZZ,MATCH($A70,Attendance!$A:$A,0),0))="x")*(Attendance!$D$2:$ZZ$2=_xlfn.XLOOKUP(F$1,'Point System'!$A:$A,'Point System'!$B:$B,""))*(TEXT(Attendance!$D$1:$ZZ$1,"mmm")="Jul"))*_xlfn.XLOOKUP(F$1,'Point System'!$A:$A,'Point System'!$C:$C,0)</f>
        <v>0</v>
      </c>
      <c r="G70" s="233" cm="1">
        <f t="array" ref="G70">SUMPRODUCT((LOWER(INDEX(Attendance!$D:$ZZ,MATCH($A70,Attendance!$A:$A,0),0))="x")*(Attendance!$D$2:$ZZ$2=_xlfn.XLOOKUP(G$1,'Point System'!$A:$A,'Point System'!$B:$B,""))*(TEXT(Attendance!$D$1:$ZZ$1,"mmm")="Jul"))*_xlfn.XLOOKUP(G$1,'Point System'!$A:$A,'Point System'!$C:$C,0)</f>
        <v>0</v>
      </c>
      <c r="H70" s="233" cm="1">
        <f t="array" ref="H70">SUMPRODUCT((LOWER(INDEX(Attendance!$D:$ZZ,MATCH($A70,Attendance!$A:$A,0),0))="x")*(Attendance!$D$2:$ZZ$2=_xlfn.XLOOKUP(H$1,'Point System'!$A:$A,'Point System'!$B:$B,""))*(TEXT(Attendance!$D$1:$ZZ$1,"mmm")="Jul"))*_xlfn.XLOOKUP(H$1,'Point System'!$A:$A,'Point System'!$C:$C,0)</f>
        <v>0</v>
      </c>
      <c r="I70" s="233" cm="1">
        <f t="array" ref="I70">SUMPRODUCT((LOWER(INDEX(Attendance!$D:$ZZ,MATCH($A70,Attendance!$A:$A,0),0))="x")*(Attendance!$D$2:$ZZ$2=_xlfn.XLOOKUP(I$1,'Point System'!$A:$A,'Point System'!$B:$B,""))*(TEXT(Attendance!$D$1:$ZZ$1,"mmm")="Jul"))*_xlfn.XLOOKUP(I$1,'Point System'!$A:$A,'Point System'!$C:$C,0)</f>
        <v>0</v>
      </c>
      <c r="J70" s="233" cm="1">
        <f t="array" ref="J70">SUMPRODUCT((LOWER(INDEX(Attendance!$D:$ZZ,MATCH($A70,Attendance!$A:$A,0),0))="x")*(Attendance!$D$2:$ZZ$2=_xlfn.XLOOKUP(J$1,'Point System'!$A:$A,'Point System'!$B:$B,""))*(TEXT(Attendance!$D$1:$ZZ$1,"mmm")="Jul"))*_xlfn.XLOOKUP(J$1,'Point System'!$A:$A,'Point System'!$C:$C,0)</f>
        <v>0</v>
      </c>
      <c r="K70" s="233" cm="1">
        <f t="array" ref="K70">SUMPRODUCT((LOWER(INDEX(Attendance!$D:$ZZ,MATCH($A70,Attendance!$A:$A,0),0))="x")*(Attendance!$D$2:$ZZ$2=_xlfn.XLOOKUP(K$1,'Point System'!$A:$A,'Point System'!$B:$B,""))*(TEXT(Attendance!$D$1:$ZZ$1,"mmm")="Jul"))*_xlfn.XLOOKUP(K$1,'Point System'!$A:$A,'Point System'!$C:$C,0)</f>
        <v>0</v>
      </c>
      <c r="L70" s="188"/>
      <c r="M70" s="188"/>
      <c r="N70" s="188"/>
      <c r="O70" s="188"/>
      <c r="P70" s="241">
        <f t="shared" si="3"/>
        <v>0</v>
      </c>
      <c r="Q70" s="242">
        <f>IFERROR(INDEX(Deduction!$AU:$AU,MATCH($A70,Deduction!$A:$A,0))*_xlfn.XLOOKUP(Q$1,'Point System'!$E:$E,'Point System'!$G:$G,0),0)</f>
        <v>0</v>
      </c>
      <c r="R70" s="242">
        <f>IFERROR(INDEX(Deduction!$AV:$AV,MATCH($A70,Deduction!$A:$A,0))*_xlfn.XLOOKUP(R$1,'Point System'!$E:$E,'Point System'!$G:$G,0),0)</f>
        <v>0</v>
      </c>
      <c r="S70" s="242">
        <f>IFERROR(INDEX(Deduction!$AW:$AW,MATCH($A70,Deduction!$A:$A,0))*_xlfn.XLOOKUP(S$1,'Point System'!$E:$E,'Point System'!$G:$G,0),0)</f>
        <v>0</v>
      </c>
      <c r="T70" s="242">
        <f>IFERROR(INDEX(Deduction!$AX:$AX,MATCH($A70,Deduction!$A:$A,0))*_xlfn.XLOOKUP(T$1,'Point System'!$E:$E,'Point System'!$G:$G,0),0)</f>
        <v>0</v>
      </c>
      <c r="U70" s="242">
        <f>IFERROR(INDEX(Deduction!$AY:$AY,MATCH($A70,Deduction!$A:$A,0))*_xlfn.XLOOKUP(U$1,'Point System'!$E:$E,'Point System'!$G:$G,0),0)</f>
        <v>0</v>
      </c>
      <c r="V70" s="242">
        <f>IFERROR(INDEX(Deduction!$AZ:$AZ,MATCH($A70,Deduction!$A:$A,0))*_xlfn.XLOOKUP(V$1,'Point System'!$E:$E,'Point System'!$G:$G,0),0)</f>
        <v>0</v>
      </c>
      <c r="W70" s="241">
        <f t="shared" si="4"/>
        <v>0</v>
      </c>
      <c r="X70" s="241">
        <f t="shared" si="5"/>
        <v>0</v>
      </c>
      <c r="Y70" s="244" cm="1">
        <f t="array" ref="Y70">IFERROR(SUMPRODUCT((LOWER(INDEX(Attendance!$E:$ZZ,MATCH($A70,Attendance!$A:$A,0),0))="x")*(TEXT(Attendance!$E$1:$ZZ$1,"mmm")="Jul"))/SUMPRODUCT((Attendance!$E$1:$ZZ$1&lt;&gt;"")*(TEXT(Attendance!$E$1:$ZZ$1,"mmm")="Jul")),0)</f>
        <v>0</v>
      </c>
      <c r="Z70" s="245" cm="1">
        <f t="array" ref="Z70">IFERROR(SUMPRODUCT((LOWER(INDEX(Attendance!$E:$ZZ,MATCH($A70,Attendance!$A:$A,0),0))="x")*(Attendance!$E$2:$ZZ$2=_xlfn.XLOOKUP(E$1,'Point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71" spans="1:26" x14ac:dyDescent="0.25">
      <c r="A71" s="60">
        <f>Attendance!A70</f>
        <v>68</v>
      </c>
      <c r="B71" s="60" t="str">
        <f>IF($A71=0,"",IFERROR(_xlfn.LET(_xlpm.x,INDEX(Attendance!$B:$B,MATCH($A71,Attendance!$A:$A,0)),IF(_xlpm.x=0,"",_xlpm.x)),""))</f>
        <v/>
      </c>
      <c r="C71" s="60" t="str">
        <f>IF($A71=0,"",IFERROR(_xlfn.LET(_xlpm.x,INDEX(Attendance!$C:$C,MATCH($A71,Attendance!$A:$A,0)),IF(_xlpm.x=0,"",_xlpm.x)),""))</f>
        <v/>
      </c>
      <c r="D71" s="60" t="str">
        <f>IF($A71=0,"",IFERROR(_xlfn.LET(_xlpm.x,INDEX(Attendance!$D:$D,MATCH($A71,Attendance!$A:$A,0)),IF(_xlpm.x=0,"",_xlpm.x)),""))</f>
        <v/>
      </c>
      <c r="E71" s="233" cm="1">
        <f t="array" ref="E71">SUMPRODUCT((LOWER(INDEX(Attendance!$D:$ZZ,MATCH($A71,Attendance!$A:$A,0),0))="x")*(Attendance!$D$2:$ZZ$2=_xlfn.XLOOKUP(E$1,'Point System'!$A:$A,'Point System'!$B:$B,""))*(TEXT(Attendance!$D$1:$ZZ$1,"mmm")="Jul"))*_xlfn.XLOOKUP(E$1,'Point System'!$A:$A,'Point System'!$C:$C,0)</f>
        <v>0</v>
      </c>
      <c r="F71" s="233" cm="1">
        <f t="array" ref="F71">SUMPRODUCT((LOWER(INDEX(Attendance!$D:$ZZ,MATCH($A71,Attendance!$A:$A,0),0))="x")*(Attendance!$D$2:$ZZ$2=_xlfn.XLOOKUP(F$1,'Point System'!$A:$A,'Point System'!$B:$B,""))*(TEXT(Attendance!$D$1:$ZZ$1,"mmm")="Jul"))*_xlfn.XLOOKUP(F$1,'Point System'!$A:$A,'Point System'!$C:$C,0)</f>
        <v>0</v>
      </c>
      <c r="G71" s="233" cm="1">
        <f t="array" ref="G71">SUMPRODUCT((LOWER(INDEX(Attendance!$D:$ZZ,MATCH($A71,Attendance!$A:$A,0),0))="x")*(Attendance!$D$2:$ZZ$2=_xlfn.XLOOKUP(G$1,'Point System'!$A:$A,'Point System'!$B:$B,""))*(TEXT(Attendance!$D$1:$ZZ$1,"mmm")="Jul"))*_xlfn.XLOOKUP(G$1,'Point System'!$A:$A,'Point System'!$C:$C,0)</f>
        <v>0</v>
      </c>
      <c r="H71" s="233" cm="1">
        <f t="array" ref="H71">SUMPRODUCT((LOWER(INDEX(Attendance!$D:$ZZ,MATCH($A71,Attendance!$A:$A,0),0))="x")*(Attendance!$D$2:$ZZ$2=_xlfn.XLOOKUP(H$1,'Point System'!$A:$A,'Point System'!$B:$B,""))*(TEXT(Attendance!$D$1:$ZZ$1,"mmm")="Jul"))*_xlfn.XLOOKUP(H$1,'Point System'!$A:$A,'Point System'!$C:$C,0)</f>
        <v>0</v>
      </c>
      <c r="I71" s="233" cm="1">
        <f t="array" ref="I71">SUMPRODUCT((LOWER(INDEX(Attendance!$D:$ZZ,MATCH($A71,Attendance!$A:$A,0),0))="x")*(Attendance!$D$2:$ZZ$2=_xlfn.XLOOKUP(I$1,'Point System'!$A:$A,'Point System'!$B:$B,""))*(TEXT(Attendance!$D$1:$ZZ$1,"mmm")="Jul"))*_xlfn.XLOOKUP(I$1,'Point System'!$A:$A,'Point System'!$C:$C,0)</f>
        <v>0</v>
      </c>
      <c r="J71" s="233" cm="1">
        <f t="array" ref="J71">SUMPRODUCT((LOWER(INDEX(Attendance!$D:$ZZ,MATCH($A71,Attendance!$A:$A,0),0))="x")*(Attendance!$D$2:$ZZ$2=_xlfn.XLOOKUP(J$1,'Point System'!$A:$A,'Point System'!$B:$B,""))*(TEXT(Attendance!$D$1:$ZZ$1,"mmm")="Jul"))*_xlfn.XLOOKUP(J$1,'Point System'!$A:$A,'Point System'!$C:$C,0)</f>
        <v>0</v>
      </c>
      <c r="K71" s="233" cm="1">
        <f t="array" ref="K71">SUMPRODUCT((LOWER(INDEX(Attendance!$D:$ZZ,MATCH($A71,Attendance!$A:$A,0),0))="x")*(Attendance!$D$2:$ZZ$2=_xlfn.XLOOKUP(K$1,'Point System'!$A:$A,'Point System'!$B:$B,""))*(TEXT(Attendance!$D$1:$ZZ$1,"mmm")="Jul"))*_xlfn.XLOOKUP(K$1,'Point System'!$A:$A,'Point System'!$C:$C,0)</f>
        <v>0</v>
      </c>
      <c r="L71" s="188"/>
      <c r="M71" s="188"/>
      <c r="N71" s="188"/>
      <c r="O71" s="188"/>
      <c r="P71" s="241">
        <f t="shared" si="3"/>
        <v>0</v>
      </c>
      <c r="Q71" s="242">
        <f>IFERROR(INDEX(Deduction!$AU:$AU,MATCH($A71,Deduction!$A:$A,0))*_xlfn.XLOOKUP(Q$1,'Point System'!$E:$E,'Point System'!$G:$G,0),0)</f>
        <v>0</v>
      </c>
      <c r="R71" s="242">
        <f>IFERROR(INDEX(Deduction!$AV:$AV,MATCH($A71,Deduction!$A:$A,0))*_xlfn.XLOOKUP(R$1,'Point System'!$E:$E,'Point System'!$G:$G,0),0)</f>
        <v>0</v>
      </c>
      <c r="S71" s="242">
        <f>IFERROR(INDEX(Deduction!$AW:$AW,MATCH($A71,Deduction!$A:$A,0))*_xlfn.XLOOKUP(S$1,'Point System'!$E:$E,'Point System'!$G:$G,0),0)</f>
        <v>0</v>
      </c>
      <c r="T71" s="242">
        <f>IFERROR(INDEX(Deduction!$AX:$AX,MATCH($A71,Deduction!$A:$A,0))*_xlfn.XLOOKUP(T$1,'Point System'!$E:$E,'Point System'!$G:$G,0),0)</f>
        <v>0</v>
      </c>
      <c r="U71" s="242">
        <f>IFERROR(INDEX(Deduction!$AY:$AY,MATCH($A71,Deduction!$A:$A,0))*_xlfn.XLOOKUP(U$1,'Point System'!$E:$E,'Point System'!$G:$G,0),0)</f>
        <v>0</v>
      </c>
      <c r="V71" s="242">
        <f>IFERROR(INDEX(Deduction!$AZ:$AZ,MATCH($A71,Deduction!$A:$A,0))*_xlfn.XLOOKUP(V$1,'Point System'!$E:$E,'Point System'!$G:$G,0),0)</f>
        <v>0</v>
      </c>
      <c r="W71" s="241">
        <f t="shared" si="4"/>
        <v>0</v>
      </c>
      <c r="X71" s="241">
        <f t="shared" si="5"/>
        <v>0</v>
      </c>
      <c r="Y71" s="244" cm="1">
        <f t="array" ref="Y71">IFERROR(SUMPRODUCT((LOWER(INDEX(Attendance!$E:$ZZ,MATCH($A71,Attendance!$A:$A,0),0))="x")*(TEXT(Attendance!$E$1:$ZZ$1,"mmm")="Jul"))/SUMPRODUCT((Attendance!$E$1:$ZZ$1&lt;&gt;"")*(TEXT(Attendance!$E$1:$ZZ$1,"mmm")="Jul")),0)</f>
        <v>0</v>
      </c>
      <c r="Z71" s="245" cm="1">
        <f t="array" ref="Z71">IFERROR(SUMPRODUCT((LOWER(INDEX(Attendance!$E:$ZZ,MATCH($A71,Attendance!$A:$A,0),0))="x")*(Attendance!$E$2:$ZZ$2=_xlfn.XLOOKUP(E$1,'Point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72" spans="1:26" x14ac:dyDescent="0.25">
      <c r="A72" s="58">
        <f>Attendance!A71</f>
        <v>69</v>
      </c>
      <c r="B72" s="60" t="str">
        <f>IF($A72=0,"",IFERROR(_xlfn.LET(_xlpm.x,INDEX(Attendance!$B:$B,MATCH($A72,Attendance!$A:$A,0)),IF(_xlpm.x=0,"",_xlpm.x)),""))</f>
        <v/>
      </c>
      <c r="C72" s="60" t="str">
        <f>IF($A72=0,"",IFERROR(_xlfn.LET(_xlpm.x,INDEX(Attendance!$C:$C,MATCH($A72,Attendance!$A:$A,0)),IF(_xlpm.x=0,"",_xlpm.x)),""))</f>
        <v/>
      </c>
      <c r="D72" s="60" t="str">
        <f>IF($A72=0,"",IFERROR(_xlfn.LET(_xlpm.x,INDEX(Attendance!$D:$D,MATCH($A72,Attendance!$A:$A,0)),IF(_xlpm.x=0,"",_xlpm.x)),""))</f>
        <v/>
      </c>
      <c r="E72" s="233" cm="1">
        <f t="array" ref="E72">SUMPRODUCT((LOWER(INDEX(Attendance!$D:$ZZ,MATCH($A72,Attendance!$A:$A,0),0))="x")*(Attendance!$D$2:$ZZ$2=_xlfn.XLOOKUP(E$1,'Point System'!$A:$A,'Point System'!$B:$B,""))*(TEXT(Attendance!$D$1:$ZZ$1,"mmm")="Jul"))*_xlfn.XLOOKUP(E$1,'Point System'!$A:$A,'Point System'!$C:$C,0)</f>
        <v>0</v>
      </c>
      <c r="F72" s="233" cm="1">
        <f t="array" ref="F72">SUMPRODUCT((LOWER(INDEX(Attendance!$D:$ZZ,MATCH($A72,Attendance!$A:$A,0),0))="x")*(Attendance!$D$2:$ZZ$2=_xlfn.XLOOKUP(F$1,'Point System'!$A:$A,'Point System'!$B:$B,""))*(TEXT(Attendance!$D$1:$ZZ$1,"mmm")="Jul"))*_xlfn.XLOOKUP(F$1,'Point System'!$A:$A,'Point System'!$C:$C,0)</f>
        <v>0</v>
      </c>
      <c r="G72" s="233" cm="1">
        <f t="array" ref="G72">SUMPRODUCT((LOWER(INDEX(Attendance!$D:$ZZ,MATCH($A72,Attendance!$A:$A,0),0))="x")*(Attendance!$D$2:$ZZ$2=_xlfn.XLOOKUP(G$1,'Point System'!$A:$A,'Point System'!$B:$B,""))*(TEXT(Attendance!$D$1:$ZZ$1,"mmm")="Jul"))*_xlfn.XLOOKUP(G$1,'Point System'!$A:$A,'Point System'!$C:$C,0)</f>
        <v>0</v>
      </c>
      <c r="H72" s="233" cm="1">
        <f t="array" ref="H72">SUMPRODUCT((LOWER(INDEX(Attendance!$D:$ZZ,MATCH($A72,Attendance!$A:$A,0),0))="x")*(Attendance!$D$2:$ZZ$2=_xlfn.XLOOKUP(H$1,'Point System'!$A:$A,'Point System'!$B:$B,""))*(TEXT(Attendance!$D$1:$ZZ$1,"mmm")="Jul"))*_xlfn.XLOOKUP(H$1,'Point System'!$A:$A,'Point System'!$C:$C,0)</f>
        <v>0</v>
      </c>
      <c r="I72" s="233" cm="1">
        <f t="array" ref="I72">SUMPRODUCT((LOWER(INDEX(Attendance!$D:$ZZ,MATCH($A72,Attendance!$A:$A,0),0))="x")*(Attendance!$D$2:$ZZ$2=_xlfn.XLOOKUP(I$1,'Point System'!$A:$A,'Point System'!$B:$B,""))*(TEXT(Attendance!$D$1:$ZZ$1,"mmm")="Jul"))*_xlfn.XLOOKUP(I$1,'Point System'!$A:$A,'Point System'!$C:$C,0)</f>
        <v>0</v>
      </c>
      <c r="J72" s="233" cm="1">
        <f t="array" ref="J72">SUMPRODUCT((LOWER(INDEX(Attendance!$D:$ZZ,MATCH($A72,Attendance!$A:$A,0),0))="x")*(Attendance!$D$2:$ZZ$2=_xlfn.XLOOKUP(J$1,'Point System'!$A:$A,'Point System'!$B:$B,""))*(TEXT(Attendance!$D$1:$ZZ$1,"mmm")="Jul"))*_xlfn.XLOOKUP(J$1,'Point System'!$A:$A,'Point System'!$C:$C,0)</f>
        <v>0</v>
      </c>
      <c r="K72" s="233" cm="1">
        <f t="array" ref="K72">SUMPRODUCT((LOWER(INDEX(Attendance!$D:$ZZ,MATCH($A72,Attendance!$A:$A,0),0))="x")*(Attendance!$D$2:$ZZ$2=_xlfn.XLOOKUP(K$1,'Point System'!$A:$A,'Point System'!$B:$B,""))*(TEXT(Attendance!$D$1:$ZZ$1,"mmm")="Jul"))*_xlfn.XLOOKUP(K$1,'Point System'!$A:$A,'Point System'!$C:$C,0)</f>
        <v>0</v>
      </c>
      <c r="L72" s="188"/>
      <c r="M72" s="188"/>
      <c r="N72" s="188"/>
      <c r="O72" s="188"/>
      <c r="P72" s="241">
        <f t="shared" si="3"/>
        <v>0</v>
      </c>
      <c r="Q72" s="242">
        <f>IFERROR(INDEX(Deduction!$AU:$AU,MATCH($A72,Deduction!$A:$A,0))*_xlfn.XLOOKUP(Q$1,'Point System'!$E:$E,'Point System'!$G:$G,0),0)</f>
        <v>0</v>
      </c>
      <c r="R72" s="242">
        <f>IFERROR(INDEX(Deduction!$AV:$AV,MATCH($A72,Deduction!$A:$A,0))*_xlfn.XLOOKUP(R$1,'Point System'!$E:$E,'Point System'!$G:$G,0),0)</f>
        <v>0</v>
      </c>
      <c r="S72" s="242">
        <f>IFERROR(INDEX(Deduction!$AW:$AW,MATCH($A72,Deduction!$A:$A,0))*_xlfn.XLOOKUP(S$1,'Point System'!$E:$E,'Point System'!$G:$G,0),0)</f>
        <v>0</v>
      </c>
      <c r="T72" s="242">
        <f>IFERROR(INDEX(Deduction!$AX:$AX,MATCH($A72,Deduction!$A:$A,0))*_xlfn.XLOOKUP(T$1,'Point System'!$E:$E,'Point System'!$G:$G,0),0)</f>
        <v>0</v>
      </c>
      <c r="U72" s="242">
        <f>IFERROR(INDEX(Deduction!$AY:$AY,MATCH($A72,Deduction!$A:$A,0))*_xlfn.XLOOKUP(U$1,'Point System'!$E:$E,'Point System'!$G:$G,0),0)</f>
        <v>0</v>
      </c>
      <c r="V72" s="242">
        <f>IFERROR(INDEX(Deduction!$AZ:$AZ,MATCH($A72,Deduction!$A:$A,0))*_xlfn.XLOOKUP(V$1,'Point System'!$E:$E,'Point System'!$G:$G,0),0)</f>
        <v>0</v>
      </c>
      <c r="W72" s="241">
        <f t="shared" si="4"/>
        <v>0</v>
      </c>
      <c r="X72" s="241">
        <f t="shared" si="5"/>
        <v>0</v>
      </c>
      <c r="Y72" s="244" cm="1">
        <f t="array" ref="Y72">IFERROR(SUMPRODUCT((LOWER(INDEX(Attendance!$E:$ZZ,MATCH($A72,Attendance!$A:$A,0),0))="x")*(TEXT(Attendance!$E$1:$ZZ$1,"mmm")="Jul"))/SUMPRODUCT((Attendance!$E$1:$ZZ$1&lt;&gt;"")*(TEXT(Attendance!$E$1:$ZZ$1,"mmm")="Jul")),0)</f>
        <v>0</v>
      </c>
      <c r="Z72" s="245" cm="1">
        <f t="array" ref="Z72">IFERROR(SUMPRODUCT((LOWER(INDEX(Attendance!$E:$ZZ,MATCH($A72,Attendance!$A:$A,0),0))="x")*(Attendance!$E$2:$ZZ$2=_xlfn.XLOOKUP(E$1,'Point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73" spans="1:26" x14ac:dyDescent="0.25">
      <c r="A73" s="60">
        <f>Attendance!A72</f>
        <v>70</v>
      </c>
      <c r="B73" s="60" t="str">
        <f>IF($A73=0,"",IFERROR(_xlfn.LET(_xlpm.x,INDEX(Attendance!$B:$B,MATCH($A73,Attendance!$A:$A,0)),IF(_xlpm.x=0,"",_xlpm.x)),""))</f>
        <v/>
      </c>
      <c r="C73" s="60" t="str">
        <f>IF($A73=0,"",IFERROR(_xlfn.LET(_xlpm.x,INDEX(Attendance!$C:$C,MATCH($A73,Attendance!$A:$A,0)),IF(_xlpm.x=0,"",_xlpm.x)),""))</f>
        <v/>
      </c>
      <c r="D73" s="60" t="str">
        <f>IF($A73=0,"",IFERROR(_xlfn.LET(_xlpm.x,INDEX(Attendance!$D:$D,MATCH($A73,Attendance!$A:$A,0)),IF(_xlpm.x=0,"",_xlpm.x)),""))</f>
        <v/>
      </c>
      <c r="E73" s="233" cm="1">
        <f t="array" ref="E73">SUMPRODUCT((LOWER(INDEX(Attendance!$D:$ZZ,MATCH($A73,Attendance!$A:$A,0),0))="x")*(Attendance!$D$2:$ZZ$2=_xlfn.XLOOKUP(E$1,'Point System'!$A:$A,'Point System'!$B:$B,""))*(TEXT(Attendance!$D$1:$ZZ$1,"mmm")="Jul"))*_xlfn.XLOOKUP(E$1,'Point System'!$A:$A,'Point System'!$C:$C,0)</f>
        <v>0</v>
      </c>
      <c r="F73" s="233" cm="1">
        <f t="array" ref="F73">SUMPRODUCT((LOWER(INDEX(Attendance!$D:$ZZ,MATCH($A73,Attendance!$A:$A,0),0))="x")*(Attendance!$D$2:$ZZ$2=_xlfn.XLOOKUP(F$1,'Point System'!$A:$A,'Point System'!$B:$B,""))*(TEXT(Attendance!$D$1:$ZZ$1,"mmm")="Jul"))*_xlfn.XLOOKUP(F$1,'Point System'!$A:$A,'Point System'!$C:$C,0)</f>
        <v>0</v>
      </c>
      <c r="G73" s="233" cm="1">
        <f t="array" ref="G73">SUMPRODUCT((LOWER(INDEX(Attendance!$D:$ZZ,MATCH($A73,Attendance!$A:$A,0),0))="x")*(Attendance!$D$2:$ZZ$2=_xlfn.XLOOKUP(G$1,'Point System'!$A:$A,'Point System'!$B:$B,""))*(TEXT(Attendance!$D$1:$ZZ$1,"mmm")="Jul"))*_xlfn.XLOOKUP(G$1,'Point System'!$A:$A,'Point System'!$C:$C,0)</f>
        <v>0</v>
      </c>
      <c r="H73" s="233" cm="1">
        <f t="array" ref="H73">SUMPRODUCT((LOWER(INDEX(Attendance!$D:$ZZ,MATCH($A73,Attendance!$A:$A,0),0))="x")*(Attendance!$D$2:$ZZ$2=_xlfn.XLOOKUP(H$1,'Point System'!$A:$A,'Point System'!$B:$B,""))*(TEXT(Attendance!$D$1:$ZZ$1,"mmm")="Jul"))*_xlfn.XLOOKUP(H$1,'Point System'!$A:$A,'Point System'!$C:$C,0)</f>
        <v>0</v>
      </c>
      <c r="I73" s="233" cm="1">
        <f t="array" ref="I73">SUMPRODUCT((LOWER(INDEX(Attendance!$D:$ZZ,MATCH($A73,Attendance!$A:$A,0),0))="x")*(Attendance!$D$2:$ZZ$2=_xlfn.XLOOKUP(I$1,'Point System'!$A:$A,'Point System'!$B:$B,""))*(TEXT(Attendance!$D$1:$ZZ$1,"mmm")="Jul"))*_xlfn.XLOOKUP(I$1,'Point System'!$A:$A,'Point System'!$C:$C,0)</f>
        <v>0</v>
      </c>
      <c r="J73" s="233" cm="1">
        <f t="array" ref="J73">SUMPRODUCT((LOWER(INDEX(Attendance!$D:$ZZ,MATCH($A73,Attendance!$A:$A,0),0))="x")*(Attendance!$D$2:$ZZ$2=_xlfn.XLOOKUP(J$1,'Point System'!$A:$A,'Point System'!$B:$B,""))*(TEXT(Attendance!$D$1:$ZZ$1,"mmm")="Jul"))*_xlfn.XLOOKUP(J$1,'Point System'!$A:$A,'Point System'!$C:$C,0)</f>
        <v>0</v>
      </c>
      <c r="K73" s="233" cm="1">
        <f t="array" ref="K73">SUMPRODUCT((LOWER(INDEX(Attendance!$D:$ZZ,MATCH($A73,Attendance!$A:$A,0),0))="x")*(Attendance!$D$2:$ZZ$2=_xlfn.XLOOKUP(K$1,'Point System'!$A:$A,'Point System'!$B:$B,""))*(TEXT(Attendance!$D$1:$ZZ$1,"mmm")="Jul"))*_xlfn.XLOOKUP(K$1,'Point System'!$A:$A,'Point System'!$C:$C,0)</f>
        <v>0</v>
      </c>
      <c r="L73" s="188"/>
      <c r="M73" s="188"/>
      <c r="N73" s="188"/>
      <c r="O73" s="188"/>
      <c r="P73" s="241">
        <f t="shared" si="3"/>
        <v>0</v>
      </c>
      <c r="Q73" s="242">
        <f>IFERROR(INDEX(Deduction!$AU:$AU,MATCH($A73,Deduction!$A:$A,0))*_xlfn.XLOOKUP(Q$1,'Point System'!$E:$E,'Point System'!$G:$G,0),0)</f>
        <v>0</v>
      </c>
      <c r="R73" s="242">
        <f>IFERROR(INDEX(Deduction!$AV:$AV,MATCH($A73,Deduction!$A:$A,0))*_xlfn.XLOOKUP(R$1,'Point System'!$E:$E,'Point System'!$G:$G,0),0)</f>
        <v>0</v>
      </c>
      <c r="S73" s="242">
        <f>IFERROR(INDEX(Deduction!$AW:$AW,MATCH($A73,Deduction!$A:$A,0))*_xlfn.XLOOKUP(S$1,'Point System'!$E:$E,'Point System'!$G:$G,0),0)</f>
        <v>0</v>
      </c>
      <c r="T73" s="242">
        <f>IFERROR(INDEX(Deduction!$AX:$AX,MATCH($A73,Deduction!$A:$A,0))*_xlfn.XLOOKUP(T$1,'Point System'!$E:$E,'Point System'!$G:$G,0),0)</f>
        <v>0</v>
      </c>
      <c r="U73" s="242">
        <f>IFERROR(INDEX(Deduction!$AY:$AY,MATCH($A73,Deduction!$A:$A,0))*_xlfn.XLOOKUP(U$1,'Point System'!$E:$E,'Point System'!$G:$G,0),0)</f>
        <v>0</v>
      </c>
      <c r="V73" s="242">
        <f>IFERROR(INDEX(Deduction!$AZ:$AZ,MATCH($A73,Deduction!$A:$A,0))*_xlfn.XLOOKUP(V$1,'Point System'!$E:$E,'Point System'!$G:$G,0),0)</f>
        <v>0</v>
      </c>
      <c r="W73" s="241">
        <f t="shared" si="4"/>
        <v>0</v>
      </c>
      <c r="X73" s="241">
        <f t="shared" si="5"/>
        <v>0</v>
      </c>
      <c r="Y73" s="244" cm="1">
        <f t="array" ref="Y73">IFERROR(SUMPRODUCT((LOWER(INDEX(Attendance!$E:$ZZ,MATCH($A73,Attendance!$A:$A,0),0))="x")*(TEXT(Attendance!$E$1:$ZZ$1,"mmm")="Jul"))/SUMPRODUCT((Attendance!$E$1:$ZZ$1&lt;&gt;"")*(TEXT(Attendance!$E$1:$ZZ$1,"mmm")="Jul")),0)</f>
        <v>0</v>
      </c>
      <c r="Z73" s="245" cm="1">
        <f t="array" ref="Z73">IFERROR(SUMPRODUCT((LOWER(INDEX(Attendance!$E:$ZZ,MATCH($A73,Attendance!$A:$A,0),0))="x")*(Attendance!$E$2:$ZZ$2=_xlfn.XLOOKUP(E$1,'Point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74" spans="1:26" x14ac:dyDescent="0.25">
      <c r="A74" s="58">
        <f>Attendance!A73</f>
        <v>71</v>
      </c>
      <c r="B74" s="60" t="str">
        <f>IF($A74=0,"",IFERROR(_xlfn.LET(_xlpm.x,INDEX(Attendance!$B:$B,MATCH($A74,Attendance!$A:$A,0)),IF(_xlpm.x=0,"",_xlpm.x)),""))</f>
        <v/>
      </c>
      <c r="C74" s="60" t="str">
        <f>IF($A74=0,"",IFERROR(_xlfn.LET(_xlpm.x,INDEX(Attendance!$C:$C,MATCH($A74,Attendance!$A:$A,0)),IF(_xlpm.x=0,"",_xlpm.x)),""))</f>
        <v/>
      </c>
      <c r="D74" s="60" t="str">
        <f>IF($A74=0,"",IFERROR(_xlfn.LET(_xlpm.x,INDEX(Attendance!$D:$D,MATCH($A74,Attendance!$A:$A,0)),IF(_xlpm.x=0,"",_xlpm.x)),""))</f>
        <v/>
      </c>
      <c r="E74" s="233" cm="1">
        <f t="array" ref="E74">SUMPRODUCT((LOWER(INDEX(Attendance!$D:$ZZ,MATCH($A74,Attendance!$A:$A,0),0))="x")*(Attendance!$D$2:$ZZ$2=_xlfn.XLOOKUP(E$1,'Point System'!$A:$A,'Point System'!$B:$B,""))*(TEXT(Attendance!$D$1:$ZZ$1,"mmm")="Jul"))*_xlfn.XLOOKUP(E$1,'Point System'!$A:$A,'Point System'!$C:$C,0)</f>
        <v>0</v>
      </c>
      <c r="F74" s="233" cm="1">
        <f t="array" ref="F74">SUMPRODUCT((LOWER(INDEX(Attendance!$D:$ZZ,MATCH($A74,Attendance!$A:$A,0),0))="x")*(Attendance!$D$2:$ZZ$2=_xlfn.XLOOKUP(F$1,'Point System'!$A:$A,'Point System'!$B:$B,""))*(TEXT(Attendance!$D$1:$ZZ$1,"mmm")="Jul"))*_xlfn.XLOOKUP(F$1,'Point System'!$A:$A,'Point System'!$C:$C,0)</f>
        <v>0</v>
      </c>
      <c r="G74" s="233" cm="1">
        <f t="array" ref="G74">SUMPRODUCT((LOWER(INDEX(Attendance!$D:$ZZ,MATCH($A74,Attendance!$A:$A,0),0))="x")*(Attendance!$D$2:$ZZ$2=_xlfn.XLOOKUP(G$1,'Point System'!$A:$A,'Point System'!$B:$B,""))*(TEXT(Attendance!$D$1:$ZZ$1,"mmm")="Jul"))*_xlfn.XLOOKUP(G$1,'Point System'!$A:$A,'Point System'!$C:$C,0)</f>
        <v>0</v>
      </c>
      <c r="H74" s="233" cm="1">
        <f t="array" ref="H74">SUMPRODUCT((LOWER(INDEX(Attendance!$D:$ZZ,MATCH($A74,Attendance!$A:$A,0),0))="x")*(Attendance!$D$2:$ZZ$2=_xlfn.XLOOKUP(H$1,'Point System'!$A:$A,'Point System'!$B:$B,""))*(TEXT(Attendance!$D$1:$ZZ$1,"mmm")="Jul"))*_xlfn.XLOOKUP(H$1,'Point System'!$A:$A,'Point System'!$C:$C,0)</f>
        <v>0</v>
      </c>
      <c r="I74" s="233" cm="1">
        <f t="array" ref="I74">SUMPRODUCT((LOWER(INDEX(Attendance!$D:$ZZ,MATCH($A74,Attendance!$A:$A,0),0))="x")*(Attendance!$D$2:$ZZ$2=_xlfn.XLOOKUP(I$1,'Point System'!$A:$A,'Point System'!$B:$B,""))*(TEXT(Attendance!$D$1:$ZZ$1,"mmm")="Jul"))*_xlfn.XLOOKUP(I$1,'Point System'!$A:$A,'Point System'!$C:$C,0)</f>
        <v>0</v>
      </c>
      <c r="J74" s="233" cm="1">
        <f t="array" ref="J74">SUMPRODUCT((LOWER(INDEX(Attendance!$D:$ZZ,MATCH($A74,Attendance!$A:$A,0),0))="x")*(Attendance!$D$2:$ZZ$2=_xlfn.XLOOKUP(J$1,'Point System'!$A:$A,'Point System'!$B:$B,""))*(TEXT(Attendance!$D$1:$ZZ$1,"mmm")="Jul"))*_xlfn.XLOOKUP(J$1,'Point System'!$A:$A,'Point System'!$C:$C,0)</f>
        <v>0</v>
      </c>
      <c r="K74" s="233" cm="1">
        <f t="array" ref="K74">SUMPRODUCT((LOWER(INDEX(Attendance!$D:$ZZ,MATCH($A74,Attendance!$A:$A,0),0))="x")*(Attendance!$D$2:$ZZ$2=_xlfn.XLOOKUP(K$1,'Point System'!$A:$A,'Point System'!$B:$B,""))*(TEXT(Attendance!$D$1:$ZZ$1,"mmm")="Jul"))*_xlfn.XLOOKUP(K$1,'Point System'!$A:$A,'Point System'!$C:$C,0)</f>
        <v>0</v>
      </c>
      <c r="L74" s="188"/>
      <c r="M74" s="188"/>
      <c r="N74" s="188"/>
      <c r="O74" s="188"/>
      <c r="P74" s="241">
        <f t="shared" si="3"/>
        <v>0</v>
      </c>
      <c r="Q74" s="242">
        <f>IFERROR(INDEX(Deduction!$AU:$AU,MATCH($A74,Deduction!$A:$A,0))*_xlfn.XLOOKUP(Q$1,'Point System'!$E:$E,'Point System'!$G:$G,0),0)</f>
        <v>0</v>
      </c>
      <c r="R74" s="242">
        <f>IFERROR(INDEX(Deduction!$AV:$AV,MATCH($A74,Deduction!$A:$A,0))*_xlfn.XLOOKUP(R$1,'Point System'!$E:$E,'Point System'!$G:$G,0),0)</f>
        <v>0</v>
      </c>
      <c r="S74" s="242">
        <f>IFERROR(INDEX(Deduction!$AW:$AW,MATCH($A74,Deduction!$A:$A,0))*_xlfn.XLOOKUP(S$1,'Point System'!$E:$E,'Point System'!$G:$G,0),0)</f>
        <v>0</v>
      </c>
      <c r="T74" s="242">
        <f>IFERROR(INDEX(Deduction!$AX:$AX,MATCH($A74,Deduction!$A:$A,0))*_xlfn.XLOOKUP(T$1,'Point System'!$E:$E,'Point System'!$G:$G,0),0)</f>
        <v>0</v>
      </c>
      <c r="U74" s="242">
        <f>IFERROR(INDEX(Deduction!$AY:$AY,MATCH($A74,Deduction!$A:$A,0))*_xlfn.XLOOKUP(U$1,'Point System'!$E:$E,'Point System'!$G:$G,0),0)</f>
        <v>0</v>
      </c>
      <c r="V74" s="242">
        <f>IFERROR(INDEX(Deduction!$AZ:$AZ,MATCH($A74,Deduction!$A:$A,0))*_xlfn.XLOOKUP(V$1,'Point System'!$E:$E,'Point System'!$G:$G,0),0)</f>
        <v>0</v>
      </c>
      <c r="W74" s="241">
        <f t="shared" si="4"/>
        <v>0</v>
      </c>
      <c r="X74" s="241">
        <f t="shared" si="5"/>
        <v>0</v>
      </c>
      <c r="Y74" s="244" cm="1">
        <f t="array" ref="Y74">IFERROR(SUMPRODUCT((LOWER(INDEX(Attendance!$E:$ZZ,MATCH($A74,Attendance!$A:$A,0),0))="x")*(TEXT(Attendance!$E$1:$ZZ$1,"mmm")="Jul"))/SUMPRODUCT((Attendance!$E$1:$ZZ$1&lt;&gt;"")*(TEXT(Attendance!$E$1:$ZZ$1,"mmm")="Jul")),0)</f>
        <v>0</v>
      </c>
      <c r="Z74" s="245" cm="1">
        <f t="array" ref="Z74">IFERROR(SUMPRODUCT((LOWER(INDEX(Attendance!$E:$ZZ,MATCH($A74,Attendance!$A:$A,0),0))="x")*(Attendance!$E$2:$ZZ$2=_xlfn.XLOOKUP(E$1,'Point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75" spans="1:26" x14ac:dyDescent="0.25">
      <c r="A75" s="60">
        <f>Attendance!A74</f>
        <v>72</v>
      </c>
      <c r="B75" s="60" t="str">
        <f>IF($A75=0,"",IFERROR(_xlfn.LET(_xlpm.x,INDEX(Attendance!$B:$B,MATCH($A75,Attendance!$A:$A,0)),IF(_xlpm.x=0,"",_xlpm.x)),""))</f>
        <v/>
      </c>
      <c r="C75" s="60" t="str">
        <f>IF($A75=0,"",IFERROR(_xlfn.LET(_xlpm.x,INDEX(Attendance!$C:$C,MATCH($A75,Attendance!$A:$A,0)),IF(_xlpm.x=0,"",_xlpm.x)),""))</f>
        <v/>
      </c>
      <c r="D75" s="60" t="str">
        <f>IF($A75=0,"",IFERROR(_xlfn.LET(_xlpm.x,INDEX(Attendance!$D:$D,MATCH($A75,Attendance!$A:$A,0)),IF(_xlpm.x=0,"",_xlpm.x)),""))</f>
        <v/>
      </c>
      <c r="E75" s="233" cm="1">
        <f t="array" ref="E75">SUMPRODUCT((LOWER(INDEX(Attendance!$D:$ZZ,MATCH($A75,Attendance!$A:$A,0),0))="x")*(Attendance!$D$2:$ZZ$2=_xlfn.XLOOKUP(E$1,'Point System'!$A:$A,'Point System'!$B:$B,""))*(TEXT(Attendance!$D$1:$ZZ$1,"mmm")="Jul"))*_xlfn.XLOOKUP(E$1,'Point System'!$A:$A,'Point System'!$C:$C,0)</f>
        <v>0</v>
      </c>
      <c r="F75" s="233" cm="1">
        <f t="array" ref="F75">SUMPRODUCT((LOWER(INDEX(Attendance!$D:$ZZ,MATCH($A75,Attendance!$A:$A,0),0))="x")*(Attendance!$D$2:$ZZ$2=_xlfn.XLOOKUP(F$1,'Point System'!$A:$A,'Point System'!$B:$B,""))*(TEXT(Attendance!$D$1:$ZZ$1,"mmm")="Jul"))*_xlfn.XLOOKUP(F$1,'Point System'!$A:$A,'Point System'!$C:$C,0)</f>
        <v>0</v>
      </c>
      <c r="G75" s="233" cm="1">
        <f t="array" ref="G75">SUMPRODUCT((LOWER(INDEX(Attendance!$D:$ZZ,MATCH($A75,Attendance!$A:$A,0),0))="x")*(Attendance!$D$2:$ZZ$2=_xlfn.XLOOKUP(G$1,'Point System'!$A:$A,'Point System'!$B:$B,""))*(TEXT(Attendance!$D$1:$ZZ$1,"mmm")="Jul"))*_xlfn.XLOOKUP(G$1,'Point System'!$A:$A,'Point System'!$C:$C,0)</f>
        <v>0</v>
      </c>
      <c r="H75" s="233" cm="1">
        <f t="array" ref="H75">SUMPRODUCT((LOWER(INDEX(Attendance!$D:$ZZ,MATCH($A75,Attendance!$A:$A,0),0))="x")*(Attendance!$D$2:$ZZ$2=_xlfn.XLOOKUP(H$1,'Point System'!$A:$A,'Point System'!$B:$B,""))*(TEXT(Attendance!$D$1:$ZZ$1,"mmm")="Jul"))*_xlfn.XLOOKUP(H$1,'Point System'!$A:$A,'Point System'!$C:$C,0)</f>
        <v>0</v>
      </c>
      <c r="I75" s="233" cm="1">
        <f t="array" ref="I75">SUMPRODUCT((LOWER(INDEX(Attendance!$D:$ZZ,MATCH($A75,Attendance!$A:$A,0),0))="x")*(Attendance!$D$2:$ZZ$2=_xlfn.XLOOKUP(I$1,'Point System'!$A:$A,'Point System'!$B:$B,""))*(TEXT(Attendance!$D$1:$ZZ$1,"mmm")="Jul"))*_xlfn.XLOOKUP(I$1,'Point System'!$A:$A,'Point System'!$C:$C,0)</f>
        <v>0</v>
      </c>
      <c r="J75" s="233" cm="1">
        <f t="array" ref="J75">SUMPRODUCT((LOWER(INDEX(Attendance!$D:$ZZ,MATCH($A75,Attendance!$A:$A,0),0))="x")*(Attendance!$D$2:$ZZ$2=_xlfn.XLOOKUP(J$1,'Point System'!$A:$A,'Point System'!$B:$B,""))*(TEXT(Attendance!$D$1:$ZZ$1,"mmm")="Jul"))*_xlfn.XLOOKUP(J$1,'Point System'!$A:$A,'Point System'!$C:$C,0)</f>
        <v>0</v>
      </c>
      <c r="K75" s="233" cm="1">
        <f t="array" ref="K75">SUMPRODUCT((LOWER(INDEX(Attendance!$D:$ZZ,MATCH($A75,Attendance!$A:$A,0),0))="x")*(Attendance!$D$2:$ZZ$2=_xlfn.XLOOKUP(K$1,'Point System'!$A:$A,'Point System'!$B:$B,""))*(TEXT(Attendance!$D$1:$ZZ$1,"mmm")="Jul"))*_xlfn.XLOOKUP(K$1,'Point System'!$A:$A,'Point System'!$C:$C,0)</f>
        <v>0</v>
      </c>
      <c r="L75" s="188"/>
      <c r="M75" s="188"/>
      <c r="N75" s="188"/>
      <c r="O75" s="188"/>
      <c r="P75" s="241">
        <f t="shared" si="3"/>
        <v>0</v>
      </c>
      <c r="Q75" s="242">
        <f>IFERROR(INDEX(Deduction!$AU:$AU,MATCH($A75,Deduction!$A:$A,0))*_xlfn.XLOOKUP(Q$1,'Point System'!$E:$E,'Point System'!$G:$G,0),0)</f>
        <v>0</v>
      </c>
      <c r="R75" s="242">
        <f>IFERROR(INDEX(Deduction!$AV:$AV,MATCH($A75,Deduction!$A:$A,0))*_xlfn.XLOOKUP(R$1,'Point System'!$E:$E,'Point System'!$G:$G,0),0)</f>
        <v>0</v>
      </c>
      <c r="S75" s="242">
        <f>IFERROR(INDEX(Deduction!$AW:$AW,MATCH($A75,Deduction!$A:$A,0))*_xlfn.XLOOKUP(S$1,'Point System'!$E:$E,'Point System'!$G:$G,0),0)</f>
        <v>0</v>
      </c>
      <c r="T75" s="242">
        <f>IFERROR(INDEX(Deduction!$AX:$AX,MATCH($A75,Deduction!$A:$A,0))*_xlfn.XLOOKUP(T$1,'Point System'!$E:$E,'Point System'!$G:$G,0),0)</f>
        <v>0</v>
      </c>
      <c r="U75" s="242">
        <f>IFERROR(INDEX(Deduction!$AY:$AY,MATCH($A75,Deduction!$A:$A,0))*_xlfn.XLOOKUP(U$1,'Point System'!$E:$E,'Point System'!$G:$G,0),0)</f>
        <v>0</v>
      </c>
      <c r="V75" s="242">
        <f>IFERROR(INDEX(Deduction!$AZ:$AZ,MATCH($A75,Deduction!$A:$A,0))*_xlfn.XLOOKUP(V$1,'Point System'!$E:$E,'Point System'!$G:$G,0),0)</f>
        <v>0</v>
      </c>
      <c r="W75" s="241">
        <f t="shared" si="4"/>
        <v>0</v>
      </c>
      <c r="X75" s="241">
        <f t="shared" si="5"/>
        <v>0</v>
      </c>
      <c r="Y75" s="244" cm="1">
        <f t="array" ref="Y75">IFERROR(SUMPRODUCT((LOWER(INDEX(Attendance!$E:$ZZ,MATCH($A75,Attendance!$A:$A,0),0))="x")*(TEXT(Attendance!$E$1:$ZZ$1,"mmm")="Jul"))/SUMPRODUCT((Attendance!$E$1:$ZZ$1&lt;&gt;"")*(TEXT(Attendance!$E$1:$ZZ$1,"mmm")="Jul")),0)</f>
        <v>0</v>
      </c>
      <c r="Z75" s="245" cm="1">
        <f t="array" ref="Z75">IFERROR(SUMPRODUCT((LOWER(INDEX(Attendance!$E:$ZZ,MATCH($A75,Attendance!$A:$A,0),0))="x")*(Attendance!$E$2:$ZZ$2=_xlfn.XLOOKUP(E$1,'Point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76" spans="1:26" x14ac:dyDescent="0.25">
      <c r="A76" s="58">
        <f>Attendance!A75</f>
        <v>73</v>
      </c>
      <c r="B76" s="60" t="str">
        <f>IF($A76=0,"",IFERROR(_xlfn.LET(_xlpm.x,INDEX(Attendance!$B:$B,MATCH($A76,Attendance!$A:$A,0)),IF(_xlpm.x=0,"",_xlpm.x)),""))</f>
        <v/>
      </c>
      <c r="C76" s="60" t="str">
        <f>IF($A76=0,"",IFERROR(_xlfn.LET(_xlpm.x,INDEX(Attendance!$C:$C,MATCH($A76,Attendance!$A:$A,0)),IF(_xlpm.x=0,"",_xlpm.x)),""))</f>
        <v/>
      </c>
      <c r="D76" s="60" t="str">
        <f>IF($A76=0,"",IFERROR(_xlfn.LET(_xlpm.x,INDEX(Attendance!$D:$D,MATCH($A76,Attendance!$A:$A,0)),IF(_xlpm.x=0,"",_xlpm.x)),""))</f>
        <v/>
      </c>
      <c r="E76" s="233" cm="1">
        <f t="array" ref="E76">SUMPRODUCT((LOWER(INDEX(Attendance!$D:$ZZ,MATCH($A76,Attendance!$A:$A,0),0))="x")*(Attendance!$D$2:$ZZ$2=_xlfn.XLOOKUP(E$1,'Point System'!$A:$A,'Point System'!$B:$B,""))*(TEXT(Attendance!$D$1:$ZZ$1,"mmm")="Jul"))*_xlfn.XLOOKUP(E$1,'Point System'!$A:$A,'Point System'!$C:$C,0)</f>
        <v>0</v>
      </c>
      <c r="F76" s="233" cm="1">
        <f t="array" ref="F76">SUMPRODUCT((LOWER(INDEX(Attendance!$D:$ZZ,MATCH($A76,Attendance!$A:$A,0),0))="x")*(Attendance!$D$2:$ZZ$2=_xlfn.XLOOKUP(F$1,'Point System'!$A:$A,'Point System'!$B:$B,""))*(TEXT(Attendance!$D$1:$ZZ$1,"mmm")="Jul"))*_xlfn.XLOOKUP(F$1,'Point System'!$A:$A,'Point System'!$C:$C,0)</f>
        <v>0</v>
      </c>
      <c r="G76" s="233" cm="1">
        <f t="array" ref="G76">SUMPRODUCT((LOWER(INDEX(Attendance!$D:$ZZ,MATCH($A76,Attendance!$A:$A,0),0))="x")*(Attendance!$D$2:$ZZ$2=_xlfn.XLOOKUP(G$1,'Point System'!$A:$A,'Point System'!$B:$B,""))*(TEXT(Attendance!$D$1:$ZZ$1,"mmm")="Jul"))*_xlfn.XLOOKUP(G$1,'Point System'!$A:$A,'Point System'!$C:$C,0)</f>
        <v>0</v>
      </c>
      <c r="H76" s="233" cm="1">
        <f t="array" ref="H76">SUMPRODUCT((LOWER(INDEX(Attendance!$D:$ZZ,MATCH($A76,Attendance!$A:$A,0),0))="x")*(Attendance!$D$2:$ZZ$2=_xlfn.XLOOKUP(H$1,'Point System'!$A:$A,'Point System'!$B:$B,""))*(TEXT(Attendance!$D$1:$ZZ$1,"mmm")="Jul"))*_xlfn.XLOOKUP(H$1,'Point System'!$A:$A,'Point System'!$C:$C,0)</f>
        <v>0</v>
      </c>
      <c r="I76" s="233" cm="1">
        <f t="array" ref="I76">SUMPRODUCT((LOWER(INDEX(Attendance!$D:$ZZ,MATCH($A76,Attendance!$A:$A,0),0))="x")*(Attendance!$D$2:$ZZ$2=_xlfn.XLOOKUP(I$1,'Point System'!$A:$A,'Point System'!$B:$B,""))*(TEXT(Attendance!$D$1:$ZZ$1,"mmm")="Jul"))*_xlfn.XLOOKUP(I$1,'Point System'!$A:$A,'Point System'!$C:$C,0)</f>
        <v>0</v>
      </c>
      <c r="J76" s="233" cm="1">
        <f t="array" ref="J76">SUMPRODUCT((LOWER(INDEX(Attendance!$D:$ZZ,MATCH($A76,Attendance!$A:$A,0),0))="x")*(Attendance!$D$2:$ZZ$2=_xlfn.XLOOKUP(J$1,'Point System'!$A:$A,'Point System'!$B:$B,""))*(TEXT(Attendance!$D$1:$ZZ$1,"mmm")="Jul"))*_xlfn.XLOOKUP(J$1,'Point System'!$A:$A,'Point System'!$C:$C,0)</f>
        <v>0</v>
      </c>
      <c r="K76" s="233" cm="1">
        <f t="array" ref="K76">SUMPRODUCT((LOWER(INDEX(Attendance!$D:$ZZ,MATCH($A76,Attendance!$A:$A,0),0))="x")*(Attendance!$D$2:$ZZ$2=_xlfn.XLOOKUP(K$1,'Point System'!$A:$A,'Point System'!$B:$B,""))*(TEXT(Attendance!$D$1:$ZZ$1,"mmm")="Jul"))*_xlfn.XLOOKUP(K$1,'Point System'!$A:$A,'Point System'!$C:$C,0)</f>
        <v>0</v>
      </c>
      <c r="L76" s="188"/>
      <c r="M76" s="188"/>
      <c r="N76" s="188"/>
      <c r="O76" s="188"/>
      <c r="P76" s="241">
        <f t="shared" si="3"/>
        <v>0</v>
      </c>
      <c r="Q76" s="242">
        <f>IFERROR(INDEX(Deduction!$AU:$AU,MATCH($A76,Deduction!$A:$A,0))*_xlfn.XLOOKUP(Q$1,'Point System'!$E:$E,'Point System'!$G:$G,0),0)</f>
        <v>0</v>
      </c>
      <c r="R76" s="242">
        <f>IFERROR(INDEX(Deduction!$AV:$AV,MATCH($A76,Deduction!$A:$A,0))*_xlfn.XLOOKUP(R$1,'Point System'!$E:$E,'Point System'!$G:$G,0),0)</f>
        <v>0</v>
      </c>
      <c r="S76" s="242">
        <f>IFERROR(INDEX(Deduction!$AW:$AW,MATCH($A76,Deduction!$A:$A,0))*_xlfn.XLOOKUP(S$1,'Point System'!$E:$E,'Point System'!$G:$G,0),0)</f>
        <v>0</v>
      </c>
      <c r="T76" s="242">
        <f>IFERROR(INDEX(Deduction!$AX:$AX,MATCH($A76,Deduction!$A:$A,0))*_xlfn.XLOOKUP(T$1,'Point System'!$E:$E,'Point System'!$G:$G,0),0)</f>
        <v>0</v>
      </c>
      <c r="U76" s="242">
        <f>IFERROR(INDEX(Deduction!$AY:$AY,MATCH($A76,Deduction!$A:$A,0))*_xlfn.XLOOKUP(U$1,'Point System'!$E:$E,'Point System'!$G:$G,0),0)</f>
        <v>0</v>
      </c>
      <c r="V76" s="242">
        <f>IFERROR(INDEX(Deduction!$AZ:$AZ,MATCH($A76,Deduction!$A:$A,0))*_xlfn.XLOOKUP(V$1,'Point System'!$E:$E,'Point System'!$G:$G,0),0)</f>
        <v>0</v>
      </c>
      <c r="W76" s="241">
        <f t="shared" si="4"/>
        <v>0</v>
      </c>
      <c r="X76" s="241">
        <f t="shared" si="5"/>
        <v>0</v>
      </c>
      <c r="Y76" s="244" cm="1">
        <f t="array" ref="Y76">IFERROR(SUMPRODUCT((LOWER(INDEX(Attendance!$E:$ZZ,MATCH($A76,Attendance!$A:$A,0),0))="x")*(TEXT(Attendance!$E$1:$ZZ$1,"mmm")="Jul"))/SUMPRODUCT((Attendance!$E$1:$ZZ$1&lt;&gt;"")*(TEXT(Attendance!$E$1:$ZZ$1,"mmm")="Jul")),0)</f>
        <v>0</v>
      </c>
      <c r="Z76" s="245" cm="1">
        <f t="array" ref="Z76">IFERROR(SUMPRODUCT((LOWER(INDEX(Attendance!$E:$ZZ,MATCH($A76,Attendance!$A:$A,0),0))="x")*(Attendance!$E$2:$ZZ$2=_xlfn.XLOOKUP(E$1,'Point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77" spans="1:26" x14ac:dyDescent="0.25">
      <c r="A77" s="60">
        <f>Attendance!A76</f>
        <v>74</v>
      </c>
      <c r="B77" s="60" t="str">
        <f>IF($A77=0,"",IFERROR(_xlfn.LET(_xlpm.x,INDEX(Attendance!$B:$B,MATCH($A77,Attendance!$A:$A,0)),IF(_xlpm.x=0,"",_xlpm.x)),""))</f>
        <v/>
      </c>
      <c r="C77" s="60" t="str">
        <f>IF($A77=0,"",IFERROR(_xlfn.LET(_xlpm.x,INDEX(Attendance!$C:$C,MATCH($A77,Attendance!$A:$A,0)),IF(_xlpm.x=0,"",_xlpm.x)),""))</f>
        <v/>
      </c>
      <c r="D77" s="60" t="str">
        <f>IF($A77=0,"",IFERROR(_xlfn.LET(_xlpm.x,INDEX(Attendance!$D:$D,MATCH($A77,Attendance!$A:$A,0)),IF(_xlpm.x=0,"",_xlpm.x)),""))</f>
        <v/>
      </c>
      <c r="E77" s="233" cm="1">
        <f t="array" ref="E77">SUMPRODUCT((LOWER(INDEX(Attendance!$D:$ZZ,MATCH($A77,Attendance!$A:$A,0),0))="x")*(Attendance!$D$2:$ZZ$2=_xlfn.XLOOKUP(E$1,'Point System'!$A:$A,'Point System'!$B:$B,""))*(TEXT(Attendance!$D$1:$ZZ$1,"mmm")="Jul"))*_xlfn.XLOOKUP(E$1,'Point System'!$A:$A,'Point System'!$C:$C,0)</f>
        <v>0</v>
      </c>
      <c r="F77" s="233" cm="1">
        <f t="array" ref="F77">SUMPRODUCT((LOWER(INDEX(Attendance!$D:$ZZ,MATCH($A77,Attendance!$A:$A,0),0))="x")*(Attendance!$D$2:$ZZ$2=_xlfn.XLOOKUP(F$1,'Point System'!$A:$A,'Point System'!$B:$B,""))*(TEXT(Attendance!$D$1:$ZZ$1,"mmm")="Jul"))*_xlfn.XLOOKUP(F$1,'Point System'!$A:$A,'Point System'!$C:$C,0)</f>
        <v>0</v>
      </c>
      <c r="G77" s="233" cm="1">
        <f t="array" ref="G77">SUMPRODUCT((LOWER(INDEX(Attendance!$D:$ZZ,MATCH($A77,Attendance!$A:$A,0),0))="x")*(Attendance!$D$2:$ZZ$2=_xlfn.XLOOKUP(G$1,'Point System'!$A:$A,'Point System'!$B:$B,""))*(TEXT(Attendance!$D$1:$ZZ$1,"mmm")="Jul"))*_xlfn.XLOOKUP(G$1,'Point System'!$A:$A,'Point System'!$C:$C,0)</f>
        <v>0</v>
      </c>
      <c r="H77" s="233" cm="1">
        <f t="array" ref="H77">SUMPRODUCT((LOWER(INDEX(Attendance!$D:$ZZ,MATCH($A77,Attendance!$A:$A,0),0))="x")*(Attendance!$D$2:$ZZ$2=_xlfn.XLOOKUP(H$1,'Point System'!$A:$A,'Point System'!$B:$B,""))*(TEXT(Attendance!$D$1:$ZZ$1,"mmm")="Jul"))*_xlfn.XLOOKUP(H$1,'Point System'!$A:$A,'Point System'!$C:$C,0)</f>
        <v>0</v>
      </c>
      <c r="I77" s="233" cm="1">
        <f t="array" ref="I77">SUMPRODUCT((LOWER(INDEX(Attendance!$D:$ZZ,MATCH($A77,Attendance!$A:$A,0),0))="x")*(Attendance!$D$2:$ZZ$2=_xlfn.XLOOKUP(I$1,'Point System'!$A:$A,'Point System'!$B:$B,""))*(TEXT(Attendance!$D$1:$ZZ$1,"mmm")="Jul"))*_xlfn.XLOOKUP(I$1,'Point System'!$A:$A,'Point System'!$C:$C,0)</f>
        <v>0</v>
      </c>
      <c r="J77" s="233" cm="1">
        <f t="array" ref="J77">SUMPRODUCT((LOWER(INDEX(Attendance!$D:$ZZ,MATCH($A77,Attendance!$A:$A,0),0))="x")*(Attendance!$D$2:$ZZ$2=_xlfn.XLOOKUP(J$1,'Point System'!$A:$A,'Point System'!$B:$B,""))*(TEXT(Attendance!$D$1:$ZZ$1,"mmm")="Jul"))*_xlfn.XLOOKUP(J$1,'Point System'!$A:$A,'Point System'!$C:$C,0)</f>
        <v>0</v>
      </c>
      <c r="K77" s="233" cm="1">
        <f t="array" ref="K77">SUMPRODUCT((LOWER(INDEX(Attendance!$D:$ZZ,MATCH($A77,Attendance!$A:$A,0),0))="x")*(Attendance!$D$2:$ZZ$2=_xlfn.XLOOKUP(K$1,'Point System'!$A:$A,'Point System'!$B:$B,""))*(TEXT(Attendance!$D$1:$ZZ$1,"mmm")="Jul"))*_xlfn.XLOOKUP(K$1,'Point System'!$A:$A,'Point System'!$C:$C,0)</f>
        <v>0</v>
      </c>
      <c r="L77" s="188"/>
      <c r="M77" s="188"/>
      <c r="N77" s="188"/>
      <c r="O77" s="188"/>
      <c r="P77" s="241">
        <f t="shared" si="3"/>
        <v>0</v>
      </c>
      <c r="Q77" s="242">
        <f>IFERROR(INDEX(Deduction!$AU:$AU,MATCH($A77,Deduction!$A:$A,0))*_xlfn.XLOOKUP(Q$1,'Point System'!$E:$E,'Point System'!$G:$G,0),0)</f>
        <v>0</v>
      </c>
      <c r="R77" s="242">
        <f>IFERROR(INDEX(Deduction!$AV:$AV,MATCH($A77,Deduction!$A:$A,0))*_xlfn.XLOOKUP(R$1,'Point System'!$E:$E,'Point System'!$G:$G,0),0)</f>
        <v>0</v>
      </c>
      <c r="S77" s="242">
        <f>IFERROR(INDEX(Deduction!$AW:$AW,MATCH($A77,Deduction!$A:$A,0))*_xlfn.XLOOKUP(S$1,'Point System'!$E:$E,'Point System'!$G:$G,0),0)</f>
        <v>0</v>
      </c>
      <c r="T77" s="242">
        <f>IFERROR(INDEX(Deduction!$AX:$AX,MATCH($A77,Deduction!$A:$A,0))*_xlfn.XLOOKUP(T$1,'Point System'!$E:$E,'Point System'!$G:$G,0),0)</f>
        <v>0</v>
      </c>
      <c r="U77" s="242">
        <f>IFERROR(INDEX(Deduction!$AY:$AY,MATCH($A77,Deduction!$A:$A,0))*_xlfn.XLOOKUP(U$1,'Point System'!$E:$E,'Point System'!$G:$G,0),0)</f>
        <v>0</v>
      </c>
      <c r="V77" s="242">
        <f>IFERROR(INDEX(Deduction!$AZ:$AZ,MATCH($A77,Deduction!$A:$A,0))*_xlfn.XLOOKUP(V$1,'Point System'!$E:$E,'Point System'!$G:$G,0),0)</f>
        <v>0</v>
      </c>
      <c r="W77" s="241">
        <f t="shared" si="4"/>
        <v>0</v>
      </c>
      <c r="X77" s="241">
        <f t="shared" si="5"/>
        <v>0</v>
      </c>
      <c r="Y77" s="244" cm="1">
        <f t="array" ref="Y77">IFERROR(SUMPRODUCT((LOWER(INDEX(Attendance!$E:$ZZ,MATCH($A77,Attendance!$A:$A,0),0))="x")*(TEXT(Attendance!$E$1:$ZZ$1,"mmm")="Jul"))/SUMPRODUCT((Attendance!$E$1:$ZZ$1&lt;&gt;"")*(TEXT(Attendance!$E$1:$ZZ$1,"mmm")="Jul")),0)</f>
        <v>0</v>
      </c>
      <c r="Z77" s="245" cm="1">
        <f t="array" ref="Z77">IFERROR(SUMPRODUCT((LOWER(INDEX(Attendance!$E:$ZZ,MATCH($A77,Attendance!$A:$A,0),0))="x")*(Attendance!$E$2:$ZZ$2=_xlfn.XLOOKUP(E$1,'Point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78" spans="1:26" x14ac:dyDescent="0.25">
      <c r="A78" s="58">
        <f>Attendance!A77</f>
        <v>75</v>
      </c>
      <c r="B78" s="60" t="str">
        <f>IF($A78=0,"",IFERROR(_xlfn.LET(_xlpm.x,INDEX(Attendance!$B:$B,MATCH($A78,Attendance!$A:$A,0)),IF(_xlpm.x=0,"",_xlpm.x)),""))</f>
        <v/>
      </c>
      <c r="C78" s="60" t="str">
        <f>IF($A78=0,"",IFERROR(_xlfn.LET(_xlpm.x,INDEX(Attendance!$C:$C,MATCH($A78,Attendance!$A:$A,0)),IF(_xlpm.x=0,"",_xlpm.x)),""))</f>
        <v/>
      </c>
      <c r="D78" s="60" t="str">
        <f>IF($A78=0,"",IFERROR(_xlfn.LET(_xlpm.x,INDEX(Attendance!$D:$D,MATCH($A78,Attendance!$A:$A,0)),IF(_xlpm.x=0,"",_xlpm.x)),""))</f>
        <v/>
      </c>
      <c r="E78" s="233" cm="1">
        <f t="array" ref="E78">SUMPRODUCT((LOWER(INDEX(Attendance!$D:$ZZ,MATCH($A78,Attendance!$A:$A,0),0))="x")*(Attendance!$D$2:$ZZ$2=_xlfn.XLOOKUP(E$1,'Point System'!$A:$A,'Point System'!$B:$B,""))*(TEXT(Attendance!$D$1:$ZZ$1,"mmm")="Jul"))*_xlfn.XLOOKUP(E$1,'Point System'!$A:$A,'Point System'!$C:$C,0)</f>
        <v>0</v>
      </c>
      <c r="F78" s="233" cm="1">
        <f t="array" ref="F78">SUMPRODUCT((LOWER(INDEX(Attendance!$D:$ZZ,MATCH($A78,Attendance!$A:$A,0),0))="x")*(Attendance!$D$2:$ZZ$2=_xlfn.XLOOKUP(F$1,'Point System'!$A:$A,'Point System'!$B:$B,""))*(TEXT(Attendance!$D$1:$ZZ$1,"mmm")="Jul"))*_xlfn.XLOOKUP(F$1,'Point System'!$A:$A,'Point System'!$C:$C,0)</f>
        <v>0</v>
      </c>
      <c r="G78" s="233" cm="1">
        <f t="array" ref="G78">SUMPRODUCT((LOWER(INDEX(Attendance!$D:$ZZ,MATCH($A78,Attendance!$A:$A,0),0))="x")*(Attendance!$D$2:$ZZ$2=_xlfn.XLOOKUP(G$1,'Point System'!$A:$A,'Point System'!$B:$B,""))*(TEXT(Attendance!$D$1:$ZZ$1,"mmm")="Jul"))*_xlfn.XLOOKUP(G$1,'Point System'!$A:$A,'Point System'!$C:$C,0)</f>
        <v>0</v>
      </c>
      <c r="H78" s="233" cm="1">
        <f t="array" ref="H78">SUMPRODUCT((LOWER(INDEX(Attendance!$D:$ZZ,MATCH($A78,Attendance!$A:$A,0),0))="x")*(Attendance!$D$2:$ZZ$2=_xlfn.XLOOKUP(H$1,'Point System'!$A:$A,'Point System'!$B:$B,""))*(TEXT(Attendance!$D$1:$ZZ$1,"mmm")="Jul"))*_xlfn.XLOOKUP(H$1,'Point System'!$A:$A,'Point System'!$C:$C,0)</f>
        <v>0</v>
      </c>
      <c r="I78" s="233" cm="1">
        <f t="array" ref="I78">SUMPRODUCT((LOWER(INDEX(Attendance!$D:$ZZ,MATCH($A78,Attendance!$A:$A,0),0))="x")*(Attendance!$D$2:$ZZ$2=_xlfn.XLOOKUP(I$1,'Point System'!$A:$A,'Point System'!$B:$B,""))*(TEXT(Attendance!$D$1:$ZZ$1,"mmm")="Jul"))*_xlfn.XLOOKUP(I$1,'Point System'!$A:$A,'Point System'!$C:$C,0)</f>
        <v>0</v>
      </c>
      <c r="J78" s="233" cm="1">
        <f t="array" ref="J78">SUMPRODUCT((LOWER(INDEX(Attendance!$D:$ZZ,MATCH($A78,Attendance!$A:$A,0),0))="x")*(Attendance!$D$2:$ZZ$2=_xlfn.XLOOKUP(J$1,'Point System'!$A:$A,'Point System'!$B:$B,""))*(TEXT(Attendance!$D$1:$ZZ$1,"mmm")="Jul"))*_xlfn.XLOOKUP(J$1,'Point System'!$A:$A,'Point System'!$C:$C,0)</f>
        <v>0</v>
      </c>
      <c r="K78" s="233" cm="1">
        <f t="array" ref="K78">SUMPRODUCT((LOWER(INDEX(Attendance!$D:$ZZ,MATCH($A78,Attendance!$A:$A,0),0))="x")*(Attendance!$D$2:$ZZ$2=_xlfn.XLOOKUP(K$1,'Point System'!$A:$A,'Point System'!$B:$B,""))*(TEXT(Attendance!$D$1:$ZZ$1,"mmm")="Jul"))*_xlfn.XLOOKUP(K$1,'Point System'!$A:$A,'Point System'!$C:$C,0)</f>
        <v>0</v>
      </c>
      <c r="L78" s="188"/>
      <c r="M78" s="188"/>
      <c r="N78" s="188"/>
      <c r="O78" s="188"/>
      <c r="P78" s="241">
        <f t="shared" si="3"/>
        <v>0</v>
      </c>
      <c r="Q78" s="242">
        <f>IFERROR(INDEX(Deduction!$AU:$AU,MATCH($A78,Deduction!$A:$A,0))*_xlfn.XLOOKUP(Q$1,'Point System'!$E:$E,'Point System'!$G:$G,0),0)</f>
        <v>0</v>
      </c>
      <c r="R78" s="242">
        <f>IFERROR(INDEX(Deduction!$AV:$AV,MATCH($A78,Deduction!$A:$A,0))*_xlfn.XLOOKUP(R$1,'Point System'!$E:$E,'Point System'!$G:$G,0),0)</f>
        <v>0</v>
      </c>
      <c r="S78" s="242">
        <f>IFERROR(INDEX(Deduction!$AW:$AW,MATCH($A78,Deduction!$A:$A,0))*_xlfn.XLOOKUP(S$1,'Point System'!$E:$E,'Point System'!$G:$G,0),0)</f>
        <v>0</v>
      </c>
      <c r="T78" s="242">
        <f>IFERROR(INDEX(Deduction!$AX:$AX,MATCH($A78,Deduction!$A:$A,0))*_xlfn.XLOOKUP(T$1,'Point System'!$E:$E,'Point System'!$G:$G,0),0)</f>
        <v>0</v>
      </c>
      <c r="U78" s="242">
        <f>IFERROR(INDEX(Deduction!$AY:$AY,MATCH($A78,Deduction!$A:$A,0))*_xlfn.XLOOKUP(U$1,'Point System'!$E:$E,'Point System'!$G:$G,0),0)</f>
        <v>0</v>
      </c>
      <c r="V78" s="242">
        <f>IFERROR(INDEX(Deduction!$AZ:$AZ,MATCH($A78,Deduction!$A:$A,0))*_xlfn.XLOOKUP(V$1,'Point System'!$E:$E,'Point System'!$G:$G,0),0)</f>
        <v>0</v>
      </c>
      <c r="W78" s="241">
        <f t="shared" si="4"/>
        <v>0</v>
      </c>
      <c r="X78" s="241">
        <f t="shared" si="5"/>
        <v>0</v>
      </c>
      <c r="Y78" s="244" cm="1">
        <f t="array" ref="Y78">IFERROR(SUMPRODUCT((LOWER(INDEX(Attendance!$E:$ZZ,MATCH($A78,Attendance!$A:$A,0),0))="x")*(TEXT(Attendance!$E$1:$ZZ$1,"mmm")="Jul"))/SUMPRODUCT((Attendance!$E$1:$ZZ$1&lt;&gt;"")*(TEXT(Attendance!$E$1:$ZZ$1,"mmm")="Jul")),0)</f>
        <v>0</v>
      </c>
      <c r="Z78" s="245" cm="1">
        <f t="array" ref="Z78">IFERROR(SUMPRODUCT((LOWER(INDEX(Attendance!$E:$ZZ,MATCH($A78,Attendance!$A:$A,0),0))="x")*(Attendance!$E$2:$ZZ$2=_xlfn.XLOOKUP(E$1,'Point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79" spans="1:26" x14ac:dyDescent="0.25">
      <c r="A79" s="60">
        <f>Attendance!A78</f>
        <v>76</v>
      </c>
      <c r="B79" s="60" t="str">
        <f>IF($A79=0,"",IFERROR(_xlfn.LET(_xlpm.x,INDEX(Attendance!$B:$B,MATCH($A79,Attendance!$A:$A,0)),IF(_xlpm.x=0,"",_xlpm.x)),""))</f>
        <v/>
      </c>
      <c r="C79" s="60" t="str">
        <f>IF($A79=0,"",IFERROR(_xlfn.LET(_xlpm.x,INDEX(Attendance!$C:$C,MATCH($A79,Attendance!$A:$A,0)),IF(_xlpm.x=0,"",_xlpm.x)),""))</f>
        <v/>
      </c>
      <c r="D79" s="60" t="str">
        <f>IF($A79=0,"",IFERROR(_xlfn.LET(_xlpm.x,INDEX(Attendance!$D:$D,MATCH($A79,Attendance!$A:$A,0)),IF(_xlpm.x=0,"",_xlpm.x)),""))</f>
        <v/>
      </c>
      <c r="E79" s="233" cm="1">
        <f t="array" ref="E79">SUMPRODUCT((LOWER(INDEX(Attendance!$D:$ZZ,MATCH($A79,Attendance!$A:$A,0),0))="x")*(Attendance!$D$2:$ZZ$2=_xlfn.XLOOKUP(E$1,'Point System'!$A:$A,'Point System'!$B:$B,""))*(TEXT(Attendance!$D$1:$ZZ$1,"mmm")="Jul"))*_xlfn.XLOOKUP(E$1,'Point System'!$A:$A,'Point System'!$C:$C,0)</f>
        <v>0</v>
      </c>
      <c r="F79" s="233" cm="1">
        <f t="array" ref="F79">SUMPRODUCT((LOWER(INDEX(Attendance!$D:$ZZ,MATCH($A79,Attendance!$A:$A,0),0))="x")*(Attendance!$D$2:$ZZ$2=_xlfn.XLOOKUP(F$1,'Point System'!$A:$A,'Point System'!$B:$B,""))*(TEXT(Attendance!$D$1:$ZZ$1,"mmm")="Jul"))*_xlfn.XLOOKUP(F$1,'Point System'!$A:$A,'Point System'!$C:$C,0)</f>
        <v>0</v>
      </c>
      <c r="G79" s="233" cm="1">
        <f t="array" ref="G79">SUMPRODUCT((LOWER(INDEX(Attendance!$D:$ZZ,MATCH($A79,Attendance!$A:$A,0),0))="x")*(Attendance!$D$2:$ZZ$2=_xlfn.XLOOKUP(G$1,'Point System'!$A:$A,'Point System'!$B:$B,""))*(TEXT(Attendance!$D$1:$ZZ$1,"mmm")="Jul"))*_xlfn.XLOOKUP(G$1,'Point System'!$A:$A,'Point System'!$C:$C,0)</f>
        <v>0</v>
      </c>
      <c r="H79" s="233" cm="1">
        <f t="array" ref="H79">SUMPRODUCT((LOWER(INDEX(Attendance!$D:$ZZ,MATCH($A79,Attendance!$A:$A,0),0))="x")*(Attendance!$D$2:$ZZ$2=_xlfn.XLOOKUP(H$1,'Point System'!$A:$A,'Point System'!$B:$B,""))*(TEXT(Attendance!$D$1:$ZZ$1,"mmm")="Jul"))*_xlfn.XLOOKUP(H$1,'Point System'!$A:$A,'Point System'!$C:$C,0)</f>
        <v>0</v>
      </c>
      <c r="I79" s="233" cm="1">
        <f t="array" ref="I79">SUMPRODUCT((LOWER(INDEX(Attendance!$D:$ZZ,MATCH($A79,Attendance!$A:$A,0),0))="x")*(Attendance!$D$2:$ZZ$2=_xlfn.XLOOKUP(I$1,'Point System'!$A:$A,'Point System'!$B:$B,""))*(TEXT(Attendance!$D$1:$ZZ$1,"mmm")="Jul"))*_xlfn.XLOOKUP(I$1,'Point System'!$A:$A,'Point System'!$C:$C,0)</f>
        <v>0</v>
      </c>
      <c r="J79" s="233" cm="1">
        <f t="array" ref="J79">SUMPRODUCT((LOWER(INDEX(Attendance!$D:$ZZ,MATCH($A79,Attendance!$A:$A,0),0))="x")*(Attendance!$D$2:$ZZ$2=_xlfn.XLOOKUP(J$1,'Point System'!$A:$A,'Point System'!$B:$B,""))*(TEXT(Attendance!$D$1:$ZZ$1,"mmm")="Jul"))*_xlfn.XLOOKUP(J$1,'Point System'!$A:$A,'Point System'!$C:$C,0)</f>
        <v>0</v>
      </c>
      <c r="K79" s="233" cm="1">
        <f t="array" ref="K79">SUMPRODUCT((LOWER(INDEX(Attendance!$D:$ZZ,MATCH($A79,Attendance!$A:$A,0),0))="x")*(Attendance!$D$2:$ZZ$2=_xlfn.XLOOKUP(K$1,'Point System'!$A:$A,'Point System'!$B:$B,""))*(TEXT(Attendance!$D$1:$ZZ$1,"mmm")="Jul"))*_xlfn.XLOOKUP(K$1,'Point System'!$A:$A,'Point System'!$C:$C,0)</f>
        <v>0</v>
      </c>
      <c r="L79" s="188"/>
      <c r="M79" s="188"/>
      <c r="N79" s="188"/>
      <c r="O79" s="188"/>
      <c r="P79" s="241">
        <f t="shared" si="3"/>
        <v>0</v>
      </c>
      <c r="Q79" s="242">
        <f>IFERROR(INDEX(Deduction!$AU:$AU,MATCH($A79,Deduction!$A:$A,0))*_xlfn.XLOOKUP(Q$1,'Point System'!$E:$E,'Point System'!$G:$G,0),0)</f>
        <v>0</v>
      </c>
      <c r="R79" s="242">
        <f>IFERROR(INDEX(Deduction!$AV:$AV,MATCH($A79,Deduction!$A:$A,0))*_xlfn.XLOOKUP(R$1,'Point System'!$E:$E,'Point System'!$G:$G,0),0)</f>
        <v>0</v>
      </c>
      <c r="S79" s="242">
        <f>IFERROR(INDEX(Deduction!$AW:$AW,MATCH($A79,Deduction!$A:$A,0))*_xlfn.XLOOKUP(S$1,'Point System'!$E:$E,'Point System'!$G:$G,0),0)</f>
        <v>0</v>
      </c>
      <c r="T79" s="242">
        <f>IFERROR(INDEX(Deduction!$AX:$AX,MATCH($A79,Deduction!$A:$A,0))*_xlfn.XLOOKUP(T$1,'Point System'!$E:$E,'Point System'!$G:$G,0),0)</f>
        <v>0</v>
      </c>
      <c r="U79" s="242">
        <f>IFERROR(INDEX(Deduction!$AY:$AY,MATCH($A79,Deduction!$A:$A,0))*_xlfn.XLOOKUP(U$1,'Point System'!$E:$E,'Point System'!$G:$G,0),0)</f>
        <v>0</v>
      </c>
      <c r="V79" s="242">
        <f>IFERROR(INDEX(Deduction!$AZ:$AZ,MATCH($A79,Deduction!$A:$A,0))*_xlfn.XLOOKUP(V$1,'Point System'!$E:$E,'Point System'!$G:$G,0),0)</f>
        <v>0</v>
      </c>
      <c r="W79" s="241">
        <f t="shared" si="4"/>
        <v>0</v>
      </c>
      <c r="X79" s="241">
        <f t="shared" si="5"/>
        <v>0</v>
      </c>
      <c r="Y79" s="244" cm="1">
        <f t="array" ref="Y79">IFERROR(SUMPRODUCT((LOWER(INDEX(Attendance!$E:$ZZ,MATCH($A79,Attendance!$A:$A,0),0))="x")*(TEXT(Attendance!$E$1:$ZZ$1,"mmm")="Jul"))/SUMPRODUCT((Attendance!$E$1:$ZZ$1&lt;&gt;"")*(TEXT(Attendance!$E$1:$ZZ$1,"mmm")="Jul")),0)</f>
        <v>0</v>
      </c>
      <c r="Z79" s="245" cm="1">
        <f t="array" ref="Z79">IFERROR(SUMPRODUCT((LOWER(INDEX(Attendance!$E:$ZZ,MATCH($A79,Attendance!$A:$A,0),0))="x")*(Attendance!$E$2:$ZZ$2=_xlfn.XLOOKUP(E$1,'Point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80" spans="1:26" x14ac:dyDescent="0.25">
      <c r="A80" s="58">
        <f>Attendance!A79</f>
        <v>77</v>
      </c>
      <c r="B80" s="60" t="str">
        <f>IF($A80=0,"",IFERROR(_xlfn.LET(_xlpm.x,INDEX(Attendance!$B:$B,MATCH($A80,Attendance!$A:$A,0)),IF(_xlpm.x=0,"",_xlpm.x)),""))</f>
        <v/>
      </c>
      <c r="C80" s="60" t="str">
        <f>IF($A80=0,"",IFERROR(_xlfn.LET(_xlpm.x,INDEX(Attendance!$C:$C,MATCH($A80,Attendance!$A:$A,0)),IF(_xlpm.x=0,"",_xlpm.x)),""))</f>
        <v/>
      </c>
      <c r="D80" s="60" t="str">
        <f>IF($A80=0,"",IFERROR(_xlfn.LET(_xlpm.x,INDEX(Attendance!$D:$D,MATCH($A80,Attendance!$A:$A,0)),IF(_xlpm.x=0,"",_xlpm.x)),""))</f>
        <v/>
      </c>
      <c r="E80" s="233" cm="1">
        <f t="array" ref="E80">SUMPRODUCT((LOWER(INDEX(Attendance!$D:$ZZ,MATCH($A80,Attendance!$A:$A,0),0))="x")*(Attendance!$D$2:$ZZ$2=_xlfn.XLOOKUP(E$1,'Point System'!$A:$A,'Point System'!$B:$B,""))*(TEXT(Attendance!$D$1:$ZZ$1,"mmm")="Jul"))*_xlfn.XLOOKUP(E$1,'Point System'!$A:$A,'Point System'!$C:$C,0)</f>
        <v>0</v>
      </c>
      <c r="F80" s="233" cm="1">
        <f t="array" ref="F80">SUMPRODUCT((LOWER(INDEX(Attendance!$D:$ZZ,MATCH($A80,Attendance!$A:$A,0),0))="x")*(Attendance!$D$2:$ZZ$2=_xlfn.XLOOKUP(F$1,'Point System'!$A:$A,'Point System'!$B:$B,""))*(TEXT(Attendance!$D$1:$ZZ$1,"mmm")="Jul"))*_xlfn.XLOOKUP(F$1,'Point System'!$A:$A,'Point System'!$C:$C,0)</f>
        <v>0</v>
      </c>
      <c r="G80" s="233" cm="1">
        <f t="array" ref="G80">SUMPRODUCT((LOWER(INDEX(Attendance!$D:$ZZ,MATCH($A80,Attendance!$A:$A,0),0))="x")*(Attendance!$D$2:$ZZ$2=_xlfn.XLOOKUP(G$1,'Point System'!$A:$A,'Point System'!$B:$B,""))*(TEXT(Attendance!$D$1:$ZZ$1,"mmm")="Jul"))*_xlfn.XLOOKUP(G$1,'Point System'!$A:$A,'Point System'!$C:$C,0)</f>
        <v>0</v>
      </c>
      <c r="H80" s="233" cm="1">
        <f t="array" ref="H80">SUMPRODUCT((LOWER(INDEX(Attendance!$D:$ZZ,MATCH($A80,Attendance!$A:$A,0),0))="x")*(Attendance!$D$2:$ZZ$2=_xlfn.XLOOKUP(H$1,'Point System'!$A:$A,'Point System'!$B:$B,""))*(TEXT(Attendance!$D$1:$ZZ$1,"mmm")="Jul"))*_xlfn.XLOOKUP(H$1,'Point System'!$A:$A,'Point System'!$C:$C,0)</f>
        <v>0</v>
      </c>
      <c r="I80" s="233" cm="1">
        <f t="array" ref="I80">SUMPRODUCT((LOWER(INDEX(Attendance!$D:$ZZ,MATCH($A80,Attendance!$A:$A,0),0))="x")*(Attendance!$D$2:$ZZ$2=_xlfn.XLOOKUP(I$1,'Point System'!$A:$A,'Point System'!$B:$B,""))*(TEXT(Attendance!$D$1:$ZZ$1,"mmm")="Jul"))*_xlfn.XLOOKUP(I$1,'Point System'!$A:$A,'Point System'!$C:$C,0)</f>
        <v>0</v>
      </c>
      <c r="J80" s="233" cm="1">
        <f t="array" ref="J80">SUMPRODUCT((LOWER(INDEX(Attendance!$D:$ZZ,MATCH($A80,Attendance!$A:$A,0),0))="x")*(Attendance!$D$2:$ZZ$2=_xlfn.XLOOKUP(J$1,'Point System'!$A:$A,'Point System'!$B:$B,""))*(TEXT(Attendance!$D$1:$ZZ$1,"mmm")="Jul"))*_xlfn.XLOOKUP(J$1,'Point System'!$A:$A,'Point System'!$C:$C,0)</f>
        <v>0</v>
      </c>
      <c r="K80" s="233" cm="1">
        <f t="array" ref="K80">SUMPRODUCT((LOWER(INDEX(Attendance!$D:$ZZ,MATCH($A80,Attendance!$A:$A,0),0))="x")*(Attendance!$D$2:$ZZ$2=_xlfn.XLOOKUP(K$1,'Point System'!$A:$A,'Point System'!$B:$B,""))*(TEXT(Attendance!$D$1:$ZZ$1,"mmm")="Jul"))*_xlfn.XLOOKUP(K$1,'Point System'!$A:$A,'Point System'!$C:$C,0)</f>
        <v>0</v>
      </c>
      <c r="L80" s="188"/>
      <c r="M80" s="188"/>
      <c r="N80" s="188"/>
      <c r="O80" s="188"/>
      <c r="P80" s="241">
        <f t="shared" si="3"/>
        <v>0</v>
      </c>
      <c r="Q80" s="242">
        <f>IFERROR(INDEX(Deduction!$AU:$AU,MATCH($A80,Deduction!$A:$A,0))*_xlfn.XLOOKUP(Q$1,'Point System'!$E:$E,'Point System'!$G:$G,0),0)</f>
        <v>0</v>
      </c>
      <c r="R80" s="242">
        <f>IFERROR(INDEX(Deduction!$AV:$AV,MATCH($A80,Deduction!$A:$A,0))*_xlfn.XLOOKUP(R$1,'Point System'!$E:$E,'Point System'!$G:$G,0),0)</f>
        <v>0</v>
      </c>
      <c r="S80" s="242">
        <f>IFERROR(INDEX(Deduction!$AW:$AW,MATCH($A80,Deduction!$A:$A,0))*_xlfn.XLOOKUP(S$1,'Point System'!$E:$E,'Point System'!$G:$G,0),0)</f>
        <v>0</v>
      </c>
      <c r="T80" s="242">
        <f>IFERROR(INDEX(Deduction!$AX:$AX,MATCH($A80,Deduction!$A:$A,0))*_xlfn.XLOOKUP(T$1,'Point System'!$E:$E,'Point System'!$G:$G,0),0)</f>
        <v>0</v>
      </c>
      <c r="U80" s="242">
        <f>IFERROR(INDEX(Deduction!$AY:$AY,MATCH($A80,Deduction!$A:$A,0))*_xlfn.XLOOKUP(U$1,'Point System'!$E:$E,'Point System'!$G:$G,0),0)</f>
        <v>0</v>
      </c>
      <c r="V80" s="242">
        <f>IFERROR(INDEX(Deduction!$AZ:$AZ,MATCH($A80,Deduction!$A:$A,0))*_xlfn.XLOOKUP(V$1,'Point System'!$E:$E,'Point System'!$G:$G,0),0)</f>
        <v>0</v>
      </c>
      <c r="W80" s="241">
        <f t="shared" si="4"/>
        <v>0</v>
      </c>
      <c r="X80" s="241">
        <f t="shared" si="5"/>
        <v>0</v>
      </c>
      <c r="Y80" s="244" cm="1">
        <f t="array" ref="Y80">IFERROR(SUMPRODUCT((LOWER(INDEX(Attendance!$E:$ZZ,MATCH($A80,Attendance!$A:$A,0),0))="x")*(TEXT(Attendance!$E$1:$ZZ$1,"mmm")="Jul"))/SUMPRODUCT((Attendance!$E$1:$ZZ$1&lt;&gt;"")*(TEXT(Attendance!$E$1:$ZZ$1,"mmm")="Jul")),0)</f>
        <v>0</v>
      </c>
      <c r="Z80" s="245" cm="1">
        <f t="array" ref="Z80">IFERROR(SUMPRODUCT((LOWER(INDEX(Attendance!$E:$ZZ,MATCH($A80,Attendance!$A:$A,0),0))="x")*(Attendance!$E$2:$ZZ$2=_xlfn.XLOOKUP(E$1,'Point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81" spans="1:26" x14ac:dyDescent="0.25">
      <c r="A81" s="60">
        <f>Attendance!A80</f>
        <v>78</v>
      </c>
      <c r="B81" s="60" t="str">
        <f>IF($A81=0,"",IFERROR(_xlfn.LET(_xlpm.x,INDEX(Attendance!$B:$B,MATCH($A81,Attendance!$A:$A,0)),IF(_xlpm.x=0,"",_xlpm.x)),""))</f>
        <v/>
      </c>
      <c r="C81" s="60" t="str">
        <f>IF($A81=0,"",IFERROR(_xlfn.LET(_xlpm.x,INDEX(Attendance!$C:$C,MATCH($A81,Attendance!$A:$A,0)),IF(_xlpm.x=0,"",_xlpm.x)),""))</f>
        <v/>
      </c>
      <c r="D81" s="60" t="str">
        <f>IF($A81=0,"",IFERROR(_xlfn.LET(_xlpm.x,INDEX(Attendance!$D:$D,MATCH($A81,Attendance!$A:$A,0)),IF(_xlpm.x=0,"",_xlpm.x)),""))</f>
        <v/>
      </c>
      <c r="E81" s="233" cm="1">
        <f t="array" ref="E81">SUMPRODUCT((LOWER(INDEX(Attendance!$D:$ZZ,MATCH($A81,Attendance!$A:$A,0),0))="x")*(Attendance!$D$2:$ZZ$2=_xlfn.XLOOKUP(E$1,'Point System'!$A:$A,'Point System'!$B:$B,""))*(TEXT(Attendance!$D$1:$ZZ$1,"mmm")="Jul"))*_xlfn.XLOOKUP(E$1,'Point System'!$A:$A,'Point System'!$C:$C,0)</f>
        <v>0</v>
      </c>
      <c r="F81" s="233" cm="1">
        <f t="array" ref="F81">SUMPRODUCT((LOWER(INDEX(Attendance!$D:$ZZ,MATCH($A81,Attendance!$A:$A,0),0))="x")*(Attendance!$D$2:$ZZ$2=_xlfn.XLOOKUP(F$1,'Point System'!$A:$A,'Point System'!$B:$B,""))*(TEXT(Attendance!$D$1:$ZZ$1,"mmm")="Jul"))*_xlfn.XLOOKUP(F$1,'Point System'!$A:$A,'Point System'!$C:$C,0)</f>
        <v>0</v>
      </c>
      <c r="G81" s="233" cm="1">
        <f t="array" ref="G81">SUMPRODUCT((LOWER(INDEX(Attendance!$D:$ZZ,MATCH($A81,Attendance!$A:$A,0),0))="x")*(Attendance!$D$2:$ZZ$2=_xlfn.XLOOKUP(G$1,'Point System'!$A:$A,'Point System'!$B:$B,""))*(TEXT(Attendance!$D$1:$ZZ$1,"mmm")="Jul"))*_xlfn.XLOOKUP(G$1,'Point System'!$A:$A,'Point System'!$C:$C,0)</f>
        <v>0</v>
      </c>
      <c r="H81" s="233" cm="1">
        <f t="array" ref="H81">SUMPRODUCT((LOWER(INDEX(Attendance!$D:$ZZ,MATCH($A81,Attendance!$A:$A,0),0))="x")*(Attendance!$D$2:$ZZ$2=_xlfn.XLOOKUP(H$1,'Point System'!$A:$A,'Point System'!$B:$B,""))*(TEXT(Attendance!$D$1:$ZZ$1,"mmm")="Jul"))*_xlfn.XLOOKUP(H$1,'Point System'!$A:$A,'Point System'!$C:$C,0)</f>
        <v>0</v>
      </c>
      <c r="I81" s="233" cm="1">
        <f t="array" ref="I81">SUMPRODUCT((LOWER(INDEX(Attendance!$D:$ZZ,MATCH($A81,Attendance!$A:$A,0),0))="x")*(Attendance!$D$2:$ZZ$2=_xlfn.XLOOKUP(I$1,'Point System'!$A:$A,'Point System'!$B:$B,""))*(TEXT(Attendance!$D$1:$ZZ$1,"mmm")="Jul"))*_xlfn.XLOOKUP(I$1,'Point System'!$A:$A,'Point System'!$C:$C,0)</f>
        <v>0</v>
      </c>
      <c r="J81" s="233" cm="1">
        <f t="array" ref="J81">SUMPRODUCT((LOWER(INDEX(Attendance!$D:$ZZ,MATCH($A81,Attendance!$A:$A,0),0))="x")*(Attendance!$D$2:$ZZ$2=_xlfn.XLOOKUP(J$1,'Point System'!$A:$A,'Point System'!$B:$B,""))*(TEXT(Attendance!$D$1:$ZZ$1,"mmm")="Jul"))*_xlfn.XLOOKUP(J$1,'Point System'!$A:$A,'Point System'!$C:$C,0)</f>
        <v>0</v>
      </c>
      <c r="K81" s="233" cm="1">
        <f t="array" ref="K81">SUMPRODUCT((LOWER(INDEX(Attendance!$D:$ZZ,MATCH($A81,Attendance!$A:$A,0),0))="x")*(Attendance!$D$2:$ZZ$2=_xlfn.XLOOKUP(K$1,'Point System'!$A:$A,'Point System'!$B:$B,""))*(TEXT(Attendance!$D$1:$ZZ$1,"mmm")="Jul"))*_xlfn.XLOOKUP(K$1,'Point System'!$A:$A,'Point System'!$C:$C,0)</f>
        <v>0</v>
      </c>
      <c r="L81" s="188"/>
      <c r="M81" s="188"/>
      <c r="N81" s="188"/>
      <c r="O81" s="188"/>
      <c r="P81" s="241">
        <f t="shared" si="3"/>
        <v>0</v>
      </c>
      <c r="Q81" s="242">
        <f>IFERROR(INDEX(Deduction!$AU:$AU,MATCH($A81,Deduction!$A:$A,0))*_xlfn.XLOOKUP(Q$1,'Point System'!$E:$E,'Point System'!$G:$G,0),0)</f>
        <v>0</v>
      </c>
      <c r="R81" s="242">
        <f>IFERROR(INDEX(Deduction!$AV:$AV,MATCH($A81,Deduction!$A:$A,0))*_xlfn.XLOOKUP(R$1,'Point System'!$E:$E,'Point System'!$G:$G,0),0)</f>
        <v>0</v>
      </c>
      <c r="S81" s="242">
        <f>IFERROR(INDEX(Deduction!$AW:$AW,MATCH($A81,Deduction!$A:$A,0))*_xlfn.XLOOKUP(S$1,'Point System'!$E:$E,'Point System'!$G:$G,0),0)</f>
        <v>0</v>
      </c>
      <c r="T81" s="242">
        <f>IFERROR(INDEX(Deduction!$AX:$AX,MATCH($A81,Deduction!$A:$A,0))*_xlfn.XLOOKUP(T$1,'Point System'!$E:$E,'Point System'!$G:$G,0),0)</f>
        <v>0</v>
      </c>
      <c r="U81" s="242">
        <f>IFERROR(INDEX(Deduction!$AY:$AY,MATCH($A81,Deduction!$A:$A,0))*_xlfn.XLOOKUP(U$1,'Point System'!$E:$E,'Point System'!$G:$G,0),0)</f>
        <v>0</v>
      </c>
      <c r="V81" s="242">
        <f>IFERROR(INDEX(Deduction!$AZ:$AZ,MATCH($A81,Deduction!$A:$A,0))*_xlfn.XLOOKUP(V$1,'Point System'!$E:$E,'Point System'!$G:$G,0),0)</f>
        <v>0</v>
      </c>
      <c r="W81" s="241">
        <f t="shared" si="4"/>
        <v>0</v>
      </c>
      <c r="X81" s="241">
        <f t="shared" si="5"/>
        <v>0</v>
      </c>
      <c r="Y81" s="244" cm="1">
        <f t="array" ref="Y81">IFERROR(SUMPRODUCT((LOWER(INDEX(Attendance!$E:$ZZ,MATCH($A81,Attendance!$A:$A,0),0))="x")*(TEXT(Attendance!$E$1:$ZZ$1,"mmm")="Jul"))/SUMPRODUCT((Attendance!$E$1:$ZZ$1&lt;&gt;"")*(TEXT(Attendance!$E$1:$ZZ$1,"mmm")="Jul")),0)</f>
        <v>0</v>
      </c>
      <c r="Z81" s="245" cm="1">
        <f t="array" ref="Z81">IFERROR(SUMPRODUCT((LOWER(INDEX(Attendance!$E:$ZZ,MATCH($A81,Attendance!$A:$A,0),0))="x")*(Attendance!$E$2:$ZZ$2=_xlfn.XLOOKUP(E$1,'Point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82" spans="1:26" x14ac:dyDescent="0.25">
      <c r="A82" s="58">
        <f>Attendance!A81</f>
        <v>79</v>
      </c>
      <c r="B82" s="60" t="str">
        <f>IF($A82=0,"",IFERROR(_xlfn.LET(_xlpm.x,INDEX(Attendance!$B:$B,MATCH($A82,Attendance!$A:$A,0)),IF(_xlpm.x=0,"",_xlpm.x)),""))</f>
        <v/>
      </c>
      <c r="C82" s="60" t="str">
        <f>IF($A82=0,"",IFERROR(_xlfn.LET(_xlpm.x,INDEX(Attendance!$C:$C,MATCH($A82,Attendance!$A:$A,0)),IF(_xlpm.x=0,"",_xlpm.x)),""))</f>
        <v/>
      </c>
      <c r="D82" s="60" t="str">
        <f>IF($A82=0,"",IFERROR(_xlfn.LET(_xlpm.x,INDEX(Attendance!$D:$D,MATCH($A82,Attendance!$A:$A,0)),IF(_xlpm.x=0,"",_xlpm.x)),""))</f>
        <v/>
      </c>
      <c r="E82" s="233" cm="1">
        <f t="array" ref="E82">SUMPRODUCT((LOWER(INDEX(Attendance!$D:$ZZ,MATCH($A82,Attendance!$A:$A,0),0))="x")*(Attendance!$D$2:$ZZ$2=_xlfn.XLOOKUP(E$1,'Point System'!$A:$A,'Point System'!$B:$B,""))*(TEXT(Attendance!$D$1:$ZZ$1,"mmm")="Jul"))*_xlfn.XLOOKUP(E$1,'Point System'!$A:$A,'Point System'!$C:$C,0)</f>
        <v>0</v>
      </c>
      <c r="F82" s="233" cm="1">
        <f t="array" ref="F82">SUMPRODUCT((LOWER(INDEX(Attendance!$D:$ZZ,MATCH($A82,Attendance!$A:$A,0),0))="x")*(Attendance!$D$2:$ZZ$2=_xlfn.XLOOKUP(F$1,'Point System'!$A:$A,'Point System'!$B:$B,""))*(TEXT(Attendance!$D$1:$ZZ$1,"mmm")="Jul"))*_xlfn.XLOOKUP(F$1,'Point System'!$A:$A,'Point System'!$C:$C,0)</f>
        <v>0</v>
      </c>
      <c r="G82" s="233" cm="1">
        <f t="array" ref="G82">SUMPRODUCT((LOWER(INDEX(Attendance!$D:$ZZ,MATCH($A82,Attendance!$A:$A,0),0))="x")*(Attendance!$D$2:$ZZ$2=_xlfn.XLOOKUP(G$1,'Point System'!$A:$A,'Point System'!$B:$B,""))*(TEXT(Attendance!$D$1:$ZZ$1,"mmm")="Jul"))*_xlfn.XLOOKUP(G$1,'Point System'!$A:$A,'Point System'!$C:$C,0)</f>
        <v>0</v>
      </c>
      <c r="H82" s="233" cm="1">
        <f t="array" ref="H82">SUMPRODUCT((LOWER(INDEX(Attendance!$D:$ZZ,MATCH($A82,Attendance!$A:$A,0),0))="x")*(Attendance!$D$2:$ZZ$2=_xlfn.XLOOKUP(H$1,'Point System'!$A:$A,'Point System'!$B:$B,""))*(TEXT(Attendance!$D$1:$ZZ$1,"mmm")="Jul"))*_xlfn.XLOOKUP(H$1,'Point System'!$A:$A,'Point System'!$C:$C,0)</f>
        <v>0</v>
      </c>
      <c r="I82" s="233" cm="1">
        <f t="array" ref="I82">SUMPRODUCT((LOWER(INDEX(Attendance!$D:$ZZ,MATCH($A82,Attendance!$A:$A,0),0))="x")*(Attendance!$D$2:$ZZ$2=_xlfn.XLOOKUP(I$1,'Point System'!$A:$A,'Point System'!$B:$B,""))*(TEXT(Attendance!$D$1:$ZZ$1,"mmm")="Jul"))*_xlfn.XLOOKUP(I$1,'Point System'!$A:$A,'Point System'!$C:$C,0)</f>
        <v>0</v>
      </c>
      <c r="J82" s="233" cm="1">
        <f t="array" ref="J82">SUMPRODUCT((LOWER(INDEX(Attendance!$D:$ZZ,MATCH($A82,Attendance!$A:$A,0),0))="x")*(Attendance!$D$2:$ZZ$2=_xlfn.XLOOKUP(J$1,'Point System'!$A:$A,'Point System'!$B:$B,""))*(TEXT(Attendance!$D$1:$ZZ$1,"mmm")="Jul"))*_xlfn.XLOOKUP(J$1,'Point System'!$A:$A,'Point System'!$C:$C,0)</f>
        <v>0</v>
      </c>
      <c r="K82" s="233" cm="1">
        <f t="array" ref="K82">SUMPRODUCT((LOWER(INDEX(Attendance!$D:$ZZ,MATCH($A82,Attendance!$A:$A,0),0))="x")*(Attendance!$D$2:$ZZ$2=_xlfn.XLOOKUP(K$1,'Point System'!$A:$A,'Point System'!$B:$B,""))*(TEXT(Attendance!$D$1:$ZZ$1,"mmm")="Jul"))*_xlfn.XLOOKUP(K$1,'Point System'!$A:$A,'Point System'!$C:$C,0)</f>
        <v>0</v>
      </c>
      <c r="L82" s="188"/>
      <c r="M82" s="188"/>
      <c r="N82" s="188"/>
      <c r="O82" s="188"/>
      <c r="P82" s="241">
        <f t="shared" si="3"/>
        <v>0</v>
      </c>
      <c r="Q82" s="242">
        <f>IFERROR(INDEX(Deduction!$AU:$AU,MATCH($A82,Deduction!$A:$A,0))*_xlfn.XLOOKUP(Q$1,'Point System'!$E:$E,'Point System'!$G:$G,0),0)</f>
        <v>0</v>
      </c>
      <c r="R82" s="242">
        <f>IFERROR(INDEX(Deduction!$AV:$AV,MATCH($A82,Deduction!$A:$A,0))*_xlfn.XLOOKUP(R$1,'Point System'!$E:$E,'Point System'!$G:$G,0),0)</f>
        <v>0</v>
      </c>
      <c r="S82" s="242">
        <f>IFERROR(INDEX(Deduction!$AW:$AW,MATCH($A82,Deduction!$A:$A,0))*_xlfn.XLOOKUP(S$1,'Point System'!$E:$E,'Point System'!$G:$G,0),0)</f>
        <v>0</v>
      </c>
      <c r="T82" s="242">
        <f>IFERROR(INDEX(Deduction!$AX:$AX,MATCH($A82,Deduction!$A:$A,0))*_xlfn.XLOOKUP(T$1,'Point System'!$E:$E,'Point System'!$G:$G,0),0)</f>
        <v>0</v>
      </c>
      <c r="U82" s="242">
        <f>IFERROR(INDEX(Deduction!$AY:$AY,MATCH($A82,Deduction!$A:$A,0))*_xlfn.XLOOKUP(U$1,'Point System'!$E:$E,'Point System'!$G:$G,0),0)</f>
        <v>0</v>
      </c>
      <c r="V82" s="242">
        <f>IFERROR(INDEX(Deduction!$AZ:$AZ,MATCH($A82,Deduction!$A:$A,0))*_xlfn.XLOOKUP(V$1,'Point System'!$E:$E,'Point System'!$G:$G,0),0)</f>
        <v>0</v>
      </c>
      <c r="W82" s="241">
        <f t="shared" si="4"/>
        <v>0</v>
      </c>
      <c r="X82" s="241">
        <f t="shared" si="5"/>
        <v>0</v>
      </c>
      <c r="Y82" s="244" cm="1">
        <f t="array" ref="Y82">IFERROR(SUMPRODUCT((LOWER(INDEX(Attendance!$E:$ZZ,MATCH($A82,Attendance!$A:$A,0),0))="x")*(TEXT(Attendance!$E$1:$ZZ$1,"mmm")="Jul"))/SUMPRODUCT((Attendance!$E$1:$ZZ$1&lt;&gt;"")*(TEXT(Attendance!$E$1:$ZZ$1,"mmm")="Jul")),0)</f>
        <v>0</v>
      </c>
      <c r="Z82" s="245" cm="1">
        <f t="array" ref="Z82">IFERROR(SUMPRODUCT((LOWER(INDEX(Attendance!$E:$ZZ,MATCH($A82,Attendance!$A:$A,0),0))="x")*(Attendance!$E$2:$ZZ$2=_xlfn.XLOOKUP(E$1,'Point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83" spans="1:26" x14ac:dyDescent="0.25">
      <c r="A83" s="60">
        <f>Attendance!A82</f>
        <v>80</v>
      </c>
      <c r="B83" s="60" t="str">
        <f>IF($A83=0,"",IFERROR(_xlfn.LET(_xlpm.x,INDEX(Attendance!$B:$B,MATCH($A83,Attendance!$A:$A,0)),IF(_xlpm.x=0,"",_xlpm.x)),""))</f>
        <v/>
      </c>
      <c r="C83" s="60" t="str">
        <f>IF($A83=0,"",IFERROR(_xlfn.LET(_xlpm.x,INDEX(Attendance!$C:$C,MATCH($A83,Attendance!$A:$A,0)),IF(_xlpm.x=0,"",_xlpm.x)),""))</f>
        <v/>
      </c>
      <c r="D83" s="60" t="str">
        <f>IF($A83=0,"",IFERROR(_xlfn.LET(_xlpm.x,INDEX(Attendance!$D:$D,MATCH($A83,Attendance!$A:$A,0)),IF(_xlpm.x=0,"",_xlpm.x)),""))</f>
        <v/>
      </c>
      <c r="E83" s="233" cm="1">
        <f t="array" ref="E83">SUMPRODUCT((LOWER(INDEX(Attendance!$D:$ZZ,MATCH($A83,Attendance!$A:$A,0),0))="x")*(Attendance!$D$2:$ZZ$2=_xlfn.XLOOKUP(E$1,'Point System'!$A:$A,'Point System'!$B:$B,""))*(TEXT(Attendance!$D$1:$ZZ$1,"mmm")="Jul"))*_xlfn.XLOOKUP(E$1,'Point System'!$A:$A,'Point System'!$C:$C,0)</f>
        <v>0</v>
      </c>
      <c r="F83" s="233" cm="1">
        <f t="array" ref="F83">SUMPRODUCT((LOWER(INDEX(Attendance!$D:$ZZ,MATCH($A83,Attendance!$A:$A,0),0))="x")*(Attendance!$D$2:$ZZ$2=_xlfn.XLOOKUP(F$1,'Point System'!$A:$A,'Point System'!$B:$B,""))*(TEXT(Attendance!$D$1:$ZZ$1,"mmm")="Jul"))*_xlfn.XLOOKUP(F$1,'Point System'!$A:$A,'Point System'!$C:$C,0)</f>
        <v>0</v>
      </c>
      <c r="G83" s="233" cm="1">
        <f t="array" ref="G83">SUMPRODUCT((LOWER(INDEX(Attendance!$D:$ZZ,MATCH($A83,Attendance!$A:$A,0),0))="x")*(Attendance!$D$2:$ZZ$2=_xlfn.XLOOKUP(G$1,'Point System'!$A:$A,'Point System'!$B:$B,""))*(TEXT(Attendance!$D$1:$ZZ$1,"mmm")="Jul"))*_xlfn.XLOOKUP(G$1,'Point System'!$A:$A,'Point System'!$C:$C,0)</f>
        <v>0</v>
      </c>
      <c r="H83" s="233" cm="1">
        <f t="array" ref="H83">SUMPRODUCT((LOWER(INDEX(Attendance!$D:$ZZ,MATCH($A83,Attendance!$A:$A,0),0))="x")*(Attendance!$D$2:$ZZ$2=_xlfn.XLOOKUP(H$1,'Point System'!$A:$A,'Point System'!$B:$B,""))*(TEXT(Attendance!$D$1:$ZZ$1,"mmm")="Jul"))*_xlfn.XLOOKUP(H$1,'Point System'!$A:$A,'Point System'!$C:$C,0)</f>
        <v>0</v>
      </c>
      <c r="I83" s="233" cm="1">
        <f t="array" ref="I83">SUMPRODUCT((LOWER(INDEX(Attendance!$D:$ZZ,MATCH($A83,Attendance!$A:$A,0),0))="x")*(Attendance!$D$2:$ZZ$2=_xlfn.XLOOKUP(I$1,'Point System'!$A:$A,'Point System'!$B:$B,""))*(TEXT(Attendance!$D$1:$ZZ$1,"mmm")="Jul"))*_xlfn.XLOOKUP(I$1,'Point System'!$A:$A,'Point System'!$C:$C,0)</f>
        <v>0</v>
      </c>
      <c r="J83" s="233" cm="1">
        <f t="array" ref="J83">SUMPRODUCT((LOWER(INDEX(Attendance!$D:$ZZ,MATCH($A83,Attendance!$A:$A,0),0))="x")*(Attendance!$D$2:$ZZ$2=_xlfn.XLOOKUP(J$1,'Point System'!$A:$A,'Point System'!$B:$B,""))*(TEXT(Attendance!$D$1:$ZZ$1,"mmm")="Jul"))*_xlfn.XLOOKUP(J$1,'Point System'!$A:$A,'Point System'!$C:$C,0)</f>
        <v>0</v>
      </c>
      <c r="K83" s="233" cm="1">
        <f t="array" ref="K83">SUMPRODUCT((LOWER(INDEX(Attendance!$D:$ZZ,MATCH($A83,Attendance!$A:$A,0),0))="x")*(Attendance!$D$2:$ZZ$2=_xlfn.XLOOKUP(K$1,'Point System'!$A:$A,'Point System'!$B:$B,""))*(TEXT(Attendance!$D$1:$ZZ$1,"mmm")="Jul"))*_xlfn.XLOOKUP(K$1,'Point System'!$A:$A,'Point System'!$C:$C,0)</f>
        <v>0</v>
      </c>
      <c r="L83" s="188"/>
      <c r="M83" s="188"/>
      <c r="N83" s="188"/>
      <c r="O83" s="188"/>
      <c r="P83" s="241">
        <f t="shared" si="3"/>
        <v>0</v>
      </c>
      <c r="Q83" s="242">
        <f>IFERROR(INDEX(Deduction!$AU:$AU,MATCH($A83,Deduction!$A:$A,0))*_xlfn.XLOOKUP(Q$1,'Point System'!$E:$E,'Point System'!$G:$G,0),0)</f>
        <v>0</v>
      </c>
      <c r="R83" s="242">
        <f>IFERROR(INDEX(Deduction!$AV:$AV,MATCH($A83,Deduction!$A:$A,0))*_xlfn.XLOOKUP(R$1,'Point System'!$E:$E,'Point System'!$G:$G,0),0)</f>
        <v>0</v>
      </c>
      <c r="S83" s="242">
        <f>IFERROR(INDEX(Deduction!$AW:$AW,MATCH($A83,Deduction!$A:$A,0))*_xlfn.XLOOKUP(S$1,'Point System'!$E:$E,'Point System'!$G:$G,0),0)</f>
        <v>0</v>
      </c>
      <c r="T83" s="242">
        <f>IFERROR(INDEX(Deduction!$AX:$AX,MATCH($A83,Deduction!$A:$A,0))*_xlfn.XLOOKUP(T$1,'Point System'!$E:$E,'Point System'!$G:$G,0),0)</f>
        <v>0</v>
      </c>
      <c r="U83" s="242">
        <f>IFERROR(INDEX(Deduction!$AY:$AY,MATCH($A83,Deduction!$A:$A,0))*_xlfn.XLOOKUP(U$1,'Point System'!$E:$E,'Point System'!$G:$G,0),0)</f>
        <v>0</v>
      </c>
      <c r="V83" s="242">
        <f>IFERROR(INDEX(Deduction!$AZ:$AZ,MATCH($A83,Deduction!$A:$A,0))*_xlfn.XLOOKUP(V$1,'Point System'!$E:$E,'Point System'!$G:$G,0),0)</f>
        <v>0</v>
      </c>
      <c r="W83" s="241">
        <f t="shared" si="4"/>
        <v>0</v>
      </c>
      <c r="X83" s="241">
        <f t="shared" si="5"/>
        <v>0</v>
      </c>
      <c r="Y83" s="244" cm="1">
        <f t="array" ref="Y83">IFERROR(SUMPRODUCT((LOWER(INDEX(Attendance!$E:$ZZ,MATCH($A83,Attendance!$A:$A,0),0))="x")*(TEXT(Attendance!$E$1:$ZZ$1,"mmm")="Jul"))/SUMPRODUCT((Attendance!$E$1:$ZZ$1&lt;&gt;"")*(TEXT(Attendance!$E$1:$ZZ$1,"mmm")="Jul")),0)</f>
        <v>0</v>
      </c>
      <c r="Z83" s="245" cm="1">
        <f t="array" ref="Z83">IFERROR(SUMPRODUCT((LOWER(INDEX(Attendance!$E:$ZZ,MATCH($A83,Attendance!$A:$A,0),0))="x")*(Attendance!$E$2:$ZZ$2=_xlfn.XLOOKUP(E$1,'Point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84" spans="1:26" x14ac:dyDescent="0.25">
      <c r="A84" s="58">
        <f>Attendance!A83</f>
        <v>81</v>
      </c>
      <c r="B84" s="60" t="str">
        <f>IF($A84=0,"",IFERROR(_xlfn.LET(_xlpm.x,INDEX(Attendance!$B:$B,MATCH($A84,Attendance!$A:$A,0)),IF(_xlpm.x=0,"",_xlpm.x)),""))</f>
        <v/>
      </c>
      <c r="C84" s="60" t="str">
        <f>IF($A84=0,"",IFERROR(_xlfn.LET(_xlpm.x,INDEX(Attendance!$C:$C,MATCH($A84,Attendance!$A:$A,0)),IF(_xlpm.x=0,"",_xlpm.x)),""))</f>
        <v/>
      </c>
      <c r="D84" s="60" t="str">
        <f>IF($A84=0,"",IFERROR(_xlfn.LET(_xlpm.x,INDEX(Attendance!$D:$D,MATCH($A84,Attendance!$A:$A,0)),IF(_xlpm.x=0,"",_xlpm.x)),""))</f>
        <v/>
      </c>
      <c r="E84" s="233" cm="1">
        <f t="array" ref="E84">SUMPRODUCT((LOWER(INDEX(Attendance!$D:$ZZ,MATCH($A84,Attendance!$A:$A,0),0))="x")*(Attendance!$D$2:$ZZ$2=_xlfn.XLOOKUP(E$1,'Point System'!$A:$A,'Point System'!$B:$B,""))*(TEXT(Attendance!$D$1:$ZZ$1,"mmm")="Jul"))*_xlfn.XLOOKUP(E$1,'Point System'!$A:$A,'Point System'!$C:$C,0)</f>
        <v>0</v>
      </c>
      <c r="F84" s="233" cm="1">
        <f t="array" ref="F84">SUMPRODUCT((LOWER(INDEX(Attendance!$D:$ZZ,MATCH($A84,Attendance!$A:$A,0),0))="x")*(Attendance!$D$2:$ZZ$2=_xlfn.XLOOKUP(F$1,'Point System'!$A:$A,'Point System'!$B:$B,""))*(TEXT(Attendance!$D$1:$ZZ$1,"mmm")="Jul"))*_xlfn.XLOOKUP(F$1,'Point System'!$A:$A,'Point System'!$C:$C,0)</f>
        <v>0</v>
      </c>
      <c r="G84" s="233" cm="1">
        <f t="array" ref="G84">SUMPRODUCT((LOWER(INDEX(Attendance!$D:$ZZ,MATCH($A84,Attendance!$A:$A,0),0))="x")*(Attendance!$D$2:$ZZ$2=_xlfn.XLOOKUP(G$1,'Point System'!$A:$A,'Point System'!$B:$B,""))*(TEXT(Attendance!$D$1:$ZZ$1,"mmm")="Jul"))*_xlfn.XLOOKUP(G$1,'Point System'!$A:$A,'Point System'!$C:$C,0)</f>
        <v>0</v>
      </c>
      <c r="H84" s="233" cm="1">
        <f t="array" ref="H84">SUMPRODUCT((LOWER(INDEX(Attendance!$D:$ZZ,MATCH($A84,Attendance!$A:$A,0),0))="x")*(Attendance!$D$2:$ZZ$2=_xlfn.XLOOKUP(H$1,'Point System'!$A:$A,'Point System'!$B:$B,""))*(TEXT(Attendance!$D$1:$ZZ$1,"mmm")="Jul"))*_xlfn.XLOOKUP(H$1,'Point System'!$A:$A,'Point System'!$C:$C,0)</f>
        <v>0</v>
      </c>
      <c r="I84" s="233" cm="1">
        <f t="array" ref="I84">SUMPRODUCT((LOWER(INDEX(Attendance!$D:$ZZ,MATCH($A84,Attendance!$A:$A,0),0))="x")*(Attendance!$D$2:$ZZ$2=_xlfn.XLOOKUP(I$1,'Point System'!$A:$A,'Point System'!$B:$B,""))*(TEXT(Attendance!$D$1:$ZZ$1,"mmm")="Jul"))*_xlfn.XLOOKUP(I$1,'Point System'!$A:$A,'Point System'!$C:$C,0)</f>
        <v>0</v>
      </c>
      <c r="J84" s="233" cm="1">
        <f t="array" ref="J84">SUMPRODUCT((LOWER(INDEX(Attendance!$D:$ZZ,MATCH($A84,Attendance!$A:$A,0),0))="x")*(Attendance!$D$2:$ZZ$2=_xlfn.XLOOKUP(J$1,'Point System'!$A:$A,'Point System'!$B:$B,""))*(TEXT(Attendance!$D$1:$ZZ$1,"mmm")="Jul"))*_xlfn.XLOOKUP(J$1,'Point System'!$A:$A,'Point System'!$C:$C,0)</f>
        <v>0</v>
      </c>
      <c r="K84" s="233" cm="1">
        <f t="array" ref="K84">SUMPRODUCT((LOWER(INDEX(Attendance!$D:$ZZ,MATCH($A84,Attendance!$A:$A,0),0))="x")*(Attendance!$D$2:$ZZ$2=_xlfn.XLOOKUP(K$1,'Point System'!$A:$A,'Point System'!$B:$B,""))*(TEXT(Attendance!$D$1:$ZZ$1,"mmm")="Jul"))*_xlfn.XLOOKUP(K$1,'Point System'!$A:$A,'Point System'!$C:$C,0)</f>
        <v>0</v>
      </c>
      <c r="L84" s="188"/>
      <c r="M84" s="188"/>
      <c r="N84" s="188"/>
      <c r="O84" s="188"/>
      <c r="P84" s="241">
        <f t="shared" si="3"/>
        <v>0</v>
      </c>
      <c r="Q84" s="242">
        <f>IFERROR(INDEX(Deduction!$AU:$AU,MATCH($A84,Deduction!$A:$A,0))*_xlfn.XLOOKUP(Q$1,'Point System'!$E:$E,'Point System'!$G:$G,0),0)</f>
        <v>0</v>
      </c>
      <c r="R84" s="242">
        <f>IFERROR(INDEX(Deduction!$AV:$AV,MATCH($A84,Deduction!$A:$A,0))*_xlfn.XLOOKUP(R$1,'Point System'!$E:$E,'Point System'!$G:$G,0),0)</f>
        <v>0</v>
      </c>
      <c r="S84" s="242">
        <f>IFERROR(INDEX(Deduction!$AW:$AW,MATCH($A84,Deduction!$A:$A,0))*_xlfn.XLOOKUP(S$1,'Point System'!$E:$E,'Point System'!$G:$G,0),0)</f>
        <v>0</v>
      </c>
      <c r="T84" s="242">
        <f>IFERROR(INDEX(Deduction!$AX:$AX,MATCH($A84,Deduction!$A:$A,0))*_xlfn.XLOOKUP(T$1,'Point System'!$E:$E,'Point System'!$G:$G,0),0)</f>
        <v>0</v>
      </c>
      <c r="U84" s="242">
        <f>IFERROR(INDEX(Deduction!$AY:$AY,MATCH($A84,Deduction!$A:$A,0))*_xlfn.XLOOKUP(U$1,'Point System'!$E:$E,'Point System'!$G:$G,0),0)</f>
        <v>0</v>
      </c>
      <c r="V84" s="242">
        <f>IFERROR(INDEX(Deduction!$AZ:$AZ,MATCH($A84,Deduction!$A:$A,0))*_xlfn.XLOOKUP(V$1,'Point System'!$E:$E,'Point System'!$G:$G,0),0)</f>
        <v>0</v>
      </c>
      <c r="W84" s="241">
        <f t="shared" si="4"/>
        <v>0</v>
      </c>
      <c r="X84" s="241">
        <f t="shared" si="5"/>
        <v>0</v>
      </c>
      <c r="Y84" s="244" cm="1">
        <f t="array" ref="Y84">IFERROR(SUMPRODUCT((LOWER(INDEX(Attendance!$E:$ZZ,MATCH($A84,Attendance!$A:$A,0),0))="x")*(TEXT(Attendance!$E$1:$ZZ$1,"mmm")="Jul"))/SUMPRODUCT((Attendance!$E$1:$ZZ$1&lt;&gt;"")*(TEXT(Attendance!$E$1:$ZZ$1,"mmm")="Jul")),0)</f>
        <v>0</v>
      </c>
      <c r="Z84" s="245" cm="1">
        <f t="array" ref="Z84">IFERROR(SUMPRODUCT((LOWER(INDEX(Attendance!$E:$ZZ,MATCH($A84,Attendance!$A:$A,0),0))="x")*(Attendance!$E$2:$ZZ$2=_xlfn.XLOOKUP(E$1,'Point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85" spans="1:26" x14ac:dyDescent="0.25">
      <c r="A85" s="60">
        <f>Attendance!A84</f>
        <v>82</v>
      </c>
      <c r="B85" s="60" t="str">
        <f>IF($A85=0,"",IFERROR(_xlfn.LET(_xlpm.x,INDEX(Attendance!$B:$B,MATCH($A85,Attendance!$A:$A,0)),IF(_xlpm.x=0,"",_xlpm.x)),""))</f>
        <v/>
      </c>
      <c r="C85" s="60" t="str">
        <f>IF($A85=0,"",IFERROR(_xlfn.LET(_xlpm.x,INDEX(Attendance!$C:$C,MATCH($A85,Attendance!$A:$A,0)),IF(_xlpm.x=0,"",_xlpm.x)),""))</f>
        <v/>
      </c>
      <c r="D85" s="60" t="str">
        <f>IF($A85=0,"",IFERROR(_xlfn.LET(_xlpm.x,INDEX(Attendance!$D:$D,MATCH($A85,Attendance!$A:$A,0)),IF(_xlpm.x=0,"",_xlpm.x)),""))</f>
        <v/>
      </c>
      <c r="E85" s="233" cm="1">
        <f t="array" ref="E85">SUMPRODUCT((LOWER(INDEX(Attendance!$D:$ZZ,MATCH($A85,Attendance!$A:$A,0),0))="x")*(Attendance!$D$2:$ZZ$2=_xlfn.XLOOKUP(E$1,'Point System'!$A:$A,'Point System'!$B:$B,""))*(TEXT(Attendance!$D$1:$ZZ$1,"mmm")="Jul"))*_xlfn.XLOOKUP(E$1,'Point System'!$A:$A,'Point System'!$C:$C,0)</f>
        <v>0</v>
      </c>
      <c r="F85" s="233" cm="1">
        <f t="array" ref="F85">SUMPRODUCT((LOWER(INDEX(Attendance!$D:$ZZ,MATCH($A85,Attendance!$A:$A,0),0))="x")*(Attendance!$D$2:$ZZ$2=_xlfn.XLOOKUP(F$1,'Point System'!$A:$A,'Point System'!$B:$B,""))*(TEXT(Attendance!$D$1:$ZZ$1,"mmm")="Jul"))*_xlfn.XLOOKUP(F$1,'Point System'!$A:$A,'Point System'!$C:$C,0)</f>
        <v>0</v>
      </c>
      <c r="G85" s="233" cm="1">
        <f t="array" ref="G85">SUMPRODUCT((LOWER(INDEX(Attendance!$D:$ZZ,MATCH($A85,Attendance!$A:$A,0),0))="x")*(Attendance!$D$2:$ZZ$2=_xlfn.XLOOKUP(G$1,'Point System'!$A:$A,'Point System'!$B:$B,""))*(TEXT(Attendance!$D$1:$ZZ$1,"mmm")="Jul"))*_xlfn.XLOOKUP(G$1,'Point System'!$A:$A,'Point System'!$C:$C,0)</f>
        <v>0</v>
      </c>
      <c r="H85" s="233" cm="1">
        <f t="array" ref="H85">SUMPRODUCT((LOWER(INDEX(Attendance!$D:$ZZ,MATCH($A85,Attendance!$A:$A,0),0))="x")*(Attendance!$D$2:$ZZ$2=_xlfn.XLOOKUP(H$1,'Point System'!$A:$A,'Point System'!$B:$B,""))*(TEXT(Attendance!$D$1:$ZZ$1,"mmm")="Jul"))*_xlfn.XLOOKUP(H$1,'Point System'!$A:$A,'Point System'!$C:$C,0)</f>
        <v>0</v>
      </c>
      <c r="I85" s="233" cm="1">
        <f t="array" ref="I85">SUMPRODUCT((LOWER(INDEX(Attendance!$D:$ZZ,MATCH($A85,Attendance!$A:$A,0),0))="x")*(Attendance!$D$2:$ZZ$2=_xlfn.XLOOKUP(I$1,'Point System'!$A:$A,'Point System'!$B:$B,""))*(TEXT(Attendance!$D$1:$ZZ$1,"mmm")="Jul"))*_xlfn.XLOOKUP(I$1,'Point System'!$A:$A,'Point System'!$C:$C,0)</f>
        <v>0</v>
      </c>
      <c r="J85" s="233" cm="1">
        <f t="array" ref="J85">SUMPRODUCT((LOWER(INDEX(Attendance!$D:$ZZ,MATCH($A85,Attendance!$A:$A,0),0))="x")*(Attendance!$D$2:$ZZ$2=_xlfn.XLOOKUP(J$1,'Point System'!$A:$A,'Point System'!$B:$B,""))*(TEXT(Attendance!$D$1:$ZZ$1,"mmm")="Jul"))*_xlfn.XLOOKUP(J$1,'Point System'!$A:$A,'Point System'!$C:$C,0)</f>
        <v>0</v>
      </c>
      <c r="K85" s="233" cm="1">
        <f t="array" ref="K85">SUMPRODUCT((LOWER(INDEX(Attendance!$D:$ZZ,MATCH($A85,Attendance!$A:$A,0),0))="x")*(Attendance!$D$2:$ZZ$2=_xlfn.XLOOKUP(K$1,'Point System'!$A:$A,'Point System'!$B:$B,""))*(TEXT(Attendance!$D$1:$ZZ$1,"mmm")="Jul"))*_xlfn.XLOOKUP(K$1,'Point System'!$A:$A,'Point System'!$C:$C,0)</f>
        <v>0</v>
      </c>
      <c r="L85" s="188"/>
      <c r="M85" s="188"/>
      <c r="N85" s="188"/>
      <c r="O85" s="188"/>
      <c r="P85" s="241">
        <f t="shared" si="3"/>
        <v>0</v>
      </c>
      <c r="Q85" s="242">
        <f>IFERROR(INDEX(Deduction!$AU:$AU,MATCH($A85,Deduction!$A:$A,0))*_xlfn.XLOOKUP(Q$1,'Point System'!$E:$E,'Point System'!$G:$G,0),0)</f>
        <v>0</v>
      </c>
      <c r="R85" s="242">
        <f>IFERROR(INDEX(Deduction!$AV:$AV,MATCH($A85,Deduction!$A:$A,0))*_xlfn.XLOOKUP(R$1,'Point System'!$E:$E,'Point System'!$G:$G,0),0)</f>
        <v>0</v>
      </c>
      <c r="S85" s="242">
        <f>IFERROR(INDEX(Deduction!$AW:$AW,MATCH($A85,Deduction!$A:$A,0))*_xlfn.XLOOKUP(S$1,'Point System'!$E:$E,'Point System'!$G:$G,0),0)</f>
        <v>0</v>
      </c>
      <c r="T85" s="242">
        <f>IFERROR(INDEX(Deduction!$AX:$AX,MATCH($A85,Deduction!$A:$A,0))*_xlfn.XLOOKUP(T$1,'Point System'!$E:$E,'Point System'!$G:$G,0),0)</f>
        <v>0</v>
      </c>
      <c r="U85" s="242">
        <f>IFERROR(INDEX(Deduction!$AY:$AY,MATCH($A85,Deduction!$A:$A,0))*_xlfn.XLOOKUP(U$1,'Point System'!$E:$E,'Point System'!$G:$G,0),0)</f>
        <v>0</v>
      </c>
      <c r="V85" s="242">
        <f>IFERROR(INDEX(Deduction!$AZ:$AZ,MATCH($A85,Deduction!$A:$A,0))*_xlfn.XLOOKUP(V$1,'Point System'!$E:$E,'Point System'!$G:$G,0),0)</f>
        <v>0</v>
      </c>
      <c r="W85" s="241">
        <f t="shared" si="4"/>
        <v>0</v>
      </c>
      <c r="X85" s="241">
        <f t="shared" si="5"/>
        <v>0</v>
      </c>
      <c r="Y85" s="244" cm="1">
        <f t="array" ref="Y85">IFERROR(SUMPRODUCT((LOWER(INDEX(Attendance!$E:$ZZ,MATCH($A85,Attendance!$A:$A,0),0))="x")*(TEXT(Attendance!$E$1:$ZZ$1,"mmm")="Jul"))/SUMPRODUCT((Attendance!$E$1:$ZZ$1&lt;&gt;"")*(TEXT(Attendance!$E$1:$ZZ$1,"mmm")="Jul")),0)</f>
        <v>0</v>
      </c>
      <c r="Z85" s="245" cm="1">
        <f t="array" ref="Z85">IFERROR(SUMPRODUCT((LOWER(INDEX(Attendance!$E:$ZZ,MATCH($A85,Attendance!$A:$A,0),0))="x")*(Attendance!$E$2:$ZZ$2=_xlfn.XLOOKUP(E$1,'Point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86" spans="1:26" x14ac:dyDescent="0.25">
      <c r="A86" s="58">
        <f>Attendance!A85</f>
        <v>83</v>
      </c>
      <c r="B86" s="60" t="str">
        <f>IF($A86=0,"",IFERROR(_xlfn.LET(_xlpm.x,INDEX(Attendance!$B:$B,MATCH($A86,Attendance!$A:$A,0)),IF(_xlpm.x=0,"",_xlpm.x)),""))</f>
        <v/>
      </c>
      <c r="C86" s="60" t="str">
        <f>IF($A86=0,"",IFERROR(_xlfn.LET(_xlpm.x,INDEX(Attendance!$C:$C,MATCH($A86,Attendance!$A:$A,0)),IF(_xlpm.x=0,"",_xlpm.x)),""))</f>
        <v/>
      </c>
      <c r="D86" s="60" t="str">
        <f>IF($A86=0,"",IFERROR(_xlfn.LET(_xlpm.x,INDEX(Attendance!$D:$D,MATCH($A86,Attendance!$A:$A,0)),IF(_xlpm.x=0,"",_xlpm.x)),""))</f>
        <v/>
      </c>
      <c r="E86" s="233" cm="1">
        <f t="array" ref="E86">SUMPRODUCT((LOWER(INDEX(Attendance!$D:$ZZ,MATCH($A86,Attendance!$A:$A,0),0))="x")*(Attendance!$D$2:$ZZ$2=_xlfn.XLOOKUP(E$1,'Point System'!$A:$A,'Point System'!$B:$B,""))*(TEXT(Attendance!$D$1:$ZZ$1,"mmm")="Jul"))*_xlfn.XLOOKUP(E$1,'Point System'!$A:$A,'Point System'!$C:$C,0)</f>
        <v>0</v>
      </c>
      <c r="F86" s="233" cm="1">
        <f t="array" ref="F86">SUMPRODUCT((LOWER(INDEX(Attendance!$D:$ZZ,MATCH($A86,Attendance!$A:$A,0),0))="x")*(Attendance!$D$2:$ZZ$2=_xlfn.XLOOKUP(F$1,'Point System'!$A:$A,'Point System'!$B:$B,""))*(TEXT(Attendance!$D$1:$ZZ$1,"mmm")="Jul"))*_xlfn.XLOOKUP(F$1,'Point System'!$A:$A,'Point System'!$C:$C,0)</f>
        <v>0</v>
      </c>
      <c r="G86" s="233" cm="1">
        <f t="array" ref="G86">SUMPRODUCT((LOWER(INDEX(Attendance!$D:$ZZ,MATCH($A86,Attendance!$A:$A,0),0))="x")*(Attendance!$D$2:$ZZ$2=_xlfn.XLOOKUP(G$1,'Point System'!$A:$A,'Point System'!$B:$B,""))*(TEXT(Attendance!$D$1:$ZZ$1,"mmm")="Jul"))*_xlfn.XLOOKUP(G$1,'Point System'!$A:$A,'Point System'!$C:$C,0)</f>
        <v>0</v>
      </c>
      <c r="H86" s="233" cm="1">
        <f t="array" ref="H86">SUMPRODUCT((LOWER(INDEX(Attendance!$D:$ZZ,MATCH($A86,Attendance!$A:$A,0),0))="x")*(Attendance!$D$2:$ZZ$2=_xlfn.XLOOKUP(H$1,'Point System'!$A:$A,'Point System'!$B:$B,""))*(TEXT(Attendance!$D$1:$ZZ$1,"mmm")="Jul"))*_xlfn.XLOOKUP(H$1,'Point System'!$A:$A,'Point System'!$C:$C,0)</f>
        <v>0</v>
      </c>
      <c r="I86" s="233" cm="1">
        <f t="array" ref="I86">SUMPRODUCT((LOWER(INDEX(Attendance!$D:$ZZ,MATCH($A86,Attendance!$A:$A,0),0))="x")*(Attendance!$D$2:$ZZ$2=_xlfn.XLOOKUP(I$1,'Point System'!$A:$A,'Point System'!$B:$B,""))*(TEXT(Attendance!$D$1:$ZZ$1,"mmm")="Jul"))*_xlfn.XLOOKUP(I$1,'Point System'!$A:$A,'Point System'!$C:$C,0)</f>
        <v>0</v>
      </c>
      <c r="J86" s="233" cm="1">
        <f t="array" ref="J86">SUMPRODUCT((LOWER(INDEX(Attendance!$D:$ZZ,MATCH($A86,Attendance!$A:$A,0),0))="x")*(Attendance!$D$2:$ZZ$2=_xlfn.XLOOKUP(J$1,'Point System'!$A:$A,'Point System'!$B:$B,""))*(TEXT(Attendance!$D$1:$ZZ$1,"mmm")="Jul"))*_xlfn.XLOOKUP(J$1,'Point System'!$A:$A,'Point System'!$C:$C,0)</f>
        <v>0</v>
      </c>
      <c r="K86" s="233" cm="1">
        <f t="array" ref="K86">SUMPRODUCT((LOWER(INDEX(Attendance!$D:$ZZ,MATCH($A86,Attendance!$A:$A,0),0))="x")*(Attendance!$D$2:$ZZ$2=_xlfn.XLOOKUP(K$1,'Point System'!$A:$A,'Point System'!$B:$B,""))*(TEXT(Attendance!$D$1:$ZZ$1,"mmm")="Jul"))*_xlfn.XLOOKUP(K$1,'Point System'!$A:$A,'Point System'!$C:$C,0)</f>
        <v>0</v>
      </c>
      <c r="L86" s="188"/>
      <c r="M86" s="188"/>
      <c r="N86" s="188"/>
      <c r="O86" s="188"/>
      <c r="P86" s="241">
        <f t="shared" si="3"/>
        <v>0</v>
      </c>
      <c r="Q86" s="242">
        <f>IFERROR(INDEX(Deduction!$AU:$AU,MATCH($A86,Deduction!$A:$A,0))*_xlfn.XLOOKUP(Q$1,'Point System'!$E:$E,'Point System'!$G:$G,0),0)</f>
        <v>0</v>
      </c>
      <c r="R86" s="242">
        <f>IFERROR(INDEX(Deduction!$AV:$AV,MATCH($A86,Deduction!$A:$A,0))*_xlfn.XLOOKUP(R$1,'Point System'!$E:$E,'Point System'!$G:$G,0),0)</f>
        <v>0</v>
      </c>
      <c r="S86" s="242">
        <f>IFERROR(INDEX(Deduction!$AW:$AW,MATCH($A86,Deduction!$A:$A,0))*_xlfn.XLOOKUP(S$1,'Point System'!$E:$E,'Point System'!$G:$G,0),0)</f>
        <v>0</v>
      </c>
      <c r="T86" s="242">
        <f>IFERROR(INDEX(Deduction!$AX:$AX,MATCH($A86,Deduction!$A:$A,0))*_xlfn.XLOOKUP(T$1,'Point System'!$E:$E,'Point System'!$G:$G,0),0)</f>
        <v>0</v>
      </c>
      <c r="U86" s="242">
        <f>IFERROR(INDEX(Deduction!$AY:$AY,MATCH($A86,Deduction!$A:$A,0))*_xlfn.XLOOKUP(U$1,'Point System'!$E:$E,'Point System'!$G:$G,0),0)</f>
        <v>0</v>
      </c>
      <c r="V86" s="242">
        <f>IFERROR(INDEX(Deduction!$AZ:$AZ,MATCH($A86,Deduction!$A:$A,0))*_xlfn.XLOOKUP(V$1,'Point System'!$E:$E,'Point System'!$G:$G,0),0)</f>
        <v>0</v>
      </c>
      <c r="W86" s="241">
        <f t="shared" si="4"/>
        <v>0</v>
      </c>
      <c r="X86" s="241">
        <f t="shared" si="5"/>
        <v>0</v>
      </c>
      <c r="Y86" s="244" cm="1">
        <f t="array" ref="Y86">IFERROR(SUMPRODUCT((LOWER(INDEX(Attendance!$E:$ZZ,MATCH($A86,Attendance!$A:$A,0),0))="x")*(TEXT(Attendance!$E$1:$ZZ$1,"mmm")="Jul"))/SUMPRODUCT((Attendance!$E$1:$ZZ$1&lt;&gt;"")*(TEXT(Attendance!$E$1:$ZZ$1,"mmm")="Jul")),0)</f>
        <v>0</v>
      </c>
      <c r="Z86" s="245" cm="1">
        <f t="array" ref="Z86">IFERROR(SUMPRODUCT((LOWER(INDEX(Attendance!$E:$ZZ,MATCH($A86,Attendance!$A:$A,0),0))="x")*(Attendance!$E$2:$ZZ$2=_xlfn.XLOOKUP(E$1,'Point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87" spans="1:26" x14ac:dyDescent="0.25">
      <c r="A87" s="60">
        <f>Attendance!A86</f>
        <v>84</v>
      </c>
      <c r="B87" s="60" t="str">
        <f>IF($A87=0,"",IFERROR(_xlfn.LET(_xlpm.x,INDEX(Attendance!$B:$B,MATCH($A87,Attendance!$A:$A,0)),IF(_xlpm.x=0,"",_xlpm.x)),""))</f>
        <v/>
      </c>
      <c r="C87" s="60" t="str">
        <f>IF($A87=0,"",IFERROR(_xlfn.LET(_xlpm.x,INDEX(Attendance!$C:$C,MATCH($A87,Attendance!$A:$A,0)),IF(_xlpm.x=0,"",_xlpm.x)),""))</f>
        <v/>
      </c>
      <c r="D87" s="60" t="str">
        <f>IF($A87=0,"",IFERROR(_xlfn.LET(_xlpm.x,INDEX(Attendance!$D:$D,MATCH($A87,Attendance!$A:$A,0)),IF(_xlpm.x=0,"",_xlpm.x)),""))</f>
        <v/>
      </c>
      <c r="E87" s="233" cm="1">
        <f t="array" ref="E87">SUMPRODUCT((LOWER(INDEX(Attendance!$D:$ZZ,MATCH($A87,Attendance!$A:$A,0),0))="x")*(Attendance!$D$2:$ZZ$2=_xlfn.XLOOKUP(E$1,'Point System'!$A:$A,'Point System'!$B:$B,""))*(TEXT(Attendance!$D$1:$ZZ$1,"mmm")="Jul"))*_xlfn.XLOOKUP(E$1,'Point System'!$A:$A,'Point System'!$C:$C,0)</f>
        <v>0</v>
      </c>
      <c r="F87" s="233" cm="1">
        <f t="array" ref="F87">SUMPRODUCT((LOWER(INDEX(Attendance!$D:$ZZ,MATCH($A87,Attendance!$A:$A,0),0))="x")*(Attendance!$D$2:$ZZ$2=_xlfn.XLOOKUP(F$1,'Point System'!$A:$A,'Point System'!$B:$B,""))*(TEXT(Attendance!$D$1:$ZZ$1,"mmm")="Jul"))*_xlfn.XLOOKUP(F$1,'Point System'!$A:$A,'Point System'!$C:$C,0)</f>
        <v>0</v>
      </c>
      <c r="G87" s="233" cm="1">
        <f t="array" ref="G87">SUMPRODUCT((LOWER(INDEX(Attendance!$D:$ZZ,MATCH($A87,Attendance!$A:$A,0),0))="x")*(Attendance!$D$2:$ZZ$2=_xlfn.XLOOKUP(G$1,'Point System'!$A:$A,'Point System'!$B:$B,""))*(TEXT(Attendance!$D$1:$ZZ$1,"mmm")="Jul"))*_xlfn.XLOOKUP(G$1,'Point System'!$A:$A,'Point System'!$C:$C,0)</f>
        <v>0</v>
      </c>
      <c r="H87" s="233" cm="1">
        <f t="array" ref="H87">SUMPRODUCT((LOWER(INDEX(Attendance!$D:$ZZ,MATCH($A87,Attendance!$A:$A,0),0))="x")*(Attendance!$D$2:$ZZ$2=_xlfn.XLOOKUP(H$1,'Point System'!$A:$A,'Point System'!$B:$B,""))*(TEXT(Attendance!$D$1:$ZZ$1,"mmm")="Jul"))*_xlfn.XLOOKUP(H$1,'Point System'!$A:$A,'Point System'!$C:$C,0)</f>
        <v>0</v>
      </c>
      <c r="I87" s="233" cm="1">
        <f t="array" ref="I87">SUMPRODUCT((LOWER(INDEX(Attendance!$D:$ZZ,MATCH($A87,Attendance!$A:$A,0),0))="x")*(Attendance!$D$2:$ZZ$2=_xlfn.XLOOKUP(I$1,'Point System'!$A:$A,'Point System'!$B:$B,""))*(TEXT(Attendance!$D$1:$ZZ$1,"mmm")="Jul"))*_xlfn.XLOOKUP(I$1,'Point System'!$A:$A,'Point System'!$C:$C,0)</f>
        <v>0</v>
      </c>
      <c r="J87" s="233" cm="1">
        <f t="array" ref="J87">SUMPRODUCT((LOWER(INDEX(Attendance!$D:$ZZ,MATCH($A87,Attendance!$A:$A,0),0))="x")*(Attendance!$D$2:$ZZ$2=_xlfn.XLOOKUP(J$1,'Point System'!$A:$A,'Point System'!$B:$B,""))*(TEXT(Attendance!$D$1:$ZZ$1,"mmm")="Jul"))*_xlfn.XLOOKUP(J$1,'Point System'!$A:$A,'Point System'!$C:$C,0)</f>
        <v>0</v>
      </c>
      <c r="K87" s="233" cm="1">
        <f t="array" ref="K87">SUMPRODUCT((LOWER(INDEX(Attendance!$D:$ZZ,MATCH($A87,Attendance!$A:$A,0),0))="x")*(Attendance!$D$2:$ZZ$2=_xlfn.XLOOKUP(K$1,'Point System'!$A:$A,'Point System'!$B:$B,""))*(TEXT(Attendance!$D$1:$ZZ$1,"mmm")="Jul"))*_xlfn.XLOOKUP(K$1,'Point System'!$A:$A,'Point System'!$C:$C,0)</f>
        <v>0</v>
      </c>
      <c r="L87" s="188"/>
      <c r="M87" s="188"/>
      <c r="N87" s="188"/>
      <c r="O87" s="188"/>
      <c r="P87" s="241">
        <f t="shared" si="3"/>
        <v>0</v>
      </c>
      <c r="Q87" s="242">
        <f>IFERROR(INDEX(Deduction!$AU:$AU,MATCH($A87,Deduction!$A:$A,0))*_xlfn.XLOOKUP(Q$1,'Point System'!$E:$E,'Point System'!$G:$G,0),0)</f>
        <v>0</v>
      </c>
      <c r="R87" s="242">
        <f>IFERROR(INDEX(Deduction!$AV:$AV,MATCH($A87,Deduction!$A:$A,0))*_xlfn.XLOOKUP(R$1,'Point System'!$E:$E,'Point System'!$G:$G,0),0)</f>
        <v>0</v>
      </c>
      <c r="S87" s="242">
        <f>IFERROR(INDEX(Deduction!$AW:$AW,MATCH($A87,Deduction!$A:$A,0))*_xlfn.XLOOKUP(S$1,'Point System'!$E:$E,'Point System'!$G:$G,0),0)</f>
        <v>0</v>
      </c>
      <c r="T87" s="242">
        <f>IFERROR(INDEX(Deduction!$AX:$AX,MATCH($A87,Deduction!$A:$A,0))*_xlfn.XLOOKUP(T$1,'Point System'!$E:$E,'Point System'!$G:$G,0),0)</f>
        <v>0</v>
      </c>
      <c r="U87" s="242">
        <f>IFERROR(INDEX(Deduction!$AY:$AY,MATCH($A87,Deduction!$A:$A,0))*_xlfn.XLOOKUP(U$1,'Point System'!$E:$E,'Point System'!$G:$G,0),0)</f>
        <v>0</v>
      </c>
      <c r="V87" s="242">
        <f>IFERROR(INDEX(Deduction!$AZ:$AZ,MATCH($A87,Deduction!$A:$A,0))*_xlfn.XLOOKUP(V$1,'Point System'!$E:$E,'Point System'!$G:$G,0),0)</f>
        <v>0</v>
      </c>
      <c r="W87" s="241">
        <f t="shared" si="4"/>
        <v>0</v>
      </c>
      <c r="X87" s="241">
        <f t="shared" si="5"/>
        <v>0</v>
      </c>
      <c r="Y87" s="244" cm="1">
        <f t="array" ref="Y87">IFERROR(SUMPRODUCT((LOWER(INDEX(Attendance!$E:$ZZ,MATCH($A87,Attendance!$A:$A,0),0))="x")*(TEXT(Attendance!$E$1:$ZZ$1,"mmm")="Jul"))/SUMPRODUCT((Attendance!$E$1:$ZZ$1&lt;&gt;"")*(TEXT(Attendance!$E$1:$ZZ$1,"mmm")="Jul")),0)</f>
        <v>0</v>
      </c>
      <c r="Z87" s="245" cm="1">
        <f t="array" ref="Z87">IFERROR(SUMPRODUCT((LOWER(INDEX(Attendance!$E:$ZZ,MATCH($A87,Attendance!$A:$A,0),0))="x")*(Attendance!$E$2:$ZZ$2=_xlfn.XLOOKUP(E$1,'Point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88" spans="1:26" x14ac:dyDescent="0.25">
      <c r="A88" s="58">
        <f>Attendance!A87</f>
        <v>85</v>
      </c>
      <c r="B88" s="60" t="str">
        <f>IF($A88=0,"",IFERROR(_xlfn.LET(_xlpm.x,INDEX(Attendance!$B:$B,MATCH($A88,Attendance!$A:$A,0)),IF(_xlpm.x=0,"",_xlpm.x)),""))</f>
        <v/>
      </c>
      <c r="C88" s="60" t="str">
        <f>IF($A88=0,"",IFERROR(_xlfn.LET(_xlpm.x,INDEX(Attendance!$C:$C,MATCH($A88,Attendance!$A:$A,0)),IF(_xlpm.x=0,"",_xlpm.x)),""))</f>
        <v/>
      </c>
      <c r="D88" s="60" t="str">
        <f>IF($A88=0,"",IFERROR(_xlfn.LET(_xlpm.x,INDEX(Attendance!$D:$D,MATCH($A88,Attendance!$A:$A,0)),IF(_xlpm.x=0,"",_xlpm.x)),""))</f>
        <v/>
      </c>
      <c r="E88" s="233" cm="1">
        <f t="array" ref="E88">SUMPRODUCT((LOWER(INDEX(Attendance!$D:$ZZ,MATCH($A88,Attendance!$A:$A,0),0))="x")*(Attendance!$D$2:$ZZ$2=_xlfn.XLOOKUP(E$1,'Point System'!$A:$A,'Point System'!$B:$B,""))*(TEXT(Attendance!$D$1:$ZZ$1,"mmm")="Jul"))*_xlfn.XLOOKUP(E$1,'Point System'!$A:$A,'Point System'!$C:$C,0)</f>
        <v>0</v>
      </c>
      <c r="F88" s="233" cm="1">
        <f t="array" ref="F88">SUMPRODUCT((LOWER(INDEX(Attendance!$D:$ZZ,MATCH($A88,Attendance!$A:$A,0),0))="x")*(Attendance!$D$2:$ZZ$2=_xlfn.XLOOKUP(F$1,'Point System'!$A:$A,'Point System'!$B:$B,""))*(TEXT(Attendance!$D$1:$ZZ$1,"mmm")="Jul"))*_xlfn.XLOOKUP(F$1,'Point System'!$A:$A,'Point System'!$C:$C,0)</f>
        <v>0</v>
      </c>
      <c r="G88" s="233" cm="1">
        <f t="array" ref="G88">SUMPRODUCT((LOWER(INDEX(Attendance!$D:$ZZ,MATCH($A88,Attendance!$A:$A,0),0))="x")*(Attendance!$D$2:$ZZ$2=_xlfn.XLOOKUP(G$1,'Point System'!$A:$A,'Point System'!$B:$B,""))*(TEXT(Attendance!$D$1:$ZZ$1,"mmm")="Jul"))*_xlfn.XLOOKUP(G$1,'Point System'!$A:$A,'Point System'!$C:$C,0)</f>
        <v>0</v>
      </c>
      <c r="H88" s="233" cm="1">
        <f t="array" ref="H88">SUMPRODUCT((LOWER(INDEX(Attendance!$D:$ZZ,MATCH($A88,Attendance!$A:$A,0),0))="x")*(Attendance!$D$2:$ZZ$2=_xlfn.XLOOKUP(H$1,'Point System'!$A:$A,'Point System'!$B:$B,""))*(TEXT(Attendance!$D$1:$ZZ$1,"mmm")="Jul"))*_xlfn.XLOOKUP(H$1,'Point System'!$A:$A,'Point System'!$C:$C,0)</f>
        <v>0</v>
      </c>
      <c r="I88" s="233" cm="1">
        <f t="array" ref="I88">SUMPRODUCT((LOWER(INDEX(Attendance!$D:$ZZ,MATCH($A88,Attendance!$A:$A,0),0))="x")*(Attendance!$D$2:$ZZ$2=_xlfn.XLOOKUP(I$1,'Point System'!$A:$A,'Point System'!$B:$B,""))*(TEXT(Attendance!$D$1:$ZZ$1,"mmm")="Jul"))*_xlfn.XLOOKUP(I$1,'Point System'!$A:$A,'Point System'!$C:$C,0)</f>
        <v>0</v>
      </c>
      <c r="J88" s="233" cm="1">
        <f t="array" ref="J88">SUMPRODUCT((LOWER(INDEX(Attendance!$D:$ZZ,MATCH($A88,Attendance!$A:$A,0),0))="x")*(Attendance!$D$2:$ZZ$2=_xlfn.XLOOKUP(J$1,'Point System'!$A:$A,'Point System'!$B:$B,""))*(TEXT(Attendance!$D$1:$ZZ$1,"mmm")="Jul"))*_xlfn.XLOOKUP(J$1,'Point System'!$A:$A,'Point System'!$C:$C,0)</f>
        <v>0</v>
      </c>
      <c r="K88" s="233" cm="1">
        <f t="array" ref="K88">SUMPRODUCT((LOWER(INDEX(Attendance!$D:$ZZ,MATCH($A88,Attendance!$A:$A,0),0))="x")*(Attendance!$D$2:$ZZ$2=_xlfn.XLOOKUP(K$1,'Point System'!$A:$A,'Point System'!$B:$B,""))*(TEXT(Attendance!$D$1:$ZZ$1,"mmm")="Jul"))*_xlfn.XLOOKUP(K$1,'Point System'!$A:$A,'Point System'!$C:$C,0)</f>
        <v>0</v>
      </c>
      <c r="L88" s="188"/>
      <c r="M88" s="188"/>
      <c r="N88" s="188"/>
      <c r="O88" s="188"/>
      <c r="P88" s="241">
        <f t="shared" si="3"/>
        <v>0</v>
      </c>
      <c r="Q88" s="242">
        <f>IFERROR(INDEX(Deduction!$AU:$AU,MATCH($A88,Deduction!$A:$A,0))*_xlfn.XLOOKUP(Q$1,'Point System'!$E:$E,'Point System'!$G:$G,0),0)</f>
        <v>0</v>
      </c>
      <c r="R88" s="242">
        <f>IFERROR(INDEX(Deduction!$AV:$AV,MATCH($A88,Deduction!$A:$A,0))*_xlfn.XLOOKUP(R$1,'Point System'!$E:$E,'Point System'!$G:$G,0),0)</f>
        <v>0</v>
      </c>
      <c r="S88" s="242">
        <f>IFERROR(INDEX(Deduction!$AW:$AW,MATCH($A88,Deduction!$A:$A,0))*_xlfn.XLOOKUP(S$1,'Point System'!$E:$E,'Point System'!$G:$G,0),0)</f>
        <v>0</v>
      </c>
      <c r="T88" s="242">
        <f>IFERROR(INDEX(Deduction!$AX:$AX,MATCH($A88,Deduction!$A:$A,0))*_xlfn.XLOOKUP(T$1,'Point System'!$E:$E,'Point System'!$G:$G,0),0)</f>
        <v>0</v>
      </c>
      <c r="U88" s="242">
        <f>IFERROR(INDEX(Deduction!$AY:$AY,MATCH($A88,Deduction!$A:$A,0))*_xlfn.XLOOKUP(U$1,'Point System'!$E:$E,'Point System'!$G:$G,0),0)</f>
        <v>0</v>
      </c>
      <c r="V88" s="242">
        <f>IFERROR(INDEX(Deduction!$AZ:$AZ,MATCH($A88,Deduction!$A:$A,0))*_xlfn.XLOOKUP(V$1,'Point System'!$E:$E,'Point System'!$G:$G,0),0)</f>
        <v>0</v>
      </c>
      <c r="W88" s="241">
        <f t="shared" si="4"/>
        <v>0</v>
      </c>
      <c r="X88" s="241">
        <f t="shared" si="5"/>
        <v>0</v>
      </c>
      <c r="Y88" s="244" cm="1">
        <f t="array" ref="Y88">IFERROR(SUMPRODUCT((LOWER(INDEX(Attendance!$E:$ZZ,MATCH($A88,Attendance!$A:$A,0),0))="x")*(TEXT(Attendance!$E$1:$ZZ$1,"mmm")="Jul"))/SUMPRODUCT((Attendance!$E$1:$ZZ$1&lt;&gt;"")*(TEXT(Attendance!$E$1:$ZZ$1,"mmm")="Jul")),0)</f>
        <v>0</v>
      </c>
      <c r="Z88" s="245" cm="1">
        <f t="array" ref="Z88">IFERROR(SUMPRODUCT((LOWER(INDEX(Attendance!$E:$ZZ,MATCH($A88,Attendance!$A:$A,0),0))="x")*(Attendance!$E$2:$ZZ$2=_xlfn.XLOOKUP(E$1,'Point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89" spans="1:26" x14ac:dyDescent="0.25">
      <c r="A89" s="60">
        <f>Attendance!A88</f>
        <v>86</v>
      </c>
      <c r="B89" s="60" t="str">
        <f>IF($A89=0,"",IFERROR(_xlfn.LET(_xlpm.x,INDEX(Attendance!$B:$B,MATCH($A89,Attendance!$A:$A,0)),IF(_xlpm.x=0,"",_xlpm.x)),""))</f>
        <v/>
      </c>
      <c r="C89" s="60" t="str">
        <f>IF($A89=0,"",IFERROR(_xlfn.LET(_xlpm.x,INDEX(Attendance!$C:$C,MATCH($A89,Attendance!$A:$A,0)),IF(_xlpm.x=0,"",_xlpm.x)),""))</f>
        <v/>
      </c>
      <c r="D89" s="60" t="str">
        <f>IF($A89=0,"",IFERROR(_xlfn.LET(_xlpm.x,INDEX(Attendance!$D:$D,MATCH($A89,Attendance!$A:$A,0)),IF(_xlpm.x=0,"",_xlpm.x)),""))</f>
        <v/>
      </c>
      <c r="E89" s="233" cm="1">
        <f t="array" ref="E89">SUMPRODUCT((LOWER(INDEX(Attendance!$D:$ZZ,MATCH($A89,Attendance!$A:$A,0),0))="x")*(Attendance!$D$2:$ZZ$2=_xlfn.XLOOKUP(E$1,'Point System'!$A:$A,'Point System'!$B:$B,""))*(TEXT(Attendance!$D$1:$ZZ$1,"mmm")="Jul"))*_xlfn.XLOOKUP(E$1,'Point System'!$A:$A,'Point System'!$C:$C,0)</f>
        <v>0</v>
      </c>
      <c r="F89" s="233" cm="1">
        <f t="array" ref="F89">SUMPRODUCT((LOWER(INDEX(Attendance!$D:$ZZ,MATCH($A89,Attendance!$A:$A,0),0))="x")*(Attendance!$D$2:$ZZ$2=_xlfn.XLOOKUP(F$1,'Point System'!$A:$A,'Point System'!$B:$B,""))*(TEXT(Attendance!$D$1:$ZZ$1,"mmm")="Jul"))*_xlfn.XLOOKUP(F$1,'Point System'!$A:$A,'Point System'!$C:$C,0)</f>
        <v>0</v>
      </c>
      <c r="G89" s="233" cm="1">
        <f t="array" ref="G89">SUMPRODUCT((LOWER(INDEX(Attendance!$D:$ZZ,MATCH($A89,Attendance!$A:$A,0),0))="x")*(Attendance!$D$2:$ZZ$2=_xlfn.XLOOKUP(G$1,'Point System'!$A:$A,'Point System'!$B:$B,""))*(TEXT(Attendance!$D$1:$ZZ$1,"mmm")="Jul"))*_xlfn.XLOOKUP(G$1,'Point System'!$A:$A,'Point System'!$C:$C,0)</f>
        <v>0</v>
      </c>
      <c r="H89" s="233" cm="1">
        <f t="array" ref="H89">SUMPRODUCT((LOWER(INDEX(Attendance!$D:$ZZ,MATCH($A89,Attendance!$A:$A,0),0))="x")*(Attendance!$D$2:$ZZ$2=_xlfn.XLOOKUP(H$1,'Point System'!$A:$A,'Point System'!$B:$B,""))*(TEXT(Attendance!$D$1:$ZZ$1,"mmm")="Jul"))*_xlfn.XLOOKUP(H$1,'Point System'!$A:$A,'Point System'!$C:$C,0)</f>
        <v>0</v>
      </c>
      <c r="I89" s="233" cm="1">
        <f t="array" ref="I89">SUMPRODUCT((LOWER(INDEX(Attendance!$D:$ZZ,MATCH($A89,Attendance!$A:$A,0),0))="x")*(Attendance!$D$2:$ZZ$2=_xlfn.XLOOKUP(I$1,'Point System'!$A:$A,'Point System'!$B:$B,""))*(TEXT(Attendance!$D$1:$ZZ$1,"mmm")="Jul"))*_xlfn.XLOOKUP(I$1,'Point System'!$A:$A,'Point System'!$C:$C,0)</f>
        <v>0</v>
      </c>
      <c r="J89" s="233" cm="1">
        <f t="array" ref="J89">SUMPRODUCT((LOWER(INDEX(Attendance!$D:$ZZ,MATCH($A89,Attendance!$A:$A,0),0))="x")*(Attendance!$D$2:$ZZ$2=_xlfn.XLOOKUP(J$1,'Point System'!$A:$A,'Point System'!$B:$B,""))*(TEXT(Attendance!$D$1:$ZZ$1,"mmm")="Jul"))*_xlfn.XLOOKUP(J$1,'Point System'!$A:$A,'Point System'!$C:$C,0)</f>
        <v>0</v>
      </c>
      <c r="K89" s="233" cm="1">
        <f t="array" ref="K89">SUMPRODUCT((LOWER(INDEX(Attendance!$D:$ZZ,MATCH($A89,Attendance!$A:$A,0),0))="x")*(Attendance!$D$2:$ZZ$2=_xlfn.XLOOKUP(K$1,'Point System'!$A:$A,'Point System'!$B:$B,""))*(TEXT(Attendance!$D$1:$ZZ$1,"mmm")="Jul"))*_xlfn.XLOOKUP(K$1,'Point System'!$A:$A,'Point System'!$C:$C,0)</f>
        <v>0</v>
      </c>
      <c r="L89" s="188"/>
      <c r="M89" s="188"/>
      <c r="N89" s="188"/>
      <c r="O89" s="188"/>
      <c r="P89" s="241">
        <f t="shared" si="3"/>
        <v>0</v>
      </c>
      <c r="Q89" s="242">
        <f>IFERROR(INDEX(Deduction!$AU:$AU,MATCH($A89,Deduction!$A:$A,0))*_xlfn.XLOOKUP(Q$1,'Point System'!$E:$E,'Point System'!$G:$G,0),0)</f>
        <v>0</v>
      </c>
      <c r="R89" s="242">
        <f>IFERROR(INDEX(Deduction!$AV:$AV,MATCH($A89,Deduction!$A:$A,0))*_xlfn.XLOOKUP(R$1,'Point System'!$E:$E,'Point System'!$G:$G,0),0)</f>
        <v>0</v>
      </c>
      <c r="S89" s="242">
        <f>IFERROR(INDEX(Deduction!$AW:$AW,MATCH($A89,Deduction!$A:$A,0))*_xlfn.XLOOKUP(S$1,'Point System'!$E:$E,'Point System'!$G:$G,0),0)</f>
        <v>0</v>
      </c>
      <c r="T89" s="242">
        <f>IFERROR(INDEX(Deduction!$AX:$AX,MATCH($A89,Deduction!$A:$A,0))*_xlfn.XLOOKUP(T$1,'Point System'!$E:$E,'Point System'!$G:$G,0),0)</f>
        <v>0</v>
      </c>
      <c r="U89" s="242">
        <f>IFERROR(INDEX(Deduction!$AY:$AY,MATCH($A89,Deduction!$A:$A,0))*_xlfn.XLOOKUP(U$1,'Point System'!$E:$E,'Point System'!$G:$G,0),0)</f>
        <v>0</v>
      </c>
      <c r="V89" s="242">
        <f>IFERROR(INDEX(Deduction!$AZ:$AZ,MATCH($A89,Deduction!$A:$A,0))*_xlfn.XLOOKUP(V$1,'Point System'!$E:$E,'Point System'!$G:$G,0),0)</f>
        <v>0</v>
      </c>
      <c r="W89" s="241">
        <f t="shared" si="4"/>
        <v>0</v>
      </c>
      <c r="X89" s="241">
        <f t="shared" si="5"/>
        <v>0</v>
      </c>
      <c r="Y89" s="244" cm="1">
        <f t="array" ref="Y89">IFERROR(SUMPRODUCT((LOWER(INDEX(Attendance!$E:$ZZ,MATCH($A89,Attendance!$A:$A,0),0))="x")*(TEXT(Attendance!$E$1:$ZZ$1,"mmm")="Jul"))/SUMPRODUCT((Attendance!$E$1:$ZZ$1&lt;&gt;"")*(TEXT(Attendance!$E$1:$ZZ$1,"mmm")="Jul")),0)</f>
        <v>0</v>
      </c>
      <c r="Z89" s="245" cm="1">
        <f t="array" ref="Z89">IFERROR(SUMPRODUCT((LOWER(INDEX(Attendance!$E:$ZZ,MATCH($A89,Attendance!$A:$A,0),0))="x")*(Attendance!$E$2:$ZZ$2=_xlfn.XLOOKUP(E$1,'Point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90" spans="1:26" x14ac:dyDescent="0.25">
      <c r="A90" s="58">
        <f>Attendance!A89</f>
        <v>87</v>
      </c>
      <c r="B90" s="60" t="str">
        <f>IF($A90=0,"",IFERROR(_xlfn.LET(_xlpm.x,INDEX(Attendance!$B:$B,MATCH($A90,Attendance!$A:$A,0)),IF(_xlpm.x=0,"",_xlpm.x)),""))</f>
        <v/>
      </c>
      <c r="C90" s="60" t="str">
        <f>IF($A90=0,"",IFERROR(_xlfn.LET(_xlpm.x,INDEX(Attendance!$C:$C,MATCH($A90,Attendance!$A:$A,0)),IF(_xlpm.x=0,"",_xlpm.x)),""))</f>
        <v/>
      </c>
      <c r="D90" s="60" t="str">
        <f>IF($A90=0,"",IFERROR(_xlfn.LET(_xlpm.x,INDEX(Attendance!$D:$D,MATCH($A90,Attendance!$A:$A,0)),IF(_xlpm.x=0,"",_xlpm.x)),""))</f>
        <v/>
      </c>
      <c r="E90" s="233" cm="1">
        <f t="array" ref="E90">SUMPRODUCT((LOWER(INDEX(Attendance!$D:$ZZ,MATCH($A90,Attendance!$A:$A,0),0))="x")*(Attendance!$D$2:$ZZ$2=_xlfn.XLOOKUP(E$1,'Point System'!$A:$A,'Point System'!$B:$B,""))*(TEXT(Attendance!$D$1:$ZZ$1,"mmm")="Jul"))*_xlfn.XLOOKUP(E$1,'Point System'!$A:$A,'Point System'!$C:$C,0)</f>
        <v>0</v>
      </c>
      <c r="F90" s="233" cm="1">
        <f t="array" ref="F90">SUMPRODUCT((LOWER(INDEX(Attendance!$D:$ZZ,MATCH($A90,Attendance!$A:$A,0),0))="x")*(Attendance!$D$2:$ZZ$2=_xlfn.XLOOKUP(F$1,'Point System'!$A:$A,'Point System'!$B:$B,""))*(TEXT(Attendance!$D$1:$ZZ$1,"mmm")="Jul"))*_xlfn.XLOOKUP(F$1,'Point System'!$A:$A,'Point System'!$C:$C,0)</f>
        <v>0</v>
      </c>
      <c r="G90" s="233" cm="1">
        <f t="array" ref="G90">SUMPRODUCT((LOWER(INDEX(Attendance!$D:$ZZ,MATCH($A90,Attendance!$A:$A,0),0))="x")*(Attendance!$D$2:$ZZ$2=_xlfn.XLOOKUP(G$1,'Point System'!$A:$A,'Point System'!$B:$B,""))*(TEXT(Attendance!$D$1:$ZZ$1,"mmm")="Jul"))*_xlfn.XLOOKUP(G$1,'Point System'!$A:$A,'Point System'!$C:$C,0)</f>
        <v>0</v>
      </c>
      <c r="H90" s="233" cm="1">
        <f t="array" ref="H90">SUMPRODUCT((LOWER(INDEX(Attendance!$D:$ZZ,MATCH($A90,Attendance!$A:$A,0),0))="x")*(Attendance!$D$2:$ZZ$2=_xlfn.XLOOKUP(H$1,'Point System'!$A:$A,'Point System'!$B:$B,""))*(TEXT(Attendance!$D$1:$ZZ$1,"mmm")="Jul"))*_xlfn.XLOOKUP(H$1,'Point System'!$A:$A,'Point System'!$C:$C,0)</f>
        <v>0</v>
      </c>
      <c r="I90" s="233" cm="1">
        <f t="array" ref="I90">SUMPRODUCT((LOWER(INDEX(Attendance!$D:$ZZ,MATCH($A90,Attendance!$A:$A,0),0))="x")*(Attendance!$D$2:$ZZ$2=_xlfn.XLOOKUP(I$1,'Point System'!$A:$A,'Point System'!$B:$B,""))*(TEXT(Attendance!$D$1:$ZZ$1,"mmm")="Jul"))*_xlfn.XLOOKUP(I$1,'Point System'!$A:$A,'Point System'!$C:$C,0)</f>
        <v>0</v>
      </c>
      <c r="J90" s="233" cm="1">
        <f t="array" ref="J90">SUMPRODUCT((LOWER(INDEX(Attendance!$D:$ZZ,MATCH($A90,Attendance!$A:$A,0),0))="x")*(Attendance!$D$2:$ZZ$2=_xlfn.XLOOKUP(J$1,'Point System'!$A:$A,'Point System'!$B:$B,""))*(TEXT(Attendance!$D$1:$ZZ$1,"mmm")="Jul"))*_xlfn.XLOOKUP(J$1,'Point System'!$A:$A,'Point System'!$C:$C,0)</f>
        <v>0</v>
      </c>
      <c r="K90" s="233" cm="1">
        <f t="array" ref="K90">SUMPRODUCT((LOWER(INDEX(Attendance!$D:$ZZ,MATCH($A90,Attendance!$A:$A,0),0))="x")*(Attendance!$D$2:$ZZ$2=_xlfn.XLOOKUP(K$1,'Point System'!$A:$A,'Point System'!$B:$B,""))*(TEXT(Attendance!$D$1:$ZZ$1,"mmm")="Jul"))*_xlfn.XLOOKUP(K$1,'Point System'!$A:$A,'Point System'!$C:$C,0)</f>
        <v>0</v>
      </c>
      <c r="L90" s="188"/>
      <c r="M90" s="188"/>
      <c r="N90" s="188"/>
      <c r="O90" s="188"/>
      <c r="P90" s="241">
        <f t="shared" si="3"/>
        <v>0</v>
      </c>
      <c r="Q90" s="242">
        <f>IFERROR(INDEX(Deduction!$AU:$AU,MATCH($A90,Deduction!$A:$A,0))*_xlfn.XLOOKUP(Q$1,'Point System'!$E:$E,'Point System'!$G:$G,0),0)</f>
        <v>0</v>
      </c>
      <c r="R90" s="242">
        <f>IFERROR(INDEX(Deduction!$AV:$AV,MATCH($A90,Deduction!$A:$A,0))*_xlfn.XLOOKUP(R$1,'Point System'!$E:$E,'Point System'!$G:$G,0),0)</f>
        <v>0</v>
      </c>
      <c r="S90" s="242">
        <f>IFERROR(INDEX(Deduction!$AW:$AW,MATCH($A90,Deduction!$A:$A,0))*_xlfn.XLOOKUP(S$1,'Point System'!$E:$E,'Point System'!$G:$G,0),0)</f>
        <v>0</v>
      </c>
      <c r="T90" s="242">
        <f>IFERROR(INDEX(Deduction!$AX:$AX,MATCH($A90,Deduction!$A:$A,0))*_xlfn.XLOOKUP(T$1,'Point System'!$E:$E,'Point System'!$G:$G,0),0)</f>
        <v>0</v>
      </c>
      <c r="U90" s="242">
        <f>IFERROR(INDEX(Deduction!$AY:$AY,MATCH($A90,Deduction!$A:$A,0))*_xlfn.XLOOKUP(U$1,'Point System'!$E:$E,'Point System'!$G:$G,0),0)</f>
        <v>0</v>
      </c>
      <c r="V90" s="242">
        <f>IFERROR(INDEX(Deduction!$AZ:$AZ,MATCH($A90,Deduction!$A:$A,0))*_xlfn.XLOOKUP(V$1,'Point System'!$E:$E,'Point System'!$G:$G,0),0)</f>
        <v>0</v>
      </c>
      <c r="W90" s="241">
        <f t="shared" si="4"/>
        <v>0</v>
      </c>
      <c r="X90" s="241">
        <f t="shared" si="5"/>
        <v>0</v>
      </c>
      <c r="Y90" s="244" cm="1">
        <f t="array" ref="Y90">IFERROR(SUMPRODUCT((LOWER(INDEX(Attendance!$E:$ZZ,MATCH($A90,Attendance!$A:$A,0),0))="x")*(TEXT(Attendance!$E$1:$ZZ$1,"mmm")="Jul"))/SUMPRODUCT((Attendance!$E$1:$ZZ$1&lt;&gt;"")*(TEXT(Attendance!$E$1:$ZZ$1,"mmm")="Jul")),0)</f>
        <v>0</v>
      </c>
      <c r="Z90" s="245" cm="1">
        <f t="array" ref="Z90">IFERROR(SUMPRODUCT((LOWER(INDEX(Attendance!$E:$ZZ,MATCH($A90,Attendance!$A:$A,0),0))="x")*(Attendance!$E$2:$ZZ$2=_xlfn.XLOOKUP(E$1,'Point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91" spans="1:26" x14ac:dyDescent="0.25">
      <c r="A91" s="60">
        <f>Attendance!A90</f>
        <v>88</v>
      </c>
      <c r="B91" s="60" t="str">
        <f>IF($A91=0,"",IFERROR(_xlfn.LET(_xlpm.x,INDEX(Attendance!$B:$B,MATCH($A91,Attendance!$A:$A,0)),IF(_xlpm.x=0,"",_xlpm.x)),""))</f>
        <v/>
      </c>
      <c r="C91" s="60" t="str">
        <f>IF($A91=0,"",IFERROR(_xlfn.LET(_xlpm.x,INDEX(Attendance!$C:$C,MATCH($A91,Attendance!$A:$A,0)),IF(_xlpm.x=0,"",_xlpm.x)),""))</f>
        <v/>
      </c>
      <c r="D91" s="60" t="str">
        <f>IF($A91=0,"",IFERROR(_xlfn.LET(_xlpm.x,INDEX(Attendance!$D:$D,MATCH($A91,Attendance!$A:$A,0)),IF(_xlpm.x=0,"",_xlpm.x)),""))</f>
        <v/>
      </c>
      <c r="E91" s="233" cm="1">
        <f t="array" ref="E91">SUMPRODUCT((LOWER(INDEX(Attendance!$D:$ZZ,MATCH($A91,Attendance!$A:$A,0),0))="x")*(Attendance!$D$2:$ZZ$2=_xlfn.XLOOKUP(E$1,'Point System'!$A:$A,'Point System'!$B:$B,""))*(TEXT(Attendance!$D$1:$ZZ$1,"mmm")="Jul"))*_xlfn.XLOOKUP(E$1,'Point System'!$A:$A,'Point System'!$C:$C,0)</f>
        <v>0</v>
      </c>
      <c r="F91" s="233" cm="1">
        <f t="array" ref="F91">SUMPRODUCT((LOWER(INDEX(Attendance!$D:$ZZ,MATCH($A91,Attendance!$A:$A,0),0))="x")*(Attendance!$D$2:$ZZ$2=_xlfn.XLOOKUP(F$1,'Point System'!$A:$A,'Point System'!$B:$B,""))*(TEXT(Attendance!$D$1:$ZZ$1,"mmm")="Jul"))*_xlfn.XLOOKUP(F$1,'Point System'!$A:$A,'Point System'!$C:$C,0)</f>
        <v>0</v>
      </c>
      <c r="G91" s="233" cm="1">
        <f t="array" ref="G91">SUMPRODUCT((LOWER(INDEX(Attendance!$D:$ZZ,MATCH($A91,Attendance!$A:$A,0),0))="x")*(Attendance!$D$2:$ZZ$2=_xlfn.XLOOKUP(G$1,'Point System'!$A:$A,'Point System'!$B:$B,""))*(TEXT(Attendance!$D$1:$ZZ$1,"mmm")="Jul"))*_xlfn.XLOOKUP(G$1,'Point System'!$A:$A,'Point System'!$C:$C,0)</f>
        <v>0</v>
      </c>
      <c r="H91" s="233" cm="1">
        <f t="array" ref="H91">SUMPRODUCT((LOWER(INDEX(Attendance!$D:$ZZ,MATCH($A91,Attendance!$A:$A,0),0))="x")*(Attendance!$D$2:$ZZ$2=_xlfn.XLOOKUP(H$1,'Point System'!$A:$A,'Point System'!$B:$B,""))*(TEXT(Attendance!$D$1:$ZZ$1,"mmm")="Jul"))*_xlfn.XLOOKUP(H$1,'Point System'!$A:$A,'Point System'!$C:$C,0)</f>
        <v>0</v>
      </c>
      <c r="I91" s="233" cm="1">
        <f t="array" ref="I91">SUMPRODUCT((LOWER(INDEX(Attendance!$D:$ZZ,MATCH($A91,Attendance!$A:$A,0),0))="x")*(Attendance!$D$2:$ZZ$2=_xlfn.XLOOKUP(I$1,'Point System'!$A:$A,'Point System'!$B:$B,""))*(TEXT(Attendance!$D$1:$ZZ$1,"mmm")="Jul"))*_xlfn.XLOOKUP(I$1,'Point System'!$A:$A,'Point System'!$C:$C,0)</f>
        <v>0</v>
      </c>
      <c r="J91" s="233" cm="1">
        <f t="array" ref="J91">SUMPRODUCT((LOWER(INDEX(Attendance!$D:$ZZ,MATCH($A91,Attendance!$A:$A,0),0))="x")*(Attendance!$D$2:$ZZ$2=_xlfn.XLOOKUP(J$1,'Point System'!$A:$A,'Point System'!$B:$B,""))*(TEXT(Attendance!$D$1:$ZZ$1,"mmm")="Jul"))*_xlfn.XLOOKUP(J$1,'Point System'!$A:$A,'Point System'!$C:$C,0)</f>
        <v>0</v>
      </c>
      <c r="K91" s="233" cm="1">
        <f t="array" ref="K91">SUMPRODUCT((LOWER(INDEX(Attendance!$D:$ZZ,MATCH($A91,Attendance!$A:$A,0),0))="x")*(Attendance!$D$2:$ZZ$2=_xlfn.XLOOKUP(K$1,'Point System'!$A:$A,'Point System'!$B:$B,""))*(TEXT(Attendance!$D$1:$ZZ$1,"mmm")="Jul"))*_xlfn.XLOOKUP(K$1,'Point System'!$A:$A,'Point System'!$C:$C,0)</f>
        <v>0</v>
      </c>
      <c r="L91" s="188"/>
      <c r="M91" s="188"/>
      <c r="N91" s="188"/>
      <c r="O91" s="188"/>
      <c r="P91" s="241">
        <f t="shared" si="3"/>
        <v>0</v>
      </c>
      <c r="Q91" s="242">
        <f>IFERROR(INDEX(Deduction!$AU:$AU,MATCH($A91,Deduction!$A:$A,0))*_xlfn.XLOOKUP(Q$1,'Point System'!$E:$E,'Point System'!$G:$G,0),0)</f>
        <v>0</v>
      </c>
      <c r="R91" s="242">
        <f>IFERROR(INDEX(Deduction!$AV:$AV,MATCH($A91,Deduction!$A:$A,0))*_xlfn.XLOOKUP(R$1,'Point System'!$E:$E,'Point System'!$G:$G,0),0)</f>
        <v>0</v>
      </c>
      <c r="S91" s="242">
        <f>IFERROR(INDEX(Deduction!$AW:$AW,MATCH($A91,Deduction!$A:$A,0))*_xlfn.XLOOKUP(S$1,'Point System'!$E:$E,'Point System'!$G:$G,0),0)</f>
        <v>0</v>
      </c>
      <c r="T91" s="242">
        <f>IFERROR(INDEX(Deduction!$AX:$AX,MATCH($A91,Deduction!$A:$A,0))*_xlfn.XLOOKUP(T$1,'Point System'!$E:$E,'Point System'!$G:$G,0),0)</f>
        <v>0</v>
      </c>
      <c r="U91" s="242">
        <f>IFERROR(INDEX(Deduction!$AY:$AY,MATCH($A91,Deduction!$A:$A,0))*_xlfn.XLOOKUP(U$1,'Point System'!$E:$E,'Point System'!$G:$G,0),0)</f>
        <v>0</v>
      </c>
      <c r="V91" s="242">
        <f>IFERROR(INDEX(Deduction!$AZ:$AZ,MATCH($A91,Deduction!$A:$A,0))*_xlfn.XLOOKUP(V$1,'Point System'!$E:$E,'Point System'!$G:$G,0),0)</f>
        <v>0</v>
      </c>
      <c r="W91" s="241">
        <f t="shared" si="4"/>
        <v>0</v>
      </c>
      <c r="X91" s="241">
        <f t="shared" si="5"/>
        <v>0</v>
      </c>
      <c r="Y91" s="244" cm="1">
        <f t="array" ref="Y91">IFERROR(SUMPRODUCT((LOWER(INDEX(Attendance!$E:$ZZ,MATCH($A91,Attendance!$A:$A,0),0))="x")*(TEXT(Attendance!$E$1:$ZZ$1,"mmm")="Jul"))/SUMPRODUCT((Attendance!$E$1:$ZZ$1&lt;&gt;"")*(TEXT(Attendance!$E$1:$ZZ$1,"mmm")="Jul")),0)</f>
        <v>0</v>
      </c>
      <c r="Z91" s="245" cm="1">
        <f t="array" ref="Z91">IFERROR(SUMPRODUCT((LOWER(INDEX(Attendance!$E:$ZZ,MATCH($A91,Attendance!$A:$A,0),0))="x")*(Attendance!$E$2:$ZZ$2=_xlfn.XLOOKUP(E$1,'Point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92" spans="1:26" x14ac:dyDescent="0.25">
      <c r="A92" s="58">
        <f>Attendance!A91</f>
        <v>89</v>
      </c>
      <c r="B92" s="60" t="str">
        <f>IF($A92=0,"",IFERROR(_xlfn.LET(_xlpm.x,INDEX(Attendance!$B:$B,MATCH($A92,Attendance!$A:$A,0)),IF(_xlpm.x=0,"",_xlpm.x)),""))</f>
        <v/>
      </c>
      <c r="C92" s="60" t="str">
        <f>IF($A92=0,"",IFERROR(_xlfn.LET(_xlpm.x,INDEX(Attendance!$C:$C,MATCH($A92,Attendance!$A:$A,0)),IF(_xlpm.x=0,"",_xlpm.x)),""))</f>
        <v/>
      </c>
      <c r="D92" s="60" t="str">
        <f>IF($A92=0,"",IFERROR(_xlfn.LET(_xlpm.x,INDEX(Attendance!$D:$D,MATCH($A92,Attendance!$A:$A,0)),IF(_xlpm.x=0,"",_xlpm.x)),""))</f>
        <v/>
      </c>
      <c r="E92" s="233" cm="1">
        <f t="array" ref="E92">SUMPRODUCT((LOWER(INDEX(Attendance!$D:$ZZ,MATCH($A92,Attendance!$A:$A,0),0))="x")*(Attendance!$D$2:$ZZ$2=_xlfn.XLOOKUP(E$1,'Point System'!$A:$A,'Point System'!$B:$B,""))*(TEXT(Attendance!$D$1:$ZZ$1,"mmm")="Jul"))*_xlfn.XLOOKUP(E$1,'Point System'!$A:$A,'Point System'!$C:$C,0)</f>
        <v>0</v>
      </c>
      <c r="F92" s="233" cm="1">
        <f t="array" ref="F92">SUMPRODUCT((LOWER(INDEX(Attendance!$D:$ZZ,MATCH($A92,Attendance!$A:$A,0),0))="x")*(Attendance!$D$2:$ZZ$2=_xlfn.XLOOKUP(F$1,'Point System'!$A:$A,'Point System'!$B:$B,""))*(TEXT(Attendance!$D$1:$ZZ$1,"mmm")="Jul"))*_xlfn.XLOOKUP(F$1,'Point System'!$A:$A,'Point System'!$C:$C,0)</f>
        <v>0</v>
      </c>
      <c r="G92" s="233" cm="1">
        <f t="array" ref="G92">SUMPRODUCT((LOWER(INDEX(Attendance!$D:$ZZ,MATCH($A92,Attendance!$A:$A,0),0))="x")*(Attendance!$D$2:$ZZ$2=_xlfn.XLOOKUP(G$1,'Point System'!$A:$A,'Point System'!$B:$B,""))*(TEXT(Attendance!$D$1:$ZZ$1,"mmm")="Jul"))*_xlfn.XLOOKUP(G$1,'Point System'!$A:$A,'Point System'!$C:$C,0)</f>
        <v>0</v>
      </c>
      <c r="H92" s="233" cm="1">
        <f t="array" ref="H92">SUMPRODUCT((LOWER(INDEX(Attendance!$D:$ZZ,MATCH($A92,Attendance!$A:$A,0),0))="x")*(Attendance!$D$2:$ZZ$2=_xlfn.XLOOKUP(H$1,'Point System'!$A:$A,'Point System'!$B:$B,""))*(TEXT(Attendance!$D$1:$ZZ$1,"mmm")="Jul"))*_xlfn.XLOOKUP(H$1,'Point System'!$A:$A,'Point System'!$C:$C,0)</f>
        <v>0</v>
      </c>
      <c r="I92" s="233" cm="1">
        <f t="array" ref="I92">SUMPRODUCT((LOWER(INDEX(Attendance!$D:$ZZ,MATCH($A92,Attendance!$A:$A,0),0))="x")*(Attendance!$D$2:$ZZ$2=_xlfn.XLOOKUP(I$1,'Point System'!$A:$A,'Point System'!$B:$B,""))*(TEXT(Attendance!$D$1:$ZZ$1,"mmm")="Jul"))*_xlfn.XLOOKUP(I$1,'Point System'!$A:$A,'Point System'!$C:$C,0)</f>
        <v>0</v>
      </c>
      <c r="J92" s="233" cm="1">
        <f t="array" ref="J92">SUMPRODUCT((LOWER(INDEX(Attendance!$D:$ZZ,MATCH($A92,Attendance!$A:$A,0),0))="x")*(Attendance!$D$2:$ZZ$2=_xlfn.XLOOKUP(J$1,'Point System'!$A:$A,'Point System'!$B:$B,""))*(TEXT(Attendance!$D$1:$ZZ$1,"mmm")="Jul"))*_xlfn.XLOOKUP(J$1,'Point System'!$A:$A,'Point System'!$C:$C,0)</f>
        <v>0</v>
      </c>
      <c r="K92" s="233" cm="1">
        <f t="array" ref="K92">SUMPRODUCT((LOWER(INDEX(Attendance!$D:$ZZ,MATCH($A92,Attendance!$A:$A,0),0))="x")*(Attendance!$D$2:$ZZ$2=_xlfn.XLOOKUP(K$1,'Point System'!$A:$A,'Point System'!$B:$B,""))*(TEXT(Attendance!$D$1:$ZZ$1,"mmm")="Jul"))*_xlfn.XLOOKUP(K$1,'Point System'!$A:$A,'Point System'!$C:$C,0)</f>
        <v>0</v>
      </c>
      <c r="L92" s="188"/>
      <c r="M92" s="188"/>
      <c r="N92" s="188"/>
      <c r="O92" s="188"/>
      <c r="P92" s="241">
        <f t="shared" si="3"/>
        <v>0</v>
      </c>
      <c r="Q92" s="242">
        <f>IFERROR(INDEX(Deduction!$AU:$AU,MATCH($A92,Deduction!$A:$A,0))*_xlfn.XLOOKUP(Q$1,'Point System'!$E:$E,'Point System'!$G:$G,0),0)</f>
        <v>0</v>
      </c>
      <c r="R92" s="242">
        <f>IFERROR(INDEX(Deduction!$AV:$AV,MATCH($A92,Deduction!$A:$A,0))*_xlfn.XLOOKUP(R$1,'Point System'!$E:$E,'Point System'!$G:$G,0),0)</f>
        <v>0</v>
      </c>
      <c r="S92" s="242">
        <f>IFERROR(INDEX(Deduction!$AW:$AW,MATCH($A92,Deduction!$A:$A,0))*_xlfn.XLOOKUP(S$1,'Point System'!$E:$E,'Point System'!$G:$G,0),0)</f>
        <v>0</v>
      </c>
      <c r="T92" s="242">
        <f>IFERROR(INDEX(Deduction!$AX:$AX,MATCH($A92,Deduction!$A:$A,0))*_xlfn.XLOOKUP(T$1,'Point System'!$E:$E,'Point System'!$G:$G,0),0)</f>
        <v>0</v>
      </c>
      <c r="U92" s="242">
        <f>IFERROR(INDEX(Deduction!$AY:$AY,MATCH($A92,Deduction!$A:$A,0))*_xlfn.XLOOKUP(U$1,'Point System'!$E:$E,'Point System'!$G:$G,0),0)</f>
        <v>0</v>
      </c>
      <c r="V92" s="242">
        <f>IFERROR(INDEX(Deduction!$AZ:$AZ,MATCH($A92,Deduction!$A:$A,0))*_xlfn.XLOOKUP(V$1,'Point System'!$E:$E,'Point System'!$G:$G,0),0)</f>
        <v>0</v>
      </c>
      <c r="W92" s="241">
        <f t="shared" si="4"/>
        <v>0</v>
      </c>
      <c r="X92" s="241">
        <f t="shared" si="5"/>
        <v>0</v>
      </c>
      <c r="Y92" s="244" cm="1">
        <f t="array" ref="Y92">IFERROR(SUMPRODUCT((LOWER(INDEX(Attendance!$E:$ZZ,MATCH($A92,Attendance!$A:$A,0),0))="x")*(TEXT(Attendance!$E$1:$ZZ$1,"mmm")="Jul"))/SUMPRODUCT((Attendance!$E$1:$ZZ$1&lt;&gt;"")*(TEXT(Attendance!$E$1:$ZZ$1,"mmm")="Jul")),0)</f>
        <v>0</v>
      </c>
      <c r="Z92" s="245" cm="1">
        <f t="array" ref="Z92">IFERROR(SUMPRODUCT((LOWER(INDEX(Attendance!$E:$ZZ,MATCH($A92,Attendance!$A:$A,0),0))="x")*(Attendance!$E$2:$ZZ$2=_xlfn.XLOOKUP(E$1,'Point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93" spans="1:26" x14ac:dyDescent="0.25">
      <c r="A93" s="60">
        <f>Attendance!A92</f>
        <v>90</v>
      </c>
      <c r="B93" s="60" t="str">
        <f>IF($A93=0,"",IFERROR(_xlfn.LET(_xlpm.x,INDEX(Attendance!$B:$B,MATCH($A93,Attendance!$A:$A,0)),IF(_xlpm.x=0,"",_xlpm.x)),""))</f>
        <v/>
      </c>
      <c r="C93" s="60" t="str">
        <f>IF($A93=0,"",IFERROR(_xlfn.LET(_xlpm.x,INDEX(Attendance!$C:$C,MATCH($A93,Attendance!$A:$A,0)),IF(_xlpm.x=0,"",_xlpm.x)),""))</f>
        <v/>
      </c>
      <c r="D93" s="60" t="str">
        <f>IF($A93=0,"",IFERROR(_xlfn.LET(_xlpm.x,INDEX(Attendance!$D:$D,MATCH($A93,Attendance!$A:$A,0)),IF(_xlpm.x=0,"",_xlpm.x)),""))</f>
        <v/>
      </c>
      <c r="E93" s="233" cm="1">
        <f t="array" ref="E93">SUMPRODUCT((LOWER(INDEX(Attendance!$D:$ZZ,MATCH($A93,Attendance!$A:$A,0),0))="x")*(Attendance!$D$2:$ZZ$2=_xlfn.XLOOKUP(E$1,'Point System'!$A:$A,'Point System'!$B:$B,""))*(TEXT(Attendance!$D$1:$ZZ$1,"mmm")="Jul"))*_xlfn.XLOOKUP(E$1,'Point System'!$A:$A,'Point System'!$C:$C,0)</f>
        <v>0</v>
      </c>
      <c r="F93" s="233" cm="1">
        <f t="array" ref="F93">SUMPRODUCT((LOWER(INDEX(Attendance!$D:$ZZ,MATCH($A93,Attendance!$A:$A,0),0))="x")*(Attendance!$D$2:$ZZ$2=_xlfn.XLOOKUP(F$1,'Point System'!$A:$A,'Point System'!$B:$B,""))*(TEXT(Attendance!$D$1:$ZZ$1,"mmm")="Jul"))*_xlfn.XLOOKUP(F$1,'Point System'!$A:$A,'Point System'!$C:$C,0)</f>
        <v>0</v>
      </c>
      <c r="G93" s="233" cm="1">
        <f t="array" ref="G93">SUMPRODUCT((LOWER(INDEX(Attendance!$D:$ZZ,MATCH($A93,Attendance!$A:$A,0),0))="x")*(Attendance!$D$2:$ZZ$2=_xlfn.XLOOKUP(G$1,'Point System'!$A:$A,'Point System'!$B:$B,""))*(TEXT(Attendance!$D$1:$ZZ$1,"mmm")="Jul"))*_xlfn.XLOOKUP(G$1,'Point System'!$A:$A,'Point System'!$C:$C,0)</f>
        <v>0</v>
      </c>
      <c r="H93" s="233" cm="1">
        <f t="array" ref="H93">SUMPRODUCT((LOWER(INDEX(Attendance!$D:$ZZ,MATCH($A93,Attendance!$A:$A,0),0))="x")*(Attendance!$D$2:$ZZ$2=_xlfn.XLOOKUP(H$1,'Point System'!$A:$A,'Point System'!$B:$B,""))*(TEXT(Attendance!$D$1:$ZZ$1,"mmm")="Jul"))*_xlfn.XLOOKUP(H$1,'Point System'!$A:$A,'Point System'!$C:$C,0)</f>
        <v>0</v>
      </c>
      <c r="I93" s="233" cm="1">
        <f t="array" ref="I93">SUMPRODUCT((LOWER(INDEX(Attendance!$D:$ZZ,MATCH($A93,Attendance!$A:$A,0),0))="x")*(Attendance!$D$2:$ZZ$2=_xlfn.XLOOKUP(I$1,'Point System'!$A:$A,'Point System'!$B:$B,""))*(TEXT(Attendance!$D$1:$ZZ$1,"mmm")="Jul"))*_xlfn.XLOOKUP(I$1,'Point System'!$A:$A,'Point System'!$C:$C,0)</f>
        <v>0</v>
      </c>
      <c r="J93" s="233" cm="1">
        <f t="array" ref="J93">SUMPRODUCT((LOWER(INDEX(Attendance!$D:$ZZ,MATCH($A93,Attendance!$A:$A,0),0))="x")*(Attendance!$D$2:$ZZ$2=_xlfn.XLOOKUP(J$1,'Point System'!$A:$A,'Point System'!$B:$B,""))*(TEXT(Attendance!$D$1:$ZZ$1,"mmm")="Jul"))*_xlfn.XLOOKUP(J$1,'Point System'!$A:$A,'Point System'!$C:$C,0)</f>
        <v>0</v>
      </c>
      <c r="K93" s="233" cm="1">
        <f t="array" ref="K93">SUMPRODUCT((LOWER(INDEX(Attendance!$D:$ZZ,MATCH($A93,Attendance!$A:$A,0),0))="x")*(Attendance!$D$2:$ZZ$2=_xlfn.XLOOKUP(K$1,'Point System'!$A:$A,'Point System'!$B:$B,""))*(TEXT(Attendance!$D$1:$ZZ$1,"mmm")="Jul"))*_xlfn.XLOOKUP(K$1,'Point System'!$A:$A,'Point System'!$C:$C,0)</f>
        <v>0</v>
      </c>
      <c r="L93" s="188"/>
      <c r="M93" s="188"/>
      <c r="N93" s="188"/>
      <c r="O93" s="188"/>
      <c r="P93" s="241">
        <f t="shared" si="3"/>
        <v>0</v>
      </c>
      <c r="Q93" s="242">
        <f>IFERROR(INDEX(Deduction!$AU:$AU,MATCH($A93,Deduction!$A:$A,0))*_xlfn.XLOOKUP(Q$1,'Point System'!$E:$E,'Point System'!$G:$G,0),0)</f>
        <v>0</v>
      </c>
      <c r="R93" s="242">
        <f>IFERROR(INDEX(Deduction!$AV:$AV,MATCH($A93,Deduction!$A:$A,0))*_xlfn.XLOOKUP(R$1,'Point System'!$E:$E,'Point System'!$G:$G,0),0)</f>
        <v>0</v>
      </c>
      <c r="S93" s="242">
        <f>IFERROR(INDEX(Deduction!$AW:$AW,MATCH($A93,Deduction!$A:$A,0))*_xlfn.XLOOKUP(S$1,'Point System'!$E:$E,'Point System'!$G:$G,0),0)</f>
        <v>0</v>
      </c>
      <c r="T93" s="242">
        <f>IFERROR(INDEX(Deduction!$AX:$AX,MATCH($A93,Deduction!$A:$A,0))*_xlfn.XLOOKUP(T$1,'Point System'!$E:$E,'Point System'!$G:$G,0),0)</f>
        <v>0</v>
      </c>
      <c r="U93" s="242">
        <f>IFERROR(INDEX(Deduction!$AY:$AY,MATCH($A93,Deduction!$A:$A,0))*_xlfn.XLOOKUP(U$1,'Point System'!$E:$E,'Point System'!$G:$G,0),0)</f>
        <v>0</v>
      </c>
      <c r="V93" s="242">
        <f>IFERROR(INDEX(Deduction!$AZ:$AZ,MATCH($A93,Deduction!$A:$A,0))*_xlfn.XLOOKUP(V$1,'Point System'!$E:$E,'Point System'!$G:$G,0),0)</f>
        <v>0</v>
      </c>
      <c r="W93" s="241">
        <f t="shared" si="4"/>
        <v>0</v>
      </c>
      <c r="X93" s="241">
        <f t="shared" si="5"/>
        <v>0</v>
      </c>
      <c r="Y93" s="244" cm="1">
        <f t="array" ref="Y93">IFERROR(SUMPRODUCT((LOWER(INDEX(Attendance!$E:$ZZ,MATCH($A93,Attendance!$A:$A,0),0))="x")*(TEXT(Attendance!$E$1:$ZZ$1,"mmm")="Jul"))/SUMPRODUCT((Attendance!$E$1:$ZZ$1&lt;&gt;"")*(TEXT(Attendance!$E$1:$ZZ$1,"mmm")="Jul")),0)</f>
        <v>0</v>
      </c>
      <c r="Z93" s="245" cm="1">
        <f t="array" ref="Z93">IFERROR(SUMPRODUCT((LOWER(INDEX(Attendance!$E:$ZZ,MATCH($A93,Attendance!$A:$A,0),0))="x")*(Attendance!$E$2:$ZZ$2=_xlfn.XLOOKUP(E$1,'Point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94" spans="1:26" x14ac:dyDescent="0.25">
      <c r="A94" s="58">
        <f>Attendance!A93</f>
        <v>91</v>
      </c>
      <c r="B94" s="60" t="str">
        <f>IF($A94=0,"",IFERROR(_xlfn.LET(_xlpm.x,INDEX(Attendance!$B:$B,MATCH($A94,Attendance!$A:$A,0)),IF(_xlpm.x=0,"",_xlpm.x)),""))</f>
        <v/>
      </c>
      <c r="C94" s="60" t="str">
        <f>IF($A94=0,"",IFERROR(_xlfn.LET(_xlpm.x,INDEX(Attendance!$C:$C,MATCH($A94,Attendance!$A:$A,0)),IF(_xlpm.x=0,"",_xlpm.x)),""))</f>
        <v/>
      </c>
      <c r="D94" s="60" t="str">
        <f>IF($A94=0,"",IFERROR(_xlfn.LET(_xlpm.x,INDEX(Attendance!$D:$D,MATCH($A94,Attendance!$A:$A,0)),IF(_xlpm.x=0,"",_xlpm.x)),""))</f>
        <v/>
      </c>
      <c r="E94" s="233" cm="1">
        <f t="array" ref="E94">SUMPRODUCT((LOWER(INDEX(Attendance!$D:$ZZ,MATCH($A94,Attendance!$A:$A,0),0))="x")*(Attendance!$D$2:$ZZ$2=_xlfn.XLOOKUP(E$1,'Point System'!$A:$A,'Point System'!$B:$B,""))*(TEXT(Attendance!$D$1:$ZZ$1,"mmm")="Jul"))*_xlfn.XLOOKUP(E$1,'Point System'!$A:$A,'Point System'!$C:$C,0)</f>
        <v>0</v>
      </c>
      <c r="F94" s="233" cm="1">
        <f t="array" ref="F94">SUMPRODUCT((LOWER(INDEX(Attendance!$D:$ZZ,MATCH($A94,Attendance!$A:$A,0),0))="x")*(Attendance!$D$2:$ZZ$2=_xlfn.XLOOKUP(F$1,'Point System'!$A:$A,'Point System'!$B:$B,""))*(TEXT(Attendance!$D$1:$ZZ$1,"mmm")="Jul"))*_xlfn.XLOOKUP(F$1,'Point System'!$A:$A,'Point System'!$C:$C,0)</f>
        <v>0</v>
      </c>
      <c r="G94" s="233" cm="1">
        <f t="array" ref="G94">SUMPRODUCT((LOWER(INDEX(Attendance!$D:$ZZ,MATCH($A94,Attendance!$A:$A,0),0))="x")*(Attendance!$D$2:$ZZ$2=_xlfn.XLOOKUP(G$1,'Point System'!$A:$A,'Point System'!$B:$B,""))*(TEXT(Attendance!$D$1:$ZZ$1,"mmm")="Jul"))*_xlfn.XLOOKUP(G$1,'Point System'!$A:$A,'Point System'!$C:$C,0)</f>
        <v>0</v>
      </c>
      <c r="H94" s="233" cm="1">
        <f t="array" ref="H94">SUMPRODUCT((LOWER(INDEX(Attendance!$D:$ZZ,MATCH($A94,Attendance!$A:$A,0),0))="x")*(Attendance!$D$2:$ZZ$2=_xlfn.XLOOKUP(H$1,'Point System'!$A:$A,'Point System'!$B:$B,""))*(TEXT(Attendance!$D$1:$ZZ$1,"mmm")="Jul"))*_xlfn.XLOOKUP(H$1,'Point System'!$A:$A,'Point System'!$C:$C,0)</f>
        <v>0</v>
      </c>
      <c r="I94" s="233" cm="1">
        <f t="array" ref="I94">SUMPRODUCT((LOWER(INDEX(Attendance!$D:$ZZ,MATCH($A94,Attendance!$A:$A,0),0))="x")*(Attendance!$D$2:$ZZ$2=_xlfn.XLOOKUP(I$1,'Point System'!$A:$A,'Point System'!$B:$B,""))*(TEXT(Attendance!$D$1:$ZZ$1,"mmm")="Jul"))*_xlfn.XLOOKUP(I$1,'Point System'!$A:$A,'Point System'!$C:$C,0)</f>
        <v>0</v>
      </c>
      <c r="J94" s="233" cm="1">
        <f t="array" ref="J94">SUMPRODUCT((LOWER(INDEX(Attendance!$D:$ZZ,MATCH($A94,Attendance!$A:$A,0),0))="x")*(Attendance!$D$2:$ZZ$2=_xlfn.XLOOKUP(J$1,'Point System'!$A:$A,'Point System'!$B:$B,""))*(TEXT(Attendance!$D$1:$ZZ$1,"mmm")="Jul"))*_xlfn.XLOOKUP(J$1,'Point System'!$A:$A,'Point System'!$C:$C,0)</f>
        <v>0</v>
      </c>
      <c r="K94" s="233" cm="1">
        <f t="array" ref="K94">SUMPRODUCT((LOWER(INDEX(Attendance!$D:$ZZ,MATCH($A94,Attendance!$A:$A,0),0))="x")*(Attendance!$D$2:$ZZ$2=_xlfn.XLOOKUP(K$1,'Point System'!$A:$A,'Point System'!$B:$B,""))*(TEXT(Attendance!$D$1:$ZZ$1,"mmm")="Jul"))*_xlfn.XLOOKUP(K$1,'Point System'!$A:$A,'Point System'!$C:$C,0)</f>
        <v>0</v>
      </c>
      <c r="L94" s="188"/>
      <c r="M94" s="188"/>
      <c r="N94" s="188"/>
      <c r="O94" s="188"/>
      <c r="P94" s="241">
        <f t="shared" si="3"/>
        <v>0</v>
      </c>
      <c r="Q94" s="242">
        <f>IFERROR(INDEX(Deduction!$AU:$AU,MATCH($A94,Deduction!$A:$A,0))*_xlfn.XLOOKUP(Q$1,'Point System'!$E:$E,'Point System'!$G:$G,0),0)</f>
        <v>0</v>
      </c>
      <c r="R94" s="242">
        <f>IFERROR(INDEX(Deduction!$AV:$AV,MATCH($A94,Deduction!$A:$A,0))*_xlfn.XLOOKUP(R$1,'Point System'!$E:$E,'Point System'!$G:$G,0),0)</f>
        <v>0</v>
      </c>
      <c r="S94" s="242">
        <f>IFERROR(INDEX(Deduction!$AW:$AW,MATCH($A94,Deduction!$A:$A,0))*_xlfn.XLOOKUP(S$1,'Point System'!$E:$E,'Point System'!$G:$G,0),0)</f>
        <v>0</v>
      </c>
      <c r="T94" s="242">
        <f>IFERROR(INDEX(Deduction!$AX:$AX,MATCH($A94,Deduction!$A:$A,0))*_xlfn.XLOOKUP(T$1,'Point System'!$E:$E,'Point System'!$G:$G,0),0)</f>
        <v>0</v>
      </c>
      <c r="U94" s="242">
        <f>IFERROR(INDEX(Deduction!$AY:$AY,MATCH($A94,Deduction!$A:$A,0))*_xlfn.XLOOKUP(U$1,'Point System'!$E:$E,'Point System'!$G:$G,0),0)</f>
        <v>0</v>
      </c>
      <c r="V94" s="242">
        <f>IFERROR(INDEX(Deduction!$AZ:$AZ,MATCH($A94,Deduction!$A:$A,0))*_xlfn.XLOOKUP(V$1,'Point System'!$E:$E,'Point System'!$G:$G,0),0)</f>
        <v>0</v>
      </c>
      <c r="W94" s="241">
        <f t="shared" si="4"/>
        <v>0</v>
      </c>
      <c r="X94" s="241">
        <f t="shared" si="5"/>
        <v>0</v>
      </c>
      <c r="Y94" s="244" cm="1">
        <f t="array" ref="Y94">IFERROR(SUMPRODUCT((LOWER(INDEX(Attendance!$E:$ZZ,MATCH($A94,Attendance!$A:$A,0),0))="x")*(TEXT(Attendance!$E$1:$ZZ$1,"mmm")="Jul"))/SUMPRODUCT((Attendance!$E$1:$ZZ$1&lt;&gt;"")*(TEXT(Attendance!$E$1:$ZZ$1,"mmm")="Jul")),0)</f>
        <v>0</v>
      </c>
      <c r="Z94" s="245" cm="1">
        <f t="array" ref="Z94">IFERROR(SUMPRODUCT((LOWER(INDEX(Attendance!$E:$ZZ,MATCH($A94,Attendance!$A:$A,0),0))="x")*(Attendance!$E$2:$ZZ$2=_xlfn.XLOOKUP(E$1,'Point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95" spans="1:26" x14ac:dyDescent="0.25">
      <c r="A95" s="60">
        <f>Attendance!A94</f>
        <v>92</v>
      </c>
      <c r="B95" s="60" t="str">
        <f>IF($A95=0,"",IFERROR(_xlfn.LET(_xlpm.x,INDEX(Attendance!$B:$B,MATCH($A95,Attendance!$A:$A,0)),IF(_xlpm.x=0,"",_xlpm.x)),""))</f>
        <v/>
      </c>
      <c r="C95" s="60" t="str">
        <f>IF($A95=0,"",IFERROR(_xlfn.LET(_xlpm.x,INDEX(Attendance!$C:$C,MATCH($A95,Attendance!$A:$A,0)),IF(_xlpm.x=0,"",_xlpm.x)),""))</f>
        <v/>
      </c>
      <c r="D95" s="60" t="str">
        <f>IF($A95=0,"",IFERROR(_xlfn.LET(_xlpm.x,INDEX(Attendance!$D:$D,MATCH($A95,Attendance!$A:$A,0)),IF(_xlpm.x=0,"",_xlpm.x)),""))</f>
        <v/>
      </c>
      <c r="E95" s="233" cm="1">
        <f t="array" ref="E95">SUMPRODUCT((LOWER(INDEX(Attendance!$D:$ZZ,MATCH($A95,Attendance!$A:$A,0),0))="x")*(Attendance!$D$2:$ZZ$2=_xlfn.XLOOKUP(E$1,'Point System'!$A:$A,'Point System'!$B:$B,""))*(TEXT(Attendance!$D$1:$ZZ$1,"mmm")="Jul"))*_xlfn.XLOOKUP(E$1,'Point System'!$A:$A,'Point System'!$C:$C,0)</f>
        <v>0</v>
      </c>
      <c r="F95" s="233" cm="1">
        <f t="array" ref="F95">SUMPRODUCT((LOWER(INDEX(Attendance!$D:$ZZ,MATCH($A95,Attendance!$A:$A,0),0))="x")*(Attendance!$D$2:$ZZ$2=_xlfn.XLOOKUP(F$1,'Point System'!$A:$A,'Point System'!$B:$B,""))*(TEXT(Attendance!$D$1:$ZZ$1,"mmm")="Jul"))*_xlfn.XLOOKUP(F$1,'Point System'!$A:$A,'Point System'!$C:$C,0)</f>
        <v>0</v>
      </c>
      <c r="G95" s="233" cm="1">
        <f t="array" ref="G95">SUMPRODUCT((LOWER(INDEX(Attendance!$D:$ZZ,MATCH($A95,Attendance!$A:$A,0),0))="x")*(Attendance!$D$2:$ZZ$2=_xlfn.XLOOKUP(G$1,'Point System'!$A:$A,'Point System'!$B:$B,""))*(TEXT(Attendance!$D$1:$ZZ$1,"mmm")="Jul"))*_xlfn.XLOOKUP(G$1,'Point System'!$A:$A,'Point System'!$C:$C,0)</f>
        <v>0</v>
      </c>
      <c r="H95" s="233" cm="1">
        <f t="array" ref="H95">SUMPRODUCT((LOWER(INDEX(Attendance!$D:$ZZ,MATCH($A95,Attendance!$A:$A,0),0))="x")*(Attendance!$D$2:$ZZ$2=_xlfn.XLOOKUP(H$1,'Point System'!$A:$A,'Point System'!$B:$B,""))*(TEXT(Attendance!$D$1:$ZZ$1,"mmm")="Jul"))*_xlfn.XLOOKUP(H$1,'Point System'!$A:$A,'Point System'!$C:$C,0)</f>
        <v>0</v>
      </c>
      <c r="I95" s="233" cm="1">
        <f t="array" ref="I95">SUMPRODUCT((LOWER(INDEX(Attendance!$D:$ZZ,MATCH($A95,Attendance!$A:$A,0),0))="x")*(Attendance!$D$2:$ZZ$2=_xlfn.XLOOKUP(I$1,'Point System'!$A:$A,'Point System'!$B:$B,""))*(TEXT(Attendance!$D$1:$ZZ$1,"mmm")="Jul"))*_xlfn.XLOOKUP(I$1,'Point System'!$A:$A,'Point System'!$C:$C,0)</f>
        <v>0</v>
      </c>
      <c r="J95" s="233" cm="1">
        <f t="array" ref="J95">SUMPRODUCT((LOWER(INDEX(Attendance!$D:$ZZ,MATCH($A95,Attendance!$A:$A,0),0))="x")*(Attendance!$D$2:$ZZ$2=_xlfn.XLOOKUP(J$1,'Point System'!$A:$A,'Point System'!$B:$B,""))*(TEXT(Attendance!$D$1:$ZZ$1,"mmm")="Jul"))*_xlfn.XLOOKUP(J$1,'Point System'!$A:$A,'Point System'!$C:$C,0)</f>
        <v>0</v>
      </c>
      <c r="K95" s="233" cm="1">
        <f t="array" ref="K95">SUMPRODUCT((LOWER(INDEX(Attendance!$D:$ZZ,MATCH($A95,Attendance!$A:$A,0),0))="x")*(Attendance!$D$2:$ZZ$2=_xlfn.XLOOKUP(K$1,'Point System'!$A:$A,'Point System'!$B:$B,""))*(TEXT(Attendance!$D$1:$ZZ$1,"mmm")="Jul"))*_xlfn.XLOOKUP(K$1,'Point System'!$A:$A,'Point System'!$C:$C,0)</f>
        <v>0</v>
      </c>
      <c r="L95" s="188"/>
      <c r="M95" s="188"/>
      <c r="N95" s="188"/>
      <c r="O95" s="188"/>
      <c r="P95" s="241">
        <f t="shared" si="3"/>
        <v>0</v>
      </c>
      <c r="Q95" s="242">
        <f>IFERROR(INDEX(Deduction!$AU:$AU,MATCH($A95,Deduction!$A:$A,0))*_xlfn.XLOOKUP(Q$1,'Point System'!$E:$E,'Point System'!$G:$G,0),0)</f>
        <v>0</v>
      </c>
      <c r="R95" s="242">
        <f>IFERROR(INDEX(Deduction!$AV:$AV,MATCH($A95,Deduction!$A:$A,0))*_xlfn.XLOOKUP(R$1,'Point System'!$E:$E,'Point System'!$G:$G,0),0)</f>
        <v>0</v>
      </c>
      <c r="S95" s="242">
        <f>IFERROR(INDEX(Deduction!$AW:$AW,MATCH($A95,Deduction!$A:$A,0))*_xlfn.XLOOKUP(S$1,'Point System'!$E:$E,'Point System'!$G:$G,0),0)</f>
        <v>0</v>
      </c>
      <c r="T95" s="242">
        <f>IFERROR(INDEX(Deduction!$AX:$AX,MATCH($A95,Deduction!$A:$A,0))*_xlfn.XLOOKUP(T$1,'Point System'!$E:$E,'Point System'!$G:$G,0),0)</f>
        <v>0</v>
      </c>
      <c r="U95" s="242">
        <f>IFERROR(INDEX(Deduction!$AY:$AY,MATCH($A95,Deduction!$A:$A,0))*_xlfn.XLOOKUP(U$1,'Point System'!$E:$E,'Point System'!$G:$G,0),0)</f>
        <v>0</v>
      </c>
      <c r="V95" s="242">
        <f>IFERROR(INDEX(Deduction!$AZ:$AZ,MATCH($A95,Deduction!$A:$A,0))*_xlfn.XLOOKUP(V$1,'Point System'!$E:$E,'Point System'!$G:$G,0),0)</f>
        <v>0</v>
      </c>
      <c r="W95" s="241">
        <f t="shared" si="4"/>
        <v>0</v>
      </c>
      <c r="X95" s="241">
        <f t="shared" si="5"/>
        <v>0</v>
      </c>
      <c r="Y95" s="244" cm="1">
        <f t="array" ref="Y95">IFERROR(SUMPRODUCT((LOWER(INDEX(Attendance!$E:$ZZ,MATCH($A95,Attendance!$A:$A,0),0))="x")*(TEXT(Attendance!$E$1:$ZZ$1,"mmm")="Jul"))/SUMPRODUCT((Attendance!$E$1:$ZZ$1&lt;&gt;"")*(TEXT(Attendance!$E$1:$ZZ$1,"mmm")="Jul")),0)</f>
        <v>0</v>
      </c>
      <c r="Z95" s="245" cm="1">
        <f t="array" ref="Z95">IFERROR(SUMPRODUCT((LOWER(INDEX(Attendance!$E:$ZZ,MATCH($A95,Attendance!$A:$A,0),0))="x")*(Attendance!$E$2:$ZZ$2=_xlfn.XLOOKUP(E$1,'Point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96" spans="1:26" x14ac:dyDescent="0.25">
      <c r="A96" s="58">
        <f>Attendance!A95</f>
        <v>93</v>
      </c>
      <c r="B96" s="60" t="str">
        <f>IF($A96=0,"",IFERROR(_xlfn.LET(_xlpm.x,INDEX(Attendance!$B:$B,MATCH($A96,Attendance!$A:$A,0)),IF(_xlpm.x=0,"",_xlpm.x)),""))</f>
        <v/>
      </c>
      <c r="C96" s="60" t="str">
        <f>IF($A96=0,"",IFERROR(_xlfn.LET(_xlpm.x,INDEX(Attendance!$C:$C,MATCH($A96,Attendance!$A:$A,0)),IF(_xlpm.x=0,"",_xlpm.x)),""))</f>
        <v/>
      </c>
      <c r="D96" s="60" t="str">
        <f>IF($A96=0,"",IFERROR(_xlfn.LET(_xlpm.x,INDEX(Attendance!$D:$D,MATCH($A96,Attendance!$A:$A,0)),IF(_xlpm.x=0,"",_xlpm.x)),""))</f>
        <v/>
      </c>
      <c r="E96" s="233" cm="1">
        <f t="array" ref="E96">SUMPRODUCT((LOWER(INDEX(Attendance!$D:$ZZ,MATCH($A96,Attendance!$A:$A,0),0))="x")*(Attendance!$D$2:$ZZ$2=_xlfn.XLOOKUP(E$1,'Point System'!$A:$A,'Point System'!$B:$B,""))*(TEXT(Attendance!$D$1:$ZZ$1,"mmm")="Jul"))*_xlfn.XLOOKUP(E$1,'Point System'!$A:$A,'Point System'!$C:$C,0)</f>
        <v>0</v>
      </c>
      <c r="F96" s="233" cm="1">
        <f t="array" ref="F96">SUMPRODUCT((LOWER(INDEX(Attendance!$D:$ZZ,MATCH($A96,Attendance!$A:$A,0),0))="x")*(Attendance!$D$2:$ZZ$2=_xlfn.XLOOKUP(F$1,'Point System'!$A:$A,'Point System'!$B:$B,""))*(TEXT(Attendance!$D$1:$ZZ$1,"mmm")="Jul"))*_xlfn.XLOOKUP(F$1,'Point System'!$A:$A,'Point System'!$C:$C,0)</f>
        <v>0</v>
      </c>
      <c r="G96" s="233" cm="1">
        <f t="array" ref="G96">SUMPRODUCT((LOWER(INDEX(Attendance!$D:$ZZ,MATCH($A96,Attendance!$A:$A,0),0))="x")*(Attendance!$D$2:$ZZ$2=_xlfn.XLOOKUP(G$1,'Point System'!$A:$A,'Point System'!$B:$B,""))*(TEXT(Attendance!$D$1:$ZZ$1,"mmm")="Jul"))*_xlfn.XLOOKUP(G$1,'Point System'!$A:$A,'Point System'!$C:$C,0)</f>
        <v>0</v>
      </c>
      <c r="H96" s="233" cm="1">
        <f t="array" ref="H96">SUMPRODUCT((LOWER(INDEX(Attendance!$D:$ZZ,MATCH($A96,Attendance!$A:$A,0),0))="x")*(Attendance!$D$2:$ZZ$2=_xlfn.XLOOKUP(H$1,'Point System'!$A:$A,'Point System'!$B:$B,""))*(TEXT(Attendance!$D$1:$ZZ$1,"mmm")="Jul"))*_xlfn.XLOOKUP(H$1,'Point System'!$A:$A,'Point System'!$C:$C,0)</f>
        <v>0</v>
      </c>
      <c r="I96" s="233" cm="1">
        <f t="array" ref="I96">SUMPRODUCT((LOWER(INDEX(Attendance!$D:$ZZ,MATCH($A96,Attendance!$A:$A,0),0))="x")*(Attendance!$D$2:$ZZ$2=_xlfn.XLOOKUP(I$1,'Point System'!$A:$A,'Point System'!$B:$B,""))*(TEXT(Attendance!$D$1:$ZZ$1,"mmm")="Jul"))*_xlfn.XLOOKUP(I$1,'Point System'!$A:$A,'Point System'!$C:$C,0)</f>
        <v>0</v>
      </c>
      <c r="J96" s="233" cm="1">
        <f t="array" ref="J96">SUMPRODUCT((LOWER(INDEX(Attendance!$D:$ZZ,MATCH($A96,Attendance!$A:$A,0),0))="x")*(Attendance!$D$2:$ZZ$2=_xlfn.XLOOKUP(J$1,'Point System'!$A:$A,'Point System'!$B:$B,""))*(TEXT(Attendance!$D$1:$ZZ$1,"mmm")="Jul"))*_xlfn.XLOOKUP(J$1,'Point System'!$A:$A,'Point System'!$C:$C,0)</f>
        <v>0</v>
      </c>
      <c r="K96" s="233" cm="1">
        <f t="array" ref="K96">SUMPRODUCT((LOWER(INDEX(Attendance!$D:$ZZ,MATCH($A96,Attendance!$A:$A,0),0))="x")*(Attendance!$D$2:$ZZ$2=_xlfn.XLOOKUP(K$1,'Point System'!$A:$A,'Point System'!$B:$B,""))*(TEXT(Attendance!$D$1:$ZZ$1,"mmm")="Jul"))*_xlfn.XLOOKUP(K$1,'Point System'!$A:$A,'Point System'!$C:$C,0)</f>
        <v>0</v>
      </c>
      <c r="L96" s="188"/>
      <c r="M96" s="188"/>
      <c r="N96" s="188"/>
      <c r="O96" s="188"/>
      <c r="P96" s="241">
        <f t="shared" si="3"/>
        <v>0</v>
      </c>
      <c r="Q96" s="242">
        <f>IFERROR(INDEX(Deduction!$AU:$AU,MATCH($A96,Deduction!$A:$A,0))*_xlfn.XLOOKUP(Q$1,'Point System'!$E:$E,'Point System'!$G:$G,0),0)</f>
        <v>0</v>
      </c>
      <c r="R96" s="242">
        <f>IFERROR(INDEX(Deduction!$AV:$AV,MATCH($A96,Deduction!$A:$A,0))*_xlfn.XLOOKUP(R$1,'Point System'!$E:$E,'Point System'!$G:$G,0),0)</f>
        <v>0</v>
      </c>
      <c r="S96" s="242">
        <f>IFERROR(INDEX(Deduction!$AW:$AW,MATCH($A96,Deduction!$A:$A,0))*_xlfn.XLOOKUP(S$1,'Point System'!$E:$E,'Point System'!$G:$G,0),0)</f>
        <v>0</v>
      </c>
      <c r="T96" s="242">
        <f>IFERROR(INDEX(Deduction!$AX:$AX,MATCH($A96,Deduction!$A:$A,0))*_xlfn.XLOOKUP(T$1,'Point System'!$E:$E,'Point System'!$G:$G,0),0)</f>
        <v>0</v>
      </c>
      <c r="U96" s="242">
        <f>IFERROR(INDEX(Deduction!$AY:$AY,MATCH($A96,Deduction!$A:$A,0))*_xlfn.XLOOKUP(U$1,'Point System'!$E:$E,'Point System'!$G:$G,0),0)</f>
        <v>0</v>
      </c>
      <c r="V96" s="242">
        <f>IFERROR(INDEX(Deduction!$AZ:$AZ,MATCH($A96,Deduction!$A:$A,0))*_xlfn.XLOOKUP(V$1,'Point System'!$E:$E,'Point System'!$G:$G,0),0)</f>
        <v>0</v>
      </c>
      <c r="W96" s="241">
        <f t="shared" si="4"/>
        <v>0</v>
      </c>
      <c r="X96" s="241">
        <f t="shared" si="5"/>
        <v>0</v>
      </c>
      <c r="Y96" s="244" cm="1">
        <f t="array" ref="Y96">IFERROR(SUMPRODUCT((LOWER(INDEX(Attendance!$E:$ZZ,MATCH($A96,Attendance!$A:$A,0),0))="x")*(TEXT(Attendance!$E$1:$ZZ$1,"mmm")="Jul"))/SUMPRODUCT((Attendance!$E$1:$ZZ$1&lt;&gt;"")*(TEXT(Attendance!$E$1:$ZZ$1,"mmm")="Jul")),0)</f>
        <v>0</v>
      </c>
      <c r="Z96" s="245" cm="1">
        <f t="array" ref="Z96">IFERROR(SUMPRODUCT((LOWER(INDEX(Attendance!$E:$ZZ,MATCH($A96,Attendance!$A:$A,0),0))="x")*(Attendance!$E$2:$ZZ$2=_xlfn.XLOOKUP(E$1,'Point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97" spans="1:26" x14ac:dyDescent="0.25">
      <c r="A97" s="60">
        <f>Attendance!A96</f>
        <v>94</v>
      </c>
      <c r="B97" s="60" t="str">
        <f>IF($A97=0,"",IFERROR(_xlfn.LET(_xlpm.x,INDEX(Attendance!$B:$B,MATCH($A97,Attendance!$A:$A,0)),IF(_xlpm.x=0,"",_xlpm.x)),""))</f>
        <v/>
      </c>
      <c r="C97" s="60" t="str">
        <f>IF($A97=0,"",IFERROR(_xlfn.LET(_xlpm.x,INDEX(Attendance!$C:$C,MATCH($A97,Attendance!$A:$A,0)),IF(_xlpm.x=0,"",_xlpm.x)),""))</f>
        <v/>
      </c>
      <c r="D97" s="60" t="str">
        <f>IF($A97=0,"",IFERROR(_xlfn.LET(_xlpm.x,INDEX(Attendance!$D:$D,MATCH($A97,Attendance!$A:$A,0)),IF(_xlpm.x=0,"",_xlpm.x)),""))</f>
        <v/>
      </c>
      <c r="E97" s="233" cm="1">
        <f t="array" ref="E97">SUMPRODUCT((LOWER(INDEX(Attendance!$D:$ZZ,MATCH($A97,Attendance!$A:$A,0),0))="x")*(Attendance!$D$2:$ZZ$2=_xlfn.XLOOKUP(E$1,'Point System'!$A:$A,'Point System'!$B:$B,""))*(TEXT(Attendance!$D$1:$ZZ$1,"mmm")="Jul"))*_xlfn.XLOOKUP(E$1,'Point System'!$A:$A,'Point System'!$C:$C,0)</f>
        <v>0</v>
      </c>
      <c r="F97" s="233" cm="1">
        <f t="array" ref="F97">SUMPRODUCT((LOWER(INDEX(Attendance!$D:$ZZ,MATCH($A97,Attendance!$A:$A,0),0))="x")*(Attendance!$D$2:$ZZ$2=_xlfn.XLOOKUP(F$1,'Point System'!$A:$A,'Point System'!$B:$B,""))*(TEXT(Attendance!$D$1:$ZZ$1,"mmm")="Jul"))*_xlfn.XLOOKUP(F$1,'Point System'!$A:$A,'Point System'!$C:$C,0)</f>
        <v>0</v>
      </c>
      <c r="G97" s="233" cm="1">
        <f t="array" ref="G97">SUMPRODUCT((LOWER(INDEX(Attendance!$D:$ZZ,MATCH($A97,Attendance!$A:$A,0),0))="x")*(Attendance!$D$2:$ZZ$2=_xlfn.XLOOKUP(G$1,'Point System'!$A:$A,'Point System'!$B:$B,""))*(TEXT(Attendance!$D$1:$ZZ$1,"mmm")="Jul"))*_xlfn.XLOOKUP(G$1,'Point System'!$A:$A,'Point System'!$C:$C,0)</f>
        <v>0</v>
      </c>
      <c r="H97" s="233" cm="1">
        <f t="array" ref="H97">SUMPRODUCT((LOWER(INDEX(Attendance!$D:$ZZ,MATCH($A97,Attendance!$A:$A,0),0))="x")*(Attendance!$D$2:$ZZ$2=_xlfn.XLOOKUP(H$1,'Point System'!$A:$A,'Point System'!$B:$B,""))*(TEXT(Attendance!$D$1:$ZZ$1,"mmm")="Jul"))*_xlfn.XLOOKUP(H$1,'Point System'!$A:$A,'Point System'!$C:$C,0)</f>
        <v>0</v>
      </c>
      <c r="I97" s="233" cm="1">
        <f t="array" ref="I97">SUMPRODUCT((LOWER(INDEX(Attendance!$D:$ZZ,MATCH($A97,Attendance!$A:$A,0),0))="x")*(Attendance!$D$2:$ZZ$2=_xlfn.XLOOKUP(I$1,'Point System'!$A:$A,'Point System'!$B:$B,""))*(TEXT(Attendance!$D$1:$ZZ$1,"mmm")="Jul"))*_xlfn.XLOOKUP(I$1,'Point System'!$A:$A,'Point System'!$C:$C,0)</f>
        <v>0</v>
      </c>
      <c r="J97" s="233" cm="1">
        <f t="array" ref="J97">SUMPRODUCT((LOWER(INDEX(Attendance!$D:$ZZ,MATCH($A97,Attendance!$A:$A,0),0))="x")*(Attendance!$D$2:$ZZ$2=_xlfn.XLOOKUP(J$1,'Point System'!$A:$A,'Point System'!$B:$B,""))*(TEXT(Attendance!$D$1:$ZZ$1,"mmm")="Jul"))*_xlfn.XLOOKUP(J$1,'Point System'!$A:$A,'Point System'!$C:$C,0)</f>
        <v>0</v>
      </c>
      <c r="K97" s="233" cm="1">
        <f t="array" ref="K97">SUMPRODUCT((LOWER(INDEX(Attendance!$D:$ZZ,MATCH($A97,Attendance!$A:$A,0),0))="x")*(Attendance!$D$2:$ZZ$2=_xlfn.XLOOKUP(K$1,'Point System'!$A:$A,'Point System'!$B:$B,""))*(TEXT(Attendance!$D$1:$ZZ$1,"mmm")="Jul"))*_xlfn.XLOOKUP(K$1,'Point System'!$A:$A,'Point System'!$C:$C,0)</f>
        <v>0</v>
      </c>
      <c r="L97" s="188"/>
      <c r="M97" s="188"/>
      <c r="N97" s="188"/>
      <c r="O97" s="188"/>
      <c r="P97" s="241">
        <f t="shared" si="3"/>
        <v>0</v>
      </c>
      <c r="Q97" s="242">
        <f>IFERROR(INDEX(Deduction!$AU:$AU,MATCH($A97,Deduction!$A:$A,0))*_xlfn.XLOOKUP(Q$1,'Point System'!$E:$E,'Point System'!$G:$G,0),0)</f>
        <v>0</v>
      </c>
      <c r="R97" s="242">
        <f>IFERROR(INDEX(Deduction!$AV:$AV,MATCH($A97,Deduction!$A:$A,0))*_xlfn.XLOOKUP(R$1,'Point System'!$E:$E,'Point System'!$G:$G,0),0)</f>
        <v>0</v>
      </c>
      <c r="S97" s="242">
        <f>IFERROR(INDEX(Deduction!$AW:$AW,MATCH($A97,Deduction!$A:$A,0))*_xlfn.XLOOKUP(S$1,'Point System'!$E:$E,'Point System'!$G:$G,0),0)</f>
        <v>0</v>
      </c>
      <c r="T97" s="242">
        <f>IFERROR(INDEX(Deduction!$AX:$AX,MATCH($A97,Deduction!$A:$A,0))*_xlfn.XLOOKUP(T$1,'Point System'!$E:$E,'Point System'!$G:$G,0),0)</f>
        <v>0</v>
      </c>
      <c r="U97" s="242">
        <f>IFERROR(INDEX(Deduction!$AY:$AY,MATCH($A97,Deduction!$A:$A,0))*_xlfn.XLOOKUP(U$1,'Point System'!$E:$E,'Point System'!$G:$G,0),0)</f>
        <v>0</v>
      </c>
      <c r="V97" s="242">
        <f>IFERROR(INDEX(Deduction!$AZ:$AZ,MATCH($A97,Deduction!$A:$A,0))*_xlfn.XLOOKUP(V$1,'Point System'!$E:$E,'Point System'!$G:$G,0),0)</f>
        <v>0</v>
      </c>
      <c r="W97" s="241">
        <f t="shared" si="4"/>
        <v>0</v>
      </c>
      <c r="X97" s="241">
        <f t="shared" si="5"/>
        <v>0</v>
      </c>
      <c r="Y97" s="244" cm="1">
        <f t="array" ref="Y97">IFERROR(SUMPRODUCT((LOWER(INDEX(Attendance!$E:$ZZ,MATCH($A97,Attendance!$A:$A,0),0))="x")*(TEXT(Attendance!$E$1:$ZZ$1,"mmm")="Jul"))/SUMPRODUCT((Attendance!$E$1:$ZZ$1&lt;&gt;"")*(TEXT(Attendance!$E$1:$ZZ$1,"mmm")="Jul")),0)</f>
        <v>0</v>
      </c>
      <c r="Z97" s="245" cm="1">
        <f t="array" ref="Z97">IFERROR(SUMPRODUCT((LOWER(INDEX(Attendance!$E:$ZZ,MATCH($A97,Attendance!$A:$A,0),0))="x")*(Attendance!$E$2:$ZZ$2=_xlfn.XLOOKUP(E$1,'Point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98" spans="1:26" x14ac:dyDescent="0.25">
      <c r="A98" s="58">
        <f>Attendance!A97</f>
        <v>95</v>
      </c>
      <c r="B98" s="60" t="str">
        <f>IF($A98=0,"",IFERROR(_xlfn.LET(_xlpm.x,INDEX(Attendance!$B:$B,MATCH($A98,Attendance!$A:$A,0)),IF(_xlpm.x=0,"",_xlpm.x)),""))</f>
        <v/>
      </c>
      <c r="C98" s="60" t="str">
        <f>IF($A98=0,"",IFERROR(_xlfn.LET(_xlpm.x,INDEX(Attendance!$C:$C,MATCH($A98,Attendance!$A:$A,0)),IF(_xlpm.x=0,"",_xlpm.x)),""))</f>
        <v/>
      </c>
      <c r="D98" s="60" t="str">
        <f>IF($A98=0,"",IFERROR(_xlfn.LET(_xlpm.x,INDEX(Attendance!$D:$D,MATCH($A98,Attendance!$A:$A,0)),IF(_xlpm.x=0,"",_xlpm.x)),""))</f>
        <v/>
      </c>
      <c r="E98" s="233" cm="1">
        <f t="array" ref="E98">SUMPRODUCT((LOWER(INDEX(Attendance!$D:$ZZ,MATCH($A98,Attendance!$A:$A,0),0))="x")*(Attendance!$D$2:$ZZ$2=_xlfn.XLOOKUP(E$1,'Point System'!$A:$A,'Point System'!$B:$B,""))*(TEXT(Attendance!$D$1:$ZZ$1,"mmm")="Jul"))*_xlfn.XLOOKUP(E$1,'Point System'!$A:$A,'Point System'!$C:$C,0)</f>
        <v>0</v>
      </c>
      <c r="F98" s="233" cm="1">
        <f t="array" ref="F98">SUMPRODUCT((LOWER(INDEX(Attendance!$D:$ZZ,MATCH($A98,Attendance!$A:$A,0),0))="x")*(Attendance!$D$2:$ZZ$2=_xlfn.XLOOKUP(F$1,'Point System'!$A:$A,'Point System'!$B:$B,""))*(TEXT(Attendance!$D$1:$ZZ$1,"mmm")="Jul"))*_xlfn.XLOOKUP(F$1,'Point System'!$A:$A,'Point System'!$C:$C,0)</f>
        <v>0</v>
      </c>
      <c r="G98" s="233" cm="1">
        <f t="array" ref="G98">SUMPRODUCT((LOWER(INDEX(Attendance!$D:$ZZ,MATCH($A98,Attendance!$A:$A,0),0))="x")*(Attendance!$D$2:$ZZ$2=_xlfn.XLOOKUP(G$1,'Point System'!$A:$A,'Point System'!$B:$B,""))*(TEXT(Attendance!$D$1:$ZZ$1,"mmm")="Jul"))*_xlfn.XLOOKUP(G$1,'Point System'!$A:$A,'Point System'!$C:$C,0)</f>
        <v>0</v>
      </c>
      <c r="H98" s="233" cm="1">
        <f t="array" ref="H98">SUMPRODUCT((LOWER(INDEX(Attendance!$D:$ZZ,MATCH($A98,Attendance!$A:$A,0),0))="x")*(Attendance!$D$2:$ZZ$2=_xlfn.XLOOKUP(H$1,'Point System'!$A:$A,'Point System'!$B:$B,""))*(TEXT(Attendance!$D$1:$ZZ$1,"mmm")="Jul"))*_xlfn.XLOOKUP(H$1,'Point System'!$A:$A,'Point System'!$C:$C,0)</f>
        <v>0</v>
      </c>
      <c r="I98" s="233" cm="1">
        <f t="array" ref="I98">SUMPRODUCT((LOWER(INDEX(Attendance!$D:$ZZ,MATCH($A98,Attendance!$A:$A,0),0))="x")*(Attendance!$D$2:$ZZ$2=_xlfn.XLOOKUP(I$1,'Point System'!$A:$A,'Point System'!$B:$B,""))*(TEXT(Attendance!$D$1:$ZZ$1,"mmm")="Jul"))*_xlfn.XLOOKUP(I$1,'Point System'!$A:$A,'Point System'!$C:$C,0)</f>
        <v>0</v>
      </c>
      <c r="J98" s="233" cm="1">
        <f t="array" ref="J98">SUMPRODUCT((LOWER(INDEX(Attendance!$D:$ZZ,MATCH($A98,Attendance!$A:$A,0),0))="x")*(Attendance!$D$2:$ZZ$2=_xlfn.XLOOKUP(J$1,'Point System'!$A:$A,'Point System'!$B:$B,""))*(TEXT(Attendance!$D$1:$ZZ$1,"mmm")="Jul"))*_xlfn.XLOOKUP(J$1,'Point System'!$A:$A,'Point System'!$C:$C,0)</f>
        <v>0</v>
      </c>
      <c r="K98" s="233" cm="1">
        <f t="array" ref="K98">SUMPRODUCT((LOWER(INDEX(Attendance!$D:$ZZ,MATCH($A98,Attendance!$A:$A,0),0))="x")*(Attendance!$D$2:$ZZ$2=_xlfn.XLOOKUP(K$1,'Point System'!$A:$A,'Point System'!$B:$B,""))*(TEXT(Attendance!$D$1:$ZZ$1,"mmm")="Jul"))*_xlfn.XLOOKUP(K$1,'Point System'!$A:$A,'Point System'!$C:$C,0)</f>
        <v>0</v>
      </c>
      <c r="L98" s="188"/>
      <c r="M98" s="188"/>
      <c r="N98" s="188"/>
      <c r="O98" s="188"/>
      <c r="P98" s="241">
        <f t="shared" si="3"/>
        <v>0</v>
      </c>
      <c r="Q98" s="242">
        <f>IFERROR(INDEX(Deduction!$AU:$AU,MATCH($A98,Deduction!$A:$A,0))*_xlfn.XLOOKUP(Q$1,'Point System'!$E:$E,'Point System'!$G:$G,0),0)</f>
        <v>0</v>
      </c>
      <c r="R98" s="242">
        <f>IFERROR(INDEX(Deduction!$AV:$AV,MATCH($A98,Deduction!$A:$A,0))*_xlfn.XLOOKUP(R$1,'Point System'!$E:$E,'Point System'!$G:$G,0),0)</f>
        <v>0</v>
      </c>
      <c r="S98" s="242">
        <f>IFERROR(INDEX(Deduction!$AW:$AW,MATCH($A98,Deduction!$A:$A,0))*_xlfn.XLOOKUP(S$1,'Point System'!$E:$E,'Point System'!$G:$G,0),0)</f>
        <v>0</v>
      </c>
      <c r="T98" s="242">
        <f>IFERROR(INDEX(Deduction!$AX:$AX,MATCH($A98,Deduction!$A:$A,0))*_xlfn.XLOOKUP(T$1,'Point System'!$E:$E,'Point System'!$G:$G,0),0)</f>
        <v>0</v>
      </c>
      <c r="U98" s="242">
        <f>IFERROR(INDEX(Deduction!$AY:$AY,MATCH($A98,Deduction!$A:$A,0))*_xlfn.XLOOKUP(U$1,'Point System'!$E:$E,'Point System'!$G:$G,0),0)</f>
        <v>0</v>
      </c>
      <c r="V98" s="242">
        <f>IFERROR(INDEX(Deduction!$AZ:$AZ,MATCH($A98,Deduction!$A:$A,0))*_xlfn.XLOOKUP(V$1,'Point System'!$E:$E,'Point System'!$G:$G,0),0)</f>
        <v>0</v>
      </c>
      <c r="W98" s="241">
        <f t="shared" si="4"/>
        <v>0</v>
      </c>
      <c r="X98" s="241">
        <f t="shared" si="5"/>
        <v>0</v>
      </c>
      <c r="Y98" s="244" cm="1">
        <f t="array" ref="Y98">IFERROR(SUMPRODUCT((LOWER(INDEX(Attendance!$E:$ZZ,MATCH($A98,Attendance!$A:$A,0),0))="x")*(TEXT(Attendance!$E$1:$ZZ$1,"mmm")="Jul"))/SUMPRODUCT((Attendance!$E$1:$ZZ$1&lt;&gt;"")*(TEXT(Attendance!$E$1:$ZZ$1,"mmm")="Jul")),0)</f>
        <v>0</v>
      </c>
      <c r="Z98" s="245" cm="1">
        <f t="array" ref="Z98">IFERROR(SUMPRODUCT((LOWER(INDEX(Attendance!$E:$ZZ,MATCH($A98,Attendance!$A:$A,0),0))="x")*(Attendance!$E$2:$ZZ$2=_xlfn.XLOOKUP(E$1,'Point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99" spans="1:26" x14ac:dyDescent="0.25">
      <c r="A99" s="60">
        <f>Attendance!A98</f>
        <v>96</v>
      </c>
      <c r="B99" s="60" t="str">
        <f>IF($A99=0,"",IFERROR(_xlfn.LET(_xlpm.x,INDEX(Attendance!$B:$B,MATCH($A99,Attendance!$A:$A,0)),IF(_xlpm.x=0,"",_xlpm.x)),""))</f>
        <v/>
      </c>
      <c r="C99" s="60" t="str">
        <f>IF($A99=0,"",IFERROR(_xlfn.LET(_xlpm.x,INDEX(Attendance!$C:$C,MATCH($A99,Attendance!$A:$A,0)),IF(_xlpm.x=0,"",_xlpm.x)),""))</f>
        <v/>
      </c>
      <c r="D99" s="60" t="str">
        <f>IF($A99=0,"",IFERROR(_xlfn.LET(_xlpm.x,INDEX(Attendance!$D:$D,MATCH($A99,Attendance!$A:$A,0)),IF(_xlpm.x=0,"",_xlpm.x)),""))</f>
        <v/>
      </c>
      <c r="E99" s="233" cm="1">
        <f t="array" ref="E99">SUMPRODUCT((LOWER(INDEX(Attendance!$D:$ZZ,MATCH($A99,Attendance!$A:$A,0),0))="x")*(Attendance!$D$2:$ZZ$2=_xlfn.XLOOKUP(E$1,'Point System'!$A:$A,'Point System'!$B:$B,""))*(TEXT(Attendance!$D$1:$ZZ$1,"mmm")="Jul"))*_xlfn.XLOOKUP(E$1,'Point System'!$A:$A,'Point System'!$C:$C,0)</f>
        <v>0</v>
      </c>
      <c r="F99" s="233" cm="1">
        <f t="array" ref="F99">SUMPRODUCT((LOWER(INDEX(Attendance!$D:$ZZ,MATCH($A99,Attendance!$A:$A,0),0))="x")*(Attendance!$D$2:$ZZ$2=_xlfn.XLOOKUP(F$1,'Point System'!$A:$A,'Point System'!$B:$B,""))*(TEXT(Attendance!$D$1:$ZZ$1,"mmm")="Jul"))*_xlfn.XLOOKUP(F$1,'Point System'!$A:$A,'Point System'!$C:$C,0)</f>
        <v>0</v>
      </c>
      <c r="G99" s="233" cm="1">
        <f t="array" ref="G99">SUMPRODUCT((LOWER(INDEX(Attendance!$D:$ZZ,MATCH($A99,Attendance!$A:$A,0),0))="x")*(Attendance!$D$2:$ZZ$2=_xlfn.XLOOKUP(G$1,'Point System'!$A:$A,'Point System'!$B:$B,""))*(TEXT(Attendance!$D$1:$ZZ$1,"mmm")="Jul"))*_xlfn.XLOOKUP(G$1,'Point System'!$A:$A,'Point System'!$C:$C,0)</f>
        <v>0</v>
      </c>
      <c r="H99" s="233" cm="1">
        <f t="array" ref="H99">SUMPRODUCT((LOWER(INDEX(Attendance!$D:$ZZ,MATCH($A99,Attendance!$A:$A,0),0))="x")*(Attendance!$D$2:$ZZ$2=_xlfn.XLOOKUP(H$1,'Point System'!$A:$A,'Point System'!$B:$B,""))*(TEXT(Attendance!$D$1:$ZZ$1,"mmm")="Jul"))*_xlfn.XLOOKUP(H$1,'Point System'!$A:$A,'Point System'!$C:$C,0)</f>
        <v>0</v>
      </c>
      <c r="I99" s="233" cm="1">
        <f t="array" ref="I99">SUMPRODUCT((LOWER(INDEX(Attendance!$D:$ZZ,MATCH($A99,Attendance!$A:$A,0),0))="x")*(Attendance!$D$2:$ZZ$2=_xlfn.XLOOKUP(I$1,'Point System'!$A:$A,'Point System'!$B:$B,""))*(TEXT(Attendance!$D$1:$ZZ$1,"mmm")="Jul"))*_xlfn.XLOOKUP(I$1,'Point System'!$A:$A,'Point System'!$C:$C,0)</f>
        <v>0</v>
      </c>
      <c r="J99" s="233" cm="1">
        <f t="array" ref="J99">SUMPRODUCT((LOWER(INDEX(Attendance!$D:$ZZ,MATCH($A99,Attendance!$A:$A,0),0))="x")*(Attendance!$D$2:$ZZ$2=_xlfn.XLOOKUP(J$1,'Point System'!$A:$A,'Point System'!$B:$B,""))*(TEXT(Attendance!$D$1:$ZZ$1,"mmm")="Jul"))*_xlfn.XLOOKUP(J$1,'Point System'!$A:$A,'Point System'!$C:$C,0)</f>
        <v>0</v>
      </c>
      <c r="K99" s="233" cm="1">
        <f t="array" ref="K99">SUMPRODUCT((LOWER(INDEX(Attendance!$D:$ZZ,MATCH($A99,Attendance!$A:$A,0),0))="x")*(Attendance!$D$2:$ZZ$2=_xlfn.XLOOKUP(K$1,'Point System'!$A:$A,'Point System'!$B:$B,""))*(TEXT(Attendance!$D$1:$ZZ$1,"mmm")="Jul"))*_xlfn.XLOOKUP(K$1,'Point System'!$A:$A,'Point System'!$C:$C,0)</f>
        <v>0</v>
      </c>
      <c r="L99" s="188"/>
      <c r="M99" s="188"/>
      <c r="N99" s="188"/>
      <c r="O99" s="188"/>
      <c r="P99" s="241">
        <f t="shared" si="3"/>
        <v>0</v>
      </c>
      <c r="Q99" s="242">
        <f>IFERROR(INDEX(Deduction!$AU:$AU,MATCH($A99,Deduction!$A:$A,0))*_xlfn.XLOOKUP(Q$1,'Point System'!$E:$E,'Point System'!$G:$G,0),0)</f>
        <v>0</v>
      </c>
      <c r="R99" s="242">
        <f>IFERROR(INDEX(Deduction!$AV:$AV,MATCH($A99,Deduction!$A:$A,0))*_xlfn.XLOOKUP(R$1,'Point System'!$E:$E,'Point System'!$G:$G,0),0)</f>
        <v>0</v>
      </c>
      <c r="S99" s="242">
        <f>IFERROR(INDEX(Deduction!$AW:$AW,MATCH($A99,Deduction!$A:$A,0))*_xlfn.XLOOKUP(S$1,'Point System'!$E:$E,'Point System'!$G:$G,0),0)</f>
        <v>0</v>
      </c>
      <c r="T99" s="242">
        <f>IFERROR(INDEX(Deduction!$AX:$AX,MATCH($A99,Deduction!$A:$A,0))*_xlfn.XLOOKUP(T$1,'Point System'!$E:$E,'Point System'!$G:$G,0),0)</f>
        <v>0</v>
      </c>
      <c r="U99" s="242">
        <f>IFERROR(INDEX(Deduction!$AY:$AY,MATCH($A99,Deduction!$A:$A,0))*_xlfn.XLOOKUP(U$1,'Point System'!$E:$E,'Point System'!$G:$G,0),0)</f>
        <v>0</v>
      </c>
      <c r="V99" s="242">
        <f>IFERROR(INDEX(Deduction!$AZ:$AZ,MATCH($A99,Deduction!$A:$A,0))*_xlfn.XLOOKUP(V$1,'Point System'!$E:$E,'Point System'!$G:$G,0),0)</f>
        <v>0</v>
      </c>
      <c r="W99" s="241">
        <f t="shared" si="4"/>
        <v>0</v>
      </c>
      <c r="X99" s="241">
        <f t="shared" si="5"/>
        <v>0</v>
      </c>
      <c r="Y99" s="244" cm="1">
        <f t="array" ref="Y99">IFERROR(SUMPRODUCT((LOWER(INDEX(Attendance!$E:$ZZ,MATCH($A99,Attendance!$A:$A,0),0))="x")*(TEXT(Attendance!$E$1:$ZZ$1,"mmm")="Jul"))/SUMPRODUCT((Attendance!$E$1:$ZZ$1&lt;&gt;"")*(TEXT(Attendance!$E$1:$ZZ$1,"mmm")="Jul")),0)</f>
        <v>0</v>
      </c>
      <c r="Z99" s="245" cm="1">
        <f t="array" ref="Z99">IFERROR(SUMPRODUCT((LOWER(INDEX(Attendance!$E:$ZZ,MATCH($A99,Attendance!$A:$A,0),0))="x")*(Attendance!$E$2:$ZZ$2=_xlfn.XLOOKUP(E$1,'Point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00" spans="1:26" x14ac:dyDescent="0.25">
      <c r="A100" s="58">
        <f>Attendance!A99</f>
        <v>97</v>
      </c>
      <c r="B100" s="60" t="str">
        <f>IF($A100=0,"",IFERROR(_xlfn.LET(_xlpm.x,INDEX(Attendance!$B:$B,MATCH($A100,Attendance!$A:$A,0)),IF(_xlpm.x=0,"",_xlpm.x)),""))</f>
        <v/>
      </c>
      <c r="C100" s="60" t="str">
        <f>IF($A100=0,"",IFERROR(_xlfn.LET(_xlpm.x,INDEX(Attendance!$C:$C,MATCH($A100,Attendance!$A:$A,0)),IF(_xlpm.x=0,"",_xlpm.x)),""))</f>
        <v/>
      </c>
      <c r="D100" s="60" t="str">
        <f>IF($A100=0,"",IFERROR(_xlfn.LET(_xlpm.x,INDEX(Attendance!$D:$D,MATCH($A100,Attendance!$A:$A,0)),IF(_xlpm.x=0,"",_xlpm.x)),""))</f>
        <v/>
      </c>
      <c r="E100" s="233" cm="1">
        <f t="array" ref="E100">SUMPRODUCT((LOWER(INDEX(Attendance!$D:$ZZ,MATCH($A100,Attendance!$A:$A,0),0))="x")*(Attendance!$D$2:$ZZ$2=_xlfn.XLOOKUP(E$1,'Point System'!$A:$A,'Point System'!$B:$B,""))*(TEXT(Attendance!$D$1:$ZZ$1,"mmm")="Jul"))*_xlfn.XLOOKUP(E$1,'Point System'!$A:$A,'Point System'!$C:$C,0)</f>
        <v>0</v>
      </c>
      <c r="F100" s="233" cm="1">
        <f t="array" ref="F100">SUMPRODUCT((LOWER(INDEX(Attendance!$D:$ZZ,MATCH($A100,Attendance!$A:$A,0),0))="x")*(Attendance!$D$2:$ZZ$2=_xlfn.XLOOKUP(F$1,'Point System'!$A:$A,'Point System'!$B:$B,""))*(TEXT(Attendance!$D$1:$ZZ$1,"mmm")="Jul"))*_xlfn.XLOOKUP(F$1,'Point System'!$A:$A,'Point System'!$C:$C,0)</f>
        <v>0</v>
      </c>
      <c r="G100" s="233" cm="1">
        <f t="array" ref="G100">SUMPRODUCT((LOWER(INDEX(Attendance!$D:$ZZ,MATCH($A100,Attendance!$A:$A,0),0))="x")*(Attendance!$D$2:$ZZ$2=_xlfn.XLOOKUP(G$1,'Point System'!$A:$A,'Point System'!$B:$B,""))*(TEXT(Attendance!$D$1:$ZZ$1,"mmm")="Jul"))*_xlfn.XLOOKUP(G$1,'Point System'!$A:$A,'Point System'!$C:$C,0)</f>
        <v>0</v>
      </c>
      <c r="H100" s="233" cm="1">
        <f t="array" ref="H100">SUMPRODUCT((LOWER(INDEX(Attendance!$D:$ZZ,MATCH($A100,Attendance!$A:$A,0),0))="x")*(Attendance!$D$2:$ZZ$2=_xlfn.XLOOKUP(H$1,'Point System'!$A:$A,'Point System'!$B:$B,""))*(TEXT(Attendance!$D$1:$ZZ$1,"mmm")="Jul"))*_xlfn.XLOOKUP(H$1,'Point System'!$A:$A,'Point System'!$C:$C,0)</f>
        <v>0</v>
      </c>
      <c r="I100" s="233" cm="1">
        <f t="array" ref="I100">SUMPRODUCT((LOWER(INDEX(Attendance!$D:$ZZ,MATCH($A100,Attendance!$A:$A,0),0))="x")*(Attendance!$D$2:$ZZ$2=_xlfn.XLOOKUP(I$1,'Point System'!$A:$A,'Point System'!$B:$B,""))*(TEXT(Attendance!$D$1:$ZZ$1,"mmm")="Jul"))*_xlfn.XLOOKUP(I$1,'Point System'!$A:$A,'Point System'!$C:$C,0)</f>
        <v>0</v>
      </c>
      <c r="J100" s="233" cm="1">
        <f t="array" ref="J100">SUMPRODUCT((LOWER(INDEX(Attendance!$D:$ZZ,MATCH($A100,Attendance!$A:$A,0),0))="x")*(Attendance!$D$2:$ZZ$2=_xlfn.XLOOKUP(J$1,'Point System'!$A:$A,'Point System'!$B:$B,""))*(TEXT(Attendance!$D$1:$ZZ$1,"mmm")="Jul"))*_xlfn.XLOOKUP(J$1,'Point System'!$A:$A,'Point System'!$C:$C,0)</f>
        <v>0</v>
      </c>
      <c r="K100" s="233" cm="1">
        <f t="array" ref="K100">SUMPRODUCT((LOWER(INDEX(Attendance!$D:$ZZ,MATCH($A100,Attendance!$A:$A,0),0))="x")*(Attendance!$D$2:$ZZ$2=_xlfn.XLOOKUP(K$1,'Point System'!$A:$A,'Point System'!$B:$B,""))*(TEXT(Attendance!$D$1:$ZZ$1,"mmm")="Jul"))*_xlfn.XLOOKUP(K$1,'Point System'!$A:$A,'Point System'!$C:$C,0)</f>
        <v>0</v>
      </c>
      <c r="L100" s="188"/>
      <c r="M100" s="188"/>
      <c r="N100" s="188"/>
      <c r="O100" s="188"/>
      <c r="P100" s="241">
        <f t="shared" si="3"/>
        <v>0</v>
      </c>
      <c r="Q100" s="242">
        <f>IFERROR(INDEX(Deduction!$AU:$AU,MATCH($A100,Deduction!$A:$A,0))*_xlfn.XLOOKUP(Q$1,'Point System'!$E:$E,'Point System'!$G:$G,0),0)</f>
        <v>0</v>
      </c>
      <c r="R100" s="242">
        <f>IFERROR(INDEX(Deduction!$AV:$AV,MATCH($A100,Deduction!$A:$A,0))*_xlfn.XLOOKUP(R$1,'Point System'!$E:$E,'Point System'!$G:$G,0),0)</f>
        <v>0</v>
      </c>
      <c r="S100" s="242">
        <f>IFERROR(INDEX(Deduction!$AW:$AW,MATCH($A100,Deduction!$A:$A,0))*_xlfn.XLOOKUP(S$1,'Point System'!$E:$E,'Point System'!$G:$G,0),0)</f>
        <v>0</v>
      </c>
      <c r="T100" s="242">
        <f>IFERROR(INDEX(Deduction!$AX:$AX,MATCH($A100,Deduction!$A:$A,0))*_xlfn.XLOOKUP(T$1,'Point System'!$E:$E,'Point System'!$G:$G,0),0)</f>
        <v>0</v>
      </c>
      <c r="U100" s="242">
        <f>IFERROR(INDEX(Deduction!$AY:$AY,MATCH($A100,Deduction!$A:$A,0))*_xlfn.XLOOKUP(U$1,'Point System'!$E:$E,'Point System'!$G:$G,0),0)</f>
        <v>0</v>
      </c>
      <c r="V100" s="242">
        <f>IFERROR(INDEX(Deduction!$AZ:$AZ,MATCH($A100,Deduction!$A:$A,0))*_xlfn.XLOOKUP(V$1,'Point System'!$E:$E,'Point System'!$G:$G,0),0)</f>
        <v>0</v>
      </c>
      <c r="W100" s="241">
        <f t="shared" si="4"/>
        <v>0</v>
      </c>
      <c r="X100" s="241">
        <f t="shared" si="5"/>
        <v>0</v>
      </c>
      <c r="Y100" s="244" cm="1">
        <f t="array" ref="Y100">IFERROR(SUMPRODUCT((LOWER(INDEX(Attendance!$E:$ZZ,MATCH($A100,Attendance!$A:$A,0),0))="x")*(TEXT(Attendance!$E$1:$ZZ$1,"mmm")="Jul"))/SUMPRODUCT((Attendance!$E$1:$ZZ$1&lt;&gt;"")*(TEXT(Attendance!$E$1:$ZZ$1,"mmm")="Jul")),0)</f>
        <v>0</v>
      </c>
      <c r="Z100" s="245" cm="1">
        <f t="array" ref="Z100">IFERROR(SUMPRODUCT((LOWER(INDEX(Attendance!$E:$ZZ,MATCH($A100,Attendance!$A:$A,0),0))="x")*(Attendance!$E$2:$ZZ$2=_xlfn.XLOOKUP(E$1,'Point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01" spans="1:26" x14ac:dyDescent="0.25">
      <c r="A101" s="60">
        <f>Attendance!A100</f>
        <v>98</v>
      </c>
      <c r="B101" s="60" t="str">
        <f>IF($A101=0,"",IFERROR(_xlfn.LET(_xlpm.x,INDEX(Attendance!$B:$B,MATCH($A101,Attendance!$A:$A,0)),IF(_xlpm.x=0,"",_xlpm.x)),""))</f>
        <v/>
      </c>
      <c r="C101" s="60" t="str">
        <f>IF($A101=0,"",IFERROR(_xlfn.LET(_xlpm.x,INDEX(Attendance!$C:$C,MATCH($A101,Attendance!$A:$A,0)),IF(_xlpm.x=0,"",_xlpm.x)),""))</f>
        <v/>
      </c>
      <c r="D101" s="60" t="str">
        <f>IF($A101=0,"",IFERROR(_xlfn.LET(_xlpm.x,INDEX(Attendance!$D:$D,MATCH($A101,Attendance!$A:$A,0)),IF(_xlpm.x=0,"",_xlpm.x)),""))</f>
        <v/>
      </c>
      <c r="E101" s="233" cm="1">
        <f t="array" ref="E101">SUMPRODUCT((LOWER(INDEX(Attendance!$D:$ZZ,MATCH($A101,Attendance!$A:$A,0),0))="x")*(Attendance!$D$2:$ZZ$2=_xlfn.XLOOKUP(E$1,'Point System'!$A:$A,'Point System'!$B:$B,""))*(TEXT(Attendance!$D$1:$ZZ$1,"mmm")="Jul"))*_xlfn.XLOOKUP(E$1,'Point System'!$A:$A,'Point System'!$C:$C,0)</f>
        <v>0</v>
      </c>
      <c r="F101" s="233" cm="1">
        <f t="array" ref="F101">SUMPRODUCT((LOWER(INDEX(Attendance!$D:$ZZ,MATCH($A101,Attendance!$A:$A,0),0))="x")*(Attendance!$D$2:$ZZ$2=_xlfn.XLOOKUP(F$1,'Point System'!$A:$A,'Point System'!$B:$B,""))*(TEXT(Attendance!$D$1:$ZZ$1,"mmm")="Jul"))*_xlfn.XLOOKUP(F$1,'Point System'!$A:$A,'Point System'!$C:$C,0)</f>
        <v>0</v>
      </c>
      <c r="G101" s="233" cm="1">
        <f t="array" ref="G101">SUMPRODUCT((LOWER(INDEX(Attendance!$D:$ZZ,MATCH($A101,Attendance!$A:$A,0),0))="x")*(Attendance!$D$2:$ZZ$2=_xlfn.XLOOKUP(G$1,'Point System'!$A:$A,'Point System'!$B:$B,""))*(TEXT(Attendance!$D$1:$ZZ$1,"mmm")="Jul"))*_xlfn.XLOOKUP(G$1,'Point System'!$A:$A,'Point System'!$C:$C,0)</f>
        <v>0</v>
      </c>
      <c r="H101" s="233" cm="1">
        <f t="array" ref="H101">SUMPRODUCT((LOWER(INDEX(Attendance!$D:$ZZ,MATCH($A101,Attendance!$A:$A,0),0))="x")*(Attendance!$D$2:$ZZ$2=_xlfn.XLOOKUP(H$1,'Point System'!$A:$A,'Point System'!$B:$B,""))*(TEXT(Attendance!$D$1:$ZZ$1,"mmm")="Jul"))*_xlfn.XLOOKUP(H$1,'Point System'!$A:$A,'Point System'!$C:$C,0)</f>
        <v>0</v>
      </c>
      <c r="I101" s="233" cm="1">
        <f t="array" ref="I101">SUMPRODUCT((LOWER(INDEX(Attendance!$D:$ZZ,MATCH($A101,Attendance!$A:$A,0),0))="x")*(Attendance!$D$2:$ZZ$2=_xlfn.XLOOKUP(I$1,'Point System'!$A:$A,'Point System'!$B:$B,""))*(TEXT(Attendance!$D$1:$ZZ$1,"mmm")="Jul"))*_xlfn.XLOOKUP(I$1,'Point System'!$A:$A,'Point System'!$C:$C,0)</f>
        <v>0</v>
      </c>
      <c r="J101" s="233" cm="1">
        <f t="array" ref="J101">SUMPRODUCT((LOWER(INDEX(Attendance!$D:$ZZ,MATCH($A101,Attendance!$A:$A,0),0))="x")*(Attendance!$D$2:$ZZ$2=_xlfn.XLOOKUP(J$1,'Point System'!$A:$A,'Point System'!$B:$B,""))*(TEXT(Attendance!$D$1:$ZZ$1,"mmm")="Jul"))*_xlfn.XLOOKUP(J$1,'Point System'!$A:$A,'Point System'!$C:$C,0)</f>
        <v>0</v>
      </c>
      <c r="K101" s="233" cm="1">
        <f t="array" ref="K101">SUMPRODUCT((LOWER(INDEX(Attendance!$D:$ZZ,MATCH($A101,Attendance!$A:$A,0),0))="x")*(Attendance!$D$2:$ZZ$2=_xlfn.XLOOKUP(K$1,'Point System'!$A:$A,'Point System'!$B:$B,""))*(TEXT(Attendance!$D$1:$ZZ$1,"mmm")="Jul"))*_xlfn.XLOOKUP(K$1,'Point System'!$A:$A,'Point System'!$C:$C,0)</f>
        <v>0</v>
      </c>
      <c r="L101" s="188"/>
      <c r="M101" s="188"/>
      <c r="N101" s="188"/>
      <c r="O101" s="188"/>
      <c r="P101" s="241">
        <f t="shared" si="3"/>
        <v>0</v>
      </c>
      <c r="Q101" s="242">
        <f>IFERROR(INDEX(Deduction!$AU:$AU,MATCH($A101,Deduction!$A:$A,0))*_xlfn.XLOOKUP(Q$1,'Point System'!$E:$E,'Point System'!$G:$G,0),0)</f>
        <v>0</v>
      </c>
      <c r="R101" s="242">
        <f>IFERROR(INDEX(Deduction!$AV:$AV,MATCH($A101,Deduction!$A:$A,0))*_xlfn.XLOOKUP(R$1,'Point System'!$E:$E,'Point System'!$G:$G,0),0)</f>
        <v>0</v>
      </c>
      <c r="S101" s="242">
        <f>IFERROR(INDEX(Deduction!$AW:$AW,MATCH($A101,Deduction!$A:$A,0))*_xlfn.XLOOKUP(S$1,'Point System'!$E:$E,'Point System'!$G:$G,0),0)</f>
        <v>0</v>
      </c>
      <c r="T101" s="242">
        <f>IFERROR(INDEX(Deduction!$AX:$AX,MATCH($A101,Deduction!$A:$A,0))*_xlfn.XLOOKUP(T$1,'Point System'!$E:$E,'Point System'!$G:$G,0),0)</f>
        <v>0</v>
      </c>
      <c r="U101" s="242">
        <f>IFERROR(INDEX(Deduction!$AY:$AY,MATCH($A101,Deduction!$A:$A,0))*_xlfn.XLOOKUP(U$1,'Point System'!$E:$E,'Point System'!$G:$G,0),0)</f>
        <v>0</v>
      </c>
      <c r="V101" s="242">
        <f>IFERROR(INDEX(Deduction!$AZ:$AZ,MATCH($A101,Deduction!$A:$A,0))*_xlfn.XLOOKUP(V$1,'Point System'!$E:$E,'Point System'!$G:$G,0),0)</f>
        <v>0</v>
      </c>
      <c r="W101" s="241">
        <f t="shared" si="4"/>
        <v>0</v>
      </c>
      <c r="X101" s="241">
        <f t="shared" si="5"/>
        <v>0</v>
      </c>
      <c r="Y101" s="244" cm="1">
        <f t="array" ref="Y101">IFERROR(SUMPRODUCT((LOWER(INDEX(Attendance!$E:$ZZ,MATCH($A101,Attendance!$A:$A,0),0))="x")*(TEXT(Attendance!$E$1:$ZZ$1,"mmm")="Jul"))/SUMPRODUCT((Attendance!$E$1:$ZZ$1&lt;&gt;"")*(TEXT(Attendance!$E$1:$ZZ$1,"mmm")="Jul")),0)</f>
        <v>0</v>
      </c>
      <c r="Z101" s="245" cm="1">
        <f t="array" ref="Z101">IFERROR(SUMPRODUCT((LOWER(INDEX(Attendance!$E:$ZZ,MATCH($A101,Attendance!$A:$A,0),0))="x")*(Attendance!$E$2:$ZZ$2=_xlfn.XLOOKUP(E$1,'Point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02" spans="1:26" x14ac:dyDescent="0.25">
      <c r="A102" s="58">
        <f>Attendance!A101</f>
        <v>99</v>
      </c>
      <c r="B102" s="60" t="str">
        <f>IF($A102=0,"",IFERROR(_xlfn.LET(_xlpm.x,INDEX(Attendance!$B:$B,MATCH($A102,Attendance!$A:$A,0)),IF(_xlpm.x=0,"",_xlpm.x)),""))</f>
        <v/>
      </c>
      <c r="C102" s="60" t="str">
        <f>IF($A102=0,"",IFERROR(_xlfn.LET(_xlpm.x,INDEX(Attendance!$C:$C,MATCH($A102,Attendance!$A:$A,0)),IF(_xlpm.x=0,"",_xlpm.x)),""))</f>
        <v/>
      </c>
      <c r="D102" s="60" t="str">
        <f>IF($A102=0,"",IFERROR(_xlfn.LET(_xlpm.x,INDEX(Attendance!$D:$D,MATCH($A102,Attendance!$A:$A,0)),IF(_xlpm.x=0,"",_xlpm.x)),""))</f>
        <v/>
      </c>
      <c r="E102" s="233" cm="1">
        <f t="array" ref="E102">SUMPRODUCT((LOWER(INDEX(Attendance!$D:$ZZ,MATCH($A102,Attendance!$A:$A,0),0))="x")*(Attendance!$D$2:$ZZ$2=_xlfn.XLOOKUP(E$1,'Point System'!$A:$A,'Point System'!$B:$B,""))*(TEXT(Attendance!$D$1:$ZZ$1,"mmm")="Jul"))*_xlfn.XLOOKUP(E$1,'Point System'!$A:$A,'Point System'!$C:$C,0)</f>
        <v>0</v>
      </c>
      <c r="F102" s="233" cm="1">
        <f t="array" ref="F102">SUMPRODUCT((LOWER(INDEX(Attendance!$D:$ZZ,MATCH($A102,Attendance!$A:$A,0),0))="x")*(Attendance!$D$2:$ZZ$2=_xlfn.XLOOKUP(F$1,'Point System'!$A:$A,'Point System'!$B:$B,""))*(TEXT(Attendance!$D$1:$ZZ$1,"mmm")="Jul"))*_xlfn.XLOOKUP(F$1,'Point System'!$A:$A,'Point System'!$C:$C,0)</f>
        <v>0</v>
      </c>
      <c r="G102" s="233" cm="1">
        <f t="array" ref="G102">SUMPRODUCT((LOWER(INDEX(Attendance!$D:$ZZ,MATCH($A102,Attendance!$A:$A,0),0))="x")*(Attendance!$D$2:$ZZ$2=_xlfn.XLOOKUP(G$1,'Point System'!$A:$A,'Point System'!$B:$B,""))*(TEXT(Attendance!$D$1:$ZZ$1,"mmm")="Jul"))*_xlfn.XLOOKUP(G$1,'Point System'!$A:$A,'Point System'!$C:$C,0)</f>
        <v>0</v>
      </c>
      <c r="H102" s="233" cm="1">
        <f t="array" ref="H102">SUMPRODUCT((LOWER(INDEX(Attendance!$D:$ZZ,MATCH($A102,Attendance!$A:$A,0),0))="x")*(Attendance!$D$2:$ZZ$2=_xlfn.XLOOKUP(H$1,'Point System'!$A:$A,'Point System'!$B:$B,""))*(TEXT(Attendance!$D$1:$ZZ$1,"mmm")="Jul"))*_xlfn.XLOOKUP(H$1,'Point System'!$A:$A,'Point System'!$C:$C,0)</f>
        <v>0</v>
      </c>
      <c r="I102" s="233" cm="1">
        <f t="array" ref="I102">SUMPRODUCT((LOWER(INDEX(Attendance!$D:$ZZ,MATCH($A102,Attendance!$A:$A,0),0))="x")*(Attendance!$D$2:$ZZ$2=_xlfn.XLOOKUP(I$1,'Point System'!$A:$A,'Point System'!$B:$B,""))*(TEXT(Attendance!$D$1:$ZZ$1,"mmm")="Jul"))*_xlfn.XLOOKUP(I$1,'Point System'!$A:$A,'Point System'!$C:$C,0)</f>
        <v>0</v>
      </c>
      <c r="J102" s="233" cm="1">
        <f t="array" ref="J102">SUMPRODUCT((LOWER(INDEX(Attendance!$D:$ZZ,MATCH($A102,Attendance!$A:$A,0),0))="x")*(Attendance!$D$2:$ZZ$2=_xlfn.XLOOKUP(J$1,'Point System'!$A:$A,'Point System'!$B:$B,""))*(TEXT(Attendance!$D$1:$ZZ$1,"mmm")="Jul"))*_xlfn.XLOOKUP(J$1,'Point System'!$A:$A,'Point System'!$C:$C,0)</f>
        <v>0</v>
      </c>
      <c r="K102" s="233" cm="1">
        <f t="array" ref="K102">SUMPRODUCT((LOWER(INDEX(Attendance!$D:$ZZ,MATCH($A102,Attendance!$A:$A,0),0))="x")*(Attendance!$D$2:$ZZ$2=_xlfn.XLOOKUP(K$1,'Point System'!$A:$A,'Point System'!$B:$B,""))*(TEXT(Attendance!$D$1:$ZZ$1,"mmm")="Jul"))*_xlfn.XLOOKUP(K$1,'Point System'!$A:$A,'Point System'!$C:$C,0)</f>
        <v>0</v>
      </c>
      <c r="L102" s="188"/>
      <c r="M102" s="188"/>
      <c r="N102" s="188"/>
      <c r="O102" s="188"/>
      <c r="P102" s="241">
        <f t="shared" si="3"/>
        <v>0</v>
      </c>
      <c r="Q102" s="242">
        <f>IFERROR(INDEX(Deduction!$AU:$AU,MATCH($A102,Deduction!$A:$A,0))*_xlfn.XLOOKUP(Q$1,'Point System'!$E:$E,'Point System'!$G:$G,0),0)</f>
        <v>0</v>
      </c>
      <c r="R102" s="242">
        <f>IFERROR(INDEX(Deduction!$AV:$AV,MATCH($A102,Deduction!$A:$A,0))*_xlfn.XLOOKUP(R$1,'Point System'!$E:$E,'Point System'!$G:$G,0),0)</f>
        <v>0</v>
      </c>
      <c r="S102" s="242">
        <f>IFERROR(INDEX(Deduction!$AW:$AW,MATCH($A102,Deduction!$A:$A,0))*_xlfn.XLOOKUP(S$1,'Point System'!$E:$E,'Point System'!$G:$G,0),0)</f>
        <v>0</v>
      </c>
      <c r="T102" s="242">
        <f>IFERROR(INDEX(Deduction!$AX:$AX,MATCH($A102,Deduction!$A:$A,0))*_xlfn.XLOOKUP(T$1,'Point System'!$E:$E,'Point System'!$G:$G,0),0)</f>
        <v>0</v>
      </c>
      <c r="U102" s="242">
        <f>IFERROR(INDEX(Deduction!$AY:$AY,MATCH($A102,Deduction!$A:$A,0))*_xlfn.XLOOKUP(U$1,'Point System'!$E:$E,'Point System'!$G:$G,0),0)</f>
        <v>0</v>
      </c>
      <c r="V102" s="242">
        <f>IFERROR(INDEX(Deduction!$AZ:$AZ,MATCH($A102,Deduction!$A:$A,0))*_xlfn.XLOOKUP(V$1,'Point System'!$E:$E,'Point System'!$G:$G,0),0)</f>
        <v>0</v>
      </c>
      <c r="W102" s="241">
        <f t="shared" si="4"/>
        <v>0</v>
      </c>
      <c r="X102" s="241">
        <f t="shared" si="5"/>
        <v>0</v>
      </c>
      <c r="Y102" s="244" cm="1">
        <f t="array" ref="Y102">IFERROR(SUMPRODUCT((LOWER(INDEX(Attendance!$E:$ZZ,MATCH($A102,Attendance!$A:$A,0),0))="x")*(TEXT(Attendance!$E$1:$ZZ$1,"mmm")="Jul"))/SUMPRODUCT((Attendance!$E$1:$ZZ$1&lt;&gt;"")*(TEXT(Attendance!$E$1:$ZZ$1,"mmm")="Jul")),0)</f>
        <v>0</v>
      </c>
      <c r="Z102" s="245" cm="1">
        <f t="array" ref="Z102">IFERROR(SUMPRODUCT((LOWER(INDEX(Attendance!$E:$ZZ,MATCH($A102,Attendance!$A:$A,0),0))="x")*(Attendance!$E$2:$ZZ$2=_xlfn.XLOOKUP(E$1,'Point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03" spans="1:26" x14ac:dyDescent="0.25">
      <c r="A103" s="60">
        <f>Attendance!A102</f>
        <v>100</v>
      </c>
      <c r="B103" s="60" t="str">
        <f>IF($A103=0,"",IFERROR(_xlfn.LET(_xlpm.x,INDEX(Attendance!$B:$B,MATCH($A103,Attendance!$A:$A,0)),IF(_xlpm.x=0,"",_xlpm.x)),""))</f>
        <v/>
      </c>
      <c r="C103" s="60" t="str">
        <f>IF($A103=0,"",IFERROR(_xlfn.LET(_xlpm.x,INDEX(Attendance!$C:$C,MATCH($A103,Attendance!$A:$A,0)),IF(_xlpm.x=0,"",_xlpm.x)),""))</f>
        <v/>
      </c>
      <c r="D103" s="60" t="str">
        <f>IF($A103=0,"",IFERROR(_xlfn.LET(_xlpm.x,INDEX(Attendance!$D:$D,MATCH($A103,Attendance!$A:$A,0)),IF(_xlpm.x=0,"",_xlpm.x)),""))</f>
        <v/>
      </c>
      <c r="E103" s="233" cm="1">
        <f t="array" ref="E103">SUMPRODUCT((LOWER(INDEX(Attendance!$D:$ZZ,MATCH($A103,Attendance!$A:$A,0),0))="x")*(Attendance!$D$2:$ZZ$2=_xlfn.XLOOKUP(E$1,'Point System'!$A:$A,'Point System'!$B:$B,""))*(TEXT(Attendance!$D$1:$ZZ$1,"mmm")="Jul"))*_xlfn.XLOOKUP(E$1,'Point System'!$A:$A,'Point System'!$C:$C,0)</f>
        <v>0</v>
      </c>
      <c r="F103" s="233" cm="1">
        <f t="array" ref="F103">SUMPRODUCT((LOWER(INDEX(Attendance!$D:$ZZ,MATCH($A103,Attendance!$A:$A,0),0))="x")*(Attendance!$D$2:$ZZ$2=_xlfn.XLOOKUP(F$1,'Point System'!$A:$A,'Point System'!$B:$B,""))*(TEXT(Attendance!$D$1:$ZZ$1,"mmm")="Jul"))*_xlfn.XLOOKUP(F$1,'Point System'!$A:$A,'Point System'!$C:$C,0)</f>
        <v>0</v>
      </c>
      <c r="G103" s="233" cm="1">
        <f t="array" ref="G103">SUMPRODUCT((LOWER(INDEX(Attendance!$D:$ZZ,MATCH($A103,Attendance!$A:$A,0),0))="x")*(Attendance!$D$2:$ZZ$2=_xlfn.XLOOKUP(G$1,'Point System'!$A:$A,'Point System'!$B:$B,""))*(TEXT(Attendance!$D$1:$ZZ$1,"mmm")="Jul"))*_xlfn.XLOOKUP(G$1,'Point System'!$A:$A,'Point System'!$C:$C,0)</f>
        <v>0</v>
      </c>
      <c r="H103" s="233" cm="1">
        <f t="array" ref="H103">SUMPRODUCT((LOWER(INDEX(Attendance!$D:$ZZ,MATCH($A103,Attendance!$A:$A,0),0))="x")*(Attendance!$D$2:$ZZ$2=_xlfn.XLOOKUP(H$1,'Point System'!$A:$A,'Point System'!$B:$B,""))*(TEXT(Attendance!$D$1:$ZZ$1,"mmm")="Jul"))*_xlfn.XLOOKUP(H$1,'Point System'!$A:$A,'Point System'!$C:$C,0)</f>
        <v>0</v>
      </c>
      <c r="I103" s="233" cm="1">
        <f t="array" ref="I103">SUMPRODUCT((LOWER(INDEX(Attendance!$D:$ZZ,MATCH($A103,Attendance!$A:$A,0),0))="x")*(Attendance!$D$2:$ZZ$2=_xlfn.XLOOKUP(I$1,'Point System'!$A:$A,'Point System'!$B:$B,""))*(TEXT(Attendance!$D$1:$ZZ$1,"mmm")="Jul"))*_xlfn.XLOOKUP(I$1,'Point System'!$A:$A,'Point System'!$C:$C,0)</f>
        <v>0</v>
      </c>
      <c r="J103" s="233" cm="1">
        <f t="array" ref="J103">SUMPRODUCT((LOWER(INDEX(Attendance!$D:$ZZ,MATCH($A103,Attendance!$A:$A,0),0))="x")*(Attendance!$D$2:$ZZ$2=_xlfn.XLOOKUP(J$1,'Point System'!$A:$A,'Point System'!$B:$B,""))*(TEXT(Attendance!$D$1:$ZZ$1,"mmm")="Jul"))*_xlfn.XLOOKUP(J$1,'Point System'!$A:$A,'Point System'!$C:$C,0)</f>
        <v>0</v>
      </c>
      <c r="K103" s="233" cm="1">
        <f t="array" ref="K103">SUMPRODUCT((LOWER(INDEX(Attendance!$D:$ZZ,MATCH($A103,Attendance!$A:$A,0),0))="x")*(Attendance!$D$2:$ZZ$2=_xlfn.XLOOKUP(K$1,'Point System'!$A:$A,'Point System'!$B:$B,""))*(TEXT(Attendance!$D$1:$ZZ$1,"mmm")="Jul"))*_xlfn.XLOOKUP(K$1,'Point System'!$A:$A,'Point System'!$C:$C,0)</f>
        <v>0</v>
      </c>
      <c r="L103" s="188"/>
      <c r="M103" s="188"/>
      <c r="N103" s="188"/>
      <c r="O103" s="188"/>
      <c r="P103" s="241">
        <f t="shared" si="3"/>
        <v>0</v>
      </c>
      <c r="Q103" s="242">
        <f>IFERROR(INDEX(Deduction!$AU:$AU,MATCH($A103,Deduction!$A:$A,0))*_xlfn.XLOOKUP(Q$1,'Point System'!$E:$E,'Point System'!$G:$G,0),0)</f>
        <v>0</v>
      </c>
      <c r="R103" s="242">
        <f>IFERROR(INDEX(Deduction!$AV:$AV,MATCH($A103,Deduction!$A:$A,0))*_xlfn.XLOOKUP(R$1,'Point System'!$E:$E,'Point System'!$G:$G,0),0)</f>
        <v>0</v>
      </c>
      <c r="S103" s="242">
        <f>IFERROR(INDEX(Deduction!$AW:$AW,MATCH($A103,Deduction!$A:$A,0))*_xlfn.XLOOKUP(S$1,'Point System'!$E:$E,'Point System'!$G:$G,0),0)</f>
        <v>0</v>
      </c>
      <c r="T103" s="242">
        <f>IFERROR(INDEX(Deduction!$AX:$AX,MATCH($A103,Deduction!$A:$A,0))*_xlfn.XLOOKUP(T$1,'Point System'!$E:$E,'Point System'!$G:$G,0),0)</f>
        <v>0</v>
      </c>
      <c r="U103" s="242">
        <f>IFERROR(INDEX(Deduction!$AY:$AY,MATCH($A103,Deduction!$A:$A,0))*_xlfn.XLOOKUP(U$1,'Point System'!$E:$E,'Point System'!$G:$G,0),0)</f>
        <v>0</v>
      </c>
      <c r="V103" s="242">
        <f>IFERROR(INDEX(Deduction!$AZ:$AZ,MATCH($A103,Deduction!$A:$A,0))*_xlfn.XLOOKUP(V$1,'Point System'!$E:$E,'Point System'!$G:$G,0),0)</f>
        <v>0</v>
      </c>
      <c r="W103" s="241">
        <f t="shared" si="4"/>
        <v>0</v>
      </c>
      <c r="X103" s="241">
        <f t="shared" si="5"/>
        <v>0</v>
      </c>
      <c r="Y103" s="244" cm="1">
        <f t="array" ref="Y103">IFERROR(SUMPRODUCT((LOWER(INDEX(Attendance!$E:$ZZ,MATCH($A103,Attendance!$A:$A,0),0))="x")*(TEXT(Attendance!$E$1:$ZZ$1,"mmm")="Jul"))/SUMPRODUCT((Attendance!$E$1:$ZZ$1&lt;&gt;"")*(TEXT(Attendance!$E$1:$ZZ$1,"mmm")="Jul")),0)</f>
        <v>0</v>
      </c>
      <c r="Z103" s="245" cm="1">
        <f t="array" ref="Z103">IFERROR(SUMPRODUCT((LOWER(INDEX(Attendance!$E:$ZZ,MATCH($A103,Attendance!$A:$A,0),0))="x")*(Attendance!$E$2:$ZZ$2=_xlfn.XLOOKUP(E$1,'Point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04" spans="1:26" x14ac:dyDescent="0.25">
      <c r="A104" s="58">
        <f>Attendance!A103</f>
        <v>101</v>
      </c>
      <c r="B104" s="60" t="str">
        <f>IF($A104=0,"",IFERROR(_xlfn.LET(_xlpm.x,INDEX(Attendance!$B:$B,MATCH($A104,Attendance!$A:$A,0)),IF(_xlpm.x=0,"",_xlpm.x)),""))</f>
        <v/>
      </c>
      <c r="C104" s="60" t="str">
        <f>IF($A104=0,"",IFERROR(_xlfn.LET(_xlpm.x,INDEX(Attendance!$C:$C,MATCH($A104,Attendance!$A:$A,0)),IF(_xlpm.x=0,"",_xlpm.x)),""))</f>
        <v/>
      </c>
      <c r="D104" s="60" t="str">
        <f>IF($A104=0,"",IFERROR(_xlfn.LET(_xlpm.x,INDEX(Attendance!$D:$D,MATCH($A104,Attendance!$A:$A,0)),IF(_xlpm.x=0,"",_xlpm.x)),""))</f>
        <v/>
      </c>
      <c r="E104" s="233" cm="1">
        <f t="array" ref="E104">SUMPRODUCT((LOWER(INDEX(Attendance!$D:$ZZ,MATCH($A104,Attendance!$A:$A,0),0))="x")*(Attendance!$D$2:$ZZ$2=_xlfn.XLOOKUP(E$1,'Point System'!$A:$A,'Point System'!$B:$B,""))*(TEXT(Attendance!$D$1:$ZZ$1,"mmm")="Jul"))*_xlfn.XLOOKUP(E$1,'Point System'!$A:$A,'Point System'!$C:$C,0)</f>
        <v>0</v>
      </c>
      <c r="F104" s="233" cm="1">
        <f t="array" ref="F104">SUMPRODUCT((LOWER(INDEX(Attendance!$D:$ZZ,MATCH($A104,Attendance!$A:$A,0),0))="x")*(Attendance!$D$2:$ZZ$2=_xlfn.XLOOKUP(F$1,'Point System'!$A:$A,'Point System'!$B:$B,""))*(TEXT(Attendance!$D$1:$ZZ$1,"mmm")="Jul"))*_xlfn.XLOOKUP(F$1,'Point System'!$A:$A,'Point System'!$C:$C,0)</f>
        <v>0</v>
      </c>
      <c r="G104" s="233" cm="1">
        <f t="array" ref="G104">SUMPRODUCT((LOWER(INDEX(Attendance!$D:$ZZ,MATCH($A104,Attendance!$A:$A,0),0))="x")*(Attendance!$D$2:$ZZ$2=_xlfn.XLOOKUP(G$1,'Point System'!$A:$A,'Point System'!$B:$B,""))*(TEXT(Attendance!$D$1:$ZZ$1,"mmm")="Jul"))*_xlfn.XLOOKUP(G$1,'Point System'!$A:$A,'Point System'!$C:$C,0)</f>
        <v>0</v>
      </c>
      <c r="H104" s="233" cm="1">
        <f t="array" ref="H104">SUMPRODUCT((LOWER(INDEX(Attendance!$D:$ZZ,MATCH($A104,Attendance!$A:$A,0),0))="x")*(Attendance!$D$2:$ZZ$2=_xlfn.XLOOKUP(H$1,'Point System'!$A:$A,'Point System'!$B:$B,""))*(TEXT(Attendance!$D$1:$ZZ$1,"mmm")="Jul"))*_xlfn.XLOOKUP(H$1,'Point System'!$A:$A,'Point System'!$C:$C,0)</f>
        <v>0</v>
      </c>
      <c r="I104" s="233" cm="1">
        <f t="array" ref="I104">SUMPRODUCT((LOWER(INDEX(Attendance!$D:$ZZ,MATCH($A104,Attendance!$A:$A,0),0))="x")*(Attendance!$D$2:$ZZ$2=_xlfn.XLOOKUP(I$1,'Point System'!$A:$A,'Point System'!$B:$B,""))*(TEXT(Attendance!$D$1:$ZZ$1,"mmm")="Jul"))*_xlfn.XLOOKUP(I$1,'Point System'!$A:$A,'Point System'!$C:$C,0)</f>
        <v>0</v>
      </c>
      <c r="J104" s="233" cm="1">
        <f t="array" ref="J104">SUMPRODUCT((LOWER(INDEX(Attendance!$D:$ZZ,MATCH($A104,Attendance!$A:$A,0),0))="x")*(Attendance!$D$2:$ZZ$2=_xlfn.XLOOKUP(J$1,'Point System'!$A:$A,'Point System'!$B:$B,""))*(TEXT(Attendance!$D$1:$ZZ$1,"mmm")="Jul"))*_xlfn.XLOOKUP(J$1,'Point System'!$A:$A,'Point System'!$C:$C,0)</f>
        <v>0</v>
      </c>
      <c r="K104" s="233" cm="1">
        <f t="array" ref="K104">SUMPRODUCT((LOWER(INDEX(Attendance!$D:$ZZ,MATCH($A104,Attendance!$A:$A,0),0))="x")*(Attendance!$D$2:$ZZ$2=_xlfn.XLOOKUP(K$1,'Point System'!$A:$A,'Point System'!$B:$B,""))*(TEXT(Attendance!$D$1:$ZZ$1,"mmm")="Jul"))*_xlfn.XLOOKUP(K$1,'Point System'!$A:$A,'Point System'!$C:$C,0)</f>
        <v>0</v>
      </c>
      <c r="L104" s="188"/>
      <c r="M104" s="188"/>
      <c r="N104" s="188"/>
      <c r="O104" s="188"/>
      <c r="P104" s="241">
        <f t="shared" si="3"/>
        <v>0</v>
      </c>
      <c r="Q104" s="242">
        <f>IFERROR(INDEX(Deduction!$AU:$AU,MATCH($A104,Deduction!$A:$A,0))*_xlfn.XLOOKUP(Q$1,'Point System'!$E:$E,'Point System'!$G:$G,0),0)</f>
        <v>0</v>
      </c>
      <c r="R104" s="242">
        <f>IFERROR(INDEX(Deduction!$AV:$AV,MATCH($A104,Deduction!$A:$A,0))*_xlfn.XLOOKUP(R$1,'Point System'!$E:$E,'Point System'!$G:$G,0),0)</f>
        <v>0</v>
      </c>
      <c r="S104" s="242">
        <f>IFERROR(INDEX(Deduction!$AW:$AW,MATCH($A104,Deduction!$A:$A,0))*_xlfn.XLOOKUP(S$1,'Point System'!$E:$E,'Point System'!$G:$G,0),0)</f>
        <v>0</v>
      </c>
      <c r="T104" s="242">
        <f>IFERROR(INDEX(Deduction!$AX:$AX,MATCH($A104,Deduction!$A:$A,0))*_xlfn.XLOOKUP(T$1,'Point System'!$E:$E,'Point System'!$G:$G,0),0)</f>
        <v>0</v>
      </c>
      <c r="U104" s="242">
        <f>IFERROR(INDEX(Deduction!$AY:$AY,MATCH($A104,Deduction!$A:$A,0))*_xlfn.XLOOKUP(U$1,'Point System'!$E:$E,'Point System'!$G:$G,0),0)</f>
        <v>0</v>
      </c>
      <c r="V104" s="242">
        <f>IFERROR(INDEX(Deduction!$AZ:$AZ,MATCH($A104,Deduction!$A:$A,0))*_xlfn.XLOOKUP(V$1,'Point System'!$E:$E,'Point System'!$G:$G,0),0)</f>
        <v>0</v>
      </c>
      <c r="W104" s="241">
        <f t="shared" si="4"/>
        <v>0</v>
      </c>
      <c r="X104" s="241">
        <f t="shared" si="5"/>
        <v>0</v>
      </c>
      <c r="Y104" s="244" cm="1">
        <f t="array" ref="Y104">IFERROR(SUMPRODUCT((LOWER(INDEX(Attendance!$E:$ZZ,MATCH($A104,Attendance!$A:$A,0),0))="x")*(TEXT(Attendance!$E$1:$ZZ$1,"mmm")="Jul"))/SUMPRODUCT((Attendance!$E$1:$ZZ$1&lt;&gt;"")*(TEXT(Attendance!$E$1:$ZZ$1,"mmm")="Jul")),0)</f>
        <v>0</v>
      </c>
      <c r="Z104" s="245" cm="1">
        <f t="array" ref="Z104">IFERROR(SUMPRODUCT((LOWER(INDEX(Attendance!$E:$ZZ,MATCH($A104,Attendance!$A:$A,0),0))="x")*(Attendance!$E$2:$ZZ$2=_xlfn.XLOOKUP(E$1,'Point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05" spans="1:26" x14ac:dyDescent="0.25">
      <c r="A105" s="60">
        <f>Attendance!A104</f>
        <v>102</v>
      </c>
      <c r="B105" s="60" t="str">
        <f>IF($A105=0,"",IFERROR(_xlfn.LET(_xlpm.x,INDEX(Attendance!$B:$B,MATCH($A105,Attendance!$A:$A,0)),IF(_xlpm.x=0,"",_xlpm.x)),""))</f>
        <v/>
      </c>
      <c r="C105" s="60" t="str">
        <f>IF($A105=0,"",IFERROR(_xlfn.LET(_xlpm.x,INDEX(Attendance!$C:$C,MATCH($A105,Attendance!$A:$A,0)),IF(_xlpm.x=0,"",_xlpm.x)),""))</f>
        <v/>
      </c>
      <c r="D105" s="60" t="str">
        <f>IF($A105=0,"",IFERROR(_xlfn.LET(_xlpm.x,INDEX(Attendance!$D:$D,MATCH($A105,Attendance!$A:$A,0)),IF(_xlpm.x=0,"",_xlpm.x)),""))</f>
        <v/>
      </c>
      <c r="E105" s="233" cm="1">
        <f t="array" ref="E105">SUMPRODUCT((LOWER(INDEX(Attendance!$D:$ZZ,MATCH($A105,Attendance!$A:$A,0),0))="x")*(Attendance!$D$2:$ZZ$2=_xlfn.XLOOKUP(E$1,'Point System'!$A:$A,'Point System'!$B:$B,""))*(TEXT(Attendance!$D$1:$ZZ$1,"mmm")="Jul"))*_xlfn.XLOOKUP(E$1,'Point System'!$A:$A,'Point System'!$C:$C,0)</f>
        <v>0</v>
      </c>
      <c r="F105" s="233" cm="1">
        <f t="array" ref="F105">SUMPRODUCT((LOWER(INDEX(Attendance!$D:$ZZ,MATCH($A105,Attendance!$A:$A,0),0))="x")*(Attendance!$D$2:$ZZ$2=_xlfn.XLOOKUP(F$1,'Point System'!$A:$A,'Point System'!$B:$B,""))*(TEXT(Attendance!$D$1:$ZZ$1,"mmm")="Jul"))*_xlfn.XLOOKUP(F$1,'Point System'!$A:$A,'Point System'!$C:$C,0)</f>
        <v>0</v>
      </c>
      <c r="G105" s="233" cm="1">
        <f t="array" ref="G105">SUMPRODUCT((LOWER(INDEX(Attendance!$D:$ZZ,MATCH($A105,Attendance!$A:$A,0),0))="x")*(Attendance!$D$2:$ZZ$2=_xlfn.XLOOKUP(G$1,'Point System'!$A:$A,'Point System'!$B:$B,""))*(TEXT(Attendance!$D$1:$ZZ$1,"mmm")="Jul"))*_xlfn.XLOOKUP(G$1,'Point System'!$A:$A,'Point System'!$C:$C,0)</f>
        <v>0</v>
      </c>
      <c r="H105" s="233" cm="1">
        <f t="array" ref="H105">SUMPRODUCT((LOWER(INDEX(Attendance!$D:$ZZ,MATCH($A105,Attendance!$A:$A,0),0))="x")*(Attendance!$D$2:$ZZ$2=_xlfn.XLOOKUP(H$1,'Point System'!$A:$A,'Point System'!$B:$B,""))*(TEXT(Attendance!$D$1:$ZZ$1,"mmm")="Jul"))*_xlfn.XLOOKUP(H$1,'Point System'!$A:$A,'Point System'!$C:$C,0)</f>
        <v>0</v>
      </c>
      <c r="I105" s="233" cm="1">
        <f t="array" ref="I105">SUMPRODUCT((LOWER(INDEX(Attendance!$D:$ZZ,MATCH($A105,Attendance!$A:$A,0),0))="x")*(Attendance!$D$2:$ZZ$2=_xlfn.XLOOKUP(I$1,'Point System'!$A:$A,'Point System'!$B:$B,""))*(TEXT(Attendance!$D$1:$ZZ$1,"mmm")="Jul"))*_xlfn.XLOOKUP(I$1,'Point System'!$A:$A,'Point System'!$C:$C,0)</f>
        <v>0</v>
      </c>
      <c r="J105" s="233" cm="1">
        <f t="array" ref="J105">SUMPRODUCT((LOWER(INDEX(Attendance!$D:$ZZ,MATCH($A105,Attendance!$A:$A,0),0))="x")*(Attendance!$D$2:$ZZ$2=_xlfn.XLOOKUP(J$1,'Point System'!$A:$A,'Point System'!$B:$B,""))*(TEXT(Attendance!$D$1:$ZZ$1,"mmm")="Jul"))*_xlfn.XLOOKUP(J$1,'Point System'!$A:$A,'Point System'!$C:$C,0)</f>
        <v>0</v>
      </c>
      <c r="K105" s="233" cm="1">
        <f t="array" ref="K105">SUMPRODUCT((LOWER(INDEX(Attendance!$D:$ZZ,MATCH($A105,Attendance!$A:$A,0),0))="x")*(Attendance!$D$2:$ZZ$2=_xlfn.XLOOKUP(K$1,'Point System'!$A:$A,'Point System'!$B:$B,""))*(TEXT(Attendance!$D$1:$ZZ$1,"mmm")="Jul"))*_xlfn.XLOOKUP(K$1,'Point System'!$A:$A,'Point System'!$C:$C,0)</f>
        <v>0</v>
      </c>
      <c r="L105" s="188"/>
      <c r="M105" s="188"/>
      <c r="N105" s="188"/>
      <c r="O105" s="188"/>
      <c r="P105" s="241">
        <f t="shared" si="3"/>
        <v>0</v>
      </c>
      <c r="Q105" s="242">
        <f>IFERROR(INDEX(Deduction!$AU:$AU,MATCH($A105,Deduction!$A:$A,0))*_xlfn.XLOOKUP(Q$1,'Point System'!$E:$E,'Point System'!$G:$G,0),0)</f>
        <v>0</v>
      </c>
      <c r="R105" s="242">
        <f>IFERROR(INDEX(Deduction!$AV:$AV,MATCH($A105,Deduction!$A:$A,0))*_xlfn.XLOOKUP(R$1,'Point System'!$E:$E,'Point System'!$G:$G,0),0)</f>
        <v>0</v>
      </c>
      <c r="S105" s="242">
        <f>IFERROR(INDEX(Deduction!$AW:$AW,MATCH($A105,Deduction!$A:$A,0))*_xlfn.XLOOKUP(S$1,'Point System'!$E:$E,'Point System'!$G:$G,0),0)</f>
        <v>0</v>
      </c>
      <c r="T105" s="242">
        <f>IFERROR(INDEX(Deduction!$AX:$AX,MATCH($A105,Deduction!$A:$A,0))*_xlfn.XLOOKUP(T$1,'Point System'!$E:$E,'Point System'!$G:$G,0),0)</f>
        <v>0</v>
      </c>
      <c r="U105" s="242">
        <f>IFERROR(INDEX(Deduction!$AY:$AY,MATCH($A105,Deduction!$A:$A,0))*_xlfn.XLOOKUP(U$1,'Point System'!$E:$E,'Point System'!$G:$G,0),0)</f>
        <v>0</v>
      </c>
      <c r="V105" s="242">
        <f>IFERROR(INDEX(Deduction!$AZ:$AZ,MATCH($A105,Deduction!$A:$A,0))*_xlfn.XLOOKUP(V$1,'Point System'!$E:$E,'Point System'!$G:$G,0),0)</f>
        <v>0</v>
      </c>
      <c r="W105" s="241">
        <f t="shared" si="4"/>
        <v>0</v>
      </c>
      <c r="X105" s="241">
        <f t="shared" si="5"/>
        <v>0</v>
      </c>
      <c r="Y105" s="244" cm="1">
        <f t="array" ref="Y105">IFERROR(SUMPRODUCT((LOWER(INDEX(Attendance!$E:$ZZ,MATCH($A105,Attendance!$A:$A,0),0))="x")*(TEXT(Attendance!$E$1:$ZZ$1,"mmm")="Jul"))/SUMPRODUCT((Attendance!$E$1:$ZZ$1&lt;&gt;"")*(TEXT(Attendance!$E$1:$ZZ$1,"mmm")="Jul")),0)</f>
        <v>0</v>
      </c>
      <c r="Z105" s="245" cm="1">
        <f t="array" ref="Z105">IFERROR(SUMPRODUCT((LOWER(INDEX(Attendance!$E:$ZZ,MATCH($A105,Attendance!$A:$A,0),0))="x")*(Attendance!$E$2:$ZZ$2=_xlfn.XLOOKUP(E$1,'Point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06" spans="1:26" x14ac:dyDescent="0.25">
      <c r="A106" s="58">
        <f>Attendance!A105</f>
        <v>103</v>
      </c>
      <c r="B106" s="60" t="str">
        <f>IF($A106=0,"",IFERROR(_xlfn.LET(_xlpm.x,INDEX(Attendance!$B:$B,MATCH($A106,Attendance!$A:$A,0)),IF(_xlpm.x=0,"",_xlpm.x)),""))</f>
        <v/>
      </c>
      <c r="C106" s="60" t="str">
        <f>IF($A106=0,"",IFERROR(_xlfn.LET(_xlpm.x,INDEX(Attendance!$C:$C,MATCH($A106,Attendance!$A:$A,0)),IF(_xlpm.x=0,"",_xlpm.x)),""))</f>
        <v/>
      </c>
      <c r="D106" s="60" t="str">
        <f>IF($A106=0,"",IFERROR(_xlfn.LET(_xlpm.x,INDEX(Attendance!$D:$D,MATCH($A106,Attendance!$A:$A,0)),IF(_xlpm.x=0,"",_xlpm.x)),""))</f>
        <v/>
      </c>
      <c r="E106" s="233" cm="1">
        <f t="array" ref="E106">SUMPRODUCT((LOWER(INDEX(Attendance!$D:$ZZ,MATCH($A106,Attendance!$A:$A,0),0))="x")*(Attendance!$D$2:$ZZ$2=_xlfn.XLOOKUP(E$1,'Point System'!$A:$A,'Point System'!$B:$B,""))*(TEXT(Attendance!$D$1:$ZZ$1,"mmm")="Jul"))*_xlfn.XLOOKUP(E$1,'Point System'!$A:$A,'Point System'!$C:$C,0)</f>
        <v>0</v>
      </c>
      <c r="F106" s="233" cm="1">
        <f t="array" ref="F106">SUMPRODUCT((LOWER(INDEX(Attendance!$D:$ZZ,MATCH($A106,Attendance!$A:$A,0),0))="x")*(Attendance!$D$2:$ZZ$2=_xlfn.XLOOKUP(F$1,'Point System'!$A:$A,'Point System'!$B:$B,""))*(TEXT(Attendance!$D$1:$ZZ$1,"mmm")="Jul"))*_xlfn.XLOOKUP(F$1,'Point System'!$A:$A,'Point System'!$C:$C,0)</f>
        <v>0</v>
      </c>
      <c r="G106" s="233" cm="1">
        <f t="array" ref="G106">SUMPRODUCT((LOWER(INDEX(Attendance!$D:$ZZ,MATCH($A106,Attendance!$A:$A,0),0))="x")*(Attendance!$D$2:$ZZ$2=_xlfn.XLOOKUP(G$1,'Point System'!$A:$A,'Point System'!$B:$B,""))*(TEXT(Attendance!$D$1:$ZZ$1,"mmm")="Jul"))*_xlfn.XLOOKUP(G$1,'Point System'!$A:$A,'Point System'!$C:$C,0)</f>
        <v>0</v>
      </c>
      <c r="H106" s="233" cm="1">
        <f t="array" ref="H106">SUMPRODUCT((LOWER(INDEX(Attendance!$D:$ZZ,MATCH($A106,Attendance!$A:$A,0),0))="x")*(Attendance!$D$2:$ZZ$2=_xlfn.XLOOKUP(H$1,'Point System'!$A:$A,'Point System'!$B:$B,""))*(TEXT(Attendance!$D$1:$ZZ$1,"mmm")="Jul"))*_xlfn.XLOOKUP(H$1,'Point System'!$A:$A,'Point System'!$C:$C,0)</f>
        <v>0</v>
      </c>
      <c r="I106" s="233" cm="1">
        <f t="array" ref="I106">SUMPRODUCT((LOWER(INDEX(Attendance!$D:$ZZ,MATCH($A106,Attendance!$A:$A,0),0))="x")*(Attendance!$D$2:$ZZ$2=_xlfn.XLOOKUP(I$1,'Point System'!$A:$A,'Point System'!$B:$B,""))*(TEXT(Attendance!$D$1:$ZZ$1,"mmm")="Jul"))*_xlfn.XLOOKUP(I$1,'Point System'!$A:$A,'Point System'!$C:$C,0)</f>
        <v>0</v>
      </c>
      <c r="J106" s="233" cm="1">
        <f t="array" ref="J106">SUMPRODUCT((LOWER(INDEX(Attendance!$D:$ZZ,MATCH($A106,Attendance!$A:$A,0),0))="x")*(Attendance!$D$2:$ZZ$2=_xlfn.XLOOKUP(J$1,'Point System'!$A:$A,'Point System'!$B:$B,""))*(TEXT(Attendance!$D$1:$ZZ$1,"mmm")="Jul"))*_xlfn.XLOOKUP(J$1,'Point System'!$A:$A,'Point System'!$C:$C,0)</f>
        <v>0</v>
      </c>
      <c r="K106" s="233" cm="1">
        <f t="array" ref="K106">SUMPRODUCT((LOWER(INDEX(Attendance!$D:$ZZ,MATCH($A106,Attendance!$A:$A,0),0))="x")*(Attendance!$D$2:$ZZ$2=_xlfn.XLOOKUP(K$1,'Point System'!$A:$A,'Point System'!$B:$B,""))*(TEXT(Attendance!$D$1:$ZZ$1,"mmm")="Jul"))*_xlfn.XLOOKUP(K$1,'Point System'!$A:$A,'Point System'!$C:$C,0)</f>
        <v>0</v>
      </c>
      <c r="L106" s="188"/>
      <c r="M106" s="188"/>
      <c r="N106" s="188"/>
      <c r="O106" s="188"/>
      <c r="P106" s="241">
        <f t="shared" si="3"/>
        <v>0</v>
      </c>
      <c r="Q106" s="242">
        <f>IFERROR(INDEX(Deduction!$AU:$AU,MATCH($A106,Deduction!$A:$A,0))*_xlfn.XLOOKUP(Q$1,'Point System'!$E:$E,'Point System'!$G:$G,0),0)</f>
        <v>0</v>
      </c>
      <c r="R106" s="242">
        <f>IFERROR(INDEX(Deduction!$AV:$AV,MATCH($A106,Deduction!$A:$A,0))*_xlfn.XLOOKUP(R$1,'Point System'!$E:$E,'Point System'!$G:$G,0),0)</f>
        <v>0</v>
      </c>
      <c r="S106" s="242">
        <f>IFERROR(INDEX(Deduction!$AW:$AW,MATCH($A106,Deduction!$A:$A,0))*_xlfn.XLOOKUP(S$1,'Point System'!$E:$E,'Point System'!$G:$G,0),0)</f>
        <v>0</v>
      </c>
      <c r="T106" s="242">
        <f>IFERROR(INDEX(Deduction!$AX:$AX,MATCH($A106,Deduction!$A:$A,0))*_xlfn.XLOOKUP(T$1,'Point System'!$E:$E,'Point System'!$G:$G,0),0)</f>
        <v>0</v>
      </c>
      <c r="U106" s="242">
        <f>IFERROR(INDEX(Deduction!$AY:$AY,MATCH($A106,Deduction!$A:$A,0))*_xlfn.XLOOKUP(U$1,'Point System'!$E:$E,'Point System'!$G:$G,0),0)</f>
        <v>0</v>
      </c>
      <c r="V106" s="242">
        <f>IFERROR(INDEX(Deduction!$AZ:$AZ,MATCH($A106,Deduction!$A:$A,0))*_xlfn.XLOOKUP(V$1,'Point System'!$E:$E,'Point System'!$G:$G,0),0)</f>
        <v>0</v>
      </c>
      <c r="W106" s="241">
        <f t="shared" si="4"/>
        <v>0</v>
      </c>
      <c r="X106" s="241">
        <f t="shared" si="5"/>
        <v>0</v>
      </c>
      <c r="Y106" s="244" cm="1">
        <f t="array" ref="Y106">IFERROR(SUMPRODUCT((LOWER(INDEX(Attendance!$E:$ZZ,MATCH($A106,Attendance!$A:$A,0),0))="x")*(TEXT(Attendance!$E$1:$ZZ$1,"mmm")="Jul"))/SUMPRODUCT((Attendance!$E$1:$ZZ$1&lt;&gt;"")*(TEXT(Attendance!$E$1:$ZZ$1,"mmm")="Jul")),0)</f>
        <v>0</v>
      </c>
      <c r="Z106" s="245" cm="1">
        <f t="array" ref="Z106">IFERROR(SUMPRODUCT((LOWER(INDEX(Attendance!$E:$ZZ,MATCH($A106,Attendance!$A:$A,0),0))="x")*(Attendance!$E$2:$ZZ$2=_xlfn.XLOOKUP(E$1,'Point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07" spans="1:26" x14ac:dyDescent="0.25">
      <c r="A107" s="60">
        <f>Attendance!A106</f>
        <v>104</v>
      </c>
      <c r="B107" s="60" t="str">
        <f>IF($A107=0,"",IFERROR(_xlfn.LET(_xlpm.x,INDEX(Attendance!$B:$B,MATCH($A107,Attendance!$A:$A,0)),IF(_xlpm.x=0,"",_xlpm.x)),""))</f>
        <v/>
      </c>
      <c r="C107" s="60" t="str">
        <f>IF($A107=0,"",IFERROR(_xlfn.LET(_xlpm.x,INDEX(Attendance!$C:$C,MATCH($A107,Attendance!$A:$A,0)),IF(_xlpm.x=0,"",_xlpm.x)),""))</f>
        <v/>
      </c>
      <c r="D107" s="60" t="str">
        <f>IF($A107=0,"",IFERROR(_xlfn.LET(_xlpm.x,INDEX(Attendance!$D:$D,MATCH($A107,Attendance!$A:$A,0)),IF(_xlpm.x=0,"",_xlpm.x)),""))</f>
        <v/>
      </c>
      <c r="E107" s="233" cm="1">
        <f t="array" ref="E107">SUMPRODUCT((LOWER(INDEX(Attendance!$D:$ZZ,MATCH($A107,Attendance!$A:$A,0),0))="x")*(Attendance!$D$2:$ZZ$2=_xlfn.XLOOKUP(E$1,'Point System'!$A:$A,'Point System'!$B:$B,""))*(TEXT(Attendance!$D$1:$ZZ$1,"mmm")="Jul"))*_xlfn.XLOOKUP(E$1,'Point System'!$A:$A,'Point System'!$C:$C,0)</f>
        <v>0</v>
      </c>
      <c r="F107" s="233" cm="1">
        <f t="array" ref="F107">SUMPRODUCT((LOWER(INDEX(Attendance!$D:$ZZ,MATCH($A107,Attendance!$A:$A,0),0))="x")*(Attendance!$D$2:$ZZ$2=_xlfn.XLOOKUP(F$1,'Point System'!$A:$A,'Point System'!$B:$B,""))*(TEXT(Attendance!$D$1:$ZZ$1,"mmm")="Jul"))*_xlfn.XLOOKUP(F$1,'Point System'!$A:$A,'Point System'!$C:$C,0)</f>
        <v>0</v>
      </c>
      <c r="G107" s="233" cm="1">
        <f t="array" ref="G107">SUMPRODUCT((LOWER(INDEX(Attendance!$D:$ZZ,MATCH($A107,Attendance!$A:$A,0),0))="x")*(Attendance!$D$2:$ZZ$2=_xlfn.XLOOKUP(G$1,'Point System'!$A:$A,'Point System'!$B:$B,""))*(TEXT(Attendance!$D$1:$ZZ$1,"mmm")="Jul"))*_xlfn.XLOOKUP(G$1,'Point System'!$A:$A,'Point System'!$C:$C,0)</f>
        <v>0</v>
      </c>
      <c r="H107" s="233" cm="1">
        <f t="array" ref="H107">SUMPRODUCT((LOWER(INDEX(Attendance!$D:$ZZ,MATCH($A107,Attendance!$A:$A,0),0))="x")*(Attendance!$D$2:$ZZ$2=_xlfn.XLOOKUP(H$1,'Point System'!$A:$A,'Point System'!$B:$B,""))*(TEXT(Attendance!$D$1:$ZZ$1,"mmm")="Jul"))*_xlfn.XLOOKUP(H$1,'Point System'!$A:$A,'Point System'!$C:$C,0)</f>
        <v>0</v>
      </c>
      <c r="I107" s="233" cm="1">
        <f t="array" ref="I107">SUMPRODUCT((LOWER(INDEX(Attendance!$D:$ZZ,MATCH($A107,Attendance!$A:$A,0),0))="x")*(Attendance!$D$2:$ZZ$2=_xlfn.XLOOKUP(I$1,'Point System'!$A:$A,'Point System'!$B:$B,""))*(TEXT(Attendance!$D$1:$ZZ$1,"mmm")="Jul"))*_xlfn.XLOOKUP(I$1,'Point System'!$A:$A,'Point System'!$C:$C,0)</f>
        <v>0</v>
      </c>
      <c r="J107" s="233" cm="1">
        <f t="array" ref="J107">SUMPRODUCT((LOWER(INDEX(Attendance!$D:$ZZ,MATCH($A107,Attendance!$A:$A,0),0))="x")*(Attendance!$D$2:$ZZ$2=_xlfn.XLOOKUP(J$1,'Point System'!$A:$A,'Point System'!$B:$B,""))*(TEXT(Attendance!$D$1:$ZZ$1,"mmm")="Jul"))*_xlfn.XLOOKUP(J$1,'Point System'!$A:$A,'Point System'!$C:$C,0)</f>
        <v>0</v>
      </c>
      <c r="K107" s="233" cm="1">
        <f t="array" ref="K107">SUMPRODUCT((LOWER(INDEX(Attendance!$D:$ZZ,MATCH($A107,Attendance!$A:$A,0),0))="x")*(Attendance!$D$2:$ZZ$2=_xlfn.XLOOKUP(K$1,'Point System'!$A:$A,'Point System'!$B:$B,""))*(TEXT(Attendance!$D$1:$ZZ$1,"mmm")="Jul"))*_xlfn.XLOOKUP(K$1,'Point System'!$A:$A,'Point System'!$C:$C,0)</f>
        <v>0</v>
      </c>
      <c r="L107" s="188"/>
      <c r="M107" s="188"/>
      <c r="N107" s="188"/>
      <c r="O107" s="188"/>
      <c r="P107" s="241">
        <f t="shared" si="3"/>
        <v>0</v>
      </c>
      <c r="Q107" s="242">
        <f>IFERROR(INDEX(Deduction!$AU:$AU,MATCH($A107,Deduction!$A:$A,0))*_xlfn.XLOOKUP(Q$1,'Point System'!$E:$E,'Point System'!$G:$G,0),0)</f>
        <v>0</v>
      </c>
      <c r="R107" s="242">
        <f>IFERROR(INDEX(Deduction!$AV:$AV,MATCH($A107,Deduction!$A:$A,0))*_xlfn.XLOOKUP(R$1,'Point System'!$E:$E,'Point System'!$G:$G,0),0)</f>
        <v>0</v>
      </c>
      <c r="S107" s="242">
        <f>IFERROR(INDEX(Deduction!$AW:$AW,MATCH($A107,Deduction!$A:$A,0))*_xlfn.XLOOKUP(S$1,'Point System'!$E:$E,'Point System'!$G:$G,0),0)</f>
        <v>0</v>
      </c>
      <c r="T107" s="242">
        <f>IFERROR(INDEX(Deduction!$AX:$AX,MATCH($A107,Deduction!$A:$A,0))*_xlfn.XLOOKUP(T$1,'Point System'!$E:$E,'Point System'!$G:$G,0),0)</f>
        <v>0</v>
      </c>
      <c r="U107" s="242">
        <f>IFERROR(INDEX(Deduction!$AY:$AY,MATCH($A107,Deduction!$A:$A,0))*_xlfn.XLOOKUP(U$1,'Point System'!$E:$E,'Point System'!$G:$G,0),0)</f>
        <v>0</v>
      </c>
      <c r="V107" s="242">
        <f>IFERROR(INDEX(Deduction!$AZ:$AZ,MATCH($A107,Deduction!$A:$A,0))*_xlfn.XLOOKUP(V$1,'Point System'!$E:$E,'Point System'!$G:$G,0),0)</f>
        <v>0</v>
      </c>
      <c r="W107" s="241">
        <f t="shared" si="4"/>
        <v>0</v>
      </c>
      <c r="X107" s="241">
        <f t="shared" si="5"/>
        <v>0</v>
      </c>
      <c r="Y107" s="244" cm="1">
        <f t="array" ref="Y107">IFERROR(SUMPRODUCT((LOWER(INDEX(Attendance!$E:$ZZ,MATCH($A107,Attendance!$A:$A,0),0))="x")*(TEXT(Attendance!$E$1:$ZZ$1,"mmm")="Jul"))/SUMPRODUCT((Attendance!$E$1:$ZZ$1&lt;&gt;"")*(TEXT(Attendance!$E$1:$ZZ$1,"mmm")="Jul")),0)</f>
        <v>0</v>
      </c>
      <c r="Z107" s="245" cm="1">
        <f t="array" ref="Z107">IFERROR(SUMPRODUCT((LOWER(INDEX(Attendance!$E:$ZZ,MATCH($A107,Attendance!$A:$A,0),0))="x")*(Attendance!$E$2:$ZZ$2=_xlfn.XLOOKUP(E$1,'Point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08" spans="1:26" x14ac:dyDescent="0.25">
      <c r="A108" s="58">
        <f>Attendance!A107</f>
        <v>105</v>
      </c>
      <c r="B108" s="60" t="str">
        <f>IF($A108=0,"",IFERROR(_xlfn.LET(_xlpm.x,INDEX(Attendance!$B:$B,MATCH($A108,Attendance!$A:$A,0)),IF(_xlpm.x=0,"",_xlpm.x)),""))</f>
        <v/>
      </c>
      <c r="C108" s="60" t="str">
        <f>IF($A108=0,"",IFERROR(_xlfn.LET(_xlpm.x,INDEX(Attendance!$C:$C,MATCH($A108,Attendance!$A:$A,0)),IF(_xlpm.x=0,"",_xlpm.x)),""))</f>
        <v/>
      </c>
      <c r="D108" s="60" t="str">
        <f>IF($A108=0,"",IFERROR(_xlfn.LET(_xlpm.x,INDEX(Attendance!$D:$D,MATCH($A108,Attendance!$A:$A,0)),IF(_xlpm.x=0,"",_xlpm.x)),""))</f>
        <v/>
      </c>
      <c r="E108" s="233" cm="1">
        <f t="array" ref="E108">SUMPRODUCT((LOWER(INDEX(Attendance!$D:$ZZ,MATCH($A108,Attendance!$A:$A,0),0))="x")*(Attendance!$D$2:$ZZ$2=_xlfn.XLOOKUP(E$1,'Point System'!$A:$A,'Point System'!$B:$B,""))*(TEXT(Attendance!$D$1:$ZZ$1,"mmm")="Jul"))*_xlfn.XLOOKUP(E$1,'Point System'!$A:$A,'Point System'!$C:$C,0)</f>
        <v>0</v>
      </c>
      <c r="F108" s="233" cm="1">
        <f t="array" ref="F108">SUMPRODUCT((LOWER(INDEX(Attendance!$D:$ZZ,MATCH($A108,Attendance!$A:$A,0),0))="x")*(Attendance!$D$2:$ZZ$2=_xlfn.XLOOKUP(F$1,'Point System'!$A:$A,'Point System'!$B:$B,""))*(TEXT(Attendance!$D$1:$ZZ$1,"mmm")="Jul"))*_xlfn.XLOOKUP(F$1,'Point System'!$A:$A,'Point System'!$C:$C,0)</f>
        <v>0</v>
      </c>
      <c r="G108" s="233" cm="1">
        <f t="array" ref="G108">SUMPRODUCT((LOWER(INDEX(Attendance!$D:$ZZ,MATCH($A108,Attendance!$A:$A,0),0))="x")*(Attendance!$D$2:$ZZ$2=_xlfn.XLOOKUP(G$1,'Point System'!$A:$A,'Point System'!$B:$B,""))*(TEXT(Attendance!$D$1:$ZZ$1,"mmm")="Jul"))*_xlfn.XLOOKUP(G$1,'Point System'!$A:$A,'Point System'!$C:$C,0)</f>
        <v>0</v>
      </c>
      <c r="H108" s="233" cm="1">
        <f t="array" ref="H108">SUMPRODUCT((LOWER(INDEX(Attendance!$D:$ZZ,MATCH($A108,Attendance!$A:$A,0),0))="x")*(Attendance!$D$2:$ZZ$2=_xlfn.XLOOKUP(H$1,'Point System'!$A:$A,'Point System'!$B:$B,""))*(TEXT(Attendance!$D$1:$ZZ$1,"mmm")="Jul"))*_xlfn.XLOOKUP(H$1,'Point System'!$A:$A,'Point System'!$C:$C,0)</f>
        <v>0</v>
      </c>
      <c r="I108" s="233" cm="1">
        <f t="array" ref="I108">SUMPRODUCT((LOWER(INDEX(Attendance!$D:$ZZ,MATCH($A108,Attendance!$A:$A,0),0))="x")*(Attendance!$D$2:$ZZ$2=_xlfn.XLOOKUP(I$1,'Point System'!$A:$A,'Point System'!$B:$B,""))*(TEXT(Attendance!$D$1:$ZZ$1,"mmm")="Jul"))*_xlfn.XLOOKUP(I$1,'Point System'!$A:$A,'Point System'!$C:$C,0)</f>
        <v>0</v>
      </c>
      <c r="J108" s="233" cm="1">
        <f t="array" ref="J108">SUMPRODUCT((LOWER(INDEX(Attendance!$D:$ZZ,MATCH($A108,Attendance!$A:$A,0),0))="x")*(Attendance!$D$2:$ZZ$2=_xlfn.XLOOKUP(J$1,'Point System'!$A:$A,'Point System'!$B:$B,""))*(TEXT(Attendance!$D$1:$ZZ$1,"mmm")="Jul"))*_xlfn.XLOOKUP(J$1,'Point System'!$A:$A,'Point System'!$C:$C,0)</f>
        <v>0</v>
      </c>
      <c r="K108" s="233" cm="1">
        <f t="array" ref="K108">SUMPRODUCT((LOWER(INDEX(Attendance!$D:$ZZ,MATCH($A108,Attendance!$A:$A,0),0))="x")*(Attendance!$D$2:$ZZ$2=_xlfn.XLOOKUP(K$1,'Point System'!$A:$A,'Point System'!$B:$B,""))*(TEXT(Attendance!$D$1:$ZZ$1,"mmm")="Jul"))*_xlfn.XLOOKUP(K$1,'Point System'!$A:$A,'Point System'!$C:$C,0)</f>
        <v>0</v>
      </c>
      <c r="L108" s="188"/>
      <c r="M108" s="188"/>
      <c r="N108" s="188"/>
      <c r="O108" s="188"/>
      <c r="P108" s="241">
        <f t="shared" si="3"/>
        <v>0</v>
      </c>
      <c r="Q108" s="242">
        <f>IFERROR(INDEX(Deduction!$AU:$AU,MATCH($A108,Deduction!$A:$A,0))*_xlfn.XLOOKUP(Q$1,'Point System'!$E:$E,'Point System'!$G:$G,0),0)</f>
        <v>0</v>
      </c>
      <c r="R108" s="242">
        <f>IFERROR(INDEX(Deduction!$AV:$AV,MATCH($A108,Deduction!$A:$A,0))*_xlfn.XLOOKUP(R$1,'Point System'!$E:$E,'Point System'!$G:$G,0),0)</f>
        <v>0</v>
      </c>
      <c r="S108" s="242">
        <f>IFERROR(INDEX(Deduction!$AW:$AW,MATCH($A108,Deduction!$A:$A,0))*_xlfn.XLOOKUP(S$1,'Point System'!$E:$E,'Point System'!$G:$G,0),0)</f>
        <v>0</v>
      </c>
      <c r="T108" s="242">
        <f>IFERROR(INDEX(Deduction!$AX:$AX,MATCH($A108,Deduction!$A:$A,0))*_xlfn.XLOOKUP(T$1,'Point System'!$E:$E,'Point System'!$G:$G,0),0)</f>
        <v>0</v>
      </c>
      <c r="U108" s="242">
        <f>IFERROR(INDEX(Deduction!$AY:$AY,MATCH($A108,Deduction!$A:$A,0))*_xlfn.XLOOKUP(U$1,'Point System'!$E:$E,'Point System'!$G:$G,0),0)</f>
        <v>0</v>
      </c>
      <c r="V108" s="242">
        <f>IFERROR(INDEX(Deduction!$AZ:$AZ,MATCH($A108,Deduction!$A:$A,0))*_xlfn.XLOOKUP(V$1,'Point System'!$E:$E,'Point System'!$G:$G,0),0)</f>
        <v>0</v>
      </c>
      <c r="W108" s="241">
        <f t="shared" si="4"/>
        <v>0</v>
      </c>
      <c r="X108" s="241">
        <f t="shared" si="5"/>
        <v>0</v>
      </c>
      <c r="Y108" s="244" cm="1">
        <f t="array" ref="Y108">IFERROR(SUMPRODUCT((LOWER(INDEX(Attendance!$E:$ZZ,MATCH($A108,Attendance!$A:$A,0),0))="x")*(TEXT(Attendance!$E$1:$ZZ$1,"mmm")="Jul"))/SUMPRODUCT((Attendance!$E$1:$ZZ$1&lt;&gt;"")*(TEXT(Attendance!$E$1:$ZZ$1,"mmm")="Jul")),0)</f>
        <v>0</v>
      </c>
      <c r="Z108" s="245" cm="1">
        <f t="array" ref="Z108">IFERROR(SUMPRODUCT((LOWER(INDEX(Attendance!$E:$ZZ,MATCH($A108,Attendance!$A:$A,0),0))="x")*(Attendance!$E$2:$ZZ$2=_xlfn.XLOOKUP(E$1,'Point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09" spans="1:26" x14ac:dyDescent="0.25">
      <c r="A109" s="60">
        <f>Attendance!A108</f>
        <v>106</v>
      </c>
      <c r="B109" s="60" t="str">
        <f>IF($A109=0,"",IFERROR(_xlfn.LET(_xlpm.x,INDEX(Attendance!$B:$B,MATCH($A109,Attendance!$A:$A,0)),IF(_xlpm.x=0,"",_xlpm.x)),""))</f>
        <v/>
      </c>
      <c r="C109" s="60" t="str">
        <f>IF($A109=0,"",IFERROR(_xlfn.LET(_xlpm.x,INDEX(Attendance!$C:$C,MATCH($A109,Attendance!$A:$A,0)),IF(_xlpm.x=0,"",_xlpm.x)),""))</f>
        <v/>
      </c>
      <c r="D109" s="60" t="str">
        <f>IF($A109=0,"",IFERROR(_xlfn.LET(_xlpm.x,INDEX(Attendance!$D:$D,MATCH($A109,Attendance!$A:$A,0)),IF(_xlpm.x=0,"",_xlpm.x)),""))</f>
        <v/>
      </c>
      <c r="E109" s="233" cm="1">
        <f t="array" ref="E109">SUMPRODUCT((LOWER(INDEX(Attendance!$D:$ZZ,MATCH($A109,Attendance!$A:$A,0),0))="x")*(Attendance!$D$2:$ZZ$2=_xlfn.XLOOKUP(E$1,'Point System'!$A:$A,'Point System'!$B:$B,""))*(TEXT(Attendance!$D$1:$ZZ$1,"mmm")="Jul"))*_xlfn.XLOOKUP(E$1,'Point System'!$A:$A,'Point System'!$C:$C,0)</f>
        <v>0</v>
      </c>
      <c r="F109" s="233" cm="1">
        <f t="array" ref="F109">SUMPRODUCT((LOWER(INDEX(Attendance!$D:$ZZ,MATCH($A109,Attendance!$A:$A,0),0))="x")*(Attendance!$D$2:$ZZ$2=_xlfn.XLOOKUP(F$1,'Point System'!$A:$A,'Point System'!$B:$B,""))*(TEXT(Attendance!$D$1:$ZZ$1,"mmm")="Jul"))*_xlfn.XLOOKUP(F$1,'Point System'!$A:$A,'Point System'!$C:$C,0)</f>
        <v>0</v>
      </c>
      <c r="G109" s="233" cm="1">
        <f t="array" ref="G109">SUMPRODUCT((LOWER(INDEX(Attendance!$D:$ZZ,MATCH($A109,Attendance!$A:$A,0),0))="x")*(Attendance!$D$2:$ZZ$2=_xlfn.XLOOKUP(G$1,'Point System'!$A:$A,'Point System'!$B:$B,""))*(TEXT(Attendance!$D$1:$ZZ$1,"mmm")="Jul"))*_xlfn.XLOOKUP(G$1,'Point System'!$A:$A,'Point System'!$C:$C,0)</f>
        <v>0</v>
      </c>
      <c r="H109" s="233" cm="1">
        <f t="array" ref="H109">SUMPRODUCT((LOWER(INDEX(Attendance!$D:$ZZ,MATCH($A109,Attendance!$A:$A,0),0))="x")*(Attendance!$D$2:$ZZ$2=_xlfn.XLOOKUP(H$1,'Point System'!$A:$A,'Point System'!$B:$B,""))*(TEXT(Attendance!$D$1:$ZZ$1,"mmm")="Jul"))*_xlfn.XLOOKUP(H$1,'Point System'!$A:$A,'Point System'!$C:$C,0)</f>
        <v>0</v>
      </c>
      <c r="I109" s="233" cm="1">
        <f t="array" ref="I109">SUMPRODUCT((LOWER(INDEX(Attendance!$D:$ZZ,MATCH($A109,Attendance!$A:$A,0),0))="x")*(Attendance!$D$2:$ZZ$2=_xlfn.XLOOKUP(I$1,'Point System'!$A:$A,'Point System'!$B:$B,""))*(TEXT(Attendance!$D$1:$ZZ$1,"mmm")="Jul"))*_xlfn.XLOOKUP(I$1,'Point System'!$A:$A,'Point System'!$C:$C,0)</f>
        <v>0</v>
      </c>
      <c r="J109" s="233" cm="1">
        <f t="array" ref="J109">SUMPRODUCT((LOWER(INDEX(Attendance!$D:$ZZ,MATCH($A109,Attendance!$A:$A,0),0))="x")*(Attendance!$D$2:$ZZ$2=_xlfn.XLOOKUP(J$1,'Point System'!$A:$A,'Point System'!$B:$B,""))*(TEXT(Attendance!$D$1:$ZZ$1,"mmm")="Jul"))*_xlfn.XLOOKUP(J$1,'Point System'!$A:$A,'Point System'!$C:$C,0)</f>
        <v>0</v>
      </c>
      <c r="K109" s="233" cm="1">
        <f t="array" ref="K109">SUMPRODUCT((LOWER(INDEX(Attendance!$D:$ZZ,MATCH($A109,Attendance!$A:$A,0),0))="x")*(Attendance!$D$2:$ZZ$2=_xlfn.XLOOKUP(K$1,'Point System'!$A:$A,'Point System'!$B:$B,""))*(TEXT(Attendance!$D$1:$ZZ$1,"mmm")="Jul"))*_xlfn.XLOOKUP(K$1,'Point System'!$A:$A,'Point System'!$C:$C,0)</f>
        <v>0</v>
      </c>
      <c r="L109" s="188"/>
      <c r="M109" s="188"/>
      <c r="N109" s="188"/>
      <c r="O109" s="188"/>
      <c r="P109" s="241">
        <f t="shared" si="3"/>
        <v>0</v>
      </c>
      <c r="Q109" s="242">
        <f>IFERROR(INDEX(Deduction!$AU:$AU,MATCH($A109,Deduction!$A:$A,0))*_xlfn.XLOOKUP(Q$1,'Point System'!$E:$E,'Point System'!$G:$G,0),0)</f>
        <v>0</v>
      </c>
      <c r="R109" s="242">
        <f>IFERROR(INDEX(Deduction!$AV:$AV,MATCH($A109,Deduction!$A:$A,0))*_xlfn.XLOOKUP(R$1,'Point System'!$E:$E,'Point System'!$G:$G,0),0)</f>
        <v>0</v>
      </c>
      <c r="S109" s="242">
        <f>IFERROR(INDEX(Deduction!$AW:$AW,MATCH($A109,Deduction!$A:$A,0))*_xlfn.XLOOKUP(S$1,'Point System'!$E:$E,'Point System'!$G:$G,0),0)</f>
        <v>0</v>
      </c>
      <c r="T109" s="242">
        <f>IFERROR(INDEX(Deduction!$AX:$AX,MATCH($A109,Deduction!$A:$A,0))*_xlfn.XLOOKUP(T$1,'Point System'!$E:$E,'Point System'!$G:$G,0),0)</f>
        <v>0</v>
      </c>
      <c r="U109" s="242">
        <f>IFERROR(INDEX(Deduction!$AY:$AY,MATCH($A109,Deduction!$A:$A,0))*_xlfn.XLOOKUP(U$1,'Point System'!$E:$E,'Point System'!$G:$G,0),0)</f>
        <v>0</v>
      </c>
      <c r="V109" s="242">
        <f>IFERROR(INDEX(Deduction!$AZ:$AZ,MATCH($A109,Deduction!$A:$A,0))*_xlfn.XLOOKUP(V$1,'Point System'!$E:$E,'Point System'!$G:$G,0),0)</f>
        <v>0</v>
      </c>
      <c r="W109" s="241">
        <f t="shared" si="4"/>
        <v>0</v>
      </c>
      <c r="X109" s="241">
        <f t="shared" si="5"/>
        <v>0</v>
      </c>
      <c r="Y109" s="244" cm="1">
        <f t="array" ref="Y109">IFERROR(SUMPRODUCT((LOWER(INDEX(Attendance!$E:$ZZ,MATCH($A109,Attendance!$A:$A,0),0))="x")*(TEXT(Attendance!$E$1:$ZZ$1,"mmm")="Jul"))/SUMPRODUCT((Attendance!$E$1:$ZZ$1&lt;&gt;"")*(TEXT(Attendance!$E$1:$ZZ$1,"mmm")="Jul")),0)</f>
        <v>0</v>
      </c>
      <c r="Z109" s="245" cm="1">
        <f t="array" ref="Z109">IFERROR(SUMPRODUCT((LOWER(INDEX(Attendance!$E:$ZZ,MATCH($A109,Attendance!$A:$A,0),0))="x")*(Attendance!$E$2:$ZZ$2=_xlfn.XLOOKUP(E$1,'Point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10" spans="1:26" x14ac:dyDescent="0.25">
      <c r="A110" s="58">
        <f>Attendance!A109</f>
        <v>107</v>
      </c>
      <c r="B110" s="60" t="str">
        <f>IF($A110=0,"",IFERROR(_xlfn.LET(_xlpm.x,INDEX(Attendance!$B:$B,MATCH($A110,Attendance!$A:$A,0)),IF(_xlpm.x=0,"",_xlpm.x)),""))</f>
        <v/>
      </c>
      <c r="C110" s="60" t="str">
        <f>IF($A110=0,"",IFERROR(_xlfn.LET(_xlpm.x,INDEX(Attendance!$C:$C,MATCH($A110,Attendance!$A:$A,0)),IF(_xlpm.x=0,"",_xlpm.x)),""))</f>
        <v/>
      </c>
      <c r="D110" s="60" t="str">
        <f>IF($A110=0,"",IFERROR(_xlfn.LET(_xlpm.x,INDEX(Attendance!$D:$D,MATCH($A110,Attendance!$A:$A,0)),IF(_xlpm.x=0,"",_xlpm.x)),""))</f>
        <v/>
      </c>
      <c r="E110" s="233" cm="1">
        <f t="array" ref="E110">SUMPRODUCT((LOWER(INDEX(Attendance!$D:$ZZ,MATCH($A110,Attendance!$A:$A,0),0))="x")*(Attendance!$D$2:$ZZ$2=_xlfn.XLOOKUP(E$1,'Point System'!$A:$A,'Point System'!$B:$B,""))*(TEXT(Attendance!$D$1:$ZZ$1,"mmm")="Jul"))*_xlfn.XLOOKUP(E$1,'Point System'!$A:$A,'Point System'!$C:$C,0)</f>
        <v>0</v>
      </c>
      <c r="F110" s="233" cm="1">
        <f t="array" ref="F110">SUMPRODUCT((LOWER(INDEX(Attendance!$D:$ZZ,MATCH($A110,Attendance!$A:$A,0),0))="x")*(Attendance!$D$2:$ZZ$2=_xlfn.XLOOKUP(F$1,'Point System'!$A:$A,'Point System'!$B:$B,""))*(TEXT(Attendance!$D$1:$ZZ$1,"mmm")="Jul"))*_xlfn.XLOOKUP(F$1,'Point System'!$A:$A,'Point System'!$C:$C,0)</f>
        <v>0</v>
      </c>
      <c r="G110" s="233" cm="1">
        <f t="array" ref="G110">SUMPRODUCT((LOWER(INDEX(Attendance!$D:$ZZ,MATCH($A110,Attendance!$A:$A,0),0))="x")*(Attendance!$D$2:$ZZ$2=_xlfn.XLOOKUP(G$1,'Point System'!$A:$A,'Point System'!$B:$B,""))*(TEXT(Attendance!$D$1:$ZZ$1,"mmm")="Jul"))*_xlfn.XLOOKUP(G$1,'Point System'!$A:$A,'Point System'!$C:$C,0)</f>
        <v>0</v>
      </c>
      <c r="H110" s="233" cm="1">
        <f t="array" ref="H110">SUMPRODUCT((LOWER(INDEX(Attendance!$D:$ZZ,MATCH($A110,Attendance!$A:$A,0),0))="x")*(Attendance!$D$2:$ZZ$2=_xlfn.XLOOKUP(H$1,'Point System'!$A:$A,'Point System'!$B:$B,""))*(TEXT(Attendance!$D$1:$ZZ$1,"mmm")="Jul"))*_xlfn.XLOOKUP(H$1,'Point System'!$A:$A,'Point System'!$C:$C,0)</f>
        <v>0</v>
      </c>
      <c r="I110" s="233" cm="1">
        <f t="array" ref="I110">SUMPRODUCT((LOWER(INDEX(Attendance!$D:$ZZ,MATCH($A110,Attendance!$A:$A,0),0))="x")*(Attendance!$D$2:$ZZ$2=_xlfn.XLOOKUP(I$1,'Point System'!$A:$A,'Point System'!$B:$B,""))*(TEXT(Attendance!$D$1:$ZZ$1,"mmm")="Jul"))*_xlfn.XLOOKUP(I$1,'Point System'!$A:$A,'Point System'!$C:$C,0)</f>
        <v>0</v>
      </c>
      <c r="J110" s="233" cm="1">
        <f t="array" ref="J110">SUMPRODUCT((LOWER(INDEX(Attendance!$D:$ZZ,MATCH($A110,Attendance!$A:$A,0),0))="x")*(Attendance!$D$2:$ZZ$2=_xlfn.XLOOKUP(J$1,'Point System'!$A:$A,'Point System'!$B:$B,""))*(TEXT(Attendance!$D$1:$ZZ$1,"mmm")="Jul"))*_xlfn.XLOOKUP(J$1,'Point System'!$A:$A,'Point System'!$C:$C,0)</f>
        <v>0</v>
      </c>
      <c r="K110" s="233" cm="1">
        <f t="array" ref="K110">SUMPRODUCT((LOWER(INDEX(Attendance!$D:$ZZ,MATCH($A110,Attendance!$A:$A,0),0))="x")*(Attendance!$D$2:$ZZ$2=_xlfn.XLOOKUP(K$1,'Point System'!$A:$A,'Point System'!$B:$B,""))*(TEXT(Attendance!$D$1:$ZZ$1,"mmm")="Jul"))*_xlfn.XLOOKUP(K$1,'Point System'!$A:$A,'Point System'!$C:$C,0)</f>
        <v>0</v>
      </c>
      <c r="L110" s="188"/>
      <c r="M110" s="188"/>
      <c r="N110" s="188"/>
      <c r="O110" s="188"/>
      <c r="P110" s="241">
        <f t="shared" si="3"/>
        <v>0</v>
      </c>
      <c r="Q110" s="242">
        <f>IFERROR(INDEX(Deduction!$AU:$AU,MATCH($A110,Deduction!$A:$A,0))*_xlfn.XLOOKUP(Q$1,'Point System'!$E:$E,'Point System'!$G:$G,0),0)</f>
        <v>0</v>
      </c>
      <c r="R110" s="242">
        <f>IFERROR(INDEX(Deduction!$AV:$AV,MATCH($A110,Deduction!$A:$A,0))*_xlfn.XLOOKUP(R$1,'Point System'!$E:$E,'Point System'!$G:$G,0),0)</f>
        <v>0</v>
      </c>
      <c r="S110" s="242">
        <f>IFERROR(INDEX(Deduction!$AW:$AW,MATCH($A110,Deduction!$A:$A,0))*_xlfn.XLOOKUP(S$1,'Point System'!$E:$E,'Point System'!$G:$G,0),0)</f>
        <v>0</v>
      </c>
      <c r="T110" s="242">
        <f>IFERROR(INDEX(Deduction!$AX:$AX,MATCH($A110,Deduction!$A:$A,0))*_xlfn.XLOOKUP(T$1,'Point System'!$E:$E,'Point System'!$G:$G,0),0)</f>
        <v>0</v>
      </c>
      <c r="U110" s="242">
        <f>IFERROR(INDEX(Deduction!$AY:$AY,MATCH($A110,Deduction!$A:$A,0))*_xlfn.XLOOKUP(U$1,'Point System'!$E:$E,'Point System'!$G:$G,0),0)</f>
        <v>0</v>
      </c>
      <c r="V110" s="242">
        <f>IFERROR(INDEX(Deduction!$AZ:$AZ,MATCH($A110,Deduction!$A:$A,0))*_xlfn.XLOOKUP(V$1,'Point System'!$E:$E,'Point System'!$G:$G,0),0)</f>
        <v>0</v>
      </c>
      <c r="W110" s="241">
        <f t="shared" si="4"/>
        <v>0</v>
      </c>
      <c r="X110" s="241">
        <f t="shared" si="5"/>
        <v>0</v>
      </c>
      <c r="Y110" s="244" cm="1">
        <f t="array" ref="Y110">IFERROR(SUMPRODUCT((LOWER(INDEX(Attendance!$E:$ZZ,MATCH($A110,Attendance!$A:$A,0),0))="x")*(TEXT(Attendance!$E$1:$ZZ$1,"mmm")="Jul"))/SUMPRODUCT((Attendance!$E$1:$ZZ$1&lt;&gt;"")*(TEXT(Attendance!$E$1:$ZZ$1,"mmm")="Jul")),0)</f>
        <v>0</v>
      </c>
      <c r="Z110" s="245" cm="1">
        <f t="array" ref="Z110">IFERROR(SUMPRODUCT((LOWER(INDEX(Attendance!$E:$ZZ,MATCH($A110,Attendance!$A:$A,0),0))="x")*(Attendance!$E$2:$ZZ$2=_xlfn.XLOOKUP(E$1,'Point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11" spans="1:26" x14ac:dyDescent="0.25">
      <c r="A111" s="60">
        <f>Attendance!A110</f>
        <v>108</v>
      </c>
      <c r="B111" s="60" t="str">
        <f>IF($A111=0,"",IFERROR(_xlfn.LET(_xlpm.x,INDEX(Attendance!$B:$B,MATCH($A111,Attendance!$A:$A,0)),IF(_xlpm.x=0,"",_xlpm.x)),""))</f>
        <v/>
      </c>
      <c r="C111" s="60" t="str">
        <f>IF($A111=0,"",IFERROR(_xlfn.LET(_xlpm.x,INDEX(Attendance!$C:$C,MATCH($A111,Attendance!$A:$A,0)),IF(_xlpm.x=0,"",_xlpm.x)),""))</f>
        <v/>
      </c>
      <c r="D111" s="60" t="str">
        <f>IF($A111=0,"",IFERROR(_xlfn.LET(_xlpm.x,INDEX(Attendance!$D:$D,MATCH($A111,Attendance!$A:$A,0)),IF(_xlpm.x=0,"",_xlpm.x)),""))</f>
        <v/>
      </c>
      <c r="E111" s="233" cm="1">
        <f t="array" ref="E111">SUMPRODUCT((LOWER(INDEX(Attendance!$D:$ZZ,MATCH($A111,Attendance!$A:$A,0),0))="x")*(Attendance!$D$2:$ZZ$2=_xlfn.XLOOKUP(E$1,'Point System'!$A:$A,'Point System'!$B:$B,""))*(TEXT(Attendance!$D$1:$ZZ$1,"mmm")="Jul"))*_xlfn.XLOOKUP(E$1,'Point System'!$A:$A,'Point System'!$C:$C,0)</f>
        <v>0</v>
      </c>
      <c r="F111" s="233" cm="1">
        <f t="array" ref="F111">SUMPRODUCT((LOWER(INDEX(Attendance!$D:$ZZ,MATCH($A111,Attendance!$A:$A,0),0))="x")*(Attendance!$D$2:$ZZ$2=_xlfn.XLOOKUP(F$1,'Point System'!$A:$A,'Point System'!$B:$B,""))*(TEXT(Attendance!$D$1:$ZZ$1,"mmm")="Jul"))*_xlfn.XLOOKUP(F$1,'Point System'!$A:$A,'Point System'!$C:$C,0)</f>
        <v>0</v>
      </c>
      <c r="G111" s="233" cm="1">
        <f t="array" ref="G111">SUMPRODUCT((LOWER(INDEX(Attendance!$D:$ZZ,MATCH($A111,Attendance!$A:$A,0),0))="x")*(Attendance!$D$2:$ZZ$2=_xlfn.XLOOKUP(G$1,'Point System'!$A:$A,'Point System'!$B:$B,""))*(TEXT(Attendance!$D$1:$ZZ$1,"mmm")="Jul"))*_xlfn.XLOOKUP(G$1,'Point System'!$A:$A,'Point System'!$C:$C,0)</f>
        <v>0</v>
      </c>
      <c r="H111" s="233" cm="1">
        <f t="array" ref="H111">SUMPRODUCT((LOWER(INDEX(Attendance!$D:$ZZ,MATCH($A111,Attendance!$A:$A,0),0))="x")*(Attendance!$D$2:$ZZ$2=_xlfn.XLOOKUP(H$1,'Point System'!$A:$A,'Point System'!$B:$B,""))*(TEXT(Attendance!$D$1:$ZZ$1,"mmm")="Jul"))*_xlfn.XLOOKUP(H$1,'Point System'!$A:$A,'Point System'!$C:$C,0)</f>
        <v>0</v>
      </c>
      <c r="I111" s="233" cm="1">
        <f t="array" ref="I111">SUMPRODUCT((LOWER(INDEX(Attendance!$D:$ZZ,MATCH($A111,Attendance!$A:$A,0),0))="x")*(Attendance!$D$2:$ZZ$2=_xlfn.XLOOKUP(I$1,'Point System'!$A:$A,'Point System'!$B:$B,""))*(TEXT(Attendance!$D$1:$ZZ$1,"mmm")="Jul"))*_xlfn.XLOOKUP(I$1,'Point System'!$A:$A,'Point System'!$C:$C,0)</f>
        <v>0</v>
      </c>
      <c r="J111" s="233" cm="1">
        <f t="array" ref="J111">SUMPRODUCT((LOWER(INDEX(Attendance!$D:$ZZ,MATCH($A111,Attendance!$A:$A,0),0))="x")*(Attendance!$D$2:$ZZ$2=_xlfn.XLOOKUP(J$1,'Point System'!$A:$A,'Point System'!$B:$B,""))*(TEXT(Attendance!$D$1:$ZZ$1,"mmm")="Jul"))*_xlfn.XLOOKUP(J$1,'Point System'!$A:$A,'Point System'!$C:$C,0)</f>
        <v>0</v>
      </c>
      <c r="K111" s="233" cm="1">
        <f t="array" ref="K111">SUMPRODUCT((LOWER(INDEX(Attendance!$D:$ZZ,MATCH($A111,Attendance!$A:$A,0),0))="x")*(Attendance!$D$2:$ZZ$2=_xlfn.XLOOKUP(K$1,'Point System'!$A:$A,'Point System'!$B:$B,""))*(TEXT(Attendance!$D$1:$ZZ$1,"mmm")="Jul"))*_xlfn.XLOOKUP(K$1,'Point System'!$A:$A,'Point System'!$C:$C,0)</f>
        <v>0</v>
      </c>
      <c r="L111" s="188"/>
      <c r="M111" s="188"/>
      <c r="N111" s="188"/>
      <c r="O111" s="188"/>
      <c r="P111" s="241">
        <f t="shared" si="3"/>
        <v>0</v>
      </c>
      <c r="Q111" s="242">
        <f>IFERROR(INDEX(Deduction!$AU:$AU,MATCH($A111,Deduction!$A:$A,0))*_xlfn.XLOOKUP(Q$1,'Point System'!$E:$E,'Point System'!$G:$G,0),0)</f>
        <v>0</v>
      </c>
      <c r="R111" s="242">
        <f>IFERROR(INDEX(Deduction!$AV:$AV,MATCH($A111,Deduction!$A:$A,0))*_xlfn.XLOOKUP(R$1,'Point System'!$E:$E,'Point System'!$G:$G,0),0)</f>
        <v>0</v>
      </c>
      <c r="S111" s="242">
        <f>IFERROR(INDEX(Deduction!$AW:$AW,MATCH($A111,Deduction!$A:$A,0))*_xlfn.XLOOKUP(S$1,'Point System'!$E:$E,'Point System'!$G:$G,0),0)</f>
        <v>0</v>
      </c>
      <c r="T111" s="242">
        <f>IFERROR(INDEX(Deduction!$AX:$AX,MATCH($A111,Deduction!$A:$A,0))*_xlfn.XLOOKUP(T$1,'Point System'!$E:$E,'Point System'!$G:$G,0),0)</f>
        <v>0</v>
      </c>
      <c r="U111" s="242">
        <f>IFERROR(INDEX(Deduction!$AY:$AY,MATCH($A111,Deduction!$A:$A,0))*_xlfn.XLOOKUP(U$1,'Point System'!$E:$E,'Point System'!$G:$G,0),0)</f>
        <v>0</v>
      </c>
      <c r="V111" s="242">
        <f>IFERROR(INDEX(Deduction!$AZ:$AZ,MATCH($A111,Deduction!$A:$A,0))*_xlfn.XLOOKUP(V$1,'Point System'!$E:$E,'Point System'!$G:$G,0),0)</f>
        <v>0</v>
      </c>
      <c r="W111" s="241">
        <f t="shared" si="4"/>
        <v>0</v>
      </c>
      <c r="X111" s="241">
        <f t="shared" si="5"/>
        <v>0</v>
      </c>
      <c r="Y111" s="244" cm="1">
        <f t="array" ref="Y111">IFERROR(SUMPRODUCT((LOWER(INDEX(Attendance!$E:$ZZ,MATCH($A111,Attendance!$A:$A,0),0))="x")*(TEXT(Attendance!$E$1:$ZZ$1,"mmm")="Jul"))/SUMPRODUCT((Attendance!$E$1:$ZZ$1&lt;&gt;"")*(TEXT(Attendance!$E$1:$ZZ$1,"mmm")="Jul")),0)</f>
        <v>0</v>
      </c>
      <c r="Z111" s="245" cm="1">
        <f t="array" ref="Z111">IFERROR(SUMPRODUCT((LOWER(INDEX(Attendance!$E:$ZZ,MATCH($A111,Attendance!$A:$A,0),0))="x")*(Attendance!$E$2:$ZZ$2=_xlfn.XLOOKUP(E$1,'Point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12" spans="1:26" x14ac:dyDescent="0.25">
      <c r="A112" s="58">
        <f>Attendance!A111</f>
        <v>109</v>
      </c>
      <c r="B112" s="60" t="str">
        <f>IF($A112=0,"",IFERROR(_xlfn.LET(_xlpm.x,INDEX(Attendance!$B:$B,MATCH($A112,Attendance!$A:$A,0)),IF(_xlpm.x=0,"",_xlpm.x)),""))</f>
        <v/>
      </c>
      <c r="C112" s="60" t="str">
        <f>IF($A112=0,"",IFERROR(_xlfn.LET(_xlpm.x,INDEX(Attendance!$C:$C,MATCH($A112,Attendance!$A:$A,0)),IF(_xlpm.x=0,"",_xlpm.x)),""))</f>
        <v/>
      </c>
      <c r="D112" s="60" t="str">
        <f>IF($A112=0,"",IFERROR(_xlfn.LET(_xlpm.x,INDEX(Attendance!$D:$D,MATCH($A112,Attendance!$A:$A,0)),IF(_xlpm.x=0,"",_xlpm.x)),""))</f>
        <v/>
      </c>
      <c r="E112" s="233" cm="1">
        <f t="array" ref="E112">SUMPRODUCT((LOWER(INDEX(Attendance!$D:$ZZ,MATCH($A112,Attendance!$A:$A,0),0))="x")*(Attendance!$D$2:$ZZ$2=_xlfn.XLOOKUP(E$1,'Point System'!$A:$A,'Point System'!$B:$B,""))*(TEXT(Attendance!$D$1:$ZZ$1,"mmm")="Jul"))*_xlfn.XLOOKUP(E$1,'Point System'!$A:$A,'Point System'!$C:$C,0)</f>
        <v>0</v>
      </c>
      <c r="F112" s="233" cm="1">
        <f t="array" ref="F112">SUMPRODUCT((LOWER(INDEX(Attendance!$D:$ZZ,MATCH($A112,Attendance!$A:$A,0),0))="x")*(Attendance!$D$2:$ZZ$2=_xlfn.XLOOKUP(F$1,'Point System'!$A:$A,'Point System'!$B:$B,""))*(TEXT(Attendance!$D$1:$ZZ$1,"mmm")="Jul"))*_xlfn.XLOOKUP(F$1,'Point System'!$A:$A,'Point System'!$C:$C,0)</f>
        <v>0</v>
      </c>
      <c r="G112" s="233" cm="1">
        <f t="array" ref="G112">SUMPRODUCT((LOWER(INDEX(Attendance!$D:$ZZ,MATCH($A112,Attendance!$A:$A,0),0))="x")*(Attendance!$D$2:$ZZ$2=_xlfn.XLOOKUP(G$1,'Point System'!$A:$A,'Point System'!$B:$B,""))*(TEXT(Attendance!$D$1:$ZZ$1,"mmm")="Jul"))*_xlfn.XLOOKUP(G$1,'Point System'!$A:$A,'Point System'!$C:$C,0)</f>
        <v>0</v>
      </c>
      <c r="H112" s="233" cm="1">
        <f t="array" ref="H112">SUMPRODUCT((LOWER(INDEX(Attendance!$D:$ZZ,MATCH($A112,Attendance!$A:$A,0),0))="x")*(Attendance!$D$2:$ZZ$2=_xlfn.XLOOKUP(H$1,'Point System'!$A:$A,'Point System'!$B:$B,""))*(TEXT(Attendance!$D$1:$ZZ$1,"mmm")="Jul"))*_xlfn.XLOOKUP(H$1,'Point System'!$A:$A,'Point System'!$C:$C,0)</f>
        <v>0</v>
      </c>
      <c r="I112" s="233" cm="1">
        <f t="array" ref="I112">SUMPRODUCT((LOWER(INDEX(Attendance!$D:$ZZ,MATCH($A112,Attendance!$A:$A,0),0))="x")*(Attendance!$D$2:$ZZ$2=_xlfn.XLOOKUP(I$1,'Point System'!$A:$A,'Point System'!$B:$B,""))*(TEXT(Attendance!$D$1:$ZZ$1,"mmm")="Jul"))*_xlfn.XLOOKUP(I$1,'Point System'!$A:$A,'Point System'!$C:$C,0)</f>
        <v>0</v>
      </c>
      <c r="J112" s="233" cm="1">
        <f t="array" ref="J112">SUMPRODUCT((LOWER(INDEX(Attendance!$D:$ZZ,MATCH($A112,Attendance!$A:$A,0),0))="x")*(Attendance!$D$2:$ZZ$2=_xlfn.XLOOKUP(J$1,'Point System'!$A:$A,'Point System'!$B:$B,""))*(TEXT(Attendance!$D$1:$ZZ$1,"mmm")="Jul"))*_xlfn.XLOOKUP(J$1,'Point System'!$A:$A,'Point System'!$C:$C,0)</f>
        <v>0</v>
      </c>
      <c r="K112" s="233" cm="1">
        <f t="array" ref="K112">SUMPRODUCT((LOWER(INDEX(Attendance!$D:$ZZ,MATCH($A112,Attendance!$A:$A,0),0))="x")*(Attendance!$D$2:$ZZ$2=_xlfn.XLOOKUP(K$1,'Point System'!$A:$A,'Point System'!$B:$B,""))*(TEXT(Attendance!$D$1:$ZZ$1,"mmm")="Jul"))*_xlfn.XLOOKUP(K$1,'Point System'!$A:$A,'Point System'!$C:$C,0)</f>
        <v>0</v>
      </c>
      <c r="L112" s="188"/>
      <c r="M112" s="188"/>
      <c r="N112" s="188"/>
      <c r="O112" s="188"/>
      <c r="P112" s="241">
        <f t="shared" si="3"/>
        <v>0</v>
      </c>
      <c r="Q112" s="242">
        <f>IFERROR(INDEX(Deduction!$AU:$AU,MATCH($A112,Deduction!$A:$A,0))*_xlfn.XLOOKUP(Q$1,'Point System'!$E:$E,'Point System'!$G:$G,0),0)</f>
        <v>0</v>
      </c>
      <c r="R112" s="242">
        <f>IFERROR(INDEX(Deduction!$AV:$AV,MATCH($A112,Deduction!$A:$A,0))*_xlfn.XLOOKUP(R$1,'Point System'!$E:$E,'Point System'!$G:$G,0),0)</f>
        <v>0</v>
      </c>
      <c r="S112" s="242">
        <f>IFERROR(INDEX(Deduction!$AW:$AW,MATCH($A112,Deduction!$A:$A,0))*_xlfn.XLOOKUP(S$1,'Point System'!$E:$E,'Point System'!$G:$G,0),0)</f>
        <v>0</v>
      </c>
      <c r="T112" s="242">
        <f>IFERROR(INDEX(Deduction!$AX:$AX,MATCH($A112,Deduction!$A:$A,0))*_xlfn.XLOOKUP(T$1,'Point System'!$E:$E,'Point System'!$G:$G,0),0)</f>
        <v>0</v>
      </c>
      <c r="U112" s="242">
        <f>IFERROR(INDEX(Deduction!$AY:$AY,MATCH($A112,Deduction!$A:$A,0))*_xlfn.XLOOKUP(U$1,'Point System'!$E:$E,'Point System'!$G:$G,0),0)</f>
        <v>0</v>
      </c>
      <c r="V112" s="242">
        <f>IFERROR(INDEX(Deduction!$AZ:$AZ,MATCH($A112,Deduction!$A:$A,0))*_xlfn.XLOOKUP(V$1,'Point System'!$E:$E,'Point System'!$G:$G,0),0)</f>
        <v>0</v>
      </c>
      <c r="W112" s="241">
        <f t="shared" si="4"/>
        <v>0</v>
      </c>
      <c r="X112" s="241">
        <f t="shared" si="5"/>
        <v>0</v>
      </c>
      <c r="Y112" s="244" cm="1">
        <f t="array" ref="Y112">IFERROR(SUMPRODUCT((LOWER(INDEX(Attendance!$E:$ZZ,MATCH($A112,Attendance!$A:$A,0),0))="x")*(TEXT(Attendance!$E$1:$ZZ$1,"mmm")="Jul"))/SUMPRODUCT((Attendance!$E$1:$ZZ$1&lt;&gt;"")*(TEXT(Attendance!$E$1:$ZZ$1,"mmm")="Jul")),0)</f>
        <v>0</v>
      </c>
      <c r="Z112" s="245" cm="1">
        <f t="array" ref="Z112">IFERROR(SUMPRODUCT((LOWER(INDEX(Attendance!$E:$ZZ,MATCH($A112,Attendance!$A:$A,0),0))="x")*(Attendance!$E$2:$ZZ$2=_xlfn.XLOOKUP(E$1,'Point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13" spans="1:26" x14ac:dyDescent="0.25">
      <c r="A113" s="60">
        <f>Attendance!A112</f>
        <v>110</v>
      </c>
      <c r="B113" s="60" t="str">
        <f>IF($A113=0,"",IFERROR(_xlfn.LET(_xlpm.x,INDEX(Attendance!$B:$B,MATCH($A113,Attendance!$A:$A,0)),IF(_xlpm.x=0,"",_xlpm.x)),""))</f>
        <v/>
      </c>
      <c r="C113" s="60" t="str">
        <f>IF($A113=0,"",IFERROR(_xlfn.LET(_xlpm.x,INDEX(Attendance!$C:$C,MATCH($A113,Attendance!$A:$A,0)),IF(_xlpm.x=0,"",_xlpm.x)),""))</f>
        <v/>
      </c>
      <c r="D113" s="60" t="str">
        <f>IF($A113=0,"",IFERROR(_xlfn.LET(_xlpm.x,INDEX(Attendance!$D:$D,MATCH($A113,Attendance!$A:$A,0)),IF(_xlpm.x=0,"",_xlpm.x)),""))</f>
        <v/>
      </c>
      <c r="E113" s="233" cm="1">
        <f t="array" ref="E113">SUMPRODUCT((LOWER(INDEX(Attendance!$D:$ZZ,MATCH($A113,Attendance!$A:$A,0),0))="x")*(Attendance!$D$2:$ZZ$2=_xlfn.XLOOKUP(E$1,'Point System'!$A:$A,'Point System'!$B:$B,""))*(TEXT(Attendance!$D$1:$ZZ$1,"mmm")="Jul"))*_xlfn.XLOOKUP(E$1,'Point System'!$A:$A,'Point System'!$C:$C,0)</f>
        <v>0</v>
      </c>
      <c r="F113" s="233" cm="1">
        <f t="array" ref="F113">SUMPRODUCT((LOWER(INDEX(Attendance!$D:$ZZ,MATCH($A113,Attendance!$A:$A,0),0))="x")*(Attendance!$D$2:$ZZ$2=_xlfn.XLOOKUP(F$1,'Point System'!$A:$A,'Point System'!$B:$B,""))*(TEXT(Attendance!$D$1:$ZZ$1,"mmm")="Jul"))*_xlfn.XLOOKUP(F$1,'Point System'!$A:$A,'Point System'!$C:$C,0)</f>
        <v>0</v>
      </c>
      <c r="G113" s="233" cm="1">
        <f t="array" ref="G113">SUMPRODUCT((LOWER(INDEX(Attendance!$D:$ZZ,MATCH($A113,Attendance!$A:$A,0),0))="x")*(Attendance!$D$2:$ZZ$2=_xlfn.XLOOKUP(G$1,'Point System'!$A:$A,'Point System'!$B:$B,""))*(TEXT(Attendance!$D$1:$ZZ$1,"mmm")="Jul"))*_xlfn.XLOOKUP(G$1,'Point System'!$A:$A,'Point System'!$C:$C,0)</f>
        <v>0</v>
      </c>
      <c r="H113" s="233" cm="1">
        <f t="array" ref="H113">SUMPRODUCT((LOWER(INDEX(Attendance!$D:$ZZ,MATCH($A113,Attendance!$A:$A,0),0))="x")*(Attendance!$D$2:$ZZ$2=_xlfn.XLOOKUP(H$1,'Point System'!$A:$A,'Point System'!$B:$B,""))*(TEXT(Attendance!$D$1:$ZZ$1,"mmm")="Jul"))*_xlfn.XLOOKUP(H$1,'Point System'!$A:$A,'Point System'!$C:$C,0)</f>
        <v>0</v>
      </c>
      <c r="I113" s="233" cm="1">
        <f t="array" ref="I113">SUMPRODUCT((LOWER(INDEX(Attendance!$D:$ZZ,MATCH($A113,Attendance!$A:$A,0),0))="x")*(Attendance!$D$2:$ZZ$2=_xlfn.XLOOKUP(I$1,'Point System'!$A:$A,'Point System'!$B:$B,""))*(TEXT(Attendance!$D$1:$ZZ$1,"mmm")="Jul"))*_xlfn.XLOOKUP(I$1,'Point System'!$A:$A,'Point System'!$C:$C,0)</f>
        <v>0</v>
      </c>
      <c r="J113" s="233" cm="1">
        <f t="array" ref="J113">SUMPRODUCT((LOWER(INDEX(Attendance!$D:$ZZ,MATCH($A113,Attendance!$A:$A,0),0))="x")*(Attendance!$D$2:$ZZ$2=_xlfn.XLOOKUP(J$1,'Point System'!$A:$A,'Point System'!$B:$B,""))*(TEXT(Attendance!$D$1:$ZZ$1,"mmm")="Jul"))*_xlfn.XLOOKUP(J$1,'Point System'!$A:$A,'Point System'!$C:$C,0)</f>
        <v>0</v>
      </c>
      <c r="K113" s="233" cm="1">
        <f t="array" ref="K113">SUMPRODUCT((LOWER(INDEX(Attendance!$D:$ZZ,MATCH($A113,Attendance!$A:$A,0),0))="x")*(Attendance!$D$2:$ZZ$2=_xlfn.XLOOKUP(K$1,'Point System'!$A:$A,'Point System'!$B:$B,""))*(TEXT(Attendance!$D$1:$ZZ$1,"mmm")="Jul"))*_xlfn.XLOOKUP(K$1,'Point System'!$A:$A,'Point System'!$C:$C,0)</f>
        <v>0</v>
      </c>
      <c r="L113" s="188"/>
      <c r="M113" s="188"/>
      <c r="N113" s="188"/>
      <c r="O113" s="188"/>
      <c r="P113" s="241">
        <f t="shared" si="3"/>
        <v>0</v>
      </c>
      <c r="Q113" s="242">
        <f>IFERROR(INDEX(Deduction!$AU:$AU,MATCH($A113,Deduction!$A:$A,0))*_xlfn.XLOOKUP(Q$1,'Point System'!$E:$E,'Point System'!$G:$G,0),0)</f>
        <v>0</v>
      </c>
      <c r="R113" s="242">
        <f>IFERROR(INDEX(Deduction!$AV:$AV,MATCH($A113,Deduction!$A:$A,0))*_xlfn.XLOOKUP(R$1,'Point System'!$E:$E,'Point System'!$G:$G,0),0)</f>
        <v>0</v>
      </c>
      <c r="S113" s="242">
        <f>IFERROR(INDEX(Deduction!$AW:$AW,MATCH($A113,Deduction!$A:$A,0))*_xlfn.XLOOKUP(S$1,'Point System'!$E:$E,'Point System'!$G:$G,0),0)</f>
        <v>0</v>
      </c>
      <c r="T113" s="242">
        <f>IFERROR(INDEX(Deduction!$AX:$AX,MATCH($A113,Deduction!$A:$A,0))*_xlfn.XLOOKUP(T$1,'Point System'!$E:$E,'Point System'!$G:$G,0),0)</f>
        <v>0</v>
      </c>
      <c r="U113" s="242">
        <f>IFERROR(INDEX(Deduction!$AY:$AY,MATCH($A113,Deduction!$A:$A,0))*_xlfn.XLOOKUP(U$1,'Point System'!$E:$E,'Point System'!$G:$G,0),0)</f>
        <v>0</v>
      </c>
      <c r="V113" s="242">
        <f>IFERROR(INDEX(Deduction!$AZ:$AZ,MATCH($A113,Deduction!$A:$A,0))*_xlfn.XLOOKUP(V$1,'Point System'!$E:$E,'Point System'!$G:$G,0),0)</f>
        <v>0</v>
      </c>
      <c r="W113" s="241">
        <f t="shared" si="4"/>
        <v>0</v>
      </c>
      <c r="X113" s="241">
        <f t="shared" si="5"/>
        <v>0</v>
      </c>
      <c r="Y113" s="244" cm="1">
        <f t="array" ref="Y113">IFERROR(SUMPRODUCT((LOWER(INDEX(Attendance!$E:$ZZ,MATCH($A113,Attendance!$A:$A,0),0))="x")*(TEXT(Attendance!$E$1:$ZZ$1,"mmm")="Jul"))/SUMPRODUCT((Attendance!$E$1:$ZZ$1&lt;&gt;"")*(TEXT(Attendance!$E$1:$ZZ$1,"mmm")="Jul")),0)</f>
        <v>0</v>
      </c>
      <c r="Z113" s="245" cm="1">
        <f t="array" ref="Z113">IFERROR(SUMPRODUCT((LOWER(INDEX(Attendance!$E:$ZZ,MATCH($A113,Attendance!$A:$A,0),0))="x")*(Attendance!$E$2:$ZZ$2=_xlfn.XLOOKUP(E$1,'Point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14" spans="1:26" x14ac:dyDescent="0.25">
      <c r="A114" s="58">
        <f>Attendance!A113</f>
        <v>111</v>
      </c>
      <c r="B114" s="60" t="str">
        <f>IF($A114=0,"",IFERROR(_xlfn.LET(_xlpm.x,INDEX(Attendance!$B:$B,MATCH($A114,Attendance!$A:$A,0)),IF(_xlpm.x=0,"",_xlpm.x)),""))</f>
        <v/>
      </c>
      <c r="C114" s="60" t="str">
        <f>IF($A114=0,"",IFERROR(_xlfn.LET(_xlpm.x,INDEX(Attendance!$C:$C,MATCH($A114,Attendance!$A:$A,0)),IF(_xlpm.x=0,"",_xlpm.x)),""))</f>
        <v/>
      </c>
      <c r="D114" s="60" t="str">
        <f>IF($A114=0,"",IFERROR(_xlfn.LET(_xlpm.x,INDEX(Attendance!$D:$D,MATCH($A114,Attendance!$A:$A,0)),IF(_xlpm.x=0,"",_xlpm.x)),""))</f>
        <v/>
      </c>
      <c r="E114" s="233" cm="1">
        <f t="array" ref="E114">SUMPRODUCT((LOWER(INDEX(Attendance!$D:$ZZ,MATCH($A114,Attendance!$A:$A,0),0))="x")*(Attendance!$D$2:$ZZ$2=_xlfn.XLOOKUP(E$1,'Point System'!$A:$A,'Point System'!$B:$B,""))*(TEXT(Attendance!$D$1:$ZZ$1,"mmm")="Jul"))*_xlfn.XLOOKUP(E$1,'Point System'!$A:$A,'Point System'!$C:$C,0)</f>
        <v>0</v>
      </c>
      <c r="F114" s="233" cm="1">
        <f t="array" ref="F114">SUMPRODUCT((LOWER(INDEX(Attendance!$D:$ZZ,MATCH($A114,Attendance!$A:$A,0),0))="x")*(Attendance!$D$2:$ZZ$2=_xlfn.XLOOKUP(F$1,'Point System'!$A:$A,'Point System'!$B:$B,""))*(TEXT(Attendance!$D$1:$ZZ$1,"mmm")="Jul"))*_xlfn.XLOOKUP(F$1,'Point System'!$A:$A,'Point System'!$C:$C,0)</f>
        <v>0</v>
      </c>
      <c r="G114" s="233" cm="1">
        <f t="array" ref="G114">SUMPRODUCT((LOWER(INDEX(Attendance!$D:$ZZ,MATCH($A114,Attendance!$A:$A,0),0))="x")*(Attendance!$D$2:$ZZ$2=_xlfn.XLOOKUP(G$1,'Point System'!$A:$A,'Point System'!$B:$B,""))*(TEXT(Attendance!$D$1:$ZZ$1,"mmm")="Jul"))*_xlfn.XLOOKUP(G$1,'Point System'!$A:$A,'Point System'!$C:$C,0)</f>
        <v>0</v>
      </c>
      <c r="H114" s="233" cm="1">
        <f t="array" ref="H114">SUMPRODUCT((LOWER(INDEX(Attendance!$D:$ZZ,MATCH($A114,Attendance!$A:$A,0),0))="x")*(Attendance!$D$2:$ZZ$2=_xlfn.XLOOKUP(H$1,'Point System'!$A:$A,'Point System'!$B:$B,""))*(TEXT(Attendance!$D$1:$ZZ$1,"mmm")="Jul"))*_xlfn.XLOOKUP(H$1,'Point System'!$A:$A,'Point System'!$C:$C,0)</f>
        <v>0</v>
      </c>
      <c r="I114" s="233" cm="1">
        <f t="array" ref="I114">SUMPRODUCT((LOWER(INDEX(Attendance!$D:$ZZ,MATCH($A114,Attendance!$A:$A,0),0))="x")*(Attendance!$D$2:$ZZ$2=_xlfn.XLOOKUP(I$1,'Point System'!$A:$A,'Point System'!$B:$B,""))*(TEXT(Attendance!$D$1:$ZZ$1,"mmm")="Jul"))*_xlfn.XLOOKUP(I$1,'Point System'!$A:$A,'Point System'!$C:$C,0)</f>
        <v>0</v>
      </c>
      <c r="J114" s="233" cm="1">
        <f t="array" ref="J114">SUMPRODUCT((LOWER(INDEX(Attendance!$D:$ZZ,MATCH($A114,Attendance!$A:$A,0),0))="x")*(Attendance!$D$2:$ZZ$2=_xlfn.XLOOKUP(J$1,'Point System'!$A:$A,'Point System'!$B:$B,""))*(TEXT(Attendance!$D$1:$ZZ$1,"mmm")="Jul"))*_xlfn.XLOOKUP(J$1,'Point System'!$A:$A,'Point System'!$C:$C,0)</f>
        <v>0</v>
      </c>
      <c r="K114" s="233" cm="1">
        <f t="array" ref="K114">SUMPRODUCT((LOWER(INDEX(Attendance!$D:$ZZ,MATCH($A114,Attendance!$A:$A,0),0))="x")*(Attendance!$D$2:$ZZ$2=_xlfn.XLOOKUP(K$1,'Point System'!$A:$A,'Point System'!$B:$B,""))*(TEXT(Attendance!$D$1:$ZZ$1,"mmm")="Jul"))*_xlfn.XLOOKUP(K$1,'Point System'!$A:$A,'Point System'!$C:$C,0)</f>
        <v>0</v>
      </c>
      <c r="L114" s="188"/>
      <c r="M114" s="188"/>
      <c r="N114" s="188"/>
      <c r="O114" s="188"/>
      <c r="P114" s="241">
        <f t="shared" si="3"/>
        <v>0</v>
      </c>
      <c r="Q114" s="242">
        <f>IFERROR(INDEX(Deduction!$AU:$AU,MATCH($A114,Deduction!$A:$A,0))*_xlfn.XLOOKUP(Q$1,'Point System'!$E:$E,'Point System'!$G:$G,0),0)</f>
        <v>0</v>
      </c>
      <c r="R114" s="242">
        <f>IFERROR(INDEX(Deduction!$AV:$AV,MATCH($A114,Deduction!$A:$A,0))*_xlfn.XLOOKUP(R$1,'Point System'!$E:$E,'Point System'!$G:$G,0),0)</f>
        <v>0</v>
      </c>
      <c r="S114" s="242">
        <f>IFERROR(INDEX(Deduction!$AW:$AW,MATCH($A114,Deduction!$A:$A,0))*_xlfn.XLOOKUP(S$1,'Point System'!$E:$E,'Point System'!$G:$G,0),0)</f>
        <v>0</v>
      </c>
      <c r="T114" s="242">
        <f>IFERROR(INDEX(Deduction!$AX:$AX,MATCH($A114,Deduction!$A:$A,0))*_xlfn.XLOOKUP(T$1,'Point System'!$E:$E,'Point System'!$G:$G,0),0)</f>
        <v>0</v>
      </c>
      <c r="U114" s="242">
        <f>IFERROR(INDEX(Deduction!$AY:$AY,MATCH($A114,Deduction!$A:$A,0))*_xlfn.XLOOKUP(U$1,'Point System'!$E:$E,'Point System'!$G:$G,0),0)</f>
        <v>0</v>
      </c>
      <c r="V114" s="242">
        <f>IFERROR(INDEX(Deduction!$AZ:$AZ,MATCH($A114,Deduction!$A:$A,0))*_xlfn.XLOOKUP(V$1,'Point System'!$E:$E,'Point System'!$G:$G,0),0)</f>
        <v>0</v>
      </c>
      <c r="W114" s="241">
        <f t="shared" si="4"/>
        <v>0</v>
      </c>
      <c r="X114" s="241">
        <f t="shared" si="5"/>
        <v>0</v>
      </c>
      <c r="Y114" s="244" cm="1">
        <f t="array" ref="Y114">IFERROR(SUMPRODUCT((LOWER(INDEX(Attendance!$E:$ZZ,MATCH($A114,Attendance!$A:$A,0),0))="x")*(TEXT(Attendance!$E$1:$ZZ$1,"mmm")="Jul"))/SUMPRODUCT((Attendance!$E$1:$ZZ$1&lt;&gt;"")*(TEXT(Attendance!$E$1:$ZZ$1,"mmm")="Jul")),0)</f>
        <v>0</v>
      </c>
      <c r="Z114" s="245" cm="1">
        <f t="array" ref="Z114">IFERROR(SUMPRODUCT((LOWER(INDEX(Attendance!$E:$ZZ,MATCH($A114,Attendance!$A:$A,0),0))="x")*(Attendance!$E$2:$ZZ$2=_xlfn.XLOOKUP(E$1,'Point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15" spans="1:26" x14ac:dyDescent="0.25">
      <c r="A115" s="60">
        <f>Attendance!A114</f>
        <v>112</v>
      </c>
      <c r="B115" s="60" t="str">
        <f>IF($A115=0,"",IFERROR(_xlfn.LET(_xlpm.x,INDEX(Attendance!$B:$B,MATCH($A115,Attendance!$A:$A,0)),IF(_xlpm.x=0,"",_xlpm.x)),""))</f>
        <v/>
      </c>
      <c r="C115" s="60" t="str">
        <f>IF($A115=0,"",IFERROR(_xlfn.LET(_xlpm.x,INDEX(Attendance!$C:$C,MATCH($A115,Attendance!$A:$A,0)),IF(_xlpm.x=0,"",_xlpm.x)),""))</f>
        <v/>
      </c>
      <c r="D115" s="60" t="str">
        <f>IF($A115=0,"",IFERROR(_xlfn.LET(_xlpm.x,INDEX(Attendance!$D:$D,MATCH($A115,Attendance!$A:$A,0)),IF(_xlpm.x=0,"",_xlpm.x)),""))</f>
        <v/>
      </c>
      <c r="E115" s="233" cm="1">
        <f t="array" ref="E115">SUMPRODUCT((LOWER(INDEX(Attendance!$D:$ZZ,MATCH($A115,Attendance!$A:$A,0),0))="x")*(Attendance!$D$2:$ZZ$2=_xlfn.XLOOKUP(E$1,'Point System'!$A:$A,'Point System'!$B:$B,""))*(TEXT(Attendance!$D$1:$ZZ$1,"mmm")="Jul"))*_xlfn.XLOOKUP(E$1,'Point System'!$A:$A,'Point System'!$C:$C,0)</f>
        <v>0</v>
      </c>
      <c r="F115" s="233" cm="1">
        <f t="array" ref="F115">SUMPRODUCT((LOWER(INDEX(Attendance!$D:$ZZ,MATCH($A115,Attendance!$A:$A,0),0))="x")*(Attendance!$D$2:$ZZ$2=_xlfn.XLOOKUP(F$1,'Point System'!$A:$A,'Point System'!$B:$B,""))*(TEXT(Attendance!$D$1:$ZZ$1,"mmm")="Jul"))*_xlfn.XLOOKUP(F$1,'Point System'!$A:$A,'Point System'!$C:$C,0)</f>
        <v>0</v>
      </c>
      <c r="G115" s="233" cm="1">
        <f t="array" ref="G115">SUMPRODUCT((LOWER(INDEX(Attendance!$D:$ZZ,MATCH($A115,Attendance!$A:$A,0),0))="x")*(Attendance!$D$2:$ZZ$2=_xlfn.XLOOKUP(G$1,'Point System'!$A:$A,'Point System'!$B:$B,""))*(TEXT(Attendance!$D$1:$ZZ$1,"mmm")="Jul"))*_xlfn.XLOOKUP(G$1,'Point System'!$A:$A,'Point System'!$C:$C,0)</f>
        <v>0</v>
      </c>
      <c r="H115" s="233" cm="1">
        <f t="array" ref="H115">SUMPRODUCT((LOWER(INDEX(Attendance!$D:$ZZ,MATCH($A115,Attendance!$A:$A,0),0))="x")*(Attendance!$D$2:$ZZ$2=_xlfn.XLOOKUP(H$1,'Point System'!$A:$A,'Point System'!$B:$B,""))*(TEXT(Attendance!$D$1:$ZZ$1,"mmm")="Jul"))*_xlfn.XLOOKUP(H$1,'Point System'!$A:$A,'Point System'!$C:$C,0)</f>
        <v>0</v>
      </c>
      <c r="I115" s="233" cm="1">
        <f t="array" ref="I115">SUMPRODUCT((LOWER(INDEX(Attendance!$D:$ZZ,MATCH($A115,Attendance!$A:$A,0),0))="x")*(Attendance!$D$2:$ZZ$2=_xlfn.XLOOKUP(I$1,'Point System'!$A:$A,'Point System'!$B:$B,""))*(TEXT(Attendance!$D$1:$ZZ$1,"mmm")="Jul"))*_xlfn.XLOOKUP(I$1,'Point System'!$A:$A,'Point System'!$C:$C,0)</f>
        <v>0</v>
      </c>
      <c r="J115" s="233" cm="1">
        <f t="array" ref="J115">SUMPRODUCT((LOWER(INDEX(Attendance!$D:$ZZ,MATCH($A115,Attendance!$A:$A,0),0))="x")*(Attendance!$D$2:$ZZ$2=_xlfn.XLOOKUP(J$1,'Point System'!$A:$A,'Point System'!$B:$B,""))*(TEXT(Attendance!$D$1:$ZZ$1,"mmm")="Jul"))*_xlfn.XLOOKUP(J$1,'Point System'!$A:$A,'Point System'!$C:$C,0)</f>
        <v>0</v>
      </c>
      <c r="K115" s="233" cm="1">
        <f t="array" ref="K115">SUMPRODUCT((LOWER(INDEX(Attendance!$D:$ZZ,MATCH($A115,Attendance!$A:$A,0),0))="x")*(Attendance!$D$2:$ZZ$2=_xlfn.XLOOKUP(K$1,'Point System'!$A:$A,'Point System'!$B:$B,""))*(TEXT(Attendance!$D$1:$ZZ$1,"mmm")="Jul"))*_xlfn.XLOOKUP(K$1,'Point System'!$A:$A,'Point System'!$C:$C,0)</f>
        <v>0</v>
      </c>
      <c r="L115" s="188"/>
      <c r="M115" s="188"/>
      <c r="N115" s="188"/>
      <c r="O115" s="188"/>
      <c r="P115" s="241">
        <f t="shared" si="3"/>
        <v>0</v>
      </c>
      <c r="Q115" s="242">
        <f>IFERROR(INDEX(Deduction!$AU:$AU,MATCH($A115,Deduction!$A:$A,0))*_xlfn.XLOOKUP(Q$1,'Point System'!$E:$E,'Point System'!$G:$G,0),0)</f>
        <v>0</v>
      </c>
      <c r="R115" s="242">
        <f>IFERROR(INDEX(Deduction!$AV:$AV,MATCH($A115,Deduction!$A:$A,0))*_xlfn.XLOOKUP(R$1,'Point System'!$E:$E,'Point System'!$G:$G,0),0)</f>
        <v>0</v>
      </c>
      <c r="S115" s="242">
        <f>IFERROR(INDEX(Deduction!$AW:$AW,MATCH($A115,Deduction!$A:$A,0))*_xlfn.XLOOKUP(S$1,'Point System'!$E:$E,'Point System'!$G:$G,0),0)</f>
        <v>0</v>
      </c>
      <c r="T115" s="242">
        <f>IFERROR(INDEX(Deduction!$AX:$AX,MATCH($A115,Deduction!$A:$A,0))*_xlfn.XLOOKUP(T$1,'Point System'!$E:$E,'Point System'!$G:$G,0),0)</f>
        <v>0</v>
      </c>
      <c r="U115" s="242">
        <f>IFERROR(INDEX(Deduction!$AY:$AY,MATCH($A115,Deduction!$A:$A,0))*_xlfn.XLOOKUP(U$1,'Point System'!$E:$E,'Point System'!$G:$G,0),0)</f>
        <v>0</v>
      </c>
      <c r="V115" s="242">
        <f>IFERROR(INDEX(Deduction!$AZ:$AZ,MATCH($A115,Deduction!$A:$A,0))*_xlfn.XLOOKUP(V$1,'Point System'!$E:$E,'Point System'!$G:$G,0),0)</f>
        <v>0</v>
      </c>
      <c r="W115" s="241">
        <f t="shared" si="4"/>
        <v>0</v>
      </c>
      <c r="X115" s="241">
        <f t="shared" si="5"/>
        <v>0</v>
      </c>
      <c r="Y115" s="244" cm="1">
        <f t="array" ref="Y115">IFERROR(SUMPRODUCT((LOWER(INDEX(Attendance!$E:$ZZ,MATCH($A115,Attendance!$A:$A,0),0))="x")*(TEXT(Attendance!$E$1:$ZZ$1,"mmm")="Jul"))/SUMPRODUCT((Attendance!$E$1:$ZZ$1&lt;&gt;"")*(TEXT(Attendance!$E$1:$ZZ$1,"mmm")="Jul")),0)</f>
        <v>0</v>
      </c>
      <c r="Z115" s="245" cm="1">
        <f t="array" ref="Z115">IFERROR(SUMPRODUCT((LOWER(INDEX(Attendance!$E:$ZZ,MATCH($A115,Attendance!$A:$A,0),0))="x")*(Attendance!$E$2:$ZZ$2=_xlfn.XLOOKUP(E$1,'Point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16" spans="1:26" x14ac:dyDescent="0.25">
      <c r="A116" s="58">
        <f>Attendance!A115</f>
        <v>113</v>
      </c>
      <c r="B116" s="60" t="str">
        <f>IF($A116=0,"",IFERROR(_xlfn.LET(_xlpm.x,INDEX(Attendance!$B:$B,MATCH($A116,Attendance!$A:$A,0)),IF(_xlpm.x=0,"",_xlpm.x)),""))</f>
        <v/>
      </c>
      <c r="C116" s="60" t="str">
        <f>IF($A116=0,"",IFERROR(_xlfn.LET(_xlpm.x,INDEX(Attendance!$C:$C,MATCH($A116,Attendance!$A:$A,0)),IF(_xlpm.x=0,"",_xlpm.x)),""))</f>
        <v/>
      </c>
      <c r="D116" s="60" t="str">
        <f>IF($A116=0,"",IFERROR(_xlfn.LET(_xlpm.x,INDEX(Attendance!$D:$D,MATCH($A116,Attendance!$A:$A,0)),IF(_xlpm.x=0,"",_xlpm.x)),""))</f>
        <v/>
      </c>
      <c r="E116" s="233" cm="1">
        <f t="array" ref="E116">SUMPRODUCT((LOWER(INDEX(Attendance!$D:$ZZ,MATCH($A116,Attendance!$A:$A,0),0))="x")*(Attendance!$D$2:$ZZ$2=_xlfn.XLOOKUP(E$1,'Point System'!$A:$A,'Point System'!$B:$B,""))*(TEXT(Attendance!$D$1:$ZZ$1,"mmm")="Jul"))*_xlfn.XLOOKUP(E$1,'Point System'!$A:$A,'Point System'!$C:$C,0)</f>
        <v>0</v>
      </c>
      <c r="F116" s="233" cm="1">
        <f t="array" ref="F116">SUMPRODUCT((LOWER(INDEX(Attendance!$D:$ZZ,MATCH($A116,Attendance!$A:$A,0),0))="x")*(Attendance!$D$2:$ZZ$2=_xlfn.XLOOKUP(F$1,'Point System'!$A:$A,'Point System'!$B:$B,""))*(TEXT(Attendance!$D$1:$ZZ$1,"mmm")="Jul"))*_xlfn.XLOOKUP(F$1,'Point System'!$A:$A,'Point System'!$C:$C,0)</f>
        <v>0</v>
      </c>
      <c r="G116" s="233" cm="1">
        <f t="array" ref="G116">SUMPRODUCT((LOWER(INDEX(Attendance!$D:$ZZ,MATCH($A116,Attendance!$A:$A,0),0))="x")*(Attendance!$D$2:$ZZ$2=_xlfn.XLOOKUP(G$1,'Point System'!$A:$A,'Point System'!$B:$B,""))*(TEXT(Attendance!$D$1:$ZZ$1,"mmm")="Jul"))*_xlfn.XLOOKUP(G$1,'Point System'!$A:$A,'Point System'!$C:$C,0)</f>
        <v>0</v>
      </c>
      <c r="H116" s="233" cm="1">
        <f t="array" ref="H116">SUMPRODUCT((LOWER(INDEX(Attendance!$D:$ZZ,MATCH($A116,Attendance!$A:$A,0),0))="x")*(Attendance!$D$2:$ZZ$2=_xlfn.XLOOKUP(H$1,'Point System'!$A:$A,'Point System'!$B:$B,""))*(TEXT(Attendance!$D$1:$ZZ$1,"mmm")="Jul"))*_xlfn.XLOOKUP(H$1,'Point System'!$A:$A,'Point System'!$C:$C,0)</f>
        <v>0</v>
      </c>
      <c r="I116" s="233" cm="1">
        <f t="array" ref="I116">SUMPRODUCT((LOWER(INDEX(Attendance!$D:$ZZ,MATCH($A116,Attendance!$A:$A,0),0))="x")*(Attendance!$D$2:$ZZ$2=_xlfn.XLOOKUP(I$1,'Point System'!$A:$A,'Point System'!$B:$B,""))*(TEXT(Attendance!$D$1:$ZZ$1,"mmm")="Jul"))*_xlfn.XLOOKUP(I$1,'Point System'!$A:$A,'Point System'!$C:$C,0)</f>
        <v>0</v>
      </c>
      <c r="J116" s="233" cm="1">
        <f t="array" ref="J116">SUMPRODUCT((LOWER(INDEX(Attendance!$D:$ZZ,MATCH($A116,Attendance!$A:$A,0),0))="x")*(Attendance!$D$2:$ZZ$2=_xlfn.XLOOKUP(J$1,'Point System'!$A:$A,'Point System'!$B:$B,""))*(TEXT(Attendance!$D$1:$ZZ$1,"mmm")="Jul"))*_xlfn.XLOOKUP(J$1,'Point System'!$A:$A,'Point System'!$C:$C,0)</f>
        <v>0</v>
      </c>
      <c r="K116" s="233" cm="1">
        <f t="array" ref="K116">SUMPRODUCT((LOWER(INDEX(Attendance!$D:$ZZ,MATCH($A116,Attendance!$A:$A,0),0))="x")*(Attendance!$D$2:$ZZ$2=_xlfn.XLOOKUP(K$1,'Point System'!$A:$A,'Point System'!$B:$B,""))*(TEXT(Attendance!$D$1:$ZZ$1,"mmm")="Jul"))*_xlfn.XLOOKUP(K$1,'Point System'!$A:$A,'Point System'!$C:$C,0)</f>
        <v>0</v>
      </c>
      <c r="L116" s="188"/>
      <c r="M116" s="188"/>
      <c r="N116" s="188"/>
      <c r="O116" s="188"/>
      <c r="P116" s="241">
        <f t="shared" si="3"/>
        <v>0</v>
      </c>
      <c r="Q116" s="242">
        <f>IFERROR(INDEX(Deduction!$AU:$AU,MATCH($A116,Deduction!$A:$A,0))*_xlfn.XLOOKUP(Q$1,'Point System'!$E:$E,'Point System'!$G:$G,0),0)</f>
        <v>0</v>
      </c>
      <c r="R116" s="242">
        <f>IFERROR(INDEX(Deduction!$AV:$AV,MATCH($A116,Deduction!$A:$A,0))*_xlfn.XLOOKUP(R$1,'Point System'!$E:$E,'Point System'!$G:$G,0),0)</f>
        <v>0</v>
      </c>
      <c r="S116" s="242">
        <f>IFERROR(INDEX(Deduction!$AW:$AW,MATCH($A116,Deduction!$A:$A,0))*_xlfn.XLOOKUP(S$1,'Point System'!$E:$E,'Point System'!$G:$G,0),0)</f>
        <v>0</v>
      </c>
      <c r="T116" s="242">
        <f>IFERROR(INDEX(Deduction!$AX:$AX,MATCH($A116,Deduction!$A:$A,0))*_xlfn.XLOOKUP(T$1,'Point System'!$E:$E,'Point System'!$G:$G,0),0)</f>
        <v>0</v>
      </c>
      <c r="U116" s="242">
        <f>IFERROR(INDEX(Deduction!$AY:$AY,MATCH($A116,Deduction!$A:$A,0))*_xlfn.XLOOKUP(U$1,'Point System'!$E:$E,'Point System'!$G:$G,0),0)</f>
        <v>0</v>
      </c>
      <c r="V116" s="242">
        <f>IFERROR(INDEX(Deduction!$AZ:$AZ,MATCH($A116,Deduction!$A:$A,0))*_xlfn.XLOOKUP(V$1,'Point System'!$E:$E,'Point System'!$G:$G,0),0)</f>
        <v>0</v>
      </c>
      <c r="W116" s="241">
        <f t="shared" si="4"/>
        <v>0</v>
      </c>
      <c r="X116" s="241">
        <f t="shared" si="5"/>
        <v>0</v>
      </c>
      <c r="Y116" s="244" cm="1">
        <f t="array" ref="Y116">IFERROR(SUMPRODUCT((LOWER(INDEX(Attendance!$E:$ZZ,MATCH($A116,Attendance!$A:$A,0),0))="x")*(TEXT(Attendance!$E$1:$ZZ$1,"mmm")="Jul"))/SUMPRODUCT((Attendance!$E$1:$ZZ$1&lt;&gt;"")*(TEXT(Attendance!$E$1:$ZZ$1,"mmm")="Jul")),0)</f>
        <v>0</v>
      </c>
      <c r="Z116" s="245" cm="1">
        <f t="array" ref="Z116">IFERROR(SUMPRODUCT((LOWER(INDEX(Attendance!$E:$ZZ,MATCH($A116,Attendance!$A:$A,0),0))="x")*(Attendance!$E$2:$ZZ$2=_xlfn.XLOOKUP(E$1,'Point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17" spans="1:26" x14ac:dyDescent="0.25">
      <c r="A117" s="60">
        <f>Attendance!A116</f>
        <v>114</v>
      </c>
      <c r="B117" s="60" t="str">
        <f>IF($A117=0,"",IFERROR(_xlfn.LET(_xlpm.x,INDEX(Attendance!$B:$B,MATCH($A117,Attendance!$A:$A,0)),IF(_xlpm.x=0,"",_xlpm.x)),""))</f>
        <v/>
      </c>
      <c r="C117" s="60" t="str">
        <f>IF($A117=0,"",IFERROR(_xlfn.LET(_xlpm.x,INDEX(Attendance!$C:$C,MATCH($A117,Attendance!$A:$A,0)),IF(_xlpm.x=0,"",_xlpm.x)),""))</f>
        <v/>
      </c>
      <c r="D117" s="60" t="str">
        <f>IF($A117=0,"",IFERROR(_xlfn.LET(_xlpm.x,INDEX(Attendance!$D:$D,MATCH($A117,Attendance!$A:$A,0)),IF(_xlpm.x=0,"",_xlpm.x)),""))</f>
        <v/>
      </c>
      <c r="E117" s="233" cm="1">
        <f t="array" ref="E117">SUMPRODUCT((LOWER(INDEX(Attendance!$D:$ZZ,MATCH($A117,Attendance!$A:$A,0),0))="x")*(Attendance!$D$2:$ZZ$2=_xlfn.XLOOKUP(E$1,'Point System'!$A:$A,'Point System'!$B:$B,""))*(TEXT(Attendance!$D$1:$ZZ$1,"mmm")="Jul"))*_xlfn.XLOOKUP(E$1,'Point System'!$A:$A,'Point System'!$C:$C,0)</f>
        <v>0</v>
      </c>
      <c r="F117" s="233" cm="1">
        <f t="array" ref="F117">SUMPRODUCT((LOWER(INDEX(Attendance!$D:$ZZ,MATCH($A117,Attendance!$A:$A,0),0))="x")*(Attendance!$D$2:$ZZ$2=_xlfn.XLOOKUP(F$1,'Point System'!$A:$A,'Point System'!$B:$B,""))*(TEXT(Attendance!$D$1:$ZZ$1,"mmm")="Jul"))*_xlfn.XLOOKUP(F$1,'Point System'!$A:$A,'Point System'!$C:$C,0)</f>
        <v>0</v>
      </c>
      <c r="G117" s="233" cm="1">
        <f t="array" ref="G117">SUMPRODUCT((LOWER(INDEX(Attendance!$D:$ZZ,MATCH($A117,Attendance!$A:$A,0),0))="x")*(Attendance!$D$2:$ZZ$2=_xlfn.XLOOKUP(G$1,'Point System'!$A:$A,'Point System'!$B:$B,""))*(TEXT(Attendance!$D$1:$ZZ$1,"mmm")="Jul"))*_xlfn.XLOOKUP(G$1,'Point System'!$A:$A,'Point System'!$C:$C,0)</f>
        <v>0</v>
      </c>
      <c r="H117" s="233" cm="1">
        <f t="array" ref="H117">SUMPRODUCT((LOWER(INDEX(Attendance!$D:$ZZ,MATCH($A117,Attendance!$A:$A,0),0))="x")*(Attendance!$D$2:$ZZ$2=_xlfn.XLOOKUP(H$1,'Point System'!$A:$A,'Point System'!$B:$B,""))*(TEXT(Attendance!$D$1:$ZZ$1,"mmm")="Jul"))*_xlfn.XLOOKUP(H$1,'Point System'!$A:$A,'Point System'!$C:$C,0)</f>
        <v>0</v>
      </c>
      <c r="I117" s="233" cm="1">
        <f t="array" ref="I117">SUMPRODUCT((LOWER(INDEX(Attendance!$D:$ZZ,MATCH($A117,Attendance!$A:$A,0),0))="x")*(Attendance!$D$2:$ZZ$2=_xlfn.XLOOKUP(I$1,'Point System'!$A:$A,'Point System'!$B:$B,""))*(TEXT(Attendance!$D$1:$ZZ$1,"mmm")="Jul"))*_xlfn.XLOOKUP(I$1,'Point System'!$A:$A,'Point System'!$C:$C,0)</f>
        <v>0</v>
      </c>
      <c r="J117" s="233" cm="1">
        <f t="array" ref="J117">SUMPRODUCT((LOWER(INDEX(Attendance!$D:$ZZ,MATCH($A117,Attendance!$A:$A,0),0))="x")*(Attendance!$D$2:$ZZ$2=_xlfn.XLOOKUP(J$1,'Point System'!$A:$A,'Point System'!$B:$B,""))*(TEXT(Attendance!$D$1:$ZZ$1,"mmm")="Jul"))*_xlfn.XLOOKUP(J$1,'Point System'!$A:$A,'Point System'!$C:$C,0)</f>
        <v>0</v>
      </c>
      <c r="K117" s="233" cm="1">
        <f t="array" ref="K117">SUMPRODUCT((LOWER(INDEX(Attendance!$D:$ZZ,MATCH($A117,Attendance!$A:$A,0),0))="x")*(Attendance!$D$2:$ZZ$2=_xlfn.XLOOKUP(K$1,'Point System'!$A:$A,'Point System'!$B:$B,""))*(TEXT(Attendance!$D$1:$ZZ$1,"mmm")="Jul"))*_xlfn.XLOOKUP(K$1,'Point System'!$A:$A,'Point System'!$C:$C,0)</f>
        <v>0</v>
      </c>
      <c r="L117" s="188"/>
      <c r="M117" s="188"/>
      <c r="N117" s="188"/>
      <c r="O117" s="188"/>
      <c r="P117" s="241">
        <f t="shared" si="3"/>
        <v>0</v>
      </c>
      <c r="Q117" s="242">
        <f>IFERROR(INDEX(Deduction!$AU:$AU,MATCH($A117,Deduction!$A:$A,0))*_xlfn.XLOOKUP(Q$1,'Point System'!$E:$E,'Point System'!$G:$G,0),0)</f>
        <v>0</v>
      </c>
      <c r="R117" s="242">
        <f>IFERROR(INDEX(Deduction!$AV:$AV,MATCH($A117,Deduction!$A:$A,0))*_xlfn.XLOOKUP(R$1,'Point System'!$E:$E,'Point System'!$G:$G,0),0)</f>
        <v>0</v>
      </c>
      <c r="S117" s="242">
        <f>IFERROR(INDEX(Deduction!$AW:$AW,MATCH($A117,Deduction!$A:$A,0))*_xlfn.XLOOKUP(S$1,'Point System'!$E:$E,'Point System'!$G:$G,0),0)</f>
        <v>0</v>
      </c>
      <c r="T117" s="242">
        <f>IFERROR(INDEX(Deduction!$AX:$AX,MATCH($A117,Deduction!$A:$A,0))*_xlfn.XLOOKUP(T$1,'Point System'!$E:$E,'Point System'!$G:$G,0),0)</f>
        <v>0</v>
      </c>
      <c r="U117" s="242">
        <f>IFERROR(INDEX(Deduction!$AY:$AY,MATCH($A117,Deduction!$A:$A,0))*_xlfn.XLOOKUP(U$1,'Point System'!$E:$E,'Point System'!$G:$G,0),0)</f>
        <v>0</v>
      </c>
      <c r="V117" s="242">
        <f>IFERROR(INDEX(Deduction!$AZ:$AZ,MATCH($A117,Deduction!$A:$A,0))*_xlfn.XLOOKUP(V$1,'Point System'!$E:$E,'Point System'!$G:$G,0),0)</f>
        <v>0</v>
      </c>
      <c r="W117" s="241">
        <f t="shared" si="4"/>
        <v>0</v>
      </c>
      <c r="X117" s="241">
        <f t="shared" si="5"/>
        <v>0</v>
      </c>
      <c r="Y117" s="244" cm="1">
        <f t="array" ref="Y117">IFERROR(SUMPRODUCT((LOWER(INDEX(Attendance!$E:$ZZ,MATCH($A117,Attendance!$A:$A,0),0))="x")*(TEXT(Attendance!$E$1:$ZZ$1,"mmm")="Jul"))/SUMPRODUCT((Attendance!$E$1:$ZZ$1&lt;&gt;"")*(TEXT(Attendance!$E$1:$ZZ$1,"mmm")="Jul")),0)</f>
        <v>0</v>
      </c>
      <c r="Z117" s="245" cm="1">
        <f t="array" ref="Z117">IFERROR(SUMPRODUCT((LOWER(INDEX(Attendance!$E:$ZZ,MATCH($A117,Attendance!$A:$A,0),0))="x")*(Attendance!$E$2:$ZZ$2=_xlfn.XLOOKUP(E$1,'Point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18" spans="1:26" x14ac:dyDescent="0.25">
      <c r="A118" s="58">
        <f>Attendance!A117</f>
        <v>115</v>
      </c>
      <c r="B118" s="60" t="str">
        <f>IF($A118=0,"",IFERROR(_xlfn.LET(_xlpm.x,INDEX(Attendance!$B:$B,MATCH($A118,Attendance!$A:$A,0)),IF(_xlpm.x=0,"",_xlpm.x)),""))</f>
        <v/>
      </c>
      <c r="C118" s="60" t="str">
        <f>IF($A118=0,"",IFERROR(_xlfn.LET(_xlpm.x,INDEX(Attendance!$C:$C,MATCH($A118,Attendance!$A:$A,0)),IF(_xlpm.x=0,"",_xlpm.x)),""))</f>
        <v/>
      </c>
      <c r="D118" s="60" t="str">
        <f>IF($A118=0,"",IFERROR(_xlfn.LET(_xlpm.x,INDEX(Attendance!$D:$D,MATCH($A118,Attendance!$A:$A,0)),IF(_xlpm.x=0,"",_xlpm.x)),""))</f>
        <v/>
      </c>
      <c r="E118" s="233" cm="1">
        <f t="array" ref="E118">SUMPRODUCT((LOWER(INDEX(Attendance!$D:$ZZ,MATCH($A118,Attendance!$A:$A,0),0))="x")*(Attendance!$D$2:$ZZ$2=_xlfn.XLOOKUP(E$1,'Point System'!$A:$A,'Point System'!$B:$B,""))*(TEXT(Attendance!$D$1:$ZZ$1,"mmm")="Jul"))*_xlfn.XLOOKUP(E$1,'Point System'!$A:$A,'Point System'!$C:$C,0)</f>
        <v>0</v>
      </c>
      <c r="F118" s="233" cm="1">
        <f t="array" ref="F118">SUMPRODUCT((LOWER(INDEX(Attendance!$D:$ZZ,MATCH($A118,Attendance!$A:$A,0),0))="x")*(Attendance!$D$2:$ZZ$2=_xlfn.XLOOKUP(F$1,'Point System'!$A:$A,'Point System'!$B:$B,""))*(TEXT(Attendance!$D$1:$ZZ$1,"mmm")="Jul"))*_xlfn.XLOOKUP(F$1,'Point System'!$A:$A,'Point System'!$C:$C,0)</f>
        <v>0</v>
      </c>
      <c r="G118" s="233" cm="1">
        <f t="array" ref="G118">SUMPRODUCT((LOWER(INDEX(Attendance!$D:$ZZ,MATCH($A118,Attendance!$A:$A,0),0))="x")*(Attendance!$D$2:$ZZ$2=_xlfn.XLOOKUP(G$1,'Point System'!$A:$A,'Point System'!$B:$B,""))*(TEXT(Attendance!$D$1:$ZZ$1,"mmm")="Jul"))*_xlfn.XLOOKUP(G$1,'Point System'!$A:$A,'Point System'!$C:$C,0)</f>
        <v>0</v>
      </c>
      <c r="H118" s="233" cm="1">
        <f t="array" ref="H118">SUMPRODUCT((LOWER(INDEX(Attendance!$D:$ZZ,MATCH($A118,Attendance!$A:$A,0),0))="x")*(Attendance!$D$2:$ZZ$2=_xlfn.XLOOKUP(H$1,'Point System'!$A:$A,'Point System'!$B:$B,""))*(TEXT(Attendance!$D$1:$ZZ$1,"mmm")="Jul"))*_xlfn.XLOOKUP(H$1,'Point System'!$A:$A,'Point System'!$C:$C,0)</f>
        <v>0</v>
      </c>
      <c r="I118" s="233" cm="1">
        <f t="array" ref="I118">SUMPRODUCT((LOWER(INDEX(Attendance!$D:$ZZ,MATCH($A118,Attendance!$A:$A,0),0))="x")*(Attendance!$D$2:$ZZ$2=_xlfn.XLOOKUP(I$1,'Point System'!$A:$A,'Point System'!$B:$B,""))*(TEXT(Attendance!$D$1:$ZZ$1,"mmm")="Jul"))*_xlfn.XLOOKUP(I$1,'Point System'!$A:$A,'Point System'!$C:$C,0)</f>
        <v>0</v>
      </c>
      <c r="J118" s="233" cm="1">
        <f t="array" ref="J118">SUMPRODUCT((LOWER(INDEX(Attendance!$D:$ZZ,MATCH($A118,Attendance!$A:$A,0),0))="x")*(Attendance!$D$2:$ZZ$2=_xlfn.XLOOKUP(J$1,'Point System'!$A:$A,'Point System'!$B:$B,""))*(TEXT(Attendance!$D$1:$ZZ$1,"mmm")="Jul"))*_xlfn.XLOOKUP(J$1,'Point System'!$A:$A,'Point System'!$C:$C,0)</f>
        <v>0</v>
      </c>
      <c r="K118" s="233" cm="1">
        <f t="array" ref="K118">SUMPRODUCT((LOWER(INDEX(Attendance!$D:$ZZ,MATCH($A118,Attendance!$A:$A,0),0))="x")*(Attendance!$D$2:$ZZ$2=_xlfn.XLOOKUP(K$1,'Point System'!$A:$A,'Point System'!$B:$B,""))*(TEXT(Attendance!$D$1:$ZZ$1,"mmm")="Jul"))*_xlfn.XLOOKUP(K$1,'Point System'!$A:$A,'Point System'!$C:$C,0)</f>
        <v>0</v>
      </c>
      <c r="L118" s="188"/>
      <c r="M118" s="188"/>
      <c r="N118" s="188"/>
      <c r="O118" s="188"/>
      <c r="P118" s="241">
        <f t="shared" si="3"/>
        <v>0</v>
      </c>
      <c r="Q118" s="242">
        <f>IFERROR(INDEX(Deduction!$AU:$AU,MATCH($A118,Deduction!$A:$A,0))*_xlfn.XLOOKUP(Q$1,'Point System'!$E:$E,'Point System'!$G:$G,0),0)</f>
        <v>0</v>
      </c>
      <c r="R118" s="242">
        <f>IFERROR(INDEX(Deduction!$AV:$AV,MATCH($A118,Deduction!$A:$A,0))*_xlfn.XLOOKUP(R$1,'Point System'!$E:$E,'Point System'!$G:$G,0),0)</f>
        <v>0</v>
      </c>
      <c r="S118" s="242">
        <f>IFERROR(INDEX(Deduction!$AW:$AW,MATCH($A118,Deduction!$A:$A,0))*_xlfn.XLOOKUP(S$1,'Point System'!$E:$E,'Point System'!$G:$G,0),0)</f>
        <v>0</v>
      </c>
      <c r="T118" s="242">
        <f>IFERROR(INDEX(Deduction!$AX:$AX,MATCH($A118,Deduction!$A:$A,0))*_xlfn.XLOOKUP(T$1,'Point System'!$E:$E,'Point System'!$G:$G,0),0)</f>
        <v>0</v>
      </c>
      <c r="U118" s="242">
        <f>IFERROR(INDEX(Deduction!$AY:$AY,MATCH($A118,Deduction!$A:$A,0))*_xlfn.XLOOKUP(U$1,'Point System'!$E:$E,'Point System'!$G:$G,0),0)</f>
        <v>0</v>
      </c>
      <c r="V118" s="242">
        <f>IFERROR(INDEX(Deduction!$AZ:$AZ,MATCH($A118,Deduction!$A:$A,0))*_xlfn.XLOOKUP(V$1,'Point System'!$E:$E,'Point System'!$G:$G,0),0)</f>
        <v>0</v>
      </c>
      <c r="W118" s="241">
        <f t="shared" si="4"/>
        <v>0</v>
      </c>
      <c r="X118" s="241">
        <f t="shared" si="5"/>
        <v>0</v>
      </c>
      <c r="Y118" s="244" cm="1">
        <f t="array" ref="Y118">IFERROR(SUMPRODUCT((LOWER(INDEX(Attendance!$E:$ZZ,MATCH($A118,Attendance!$A:$A,0),0))="x")*(TEXT(Attendance!$E$1:$ZZ$1,"mmm")="Jul"))/SUMPRODUCT((Attendance!$E$1:$ZZ$1&lt;&gt;"")*(TEXT(Attendance!$E$1:$ZZ$1,"mmm")="Jul")),0)</f>
        <v>0</v>
      </c>
      <c r="Z118" s="245" cm="1">
        <f t="array" ref="Z118">IFERROR(SUMPRODUCT((LOWER(INDEX(Attendance!$E:$ZZ,MATCH($A118,Attendance!$A:$A,0),0))="x")*(Attendance!$E$2:$ZZ$2=_xlfn.XLOOKUP(E$1,'Point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19" spans="1:26" x14ac:dyDescent="0.25">
      <c r="A119" s="60">
        <f>Attendance!A118</f>
        <v>116</v>
      </c>
      <c r="B119" s="60" t="str">
        <f>IF($A119=0,"",IFERROR(_xlfn.LET(_xlpm.x,INDEX(Attendance!$B:$B,MATCH($A119,Attendance!$A:$A,0)),IF(_xlpm.x=0,"",_xlpm.x)),""))</f>
        <v/>
      </c>
      <c r="C119" s="60" t="str">
        <f>IF($A119=0,"",IFERROR(_xlfn.LET(_xlpm.x,INDEX(Attendance!$C:$C,MATCH($A119,Attendance!$A:$A,0)),IF(_xlpm.x=0,"",_xlpm.x)),""))</f>
        <v/>
      </c>
      <c r="D119" s="60" t="str">
        <f>IF($A119=0,"",IFERROR(_xlfn.LET(_xlpm.x,INDEX(Attendance!$D:$D,MATCH($A119,Attendance!$A:$A,0)),IF(_xlpm.x=0,"",_xlpm.x)),""))</f>
        <v/>
      </c>
      <c r="E119" s="233" cm="1">
        <f t="array" ref="E119">SUMPRODUCT((LOWER(INDEX(Attendance!$D:$ZZ,MATCH($A119,Attendance!$A:$A,0),0))="x")*(Attendance!$D$2:$ZZ$2=_xlfn.XLOOKUP(E$1,'Point System'!$A:$A,'Point System'!$B:$B,""))*(TEXT(Attendance!$D$1:$ZZ$1,"mmm")="Jul"))*_xlfn.XLOOKUP(E$1,'Point System'!$A:$A,'Point System'!$C:$C,0)</f>
        <v>0</v>
      </c>
      <c r="F119" s="233" cm="1">
        <f t="array" ref="F119">SUMPRODUCT((LOWER(INDEX(Attendance!$D:$ZZ,MATCH($A119,Attendance!$A:$A,0),0))="x")*(Attendance!$D$2:$ZZ$2=_xlfn.XLOOKUP(F$1,'Point System'!$A:$A,'Point System'!$B:$B,""))*(TEXT(Attendance!$D$1:$ZZ$1,"mmm")="Jul"))*_xlfn.XLOOKUP(F$1,'Point System'!$A:$A,'Point System'!$C:$C,0)</f>
        <v>0</v>
      </c>
      <c r="G119" s="233" cm="1">
        <f t="array" ref="G119">SUMPRODUCT((LOWER(INDEX(Attendance!$D:$ZZ,MATCH($A119,Attendance!$A:$A,0),0))="x")*(Attendance!$D$2:$ZZ$2=_xlfn.XLOOKUP(G$1,'Point System'!$A:$A,'Point System'!$B:$B,""))*(TEXT(Attendance!$D$1:$ZZ$1,"mmm")="Jul"))*_xlfn.XLOOKUP(G$1,'Point System'!$A:$A,'Point System'!$C:$C,0)</f>
        <v>0</v>
      </c>
      <c r="H119" s="233" cm="1">
        <f t="array" ref="H119">SUMPRODUCT((LOWER(INDEX(Attendance!$D:$ZZ,MATCH($A119,Attendance!$A:$A,0),0))="x")*(Attendance!$D$2:$ZZ$2=_xlfn.XLOOKUP(H$1,'Point System'!$A:$A,'Point System'!$B:$B,""))*(TEXT(Attendance!$D$1:$ZZ$1,"mmm")="Jul"))*_xlfn.XLOOKUP(H$1,'Point System'!$A:$A,'Point System'!$C:$C,0)</f>
        <v>0</v>
      </c>
      <c r="I119" s="233" cm="1">
        <f t="array" ref="I119">SUMPRODUCT((LOWER(INDEX(Attendance!$D:$ZZ,MATCH($A119,Attendance!$A:$A,0),0))="x")*(Attendance!$D$2:$ZZ$2=_xlfn.XLOOKUP(I$1,'Point System'!$A:$A,'Point System'!$B:$B,""))*(TEXT(Attendance!$D$1:$ZZ$1,"mmm")="Jul"))*_xlfn.XLOOKUP(I$1,'Point System'!$A:$A,'Point System'!$C:$C,0)</f>
        <v>0</v>
      </c>
      <c r="J119" s="233" cm="1">
        <f t="array" ref="J119">SUMPRODUCT((LOWER(INDEX(Attendance!$D:$ZZ,MATCH($A119,Attendance!$A:$A,0),0))="x")*(Attendance!$D$2:$ZZ$2=_xlfn.XLOOKUP(J$1,'Point System'!$A:$A,'Point System'!$B:$B,""))*(TEXT(Attendance!$D$1:$ZZ$1,"mmm")="Jul"))*_xlfn.XLOOKUP(J$1,'Point System'!$A:$A,'Point System'!$C:$C,0)</f>
        <v>0</v>
      </c>
      <c r="K119" s="233" cm="1">
        <f t="array" ref="K119">SUMPRODUCT((LOWER(INDEX(Attendance!$D:$ZZ,MATCH($A119,Attendance!$A:$A,0),0))="x")*(Attendance!$D$2:$ZZ$2=_xlfn.XLOOKUP(K$1,'Point System'!$A:$A,'Point System'!$B:$B,""))*(TEXT(Attendance!$D$1:$ZZ$1,"mmm")="Jul"))*_xlfn.XLOOKUP(K$1,'Point System'!$A:$A,'Point System'!$C:$C,0)</f>
        <v>0</v>
      </c>
      <c r="L119" s="188"/>
      <c r="M119" s="188"/>
      <c r="N119" s="188"/>
      <c r="O119" s="188"/>
      <c r="P119" s="241">
        <f t="shared" si="3"/>
        <v>0</v>
      </c>
      <c r="Q119" s="242">
        <f>IFERROR(INDEX(Deduction!$AU:$AU,MATCH($A119,Deduction!$A:$A,0))*_xlfn.XLOOKUP(Q$1,'Point System'!$E:$E,'Point System'!$G:$G,0),0)</f>
        <v>0</v>
      </c>
      <c r="R119" s="242">
        <f>IFERROR(INDEX(Deduction!$AV:$AV,MATCH($A119,Deduction!$A:$A,0))*_xlfn.XLOOKUP(R$1,'Point System'!$E:$E,'Point System'!$G:$G,0),0)</f>
        <v>0</v>
      </c>
      <c r="S119" s="242">
        <f>IFERROR(INDEX(Deduction!$AW:$AW,MATCH($A119,Deduction!$A:$A,0))*_xlfn.XLOOKUP(S$1,'Point System'!$E:$E,'Point System'!$G:$G,0),0)</f>
        <v>0</v>
      </c>
      <c r="T119" s="242">
        <f>IFERROR(INDEX(Deduction!$AX:$AX,MATCH($A119,Deduction!$A:$A,0))*_xlfn.XLOOKUP(T$1,'Point System'!$E:$E,'Point System'!$G:$G,0),0)</f>
        <v>0</v>
      </c>
      <c r="U119" s="242">
        <f>IFERROR(INDEX(Deduction!$AY:$AY,MATCH($A119,Deduction!$A:$A,0))*_xlfn.XLOOKUP(U$1,'Point System'!$E:$E,'Point System'!$G:$G,0),0)</f>
        <v>0</v>
      </c>
      <c r="V119" s="242">
        <f>IFERROR(INDEX(Deduction!$AZ:$AZ,MATCH($A119,Deduction!$A:$A,0))*_xlfn.XLOOKUP(V$1,'Point System'!$E:$E,'Point System'!$G:$G,0),0)</f>
        <v>0</v>
      </c>
      <c r="W119" s="241">
        <f t="shared" si="4"/>
        <v>0</v>
      </c>
      <c r="X119" s="241">
        <f t="shared" si="5"/>
        <v>0</v>
      </c>
      <c r="Y119" s="244" cm="1">
        <f t="array" ref="Y119">IFERROR(SUMPRODUCT((LOWER(INDEX(Attendance!$E:$ZZ,MATCH($A119,Attendance!$A:$A,0),0))="x")*(TEXT(Attendance!$E$1:$ZZ$1,"mmm")="Jul"))/SUMPRODUCT((Attendance!$E$1:$ZZ$1&lt;&gt;"")*(TEXT(Attendance!$E$1:$ZZ$1,"mmm")="Jul")),0)</f>
        <v>0</v>
      </c>
      <c r="Z119" s="245" cm="1">
        <f t="array" ref="Z119">IFERROR(SUMPRODUCT((LOWER(INDEX(Attendance!$E:$ZZ,MATCH($A119,Attendance!$A:$A,0),0))="x")*(Attendance!$E$2:$ZZ$2=_xlfn.XLOOKUP(E$1,'Point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20" spans="1:26" x14ac:dyDescent="0.25">
      <c r="A120" s="58">
        <f>Attendance!A119</f>
        <v>117</v>
      </c>
      <c r="B120" s="60" t="str">
        <f>IF($A120=0,"",IFERROR(_xlfn.LET(_xlpm.x,INDEX(Attendance!$B:$B,MATCH($A120,Attendance!$A:$A,0)),IF(_xlpm.x=0,"",_xlpm.x)),""))</f>
        <v/>
      </c>
      <c r="C120" s="60" t="str">
        <f>IF($A120=0,"",IFERROR(_xlfn.LET(_xlpm.x,INDEX(Attendance!$C:$C,MATCH($A120,Attendance!$A:$A,0)),IF(_xlpm.x=0,"",_xlpm.x)),""))</f>
        <v/>
      </c>
      <c r="D120" s="60" t="str">
        <f>IF($A120=0,"",IFERROR(_xlfn.LET(_xlpm.x,INDEX(Attendance!$D:$D,MATCH($A120,Attendance!$A:$A,0)),IF(_xlpm.x=0,"",_xlpm.x)),""))</f>
        <v/>
      </c>
      <c r="E120" s="233" cm="1">
        <f t="array" ref="E120">SUMPRODUCT((LOWER(INDEX(Attendance!$D:$ZZ,MATCH($A120,Attendance!$A:$A,0),0))="x")*(Attendance!$D$2:$ZZ$2=_xlfn.XLOOKUP(E$1,'Point System'!$A:$A,'Point System'!$B:$B,""))*(TEXT(Attendance!$D$1:$ZZ$1,"mmm")="Jul"))*_xlfn.XLOOKUP(E$1,'Point System'!$A:$A,'Point System'!$C:$C,0)</f>
        <v>0</v>
      </c>
      <c r="F120" s="233" cm="1">
        <f t="array" ref="F120">SUMPRODUCT((LOWER(INDEX(Attendance!$D:$ZZ,MATCH($A120,Attendance!$A:$A,0),0))="x")*(Attendance!$D$2:$ZZ$2=_xlfn.XLOOKUP(F$1,'Point System'!$A:$A,'Point System'!$B:$B,""))*(TEXT(Attendance!$D$1:$ZZ$1,"mmm")="Jul"))*_xlfn.XLOOKUP(F$1,'Point System'!$A:$A,'Point System'!$C:$C,0)</f>
        <v>0</v>
      </c>
      <c r="G120" s="233" cm="1">
        <f t="array" ref="G120">SUMPRODUCT((LOWER(INDEX(Attendance!$D:$ZZ,MATCH($A120,Attendance!$A:$A,0),0))="x")*(Attendance!$D$2:$ZZ$2=_xlfn.XLOOKUP(G$1,'Point System'!$A:$A,'Point System'!$B:$B,""))*(TEXT(Attendance!$D$1:$ZZ$1,"mmm")="Jul"))*_xlfn.XLOOKUP(G$1,'Point System'!$A:$A,'Point System'!$C:$C,0)</f>
        <v>0</v>
      </c>
      <c r="H120" s="233" cm="1">
        <f t="array" ref="H120">SUMPRODUCT((LOWER(INDEX(Attendance!$D:$ZZ,MATCH($A120,Attendance!$A:$A,0),0))="x")*(Attendance!$D$2:$ZZ$2=_xlfn.XLOOKUP(H$1,'Point System'!$A:$A,'Point System'!$B:$B,""))*(TEXT(Attendance!$D$1:$ZZ$1,"mmm")="Jul"))*_xlfn.XLOOKUP(H$1,'Point System'!$A:$A,'Point System'!$C:$C,0)</f>
        <v>0</v>
      </c>
      <c r="I120" s="233" cm="1">
        <f t="array" ref="I120">SUMPRODUCT((LOWER(INDEX(Attendance!$D:$ZZ,MATCH($A120,Attendance!$A:$A,0),0))="x")*(Attendance!$D$2:$ZZ$2=_xlfn.XLOOKUP(I$1,'Point System'!$A:$A,'Point System'!$B:$B,""))*(TEXT(Attendance!$D$1:$ZZ$1,"mmm")="Jul"))*_xlfn.XLOOKUP(I$1,'Point System'!$A:$A,'Point System'!$C:$C,0)</f>
        <v>0</v>
      </c>
      <c r="J120" s="233" cm="1">
        <f t="array" ref="J120">SUMPRODUCT((LOWER(INDEX(Attendance!$D:$ZZ,MATCH($A120,Attendance!$A:$A,0),0))="x")*(Attendance!$D$2:$ZZ$2=_xlfn.XLOOKUP(J$1,'Point System'!$A:$A,'Point System'!$B:$B,""))*(TEXT(Attendance!$D$1:$ZZ$1,"mmm")="Jul"))*_xlfn.XLOOKUP(J$1,'Point System'!$A:$A,'Point System'!$C:$C,0)</f>
        <v>0</v>
      </c>
      <c r="K120" s="233" cm="1">
        <f t="array" ref="K120">SUMPRODUCT((LOWER(INDEX(Attendance!$D:$ZZ,MATCH($A120,Attendance!$A:$A,0),0))="x")*(Attendance!$D$2:$ZZ$2=_xlfn.XLOOKUP(K$1,'Point System'!$A:$A,'Point System'!$B:$B,""))*(TEXT(Attendance!$D$1:$ZZ$1,"mmm")="Jul"))*_xlfn.XLOOKUP(K$1,'Point System'!$A:$A,'Point System'!$C:$C,0)</f>
        <v>0</v>
      </c>
      <c r="L120" s="188"/>
      <c r="M120" s="188"/>
      <c r="N120" s="188"/>
      <c r="O120" s="188"/>
      <c r="P120" s="241">
        <f t="shared" si="3"/>
        <v>0</v>
      </c>
      <c r="Q120" s="242">
        <f>IFERROR(INDEX(Deduction!$AU:$AU,MATCH($A120,Deduction!$A:$A,0))*_xlfn.XLOOKUP(Q$1,'Point System'!$E:$E,'Point System'!$G:$G,0),0)</f>
        <v>0</v>
      </c>
      <c r="R120" s="242">
        <f>IFERROR(INDEX(Deduction!$AV:$AV,MATCH($A120,Deduction!$A:$A,0))*_xlfn.XLOOKUP(R$1,'Point System'!$E:$E,'Point System'!$G:$G,0),0)</f>
        <v>0</v>
      </c>
      <c r="S120" s="242">
        <f>IFERROR(INDEX(Deduction!$AW:$AW,MATCH($A120,Deduction!$A:$A,0))*_xlfn.XLOOKUP(S$1,'Point System'!$E:$E,'Point System'!$G:$G,0),0)</f>
        <v>0</v>
      </c>
      <c r="T120" s="242">
        <f>IFERROR(INDEX(Deduction!$AX:$AX,MATCH($A120,Deduction!$A:$A,0))*_xlfn.XLOOKUP(T$1,'Point System'!$E:$E,'Point System'!$G:$G,0),0)</f>
        <v>0</v>
      </c>
      <c r="U120" s="242">
        <f>IFERROR(INDEX(Deduction!$AY:$AY,MATCH($A120,Deduction!$A:$A,0))*_xlfn.XLOOKUP(U$1,'Point System'!$E:$E,'Point System'!$G:$G,0),0)</f>
        <v>0</v>
      </c>
      <c r="V120" s="242">
        <f>IFERROR(INDEX(Deduction!$AZ:$AZ,MATCH($A120,Deduction!$A:$A,0))*_xlfn.XLOOKUP(V$1,'Point System'!$E:$E,'Point System'!$G:$G,0),0)</f>
        <v>0</v>
      </c>
      <c r="W120" s="241">
        <f t="shared" si="4"/>
        <v>0</v>
      </c>
      <c r="X120" s="241">
        <f t="shared" si="5"/>
        <v>0</v>
      </c>
      <c r="Y120" s="244" cm="1">
        <f t="array" ref="Y120">IFERROR(SUMPRODUCT((LOWER(INDEX(Attendance!$E:$ZZ,MATCH($A120,Attendance!$A:$A,0),0))="x")*(TEXT(Attendance!$E$1:$ZZ$1,"mmm")="Jul"))/SUMPRODUCT((Attendance!$E$1:$ZZ$1&lt;&gt;"")*(TEXT(Attendance!$E$1:$ZZ$1,"mmm")="Jul")),0)</f>
        <v>0</v>
      </c>
      <c r="Z120" s="245" cm="1">
        <f t="array" ref="Z120">IFERROR(SUMPRODUCT((LOWER(INDEX(Attendance!$E:$ZZ,MATCH($A120,Attendance!$A:$A,0),0))="x")*(Attendance!$E$2:$ZZ$2=_xlfn.XLOOKUP(E$1,'Point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21" spans="1:26" x14ac:dyDescent="0.25">
      <c r="A121" s="60">
        <f>Attendance!A120</f>
        <v>118</v>
      </c>
      <c r="B121" s="60" t="str">
        <f>IF($A121=0,"",IFERROR(_xlfn.LET(_xlpm.x,INDEX(Attendance!$B:$B,MATCH($A121,Attendance!$A:$A,0)),IF(_xlpm.x=0,"",_xlpm.x)),""))</f>
        <v/>
      </c>
      <c r="C121" s="60" t="str">
        <f>IF($A121=0,"",IFERROR(_xlfn.LET(_xlpm.x,INDEX(Attendance!$C:$C,MATCH($A121,Attendance!$A:$A,0)),IF(_xlpm.x=0,"",_xlpm.x)),""))</f>
        <v/>
      </c>
      <c r="D121" s="60" t="str">
        <f>IF($A121=0,"",IFERROR(_xlfn.LET(_xlpm.x,INDEX(Attendance!$D:$D,MATCH($A121,Attendance!$A:$A,0)),IF(_xlpm.x=0,"",_xlpm.x)),""))</f>
        <v/>
      </c>
      <c r="E121" s="233" cm="1">
        <f t="array" ref="E121">SUMPRODUCT((LOWER(INDEX(Attendance!$D:$ZZ,MATCH($A121,Attendance!$A:$A,0),0))="x")*(Attendance!$D$2:$ZZ$2=_xlfn.XLOOKUP(E$1,'Point System'!$A:$A,'Point System'!$B:$B,""))*(TEXT(Attendance!$D$1:$ZZ$1,"mmm")="Jul"))*_xlfn.XLOOKUP(E$1,'Point System'!$A:$A,'Point System'!$C:$C,0)</f>
        <v>0</v>
      </c>
      <c r="F121" s="233" cm="1">
        <f t="array" ref="F121">SUMPRODUCT((LOWER(INDEX(Attendance!$D:$ZZ,MATCH($A121,Attendance!$A:$A,0),0))="x")*(Attendance!$D$2:$ZZ$2=_xlfn.XLOOKUP(F$1,'Point System'!$A:$A,'Point System'!$B:$B,""))*(TEXT(Attendance!$D$1:$ZZ$1,"mmm")="Jul"))*_xlfn.XLOOKUP(F$1,'Point System'!$A:$A,'Point System'!$C:$C,0)</f>
        <v>0</v>
      </c>
      <c r="G121" s="233" cm="1">
        <f t="array" ref="G121">SUMPRODUCT((LOWER(INDEX(Attendance!$D:$ZZ,MATCH($A121,Attendance!$A:$A,0),0))="x")*(Attendance!$D$2:$ZZ$2=_xlfn.XLOOKUP(G$1,'Point System'!$A:$A,'Point System'!$B:$B,""))*(TEXT(Attendance!$D$1:$ZZ$1,"mmm")="Jul"))*_xlfn.XLOOKUP(G$1,'Point System'!$A:$A,'Point System'!$C:$C,0)</f>
        <v>0</v>
      </c>
      <c r="H121" s="233" cm="1">
        <f t="array" ref="H121">SUMPRODUCT((LOWER(INDEX(Attendance!$D:$ZZ,MATCH($A121,Attendance!$A:$A,0),0))="x")*(Attendance!$D$2:$ZZ$2=_xlfn.XLOOKUP(H$1,'Point System'!$A:$A,'Point System'!$B:$B,""))*(TEXT(Attendance!$D$1:$ZZ$1,"mmm")="Jul"))*_xlfn.XLOOKUP(H$1,'Point System'!$A:$A,'Point System'!$C:$C,0)</f>
        <v>0</v>
      </c>
      <c r="I121" s="233" cm="1">
        <f t="array" ref="I121">SUMPRODUCT((LOWER(INDEX(Attendance!$D:$ZZ,MATCH($A121,Attendance!$A:$A,0),0))="x")*(Attendance!$D$2:$ZZ$2=_xlfn.XLOOKUP(I$1,'Point System'!$A:$A,'Point System'!$B:$B,""))*(TEXT(Attendance!$D$1:$ZZ$1,"mmm")="Jul"))*_xlfn.XLOOKUP(I$1,'Point System'!$A:$A,'Point System'!$C:$C,0)</f>
        <v>0</v>
      </c>
      <c r="J121" s="233" cm="1">
        <f t="array" ref="J121">SUMPRODUCT((LOWER(INDEX(Attendance!$D:$ZZ,MATCH($A121,Attendance!$A:$A,0),0))="x")*(Attendance!$D$2:$ZZ$2=_xlfn.XLOOKUP(J$1,'Point System'!$A:$A,'Point System'!$B:$B,""))*(TEXT(Attendance!$D$1:$ZZ$1,"mmm")="Jul"))*_xlfn.XLOOKUP(J$1,'Point System'!$A:$A,'Point System'!$C:$C,0)</f>
        <v>0</v>
      </c>
      <c r="K121" s="233" cm="1">
        <f t="array" ref="K121">SUMPRODUCT((LOWER(INDEX(Attendance!$D:$ZZ,MATCH($A121,Attendance!$A:$A,0),0))="x")*(Attendance!$D$2:$ZZ$2=_xlfn.XLOOKUP(K$1,'Point System'!$A:$A,'Point System'!$B:$B,""))*(TEXT(Attendance!$D$1:$ZZ$1,"mmm")="Jul"))*_xlfn.XLOOKUP(K$1,'Point System'!$A:$A,'Point System'!$C:$C,0)</f>
        <v>0</v>
      </c>
      <c r="L121" s="188"/>
      <c r="M121" s="188"/>
      <c r="N121" s="188"/>
      <c r="O121" s="188"/>
      <c r="P121" s="241">
        <f t="shared" si="3"/>
        <v>0</v>
      </c>
      <c r="Q121" s="242">
        <f>IFERROR(INDEX(Deduction!$AU:$AU,MATCH($A121,Deduction!$A:$A,0))*_xlfn.XLOOKUP(Q$1,'Point System'!$E:$E,'Point System'!$G:$G,0),0)</f>
        <v>0</v>
      </c>
      <c r="R121" s="242">
        <f>IFERROR(INDEX(Deduction!$AV:$AV,MATCH($A121,Deduction!$A:$A,0))*_xlfn.XLOOKUP(R$1,'Point System'!$E:$E,'Point System'!$G:$G,0),0)</f>
        <v>0</v>
      </c>
      <c r="S121" s="242">
        <f>IFERROR(INDEX(Deduction!$AW:$AW,MATCH($A121,Deduction!$A:$A,0))*_xlfn.XLOOKUP(S$1,'Point System'!$E:$E,'Point System'!$G:$G,0),0)</f>
        <v>0</v>
      </c>
      <c r="T121" s="242">
        <f>IFERROR(INDEX(Deduction!$AX:$AX,MATCH($A121,Deduction!$A:$A,0))*_xlfn.XLOOKUP(T$1,'Point System'!$E:$E,'Point System'!$G:$G,0),0)</f>
        <v>0</v>
      </c>
      <c r="U121" s="242">
        <f>IFERROR(INDEX(Deduction!$AY:$AY,MATCH($A121,Deduction!$A:$A,0))*_xlfn.XLOOKUP(U$1,'Point System'!$E:$E,'Point System'!$G:$G,0),0)</f>
        <v>0</v>
      </c>
      <c r="V121" s="242">
        <f>IFERROR(INDEX(Deduction!$AZ:$AZ,MATCH($A121,Deduction!$A:$A,0))*_xlfn.XLOOKUP(V$1,'Point System'!$E:$E,'Point System'!$G:$G,0),0)</f>
        <v>0</v>
      </c>
      <c r="W121" s="241">
        <f t="shared" si="4"/>
        <v>0</v>
      </c>
      <c r="X121" s="241">
        <f t="shared" si="5"/>
        <v>0</v>
      </c>
      <c r="Y121" s="244" cm="1">
        <f t="array" ref="Y121">IFERROR(SUMPRODUCT((LOWER(INDEX(Attendance!$E:$ZZ,MATCH($A121,Attendance!$A:$A,0),0))="x")*(TEXT(Attendance!$E$1:$ZZ$1,"mmm")="Jul"))/SUMPRODUCT((Attendance!$E$1:$ZZ$1&lt;&gt;"")*(TEXT(Attendance!$E$1:$ZZ$1,"mmm")="Jul")),0)</f>
        <v>0</v>
      </c>
      <c r="Z121" s="245" cm="1">
        <f t="array" ref="Z121">IFERROR(SUMPRODUCT((LOWER(INDEX(Attendance!$E:$ZZ,MATCH($A121,Attendance!$A:$A,0),0))="x")*(Attendance!$E$2:$ZZ$2=_xlfn.XLOOKUP(E$1,'Point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22" spans="1:26" x14ac:dyDescent="0.25">
      <c r="A122" s="58">
        <f>Attendance!A121</f>
        <v>119</v>
      </c>
      <c r="B122" s="60" t="str">
        <f>IF($A122=0,"",IFERROR(_xlfn.LET(_xlpm.x,INDEX(Attendance!$B:$B,MATCH($A122,Attendance!$A:$A,0)),IF(_xlpm.x=0,"",_xlpm.x)),""))</f>
        <v/>
      </c>
      <c r="C122" s="60" t="str">
        <f>IF($A122=0,"",IFERROR(_xlfn.LET(_xlpm.x,INDEX(Attendance!$C:$C,MATCH($A122,Attendance!$A:$A,0)),IF(_xlpm.x=0,"",_xlpm.x)),""))</f>
        <v/>
      </c>
      <c r="D122" s="60" t="str">
        <f>IF($A122=0,"",IFERROR(_xlfn.LET(_xlpm.x,INDEX(Attendance!$D:$D,MATCH($A122,Attendance!$A:$A,0)),IF(_xlpm.x=0,"",_xlpm.x)),""))</f>
        <v/>
      </c>
      <c r="E122" s="233" cm="1">
        <f t="array" ref="E122">SUMPRODUCT((LOWER(INDEX(Attendance!$D:$ZZ,MATCH($A122,Attendance!$A:$A,0),0))="x")*(Attendance!$D$2:$ZZ$2=_xlfn.XLOOKUP(E$1,'Point System'!$A:$A,'Point System'!$B:$B,""))*(TEXT(Attendance!$D$1:$ZZ$1,"mmm")="Jul"))*_xlfn.XLOOKUP(E$1,'Point System'!$A:$A,'Point System'!$C:$C,0)</f>
        <v>0</v>
      </c>
      <c r="F122" s="233" cm="1">
        <f t="array" ref="F122">SUMPRODUCT((LOWER(INDEX(Attendance!$D:$ZZ,MATCH($A122,Attendance!$A:$A,0),0))="x")*(Attendance!$D$2:$ZZ$2=_xlfn.XLOOKUP(F$1,'Point System'!$A:$A,'Point System'!$B:$B,""))*(TEXT(Attendance!$D$1:$ZZ$1,"mmm")="Jul"))*_xlfn.XLOOKUP(F$1,'Point System'!$A:$A,'Point System'!$C:$C,0)</f>
        <v>0</v>
      </c>
      <c r="G122" s="233" cm="1">
        <f t="array" ref="G122">SUMPRODUCT((LOWER(INDEX(Attendance!$D:$ZZ,MATCH($A122,Attendance!$A:$A,0),0))="x")*(Attendance!$D$2:$ZZ$2=_xlfn.XLOOKUP(G$1,'Point System'!$A:$A,'Point System'!$B:$B,""))*(TEXT(Attendance!$D$1:$ZZ$1,"mmm")="Jul"))*_xlfn.XLOOKUP(G$1,'Point System'!$A:$A,'Point System'!$C:$C,0)</f>
        <v>0</v>
      </c>
      <c r="H122" s="233" cm="1">
        <f t="array" ref="H122">SUMPRODUCT((LOWER(INDEX(Attendance!$D:$ZZ,MATCH($A122,Attendance!$A:$A,0),0))="x")*(Attendance!$D$2:$ZZ$2=_xlfn.XLOOKUP(H$1,'Point System'!$A:$A,'Point System'!$B:$B,""))*(TEXT(Attendance!$D$1:$ZZ$1,"mmm")="Jul"))*_xlfn.XLOOKUP(H$1,'Point System'!$A:$A,'Point System'!$C:$C,0)</f>
        <v>0</v>
      </c>
      <c r="I122" s="233" cm="1">
        <f t="array" ref="I122">SUMPRODUCT((LOWER(INDEX(Attendance!$D:$ZZ,MATCH($A122,Attendance!$A:$A,0),0))="x")*(Attendance!$D$2:$ZZ$2=_xlfn.XLOOKUP(I$1,'Point System'!$A:$A,'Point System'!$B:$B,""))*(TEXT(Attendance!$D$1:$ZZ$1,"mmm")="Jul"))*_xlfn.XLOOKUP(I$1,'Point System'!$A:$A,'Point System'!$C:$C,0)</f>
        <v>0</v>
      </c>
      <c r="J122" s="233" cm="1">
        <f t="array" ref="J122">SUMPRODUCT((LOWER(INDEX(Attendance!$D:$ZZ,MATCH($A122,Attendance!$A:$A,0),0))="x")*(Attendance!$D$2:$ZZ$2=_xlfn.XLOOKUP(J$1,'Point System'!$A:$A,'Point System'!$B:$B,""))*(TEXT(Attendance!$D$1:$ZZ$1,"mmm")="Jul"))*_xlfn.XLOOKUP(J$1,'Point System'!$A:$A,'Point System'!$C:$C,0)</f>
        <v>0</v>
      </c>
      <c r="K122" s="233" cm="1">
        <f t="array" ref="K122">SUMPRODUCT((LOWER(INDEX(Attendance!$D:$ZZ,MATCH($A122,Attendance!$A:$A,0),0))="x")*(Attendance!$D$2:$ZZ$2=_xlfn.XLOOKUP(K$1,'Point System'!$A:$A,'Point System'!$B:$B,""))*(TEXT(Attendance!$D$1:$ZZ$1,"mmm")="Jul"))*_xlfn.XLOOKUP(K$1,'Point System'!$A:$A,'Point System'!$C:$C,0)</f>
        <v>0</v>
      </c>
      <c r="L122" s="188"/>
      <c r="M122" s="188"/>
      <c r="N122" s="188"/>
      <c r="O122" s="188"/>
      <c r="P122" s="241">
        <f t="shared" si="3"/>
        <v>0</v>
      </c>
      <c r="Q122" s="242">
        <f>IFERROR(INDEX(Deduction!$AU:$AU,MATCH($A122,Deduction!$A:$A,0))*_xlfn.XLOOKUP(Q$1,'Point System'!$E:$E,'Point System'!$G:$G,0),0)</f>
        <v>0</v>
      </c>
      <c r="R122" s="242">
        <f>IFERROR(INDEX(Deduction!$AV:$AV,MATCH($A122,Deduction!$A:$A,0))*_xlfn.XLOOKUP(R$1,'Point System'!$E:$E,'Point System'!$G:$G,0),0)</f>
        <v>0</v>
      </c>
      <c r="S122" s="242">
        <f>IFERROR(INDEX(Deduction!$AW:$AW,MATCH($A122,Deduction!$A:$A,0))*_xlfn.XLOOKUP(S$1,'Point System'!$E:$E,'Point System'!$G:$G,0),0)</f>
        <v>0</v>
      </c>
      <c r="T122" s="242">
        <f>IFERROR(INDEX(Deduction!$AX:$AX,MATCH($A122,Deduction!$A:$A,0))*_xlfn.XLOOKUP(T$1,'Point System'!$E:$E,'Point System'!$G:$G,0),0)</f>
        <v>0</v>
      </c>
      <c r="U122" s="242">
        <f>IFERROR(INDEX(Deduction!$AY:$AY,MATCH($A122,Deduction!$A:$A,0))*_xlfn.XLOOKUP(U$1,'Point System'!$E:$E,'Point System'!$G:$G,0),0)</f>
        <v>0</v>
      </c>
      <c r="V122" s="242">
        <f>IFERROR(INDEX(Deduction!$AZ:$AZ,MATCH($A122,Deduction!$A:$A,0))*_xlfn.XLOOKUP(V$1,'Point System'!$E:$E,'Point System'!$G:$G,0),0)</f>
        <v>0</v>
      </c>
      <c r="W122" s="241">
        <f t="shared" si="4"/>
        <v>0</v>
      </c>
      <c r="X122" s="241">
        <f t="shared" si="5"/>
        <v>0</v>
      </c>
      <c r="Y122" s="244" cm="1">
        <f t="array" ref="Y122">IFERROR(SUMPRODUCT((LOWER(INDEX(Attendance!$E:$ZZ,MATCH($A122,Attendance!$A:$A,0),0))="x")*(TEXT(Attendance!$E$1:$ZZ$1,"mmm")="Jul"))/SUMPRODUCT((Attendance!$E$1:$ZZ$1&lt;&gt;"")*(TEXT(Attendance!$E$1:$ZZ$1,"mmm")="Jul")),0)</f>
        <v>0</v>
      </c>
      <c r="Z122" s="245" cm="1">
        <f t="array" ref="Z122">IFERROR(SUMPRODUCT((LOWER(INDEX(Attendance!$E:$ZZ,MATCH($A122,Attendance!$A:$A,0),0))="x")*(Attendance!$E$2:$ZZ$2=_xlfn.XLOOKUP(E$1,'Point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23" spans="1:26" x14ac:dyDescent="0.25">
      <c r="A123" s="60">
        <f>Attendance!A122</f>
        <v>120</v>
      </c>
      <c r="B123" s="60" t="str">
        <f>IF($A123=0,"",IFERROR(_xlfn.LET(_xlpm.x,INDEX(Attendance!$B:$B,MATCH($A123,Attendance!$A:$A,0)),IF(_xlpm.x=0,"",_xlpm.x)),""))</f>
        <v/>
      </c>
      <c r="C123" s="60" t="str">
        <f>IF($A123=0,"",IFERROR(_xlfn.LET(_xlpm.x,INDEX(Attendance!$C:$C,MATCH($A123,Attendance!$A:$A,0)),IF(_xlpm.x=0,"",_xlpm.x)),""))</f>
        <v/>
      </c>
      <c r="D123" s="60" t="str">
        <f>IF($A123=0,"",IFERROR(_xlfn.LET(_xlpm.x,INDEX(Attendance!$D:$D,MATCH($A123,Attendance!$A:$A,0)),IF(_xlpm.x=0,"",_xlpm.x)),""))</f>
        <v/>
      </c>
      <c r="E123" s="233" cm="1">
        <f t="array" ref="E123">SUMPRODUCT((LOWER(INDEX(Attendance!$D:$ZZ,MATCH($A123,Attendance!$A:$A,0),0))="x")*(Attendance!$D$2:$ZZ$2=_xlfn.XLOOKUP(E$1,'Point System'!$A:$A,'Point System'!$B:$B,""))*(TEXT(Attendance!$D$1:$ZZ$1,"mmm")="Jul"))*_xlfn.XLOOKUP(E$1,'Point System'!$A:$A,'Point System'!$C:$C,0)</f>
        <v>0</v>
      </c>
      <c r="F123" s="233" cm="1">
        <f t="array" ref="F123">SUMPRODUCT((LOWER(INDEX(Attendance!$D:$ZZ,MATCH($A123,Attendance!$A:$A,0),0))="x")*(Attendance!$D$2:$ZZ$2=_xlfn.XLOOKUP(F$1,'Point System'!$A:$A,'Point System'!$B:$B,""))*(TEXT(Attendance!$D$1:$ZZ$1,"mmm")="Jul"))*_xlfn.XLOOKUP(F$1,'Point System'!$A:$A,'Point System'!$C:$C,0)</f>
        <v>0</v>
      </c>
      <c r="G123" s="233" cm="1">
        <f t="array" ref="G123">SUMPRODUCT((LOWER(INDEX(Attendance!$D:$ZZ,MATCH($A123,Attendance!$A:$A,0),0))="x")*(Attendance!$D$2:$ZZ$2=_xlfn.XLOOKUP(G$1,'Point System'!$A:$A,'Point System'!$B:$B,""))*(TEXT(Attendance!$D$1:$ZZ$1,"mmm")="Jul"))*_xlfn.XLOOKUP(G$1,'Point System'!$A:$A,'Point System'!$C:$C,0)</f>
        <v>0</v>
      </c>
      <c r="H123" s="233" cm="1">
        <f t="array" ref="H123">SUMPRODUCT((LOWER(INDEX(Attendance!$D:$ZZ,MATCH($A123,Attendance!$A:$A,0),0))="x")*(Attendance!$D$2:$ZZ$2=_xlfn.XLOOKUP(H$1,'Point System'!$A:$A,'Point System'!$B:$B,""))*(TEXT(Attendance!$D$1:$ZZ$1,"mmm")="Jul"))*_xlfn.XLOOKUP(H$1,'Point System'!$A:$A,'Point System'!$C:$C,0)</f>
        <v>0</v>
      </c>
      <c r="I123" s="233" cm="1">
        <f t="array" ref="I123">SUMPRODUCT((LOWER(INDEX(Attendance!$D:$ZZ,MATCH($A123,Attendance!$A:$A,0),0))="x")*(Attendance!$D$2:$ZZ$2=_xlfn.XLOOKUP(I$1,'Point System'!$A:$A,'Point System'!$B:$B,""))*(TEXT(Attendance!$D$1:$ZZ$1,"mmm")="Jul"))*_xlfn.XLOOKUP(I$1,'Point System'!$A:$A,'Point System'!$C:$C,0)</f>
        <v>0</v>
      </c>
      <c r="J123" s="233" cm="1">
        <f t="array" ref="J123">SUMPRODUCT((LOWER(INDEX(Attendance!$D:$ZZ,MATCH($A123,Attendance!$A:$A,0),0))="x")*(Attendance!$D$2:$ZZ$2=_xlfn.XLOOKUP(J$1,'Point System'!$A:$A,'Point System'!$B:$B,""))*(TEXT(Attendance!$D$1:$ZZ$1,"mmm")="Jul"))*_xlfn.XLOOKUP(J$1,'Point System'!$A:$A,'Point System'!$C:$C,0)</f>
        <v>0</v>
      </c>
      <c r="K123" s="233" cm="1">
        <f t="array" ref="K123">SUMPRODUCT((LOWER(INDEX(Attendance!$D:$ZZ,MATCH($A123,Attendance!$A:$A,0),0))="x")*(Attendance!$D$2:$ZZ$2=_xlfn.XLOOKUP(K$1,'Point System'!$A:$A,'Point System'!$B:$B,""))*(TEXT(Attendance!$D$1:$ZZ$1,"mmm")="Jul"))*_xlfn.XLOOKUP(K$1,'Point System'!$A:$A,'Point System'!$C:$C,0)</f>
        <v>0</v>
      </c>
      <c r="L123" s="188"/>
      <c r="M123" s="188"/>
      <c r="N123" s="188"/>
      <c r="O123" s="188"/>
      <c r="P123" s="241">
        <f t="shared" si="3"/>
        <v>0</v>
      </c>
      <c r="Q123" s="242">
        <f>IFERROR(INDEX(Deduction!$AU:$AU,MATCH($A123,Deduction!$A:$A,0))*_xlfn.XLOOKUP(Q$1,'Point System'!$E:$E,'Point System'!$G:$G,0),0)</f>
        <v>0</v>
      </c>
      <c r="R123" s="242">
        <f>IFERROR(INDEX(Deduction!$AV:$AV,MATCH($A123,Deduction!$A:$A,0))*_xlfn.XLOOKUP(R$1,'Point System'!$E:$E,'Point System'!$G:$G,0),0)</f>
        <v>0</v>
      </c>
      <c r="S123" s="242">
        <f>IFERROR(INDEX(Deduction!$AW:$AW,MATCH($A123,Deduction!$A:$A,0))*_xlfn.XLOOKUP(S$1,'Point System'!$E:$E,'Point System'!$G:$G,0),0)</f>
        <v>0</v>
      </c>
      <c r="T123" s="242">
        <f>IFERROR(INDEX(Deduction!$AX:$AX,MATCH($A123,Deduction!$A:$A,0))*_xlfn.XLOOKUP(T$1,'Point System'!$E:$E,'Point System'!$G:$G,0),0)</f>
        <v>0</v>
      </c>
      <c r="U123" s="242">
        <f>IFERROR(INDEX(Deduction!$AY:$AY,MATCH($A123,Deduction!$A:$A,0))*_xlfn.XLOOKUP(U$1,'Point System'!$E:$E,'Point System'!$G:$G,0),0)</f>
        <v>0</v>
      </c>
      <c r="V123" s="242">
        <f>IFERROR(INDEX(Deduction!$AZ:$AZ,MATCH($A123,Deduction!$A:$A,0))*_xlfn.XLOOKUP(V$1,'Point System'!$E:$E,'Point System'!$G:$G,0),0)</f>
        <v>0</v>
      </c>
      <c r="W123" s="241">
        <f t="shared" si="4"/>
        <v>0</v>
      </c>
      <c r="X123" s="241">
        <f t="shared" si="5"/>
        <v>0</v>
      </c>
      <c r="Y123" s="244" cm="1">
        <f t="array" ref="Y123">IFERROR(SUMPRODUCT((LOWER(INDEX(Attendance!$E:$ZZ,MATCH($A123,Attendance!$A:$A,0),0))="x")*(TEXT(Attendance!$E$1:$ZZ$1,"mmm")="Jul"))/SUMPRODUCT((Attendance!$E$1:$ZZ$1&lt;&gt;"")*(TEXT(Attendance!$E$1:$ZZ$1,"mmm")="Jul")),0)</f>
        <v>0</v>
      </c>
      <c r="Z123" s="245" cm="1">
        <f t="array" ref="Z123">IFERROR(SUMPRODUCT((LOWER(INDEX(Attendance!$E:$ZZ,MATCH($A123,Attendance!$A:$A,0),0))="x")*(Attendance!$E$2:$ZZ$2=_xlfn.XLOOKUP(E$1,'Point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24" spans="1:26" x14ac:dyDescent="0.25">
      <c r="A124" s="58">
        <f>Attendance!A123</f>
        <v>121</v>
      </c>
      <c r="B124" s="60" t="str">
        <f>IF($A124=0,"",IFERROR(_xlfn.LET(_xlpm.x,INDEX(Attendance!$B:$B,MATCH($A124,Attendance!$A:$A,0)),IF(_xlpm.x=0,"",_xlpm.x)),""))</f>
        <v/>
      </c>
      <c r="C124" s="60" t="str">
        <f>IF($A124=0,"",IFERROR(_xlfn.LET(_xlpm.x,INDEX(Attendance!$C:$C,MATCH($A124,Attendance!$A:$A,0)),IF(_xlpm.x=0,"",_xlpm.x)),""))</f>
        <v/>
      </c>
      <c r="D124" s="60" t="str">
        <f>IF($A124=0,"",IFERROR(_xlfn.LET(_xlpm.x,INDEX(Attendance!$D:$D,MATCH($A124,Attendance!$A:$A,0)),IF(_xlpm.x=0,"",_xlpm.x)),""))</f>
        <v/>
      </c>
      <c r="E124" s="233" cm="1">
        <f t="array" ref="E124">SUMPRODUCT((LOWER(INDEX(Attendance!$D:$ZZ,MATCH($A124,Attendance!$A:$A,0),0))="x")*(Attendance!$D$2:$ZZ$2=_xlfn.XLOOKUP(E$1,'Point System'!$A:$A,'Point System'!$B:$B,""))*(TEXT(Attendance!$D$1:$ZZ$1,"mmm")="Jul"))*_xlfn.XLOOKUP(E$1,'Point System'!$A:$A,'Point System'!$C:$C,0)</f>
        <v>0</v>
      </c>
      <c r="F124" s="233" cm="1">
        <f t="array" ref="F124">SUMPRODUCT((LOWER(INDEX(Attendance!$D:$ZZ,MATCH($A124,Attendance!$A:$A,0),0))="x")*(Attendance!$D$2:$ZZ$2=_xlfn.XLOOKUP(F$1,'Point System'!$A:$A,'Point System'!$B:$B,""))*(TEXT(Attendance!$D$1:$ZZ$1,"mmm")="Jul"))*_xlfn.XLOOKUP(F$1,'Point System'!$A:$A,'Point System'!$C:$C,0)</f>
        <v>0</v>
      </c>
      <c r="G124" s="233" cm="1">
        <f t="array" ref="G124">SUMPRODUCT((LOWER(INDEX(Attendance!$D:$ZZ,MATCH($A124,Attendance!$A:$A,0),0))="x")*(Attendance!$D$2:$ZZ$2=_xlfn.XLOOKUP(G$1,'Point System'!$A:$A,'Point System'!$B:$B,""))*(TEXT(Attendance!$D$1:$ZZ$1,"mmm")="Jul"))*_xlfn.XLOOKUP(G$1,'Point System'!$A:$A,'Point System'!$C:$C,0)</f>
        <v>0</v>
      </c>
      <c r="H124" s="233" cm="1">
        <f t="array" ref="H124">SUMPRODUCT((LOWER(INDEX(Attendance!$D:$ZZ,MATCH($A124,Attendance!$A:$A,0),0))="x")*(Attendance!$D$2:$ZZ$2=_xlfn.XLOOKUP(H$1,'Point System'!$A:$A,'Point System'!$B:$B,""))*(TEXT(Attendance!$D$1:$ZZ$1,"mmm")="Jul"))*_xlfn.XLOOKUP(H$1,'Point System'!$A:$A,'Point System'!$C:$C,0)</f>
        <v>0</v>
      </c>
      <c r="I124" s="233" cm="1">
        <f t="array" ref="I124">SUMPRODUCT((LOWER(INDEX(Attendance!$D:$ZZ,MATCH($A124,Attendance!$A:$A,0),0))="x")*(Attendance!$D$2:$ZZ$2=_xlfn.XLOOKUP(I$1,'Point System'!$A:$A,'Point System'!$B:$B,""))*(TEXT(Attendance!$D$1:$ZZ$1,"mmm")="Jul"))*_xlfn.XLOOKUP(I$1,'Point System'!$A:$A,'Point System'!$C:$C,0)</f>
        <v>0</v>
      </c>
      <c r="J124" s="233" cm="1">
        <f t="array" ref="J124">SUMPRODUCT((LOWER(INDEX(Attendance!$D:$ZZ,MATCH($A124,Attendance!$A:$A,0),0))="x")*(Attendance!$D$2:$ZZ$2=_xlfn.XLOOKUP(J$1,'Point System'!$A:$A,'Point System'!$B:$B,""))*(TEXT(Attendance!$D$1:$ZZ$1,"mmm")="Jul"))*_xlfn.XLOOKUP(J$1,'Point System'!$A:$A,'Point System'!$C:$C,0)</f>
        <v>0</v>
      </c>
      <c r="K124" s="233" cm="1">
        <f t="array" ref="K124">SUMPRODUCT((LOWER(INDEX(Attendance!$D:$ZZ,MATCH($A124,Attendance!$A:$A,0),0))="x")*(Attendance!$D$2:$ZZ$2=_xlfn.XLOOKUP(K$1,'Point System'!$A:$A,'Point System'!$B:$B,""))*(TEXT(Attendance!$D$1:$ZZ$1,"mmm")="Jul"))*_xlfn.XLOOKUP(K$1,'Point System'!$A:$A,'Point System'!$C:$C,0)</f>
        <v>0</v>
      </c>
      <c r="L124" s="188"/>
      <c r="M124" s="188"/>
      <c r="N124" s="188"/>
      <c r="O124" s="188"/>
      <c r="P124" s="241">
        <f t="shared" si="3"/>
        <v>0</v>
      </c>
      <c r="Q124" s="242">
        <f>IFERROR(INDEX(Deduction!$AU:$AU,MATCH($A124,Deduction!$A:$A,0))*_xlfn.XLOOKUP(Q$1,'Point System'!$E:$E,'Point System'!$G:$G,0),0)</f>
        <v>0</v>
      </c>
      <c r="R124" s="242">
        <f>IFERROR(INDEX(Deduction!$AV:$AV,MATCH($A124,Deduction!$A:$A,0))*_xlfn.XLOOKUP(R$1,'Point System'!$E:$E,'Point System'!$G:$G,0),0)</f>
        <v>0</v>
      </c>
      <c r="S124" s="242">
        <f>IFERROR(INDEX(Deduction!$AW:$AW,MATCH($A124,Deduction!$A:$A,0))*_xlfn.XLOOKUP(S$1,'Point System'!$E:$E,'Point System'!$G:$G,0),0)</f>
        <v>0</v>
      </c>
      <c r="T124" s="242">
        <f>IFERROR(INDEX(Deduction!$AX:$AX,MATCH($A124,Deduction!$A:$A,0))*_xlfn.XLOOKUP(T$1,'Point System'!$E:$E,'Point System'!$G:$G,0),0)</f>
        <v>0</v>
      </c>
      <c r="U124" s="242">
        <f>IFERROR(INDEX(Deduction!$AY:$AY,MATCH($A124,Deduction!$A:$A,0))*_xlfn.XLOOKUP(U$1,'Point System'!$E:$E,'Point System'!$G:$G,0),0)</f>
        <v>0</v>
      </c>
      <c r="V124" s="242">
        <f>IFERROR(INDEX(Deduction!$AZ:$AZ,MATCH($A124,Deduction!$A:$A,0))*_xlfn.XLOOKUP(V$1,'Point System'!$E:$E,'Point System'!$G:$G,0),0)</f>
        <v>0</v>
      </c>
      <c r="W124" s="241">
        <f t="shared" si="4"/>
        <v>0</v>
      </c>
      <c r="X124" s="241">
        <f t="shared" si="5"/>
        <v>0</v>
      </c>
      <c r="Y124" s="244" cm="1">
        <f t="array" ref="Y124">IFERROR(SUMPRODUCT((LOWER(INDEX(Attendance!$E:$ZZ,MATCH($A124,Attendance!$A:$A,0),0))="x")*(TEXT(Attendance!$E$1:$ZZ$1,"mmm")="Jul"))/SUMPRODUCT((Attendance!$E$1:$ZZ$1&lt;&gt;"")*(TEXT(Attendance!$E$1:$ZZ$1,"mmm")="Jul")),0)</f>
        <v>0</v>
      </c>
      <c r="Z124" s="245" cm="1">
        <f t="array" ref="Z124">IFERROR(SUMPRODUCT((LOWER(INDEX(Attendance!$E:$ZZ,MATCH($A124,Attendance!$A:$A,0),0))="x")*(Attendance!$E$2:$ZZ$2=_xlfn.XLOOKUP(E$1,'Point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25" spans="1:26" x14ac:dyDescent="0.25">
      <c r="A125" s="60">
        <f>Attendance!A124</f>
        <v>122</v>
      </c>
      <c r="B125" s="60" t="str">
        <f>IF($A125=0,"",IFERROR(_xlfn.LET(_xlpm.x,INDEX(Attendance!$B:$B,MATCH($A125,Attendance!$A:$A,0)),IF(_xlpm.x=0,"",_xlpm.x)),""))</f>
        <v/>
      </c>
      <c r="C125" s="60" t="str">
        <f>IF($A125=0,"",IFERROR(_xlfn.LET(_xlpm.x,INDEX(Attendance!$C:$C,MATCH($A125,Attendance!$A:$A,0)),IF(_xlpm.x=0,"",_xlpm.x)),""))</f>
        <v/>
      </c>
      <c r="D125" s="60" t="str">
        <f>IF($A125=0,"",IFERROR(_xlfn.LET(_xlpm.x,INDEX(Attendance!$D:$D,MATCH($A125,Attendance!$A:$A,0)),IF(_xlpm.x=0,"",_xlpm.x)),""))</f>
        <v/>
      </c>
      <c r="E125" s="233" cm="1">
        <f t="array" ref="E125">SUMPRODUCT((LOWER(INDEX(Attendance!$D:$ZZ,MATCH($A125,Attendance!$A:$A,0),0))="x")*(Attendance!$D$2:$ZZ$2=_xlfn.XLOOKUP(E$1,'Point System'!$A:$A,'Point System'!$B:$B,""))*(TEXT(Attendance!$D$1:$ZZ$1,"mmm")="Jul"))*_xlfn.XLOOKUP(E$1,'Point System'!$A:$A,'Point System'!$C:$C,0)</f>
        <v>0</v>
      </c>
      <c r="F125" s="233" cm="1">
        <f t="array" ref="F125">SUMPRODUCT((LOWER(INDEX(Attendance!$D:$ZZ,MATCH($A125,Attendance!$A:$A,0),0))="x")*(Attendance!$D$2:$ZZ$2=_xlfn.XLOOKUP(F$1,'Point System'!$A:$A,'Point System'!$B:$B,""))*(TEXT(Attendance!$D$1:$ZZ$1,"mmm")="Jul"))*_xlfn.XLOOKUP(F$1,'Point System'!$A:$A,'Point System'!$C:$C,0)</f>
        <v>0</v>
      </c>
      <c r="G125" s="233" cm="1">
        <f t="array" ref="G125">SUMPRODUCT((LOWER(INDEX(Attendance!$D:$ZZ,MATCH($A125,Attendance!$A:$A,0),0))="x")*(Attendance!$D$2:$ZZ$2=_xlfn.XLOOKUP(G$1,'Point System'!$A:$A,'Point System'!$B:$B,""))*(TEXT(Attendance!$D$1:$ZZ$1,"mmm")="Jul"))*_xlfn.XLOOKUP(G$1,'Point System'!$A:$A,'Point System'!$C:$C,0)</f>
        <v>0</v>
      </c>
      <c r="H125" s="233" cm="1">
        <f t="array" ref="H125">SUMPRODUCT((LOWER(INDEX(Attendance!$D:$ZZ,MATCH($A125,Attendance!$A:$A,0),0))="x")*(Attendance!$D$2:$ZZ$2=_xlfn.XLOOKUP(H$1,'Point System'!$A:$A,'Point System'!$B:$B,""))*(TEXT(Attendance!$D$1:$ZZ$1,"mmm")="Jul"))*_xlfn.XLOOKUP(H$1,'Point System'!$A:$A,'Point System'!$C:$C,0)</f>
        <v>0</v>
      </c>
      <c r="I125" s="233" cm="1">
        <f t="array" ref="I125">SUMPRODUCT((LOWER(INDEX(Attendance!$D:$ZZ,MATCH($A125,Attendance!$A:$A,0),0))="x")*(Attendance!$D$2:$ZZ$2=_xlfn.XLOOKUP(I$1,'Point System'!$A:$A,'Point System'!$B:$B,""))*(TEXT(Attendance!$D$1:$ZZ$1,"mmm")="Jul"))*_xlfn.XLOOKUP(I$1,'Point System'!$A:$A,'Point System'!$C:$C,0)</f>
        <v>0</v>
      </c>
      <c r="J125" s="233" cm="1">
        <f t="array" ref="J125">SUMPRODUCT((LOWER(INDEX(Attendance!$D:$ZZ,MATCH($A125,Attendance!$A:$A,0),0))="x")*(Attendance!$D$2:$ZZ$2=_xlfn.XLOOKUP(J$1,'Point System'!$A:$A,'Point System'!$B:$B,""))*(TEXT(Attendance!$D$1:$ZZ$1,"mmm")="Jul"))*_xlfn.XLOOKUP(J$1,'Point System'!$A:$A,'Point System'!$C:$C,0)</f>
        <v>0</v>
      </c>
      <c r="K125" s="233" cm="1">
        <f t="array" ref="K125">SUMPRODUCT((LOWER(INDEX(Attendance!$D:$ZZ,MATCH($A125,Attendance!$A:$A,0),0))="x")*(Attendance!$D$2:$ZZ$2=_xlfn.XLOOKUP(K$1,'Point System'!$A:$A,'Point System'!$B:$B,""))*(TEXT(Attendance!$D$1:$ZZ$1,"mmm")="Jul"))*_xlfn.XLOOKUP(K$1,'Point System'!$A:$A,'Point System'!$C:$C,0)</f>
        <v>0</v>
      </c>
      <c r="L125" s="188"/>
      <c r="M125" s="188"/>
      <c r="N125" s="188"/>
      <c r="O125" s="188"/>
      <c r="P125" s="241">
        <f t="shared" si="3"/>
        <v>0</v>
      </c>
      <c r="Q125" s="242">
        <f>IFERROR(INDEX(Deduction!$AU:$AU,MATCH($A125,Deduction!$A:$A,0))*_xlfn.XLOOKUP(Q$1,'Point System'!$E:$E,'Point System'!$G:$G,0),0)</f>
        <v>0</v>
      </c>
      <c r="R125" s="242">
        <f>IFERROR(INDEX(Deduction!$AV:$AV,MATCH($A125,Deduction!$A:$A,0))*_xlfn.XLOOKUP(R$1,'Point System'!$E:$E,'Point System'!$G:$G,0),0)</f>
        <v>0</v>
      </c>
      <c r="S125" s="242">
        <f>IFERROR(INDEX(Deduction!$AW:$AW,MATCH($A125,Deduction!$A:$A,0))*_xlfn.XLOOKUP(S$1,'Point System'!$E:$E,'Point System'!$G:$G,0),0)</f>
        <v>0</v>
      </c>
      <c r="T125" s="242">
        <f>IFERROR(INDEX(Deduction!$AX:$AX,MATCH($A125,Deduction!$A:$A,0))*_xlfn.XLOOKUP(T$1,'Point System'!$E:$E,'Point System'!$G:$G,0),0)</f>
        <v>0</v>
      </c>
      <c r="U125" s="242">
        <f>IFERROR(INDEX(Deduction!$AY:$AY,MATCH($A125,Deduction!$A:$A,0))*_xlfn.XLOOKUP(U$1,'Point System'!$E:$E,'Point System'!$G:$G,0),0)</f>
        <v>0</v>
      </c>
      <c r="V125" s="242">
        <f>IFERROR(INDEX(Deduction!$AZ:$AZ,MATCH($A125,Deduction!$A:$A,0))*_xlfn.XLOOKUP(V$1,'Point System'!$E:$E,'Point System'!$G:$G,0),0)</f>
        <v>0</v>
      </c>
      <c r="W125" s="241">
        <f t="shared" si="4"/>
        <v>0</v>
      </c>
      <c r="X125" s="241">
        <f t="shared" si="5"/>
        <v>0</v>
      </c>
      <c r="Y125" s="244" cm="1">
        <f t="array" ref="Y125">IFERROR(SUMPRODUCT((LOWER(INDEX(Attendance!$E:$ZZ,MATCH($A125,Attendance!$A:$A,0),0))="x")*(TEXT(Attendance!$E$1:$ZZ$1,"mmm")="Jul"))/SUMPRODUCT((Attendance!$E$1:$ZZ$1&lt;&gt;"")*(TEXT(Attendance!$E$1:$ZZ$1,"mmm")="Jul")),0)</f>
        <v>0</v>
      </c>
      <c r="Z125" s="245" cm="1">
        <f t="array" ref="Z125">IFERROR(SUMPRODUCT((LOWER(INDEX(Attendance!$E:$ZZ,MATCH($A125,Attendance!$A:$A,0),0))="x")*(Attendance!$E$2:$ZZ$2=_xlfn.XLOOKUP(E$1,'Point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26" spans="1:26" x14ac:dyDescent="0.25">
      <c r="A126" s="58">
        <f>Attendance!A125</f>
        <v>123</v>
      </c>
      <c r="B126" s="60" t="str">
        <f>IF($A126=0,"",IFERROR(_xlfn.LET(_xlpm.x,INDEX(Attendance!$B:$B,MATCH($A126,Attendance!$A:$A,0)),IF(_xlpm.x=0,"",_xlpm.x)),""))</f>
        <v/>
      </c>
      <c r="C126" s="60" t="str">
        <f>IF($A126=0,"",IFERROR(_xlfn.LET(_xlpm.x,INDEX(Attendance!$C:$C,MATCH($A126,Attendance!$A:$A,0)),IF(_xlpm.x=0,"",_xlpm.x)),""))</f>
        <v/>
      </c>
      <c r="D126" s="60" t="str">
        <f>IF($A126=0,"",IFERROR(_xlfn.LET(_xlpm.x,INDEX(Attendance!$D:$D,MATCH($A126,Attendance!$A:$A,0)),IF(_xlpm.x=0,"",_xlpm.x)),""))</f>
        <v/>
      </c>
      <c r="E126" s="233" cm="1">
        <f t="array" ref="E126">SUMPRODUCT((LOWER(INDEX(Attendance!$D:$ZZ,MATCH($A126,Attendance!$A:$A,0),0))="x")*(Attendance!$D$2:$ZZ$2=_xlfn.XLOOKUP(E$1,'Point System'!$A:$A,'Point System'!$B:$B,""))*(TEXT(Attendance!$D$1:$ZZ$1,"mmm")="Jul"))*_xlfn.XLOOKUP(E$1,'Point System'!$A:$A,'Point System'!$C:$C,0)</f>
        <v>0</v>
      </c>
      <c r="F126" s="233" cm="1">
        <f t="array" ref="F126">SUMPRODUCT((LOWER(INDEX(Attendance!$D:$ZZ,MATCH($A126,Attendance!$A:$A,0),0))="x")*(Attendance!$D$2:$ZZ$2=_xlfn.XLOOKUP(F$1,'Point System'!$A:$A,'Point System'!$B:$B,""))*(TEXT(Attendance!$D$1:$ZZ$1,"mmm")="Jul"))*_xlfn.XLOOKUP(F$1,'Point System'!$A:$A,'Point System'!$C:$C,0)</f>
        <v>0</v>
      </c>
      <c r="G126" s="233" cm="1">
        <f t="array" ref="G126">SUMPRODUCT((LOWER(INDEX(Attendance!$D:$ZZ,MATCH($A126,Attendance!$A:$A,0),0))="x")*(Attendance!$D$2:$ZZ$2=_xlfn.XLOOKUP(G$1,'Point System'!$A:$A,'Point System'!$B:$B,""))*(TEXT(Attendance!$D$1:$ZZ$1,"mmm")="Jul"))*_xlfn.XLOOKUP(G$1,'Point System'!$A:$A,'Point System'!$C:$C,0)</f>
        <v>0</v>
      </c>
      <c r="H126" s="233" cm="1">
        <f t="array" ref="H126">SUMPRODUCT((LOWER(INDEX(Attendance!$D:$ZZ,MATCH($A126,Attendance!$A:$A,0),0))="x")*(Attendance!$D$2:$ZZ$2=_xlfn.XLOOKUP(H$1,'Point System'!$A:$A,'Point System'!$B:$B,""))*(TEXT(Attendance!$D$1:$ZZ$1,"mmm")="Jul"))*_xlfn.XLOOKUP(H$1,'Point System'!$A:$A,'Point System'!$C:$C,0)</f>
        <v>0</v>
      </c>
      <c r="I126" s="233" cm="1">
        <f t="array" ref="I126">SUMPRODUCT((LOWER(INDEX(Attendance!$D:$ZZ,MATCH($A126,Attendance!$A:$A,0),0))="x")*(Attendance!$D$2:$ZZ$2=_xlfn.XLOOKUP(I$1,'Point System'!$A:$A,'Point System'!$B:$B,""))*(TEXT(Attendance!$D$1:$ZZ$1,"mmm")="Jul"))*_xlfn.XLOOKUP(I$1,'Point System'!$A:$A,'Point System'!$C:$C,0)</f>
        <v>0</v>
      </c>
      <c r="J126" s="233" cm="1">
        <f t="array" ref="J126">SUMPRODUCT((LOWER(INDEX(Attendance!$D:$ZZ,MATCH($A126,Attendance!$A:$A,0),0))="x")*(Attendance!$D$2:$ZZ$2=_xlfn.XLOOKUP(J$1,'Point System'!$A:$A,'Point System'!$B:$B,""))*(TEXT(Attendance!$D$1:$ZZ$1,"mmm")="Jul"))*_xlfn.XLOOKUP(J$1,'Point System'!$A:$A,'Point System'!$C:$C,0)</f>
        <v>0</v>
      </c>
      <c r="K126" s="233" cm="1">
        <f t="array" ref="K126">SUMPRODUCT((LOWER(INDEX(Attendance!$D:$ZZ,MATCH($A126,Attendance!$A:$A,0),0))="x")*(Attendance!$D$2:$ZZ$2=_xlfn.XLOOKUP(K$1,'Point System'!$A:$A,'Point System'!$B:$B,""))*(TEXT(Attendance!$D$1:$ZZ$1,"mmm")="Jul"))*_xlfn.XLOOKUP(K$1,'Point System'!$A:$A,'Point System'!$C:$C,0)</f>
        <v>0</v>
      </c>
      <c r="L126" s="188"/>
      <c r="M126" s="188"/>
      <c r="N126" s="188"/>
      <c r="O126" s="188"/>
      <c r="P126" s="241">
        <f t="shared" si="3"/>
        <v>0</v>
      </c>
      <c r="Q126" s="242">
        <f>IFERROR(INDEX(Deduction!$AU:$AU,MATCH($A126,Deduction!$A:$A,0))*_xlfn.XLOOKUP(Q$1,'Point System'!$E:$E,'Point System'!$G:$G,0),0)</f>
        <v>0</v>
      </c>
      <c r="R126" s="242">
        <f>IFERROR(INDEX(Deduction!$AV:$AV,MATCH($A126,Deduction!$A:$A,0))*_xlfn.XLOOKUP(R$1,'Point System'!$E:$E,'Point System'!$G:$G,0),0)</f>
        <v>0</v>
      </c>
      <c r="S126" s="242">
        <f>IFERROR(INDEX(Deduction!$AW:$AW,MATCH($A126,Deduction!$A:$A,0))*_xlfn.XLOOKUP(S$1,'Point System'!$E:$E,'Point System'!$G:$G,0),0)</f>
        <v>0</v>
      </c>
      <c r="T126" s="242">
        <f>IFERROR(INDEX(Deduction!$AX:$AX,MATCH($A126,Deduction!$A:$A,0))*_xlfn.XLOOKUP(T$1,'Point System'!$E:$E,'Point System'!$G:$G,0),0)</f>
        <v>0</v>
      </c>
      <c r="U126" s="242">
        <f>IFERROR(INDEX(Deduction!$AY:$AY,MATCH($A126,Deduction!$A:$A,0))*_xlfn.XLOOKUP(U$1,'Point System'!$E:$E,'Point System'!$G:$G,0),0)</f>
        <v>0</v>
      </c>
      <c r="V126" s="242">
        <f>IFERROR(INDEX(Deduction!$AZ:$AZ,MATCH($A126,Deduction!$A:$A,0))*_xlfn.XLOOKUP(V$1,'Point System'!$E:$E,'Point System'!$G:$G,0),0)</f>
        <v>0</v>
      </c>
      <c r="W126" s="241">
        <f t="shared" si="4"/>
        <v>0</v>
      </c>
      <c r="X126" s="241">
        <f t="shared" si="5"/>
        <v>0</v>
      </c>
      <c r="Y126" s="244" cm="1">
        <f t="array" ref="Y126">IFERROR(SUMPRODUCT((LOWER(INDEX(Attendance!$E:$ZZ,MATCH($A126,Attendance!$A:$A,0),0))="x")*(TEXT(Attendance!$E$1:$ZZ$1,"mmm")="Jul"))/SUMPRODUCT((Attendance!$E$1:$ZZ$1&lt;&gt;"")*(TEXT(Attendance!$E$1:$ZZ$1,"mmm")="Jul")),0)</f>
        <v>0</v>
      </c>
      <c r="Z126" s="245" cm="1">
        <f t="array" ref="Z126">IFERROR(SUMPRODUCT((LOWER(INDEX(Attendance!$E:$ZZ,MATCH($A126,Attendance!$A:$A,0),0))="x")*(Attendance!$E$2:$ZZ$2=_xlfn.XLOOKUP(E$1,'Point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27" spans="1:26" x14ac:dyDescent="0.25">
      <c r="A127" s="60">
        <f>Attendance!A126</f>
        <v>124</v>
      </c>
      <c r="B127" s="60" t="str">
        <f>IF($A127=0,"",IFERROR(_xlfn.LET(_xlpm.x,INDEX(Attendance!$B:$B,MATCH($A127,Attendance!$A:$A,0)),IF(_xlpm.x=0,"",_xlpm.x)),""))</f>
        <v/>
      </c>
      <c r="C127" s="60" t="str">
        <f>IF($A127=0,"",IFERROR(_xlfn.LET(_xlpm.x,INDEX(Attendance!$C:$C,MATCH($A127,Attendance!$A:$A,0)),IF(_xlpm.x=0,"",_xlpm.x)),""))</f>
        <v/>
      </c>
      <c r="D127" s="60" t="str">
        <f>IF($A127=0,"",IFERROR(_xlfn.LET(_xlpm.x,INDEX(Attendance!$D:$D,MATCH($A127,Attendance!$A:$A,0)),IF(_xlpm.x=0,"",_xlpm.x)),""))</f>
        <v/>
      </c>
      <c r="E127" s="233" cm="1">
        <f t="array" ref="E127">SUMPRODUCT((LOWER(INDEX(Attendance!$D:$ZZ,MATCH($A127,Attendance!$A:$A,0),0))="x")*(Attendance!$D$2:$ZZ$2=_xlfn.XLOOKUP(E$1,'Point System'!$A:$A,'Point System'!$B:$B,""))*(TEXT(Attendance!$D$1:$ZZ$1,"mmm")="Jul"))*_xlfn.XLOOKUP(E$1,'Point System'!$A:$A,'Point System'!$C:$C,0)</f>
        <v>0</v>
      </c>
      <c r="F127" s="233" cm="1">
        <f t="array" ref="F127">SUMPRODUCT((LOWER(INDEX(Attendance!$D:$ZZ,MATCH($A127,Attendance!$A:$A,0),0))="x")*(Attendance!$D$2:$ZZ$2=_xlfn.XLOOKUP(F$1,'Point System'!$A:$A,'Point System'!$B:$B,""))*(TEXT(Attendance!$D$1:$ZZ$1,"mmm")="Jul"))*_xlfn.XLOOKUP(F$1,'Point System'!$A:$A,'Point System'!$C:$C,0)</f>
        <v>0</v>
      </c>
      <c r="G127" s="233" cm="1">
        <f t="array" ref="G127">SUMPRODUCT((LOWER(INDEX(Attendance!$D:$ZZ,MATCH($A127,Attendance!$A:$A,0),0))="x")*(Attendance!$D$2:$ZZ$2=_xlfn.XLOOKUP(G$1,'Point System'!$A:$A,'Point System'!$B:$B,""))*(TEXT(Attendance!$D$1:$ZZ$1,"mmm")="Jul"))*_xlfn.XLOOKUP(G$1,'Point System'!$A:$A,'Point System'!$C:$C,0)</f>
        <v>0</v>
      </c>
      <c r="H127" s="233" cm="1">
        <f t="array" ref="H127">SUMPRODUCT((LOWER(INDEX(Attendance!$D:$ZZ,MATCH($A127,Attendance!$A:$A,0),0))="x")*(Attendance!$D$2:$ZZ$2=_xlfn.XLOOKUP(H$1,'Point System'!$A:$A,'Point System'!$B:$B,""))*(TEXT(Attendance!$D$1:$ZZ$1,"mmm")="Jul"))*_xlfn.XLOOKUP(H$1,'Point System'!$A:$A,'Point System'!$C:$C,0)</f>
        <v>0</v>
      </c>
      <c r="I127" s="233" cm="1">
        <f t="array" ref="I127">SUMPRODUCT((LOWER(INDEX(Attendance!$D:$ZZ,MATCH($A127,Attendance!$A:$A,0),0))="x")*(Attendance!$D$2:$ZZ$2=_xlfn.XLOOKUP(I$1,'Point System'!$A:$A,'Point System'!$B:$B,""))*(TEXT(Attendance!$D$1:$ZZ$1,"mmm")="Jul"))*_xlfn.XLOOKUP(I$1,'Point System'!$A:$A,'Point System'!$C:$C,0)</f>
        <v>0</v>
      </c>
      <c r="J127" s="233" cm="1">
        <f t="array" ref="J127">SUMPRODUCT((LOWER(INDEX(Attendance!$D:$ZZ,MATCH($A127,Attendance!$A:$A,0),0))="x")*(Attendance!$D$2:$ZZ$2=_xlfn.XLOOKUP(J$1,'Point System'!$A:$A,'Point System'!$B:$B,""))*(TEXT(Attendance!$D$1:$ZZ$1,"mmm")="Jul"))*_xlfn.XLOOKUP(J$1,'Point System'!$A:$A,'Point System'!$C:$C,0)</f>
        <v>0</v>
      </c>
      <c r="K127" s="233" cm="1">
        <f t="array" ref="K127">SUMPRODUCT((LOWER(INDEX(Attendance!$D:$ZZ,MATCH($A127,Attendance!$A:$A,0),0))="x")*(Attendance!$D$2:$ZZ$2=_xlfn.XLOOKUP(K$1,'Point System'!$A:$A,'Point System'!$B:$B,""))*(TEXT(Attendance!$D$1:$ZZ$1,"mmm")="Jul"))*_xlfn.XLOOKUP(K$1,'Point System'!$A:$A,'Point System'!$C:$C,0)</f>
        <v>0</v>
      </c>
      <c r="L127" s="188"/>
      <c r="M127" s="188"/>
      <c r="N127" s="188"/>
      <c r="O127" s="188"/>
      <c r="P127" s="241">
        <f t="shared" si="3"/>
        <v>0</v>
      </c>
      <c r="Q127" s="242">
        <f>IFERROR(INDEX(Deduction!$AU:$AU,MATCH($A127,Deduction!$A:$A,0))*_xlfn.XLOOKUP(Q$1,'Point System'!$E:$E,'Point System'!$G:$G,0),0)</f>
        <v>0</v>
      </c>
      <c r="R127" s="242">
        <f>IFERROR(INDEX(Deduction!$AV:$AV,MATCH($A127,Deduction!$A:$A,0))*_xlfn.XLOOKUP(R$1,'Point System'!$E:$E,'Point System'!$G:$G,0),0)</f>
        <v>0</v>
      </c>
      <c r="S127" s="242">
        <f>IFERROR(INDEX(Deduction!$AW:$AW,MATCH($A127,Deduction!$A:$A,0))*_xlfn.XLOOKUP(S$1,'Point System'!$E:$E,'Point System'!$G:$G,0),0)</f>
        <v>0</v>
      </c>
      <c r="T127" s="242">
        <f>IFERROR(INDEX(Deduction!$AX:$AX,MATCH($A127,Deduction!$A:$A,0))*_xlfn.XLOOKUP(T$1,'Point System'!$E:$E,'Point System'!$G:$G,0),0)</f>
        <v>0</v>
      </c>
      <c r="U127" s="242">
        <f>IFERROR(INDEX(Deduction!$AY:$AY,MATCH($A127,Deduction!$A:$A,0))*_xlfn.XLOOKUP(U$1,'Point System'!$E:$E,'Point System'!$G:$G,0),0)</f>
        <v>0</v>
      </c>
      <c r="V127" s="242">
        <f>IFERROR(INDEX(Deduction!$AZ:$AZ,MATCH($A127,Deduction!$A:$A,0))*_xlfn.XLOOKUP(V$1,'Point System'!$E:$E,'Point System'!$G:$G,0),0)</f>
        <v>0</v>
      </c>
      <c r="W127" s="241">
        <f t="shared" si="4"/>
        <v>0</v>
      </c>
      <c r="X127" s="241">
        <f t="shared" si="5"/>
        <v>0</v>
      </c>
      <c r="Y127" s="244" cm="1">
        <f t="array" ref="Y127">IFERROR(SUMPRODUCT((LOWER(INDEX(Attendance!$E:$ZZ,MATCH($A127,Attendance!$A:$A,0),0))="x")*(TEXT(Attendance!$E$1:$ZZ$1,"mmm")="Jul"))/SUMPRODUCT((Attendance!$E$1:$ZZ$1&lt;&gt;"")*(TEXT(Attendance!$E$1:$ZZ$1,"mmm")="Jul")),0)</f>
        <v>0</v>
      </c>
      <c r="Z127" s="245" cm="1">
        <f t="array" ref="Z127">IFERROR(SUMPRODUCT((LOWER(INDEX(Attendance!$E:$ZZ,MATCH($A127,Attendance!$A:$A,0),0))="x")*(Attendance!$E$2:$ZZ$2=_xlfn.XLOOKUP(E$1,'Point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28" spans="1:26" x14ac:dyDescent="0.25">
      <c r="A128" s="58">
        <f>Attendance!A127</f>
        <v>125</v>
      </c>
      <c r="B128" s="60" t="str">
        <f>IF($A128=0,"",IFERROR(_xlfn.LET(_xlpm.x,INDEX(Attendance!$B:$B,MATCH($A128,Attendance!$A:$A,0)),IF(_xlpm.x=0,"",_xlpm.x)),""))</f>
        <v/>
      </c>
      <c r="C128" s="60" t="str">
        <f>IF($A128=0,"",IFERROR(_xlfn.LET(_xlpm.x,INDEX(Attendance!$C:$C,MATCH($A128,Attendance!$A:$A,0)),IF(_xlpm.x=0,"",_xlpm.x)),""))</f>
        <v/>
      </c>
      <c r="D128" s="60" t="str">
        <f>IF($A128=0,"",IFERROR(_xlfn.LET(_xlpm.x,INDEX(Attendance!$D:$D,MATCH($A128,Attendance!$A:$A,0)),IF(_xlpm.x=0,"",_xlpm.x)),""))</f>
        <v/>
      </c>
      <c r="E128" s="233" cm="1">
        <f t="array" ref="E128">SUMPRODUCT((LOWER(INDEX(Attendance!$D:$ZZ,MATCH($A128,Attendance!$A:$A,0),0))="x")*(Attendance!$D$2:$ZZ$2=_xlfn.XLOOKUP(E$1,'Point System'!$A:$A,'Point System'!$B:$B,""))*(TEXT(Attendance!$D$1:$ZZ$1,"mmm")="Jul"))*_xlfn.XLOOKUP(E$1,'Point System'!$A:$A,'Point System'!$C:$C,0)</f>
        <v>0</v>
      </c>
      <c r="F128" s="233" cm="1">
        <f t="array" ref="F128">SUMPRODUCT((LOWER(INDEX(Attendance!$D:$ZZ,MATCH($A128,Attendance!$A:$A,0),0))="x")*(Attendance!$D$2:$ZZ$2=_xlfn.XLOOKUP(F$1,'Point System'!$A:$A,'Point System'!$B:$B,""))*(TEXT(Attendance!$D$1:$ZZ$1,"mmm")="Jul"))*_xlfn.XLOOKUP(F$1,'Point System'!$A:$A,'Point System'!$C:$C,0)</f>
        <v>0</v>
      </c>
      <c r="G128" s="233" cm="1">
        <f t="array" ref="G128">SUMPRODUCT((LOWER(INDEX(Attendance!$D:$ZZ,MATCH($A128,Attendance!$A:$A,0),0))="x")*(Attendance!$D$2:$ZZ$2=_xlfn.XLOOKUP(G$1,'Point System'!$A:$A,'Point System'!$B:$B,""))*(TEXT(Attendance!$D$1:$ZZ$1,"mmm")="Jul"))*_xlfn.XLOOKUP(G$1,'Point System'!$A:$A,'Point System'!$C:$C,0)</f>
        <v>0</v>
      </c>
      <c r="H128" s="233" cm="1">
        <f t="array" ref="H128">SUMPRODUCT((LOWER(INDEX(Attendance!$D:$ZZ,MATCH($A128,Attendance!$A:$A,0),0))="x")*(Attendance!$D$2:$ZZ$2=_xlfn.XLOOKUP(H$1,'Point System'!$A:$A,'Point System'!$B:$B,""))*(TEXT(Attendance!$D$1:$ZZ$1,"mmm")="Jul"))*_xlfn.XLOOKUP(H$1,'Point System'!$A:$A,'Point System'!$C:$C,0)</f>
        <v>0</v>
      </c>
      <c r="I128" s="233" cm="1">
        <f t="array" ref="I128">SUMPRODUCT((LOWER(INDEX(Attendance!$D:$ZZ,MATCH($A128,Attendance!$A:$A,0),0))="x")*(Attendance!$D$2:$ZZ$2=_xlfn.XLOOKUP(I$1,'Point System'!$A:$A,'Point System'!$B:$B,""))*(TEXT(Attendance!$D$1:$ZZ$1,"mmm")="Jul"))*_xlfn.XLOOKUP(I$1,'Point System'!$A:$A,'Point System'!$C:$C,0)</f>
        <v>0</v>
      </c>
      <c r="J128" s="233" cm="1">
        <f t="array" ref="J128">SUMPRODUCT((LOWER(INDEX(Attendance!$D:$ZZ,MATCH($A128,Attendance!$A:$A,0),0))="x")*(Attendance!$D$2:$ZZ$2=_xlfn.XLOOKUP(J$1,'Point System'!$A:$A,'Point System'!$B:$B,""))*(TEXT(Attendance!$D$1:$ZZ$1,"mmm")="Jul"))*_xlfn.XLOOKUP(J$1,'Point System'!$A:$A,'Point System'!$C:$C,0)</f>
        <v>0</v>
      </c>
      <c r="K128" s="233" cm="1">
        <f t="array" ref="K128">SUMPRODUCT((LOWER(INDEX(Attendance!$D:$ZZ,MATCH($A128,Attendance!$A:$A,0),0))="x")*(Attendance!$D$2:$ZZ$2=_xlfn.XLOOKUP(K$1,'Point System'!$A:$A,'Point System'!$B:$B,""))*(TEXT(Attendance!$D$1:$ZZ$1,"mmm")="Jul"))*_xlfn.XLOOKUP(K$1,'Point System'!$A:$A,'Point System'!$C:$C,0)</f>
        <v>0</v>
      </c>
      <c r="L128" s="188"/>
      <c r="M128" s="188"/>
      <c r="N128" s="188"/>
      <c r="O128" s="188"/>
      <c r="P128" s="241">
        <f t="shared" si="3"/>
        <v>0</v>
      </c>
      <c r="Q128" s="242">
        <f>IFERROR(INDEX(Deduction!$AU:$AU,MATCH($A128,Deduction!$A:$A,0))*_xlfn.XLOOKUP(Q$1,'Point System'!$E:$E,'Point System'!$G:$G,0),0)</f>
        <v>0</v>
      </c>
      <c r="R128" s="242">
        <f>IFERROR(INDEX(Deduction!$AV:$AV,MATCH($A128,Deduction!$A:$A,0))*_xlfn.XLOOKUP(R$1,'Point System'!$E:$E,'Point System'!$G:$G,0),0)</f>
        <v>0</v>
      </c>
      <c r="S128" s="242">
        <f>IFERROR(INDEX(Deduction!$AW:$AW,MATCH($A128,Deduction!$A:$A,0))*_xlfn.XLOOKUP(S$1,'Point System'!$E:$E,'Point System'!$G:$G,0),0)</f>
        <v>0</v>
      </c>
      <c r="T128" s="242">
        <f>IFERROR(INDEX(Deduction!$AX:$AX,MATCH($A128,Deduction!$A:$A,0))*_xlfn.XLOOKUP(T$1,'Point System'!$E:$E,'Point System'!$G:$G,0),0)</f>
        <v>0</v>
      </c>
      <c r="U128" s="242">
        <f>IFERROR(INDEX(Deduction!$AY:$AY,MATCH($A128,Deduction!$A:$A,0))*_xlfn.XLOOKUP(U$1,'Point System'!$E:$E,'Point System'!$G:$G,0),0)</f>
        <v>0</v>
      </c>
      <c r="V128" s="242">
        <f>IFERROR(INDEX(Deduction!$AZ:$AZ,MATCH($A128,Deduction!$A:$A,0))*_xlfn.XLOOKUP(V$1,'Point System'!$E:$E,'Point System'!$G:$G,0),0)</f>
        <v>0</v>
      </c>
      <c r="W128" s="241">
        <f t="shared" si="4"/>
        <v>0</v>
      </c>
      <c r="X128" s="241">
        <f t="shared" si="5"/>
        <v>0</v>
      </c>
      <c r="Y128" s="244" cm="1">
        <f t="array" ref="Y128">IFERROR(SUMPRODUCT((LOWER(INDEX(Attendance!$E:$ZZ,MATCH($A128,Attendance!$A:$A,0),0))="x")*(TEXT(Attendance!$E$1:$ZZ$1,"mmm")="Jul"))/SUMPRODUCT((Attendance!$E$1:$ZZ$1&lt;&gt;"")*(TEXT(Attendance!$E$1:$ZZ$1,"mmm")="Jul")),0)</f>
        <v>0</v>
      </c>
      <c r="Z128" s="245" cm="1">
        <f t="array" ref="Z128">IFERROR(SUMPRODUCT((LOWER(INDEX(Attendance!$E:$ZZ,MATCH($A128,Attendance!$A:$A,0),0))="x")*(Attendance!$E$2:$ZZ$2=_xlfn.XLOOKUP(E$1,'Point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29" spans="1:26" x14ac:dyDescent="0.25">
      <c r="A129" s="60">
        <f>Attendance!A128</f>
        <v>126</v>
      </c>
      <c r="B129" s="60" t="str">
        <f>IF($A129=0,"",IFERROR(_xlfn.LET(_xlpm.x,INDEX(Attendance!$B:$B,MATCH($A129,Attendance!$A:$A,0)),IF(_xlpm.x=0,"",_xlpm.x)),""))</f>
        <v/>
      </c>
      <c r="C129" s="60" t="str">
        <f>IF($A129=0,"",IFERROR(_xlfn.LET(_xlpm.x,INDEX(Attendance!$C:$C,MATCH($A129,Attendance!$A:$A,0)),IF(_xlpm.x=0,"",_xlpm.x)),""))</f>
        <v/>
      </c>
      <c r="D129" s="60" t="str">
        <f>IF($A129=0,"",IFERROR(_xlfn.LET(_xlpm.x,INDEX(Attendance!$D:$D,MATCH($A129,Attendance!$A:$A,0)),IF(_xlpm.x=0,"",_xlpm.x)),""))</f>
        <v/>
      </c>
      <c r="E129" s="233" cm="1">
        <f t="array" ref="E129">SUMPRODUCT((LOWER(INDEX(Attendance!$D:$ZZ,MATCH($A129,Attendance!$A:$A,0),0))="x")*(Attendance!$D$2:$ZZ$2=_xlfn.XLOOKUP(E$1,'Point System'!$A:$A,'Point System'!$B:$B,""))*(TEXT(Attendance!$D$1:$ZZ$1,"mmm")="Jul"))*_xlfn.XLOOKUP(E$1,'Point System'!$A:$A,'Point System'!$C:$C,0)</f>
        <v>0</v>
      </c>
      <c r="F129" s="233" cm="1">
        <f t="array" ref="F129">SUMPRODUCT((LOWER(INDEX(Attendance!$D:$ZZ,MATCH($A129,Attendance!$A:$A,0),0))="x")*(Attendance!$D$2:$ZZ$2=_xlfn.XLOOKUP(F$1,'Point System'!$A:$A,'Point System'!$B:$B,""))*(TEXT(Attendance!$D$1:$ZZ$1,"mmm")="Jul"))*_xlfn.XLOOKUP(F$1,'Point System'!$A:$A,'Point System'!$C:$C,0)</f>
        <v>0</v>
      </c>
      <c r="G129" s="233" cm="1">
        <f t="array" ref="G129">SUMPRODUCT((LOWER(INDEX(Attendance!$D:$ZZ,MATCH($A129,Attendance!$A:$A,0),0))="x")*(Attendance!$D$2:$ZZ$2=_xlfn.XLOOKUP(G$1,'Point System'!$A:$A,'Point System'!$B:$B,""))*(TEXT(Attendance!$D$1:$ZZ$1,"mmm")="Jul"))*_xlfn.XLOOKUP(G$1,'Point System'!$A:$A,'Point System'!$C:$C,0)</f>
        <v>0</v>
      </c>
      <c r="H129" s="233" cm="1">
        <f t="array" ref="H129">SUMPRODUCT((LOWER(INDEX(Attendance!$D:$ZZ,MATCH($A129,Attendance!$A:$A,0),0))="x")*(Attendance!$D$2:$ZZ$2=_xlfn.XLOOKUP(H$1,'Point System'!$A:$A,'Point System'!$B:$B,""))*(TEXT(Attendance!$D$1:$ZZ$1,"mmm")="Jul"))*_xlfn.XLOOKUP(H$1,'Point System'!$A:$A,'Point System'!$C:$C,0)</f>
        <v>0</v>
      </c>
      <c r="I129" s="233" cm="1">
        <f t="array" ref="I129">SUMPRODUCT((LOWER(INDEX(Attendance!$D:$ZZ,MATCH($A129,Attendance!$A:$A,0),0))="x")*(Attendance!$D$2:$ZZ$2=_xlfn.XLOOKUP(I$1,'Point System'!$A:$A,'Point System'!$B:$B,""))*(TEXT(Attendance!$D$1:$ZZ$1,"mmm")="Jul"))*_xlfn.XLOOKUP(I$1,'Point System'!$A:$A,'Point System'!$C:$C,0)</f>
        <v>0</v>
      </c>
      <c r="J129" s="233" cm="1">
        <f t="array" ref="J129">SUMPRODUCT((LOWER(INDEX(Attendance!$D:$ZZ,MATCH($A129,Attendance!$A:$A,0),0))="x")*(Attendance!$D$2:$ZZ$2=_xlfn.XLOOKUP(J$1,'Point System'!$A:$A,'Point System'!$B:$B,""))*(TEXT(Attendance!$D$1:$ZZ$1,"mmm")="Jul"))*_xlfn.XLOOKUP(J$1,'Point System'!$A:$A,'Point System'!$C:$C,0)</f>
        <v>0</v>
      </c>
      <c r="K129" s="233" cm="1">
        <f t="array" ref="K129">SUMPRODUCT((LOWER(INDEX(Attendance!$D:$ZZ,MATCH($A129,Attendance!$A:$A,0),0))="x")*(Attendance!$D$2:$ZZ$2=_xlfn.XLOOKUP(K$1,'Point System'!$A:$A,'Point System'!$B:$B,""))*(TEXT(Attendance!$D$1:$ZZ$1,"mmm")="Jul"))*_xlfn.XLOOKUP(K$1,'Point System'!$A:$A,'Point System'!$C:$C,0)</f>
        <v>0</v>
      </c>
      <c r="L129" s="188"/>
      <c r="M129" s="188"/>
      <c r="N129" s="188"/>
      <c r="O129" s="188"/>
      <c r="P129" s="241">
        <f t="shared" si="3"/>
        <v>0</v>
      </c>
      <c r="Q129" s="242">
        <f>IFERROR(INDEX(Deduction!$AU:$AU,MATCH($A129,Deduction!$A:$A,0))*_xlfn.XLOOKUP(Q$1,'Point System'!$E:$E,'Point System'!$G:$G,0),0)</f>
        <v>0</v>
      </c>
      <c r="R129" s="242">
        <f>IFERROR(INDEX(Deduction!$AV:$AV,MATCH($A129,Deduction!$A:$A,0))*_xlfn.XLOOKUP(R$1,'Point System'!$E:$E,'Point System'!$G:$G,0),0)</f>
        <v>0</v>
      </c>
      <c r="S129" s="242">
        <f>IFERROR(INDEX(Deduction!$AW:$AW,MATCH($A129,Deduction!$A:$A,0))*_xlfn.XLOOKUP(S$1,'Point System'!$E:$E,'Point System'!$G:$G,0),0)</f>
        <v>0</v>
      </c>
      <c r="T129" s="242">
        <f>IFERROR(INDEX(Deduction!$AX:$AX,MATCH($A129,Deduction!$A:$A,0))*_xlfn.XLOOKUP(T$1,'Point System'!$E:$E,'Point System'!$G:$G,0),0)</f>
        <v>0</v>
      </c>
      <c r="U129" s="242">
        <f>IFERROR(INDEX(Deduction!$AY:$AY,MATCH($A129,Deduction!$A:$A,0))*_xlfn.XLOOKUP(U$1,'Point System'!$E:$E,'Point System'!$G:$G,0),0)</f>
        <v>0</v>
      </c>
      <c r="V129" s="242">
        <f>IFERROR(INDEX(Deduction!$AZ:$AZ,MATCH($A129,Deduction!$A:$A,0))*_xlfn.XLOOKUP(V$1,'Point System'!$E:$E,'Point System'!$G:$G,0),0)</f>
        <v>0</v>
      </c>
      <c r="W129" s="241">
        <f t="shared" si="4"/>
        <v>0</v>
      </c>
      <c r="X129" s="241">
        <f t="shared" si="5"/>
        <v>0</v>
      </c>
      <c r="Y129" s="244" cm="1">
        <f t="array" ref="Y129">IFERROR(SUMPRODUCT((LOWER(INDEX(Attendance!$E:$ZZ,MATCH($A129,Attendance!$A:$A,0),0))="x")*(TEXT(Attendance!$E$1:$ZZ$1,"mmm")="Jul"))/SUMPRODUCT((Attendance!$E$1:$ZZ$1&lt;&gt;"")*(TEXT(Attendance!$E$1:$ZZ$1,"mmm")="Jul")),0)</f>
        <v>0</v>
      </c>
      <c r="Z129" s="245" cm="1">
        <f t="array" ref="Z129">IFERROR(SUMPRODUCT((LOWER(INDEX(Attendance!$E:$ZZ,MATCH($A129,Attendance!$A:$A,0),0))="x")*(Attendance!$E$2:$ZZ$2=_xlfn.XLOOKUP(E$1,'Point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30" spans="1:26" x14ac:dyDescent="0.25">
      <c r="A130" s="58">
        <f>Attendance!A129</f>
        <v>127</v>
      </c>
      <c r="B130" s="60" t="str">
        <f>IF($A130=0,"",IFERROR(_xlfn.LET(_xlpm.x,INDEX(Attendance!$B:$B,MATCH($A130,Attendance!$A:$A,0)),IF(_xlpm.x=0,"",_xlpm.x)),""))</f>
        <v/>
      </c>
      <c r="C130" s="60" t="str">
        <f>IF($A130=0,"",IFERROR(_xlfn.LET(_xlpm.x,INDEX(Attendance!$C:$C,MATCH($A130,Attendance!$A:$A,0)),IF(_xlpm.x=0,"",_xlpm.x)),""))</f>
        <v/>
      </c>
      <c r="D130" s="60" t="str">
        <f>IF($A130=0,"",IFERROR(_xlfn.LET(_xlpm.x,INDEX(Attendance!$D:$D,MATCH($A130,Attendance!$A:$A,0)),IF(_xlpm.x=0,"",_xlpm.x)),""))</f>
        <v/>
      </c>
      <c r="E130" s="233" cm="1">
        <f t="array" ref="E130">SUMPRODUCT((LOWER(INDEX(Attendance!$D:$ZZ,MATCH($A130,Attendance!$A:$A,0),0))="x")*(Attendance!$D$2:$ZZ$2=_xlfn.XLOOKUP(E$1,'Point System'!$A:$A,'Point System'!$B:$B,""))*(TEXT(Attendance!$D$1:$ZZ$1,"mmm")="Jul"))*_xlfn.XLOOKUP(E$1,'Point System'!$A:$A,'Point System'!$C:$C,0)</f>
        <v>0</v>
      </c>
      <c r="F130" s="233" cm="1">
        <f t="array" ref="F130">SUMPRODUCT((LOWER(INDEX(Attendance!$D:$ZZ,MATCH($A130,Attendance!$A:$A,0),0))="x")*(Attendance!$D$2:$ZZ$2=_xlfn.XLOOKUP(F$1,'Point System'!$A:$A,'Point System'!$B:$B,""))*(TEXT(Attendance!$D$1:$ZZ$1,"mmm")="Jul"))*_xlfn.XLOOKUP(F$1,'Point System'!$A:$A,'Point System'!$C:$C,0)</f>
        <v>0</v>
      </c>
      <c r="G130" s="233" cm="1">
        <f t="array" ref="G130">SUMPRODUCT((LOWER(INDEX(Attendance!$D:$ZZ,MATCH($A130,Attendance!$A:$A,0),0))="x")*(Attendance!$D$2:$ZZ$2=_xlfn.XLOOKUP(G$1,'Point System'!$A:$A,'Point System'!$B:$B,""))*(TEXT(Attendance!$D$1:$ZZ$1,"mmm")="Jul"))*_xlfn.XLOOKUP(G$1,'Point System'!$A:$A,'Point System'!$C:$C,0)</f>
        <v>0</v>
      </c>
      <c r="H130" s="233" cm="1">
        <f t="array" ref="H130">SUMPRODUCT((LOWER(INDEX(Attendance!$D:$ZZ,MATCH($A130,Attendance!$A:$A,0),0))="x")*(Attendance!$D$2:$ZZ$2=_xlfn.XLOOKUP(H$1,'Point System'!$A:$A,'Point System'!$B:$B,""))*(TEXT(Attendance!$D$1:$ZZ$1,"mmm")="Jul"))*_xlfn.XLOOKUP(H$1,'Point System'!$A:$A,'Point System'!$C:$C,0)</f>
        <v>0</v>
      </c>
      <c r="I130" s="233" cm="1">
        <f t="array" ref="I130">SUMPRODUCT((LOWER(INDEX(Attendance!$D:$ZZ,MATCH($A130,Attendance!$A:$A,0),0))="x")*(Attendance!$D$2:$ZZ$2=_xlfn.XLOOKUP(I$1,'Point System'!$A:$A,'Point System'!$B:$B,""))*(TEXT(Attendance!$D$1:$ZZ$1,"mmm")="Jul"))*_xlfn.XLOOKUP(I$1,'Point System'!$A:$A,'Point System'!$C:$C,0)</f>
        <v>0</v>
      </c>
      <c r="J130" s="233" cm="1">
        <f t="array" ref="J130">SUMPRODUCT((LOWER(INDEX(Attendance!$D:$ZZ,MATCH($A130,Attendance!$A:$A,0),0))="x")*(Attendance!$D$2:$ZZ$2=_xlfn.XLOOKUP(J$1,'Point System'!$A:$A,'Point System'!$B:$B,""))*(TEXT(Attendance!$D$1:$ZZ$1,"mmm")="Jul"))*_xlfn.XLOOKUP(J$1,'Point System'!$A:$A,'Point System'!$C:$C,0)</f>
        <v>0</v>
      </c>
      <c r="K130" s="233" cm="1">
        <f t="array" ref="K130">SUMPRODUCT((LOWER(INDEX(Attendance!$D:$ZZ,MATCH($A130,Attendance!$A:$A,0),0))="x")*(Attendance!$D$2:$ZZ$2=_xlfn.XLOOKUP(K$1,'Point System'!$A:$A,'Point System'!$B:$B,""))*(TEXT(Attendance!$D$1:$ZZ$1,"mmm")="Jul"))*_xlfn.XLOOKUP(K$1,'Point System'!$A:$A,'Point System'!$C:$C,0)</f>
        <v>0</v>
      </c>
      <c r="L130" s="188"/>
      <c r="M130" s="188"/>
      <c r="N130" s="188"/>
      <c r="O130" s="188"/>
      <c r="P130" s="241">
        <f t="shared" si="3"/>
        <v>0</v>
      </c>
      <c r="Q130" s="242">
        <f>IFERROR(INDEX(Deduction!$AU:$AU,MATCH($A130,Deduction!$A:$A,0))*_xlfn.XLOOKUP(Q$1,'Point System'!$E:$E,'Point System'!$G:$G,0),0)</f>
        <v>0</v>
      </c>
      <c r="R130" s="242">
        <f>IFERROR(INDEX(Deduction!$AV:$AV,MATCH($A130,Deduction!$A:$A,0))*_xlfn.XLOOKUP(R$1,'Point System'!$E:$E,'Point System'!$G:$G,0),0)</f>
        <v>0</v>
      </c>
      <c r="S130" s="242">
        <f>IFERROR(INDEX(Deduction!$AW:$AW,MATCH($A130,Deduction!$A:$A,0))*_xlfn.XLOOKUP(S$1,'Point System'!$E:$E,'Point System'!$G:$G,0),0)</f>
        <v>0</v>
      </c>
      <c r="T130" s="242">
        <f>IFERROR(INDEX(Deduction!$AX:$AX,MATCH($A130,Deduction!$A:$A,0))*_xlfn.XLOOKUP(T$1,'Point System'!$E:$E,'Point System'!$G:$G,0),0)</f>
        <v>0</v>
      </c>
      <c r="U130" s="242">
        <f>IFERROR(INDEX(Deduction!$AY:$AY,MATCH($A130,Deduction!$A:$A,0))*_xlfn.XLOOKUP(U$1,'Point System'!$E:$E,'Point System'!$G:$G,0),0)</f>
        <v>0</v>
      </c>
      <c r="V130" s="242">
        <f>IFERROR(INDEX(Deduction!$AZ:$AZ,MATCH($A130,Deduction!$A:$A,0))*_xlfn.XLOOKUP(V$1,'Point System'!$E:$E,'Point System'!$G:$G,0),0)</f>
        <v>0</v>
      </c>
      <c r="W130" s="241">
        <f t="shared" si="4"/>
        <v>0</v>
      </c>
      <c r="X130" s="241">
        <f t="shared" si="5"/>
        <v>0</v>
      </c>
      <c r="Y130" s="244" cm="1">
        <f t="array" ref="Y130">IFERROR(SUMPRODUCT((LOWER(INDEX(Attendance!$E:$ZZ,MATCH($A130,Attendance!$A:$A,0),0))="x")*(TEXT(Attendance!$E$1:$ZZ$1,"mmm")="Jul"))/SUMPRODUCT((Attendance!$E$1:$ZZ$1&lt;&gt;"")*(TEXT(Attendance!$E$1:$ZZ$1,"mmm")="Jul")),0)</f>
        <v>0</v>
      </c>
      <c r="Z130" s="245" cm="1">
        <f t="array" ref="Z130">IFERROR(SUMPRODUCT((LOWER(INDEX(Attendance!$E:$ZZ,MATCH($A130,Attendance!$A:$A,0),0))="x")*(Attendance!$E$2:$ZZ$2=_xlfn.XLOOKUP(E$1,'Point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31" spans="1:26" x14ac:dyDescent="0.25">
      <c r="A131" s="60">
        <f>Attendance!A130</f>
        <v>128</v>
      </c>
      <c r="B131" s="60" t="str">
        <f>IF($A131=0,"",IFERROR(_xlfn.LET(_xlpm.x,INDEX(Attendance!$B:$B,MATCH($A131,Attendance!$A:$A,0)),IF(_xlpm.x=0,"",_xlpm.x)),""))</f>
        <v/>
      </c>
      <c r="C131" s="60" t="str">
        <f>IF($A131=0,"",IFERROR(_xlfn.LET(_xlpm.x,INDEX(Attendance!$C:$C,MATCH($A131,Attendance!$A:$A,0)),IF(_xlpm.x=0,"",_xlpm.x)),""))</f>
        <v/>
      </c>
      <c r="D131" s="60" t="str">
        <f>IF($A131=0,"",IFERROR(_xlfn.LET(_xlpm.x,INDEX(Attendance!$D:$D,MATCH($A131,Attendance!$A:$A,0)),IF(_xlpm.x=0,"",_xlpm.x)),""))</f>
        <v/>
      </c>
      <c r="E131" s="233" cm="1">
        <f t="array" ref="E131">SUMPRODUCT((LOWER(INDEX(Attendance!$D:$ZZ,MATCH($A131,Attendance!$A:$A,0),0))="x")*(Attendance!$D$2:$ZZ$2=_xlfn.XLOOKUP(E$1,'Point System'!$A:$A,'Point System'!$B:$B,""))*(TEXT(Attendance!$D$1:$ZZ$1,"mmm")="Jul"))*_xlfn.XLOOKUP(E$1,'Point System'!$A:$A,'Point System'!$C:$C,0)</f>
        <v>0</v>
      </c>
      <c r="F131" s="233" cm="1">
        <f t="array" ref="F131">SUMPRODUCT((LOWER(INDEX(Attendance!$D:$ZZ,MATCH($A131,Attendance!$A:$A,0),0))="x")*(Attendance!$D$2:$ZZ$2=_xlfn.XLOOKUP(F$1,'Point System'!$A:$A,'Point System'!$B:$B,""))*(TEXT(Attendance!$D$1:$ZZ$1,"mmm")="Jul"))*_xlfn.XLOOKUP(F$1,'Point System'!$A:$A,'Point System'!$C:$C,0)</f>
        <v>0</v>
      </c>
      <c r="G131" s="233" cm="1">
        <f t="array" ref="G131">SUMPRODUCT((LOWER(INDEX(Attendance!$D:$ZZ,MATCH($A131,Attendance!$A:$A,0),0))="x")*(Attendance!$D$2:$ZZ$2=_xlfn.XLOOKUP(G$1,'Point System'!$A:$A,'Point System'!$B:$B,""))*(TEXT(Attendance!$D$1:$ZZ$1,"mmm")="Jul"))*_xlfn.XLOOKUP(G$1,'Point System'!$A:$A,'Point System'!$C:$C,0)</f>
        <v>0</v>
      </c>
      <c r="H131" s="233" cm="1">
        <f t="array" ref="H131">SUMPRODUCT((LOWER(INDEX(Attendance!$D:$ZZ,MATCH($A131,Attendance!$A:$A,0),0))="x")*(Attendance!$D$2:$ZZ$2=_xlfn.XLOOKUP(H$1,'Point System'!$A:$A,'Point System'!$B:$B,""))*(TEXT(Attendance!$D$1:$ZZ$1,"mmm")="Jul"))*_xlfn.XLOOKUP(H$1,'Point System'!$A:$A,'Point System'!$C:$C,0)</f>
        <v>0</v>
      </c>
      <c r="I131" s="233" cm="1">
        <f t="array" ref="I131">SUMPRODUCT((LOWER(INDEX(Attendance!$D:$ZZ,MATCH($A131,Attendance!$A:$A,0),0))="x")*(Attendance!$D$2:$ZZ$2=_xlfn.XLOOKUP(I$1,'Point System'!$A:$A,'Point System'!$B:$B,""))*(TEXT(Attendance!$D$1:$ZZ$1,"mmm")="Jul"))*_xlfn.XLOOKUP(I$1,'Point System'!$A:$A,'Point System'!$C:$C,0)</f>
        <v>0</v>
      </c>
      <c r="J131" s="233" cm="1">
        <f t="array" ref="J131">SUMPRODUCT((LOWER(INDEX(Attendance!$D:$ZZ,MATCH($A131,Attendance!$A:$A,0),0))="x")*(Attendance!$D$2:$ZZ$2=_xlfn.XLOOKUP(J$1,'Point System'!$A:$A,'Point System'!$B:$B,""))*(TEXT(Attendance!$D$1:$ZZ$1,"mmm")="Jul"))*_xlfn.XLOOKUP(J$1,'Point System'!$A:$A,'Point System'!$C:$C,0)</f>
        <v>0</v>
      </c>
      <c r="K131" s="233" cm="1">
        <f t="array" ref="K131">SUMPRODUCT((LOWER(INDEX(Attendance!$D:$ZZ,MATCH($A131,Attendance!$A:$A,0),0))="x")*(Attendance!$D$2:$ZZ$2=_xlfn.XLOOKUP(K$1,'Point System'!$A:$A,'Point System'!$B:$B,""))*(TEXT(Attendance!$D$1:$ZZ$1,"mmm")="Jul"))*_xlfn.XLOOKUP(K$1,'Point System'!$A:$A,'Point System'!$C:$C,0)</f>
        <v>0</v>
      </c>
      <c r="L131" s="188"/>
      <c r="M131" s="188"/>
      <c r="N131" s="188"/>
      <c r="O131" s="188"/>
      <c r="P131" s="241">
        <f t="shared" si="3"/>
        <v>0</v>
      </c>
      <c r="Q131" s="242">
        <f>IFERROR(INDEX(Deduction!$AU:$AU,MATCH($A131,Deduction!$A:$A,0))*_xlfn.XLOOKUP(Q$1,'Point System'!$E:$E,'Point System'!$G:$G,0),0)</f>
        <v>0</v>
      </c>
      <c r="R131" s="242">
        <f>IFERROR(INDEX(Deduction!$AV:$AV,MATCH($A131,Deduction!$A:$A,0))*_xlfn.XLOOKUP(R$1,'Point System'!$E:$E,'Point System'!$G:$G,0),0)</f>
        <v>0</v>
      </c>
      <c r="S131" s="242">
        <f>IFERROR(INDEX(Deduction!$AW:$AW,MATCH($A131,Deduction!$A:$A,0))*_xlfn.XLOOKUP(S$1,'Point System'!$E:$E,'Point System'!$G:$G,0),0)</f>
        <v>0</v>
      </c>
      <c r="T131" s="242">
        <f>IFERROR(INDEX(Deduction!$AX:$AX,MATCH($A131,Deduction!$A:$A,0))*_xlfn.XLOOKUP(T$1,'Point System'!$E:$E,'Point System'!$G:$G,0),0)</f>
        <v>0</v>
      </c>
      <c r="U131" s="242">
        <f>IFERROR(INDEX(Deduction!$AY:$AY,MATCH($A131,Deduction!$A:$A,0))*_xlfn.XLOOKUP(U$1,'Point System'!$E:$E,'Point System'!$G:$G,0),0)</f>
        <v>0</v>
      </c>
      <c r="V131" s="242">
        <f>IFERROR(INDEX(Deduction!$AZ:$AZ,MATCH($A131,Deduction!$A:$A,0))*_xlfn.XLOOKUP(V$1,'Point System'!$E:$E,'Point System'!$G:$G,0),0)</f>
        <v>0</v>
      </c>
      <c r="W131" s="241">
        <f t="shared" si="4"/>
        <v>0</v>
      </c>
      <c r="X131" s="241">
        <f t="shared" si="5"/>
        <v>0</v>
      </c>
      <c r="Y131" s="244" cm="1">
        <f t="array" ref="Y131">IFERROR(SUMPRODUCT((LOWER(INDEX(Attendance!$E:$ZZ,MATCH($A131,Attendance!$A:$A,0),0))="x")*(TEXT(Attendance!$E$1:$ZZ$1,"mmm")="Jul"))/SUMPRODUCT((Attendance!$E$1:$ZZ$1&lt;&gt;"")*(TEXT(Attendance!$E$1:$ZZ$1,"mmm")="Jul")),0)</f>
        <v>0</v>
      </c>
      <c r="Z131" s="245" cm="1">
        <f t="array" ref="Z131">IFERROR(SUMPRODUCT((LOWER(INDEX(Attendance!$E:$ZZ,MATCH($A131,Attendance!$A:$A,0),0))="x")*(Attendance!$E$2:$ZZ$2=_xlfn.XLOOKUP(E$1,'Point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32" spans="1:26" x14ac:dyDescent="0.25">
      <c r="A132" s="58">
        <f>Attendance!A131</f>
        <v>129</v>
      </c>
      <c r="B132" s="60" t="str">
        <f>IF($A132=0,"",IFERROR(_xlfn.LET(_xlpm.x,INDEX(Attendance!$B:$B,MATCH($A132,Attendance!$A:$A,0)),IF(_xlpm.x=0,"",_xlpm.x)),""))</f>
        <v/>
      </c>
      <c r="C132" s="60" t="str">
        <f>IF($A132=0,"",IFERROR(_xlfn.LET(_xlpm.x,INDEX(Attendance!$C:$C,MATCH($A132,Attendance!$A:$A,0)),IF(_xlpm.x=0,"",_xlpm.x)),""))</f>
        <v/>
      </c>
      <c r="D132" s="60" t="str">
        <f>IF($A132=0,"",IFERROR(_xlfn.LET(_xlpm.x,INDEX(Attendance!$D:$D,MATCH($A132,Attendance!$A:$A,0)),IF(_xlpm.x=0,"",_xlpm.x)),""))</f>
        <v/>
      </c>
      <c r="E132" s="233" cm="1">
        <f t="array" ref="E132">SUMPRODUCT((LOWER(INDEX(Attendance!$D:$ZZ,MATCH($A132,Attendance!$A:$A,0),0))="x")*(Attendance!$D$2:$ZZ$2=_xlfn.XLOOKUP(E$1,'Point System'!$A:$A,'Point System'!$B:$B,""))*(TEXT(Attendance!$D$1:$ZZ$1,"mmm")="Jul"))*_xlfn.XLOOKUP(E$1,'Point System'!$A:$A,'Point System'!$C:$C,0)</f>
        <v>0</v>
      </c>
      <c r="F132" s="233" cm="1">
        <f t="array" ref="F132">SUMPRODUCT((LOWER(INDEX(Attendance!$D:$ZZ,MATCH($A132,Attendance!$A:$A,0),0))="x")*(Attendance!$D$2:$ZZ$2=_xlfn.XLOOKUP(F$1,'Point System'!$A:$A,'Point System'!$B:$B,""))*(TEXT(Attendance!$D$1:$ZZ$1,"mmm")="Jul"))*_xlfn.XLOOKUP(F$1,'Point System'!$A:$A,'Point System'!$C:$C,0)</f>
        <v>0</v>
      </c>
      <c r="G132" s="233" cm="1">
        <f t="array" ref="G132">SUMPRODUCT((LOWER(INDEX(Attendance!$D:$ZZ,MATCH($A132,Attendance!$A:$A,0),0))="x")*(Attendance!$D$2:$ZZ$2=_xlfn.XLOOKUP(G$1,'Point System'!$A:$A,'Point System'!$B:$B,""))*(TEXT(Attendance!$D$1:$ZZ$1,"mmm")="Jul"))*_xlfn.XLOOKUP(G$1,'Point System'!$A:$A,'Point System'!$C:$C,0)</f>
        <v>0</v>
      </c>
      <c r="H132" s="233" cm="1">
        <f t="array" ref="H132">SUMPRODUCT((LOWER(INDEX(Attendance!$D:$ZZ,MATCH($A132,Attendance!$A:$A,0),0))="x")*(Attendance!$D$2:$ZZ$2=_xlfn.XLOOKUP(H$1,'Point System'!$A:$A,'Point System'!$B:$B,""))*(TEXT(Attendance!$D$1:$ZZ$1,"mmm")="Jul"))*_xlfn.XLOOKUP(H$1,'Point System'!$A:$A,'Point System'!$C:$C,0)</f>
        <v>0</v>
      </c>
      <c r="I132" s="233" cm="1">
        <f t="array" ref="I132">SUMPRODUCT((LOWER(INDEX(Attendance!$D:$ZZ,MATCH($A132,Attendance!$A:$A,0),0))="x")*(Attendance!$D$2:$ZZ$2=_xlfn.XLOOKUP(I$1,'Point System'!$A:$A,'Point System'!$B:$B,""))*(TEXT(Attendance!$D$1:$ZZ$1,"mmm")="Jul"))*_xlfn.XLOOKUP(I$1,'Point System'!$A:$A,'Point System'!$C:$C,0)</f>
        <v>0</v>
      </c>
      <c r="J132" s="233" cm="1">
        <f t="array" ref="J132">SUMPRODUCT((LOWER(INDEX(Attendance!$D:$ZZ,MATCH($A132,Attendance!$A:$A,0),0))="x")*(Attendance!$D$2:$ZZ$2=_xlfn.XLOOKUP(J$1,'Point System'!$A:$A,'Point System'!$B:$B,""))*(TEXT(Attendance!$D$1:$ZZ$1,"mmm")="Jul"))*_xlfn.XLOOKUP(J$1,'Point System'!$A:$A,'Point System'!$C:$C,0)</f>
        <v>0</v>
      </c>
      <c r="K132" s="233" cm="1">
        <f t="array" ref="K132">SUMPRODUCT((LOWER(INDEX(Attendance!$D:$ZZ,MATCH($A132,Attendance!$A:$A,0),0))="x")*(Attendance!$D$2:$ZZ$2=_xlfn.XLOOKUP(K$1,'Point System'!$A:$A,'Point System'!$B:$B,""))*(TEXT(Attendance!$D$1:$ZZ$1,"mmm")="Jul"))*_xlfn.XLOOKUP(K$1,'Point System'!$A:$A,'Point System'!$C:$C,0)</f>
        <v>0</v>
      </c>
      <c r="L132" s="188"/>
      <c r="M132" s="188"/>
      <c r="N132" s="188"/>
      <c r="O132" s="188"/>
      <c r="P132" s="241">
        <f t="shared" ref="P132:P153" si="6">SUM(E132:O132)</f>
        <v>0</v>
      </c>
      <c r="Q132" s="242">
        <f>IFERROR(INDEX(Deduction!$AU:$AU,MATCH($A132,Deduction!$A:$A,0))*_xlfn.XLOOKUP(Q$1,'Point System'!$E:$E,'Point System'!$G:$G,0),0)</f>
        <v>0</v>
      </c>
      <c r="R132" s="242">
        <f>IFERROR(INDEX(Deduction!$AV:$AV,MATCH($A132,Deduction!$A:$A,0))*_xlfn.XLOOKUP(R$1,'Point System'!$E:$E,'Point System'!$G:$G,0),0)</f>
        <v>0</v>
      </c>
      <c r="S132" s="242">
        <f>IFERROR(INDEX(Deduction!$AW:$AW,MATCH($A132,Deduction!$A:$A,0))*_xlfn.XLOOKUP(S$1,'Point System'!$E:$E,'Point System'!$G:$G,0),0)</f>
        <v>0</v>
      </c>
      <c r="T132" s="242">
        <f>IFERROR(INDEX(Deduction!$AX:$AX,MATCH($A132,Deduction!$A:$A,0))*_xlfn.XLOOKUP(T$1,'Point System'!$E:$E,'Point System'!$G:$G,0),0)</f>
        <v>0</v>
      </c>
      <c r="U132" s="242">
        <f>IFERROR(INDEX(Deduction!$AY:$AY,MATCH($A132,Deduction!$A:$A,0))*_xlfn.XLOOKUP(U$1,'Point System'!$E:$E,'Point System'!$G:$G,0),0)</f>
        <v>0</v>
      </c>
      <c r="V132" s="242">
        <f>IFERROR(INDEX(Deduction!$AZ:$AZ,MATCH($A132,Deduction!$A:$A,0))*_xlfn.XLOOKUP(V$1,'Point System'!$E:$E,'Point System'!$G:$G,0),0)</f>
        <v>0</v>
      </c>
      <c r="W132" s="241">
        <f t="shared" ref="W132:W153" si="7">SUM(Q132:V132)</f>
        <v>0</v>
      </c>
      <c r="X132" s="241">
        <f t="shared" ref="X132:X153" si="8">P132-W132</f>
        <v>0</v>
      </c>
      <c r="Y132" s="244" cm="1">
        <f t="array" ref="Y132">IFERROR(SUMPRODUCT((LOWER(INDEX(Attendance!$E:$ZZ,MATCH($A132,Attendance!$A:$A,0),0))="x")*(TEXT(Attendance!$E$1:$ZZ$1,"mmm")="Jul"))/SUMPRODUCT((Attendance!$E$1:$ZZ$1&lt;&gt;"")*(TEXT(Attendance!$E$1:$ZZ$1,"mmm")="Jul")),0)</f>
        <v>0</v>
      </c>
      <c r="Z132" s="245" cm="1">
        <f t="array" ref="Z132">IFERROR(SUMPRODUCT((LOWER(INDEX(Attendance!$E:$ZZ,MATCH($A132,Attendance!$A:$A,0),0))="x")*(Attendance!$E$2:$ZZ$2=_xlfn.XLOOKUP(E$1,'Point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33" spans="1:26" x14ac:dyDescent="0.25">
      <c r="A133" s="60">
        <f>Attendance!A132</f>
        <v>130</v>
      </c>
      <c r="B133" s="60" t="str">
        <f>IF($A133=0,"",IFERROR(_xlfn.LET(_xlpm.x,INDEX(Attendance!$B:$B,MATCH($A133,Attendance!$A:$A,0)),IF(_xlpm.x=0,"",_xlpm.x)),""))</f>
        <v/>
      </c>
      <c r="C133" s="60" t="str">
        <f>IF($A133=0,"",IFERROR(_xlfn.LET(_xlpm.x,INDEX(Attendance!$C:$C,MATCH($A133,Attendance!$A:$A,0)),IF(_xlpm.x=0,"",_xlpm.x)),""))</f>
        <v/>
      </c>
      <c r="D133" s="60" t="str">
        <f>IF($A133=0,"",IFERROR(_xlfn.LET(_xlpm.x,INDEX(Attendance!$D:$D,MATCH($A133,Attendance!$A:$A,0)),IF(_xlpm.x=0,"",_xlpm.x)),""))</f>
        <v/>
      </c>
      <c r="E133" s="233" cm="1">
        <f t="array" ref="E133">SUMPRODUCT((LOWER(INDEX(Attendance!$D:$ZZ,MATCH($A133,Attendance!$A:$A,0),0))="x")*(Attendance!$D$2:$ZZ$2=_xlfn.XLOOKUP(E$1,'Point System'!$A:$A,'Point System'!$B:$B,""))*(TEXT(Attendance!$D$1:$ZZ$1,"mmm")="Jul"))*_xlfn.XLOOKUP(E$1,'Point System'!$A:$A,'Point System'!$C:$C,0)</f>
        <v>0</v>
      </c>
      <c r="F133" s="233" cm="1">
        <f t="array" ref="F133">SUMPRODUCT((LOWER(INDEX(Attendance!$D:$ZZ,MATCH($A133,Attendance!$A:$A,0),0))="x")*(Attendance!$D$2:$ZZ$2=_xlfn.XLOOKUP(F$1,'Point System'!$A:$A,'Point System'!$B:$B,""))*(TEXT(Attendance!$D$1:$ZZ$1,"mmm")="Jul"))*_xlfn.XLOOKUP(F$1,'Point System'!$A:$A,'Point System'!$C:$C,0)</f>
        <v>0</v>
      </c>
      <c r="G133" s="233" cm="1">
        <f t="array" ref="G133">SUMPRODUCT((LOWER(INDEX(Attendance!$D:$ZZ,MATCH($A133,Attendance!$A:$A,0),0))="x")*(Attendance!$D$2:$ZZ$2=_xlfn.XLOOKUP(G$1,'Point System'!$A:$A,'Point System'!$B:$B,""))*(TEXT(Attendance!$D$1:$ZZ$1,"mmm")="Jul"))*_xlfn.XLOOKUP(G$1,'Point System'!$A:$A,'Point System'!$C:$C,0)</f>
        <v>0</v>
      </c>
      <c r="H133" s="233" cm="1">
        <f t="array" ref="H133">SUMPRODUCT((LOWER(INDEX(Attendance!$D:$ZZ,MATCH($A133,Attendance!$A:$A,0),0))="x")*(Attendance!$D$2:$ZZ$2=_xlfn.XLOOKUP(H$1,'Point System'!$A:$A,'Point System'!$B:$B,""))*(TEXT(Attendance!$D$1:$ZZ$1,"mmm")="Jul"))*_xlfn.XLOOKUP(H$1,'Point System'!$A:$A,'Point System'!$C:$C,0)</f>
        <v>0</v>
      </c>
      <c r="I133" s="233" cm="1">
        <f t="array" ref="I133">SUMPRODUCT((LOWER(INDEX(Attendance!$D:$ZZ,MATCH($A133,Attendance!$A:$A,0),0))="x")*(Attendance!$D$2:$ZZ$2=_xlfn.XLOOKUP(I$1,'Point System'!$A:$A,'Point System'!$B:$B,""))*(TEXT(Attendance!$D$1:$ZZ$1,"mmm")="Jul"))*_xlfn.XLOOKUP(I$1,'Point System'!$A:$A,'Point System'!$C:$C,0)</f>
        <v>0</v>
      </c>
      <c r="J133" s="233" cm="1">
        <f t="array" ref="J133">SUMPRODUCT((LOWER(INDEX(Attendance!$D:$ZZ,MATCH($A133,Attendance!$A:$A,0),0))="x")*(Attendance!$D$2:$ZZ$2=_xlfn.XLOOKUP(J$1,'Point System'!$A:$A,'Point System'!$B:$B,""))*(TEXT(Attendance!$D$1:$ZZ$1,"mmm")="Jul"))*_xlfn.XLOOKUP(J$1,'Point System'!$A:$A,'Point System'!$C:$C,0)</f>
        <v>0</v>
      </c>
      <c r="K133" s="233" cm="1">
        <f t="array" ref="K133">SUMPRODUCT((LOWER(INDEX(Attendance!$D:$ZZ,MATCH($A133,Attendance!$A:$A,0),0))="x")*(Attendance!$D$2:$ZZ$2=_xlfn.XLOOKUP(K$1,'Point System'!$A:$A,'Point System'!$B:$B,""))*(TEXT(Attendance!$D$1:$ZZ$1,"mmm")="Jul"))*_xlfn.XLOOKUP(K$1,'Point System'!$A:$A,'Point System'!$C:$C,0)</f>
        <v>0</v>
      </c>
      <c r="L133" s="188"/>
      <c r="M133" s="188"/>
      <c r="N133" s="188"/>
      <c r="O133" s="188"/>
      <c r="P133" s="241">
        <f t="shared" si="6"/>
        <v>0</v>
      </c>
      <c r="Q133" s="242">
        <f>IFERROR(INDEX(Deduction!$AU:$AU,MATCH($A133,Deduction!$A:$A,0))*_xlfn.XLOOKUP(Q$1,'Point System'!$E:$E,'Point System'!$G:$G,0),0)</f>
        <v>0</v>
      </c>
      <c r="R133" s="242">
        <f>IFERROR(INDEX(Deduction!$AV:$AV,MATCH($A133,Deduction!$A:$A,0))*_xlfn.XLOOKUP(R$1,'Point System'!$E:$E,'Point System'!$G:$G,0),0)</f>
        <v>0</v>
      </c>
      <c r="S133" s="242">
        <f>IFERROR(INDEX(Deduction!$AW:$AW,MATCH($A133,Deduction!$A:$A,0))*_xlfn.XLOOKUP(S$1,'Point System'!$E:$E,'Point System'!$G:$G,0),0)</f>
        <v>0</v>
      </c>
      <c r="T133" s="242">
        <f>IFERROR(INDEX(Deduction!$AX:$AX,MATCH($A133,Deduction!$A:$A,0))*_xlfn.XLOOKUP(T$1,'Point System'!$E:$E,'Point System'!$G:$G,0),0)</f>
        <v>0</v>
      </c>
      <c r="U133" s="242">
        <f>IFERROR(INDEX(Deduction!$AY:$AY,MATCH($A133,Deduction!$A:$A,0))*_xlfn.XLOOKUP(U$1,'Point System'!$E:$E,'Point System'!$G:$G,0),0)</f>
        <v>0</v>
      </c>
      <c r="V133" s="242">
        <f>IFERROR(INDEX(Deduction!$AZ:$AZ,MATCH($A133,Deduction!$A:$A,0))*_xlfn.XLOOKUP(V$1,'Point System'!$E:$E,'Point System'!$G:$G,0),0)</f>
        <v>0</v>
      </c>
      <c r="W133" s="241">
        <f t="shared" si="7"/>
        <v>0</v>
      </c>
      <c r="X133" s="241">
        <f t="shared" si="8"/>
        <v>0</v>
      </c>
      <c r="Y133" s="244" cm="1">
        <f t="array" ref="Y133">IFERROR(SUMPRODUCT((LOWER(INDEX(Attendance!$E:$ZZ,MATCH($A133,Attendance!$A:$A,0),0))="x")*(TEXT(Attendance!$E$1:$ZZ$1,"mmm")="Jul"))/SUMPRODUCT((Attendance!$E$1:$ZZ$1&lt;&gt;"")*(TEXT(Attendance!$E$1:$ZZ$1,"mmm")="Jul")),0)</f>
        <v>0</v>
      </c>
      <c r="Z133" s="245" cm="1">
        <f t="array" ref="Z133">IFERROR(SUMPRODUCT((LOWER(INDEX(Attendance!$E:$ZZ,MATCH($A133,Attendance!$A:$A,0),0))="x")*(Attendance!$E$2:$ZZ$2=_xlfn.XLOOKUP(E$1,'Point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34" spans="1:26" x14ac:dyDescent="0.25">
      <c r="A134" s="58">
        <f>Attendance!A133</f>
        <v>131</v>
      </c>
      <c r="B134" s="60" t="str">
        <f>IF($A134=0,"",IFERROR(_xlfn.LET(_xlpm.x,INDEX(Attendance!$B:$B,MATCH($A134,Attendance!$A:$A,0)),IF(_xlpm.x=0,"",_xlpm.x)),""))</f>
        <v/>
      </c>
      <c r="C134" s="60" t="str">
        <f>IF($A134=0,"",IFERROR(_xlfn.LET(_xlpm.x,INDEX(Attendance!$C:$C,MATCH($A134,Attendance!$A:$A,0)),IF(_xlpm.x=0,"",_xlpm.x)),""))</f>
        <v/>
      </c>
      <c r="D134" s="60" t="str">
        <f>IF($A134=0,"",IFERROR(_xlfn.LET(_xlpm.x,INDEX(Attendance!$D:$D,MATCH($A134,Attendance!$A:$A,0)),IF(_xlpm.x=0,"",_xlpm.x)),""))</f>
        <v/>
      </c>
      <c r="E134" s="233" cm="1">
        <f t="array" ref="E134">SUMPRODUCT((LOWER(INDEX(Attendance!$D:$ZZ,MATCH($A134,Attendance!$A:$A,0),0))="x")*(Attendance!$D$2:$ZZ$2=_xlfn.XLOOKUP(E$1,'Point System'!$A:$A,'Point System'!$B:$B,""))*(TEXT(Attendance!$D$1:$ZZ$1,"mmm")="Jul"))*_xlfn.XLOOKUP(E$1,'Point System'!$A:$A,'Point System'!$C:$C,0)</f>
        <v>0</v>
      </c>
      <c r="F134" s="233" cm="1">
        <f t="array" ref="F134">SUMPRODUCT((LOWER(INDEX(Attendance!$D:$ZZ,MATCH($A134,Attendance!$A:$A,0),0))="x")*(Attendance!$D$2:$ZZ$2=_xlfn.XLOOKUP(F$1,'Point System'!$A:$A,'Point System'!$B:$B,""))*(TEXT(Attendance!$D$1:$ZZ$1,"mmm")="Jul"))*_xlfn.XLOOKUP(F$1,'Point System'!$A:$A,'Point System'!$C:$C,0)</f>
        <v>0</v>
      </c>
      <c r="G134" s="233" cm="1">
        <f t="array" ref="G134">SUMPRODUCT((LOWER(INDEX(Attendance!$D:$ZZ,MATCH($A134,Attendance!$A:$A,0),0))="x")*(Attendance!$D$2:$ZZ$2=_xlfn.XLOOKUP(G$1,'Point System'!$A:$A,'Point System'!$B:$B,""))*(TEXT(Attendance!$D$1:$ZZ$1,"mmm")="Jul"))*_xlfn.XLOOKUP(G$1,'Point System'!$A:$A,'Point System'!$C:$C,0)</f>
        <v>0</v>
      </c>
      <c r="H134" s="233" cm="1">
        <f t="array" ref="H134">SUMPRODUCT((LOWER(INDEX(Attendance!$D:$ZZ,MATCH($A134,Attendance!$A:$A,0),0))="x")*(Attendance!$D$2:$ZZ$2=_xlfn.XLOOKUP(H$1,'Point System'!$A:$A,'Point System'!$B:$B,""))*(TEXT(Attendance!$D$1:$ZZ$1,"mmm")="Jul"))*_xlfn.XLOOKUP(H$1,'Point System'!$A:$A,'Point System'!$C:$C,0)</f>
        <v>0</v>
      </c>
      <c r="I134" s="233" cm="1">
        <f t="array" ref="I134">SUMPRODUCT((LOWER(INDEX(Attendance!$D:$ZZ,MATCH($A134,Attendance!$A:$A,0),0))="x")*(Attendance!$D$2:$ZZ$2=_xlfn.XLOOKUP(I$1,'Point System'!$A:$A,'Point System'!$B:$B,""))*(TEXT(Attendance!$D$1:$ZZ$1,"mmm")="Jul"))*_xlfn.XLOOKUP(I$1,'Point System'!$A:$A,'Point System'!$C:$C,0)</f>
        <v>0</v>
      </c>
      <c r="J134" s="233" cm="1">
        <f t="array" ref="J134">SUMPRODUCT((LOWER(INDEX(Attendance!$D:$ZZ,MATCH($A134,Attendance!$A:$A,0),0))="x")*(Attendance!$D$2:$ZZ$2=_xlfn.XLOOKUP(J$1,'Point System'!$A:$A,'Point System'!$B:$B,""))*(TEXT(Attendance!$D$1:$ZZ$1,"mmm")="Jul"))*_xlfn.XLOOKUP(J$1,'Point System'!$A:$A,'Point System'!$C:$C,0)</f>
        <v>0</v>
      </c>
      <c r="K134" s="233" cm="1">
        <f t="array" ref="K134">SUMPRODUCT((LOWER(INDEX(Attendance!$D:$ZZ,MATCH($A134,Attendance!$A:$A,0),0))="x")*(Attendance!$D$2:$ZZ$2=_xlfn.XLOOKUP(K$1,'Point System'!$A:$A,'Point System'!$B:$B,""))*(TEXT(Attendance!$D$1:$ZZ$1,"mmm")="Jul"))*_xlfn.XLOOKUP(K$1,'Point System'!$A:$A,'Point System'!$C:$C,0)</f>
        <v>0</v>
      </c>
      <c r="L134" s="188"/>
      <c r="M134" s="188"/>
      <c r="N134" s="188"/>
      <c r="O134" s="188"/>
      <c r="P134" s="241">
        <f t="shared" si="6"/>
        <v>0</v>
      </c>
      <c r="Q134" s="242">
        <f>IFERROR(INDEX(Deduction!$AU:$AU,MATCH($A134,Deduction!$A:$A,0))*_xlfn.XLOOKUP(Q$1,'Point System'!$E:$E,'Point System'!$G:$G,0),0)</f>
        <v>0</v>
      </c>
      <c r="R134" s="242">
        <f>IFERROR(INDEX(Deduction!$AV:$AV,MATCH($A134,Deduction!$A:$A,0))*_xlfn.XLOOKUP(R$1,'Point System'!$E:$E,'Point System'!$G:$G,0),0)</f>
        <v>0</v>
      </c>
      <c r="S134" s="242">
        <f>IFERROR(INDEX(Deduction!$AW:$AW,MATCH($A134,Deduction!$A:$A,0))*_xlfn.XLOOKUP(S$1,'Point System'!$E:$E,'Point System'!$G:$G,0),0)</f>
        <v>0</v>
      </c>
      <c r="T134" s="242">
        <f>IFERROR(INDEX(Deduction!$AX:$AX,MATCH($A134,Deduction!$A:$A,0))*_xlfn.XLOOKUP(T$1,'Point System'!$E:$E,'Point System'!$G:$G,0),0)</f>
        <v>0</v>
      </c>
      <c r="U134" s="242">
        <f>IFERROR(INDEX(Deduction!$AY:$AY,MATCH($A134,Deduction!$A:$A,0))*_xlfn.XLOOKUP(U$1,'Point System'!$E:$E,'Point System'!$G:$G,0),0)</f>
        <v>0</v>
      </c>
      <c r="V134" s="242">
        <f>IFERROR(INDEX(Deduction!$AZ:$AZ,MATCH($A134,Deduction!$A:$A,0))*_xlfn.XLOOKUP(V$1,'Point System'!$E:$E,'Point System'!$G:$G,0),0)</f>
        <v>0</v>
      </c>
      <c r="W134" s="241">
        <f t="shared" si="7"/>
        <v>0</v>
      </c>
      <c r="X134" s="241">
        <f t="shared" si="8"/>
        <v>0</v>
      </c>
      <c r="Y134" s="244" cm="1">
        <f t="array" ref="Y134">IFERROR(SUMPRODUCT((LOWER(INDEX(Attendance!$E:$ZZ,MATCH($A134,Attendance!$A:$A,0),0))="x")*(TEXT(Attendance!$E$1:$ZZ$1,"mmm")="Jul"))/SUMPRODUCT((Attendance!$E$1:$ZZ$1&lt;&gt;"")*(TEXT(Attendance!$E$1:$ZZ$1,"mmm")="Jul")),0)</f>
        <v>0</v>
      </c>
      <c r="Z134" s="245" cm="1">
        <f t="array" ref="Z134">IFERROR(SUMPRODUCT((LOWER(INDEX(Attendance!$E:$ZZ,MATCH($A134,Attendance!$A:$A,0),0))="x")*(Attendance!$E$2:$ZZ$2=_xlfn.XLOOKUP(E$1,'Point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35" spans="1:26" x14ac:dyDescent="0.25">
      <c r="A135" s="60">
        <f>Attendance!A134</f>
        <v>132</v>
      </c>
      <c r="B135" s="60" t="str">
        <f>IF($A135=0,"",IFERROR(_xlfn.LET(_xlpm.x,INDEX(Attendance!$B:$B,MATCH($A135,Attendance!$A:$A,0)),IF(_xlpm.x=0,"",_xlpm.x)),""))</f>
        <v/>
      </c>
      <c r="C135" s="60" t="str">
        <f>IF($A135=0,"",IFERROR(_xlfn.LET(_xlpm.x,INDEX(Attendance!$C:$C,MATCH($A135,Attendance!$A:$A,0)),IF(_xlpm.x=0,"",_xlpm.x)),""))</f>
        <v/>
      </c>
      <c r="D135" s="60" t="str">
        <f>IF($A135=0,"",IFERROR(_xlfn.LET(_xlpm.x,INDEX(Attendance!$D:$D,MATCH($A135,Attendance!$A:$A,0)),IF(_xlpm.x=0,"",_xlpm.x)),""))</f>
        <v/>
      </c>
      <c r="E135" s="233" cm="1">
        <f t="array" ref="E135">SUMPRODUCT((LOWER(INDEX(Attendance!$D:$ZZ,MATCH($A135,Attendance!$A:$A,0),0))="x")*(Attendance!$D$2:$ZZ$2=_xlfn.XLOOKUP(E$1,'Point System'!$A:$A,'Point System'!$B:$B,""))*(TEXT(Attendance!$D$1:$ZZ$1,"mmm")="Jul"))*_xlfn.XLOOKUP(E$1,'Point System'!$A:$A,'Point System'!$C:$C,0)</f>
        <v>0</v>
      </c>
      <c r="F135" s="233" cm="1">
        <f t="array" ref="F135">SUMPRODUCT((LOWER(INDEX(Attendance!$D:$ZZ,MATCH($A135,Attendance!$A:$A,0),0))="x")*(Attendance!$D$2:$ZZ$2=_xlfn.XLOOKUP(F$1,'Point System'!$A:$A,'Point System'!$B:$B,""))*(TEXT(Attendance!$D$1:$ZZ$1,"mmm")="Jul"))*_xlfn.XLOOKUP(F$1,'Point System'!$A:$A,'Point System'!$C:$C,0)</f>
        <v>0</v>
      </c>
      <c r="G135" s="233" cm="1">
        <f t="array" ref="G135">SUMPRODUCT((LOWER(INDEX(Attendance!$D:$ZZ,MATCH($A135,Attendance!$A:$A,0),0))="x")*(Attendance!$D$2:$ZZ$2=_xlfn.XLOOKUP(G$1,'Point System'!$A:$A,'Point System'!$B:$B,""))*(TEXT(Attendance!$D$1:$ZZ$1,"mmm")="Jul"))*_xlfn.XLOOKUP(G$1,'Point System'!$A:$A,'Point System'!$C:$C,0)</f>
        <v>0</v>
      </c>
      <c r="H135" s="233" cm="1">
        <f t="array" ref="H135">SUMPRODUCT((LOWER(INDEX(Attendance!$D:$ZZ,MATCH($A135,Attendance!$A:$A,0),0))="x")*(Attendance!$D$2:$ZZ$2=_xlfn.XLOOKUP(H$1,'Point System'!$A:$A,'Point System'!$B:$B,""))*(TEXT(Attendance!$D$1:$ZZ$1,"mmm")="Jul"))*_xlfn.XLOOKUP(H$1,'Point System'!$A:$A,'Point System'!$C:$C,0)</f>
        <v>0</v>
      </c>
      <c r="I135" s="233" cm="1">
        <f t="array" ref="I135">SUMPRODUCT((LOWER(INDEX(Attendance!$D:$ZZ,MATCH($A135,Attendance!$A:$A,0),0))="x")*(Attendance!$D$2:$ZZ$2=_xlfn.XLOOKUP(I$1,'Point System'!$A:$A,'Point System'!$B:$B,""))*(TEXT(Attendance!$D$1:$ZZ$1,"mmm")="Jul"))*_xlfn.XLOOKUP(I$1,'Point System'!$A:$A,'Point System'!$C:$C,0)</f>
        <v>0</v>
      </c>
      <c r="J135" s="233" cm="1">
        <f t="array" ref="J135">SUMPRODUCT((LOWER(INDEX(Attendance!$D:$ZZ,MATCH($A135,Attendance!$A:$A,0),0))="x")*(Attendance!$D$2:$ZZ$2=_xlfn.XLOOKUP(J$1,'Point System'!$A:$A,'Point System'!$B:$B,""))*(TEXT(Attendance!$D$1:$ZZ$1,"mmm")="Jul"))*_xlfn.XLOOKUP(J$1,'Point System'!$A:$A,'Point System'!$C:$C,0)</f>
        <v>0</v>
      </c>
      <c r="K135" s="233" cm="1">
        <f t="array" ref="K135">SUMPRODUCT((LOWER(INDEX(Attendance!$D:$ZZ,MATCH($A135,Attendance!$A:$A,0),0))="x")*(Attendance!$D$2:$ZZ$2=_xlfn.XLOOKUP(K$1,'Point System'!$A:$A,'Point System'!$B:$B,""))*(TEXT(Attendance!$D$1:$ZZ$1,"mmm")="Jul"))*_xlfn.XLOOKUP(K$1,'Point System'!$A:$A,'Point System'!$C:$C,0)</f>
        <v>0</v>
      </c>
      <c r="L135" s="188"/>
      <c r="M135" s="188"/>
      <c r="N135" s="188"/>
      <c r="O135" s="188"/>
      <c r="P135" s="241">
        <f t="shared" si="6"/>
        <v>0</v>
      </c>
      <c r="Q135" s="242">
        <f>IFERROR(INDEX(Deduction!$AU:$AU,MATCH($A135,Deduction!$A:$A,0))*_xlfn.XLOOKUP(Q$1,'Point System'!$E:$E,'Point System'!$G:$G,0),0)</f>
        <v>0</v>
      </c>
      <c r="R135" s="242">
        <f>IFERROR(INDEX(Deduction!$AV:$AV,MATCH($A135,Deduction!$A:$A,0))*_xlfn.XLOOKUP(R$1,'Point System'!$E:$E,'Point System'!$G:$G,0),0)</f>
        <v>0</v>
      </c>
      <c r="S135" s="242">
        <f>IFERROR(INDEX(Deduction!$AW:$AW,MATCH($A135,Deduction!$A:$A,0))*_xlfn.XLOOKUP(S$1,'Point System'!$E:$E,'Point System'!$G:$G,0),0)</f>
        <v>0</v>
      </c>
      <c r="T135" s="242">
        <f>IFERROR(INDEX(Deduction!$AX:$AX,MATCH($A135,Deduction!$A:$A,0))*_xlfn.XLOOKUP(T$1,'Point System'!$E:$E,'Point System'!$G:$G,0),0)</f>
        <v>0</v>
      </c>
      <c r="U135" s="242">
        <f>IFERROR(INDEX(Deduction!$AY:$AY,MATCH($A135,Deduction!$A:$A,0))*_xlfn.XLOOKUP(U$1,'Point System'!$E:$E,'Point System'!$G:$G,0),0)</f>
        <v>0</v>
      </c>
      <c r="V135" s="242">
        <f>IFERROR(INDEX(Deduction!$AZ:$AZ,MATCH($A135,Deduction!$A:$A,0))*_xlfn.XLOOKUP(V$1,'Point System'!$E:$E,'Point System'!$G:$G,0),0)</f>
        <v>0</v>
      </c>
      <c r="W135" s="241">
        <f t="shared" si="7"/>
        <v>0</v>
      </c>
      <c r="X135" s="241">
        <f t="shared" si="8"/>
        <v>0</v>
      </c>
      <c r="Y135" s="244" cm="1">
        <f t="array" ref="Y135">IFERROR(SUMPRODUCT((LOWER(INDEX(Attendance!$E:$ZZ,MATCH($A135,Attendance!$A:$A,0),0))="x")*(TEXT(Attendance!$E$1:$ZZ$1,"mmm")="Jul"))/SUMPRODUCT((Attendance!$E$1:$ZZ$1&lt;&gt;"")*(TEXT(Attendance!$E$1:$ZZ$1,"mmm")="Jul")),0)</f>
        <v>0</v>
      </c>
      <c r="Z135" s="245" cm="1">
        <f t="array" ref="Z135">IFERROR(SUMPRODUCT((LOWER(INDEX(Attendance!$E:$ZZ,MATCH($A135,Attendance!$A:$A,0),0))="x")*(Attendance!$E$2:$ZZ$2=_xlfn.XLOOKUP(E$1,'Point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36" spans="1:26" x14ac:dyDescent="0.25">
      <c r="A136" s="58">
        <f>Attendance!A135</f>
        <v>133</v>
      </c>
      <c r="B136" s="60" t="str">
        <f>IF($A136=0,"",IFERROR(_xlfn.LET(_xlpm.x,INDEX(Attendance!$B:$B,MATCH($A136,Attendance!$A:$A,0)),IF(_xlpm.x=0,"",_xlpm.x)),""))</f>
        <v/>
      </c>
      <c r="C136" s="60" t="str">
        <f>IF($A136=0,"",IFERROR(_xlfn.LET(_xlpm.x,INDEX(Attendance!$C:$C,MATCH($A136,Attendance!$A:$A,0)),IF(_xlpm.x=0,"",_xlpm.x)),""))</f>
        <v/>
      </c>
      <c r="D136" s="60" t="str">
        <f>IF($A136=0,"",IFERROR(_xlfn.LET(_xlpm.x,INDEX(Attendance!$D:$D,MATCH($A136,Attendance!$A:$A,0)),IF(_xlpm.x=0,"",_xlpm.x)),""))</f>
        <v/>
      </c>
      <c r="E136" s="233" cm="1">
        <f t="array" ref="E136">SUMPRODUCT((LOWER(INDEX(Attendance!$D:$ZZ,MATCH($A136,Attendance!$A:$A,0),0))="x")*(Attendance!$D$2:$ZZ$2=_xlfn.XLOOKUP(E$1,'Point System'!$A:$A,'Point System'!$B:$B,""))*(TEXT(Attendance!$D$1:$ZZ$1,"mmm")="Jul"))*_xlfn.XLOOKUP(E$1,'Point System'!$A:$A,'Point System'!$C:$C,0)</f>
        <v>0</v>
      </c>
      <c r="F136" s="233" cm="1">
        <f t="array" ref="F136">SUMPRODUCT((LOWER(INDEX(Attendance!$D:$ZZ,MATCH($A136,Attendance!$A:$A,0),0))="x")*(Attendance!$D$2:$ZZ$2=_xlfn.XLOOKUP(F$1,'Point System'!$A:$A,'Point System'!$B:$B,""))*(TEXT(Attendance!$D$1:$ZZ$1,"mmm")="Jul"))*_xlfn.XLOOKUP(F$1,'Point System'!$A:$A,'Point System'!$C:$C,0)</f>
        <v>0</v>
      </c>
      <c r="G136" s="233" cm="1">
        <f t="array" ref="G136">SUMPRODUCT((LOWER(INDEX(Attendance!$D:$ZZ,MATCH($A136,Attendance!$A:$A,0),0))="x")*(Attendance!$D$2:$ZZ$2=_xlfn.XLOOKUP(G$1,'Point System'!$A:$A,'Point System'!$B:$B,""))*(TEXT(Attendance!$D$1:$ZZ$1,"mmm")="Jul"))*_xlfn.XLOOKUP(G$1,'Point System'!$A:$A,'Point System'!$C:$C,0)</f>
        <v>0</v>
      </c>
      <c r="H136" s="233" cm="1">
        <f t="array" ref="H136">SUMPRODUCT((LOWER(INDEX(Attendance!$D:$ZZ,MATCH($A136,Attendance!$A:$A,0),0))="x")*(Attendance!$D$2:$ZZ$2=_xlfn.XLOOKUP(H$1,'Point System'!$A:$A,'Point System'!$B:$B,""))*(TEXT(Attendance!$D$1:$ZZ$1,"mmm")="Jul"))*_xlfn.XLOOKUP(H$1,'Point System'!$A:$A,'Point System'!$C:$C,0)</f>
        <v>0</v>
      </c>
      <c r="I136" s="233" cm="1">
        <f t="array" ref="I136">SUMPRODUCT((LOWER(INDEX(Attendance!$D:$ZZ,MATCH($A136,Attendance!$A:$A,0),0))="x")*(Attendance!$D$2:$ZZ$2=_xlfn.XLOOKUP(I$1,'Point System'!$A:$A,'Point System'!$B:$B,""))*(TEXT(Attendance!$D$1:$ZZ$1,"mmm")="Jul"))*_xlfn.XLOOKUP(I$1,'Point System'!$A:$A,'Point System'!$C:$C,0)</f>
        <v>0</v>
      </c>
      <c r="J136" s="233" cm="1">
        <f t="array" ref="J136">SUMPRODUCT((LOWER(INDEX(Attendance!$D:$ZZ,MATCH($A136,Attendance!$A:$A,0),0))="x")*(Attendance!$D$2:$ZZ$2=_xlfn.XLOOKUP(J$1,'Point System'!$A:$A,'Point System'!$B:$B,""))*(TEXT(Attendance!$D$1:$ZZ$1,"mmm")="Jul"))*_xlfn.XLOOKUP(J$1,'Point System'!$A:$A,'Point System'!$C:$C,0)</f>
        <v>0</v>
      </c>
      <c r="K136" s="233" cm="1">
        <f t="array" ref="K136">SUMPRODUCT((LOWER(INDEX(Attendance!$D:$ZZ,MATCH($A136,Attendance!$A:$A,0),0))="x")*(Attendance!$D$2:$ZZ$2=_xlfn.XLOOKUP(K$1,'Point System'!$A:$A,'Point System'!$B:$B,""))*(TEXT(Attendance!$D$1:$ZZ$1,"mmm")="Jul"))*_xlfn.XLOOKUP(K$1,'Point System'!$A:$A,'Point System'!$C:$C,0)</f>
        <v>0</v>
      </c>
      <c r="L136" s="188"/>
      <c r="M136" s="188"/>
      <c r="N136" s="188"/>
      <c r="O136" s="188"/>
      <c r="P136" s="241">
        <f t="shared" si="6"/>
        <v>0</v>
      </c>
      <c r="Q136" s="242">
        <f>IFERROR(INDEX(Deduction!$AU:$AU,MATCH($A136,Deduction!$A:$A,0))*_xlfn.XLOOKUP(Q$1,'Point System'!$E:$E,'Point System'!$G:$G,0),0)</f>
        <v>0</v>
      </c>
      <c r="R136" s="242">
        <f>IFERROR(INDEX(Deduction!$AV:$AV,MATCH($A136,Deduction!$A:$A,0))*_xlfn.XLOOKUP(R$1,'Point System'!$E:$E,'Point System'!$G:$G,0),0)</f>
        <v>0</v>
      </c>
      <c r="S136" s="242">
        <f>IFERROR(INDEX(Deduction!$AW:$AW,MATCH($A136,Deduction!$A:$A,0))*_xlfn.XLOOKUP(S$1,'Point System'!$E:$E,'Point System'!$G:$G,0),0)</f>
        <v>0</v>
      </c>
      <c r="T136" s="242">
        <f>IFERROR(INDEX(Deduction!$AX:$AX,MATCH($A136,Deduction!$A:$A,0))*_xlfn.XLOOKUP(T$1,'Point System'!$E:$E,'Point System'!$G:$G,0),0)</f>
        <v>0</v>
      </c>
      <c r="U136" s="242">
        <f>IFERROR(INDEX(Deduction!$AY:$AY,MATCH($A136,Deduction!$A:$A,0))*_xlfn.XLOOKUP(U$1,'Point System'!$E:$E,'Point System'!$G:$G,0),0)</f>
        <v>0</v>
      </c>
      <c r="V136" s="242">
        <f>IFERROR(INDEX(Deduction!$AZ:$AZ,MATCH($A136,Deduction!$A:$A,0))*_xlfn.XLOOKUP(V$1,'Point System'!$E:$E,'Point System'!$G:$G,0),0)</f>
        <v>0</v>
      </c>
      <c r="W136" s="241">
        <f t="shared" si="7"/>
        <v>0</v>
      </c>
      <c r="X136" s="241">
        <f t="shared" si="8"/>
        <v>0</v>
      </c>
      <c r="Y136" s="244" cm="1">
        <f t="array" ref="Y136">IFERROR(SUMPRODUCT((LOWER(INDEX(Attendance!$E:$ZZ,MATCH($A136,Attendance!$A:$A,0),0))="x")*(TEXT(Attendance!$E$1:$ZZ$1,"mmm")="Jul"))/SUMPRODUCT((Attendance!$E$1:$ZZ$1&lt;&gt;"")*(TEXT(Attendance!$E$1:$ZZ$1,"mmm")="Jul")),0)</f>
        <v>0</v>
      </c>
      <c r="Z136" s="245" cm="1">
        <f t="array" ref="Z136">IFERROR(SUMPRODUCT((LOWER(INDEX(Attendance!$E:$ZZ,MATCH($A136,Attendance!$A:$A,0),0))="x")*(Attendance!$E$2:$ZZ$2=_xlfn.XLOOKUP(E$1,'Point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37" spans="1:26" x14ac:dyDescent="0.25">
      <c r="A137" s="60">
        <f>Attendance!A136</f>
        <v>134</v>
      </c>
      <c r="B137" s="60" t="str">
        <f>IF($A137=0,"",IFERROR(_xlfn.LET(_xlpm.x,INDEX(Attendance!$B:$B,MATCH($A137,Attendance!$A:$A,0)),IF(_xlpm.x=0,"",_xlpm.x)),""))</f>
        <v/>
      </c>
      <c r="C137" s="60" t="str">
        <f>IF($A137=0,"",IFERROR(_xlfn.LET(_xlpm.x,INDEX(Attendance!$C:$C,MATCH($A137,Attendance!$A:$A,0)),IF(_xlpm.x=0,"",_xlpm.x)),""))</f>
        <v/>
      </c>
      <c r="D137" s="60" t="str">
        <f>IF($A137=0,"",IFERROR(_xlfn.LET(_xlpm.x,INDEX(Attendance!$D:$D,MATCH($A137,Attendance!$A:$A,0)),IF(_xlpm.x=0,"",_xlpm.x)),""))</f>
        <v/>
      </c>
      <c r="E137" s="233" cm="1">
        <f t="array" ref="E137">SUMPRODUCT((LOWER(INDEX(Attendance!$D:$ZZ,MATCH($A137,Attendance!$A:$A,0),0))="x")*(Attendance!$D$2:$ZZ$2=_xlfn.XLOOKUP(E$1,'Point System'!$A:$A,'Point System'!$B:$B,""))*(TEXT(Attendance!$D$1:$ZZ$1,"mmm")="Jul"))*_xlfn.XLOOKUP(E$1,'Point System'!$A:$A,'Point System'!$C:$C,0)</f>
        <v>0</v>
      </c>
      <c r="F137" s="233" cm="1">
        <f t="array" ref="F137">SUMPRODUCT((LOWER(INDEX(Attendance!$D:$ZZ,MATCH($A137,Attendance!$A:$A,0),0))="x")*(Attendance!$D$2:$ZZ$2=_xlfn.XLOOKUP(F$1,'Point System'!$A:$A,'Point System'!$B:$B,""))*(TEXT(Attendance!$D$1:$ZZ$1,"mmm")="Jul"))*_xlfn.XLOOKUP(F$1,'Point System'!$A:$A,'Point System'!$C:$C,0)</f>
        <v>0</v>
      </c>
      <c r="G137" s="233" cm="1">
        <f t="array" ref="G137">SUMPRODUCT((LOWER(INDEX(Attendance!$D:$ZZ,MATCH($A137,Attendance!$A:$A,0),0))="x")*(Attendance!$D$2:$ZZ$2=_xlfn.XLOOKUP(G$1,'Point System'!$A:$A,'Point System'!$B:$B,""))*(TEXT(Attendance!$D$1:$ZZ$1,"mmm")="Jul"))*_xlfn.XLOOKUP(G$1,'Point System'!$A:$A,'Point System'!$C:$C,0)</f>
        <v>0</v>
      </c>
      <c r="H137" s="233" cm="1">
        <f t="array" ref="H137">SUMPRODUCT((LOWER(INDEX(Attendance!$D:$ZZ,MATCH($A137,Attendance!$A:$A,0),0))="x")*(Attendance!$D$2:$ZZ$2=_xlfn.XLOOKUP(H$1,'Point System'!$A:$A,'Point System'!$B:$B,""))*(TEXT(Attendance!$D$1:$ZZ$1,"mmm")="Jul"))*_xlfn.XLOOKUP(H$1,'Point System'!$A:$A,'Point System'!$C:$C,0)</f>
        <v>0</v>
      </c>
      <c r="I137" s="233" cm="1">
        <f t="array" ref="I137">SUMPRODUCT((LOWER(INDEX(Attendance!$D:$ZZ,MATCH($A137,Attendance!$A:$A,0),0))="x")*(Attendance!$D$2:$ZZ$2=_xlfn.XLOOKUP(I$1,'Point System'!$A:$A,'Point System'!$B:$B,""))*(TEXT(Attendance!$D$1:$ZZ$1,"mmm")="Jul"))*_xlfn.XLOOKUP(I$1,'Point System'!$A:$A,'Point System'!$C:$C,0)</f>
        <v>0</v>
      </c>
      <c r="J137" s="233" cm="1">
        <f t="array" ref="J137">SUMPRODUCT((LOWER(INDEX(Attendance!$D:$ZZ,MATCH($A137,Attendance!$A:$A,0),0))="x")*(Attendance!$D$2:$ZZ$2=_xlfn.XLOOKUP(J$1,'Point System'!$A:$A,'Point System'!$B:$B,""))*(TEXT(Attendance!$D$1:$ZZ$1,"mmm")="Jul"))*_xlfn.XLOOKUP(J$1,'Point System'!$A:$A,'Point System'!$C:$C,0)</f>
        <v>0</v>
      </c>
      <c r="K137" s="233" cm="1">
        <f t="array" ref="K137">SUMPRODUCT((LOWER(INDEX(Attendance!$D:$ZZ,MATCH($A137,Attendance!$A:$A,0),0))="x")*(Attendance!$D$2:$ZZ$2=_xlfn.XLOOKUP(K$1,'Point System'!$A:$A,'Point System'!$B:$B,""))*(TEXT(Attendance!$D$1:$ZZ$1,"mmm")="Jul"))*_xlfn.XLOOKUP(K$1,'Point System'!$A:$A,'Point System'!$C:$C,0)</f>
        <v>0</v>
      </c>
      <c r="L137" s="188"/>
      <c r="M137" s="188"/>
      <c r="N137" s="188"/>
      <c r="O137" s="188"/>
      <c r="P137" s="241">
        <f t="shared" si="6"/>
        <v>0</v>
      </c>
      <c r="Q137" s="242">
        <f>IFERROR(INDEX(Deduction!$AU:$AU,MATCH($A137,Deduction!$A:$A,0))*_xlfn.XLOOKUP(Q$1,'Point System'!$E:$E,'Point System'!$G:$G,0),0)</f>
        <v>0</v>
      </c>
      <c r="R137" s="242">
        <f>IFERROR(INDEX(Deduction!$AV:$AV,MATCH($A137,Deduction!$A:$A,0))*_xlfn.XLOOKUP(R$1,'Point System'!$E:$E,'Point System'!$G:$G,0),0)</f>
        <v>0</v>
      </c>
      <c r="S137" s="242">
        <f>IFERROR(INDEX(Deduction!$AW:$AW,MATCH($A137,Deduction!$A:$A,0))*_xlfn.XLOOKUP(S$1,'Point System'!$E:$E,'Point System'!$G:$G,0),0)</f>
        <v>0</v>
      </c>
      <c r="T137" s="242">
        <f>IFERROR(INDEX(Deduction!$AX:$AX,MATCH($A137,Deduction!$A:$A,0))*_xlfn.XLOOKUP(T$1,'Point System'!$E:$E,'Point System'!$G:$G,0),0)</f>
        <v>0</v>
      </c>
      <c r="U137" s="242">
        <f>IFERROR(INDEX(Deduction!$AY:$AY,MATCH($A137,Deduction!$A:$A,0))*_xlfn.XLOOKUP(U$1,'Point System'!$E:$E,'Point System'!$G:$G,0),0)</f>
        <v>0</v>
      </c>
      <c r="V137" s="242">
        <f>IFERROR(INDEX(Deduction!$AZ:$AZ,MATCH($A137,Deduction!$A:$A,0))*_xlfn.XLOOKUP(V$1,'Point System'!$E:$E,'Point System'!$G:$G,0),0)</f>
        <v>0</v>
      </c>
      <c r="W137" s="241">
        <f t="shared" si="7"/>
        <v>0</v>
      </c>
      <c r="X137" s="241">
        <f t="shared" si="8"/>
        <v>0</v>
      </c>
      <c r="Y137" s="244" cm="1">
        <f t="array" ref="Y137">IFERROR(SUMPRODUCT((LOWER(INDEX(Attendance!$E:$ZZ,MATCH($A137,Attendance!$A:$A,0),0))="x")*(TEXT(Attendance!$E$1:$ZZ$1,"mmm")="Jul"))/SUMPRODUCT((Attendance!$E$1:$ZZ$1&lt;&gt;"")*(TEXT(Attendance!$E$1:$ZZ$1,"mmm")="Jul")),0)</f>
        <v>0</v>
      </c>
      <c r="Z137" s="245" cm="1">
        <f t="array" ref="Z137">IFERROR(SUMPRODUCT((LOWER(INDEX(Attendance!$E:$ZZ,MATCH($A137,Attendance!$A:$A,0),0))="x")*(Attendance!$E$2:$ZZ$2=_xlfn.XLOOKUP(E$1,'Point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38" spans="1:26" x14ac:dyDescent="0.25">
      <c r="A138" s="58">
        <f>Attendance!A137</f>
        <v>135</v>
      </c>
      <c r="B138" s="60" t="str">
        <f>IF($A138=0,"",IFERROR(_xlfn.LET(_xlpm.x,INDEX(Attendance!$B:$B,MATCH($A138,Attendance!$A:$A,0)),IF(_xlpm.x=0,"",_xlpm.x)),""))</f>
        <v/>
      </c>
      <c r="C138" s="60" t="str">
        <f>IF($A138=0,"",IFERROR(_xlfn.LET(_xlpm.x,INDEX(Attendance!$C:$C,MATCH($A138,Attendance!$A:$A,0)),IF(_xlpm.x=0,"",_xlpm.x)),""))</f>
        <v/>
      </c>
      <c r="D138" s="60" t="str">
        <f>IF($A138=0,"",IFERROR(_xlfn.LET(_xlpm.x,INDEX(Attendance!$D:$D,MATCH($A138,Attendance!$A:$A,0)),IF(_xlpm.x=0,"",_xlpm.x)),""))</f>
        <v/>
      </c>
      <c r="E138" s="233" cm="1">
        <f t="array" ref="E138">SUMPRODUCT((LOWER(INDEX(Attendance!$D:$ZZ,MATCH($A138,Attendance!$A:$A,0),0))="x")*(Attendance!$D$2:$ZZ$2=_xlfn.XLOOKUP(E$1,'Point System'!$A:$A,'Point System'!$B:$B,""))*(TEXT(Attendance!$D$1:$ZZ$1,"mmm")="Jul"))*_xlfn.XLOOKUP(E$1,'Point System'!$A:$A,'Point System'!$C:$C,0)</f>
        <v>0</v>
      </c>
      <c r="F138" s="233" cm="1">
        <f t="array" ref="F138">SUMPRODUCT((LOWER(INDEX(Attendance!$D:$ZZ,MATCH($A138,Attendance!$A:$A,0),0))="x")*(Attendance!$D$2:$ZZ$2=_xlfn.XLOOKUP(F$1,'Point System'!$A:$A,'Point System'!$B:$B,""))*(TEXT(Attendance!$D$1:$ZZ$1,"mmm")="Jul"))*_xlfn.XLOOKUP(F$1,'Point System'!$A:$A,'Point System'!$C:$C,0)</f>
        <v>0</v>
      </c>
      <c r="G138" s="233" cm="1">
        <f t="array" ref="G138">SUMPRODUCT((LOWER(INDEX(Attendance!$D:$ZZ,MATCH($A138,Attendance!$A:$A,0),0))="x")*(Attendance!$D$2:$ZZ$2=_xlfn.XLOOKUP(G$1,'Point System'!$A:$A,'Point System'!$B:$B,""))*(TEXT(Attendance!$D$1:$ZZ$1,"mmm")="Jul"))*_xlfn.XLOOKUP(G$1,'Point System'!$A:$A,'Point System'!$C:$C,0)</f>
        <v>0</v>
      </c>
      <c r="H138" s="233" cm="1">
        <f t="array" ref="H138">SUMPRODUCT((LOWER(INDEX(Attendance!$D:$ZZ,MATCH($A138,Attendance!$A:$A,0),0))="x")*(Attendance!$D$2:$ZZ$2=_xlfn.XLOOKUP(H$1,'Point System'!$A:$A,'Point System'!$B:$B,""))*(TEXT(Attendance!$D$1:$ZZ$1,"mmm")="Jul"))*_xlfn.XLOOKUP(H$1,'Point System'!$A:$A,'Point System'!$C:$C,0)</f>
        <v>0</v>
      </c>
      <c r="I138" s="233" cm="1">
        <f t="array" ref="I138">SUMPRODUCT((LOWER(INDEX(Attendance!$D:$ZZ,MATCH($A138,Attendance!$A:$A,0),0))="x")*(Attendance!$D$2:$ZZ$2=_xlfn.XLOOKUP(I$1,'Point System'!$A:$A,'Point System'!$B:$B,""))*(TEXT(Attendance!$D$1:$ZZ$1,"mmm")="Jul"))*_xlfn.XLOOKUP(I$1,'Point System'!$A:$A,'Point System'!$C:$C,0)</f>
        <v>0</v>
      </c>
      <c r="J138" s="233" cm="1">
        <f t="array" ref="J138">SUMPRODUCT((LOWER(INDEX(Attendance!$D:$ZZ,MATCH($A138,Attendance!$A:$A,0),0))="x")*(Attendance!$D$2:$ZZ$2=_xlfn.XLOOKUP(J$1,'Point System'!$A:$A,'Point System'!$B:$B,""))*(TEXT(Attendance!$D$1:$ZZ$1,"mmm")="Jul"))*_xlfn.XLOOKUP(J$1,'Point System'!$A:$A,'Point System'!$C:$C,0)</f>
        <v>0</v>
      </c>
      <c r="K138" s="233" cm="1">
        <f t="array" ref="K138">SUMPRODUCT((LOWER(INDEX(Attendance!$D:$ZZ,MATCH($A138,Attendance!$A:$A,0),0))="x")*(Attendance!$D$2:$ZZ$2=_xlfn.XLOOKUP(K$1,'Point System'!$A:$A,'Point System'!$B:$B,""))*(TEXT(Attendance!$D$1:$ZZ$1,"mmm")="Jul"))*_xlfn.XLOOKUP(K$1,'Point System'!$A:$A,'Point System'!$C:$C,0)</f>
        <v>0</v>
      </c>
      <c r="L138" s="188"/>
      <c r="M138" s="188"/>
      <c r="N138" s="188"/>
      <c r="O138" s="188"/>
      <c r="P138" s="241">
        <f t="shared" si="6"/>
        <v>0</v>
      </c>
      <c r="Q138" s="242">
        <f>IFERROR(INDEX(Deduction!$AU:$AU,MATCH($A138,Deduction!$A:$A,0))*_xlfn.XLOOKUP(Q$1,'Point System'!$E:$E,'Point System'!$G:$G,0),0)</f>
        <v>0</v>
      </c>
      <c r="R138" s="242">
        <f>IFERROR(INDEX(Deduction!$AV:$AV,MATCH($A138,Deduction!$A:$A,0))*_xlfn.XLOOKUP(R$1,'Point System'!$E:$E,'Point System'!$G:$G,0),0)</f>
        <v>0</v>
      </c>
      <c r="S138" s="242">
        <f>IFERROR(INDEX(Deduction!$AW:$AW,MATCH($A138,Deduction!$A:$A,0))*_xlfn.XLOOKUP(S$1,'Point System'!$E:$E,'Point System'!$G:$G,0),0)</f>
        <v>0</v>
      </c>
      <c r="T138" s="242">
        <f>IFERROR(INDEX(Deduction!$AX:$AX,MATCH($A138,Deduction!$A:$A,0))*_xlfn.XLOOKUP(T$1,'Point System'!$E:$E,'Point System'!$G:$G,0),0)</f>
        <v>0</v>
      </c>
      <c r="U138" s="242">
        <f>IFERROR(INDEX(Deduction!$AY:$AY,MATCH($A138,Deduction!$A:$A,0))*_xlfn.XLOOKUP(U$1,'Point System'!$E:$E,'Point System'!$G:$G,0),0)</f>
        <v>0</v>
      </c>
      <c r="V138" s="242">
        <f>IFERROR(INDEX(Deduction!$AZ:$AZ,MATCH($A138,Deduction!$A:$A,0))*_xlfn.XLOOKUP(V$1,'Point System'!$E:$E,'Point System'!$G:$G,0),0)</f>
        <v>0</v>
      </c>
      <c r="W138" s="241">
        <f t="shared" si="7"/>
        <v>0</v>
      </c>
      <c r="X138" s="241">
        <f t="shared" si="8"/>
        <v>0</v>
      </c>
      <c r="Y138" s="244" cm="1">
        <f t="array" ref="Y138">IFERROR(SUMPRODUCT((LOWER(INDEX(Attendance!$E:$ZZ,MATCH($A138,Attendance!$A:$A,0),0))="x")*(TEXT(Attendance!$E$1:$ZZ$1,"mmm")="Jul"))/SUMPRODUCT((Attendance!$E$1:$ZZ$1&lt;&gt;"")*(TEXT(Attendance!$E$1:$ZZ$1,"mmm")="Jul")),0)</f>
        <v>0</v>
      </c>
      <c r="Z138" s="245" cm="1">
        <f t="array" ref="Z138">IFERROR(SUMPRODUCT((LOWER(INDEX(Attendance!$E:$ZZ,MATCH($A138,Attendance!$A:$A,0),0))="x")*(Attendance!$E$2:$ZZ$2=_xlfn.XLOOKUP(E$1,'Point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39" spans="1:26" x14ac:dyDescent="0.25">
      <c r="A139" s="60">
        <f>Attendance!A138</f>
        <v>136</v>
      </c>
      <c r="B139" s="60" t="str">
        <f>IF($A139=0,"",IFERROR(_xlfn.LET(_xlpm.x,INDEX(Attendance!$B:$B,MATCH($A139,Attendance!$A:$A,0)),IF(_xlpm.x=0,"",_xlpm.x)),""))</f>
        <v/>
      </c>
      <c r="C139" s="60" t="str">
        <f>IF($A139=0,"",IFERROR(_xlfn.LET(_xlpm.x,INDEX(Attendance!$C:$C,MATCH($A139,Attendance!$A:$A,0)),IF(_xlpm.x=0,"",_xlpm.x)),""))</f>
        <v/>
      </c>
      <c r="D139" s="60" t="str">
        <f>IF($A139=0,"",IFERROR(_xlfn.LET(_xlpm.x,INDEX(Attendance!$D:$D,MATCH($A139,Attendance!$A:$A,0)),IF(_xlpm.x=0,"",_xlpm.x)),""))</f>
        <v/>
      </c>
      <c r="E139" s="233" cm="1">
        <f t="array" ref="E139">SUMPRODUCT((LOWER(INDEX(Attendance!$D:$ZZ,MATCH($A139,Attendance!$A:$A,0),0))="x")*(Attendance!$D$2:$ZZ$2=_xlfn.XLOOKUP(E$1,'Point System'!$A:$A,'Point System'!$B:$B,""))*(TEXT(Attendance!$D$1:$ZZ$1,"mmm")="Jul"))*_xlfn.XLOOKUP(E$1,'Point System'!$A:$A,'Point System'!$C:$C,0)</f>
        <v>0</v>
      </c>
      <c r="F139" s="233" cm="1">
        <f t="array" ref="F139">SUMPRODUCT((LOWER(INDEX(Attendance!$D:$ZZ,MATCH($A139,Attendance!$A:$A,0),0))="x")*(Attendance!$D$2:$ZZ$2=_xlfn.XLOOKUP(F$1,'Point System'!$A:$A,'Point System'!$B:$B,""))*(TEXT(Attendance!$D$1:$ZZ$1,"mmm")="Jul"))*_xlfn.XLOOKUP(F$1,'Point System'!$A:$A,'Point System'!$C:$C,0)</f>
        <v>0</v>
      </c>
      <c r="G139" s="233" cm="1">
        <f t="array" ref="G139">SUMPRODUCT((LOWER(INDEX(Attendance!$D:$ZZ,MATCH($A139,Attendance!$A:$A,0),0))="x")*(Attendance!$D$2:$ZZ$2=_xlfn.XLOOKUP(G$1,'Point System'!$A:$A,'Point System'!$B:$B,""))*(TEXT(Attendance!$D$1:$ZZ$1,"mmm")="Jul"))*_xlfn.XLOOKUP(G$1,'Point System'!$A:$A,'Point System'!$C:$C,0)</f>
        <v>0</v>
      </c>
      <c r="H139" s="233" cm="1">
        <f t="array" ref="H139">SUMPRODUCT((LOWER(INDEX(Attendance!$D:$ZZ,MATCH($A139,Attendance!$A:$A,0),0))="x")*(Attendance!$D$2:$ZZ$2=_xlfn.XLOOKUP(H$1,'Point System'!$A:$A,'Point System'!$B:$B,""))*(TEXT(Attendance!$D$1:$ZZ$1,"mmm")="Jul"))*_xlfn.XLOOKUP(H$1,'Point System'!$A:$A,'Point System'!$C:$C,0)</f>
        <v>0</v>
      </c>
      <c r="I139" s="233" cm="1">
        <f t="array" ref="I139">SUMPRODUCT((LOWER(INDEX(Attendance!$D:$ZZ,MATCH($A139,Attendance!$A:$A,0),0))="x")*(Attendance!$D$2:$ZZ$2=_xlfn.XLOOKUP(I$1,'Point System'!$A:$A,'Point System'!$B:$B,""))*(TEXT(Attendance!$D$1:$ZZ$1,"mmm")="Jul"))*_xlfn.XLOOKUP(I$1,'Point System'!$A:$A,'Point System'!$C:$C,0)</f>
        <v>0</v>
      </c>
      <c r="J139" s="233" cm="1">
        <f t="array" ref="J139">SUMPRODUCT((LOWER(INDEX(Attendance!$D:$ZZ,MATCH($A139,Attendance!$A:$A,0),0))="x")*(Attendance!$D$2:$ZZ$2=_xlfn.XLOOKUP(J$1,'Point System'!$A:$A,'Point System'!$B:$B,""))*(TEXT(Attendance!$D$1:$ZZ$1,"mmm")="Jul"))*_xlfn.XLOOKUP(J$1,'Point System'!$A:$A,'Point System'!$C:$C,0)</f>
        <v>0</v>
      </c>
      <c r="K139" s="233" cm="1">
        <f t="array" ref="K139">SUMPRODUCT((LOWER(INDEX(Attendance!$D:$ZZ,MATCH($A139,Attendance!$A:$A,0),0))="x")*(Attendance!$D$2:$ZZ$2=_xlfn.XLOOKUP(K$1,'Point System'!$A:$A,'Point System'!$B:$B,""))*(TEXT(Attendance!$D$1:$ZZ$1,"mmm")="Jul"))*_xlfn.XLOOKUP(K$1,'Point System'!$A:$A,'Point System'!$C:$C,0)</f>
        <v>0</v>
      </c>
      <c r="L139" s="188"/>
      <c r="M139" s="188"/>
      <c r="N139" s="188"/>
      <c r="O139" s="188"/>
      <c r="P139" s="241">
        <f t="shared" si="6"/>
        <v>0</v>
      </c>
      <c r="Q139" s="242">
        <f>IFERROR(INDEX(Deduction!$AU:$AU,MATCH($A139,Deduction!$A:$A,0))*_xlfn.XLOOKUP(Q$1,'Point System'!$E:$E,'Point System'!$G:$G,0),0)</f>
        <v>0</v>
      </c>
      <c r="R139" s="242">
        <f>IFERROR(INDEX(Deduction!$AV:$AV,MATCH($A139,Deduction!$A:$A,0))*_xlfn.XLOOKUP(R$1,'Point System'!$E:$E,'Point System'!$G:$G,0),0)</f>
        <v>0</v>
      </c>
      <c r="S139" s="242">
        <f>IFERROR(INDEX(Deduction!$AW:$AW,MATCH($A139,Deduction!$A:$A,0))*_xlfn.XLOOKUP(S$1,'Point System'!$E:$E,'Point System'!$G:$G,0),0)</f>
        <v>0</v>
      </c>
      <c r="T139" s="242">
        <f>IFERROR(INDEX(Deduction!$AX:$AX,MATCH($A139,Deduction!$A:$A,0))*_xlfn.XLOOKUP(T$1,'Point System'!$E:$E,'Point System'!$G:$G,0),0)</f>
        <v>0</v>
      </c>
      <c r="U139" s="242">
        <f>IFERROR(INDEX(Deduction!$AY:$AY,MATCH($A139,Deduction!$A:$A,0))*_xlfn.XLOOKUP(U$1,'Point System'!$E:$E,'Point System'!$G:$G,0),0)</f>
        <v>0</v>
      </c>
      <c r="V139" s="242">
        <f>IFERROR(INDEX(Deduction!$AZ:$AZ,MATCH($A139,Deduction!$A:$A,0))*_xlfn.XLOOKUP(V$1,'Point System'!$E:$E,'Point System'!$G:$G,0),0)</f>
        <v>0</v>
      </c>
      <c r="W139" s="241">
        <f t="shared" si="7"/>
        <v>0</v>
      </c>
      <c r="X139" s="241">
        <f t="shared" si="8"/>
        <v>0</v>
      </c>
      <c r="Y139" s="244" cm="1">
        <f t="array" ref="Y139">IFERROR(SUMPRODUCT((LOWER(INDEX(Attendance!$E:$ZZ,MATCH($A139,Attendance!$A:$A,0),0))="x")*(TEXT(Attendance!$E$1:$ZZ$1,"mmm")="Jul"))/SUMPRODUCT((Attendance!$E$1:$ZZ$1&lt;&gt;"")*(TEXT(Attendance!$E$1:$ZZ$1,"mmm")="Jul")),0)</f>
        <v>0</v>
      </c>
      <c r="Z139" s="245" cm="1">
        <f t="array" ref="Z139">IFERROR(SUMPRODUCT((LOWER(INDEX(Attendance!$E:$ZZ,MATCH($A139,Attendance!$A:$A,0),0))="x")*(Attendance!$E$2:$ZZ$2=_xlfn.XLOOKUP(E$1,'Point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40" spans="1:26" x14ac:dyDescent="0.25">
      <c r="A140" s="58">
        <f>Attendance!A139</f>
        <v>137</v>
      </c>
      <c r="B140" s="60" t="str">
        <f>IF($A140=0,"",IFERROR(_xlfn.LET(_xlpm.x,INDEX(Attendance!$B:$B,MATCH($A140,Attendance!$A:$A,0)),IF(_xlpm.x=0,"",_xlpm.x)),""))</f>
        <v/>
      </c>
      <c r="C140" s="60" t="str">
        <f>IF($A140=0,"",IFERROR(_xlfn.LET(_xlpm.x,INDEX(Attendance!$C:$C,MATCH($A140,Attendance!$A:$A,0)),IF(_xlpm.x=0,"",_xlpm.x)),""))</f>
        <v/>
      </c>
      <c r="D140" s="60" t="str">
        <f>IF($A140=0,"",IFERROR(_xlfn.LET(_xlpm.x,INDEX(Attendance!$D:$D,MATCH($A140,Attendance!$A:$A,0)),IF(_xlpm.x=0,"",_xlpm.x)),""))</f>
        <v/>
      </c>
      <c r="E140" s="233" cm="1">
        <f t="array" ref="E140">SUMPRODUCT((LOWER(INDEX(Attendance!$D:$ZZ,MATCH($A140,Attendance!$A:$A,0),0))="x")*(Attendance!$D$2:$ZZ$2=_xlfn.XLOOKUP(E$1,'Point System'!$A:$A,'Point System'!$B:$B,""))*(TEXT(Attendance!$D$1:$ZZ$1,"mmm")="Jul"))*_xlfn.XLOOKUP(E$1,'Point System'!$A:$A,'Point System'!$C:$C,0)</f>
        <v>0</v>
      </c>
      <c r="F140" s="233" cm="1">
        <f t="array" ref="F140">SUMPRODUCT((LOWER(INDEX(Attendance!$D:$ZZ,MATCH($A140,Attendance!$A:$A,0),0))="x")*(Attendance!$D$2:$ZZ$2=_xlfn.XLOOKUP(F$1,'Point System'!$A:$A,'Point System'!$B:$B,""))*(TEXT(Attendance!$D$1:$ZZ$1,"mmm")="Jul"))*_xlfn.XLOOKUP(F$1,'Point System'!$A:$A,'Point System'!$C:$C,0)</f>
        <v>0</v>
      </c>
      <c r="G140" s="233" cm="1">
        <f t="array" ref="G140">SUMPRODUCT((LOWER(INDEX(Attendance!$D:$ZZ,MATCH($A140,Attendance!$A:$A,0),0))="x")*(Attendance!$D$2:$ZZ$2=_xlfn.XLOOKUP(G$1,'Point System'!$A:$A,'Point System'!$B:$B,""))*(TEXT(Attendance!$D$1:$ZZ$1,"mmm")="Jul"))*_xlfn.XLOOKUP(G$1,'Point System'!$A:$A,'Point System'!$C:$C,0)</f>
        <v>0</v>
      </c>
      <c r="H140" s="233" cm="1">
        <f t="array" ref="H140">SUMPRODUCT((LOWER(INDEX(Attendance!$D:$ZZ,MATCH($A140,Attendance!$A:$A,0),0))="x")*(Attendance!$D$2:$ZZ$2=_xlfn.XLOOKUP(H$1,'Point System'!$A:$A,'Point System'!$B:$B,""))*(TEXT(Attendance!$D$1:$ZZ$1,"mmm")="Jul"))*_xlfn.XLOOKUP(H$1,'Point System'!$A:$A,'Point System'!$C:$C,0)</f>
        <v>0</v>
      </c>
      <c r="I140" s="233" cm="1">
        <f t="array" ref="I140">SUMPRODUCT((LOWER(INDEX(Attendance!$D:$ZZ,MATCH($A140,Attendance!$A:$A,0),0))="x")*(Attendance!$D$2:$ZZ$2=_xlfn.XLOOKUP(I$1,'Point System'!$A:$A,'Point System'!$B:$B,""))*(TEXT(Attendance!$D$1:$ZZ$1,"mmm")="Jul"))*_xlfn.XLOOKUP(I$1,'Point System'!$A:$A,'Point System'!$C:$C,0)</f>
        <v>0</v>
      </c>
      <c r="J140" s="233" cm="1">
        <f t="array" ref="J140">SUMPRODUCT((LOWER(INDEX(Attendance!$D:$ZZ,MATCH($A140,Attendance!$A:$A,0),0))="x")*(Attendance!$D$2:$ZZ$2=_xlfn.XLOOKUP(J$1,'Point System'!$A:$A,'Point System'!$B:$B,""))*(TEXT(Attendance!$D$1:$ZZ$1,"mmm")="Jul"))*_xlfn.XLOOKUP(J$1,'Point System'!$A:$A,'Point System'!$C:$C,0)</f>
        <v>0</v>
      </c>
      <c r="K140" s="233" cm="1">
        <f t="array" ref="K140">SUMPRODUCT((LOWER(INDEX(Attendance!$D:$ZZ,MATCH($A140,Attendance!$A:$A,0),0))="x")*(Attendance!$D$2:$ZZ$2=_xlfn.XLOOKUP(K$1,'Point System'!$A:$A,'Point System'!$B:$B,""))*(TEXT(Attendance!$D$1:$ZZ$1,"mmm")="Jul"))*_xlfn.XLOOKUP(K$1,'Point System'!$A:$A,'Point System'!$C:$C,0)</f>
        <v>0</v>
      </c>
      <c r="L140" s="188"/>
      <c r="M140" s="188"/>
      <c r="N140" s="188"/>
      <c r="O140" s="188"/>
      <c r="P140" s="241">
        <f t="shared" si="6"/>
        <v>0</v>
      </c>
      <c r="Q140" s="242">
        <f>IFERROR(INDEX(Deduction!$AU:$AU,MATCH($A140,Deduction!$A:$A,0))*_xlfn.XLOOKUP(Q$1,'Point System'!$E:$E,'Point System'!$G:$G,0),0)</f>
        <v>0</v>
      </c>
      <c r="R140" s="242">
        <f>IFERROR(INDEX(Deduction!$AV:$AV,MATCH($A140,Deduction!$A:$A,0))*_xlfn.XLOOKUP(R$1,'Point System'!$E:$E,'Point System'!$G:$G,0),0)</f>
        <v>0</v>
      </c>
      <c r="S140" s="242">
        <f>IFERROR(INDEX(Deduction!$AW:$AW,MATCH($A140,Deduction!$A:$A,0))*_xlfn.XLOOKUP(S$1,'Point System'!$E:$E,'Point System'!$G:$G,0),0)</f>
        <v>0</v>
      </c>
      <c r="T140" s="242">
        <f>IFERROR(INDEX(Deduction!$AX:$AX,MATCH($A140,Deduction!$A:$A,0))*_xlfn.XLOOKUP(T$1,'Point System'!$E:$E,'Point System'!$G:$G,0),0)</f>
        <v>0</v>
      </c>
      <c r="U140" s="242">
        <f>IFERROR(INDEX(Deduction!$AY:$AY,MATCH($A140,Deduction!$A:$A,0))*_xlfn.XLOOKUP(U$1,'Point System'!$E:$E,'Point System'!$G:$G,0),0)</f>
        <v>0</v>
      </c>
      <c r="V140" s="242">
        <f>IFERROR(INDEX(Deduction!$AZ:$AZ,MATCH($A140,Deduction!$A:$A,0))*_xlfn.XLOOKUP(V$1,'Point System'!$E:$E,'Point System'!$G:$G,0),0)</f>
        <v>0</v>
      </c>
      <c r="W140" s="241">
        <f t="shared" si="7"/>
        <v>0</v>
      </c>
      <c r="X140" s="241">
        <f t="shared" si="8"/>
        <v>0</v>
      </c>
      <c r="Y140" s="244" cm="1">
        <f t="array" ref="Y140">IFERROR(SUMPRODUCT((LOWER(INDEX(Attendance!$E:$ZZ,MATCH($A140,Attendance!$A:$A,0),0))="x")*(TEXT(Attendance!$E$1:$ZZ$1,"mmm")="Jul"))/SUMPRODUCT((Attendance!$E$1:$ZZ$1&lt;&gt;"")*(TEXT(Attendance!$E$1:$ZZ$1,"mmm")="Jul")),0)</f>
        <v>0</v>
      </c>
      <c r="Z140" s="245" cm="1">
        <f t="array" ref="Z140">IFERROR(SUMPRODUCT((LOWER(INDEX(Attendance!$E:$ZZ,MATCH($A140,Attendance!$A:$A,0),0))="x")*(Attendance!$E$2:$ZZ$2=_xlfn.XLOOKUP(E$1,'Point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41" spans="1:26" x14ac:dyDescent="0.25">
      <c r="A141" s="60">
        <f>Attendance!A140</f>
        <v>138</v>
      </c>
      <c r="B141" s="60" t="str">
        <f>IF($A141=0,"",IFERROR(_xlfn.LET(_xlpm.x,INDEX(Attendance!$B:$B,MATCH($A141,Attendance!$A:$A,0)),IF(_xlpm.x=0,"",_xlpm.x)),""))</f>
        <v/>
      </c>
      <c r="C141" s="60" t="str">
        <f>IF($A141=0,"",IFERROR(_xlfn.LET(_xlpm.x,INDEX(Attendance!$C:$C,MATCH($A141,Attendance!$A:$A,0)),IF(_xlpm.x=0,"",_xlpm.x)),""))</f>
        <v/>
      </c>
      <c r="D141" s="60" t="str">
        <f>IF($A141=0,"",IFERROR(_xlfn.LET(_xlpm.x,INDEX(Attendance!$D:$D,MATCH($A141,Attendance!$A:$A,0)),IF(_xlpm.x=0,"",_xlpm.x)),""))</f>
        <v/>
      </c>
      <c r="E141" s="233" cm="1">
        <f t="array" ref="E141">SUMPRODUCT((LOWER(INDEX(Attendance!$D:$ZZ,MATCH($A141,Attendance!$A:$A,0),0))="x")*(Attendance!$D$2:$ZZ$2=_xlfn.XLOOKUP(E$1,'Point System'!$A:$A,'Point System'!$B:$B,""))*(TEXT(Attendance!$D$1:$ZZ$1,"mmm")="Jul"))*_xlfn.XLOOKUP(E$1,'Point System'!$A:$A,'Point System'!$C:$C,0)</f>
        <v>0</v>
      </c>
      <c r="F141" s="233" cm="1">
        <f t="array" ref="F141">SUMPRODUCT((LOWER(INDEX(Attendance!$D:$ZZ,MATCH($A141,Attendance!$A:$A,0),0))="x")*(Attendance!$D$2:$ZZ$2=_xlfn.XLOOKUP(F$1,'Point System'!$A:$A,'Point System'!$B:$B,""))*(TEXT(Attendance!$D$1:$ZZ$1,"mmm")="Jul"))*_xlfn.XLOOKUP(F$1,'Point System'!$A:$A,'Point System'!$C:$C,0)</f>
        <v>0</v>
      </c>
      <c r="G141" s="233" cm="1">
        <f t="array" ref="G141">SUMPRODUCT((LOWER(INDEX(Attendance!$D:$ZZ,MATCH($A141,Attendance!$A:$A,0),0))="x")*(Attendance!$D$2:$ZZ$2=_xlfn.XLOOKUP(G$1,'Point System'!$A:$A,'Point System'!$B:$B,""))*(TEXT(Attendance!$D$1:$ZZ$1,"mmm")="Jul"))*_xlfn.XLOOKUP(G$1,'Point System'!$A:$A,'Point System'!$C:$C,0)</f>
        <v>0</v>
      </c>
      <c r="H141" s="233" cm="1">
        <f t="array" ref="H141">SUMPRODUCT((LOWER(INDEX(Attendance!$D:$ZZ,MATCH($A141,Attendance!$A:$A,0),0))="x")*(Attendance!$D$2:$ZZ$2=_xlfn.XLOOKUP(H$1,'Point System'!$A:$A,'Point System'!$B:$B,""))*(TEXT(Attendance!$D$1:$ZZ$1,"mmm")="Jul"))*_xlfn.XLOOKUP(H$1,'Point System'!$A:$A,'Point System'!$C:$C,0)</f>
        <v>0</v>
      </c>
      <c r="I141" s="233" cm="1">
        <f t="array" ref="I141">SUMPRODUCT((LOWER(INDEX(Attendance!$D:$ZZ,MATCH($A141,Attendance!$A:$A,0),0))="x")*(Attendance!$D$2:$ZZ$2=_xlfn.XLOOKUP(I$1,'Point System'!$A:$A,'Point System'!$B:$B,""))*(TEXT(Attendance!$D$1:$ZZ$1,"mmm")="Jul"))*_xlfn.XLOOKUP(I$1,'Point System'!$A:$A,'Point System'!$C:$C,0)</f>
        <v>0</v>
      </c>
      <c r="J141" s="233" cm="1">
        <f t="array" ref="J141">SUMPRODUCT((LOWER(INDEX(Attendance!$D:$ZZ,MATCH($A141,Attendance!$A:$A,0),0))="x")*(Attendance!$D$2:$ZZ$2=_xlfn.XLOOKUP(J$1,'Point System'!$A:$A,'Point System'!$B:$B,""))*(TEXT(Attendance!$D$1:$ZZ$1,"mmm")="Jul"))*_xlfn.XLOOKUP(J$1,'Point System'!$A:$A,'Point System'!$C:$C,0)</f>
        <v>0</v>
      </c>
      <c r="K141" s="233" cm="1">
        <f t="array" ref="K141">SUMPRODUCT((LOWER(INDEX(Attendance!$D:$ZZ,MATCH($A141,Attendance!$A:$A,0),0))="x")*(Attendance!$D$2:$ZZ$2=_xlfn.XLOOKUP(K$1,'Point System'!$A:$A,'Point System'!$B:$B,""))*(TEXT(Attendance!$D$1:$ZZ$1,"mmm")="Jul"))*_xlfn.XLOOKUP(K$1,'Point System'!$A:$A,'Point System'!$C:$C,0)</f>
        <v>0</v>
      </c>
      <c r="L141" s="188"/>
      <c r="M141" s="188"/>
      <c r="N141" s="188"/>
      <c r="O141" s="188"/>
      <c r="P141" s="241">
        <f t="shared" si="6"/>
        <v>0</v>
      </c>
      <c r="Q141" s="242">
        <f>IFERROR(INDEX(Deduction!$AU:$AU,MATCH($A141,Deduction!$A:$A,0))*_xlfn.XLOOKUP(Q$1,'Point System'!$E:$E,'Point System'!$G:$G,0),0)</f>
        <v>0</v>
      </c>
      <c r="R141" s="242">
        <f>IFERROR(INDEX(Deduction!$AV:$AV,MATCH($A141,Deduction!$A:$A,0))*_xlfn.XLOOKUP(R$1,'Point System'!$E:$E,'Point System'!$G:$G,0),0)</f>
        <v>0</v>
      </c>
      <c r="S141" s="242">
        <f>IFERROR(INDEX(Deduction!$AW:$AW,MATCH($A141,Deduction!$A:$A,0))*_xlfn.XLOOKUP(S$1,'Point System'!$E:$E,'Point System'!$G:$G,0),0)</f>
        <v>0</v>
      </c>
      <c r="T141" s="242">
        <f>IFERROR(INDEX(Deduction!$AX:$AX,MATCH($A141,Deduction!$A:$A,0))*_xlfn.XLOOKUP(T$1,'Point System'!$E:$E,'Point System'!$G:$G,0),0)</f>
        <v>0</v>
      </c>
      <c r="U141" s="242">
        <f>IFERROR(INDEX(Deduction!$AY:$AY,MATCH($A141,Deduction!$A:$A,0))*_xlfn.XLOOKUP(U$1,'Point System'!$E:$E,'Point System'!$G:$G,0),0)</f>
        <v>0</v>
      </c>
      <c r="V141" s="242">
        <f>IFERROR(INDEX(Deduction!$AZ:$AZ,MATCH($A141,Deduction!$A:$A,0))*_xlfn.XLOOKUP(V$1,'Point System'!$E:$E,'Point System'!$G:$G,0),0)</f>
        <v>0</v>
      </c>
      <c r="W141" s="241">
        <f t="shared" si="7"/>
        <v>0</v>
      </c>
      <c r="X141" s="241">
        <f t="shared" si="8"/>
        <v>0</v>
      </c>
      <c r="Y141" s="244" cm="1">
        <f t="array" ref="Y141">IFERROR(SUMPRODUCT((LOWER(INDEX(Attendance!$E:$ZZ,MATCH($A141,Attendance!$A:$A,0),0))="x")*(TEXT(Attendance!$E$1:$ZZ$1,"mmm")="Jul"))/SUMPRODUCT((Attendance!$E$1:$ZZ$1&lt;&gt;"")*(TEXT(Attendance!$E$1:$ZZ$1,"mmm")="Jul")),0)</f>
        <v>0</v>
      </c>
      <c r="Z141" s="245" cm="1">
        <f t="array" ref="Z141">IFERROR(SUMPRODUCT((LOWER(INDEX(Attendance!$E:$ZZ,MATCH($A141,Attendance!$A:$A,0),0))="x")*(Attendance!$E$2:$ZZ$2=_xlfn.XLOOKUP(E$1,'Point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42" spans="1:26" x14ac:dyDescent="0.25">
      <c r="A142" s="58">
        <f>Attendance!A141</f>
        <v>139</v>
      </c>
      <c r="B142" s="60" t="str">
        <f>IF($A142=0,"",IFERROR(_xlfn.LET(_xlpm.x,INDEX(Attendance!$B:$B,MATCH($A142,Attendance!$A:$A,0)),IF(_xlpm.x=0,"",_xlpm.x)),""))</f>
        <v/>
      </c>
      <c r="C142" s="60" t="str">
        <f>IF($A142=0,"",IFERROR(_xlfn.LET(_xlpm.x,INDEX(Attendance!$C:$C,MATCH($A142,Attendance!$A:$A,0)),IF(_xlpm.x=0,"",_xlpm.x)),""))</f>
        <v/>
      </c>
      <c r="D142" s="60" t="str">
        <f>IF($A142=0,"",IFERROR(_xlfn.LET(_xlpm.x,INDEX(Attendance!$D:$D,MATCH($A142,Attendance!$A:$A,0)),IF(_xlpm.x=0,"",_xlpm.x)),""))</f>
        <v/>
      </c>
      <c r="E142" s="233" cm="1">
        <f t="array" ref="E142">SUMPRODUCT((LOWER(INDEX(Attendance!$D:$ZZ,MATCH($A142,Attendance!$A:$A,0),0))="x")*(Attendance!$D$2:$ZZ$2=_xlfn.XLOOKUP(E$1,'Point System'!$A:$A,'Point System'!$B:$B,""))*(TEXT(Attendance!$D$1:$ZZ$1,"mmm")="Jul"))*_xlfn.XLOOKUP(E$1,'Point System'!$A:$A,'Point System'!$C:$C,0)</f>
        <v>0</v>
      </c>
      <c r="F142" s="233" cm="1">
        <f t="array" ref="F142">SUMPRODUCT((LOWER(INDEX(Attendance!$D:$ZZ,MATCH($A142,Attendance!$A:$A,0),0))="x")*(Attendance!$D$2:$ZZ$2=_xlfn.XLOOKUP(F$1,'Point System'!$A:$A,'Point System'!$B:$B,""))*(TEXT(Attendance!$D$1:$ZZ$1,"mmm")="Jul"))*_xlfn.XLOOKUP(F$1,'Point System'!$A:$A,'Point System'!$C:$C,0)</f>
        <v>0</v>
      </c>
      <c r="G142" s="233" cm="1">
        <f t="array" ref="G142">SUMPRODUCT((LOWER(INDEX(Attendance!$D:$ZZ,MATCH($A142,Attendance!$A:$A,0),0))="x")*(Attendance!$D$2:$ZZ$2=_xlfn.XLOOKUP(G$1,'Point System'!$A:$A,'Point System'!$B:$B,""))*(TEXT(Attendance!$D$1:$ZZ$1,"mmm")="Jul"))*_xlfn.XLOOKUP(G$1,'Point System'!$A:$A,'Point System'!$C:$C,0)</f>
        <v>0</v>
      </c>
      <c r="H142" s="233" cm="1">
        <f t="array" ref="H142">SUMPRODUCT((LOWER(INDEX(Attendance!$D:$ZZ,MATCH($A142,Attendance!$A:$A,0),0))="x")*(Attendance!$D$2:$ZZ$2=_xlfn.XLOOKUP(H$1,'Point System'!$A:$A,'Point System'!$B:$B,""))*(TEXT(Attendance!$D$1:$ZZ$1,"mmm")="Jul"))*_xlfn.XLOOKUP(H$1,'Point System'!$A:$A,'Point System'!$C:$C,0)</f>
        <v>0</v>
      </c>
      <c r="I142" s="233" cm="1">
        <f t="array" ref="I142">SUMPRODUCT((LOWER(INDEX(Attendance!$D:$ZZ,MATCH($A142,Attendance!$A:$A,0),0))="x")*(Attendance!$D$2:$ZZ$2=_xlfn.XLOOKUP(I$1,'Point System'!$A:$A,'Point System'!$B:$B,""))*(TEXT(Attendance!$D$1:$ZZ$1,"mmm")="Jul"))*_xlfn.XLOOKUP(I$1,'Point System'!$A:$A,'Point System'!$C:$C,0)</f>
        <v>0</v>
      </c>
      <c r="J142" s="233" cm="1">
        <f t="array" ref="J142">SUMPRODUCT((LOWER(INDEX(Attendance!$D:$ZZ,MATCH($A142,Attendance!$A:$A,0),0))="x")*(Attendance!$D$2:$ZZ$2=_xlfn.XLOOKUP(J$1,'Point System'!$A:$A,'Point System'!$B:$B,""))*(TEXT(Attendance!$D$1:$ZZ$1,"mmm")="Jul"))*_xlfn.XLOOKUP(J$1,'Point System'!$A:$A,'Point System'!$C:$C,0)</f>
        <v>0</v>
      </c>
      <c r="K142" s="233" cm="1">
        <f t="array" ref="K142">SUMPRODUCT((LOWER(INDEX(Attendance!$D:$ZZ,MATCH($A142,Attendance!$A:$A,0),0))="x")*(Attendance!$D$2:$ZZ$2=_xlfn.XLOOKUP(K$1,'Point System'!$A:$A,'Point System'!$B:$B,""))*(TEXT(Attendance!$D$1:$ZZ$1,"mmm")="Jul"))*_xlfn.XLOOKUP(K$1,'Point System'!$A:$A,'Point System'!$C:$C,0)</f>
        <v>0</v>
      </c>
      <c r="L142" s="188"/>
      <c r="M142" s="188"/>
      <c r="N142" s="188"/>
      <c r="O142" s="188"/>
      <c r="P142" s="241">
        <f t="shared" si="6"/>
        <v>0</v>
      </c>
      <c r="Q142" s="242">
        <f>IFERROR(INDEX(Deduction!$AU:$AU,MATCH($A142,Deduction!$A:$A,0))*_xlfn.XLOOKUP(Q$1,'Point System'!$E:$E,'Point System'!$G:$G,0),0)</f>
        <v>0</v>
      </c>
      <c r="R142" s="242">
        <f>IFERROR(INDEX(Deduction!$AV:$AV,MATCH($A142,Deduction!$A:$A,0))*_xlfn.XLOOKUP(R$1,'Point System'!$E:$E,'Point System'!$G:$G,0),0)</f>
        <v>0</v>
      </c>
      <c r="S142" s="242">
        <f>IFERROR(INDEX(Deduction!$AW:$AW,MATCH($A142,Deduction!$A:$A,0))*_xlfn.XLOOKUP(S$1,'Point System'!$E:$E,'Point System'!$G:$G,0),0)</f>
        <v>0</v>
      </c>
      <c r="T142" s="242">
        <f>IFERROR(INDEX(Deduction!$AX:$AX,MATCH($A142,Deduction!$A:$A,0))*_xlfn.XLOOKUP(T$1,'Point System'!$E:$E,'Point System'!$G:$G,0),0)</f>
        <v>0</v>
      </c>
      <c r="U142" s="242">
        <f>IFERROR(INDEX(Deduction!$AY:$AY,MATCH($A142,Deduction!$A:$A,0))*_xlfn.XLOOKUP(U$1,'Point System'!$E:$E,'Point System'!$G:$G,0),0)</f>
        <v>0</v>
      </c>
      <c r="V142" s="242">
        <f>IFERROR(INDEX(Deduction!$AZ:$AZ,MATCH($A142,Deduction!$A:$A,0))*_xlfn.XLOOKUP(V$1,'Point System'!$E:$E,'Point System'!$G:$G,0),0)</f>
        <v>0</v>
      </c>
      <c r="W142" s="241">
        <f t="shared" si="7"/>
        <v>0</v>
      </c>
      <c r="X142" s="241">
        <f t="shared" si="8"/>
        <v>0</v>
      </c>
      <c r="Y142" s="244" cm="1">
        <f t="array" ref="Y142">IFERROR(SUMPRODUCT((LOWER(INDEX(Attendance!$E:$ZZ,MATCH($A142,Attendance!$A:$A,0),0))="x")*(TEXT(Attendance!$E$1:$ZZ$1,"mmm")="Jul"))/SUMPRODUCT((Attendance!$E$1:$ZZ$1&lt;&gt;"")*(TEXT(Attendance!$E$1:$ZZ$1,"mmm")="Jul")),0)</f>
        <v>0</v>
      </c>
      <c r="Z142" s="245" cm="1">
        <f t="array" ref="Z142">IFERROR(SUMPRODUCT((LOWER(INDEX(Attendance!$E:$ZZ,MATCH($A142,Attendance!$A:$A,0),0))="x")*(Attendance!$E$2:$ZZ$2=_xlfn.XLOOKUP(E$1,'Point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43" spans="1:26" x14ac:dyDescent="0.25">
      <c r="A143" s="60">
        <f>Attendance!A142</f>
        <v>140</v>
      </c>
      <c r="B143" s="60" t="str">
        <f>IF($A143=0,"",IFERROR(_xlfn.LET(_xlpm.x,INDEX(Attendance!$B:$B,MATCH($A143,Attendance!$A:$A,0)),IF(_xlpm.x=0,"",_xlpm.x)),""))</f>
        <v/>
      </c>
      <c r="C143" s="60" t="str">
        <f>IF($A143=0,"",IFERROR(_xlfn.LET(_xlpm.x,INDEX(Attendance!$C:$C,MATCH($A143,Attendance!$A:$A,0)),IF(_xlpm.x=0,"",_xlpm.x)),""))</f>
        <v/>
      </c>
      <c r="D143" s="60" t="str">
        <f>IF($A143=0,"",IFERROR(_xlfn.LET(_xlpm.x,INDEX(Attendance!$D:$D,MATCH($A143,Attendance!$A:$A,0)),IF(_xlpm.x=0,"",_xlpm.x)),""))</f>
        <v/>
      </c>
      <c r="E143" s="233" cm="1">
        <f t="array" ref="E143">SUMPRODUCT((LOWER(INDEX(Attendance!$D:$ZZ,MATCH($A143,Attendance!$A:$A,0),0))="x")*(Attendance!$D$2:$ZZ$2=_xlfn.XLOOKUP(E$1,'Point System'!$A:$A,'Point System'!$B:$B,""))*(TEXT(Attendance!$D$1:$ZZ$1,"mmm")="Jul"))*_xlfn.XLOOKUP(E$1,'Point System'!$A:$A,'Point System'!$C:$C,0)</f>
        <v>0</v>
      </c>
      <c r="F143" s="233" cm="1">
        <f t="array" ref="F143">SUMPRODUCT((LOWER(INDEX(Attendance!$D:$ZZ,MATCH($A143,Attendance!$A:$A,0),0))="x")*(Attendance!$D$2:$ZZ$2=_xlfn.XLOOKUP(F$1,'Point System'!$A:$A,'Point System'!$B:$B,""))*(TEXT(Attendance!$D$1:$ZZ$1,"mmm")="Jul"))*_xlfn.XLOOKUP(F$1,'Point System'!$A:$A,'Point System'!$C:$C,0)</f>
        <v>0</v>
      </c>
      <c r="G143" s="233" cm="1">
        <f t="array" ref="G143">SUMPRODUCT((LOWER(INDEX(Attendance!$D:$ZZ,MATCH($A143,Attendance!$A:$A,0),0))="x")*(Attendance!$D$2:$ZZ$2=_xlfn.XLOOKUP(G$1,'Point System'!$A:$A,'Point System'!$B:$B,""))*(TEXT(Attendance!$D$1:$ZZ$1,"mmm")="Jul"))*_xlfn.XLOOKUP(G$1,'Point System'!$A:$A,'Point System'!$C:$C,0)</f>
        <v>0</v>
      </c>
      <c r="H143" s="233" cm="1">
        <f t="array" ref="H143">SUMPRODUCT((LOWER(INDEX(Attendance!$D:$ZZ,MATCH($A143,Attendance!$A:$A,0),0))="x")*(Attendance!$D$2:$ZZ$2=_xlfn.XLOOKUP(H$1,'Point System'!$A:$A,'Point System'!$B:$B,""))*(TEXT(Attendance!$D$1:$ZZ$1,"mmm")="Jul"))*_xlfn.XLOOKUP(H$1,'Point System'!$A:$A,'Point System'!$C:$C,0)</f>
        <v>0</v>
      </c>
      <c r="I143" s="233" cm="1">
        <f t="array" ref="I143">SUMPRODUCT((LOWER(INDEX(Attendance!$D:$ZZ,MATCH($A143,Attendance!$A:$A,0),0))="x")*(Attendance!$D$2:$ZZ$2=_xlfn.XLOOKUP(I$1,'Point System'!$A:$A,'Point System'!$B:$B,""))*(TEXT(Attendance!$D$1:$ZZ$1,"mmm")="Jul"))*_xlfn.XLOOKUP(I$1,'Point System'!$A:$A,'Point System'!$C:$C,0)</f>
        <v>0</v>
      </c>
      <c r="J143" s="233" cm="1">
        <f t="array" ref="J143">SUMPRODUCT((LOWER(INDEX(Attendance!$D:$ZZ,MATCH($A143,Attendance!$A:$A,0),0))="x")*(Attendance!$D$2:$ZZ$2=_xlfn.XLOOKUP(J$1,'Point System'!$A:$A,'Point System'!$B:$B,""))*(TEXT(Attendance!$D$1:$ZZ$1,"mmm")="Jul"))*_xlfn.XLOOKUP(J$1,'Point System'!$A:$A,'Point System'!$C:$C,0)</f>
        <v>0</v>
      </c>
      <c r="K143" s="233" cm="1">
        <f t="array" ref="K143">SUMPRODUCT((LOWER(INDEX(Attendance!$D:$ZZ,MATCH($A143,Attendance!$A:$A,0),0))="x")*(Attendance!$D$2:$ZZ$2=_xlfn.XLOOKUP(K$1,'Point System'!$A:$A,'Point System'!$B:$B,""))*(TEXT(Attendance!$D$1:$ZZ$1,"mmm")="Jul"))*_xlfn.XLOOKUP(K$1,'Point System'!$A:$A,'Point System'!$C:$C,0)</f>
        <v>0</v>
      </c>
      <c r="L143" s="188"/>
      <c r="M143" s="188"/>
      <c r="N143" s="188"/>
      <c r="O143" s="188"/>
      <c r="P143" s="241">
        <f t="shared" si="6"/>
        <v>0</v>
      </c>
      <c r="Q143" s="242">
        <f>IFERROR(INDEX(Deduction!$AU:$AU,MATCH($A143,Deduction!$A:$A,0))*_xlfn.XLOOKUP(Q$1,'Point System'!$E:$E,'Point System'!$G:$G,0),0)</f>
        <v>0</v>
      </c>
      <c r="R143" s="242">
        <f>IFERROR(INDEX(Deduction!$AV:$AV,MATCH($A143,Deduction!$A:$A,0))*_xlfn.XLOOKUP(R$1,'Point System'!$E:$E,'Point System'!$G:$G,0),0)</f>
        <v>0</v>
      </c>
      <c r="S143" s="242">
        <f>IFERROR(INDEX(Deduction!$AW:$AW,MATCH($A143,Deduction!$A:$A,0))*_xlfn.XLOOKUP(S$1,'Point System'!$E:$E,'Point System'!$G:$G,0),0)</f>
        <v>0</v>
      </c>
      <c r="T143" s="242">
        <f>IFERROR(INDEX(Deduction!$AX:$AX,MATCH($A143,Deduction!$A:$A,0))*_xlfn.XLOOKUP(T$1,'Point System'!$E:$E,'Point System'!$G:$G,0),0)</f>
        <v>0</v>
      </c>
      <c r="U143" s="242">
        <f>IFERROR(INDEX(Deduction!$AY:$AY,MATCH($A143,Deduction!$A:$A,0))*_xlfn.XLOOKUP(U$1,'Point System'!$E:$E,'Point System'!$G:$G,0),0)</f>
        <v>0</v>
      </c>
      <c r="V143" s="242">
        <f>IFERROR(INDEX(Deduction!$AZ:$AZ,MATCH($A143,Deduction!$A:$A,0))*_xlfn.XLOOKUP(V$1,'Point System'!$E:$E,'Point System'!$G:$G,0),0)</f>
        <v>0</v>
      </c>
      <c r="W143" s="241">
        <f t="shared" si="7"/>
        <v>0</v>
      </c>
      <c r="X143" s="241">
        <f t="shared" si="8"/>
        <v>0</v>
      </c>
      <c r="Y143" s="244" cm="1">
        <f t="array" ref="Y143">IFERROR(SUMPRODUCT((LOWER(INDEX(Attendance!$E:$ZZ,MATCH($A143,Attendance!$A:$A,0),0))="x")*(TEXT(Attendance!$E$1:$ZZ$1,"mmm")="Jul"))/SUMPRODUCT((Attendance!$E$1:$ZZ$1&lt;&gt;"")*(TEXT(Attendance!$E$1:$ZZ$1,"mmm")="Jul")),0)</f>
        <v>0</v>
      </c>
      <c r="Z143" s="245" cm="1">
        <f t="array" ref="Z143">IFERROR(SUMPRODUCT((LOWER(INDEX(Attendance!$E:$ZZ,MATCH($A143,Attendance!$A:$A,0),0))="x")*(Attendance!$E$2:$ZZ$2=_xlfn.XLOOKUP(E$1,'Point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44" spans="1:26" x14ac:dyDescent="0.25">
      <c r="A144" s="58">
        <f>Attendance!A143</f>
        <v>141</v>
      </c>
      <c r="B144" s="60" t="str">
        <f>IF($A144=0,"",IFERROR(_xlfn.LET(_xlpm.x,INDEX(Attendance!$B:$B,MATCH($A144,Attendance!$A:$A,0)),IF(_xlpm.x=0,"",_xlpm.x)),""))</f>
        <v/>
      </c>
      <c r="C144" s="60" t="str">
        <f>IF($A144=0,"",IFERROR(_xlfn.LET(_xlpm.x,INDEX(Attendance!$C:$C,MATCH($A144,Attendance!$A:$A,0)),IF(_xlpm.x=0,"",_xlpm.x)),""))</f>
        <v/>
      </c>
      <c r="D144" s="60" t="str">
        <f>IF($A144=0,"",IFERROR(_xlfn.LET(_xlpm.x,INDEX(Attendance!$D:$D,MATCH($A144,Attendance!$A:$A,0)),IF(_xlpm.x=0,"",_xlpm.x)),""))</f>
        <v/>
      </c>
      <c r="E144" s="233" cm="1">
        <f t="array" ref="E144">SUMPRODUCT((LOWER(INDEX(Attendance!$D:$ZZ,MATCH($A144,Attendance!$A:$A,0),0))="x")*(Attendance!$D$2:$ZZ$2=_xlfn.XLOOKUP(E$1,'Point System'!$A:$A,'Point System'!$B:$B,""))*(TEXT(Attendance!$D$1:$ZZ$1,"mmm")="Jul"))*_xlfn.XLOOKUP(E$1,'Point System'!$A:$A,'Point System'!$C:$C,0)</f>
        <v>0</v>
      </c>
      <c r="F144" s="233" cm="1">
        <f t="array" ref="F144">SUMPRODUCT((LOWER(INDEX(Attendance!$D:$ZZ,MATCH($A144,Attendance!$A:$A,0),0))="x")*(Attendance!$D$2:$ZZ$2=_xlfn.XLOOKUP(F$1,'Point System'!$A:$A,'Point System'!$B:$B,""))*(TEXT(Attendance!$D$1:$ZZ$1,"mmm")="Jul"))*_xlfn.XLOOKUP(F$1,'Point System'!$A:$A,'Point System'!$C:$C,0)</f>
        <v>0</v>
      </c>
      <c r="G144" s="233" cm="1">
        <f t="array" ref="G144">SUMPRODUCT((LOWER(INDEX(Attendance!$D:$ZZ,MATCH($A144,Attendance!$A:$A,0),0))="x")*(Attendance!$D$2:$ZZ$2=_xlfn.XLOOKUP(G$1,'Point System'!$A:$A,'Point System'!$B:$B,""))*(TEXT(Attendance!$D$1:$ZZ$1,"mmm")="Jul"))*_xlfn.XLOOKUP(G$1,'Point System'!$A:$A,'Point System'!$C:$C,0)</f>
        <v>0</v>
      </c>
      <c r="H144" s="233" cm="1">
        <f t="array" ref="H144">SUMPRODUCT((LOWER(INDEX(Attendance!$D:$ZZ,MATCH($A144,Attendance!$A:$A,0),0))="x")*(Attendance!$D$2:$ZZ$2=_xlfn.XLOOKUP(H$1,'Point System'!$A:$A,'Point System'!$B:$B,""))*(TEXT(Attendance!$D$1:$ZZ$1,"mmm")="Jul"))*_xlfn.XLOOKUP(H$1,'Point System'!$A:$A,'Point System'!$C:$C,0)</f>
        <v>0</v>
      </c>
      <c r="I144" s="233" cm="1">
        <f t="array" ref="I144">SUMPRODUCT((LOWER(INDEX(Attendance!$D:$ZZ,MATCH($A144,Attendance!$A:$A,0),0))="x")*(Attendance!$D$2:$ZZ$2=_xlfn.XLOOKUP(I$1,'Point System'!$A:$A,'Point System'!$B:$B,""))*(TEXT(Attendance!$D$1:$ZZ$1,"mmm")="Jul"))*_xlfn.XLOOKUP(I$1,'Point System'!$A:$A,'Point System'!$C:$C,0)</f>
        <v>0</v>
      </c>
      <c r="J144" s="233" cm="1">
        <f t="array" ref="J144">SUMPRODUCT((LOWER(INDEX(Attendance!$D:$ZZ,MATCH($A144,Attendance!$A:$A,0),0))="x")*(Attendance!$D$2:$ZZ$2=_xlfn.XLOOKUP(J$1,'Point System'!$A:$A,'Point System'!$B:$B,""))*(TEXT(Attendance!$D$1:$ZZ$1,"mmm")="Jul"))*_xlfn.XLOOKUP(J$1,'Point System'!$A:$A,'Point System'!$C:$C,0)</f>
        <v>0</v>
      </c>
      <c r="K144" s="233" cm="1">
        <f t="array" ref="K144">SUMPRODUCT((LOWER(INDEX(Attendance!$D:$ZZ,MATCH($A144,Attendance!$A:$A,0),0))="x")*(Attendance!$D$2:$ZZ$2=_xlfn.XLOOKUP(K$1,'Point System'!$A:$A,'Point System'!$B:$B,""))*(TEXT(Attendance!$D$1:$ZZ$1,"mmm")="Jul"))*_xlfn.XLOOKUP(K$1,'Point System'!$A:$A,'Point System'!$C:$C,0)</f>
        <v>0</v>
      </c>
      <c r="L144" s="188"/>
      <c r="M144" s="188"/>
      <c r="N144" s="188"/>
      <c r="O144" s="188"/>
      <c r="P144" s="241">
        <f t="shared" si="6"/>
        <v>0</v>
      </c>
      <c r="Q144" s="242">
        <f>IFERROR(INDEX(Deduction!$AU:$AU,MATCH($A144,Deduction!$A:$A,0))*_xlfn.XLOOKUP(Q$1,'Point System'!$E:$E,'Point System'!$G:$G,0),0)</f>
        <v>0</v>
      </c>
      <c r="R144" s="242">
        <f>IFERROR(INDEX(Deduction!$AV:$AV,MATCH($A144,Deduction!$A:$A,0))*_xlfn.XLOOKUP(R$1,'Point System'!$E:$E,'Point System'!$G:$G,0),0)</f>
        <v>0</v>
      </c>
      <c r="S144" s="242">
        <f>IFERROR(INDEX(Deduction!$AW:$AW,MATCH($A144,Deduction!$A:$A,0))*_xlfn.XLOOKUP(S$1,'Point System'!$E:$E,'Point System'!$G:$G,0),0)</f>
        <v>0</v>
      </c>
      <c r="T144" s="242">
        <f>IFERROR(INDEX(Deduction!$AX:$AX,MATCH($A144,Deduction!$A:$A,0))*_xlfn.XLOOKUP(T$1,'Point System'!$E:$E,'Point System'!$G:$G,0),0)</f>
        <v>0</v>
      </c>
      <c r="U144" s="242">
        <f>IFERROR(INDEX(Deduction!$AY:$AY,MATCH($A144,Deduction!$A:$A,0))*_xlfn.XLOOKUP(U$1,'Point System'!$E:$E,'Point System'!$G:$G,0),0)</f>
        <v>0</v>
      </c>
      <c r="V144" s="242">
        <f>IFERROR(INDEX(Deduction!$AZ:$AZ,MATCH($A144,Deduction!$A:$A,0))*_xlfn.XLOOKUP(V$1,'Point System'!$E:$E,'Point System'!$G:$G,0),0)</f>
        <v>0</v>
      </c>
      <c r="W144" s="241">
        <f t="shared" si="7"/>
        <v>0</v>
      </c>
      <c r="X144" s="241">
        <f t="shared" si="8"/>
        <v>0</v>
      </c>
      <c r="Y144" s="244" cm="1">
        <f t="array" ref="Y144">IFERROR(SUMPRODUCT((LOWER(INDEX(Attendance!$E:$ZZ,MATCH($A144,Attendance!$A:$A,0),0))="x")*(TEXT(Attendance!$E$1:$ZZ$1,"mmm")="Jul"))/SUMPRODUCT((Attendance!$E$1:$ZZ$1&lt;&gt;"")*(TEXT(Attendance!$E$1:$ZZ$1,"mmm")="Jul")),0)</f>
        <v>0</v>
      </c>
      <c r="Z144" s="245" cm="1">
        <f t="array" ref="Z144">IFERROR(SUMPRODUCT((LOWER(INDEX(Attendance!$E:$ZZ,MATCH($A144,Attendance!$A:$A,0),0))="x")*(Attendance!$E$2:$ZZ$2=_xlfn.XLOOKUP(E$1,'Point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45" spans="1:26" x14ac:dyDescent="0.25">
      <c r="A145" s="60">
        <f>Attendance!A144</f>
        <v>142</v>
      </c>
      <c r="B145" s="60" t="str">
        <f>IF($A145=0,"",IFERROR(_xlfn.LET(_xlpm.x,INDEX(Attendance!$B:$B,MATCH($A145,Attendance!$A:$A,0)),IF(_xlpm.x=0,"",_xlpm.x)),""))</f>
        <v/>
      </c>
      <c r="C145" s="60" t="str">
        <f>IF($A145=0,"",IFERROR(_xlfn.LET(_xlpm.x,INDEX(Attendance!$C:$C,MATCH($A145,Attendance!$A:$A,0)),IF(_xlpm.x=0,"",_xlpm.x)),""))</f>
        <v/>
      </c>
      <c r="D145" s="60" t="str">
        <f>IF($A145=0,"",IFERROR(_xlfn.LET(_xlpm.x,INDEX(Attendance!$D:$D,MATCH($A145,Attendance!$A:$A,0)),IF(_xlpm.x=0,"",_xlpm.x)),""))</f>
        <v/>
      </c>
      <c r="E145" s="233" cm="1">
        <f t="array" ref="E145">SUMPRODUCT((LOWER(INDEX(Attendance!$D:$ZZ,MATCH($A145,Attendance!$A:$A,0),0))="x")*(Attendance!$D$2:$ZZ$2=_xlfn.XLOOKUP(E$1,'Point System'!$A:$A,'Point System'!$B:$B,""))*(TEXT(Attendance!$D$1:$ZZ$1,"mmm")="Jul"))*_xlfn.XLOOKUP(E$1,'Point System'!$A:$A,'Point System'!$C:$C,0)</f>
        <v>0</v>
      </c>
      <c r="F145" s="233" cm="1">
        <f t="array" ref="F145">SUMPRODUCT((LOWER(INDEX(Attendance!$D:$ZZ,MATCH($A145,Attendance!$A:$A,0),0))="x")*(Attendance!$D$2:$ZZ$2=_xlfn.XLOOKUP(F$1,'Point System'!$A:$A,'Point System'!$B:$B,""))*(TEXT(Attendance!$D$1:$ZZ$1,"mmm")="Jul"))*_xlfn.XLOOKUP(F$1,'Point System'!$A:$A,'Point System'!$C:$C,0)</f>
        <v>0</v>
      </c>
      <c r="G145" s="233" cm="1">
        <f t="array" ref="G145">SUMPRODUCT((LOWER(INDEX(Attendance!$D:$ZZ,MATCH($A145,Attendance!$A:$A,0),0))="x")*(Attendance!$D$2:$ZZ$2=_xlfn.XLOOKUP(G$1,'Point System'!$A:$A,'Point System'!$B:$B,""))*(TEXT(Attendance!$D$1:$ZZ$1,"mmm")="Jul"))*_xlfn.XLOOKUP(G$1,'Point System'!$A:$A,'Point System'!$C:$C,0)</f>
        <v>0</v>
      </c>
      <c r="H145" s="233" cm="1">
        <f t="array" ref="H145">SUMPRODUCT((LOWER(INDEX(Attendance!$D:$ZZ,MATCH($A145,Attendance!$A:$A,0),0))="x")*(Attendance!$D$2:$ZZ$2=_xlfn.XLOOKUP(H$1,'Point System'!$A:$A,'Point System'!$B:$B,""))*(TEXT(Attendance!$D$1:$ZZ$1,"mmm")="Jul"))*_xlfn.XLOOKUP(H$1,'Point System'!$A:$A,'Point System'!$C:$C,0)</f>
        <v>0</v>
      </c>
      <c r="I145" s="233" cm="1">
        <f t="array" ref="I145">SUMPRODUCT((LOWER(INDEX(Attendance!$D:$ZZ,MATCH($A145,Attendance!$A:$A,0),0))="x")*(Attendance!$D$2:$ZZ$2=_xlfn.XLOOKUP(I$1,'Point System'!$A:$A,'Point System'!$B:$B,""))*(TEXT(Attendance!$D$1:$ZZ$1,"mmm")="Jul"))*_xlfn.XLOOKUP(I$1,'Point System'!$A:$A,'Point System'!$C:$C,0)</f>
        <v>0</v>
      </c>
      <c r="J145" s="233" cm="1">
        <f t="array" ref="J145">SUMPRODUCT((LOWER(INDEX(Attendance!$D:$ZZ,MATCH($A145,Attendance!$A:$A,0),0))="x")*(Attendance!$D$2:$ZZ$2=_xlfn.XLOOKUP(J$1,'Point System'!$A:$A,'Point System'!$B:$B,""))*(TEXT(Attendance!$D$1:$ZZ$1,"mmm")="Jul"))*_xlfn.XLOOKUP(J$1,'Point System'!$A:$A,'Point System'!$C:$C,0)</f>
        <v>0</v>
      </c>
      <c r="K145" s="233" cm="1">
        <f t="array" ref="K145">SUMPRODUCT((LOWER(INDEX(Attendance!$D:$ZZ,MATCH($A145,Attendance!$A:$A,0),0))="x")*(Attendance!$D$2:$ZZ$2=_xlfn.XLOOKUP(K$1,'Point System'!$A:$A,'Point System'!$B:$B,""))*(TEXT(Attendance!$D$1:$ZZ$1,"mmm")="Jul"))*_xlfn.XLOOKUP(K$1,'Point System'!$A:$A,'Point System'!$C:$C,0)</f>
        <v>0</v>
      </c>
      <c r="L145" s="188"/>
      <c r="M145" s="188"/>
      <c r="N145" s="188"/>
      <c r="O145" s="188"/>
      <c r="P145" s="241">
        <f t="shared" si="6"/>
        <v>0</v>
      </c>
      <c r="Q145" s="242">
        <f>IFERROR(INDEX(Deduction!$AU:$AU,MATCH($A145,Deduction!$A:$A,0))*_xlfn.XLOOKUP(Q$1,'Point System'!$E:$E,'Point System'!$G:$G,0),0)</f>
        <v>0</v>
      </c>
      <c r="R145" s="242">
        <f>IFERROR(INDEX(Deduction!$AV:$AV,MATCH($A145,Deduction!$A:$A,0))*_xlfn.XLOOKUP(R$1,'Point System'!$E:$E,'Point System'!$G:$G,0),0)</f>
        <v>0</v>
      </c>
      <c r="S145" s="242">
        <f>IFERROR(INDEX(Deduction!$AW:$AW,MATCH($A145,Deduction!$A:$A,0))*_xlfn.XLOOKUP(S$1,'Point System'!$E:$E,'Point System'!$G:$G,0),0)</f>
        <v>0</v>
      </c>
      <c r="T145" s="242">
        <f>IFERROR(INDEX(Deduction!$AX:$AX,MATCH($A145,Deduction!$A:$A,0))*_xlfn.XLOOKUP(T$1,'Point System'!$E:$E,'Point System'!$G:$G,0),0)</f>
        <v>0</v>
      </c>
      <c r="U145" s="242">
        <f>IFERROR(INDEX(Deduction!$AY:$AY,MATCH($A145,Deduction!$A:$A,0))*_xlfn.XLOOKUP(U$1,'Point System'!$E:$E,'Point System'!$G:$G,0),0)</f>
        <v>0</v>
      </c>
      <c r="V145" s="242">
        <f>IFERROR(INDEX(Deduction!$AZ:$AZ,MATCH($A145,Deduction!$A:$A,0))*_xlfn.XLOOKUP(V$1,'Point System'!$E:$E,'Point System'!$G:$G,0),0)</f>
        <v>0</v>
      </c>
      <c r="W145" s="241">
        <f t="shared" si="7"/>
        <v>0</v>
      </c>
      <c r="X145" s="241">
        <f t="shared" si="8"/>
        <v>0</v>
      </c>
      <c r="Y145" s="244" cm="1">
        <f t="array" ref="Y145">IFERROR(SUMPRODUCT((LOWER(INDEX(Attendance!$E:$ZZ,MATCH($A145,Attendance!$A:$A,0),0))="x")*(TEXT(Attendance!$E$1:$ZZ$1,"mmm")="Jul"))/SUMPRODUCT((Attendance!$E$1:$ZZ$1&lt;&gt;"")*(TEXT(Attendance!$E$1:$ZZ$1,"mmm")="Jul")),0)</f>
        <v>0</v>
      </c>
      <c r="Z145" s="245" cm="1">
        <f t="array" ref="Z145">IFERROR(SUMPRODUCT((LOWER(INDEX(Attendance!$E:$ZZ,MATCH($A145,Attendance!$A:$A,0),0))="x")*(Attendance!$E$2:$ZZ$2=_xlfn.XLOOKUP(E$1,'Point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46" spans="1:26" x14ac:dyDescent="0.25">
      <c r="A146" s="58">
        <f>Attendance!A145</f>
        <v>143</v>
      </c>
      <c r="B146" s="60" t="str">
        <f>IF($A146=0,"",IFERROR(_xlfn.LET(_xlpm.x,INDEX(Attendance!$B:$B,MATCH($A146,Attendance!$A:$A,0)),IF(_xlpm.x=0,"",_xlpm.x)),""))</f>
        <v/>
      </c>
      <c r="C146" s="60" t="str">
        <f>IF($A146=0,"",IFERROR(_xlfn.LET(_xlpm.x,INDEX(Attendance!$C:$C,MATCH($A146,Attendance!$A:$A,0)),IF(_xlpm.x=0,"",_xlpm.x)),""))</f>
        <v/>
      </c>
      <c r="D146" s="60" t="str">
        <f>IF($A146=0,"",IFERROR(_xlfn.LET(_xlpm.x,INDEX(Attendance!$D:$D,MATCH($A146,Attendance!$A:$A,0)),IF(_xlpm.x=0,"",_xlpm.x)),""))</f>
        <v/>
      </c>
      <c r="E146" s="233" cm="1">
        <f t="array" ref="E146">SUMPRODUCT((LOWER(INDEX(Attendance!$D:$ZZ,MATCH($A146,Attendance!$A:$A,0),0))="x")*(Attendance!$D$2:$ZZ$2=_xlfn.XLOOKUP(E$1,'Point System'!$A:$A,'Point System'!$B:$B,""))*(TEXT(Attendance!$D$1:$ZZ$1,"mmm")="Jul"))*_xlfn.XLOOKUP(E$1,'Point System'!$A:$A,'Point System'!$C:$C,0)</f>
        <v>0</v>
      </c>
      <c r="F146" s="233" cm="1">
        <f t="array" ref="F146">SUMPRODUCT((LOWER(INDEX(Attendance!$D:$ZZ,MATCH($A146,Attendance!$A:$A,0),0))="x")*(Attendance!$D$2:$ZZ$2=_xlfn.XLOOKUP(F$1,'Point System'!$A:$A,'Point System'!$B:$B,""))*(TEXT(Attendance!$D$1:$ZZ$1,"mmm")="Jul"))*_xlfn.XLOOKUP(F$1,'Point System'!$A:$A,'Point System'!$C:$C,0)</f>
        <v>0</v>
      </c>
      <c r="G146" s="233" cm="1">
        <f t="array" ref="G146">SUMPRODUCT((LOWER(INDEX(Attendance!$D:$ZZ,MATCH($A146,Attendance!$A:$A,0),0))="x")*(Attendance!$D$2:$ZZ$2=_xlfn.XLOOKUP(G$1,'Point System'!$A:$A,'Point System'!$B:$B,""))*(TEXT(Attendance!$D$1:$ZZ$1,"mmm")="Jul"))*_xlfn.XLOOKUP(G$1,'Point System'!$A:$A,'Point System'!$C:$C,0)</f>
        <v>0</v>
      </c>
      <c r="H146" s="233" cm="1">
        <f t="array" ref="H146">SUMPRODUCT((LOWER(INDEX(Attendance!$D:$ZZ,MATCH($A146,Attendance!$A:$A,0),0))="x")*(Attendance!$D$2:$ZZ$2=_xlfn.XLOOKUP(H$1,'Point System'!$A:$A,'Point System'!$B:$B,""))*(TEXT(Attendance!$D$1:$ZZ$1,"mmm")="Jul"))*_xlfn.XLOOKUP(H$1,'Point System'!$A:$A,'Point System'!$C:$C,0)</f>
        <v>0</v>
      </c>
      <c r="I146" s="233" cm="1">
        <f t="array" ref="I146">SUMPRODUCT((LOWER(INDEX(Attendance!$D:$ZZ,MATCH($A146,Attendance!$A:$A,0),0))="x")*(Attendance!$D$2:$ZZ$2=_xlfn.XLOOKUP(I$1,'Point System'!$A:$A,'Point System'!$B:$B,""))*(TEXT(Attendance!$D$1:$ZZ$1,"mmm")="Jul"))*_xlfn.XLOOKUP(I$1,'Point System'!$A:$A,'Point System'!$C:$C,0)</f>
        <v>0</v>
      </c>
      <c r="J146" s="233" cm="1">
        <f t="array" ref="J146">SUMPRODUCT((LOWER(INDEX(Attendance!$D:$ZZ,MATCH($A146,Attendance!$A:$A,0),0))="x")*(Attendance!$D$2:$ZZ$2=_xlfn.XLOOKUP(J$1,'Point System'!$A:$A,'Point System'!$B:$B,""))*(TEXT(Attendance!$D$1:$ZZ$1,"mmm")="Jul"))*_xlfn.XLOOKUP(J$1,'Point System'!$A:$A,'Point System'!$C:$C,0)</f>
        <v>0</v>
      </c>
      <c r="K146" s="233" cm="1">
        <f t="array" ref="K146">SUMPRODUCT((LOWER(INDEX(Attendance!$D:$ZZ,MATCH($A146,Attendance!$A:$A,0),0))="x")*(Attendance!$D$2:$ZZ$2=_xlfn.XLOOKUP(K$1,'Point System'!$A:$A,'Point System'!$B:$B,""))*(TEXT(Attendance!$D$1:$ZZ$1,"mmm")="Jul"))*_xlfn.XLOOKUP(K$1,'Point System'!$A:$A,'Point System'!$C:$C,0)</f>
        <v>0</v>
      </c>
      <c r="L146" s="188"/>
      <c r="M146" s="188"/>
      <c r="N146" s="188"/>
      <c r="O146" s="188"/>
      <c r="P146" s="241">
        <f t="shared" si="6"/>
        <v>0</v>
      </c>
      <c r="Q146" s="242">
        <f>IFERROR(INDEX(Deduction!$AU:$AU,MATCH($A146,Deduction!$A:$A,0))*_xlfn.XLOOKUP(Q$1,'Point System'!$E:$E,'Point System'!$G:$G,0),0)</f>
        <v>0</v>
      </c>
      <c r="R146" s="242">
        <f>IFERROR(INDEX(Deduction!$AV:$AV,MATCH($A146,Deduction!$A:$A,0))*_xlfn.XLOOKUP(R$1,'Point System'!$E:$E,'Point System'!$G:$G,0),0)</f>
        <v>0</v>
      </c>
      <c r="S146" s="242">
        <f>IFERROR(INDEX(Deduction!$AW:$AW,MATCH($A146,Deduction!$A:$A,0))*_xlfn.XLOOKUP(S$1,'Point System'!$E:$E,'Point System'!$G:$G,0),0)</f>
        <v>0</v>
      </c>
      <c r="T146" s="242">
        <f>IFERROR(INDEX(Deduction!$AX:$AX,MATCH($A146,Deduction!$A:$A,0))*_xlfn.XLOOKUP(T$1,'Point System'!$E:$E,'Point System'!$G:$G,0),0)</f>
        <v>0</v>
      </c>
      <c r="U146" s="242">
        <f>IFERROR(INDEX(Deduction!$AY:$AY,MATCH($A146,Deduction!$A:$A,0))*_xlfn.XLOOKUP(U$1,'Point System'!$E:$E,'Point System'!$G:$G,0),0)</f>
        <v>0</v>
      </c>
      <c r="V146" s="242">
        <f>IFERROR(INDEX(Deduction!$AZ:$AZ,MATCH($A146,Deduction!$A:$A,0))*_xlfn.XLOOKUP(V$1,'Point System'!$E:$E,'Point System'!$G:$G,0),0)</f>
        <v>0</v>
      </c>
      <c r="W146" s="241">
        <f t="shared" si="7"/>
        <v>0</v>
      </c>
      <c r="X146" s="241">
        <f t="shared" si="8"/>
        <v>0</v>
      </c>
      <c r="Y146" s="244" cm="1">
        <f t="array" ref="Y146">IFERROR(SUMPRODUCT((LOWER(INDEX(Attendance!$E:$ZZ,MATCH($A146,Attendance!$A:$A,0),0))="x")*(TEXT(Attendance!$E$1:$ZZ$1,"mmm")="Jul"))/SUMPRODUCT((Attendance!$E$1:$ZZ$1&lt;&gt;"")*(TEXT(Attendance!$E$1:$ZZ$1,"mmm")="Jul")),0)</f>
        <v>0</v>
      </c>
      <c r="Z146" s="245" cm="1">
        <f t="array" ref="Z146">IFERROR(SUMPRODUCT((LOWER(INDEX(Attendance!$E:$ZZ,MATCH($A146,Attendance!$A:$A,0),0))="x")*(Attendance!$E$2:$ZZ$2=_xlfn.XLOOKUP(E$1,'Point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47" spans="1:26" x14ac:dyDescent="0.25">
      <c r="A147" s="60">
        <f>Attendance!A146</f>
        <v>144</v>
      </c>
      <c r="B147" s="60" t="str">
        <f>IF($A147=0,"",IFERROR(_xlfn.LET(_xlpm.x,INDEX(Attendance!$B:$B,MATCH($A147,Attendance!$A:$A,0)),IF(_xlpm.x=0,"",_xlpm.x)),""))</f>
        <v/>
      </c>
      <c r="C147" s="60" t="str">
        <f>IF($A147=0,"",IFERROR(_xlfn.LET(_xlpm.x,INDEX(Attendance!$C:$C,MATCH($A147,Attendance!$A:$A,0)),IF(_xlpm.x=0,"",_xlpm.x)),""))</f>
        <v/>
      </c>
      <c r="D147" s="60" t="str">
        <f>IF($A147=0,"",IFERROR(_xlfn.LET(_xlpm.x,INDEX(Attendance!$D:$D,MATCH($A147,Attendance!$A:$A,0)),IF(_xlpm.x=0,"",_xlpm.x)),""))</f>
        <v/>
      </c>
      <c r="E147" s="233" cm="1">
        <f t="array" ref="E147">SUMPRODUCT((LOWER(INDEX(Attendance!$D:$ZZ,MATCH($A147,Attendance!$A:$A,0),0))="x")*(Attendance!$D$2:$ZZ$2=_xlfn.XLOOKUP(E$1,'Point System'!$A:$A,'Point System'!$B:$B,""))*(TEXT(Attendance!$D$1:$ZZ$1,"mmm")="Jul"))*_xlfn.XLOOKUP(E$1,'Point System'!$A:$A,'Point System'!$C:$C,0)</f>
        <v>0</v>
      </c>
      <c r="F147" s="233" cm="1">
        <f t="array" ref="F147">SUMPRODUCT((LOWER(INDEX(Attendance!$D:$ZZ,MATCH($A147,Attendance!$A:$A,0),0))="x")*(Attendance!$D$2:$ZZ$2=_xlfn.XLOOKUP(F$1,'Point System'!$A:$A,'Point System'!$B:$B,""))*(TEXT(Attendance!$D$1:$ZZ$1,"mmm")="Jul"))*_xlfn.XLOOKUP(F$1,'Point System'!$A:$A,'Point System'!$C:$C,0)</f>
        <v>0</v>
      </c>
      <c r="G147" s="233" cm="1">
        <f t="array" ref="G147">SUMPRODUCT((LOWER(INDEX(Attendance!$D:$ZZ,MATCH($A147,Attendance!$A:$A,0),0))="x")*(Attendance!$D$2:$ZZ$2=_xlfn.XLOOKUP(G$1,'Point System'!$A:$A,'Point System'!$B:$B,""))*(TEXT(Attendance!$D$1:$ZZ$1,"mmm")="Jul"))*_xlfn.XLOOKUP(G$1,'Point System'!$A:$A,'Point System'!$C:$C,0)</f>
        <v>0</v>
      </c>
      <c r="H147" s="233" cm="1">
        <f t="array" ref="H147">SUMPRODUCT((LOWER(INDEX(Attendance!$D:$ZZ,MATCH($A147,Attendance!$A:$A,0),0))="x")*(Attendance!$D$2:$ZZ$2=_xlfn.XLOOKUP(H$1,'Point System'!$A:$A,'Point System'!$B:$B,""))*(TEXT(Attendance!$D$1:$ZZ$1,"mmm")="Jul"))*_xlfn.XLOOKUP(H$1,'Point System'!$A:$A,'Point System'!$C:$C,0)</f>
        <v>0</v>
      </c>
      <c r="I147" s="233" cm="1">
        <f t="array" ref="I147">SUMPRODUCT((LOWER(INDEX(Attendance!$D:$ZZ,MATCH($A147,Attendance!$A:$A,0),0))="x")*(Attendance!$D$2:$ZZ$2=_xlfn.XLOOKUP(I$1,'Point System'!$A:$A,'Point System'!$B:$B,""))*(TEXT(Attendance!$D$1:$ZZ$1,"mmm")="Jul"))*_xlfn.XLOOKUP(I$1,'Point System'!$A:$A,'Point System'!$C:$C,0)</f>
        <v>0</v>
      </c>
      <c r="J147" s="233" cm="1">
        <f t="array" ref="J147">SUMPRODUCT((LOWER(INDEX(Attendance!$D:$ZZ,MATCH($A147,Attendance!$A:$A,0),0))="x")*(Attendance!$D$2:$ZZ$2=_xlfn.XLOOKUP(J$1,'Point System'!$A:$A,'Point System'!$B:$B,""))*(TEXT(Attendance!$D$1:$ZZ$1,"mmm")="Jul"))*_xlfn.XLOOKUP(J$1,'Point System'!$A:$A,'Point System'!$C:$C,0)</f>
        <v>0</v>
      </c>
      <c r="K147" s="233" cm="1">
        <f t="array" ref="K147">SUMPRODUCT((LOWER(INDEX(Attendance!$D:$ZZ,MATCH($A147,Attendance!$A:$A,0),0))="x")*(Attendance!$D$2:$ZZ$2=_xlfn.XLOOKUP(K$1,'Point System'!$A:$A,'Point System'!$B:$B,""))*(TEXT(Attendance!$D$1:$ZZ$1,"mmm")="Jul"))*_xlfn.XLOOKUP(K$1,'Point System'!$A:$A,'Point System'!$C:$C,0)</f>
        <v>0</v>
      </c>
      <c r="L147" s="188"/>
      <c r="M147" s="188"/>
      <c r="N147" s="188"/>
      <c r="O147" s="188"/>
      <c r="P147" s="241">
        <f t="shared" si="6"/>
        <v>0</v>
      </c>
      <c r="Q147" s="242">
        <f>IFERROR(INDEX(Deduction!$AU:$AU,MATCH($A147,Deduction!$A:$A,0))*_xlfn.XLOOKUP(Q$1,'Point System'!$E:$E,'Point System'!$G:$G,0),0)</f>
        <v>0</v>
      </c>
      <c r="R147" s="242">
        <f>IFERROR(INDEX(Deduction!$AV:$AV,MATCH($A147,Deduction!$A:$A,0))*_xlfn.XLOOKUP(R$1,'Point System'!$E:$E,'Point System'!$G:$G,0),0)</f>
        <v>0</v>
      </c>
      <c r="S147" s="242">
        <f>IFERROR(INDEX(Deduction!$AW:$AW,MATCH($A147,Deduction!$A:$A,0))*_xlfn.XLOOKUP(S$1,'Point System'!$E:$E,'Point System'!$G:$G,0),0)</f>
        <v>0</v>
      </c>
      <c r="T147" s="242">
        <f>IFERROR(INDEX(Deduction!$AX:$AX,MATCH($A147,Deduction!$A:$A,0))*_xlfn.XLOOKUP(T$1,'Point System'!$E:$E,'Point System'!$G:$G,0),0)</f>
        <v>0</v>
      </c>
      <c r="U147" s="242">
        <f>IFERROR(INDEX(Deduction!$AY:$AY,MATCH($A147,Deduction!$A:$A,0))*_xlfn.XLOOKUP(U$1,'Point System'!$E:$E,'Point System'!$G:$G,0),0)</f>
        <v>0</v>
      </c>
      <c r="V147" s="242">
        <f>IFERROR(INDEX(Deduction!$AZ:$AZ,MATCH($A147,Deduction!$A:$A,0))*_xlfn.XLOOKUP(V$1,'Point System'!$E:$E,'Point System'!$G:$G,0),0)</f>
        <v>0</v>
      </c>
      <c r="W147" s="241">
        <f t="shared" si="7"/>
        <v>0</v>
      </c>
      <c r="X147" s="241">
        <f t="shared" si="8"/>
        <v>0</v>
      </c>
      <c r="Y147" s="244" cm="1">
        <f t="array" ref="Y147">IFERROR(SUMPRODUCT((LOWER(INDEX(Attendance!$E:$ZZ,MATCH($A147,Attendance!$A:$A,0),0))="x")*(TEXT(Attendance!$E$1:$ZZ$1,"mmm")="Jul"))/SUMPRODUCT((Attendance!$E$1:$ZZ$1&lt;&gt;"")*(TEXT(Attendance!$E$1:$ZZ$1,"mmm")="Jul")),0)</f>
        <v>0</v>
      </c>
      <c r="Z147" s="245" cm="1">
        <f t="array" ref="Z147">IFERROR(SUMPRODUCT((LOWER(INDEX(Attendance!$E:$ZZ,MATCH($A147,Attendance!$A:$A,0),0))="x")*(Attendance!$E$2:$ZZ$2=_xlfn.XLOOKUP(E$1,'Point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48" spans="1:26" x14ac:dyDescent="0.25">
      <c r="A148" s="58">
        <f>Attendance!A147</f>
        <v>145</v>
      </c>
      <c r="B148" s="60" t="str">
        <f>IF($A148=0,"",IFERROR(_xlfn.LET(_xlpm.x,INDEX(Attendance!$B:$B,MATCH($A148,Attendance!$A:$A,0)),IF(_xlpm.x=0,"",_xlpm.x)),""))</f>
        <v/>
      </c>
      <c r="C148" s="60" t="str">
        <f>IF($A148=0,"",IFERROR(_xlfn.LET(_xlpm.x,INDEX(Attendance!$C:$C,MATCH($A148,Attendance!$A:$A,0)),IF(_xlpm.x=0,"",_xlpm.x)),""))</f>
        <v/>
      </c>
      <c r="D148" s="60" t="str">
        <f>IF($A148=0,"",IFERROR(_xlfn.LET(_xlpm.x,INDEX(Attendance!$D:$D,MATCH($A148,Attendance!$A:$A,0)),IF(_xlpm.x=0,"",_xlpm.x)),""))</f>
        <v/>
      </c>
      <c r="E148" s="233" cm="1">
        <f t="array" ref="E148">SUMPRODUCT((LOWER(INDEX(Attendance!$D:$ZZ,MATCH($A148,Attendance!$A:$A,0),0))="x")*(Attendance!$D$2:$ZZ$2=_xlfn.XLOOKUP(E$1,'Point System'!$A:$A,'Point System'!$B:$B,""))*(TEXT(Attendance!$D$1:$ZZ$1,"mmm")="Jul"))*_xlfn.XLOOKUP(E$1,'Point System'!$A:$A,'Point System'!$C:$C,0)</f>
        <v>0</v>
      </c>
      <c r="F148" s="233" cm="1">
        <f t="array" ref="F148">SUMPRODUCT((LOWER(INDEX(Attendance!$D:$ZZ,MATCH($A148,Attendance!$A:$A,0),0))="x")*(Attendance!$D$2:$ZZ$2=_xlfn.XLOOKUP(F$1,'Point System'!$A:$A,'Point System'!$B:$B,""))*(TEXT(Attendance!$D$1:$ZZ$1,"mmm")="Jul"))*_xlfn.XLOOKUP(F$1,'Point System'!$A:$A,'Point System'!$C:$C,0)</f>
        <v>0</v>
      </c>
      <c r="G148" s="233" cm="1">
        <f t="array" ref="G148">SUMPRODUCT((LOWER(INDEX(Attendance!$D:$ZZ,MATCH($A148,Attendance!$A:$A,0),0))="x")*(Attendance!$D$2:$ZZ$2=_xlfn.XLOOKUP(G$1,'Point System'!$A:$A,'Point System'!$B:$B,""))*(TEXT(Attendance!$D$1:$ZZ$1,"mmm")="Jul"))*_xlfn.XLOOKUP(G$1,'Point System'!$A:$A,'Point System'!$C:$C,0)</f>
        <v>0</v>
      </c>
      <c r="H148" s="233" cm="1">
        <f t="array" ref="H148">SUMPRODUCT((LOWER(INDEX(Attendance!$D:$ZZ,MATCH($A148,Attendance!$A:$A,0),0))="x")*(Attendance!$D$2:$ZZ$2=_xlfn.XLOOKUP(H$1,'Point System'!$A:$A,'Point System'!$B:$B,""))*(TEXT(Attendance!$D$1:$ZZ$1,"mmm")="Jul"))*_xlfn.XLOOKUP(H$1,'Point System'!$A:$A,'Point System'!$C:$C,0)</f>
        <v>0</v>
      </c>
      <c r="I148" s="233" cm="1">
        <f t="array" ref="I148">SUMPRODUCT((LOWER(INDEX(Attendance!$D:$ZZ,MATCH($A148,Attendance!$A:$A,0),0))="x")*(Attendance!$D$2:$ZZ$2=_xlfn.XLOOKUP(I$1,'Point System'!$A:$A,'Point System'!$B:$B,""))*(TEXT(Attendance!$D$1:$ZZ$1,"mmm")="Jul"))*_xlfn.XLOOKUP(I$1,'Point System'!$A:$A,'Point System'!$C:$C,0)</f>
        <v>0</v>
      </c>
      <c r="J148" s="233" cm="1">
        <f t="array" ref="J148">SUMPRODUCT((LOWER(INDEX(Attendance!$D:$ZZ,MATCH($A148,Attendance!$A:$A,0),0))="x")*(Attendance!$D$2:$ZZ$2=_xlfn.XLOOKUP(J$1,'Point System'!$A:$A,'Point System'!$B:$B,""))*(TEXT(Attendance!$D$1:$ZZ$1,"mmm")="Jul"))*_xlfn.XLOOKUP(J$1,'Point System'!$A:$A,'Point System'!$C:$C,0)</f>
        <v>0</v>
      </c>
      <c r="K148" s="233" cm="1">
        <f t="array" ref="K148">SUMPRODUCT((LOWER(INDEX(Attendance!$D:$ZZ,MATCH($A148,Attendance!$A:$A,0),0))="x")*(Attendance!$D$2:$ZZ$2=_xlfn.XLOOKUP(K$1,'Point System'!$A:$A,'Point System'!$B:$B,""))*(TEXT(Attendance!$D$1:$ZZ$1,"mmm")="Jul"))*_xlfn.XLOOKUP(K$1,'Point System'!$A:$A,'Point System'!$C:$C,0)</f>
        <v>0</v>
      </c>
      <c r="L148" s="188"/>
      <c r="M148" s="188"/>
      <c r="N148" s="188"/>
      <c r="O148" s="188"/>
      <c r="P148" s="241">
        <f t="shared" si="6"/>
        <v>0</v>
      </c>
      <c r="Q148" s="242">
        <f>IFERROR(INDEX(Deduction!$AU:$AU,MATCH($A148,Deduction!$A:$A,0))*_xlfn.XLOOKUP(Q$1,'Point System'!$E:$E,'Point System'!$G:$G,0),0)</f>
        <v>0</v>
      </c>
      <c r="R148" s="242">
        <f>IFERROR(INDEX(Deduction!$AV:$AV,MATCH($A148,Deduction!$A:$A,0))*_xlfn.XLOOKUP(R$1,'Point System'!$E:$E,'Point System'!$G:$G,0),0)</f>
        <v>0</v>
      </c>
      <c r="S148" s="242">
        <f>IFERROR(INDEX(Deduction!$AW:$AW,MATCH($A148,Deduction!$A:$A,0))*_xlfn.XLOOKUP(S$1,'Point System'!$E:$E,'Point System'!$G:$G,0),0)</f>
        <v>0</v>
      </c>
      <c r="T148" s="242">
        <f>IFERROR(INDEX(Deduction!$AX:$AX,MATCH($A148,Deduction!$A:$A,0))*_xlfn.XLOOKUP(T$1,'Point System'!$E:$E,'Point System'!$G:$G,0),0)</f>
        <v>0</v>
      </c>
      <c r="U148" s="242">
        <f>IFERROR(INDEX(Deduction!$AY:$AY,MATCH($A148,Deduction!$A:$A,0))*_xlfn.XLOOKUP(U$1,'Point System'!$E:$E,'Point System'!$G:$G,0),0)</f>
        <v>0</v>
      </c>
      <c r="V148" s="242">
        <f>IFERROR(INDEX(Deduction!$AZ:$AZ,MATCH($A148,Deduction!$A:$A,0))*_xlfn.XLOOKUP(V$1,'Point System'!$E:$E,'Point System'!$G:$G,0),0)</f>
        <v>0</v>
      </c>
      <c r="W148" s="241">
        <f t="shared" si="7"/>
        <v>0</v>
      </c>
      <c r="X148" s="241">
        <f t="shared" si="8"/>
        <v>0</v>
      </c>
      <c r="Y148" s="244" cm="1">
        <f t="array" ref="Y148">IFERROR(SUMPRODUCT((LOWER(INDEX(Attendance!$E:$ZZ,MATCH($A148,Attendance!$A:$A,0),0))="x")*(TEXT(Attendance!$E$1:$ZZ$1,"mmm")="Jul"))/SUMPRODUCT((Attendance!$E$1:$ZZ$1&lt;&gt;"")*(TEXT(Attendance!$E$1:$ZZ$1,"mmm")="Jul")),0)</f>
        <v>0</v>
      </c>
      <c r="Z148" s="245" cm="1">
        <f t="array" ref="Z148">IFERROR(SUMPRODUCT((LOWER(INDEX(Attendance!$E:$ZZ,MATCH($A148,Attendance!$A:$A,0),0))="x")*(Attendance!$E$2:$ZZ$2=_xlfn.XLOOKUP(E$1,'Point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49" spans="1:26" x14ac:dyDescent="0.25">
      <c r="A149" s="60">
        <f>Attendance!A148</f>
        <v>146</v>
      </c>
      <c r="B149" s="60" t="str">
        <f>IF($A149=0,"",IFERROR(_xlfn.LET(_xlpm.x,INDEX(Attendance!$B:$B,MATCH($A149,Attendance!$A:$A,0)),IF(_xlpm.x=0,"",_xlpm.x)),""))</f>
        <v/>
      </c>
      <c r="C149" s="60" t="str">
        <f>IF($A149=0,"",IFERROR(_xlfn.LET(_xlpm.x,INDEX(Attendance!$C:$C,MATCH($A149,Attendance!$A:$A,0)),IF(_xlpm.x=0,"",_xlpm.x)),""))</f>
        <v/>
      </c>
      <c r="D149" s="60" t="str">
        <f>IF($A149=0,"",IFERROR(_xlfn.LET(_xlpm.x,INDEX(Attendance!$D:$D,MATCH($A149,Attendance!$A:$A,0)),IF(_xlpm.x=0,"",_xlpm.x)),""))</f>
        <v/>
      </c>
      <c r="E149" s="233" cm="1">
        <f t="array" ref="E149">SUMPRODUCT((LOWER(INDEX(Attendance!$D:$ZZ,MATCH($A149,Attendance!$A:$A,0),0))="x")*(Attendance!$D$2:$ZZ$2=_xlfn.XLOOKUP(E$1,'Point System'!$A:$A,'Point System'!$B:$B,""))*(TEXT(Attendance!$D$1:$ZZ$1,"mmm")="Jul"))*_xlfn.XLOOKUP(E$1,'Point System'!$A:$A,'Point System'!$C:$C,0)</f>
        <v>0</v>
      </c>
      <c r="F149" s="233" cm="1">
        <f t="array" ref="F149">SUMPRODUCT((LOWER(INDEX(Attendance!$D:$ZZ,MATCH($A149,Attendance!$A:$A,0),0))="x")*(Attendance!$D$2:$ZZ$2=_xlfn.XLOOKUP(F$1,'Point System'!$A:$A,'Point System'!$B:$B,""))*(TEXT(Attendance!$D$1:$ZZ$1,"mmm")="Jul"))*_xlfn.XLOOKUP(F$1,'Point System'!$A:$A,'Point System'!$C:$C,0)</f>
        <v>0</v>
      </c>
      <c r="G149" s="233" cm="1">
        <f t="array" ref="G149">SUMPRODUCT((LOWER(INDEX(Attendance!$D:$ZZ,MATCH($A149,Attendance!$A:$A,0),0))="x")*(Attendance!$D$2:$ZZ$2=_xlfn.XLOOKUP(G$1,'Point System'!$A:$A,'Point System'!$B:$B,""))*(TEXT(Attendance!$D$1:$ZZ$1,"mmm")="Jul"))*_xlfn.XLOOKUP(G$1,'Point System'!$A:$A,'Point System'!$C:$C,0)</f>
        <v>0</v>
      </c>
      <c r="H149" s="233" cm="1">
        <f t="array" ref="H149">SUMPRODUCT((LOWER(INDEX(Attendance!$D:$ZZ,MATCH($A149,Attendance!$A:$A,0),0))="x")*(Attendance!$D$2:$ZZ$2=_xlfn.XLOOKUP(H$1,'Point System'!$A:$A,'Point System'!$B:$B,""))*(TEXT(Attendance!$D$1:$ZZ$1,"mmm")="Jul"))*_xlfn.XLOOKUP(H$1,'Point System'!$A:$A,'Point System'!$C:$C,0)</f>
        <v>0</v>
      </c>
      <c r="I149" s="233" cm="1">
        <f t="array" ref="I149">SUMPRODUCT((LOWER(INDEX(Attendance!$D:$ZZ,MATCH($A149,Attendance!$A:$A,0),0))="x")*(Attendance!$D$2:$ZZ$2=_xlfn.XLOOKUP(I$1,'Point System'!$A:$A,'Point System'!$B:$B,""))*(TEXT(Attendance!$D$1:$ZZ$1,"mmm")="Jul"))*_xlfn.XLOOKUP(I$1,'Point System'!$A:$A,'Point System'!$C:$C,0)</f>
        <v>0</v>
      </c>
      <c r="J149" s="233" cm="1">
        <f t="array" ref="J149">SUMPRODUCT((LOWER(INDEX(Attendance!$D:$ZZ,MATCH($A149,Attendance!$A:$A,0),0))="x")*(Attendance!$D$2:$ZZ$2=_xlfn.XLOOKUP(J$1,'Point System'!$A:$A,'Point System'!$B:$B,""))*(TEXT(Attendance!$D$1:$ZZ$1,"mmm")="Jul"))*_xlfn.XLOOKUP(J$1,'Point System'!$A:$A,'Point System'!$C:$C,0)</f>
        <v>0</v>
      </c>
      <c r="K149" s="233" cm="1">
        <f t="array" ref="K149">SUMPRODUCT((LOWER(INDEX(Attendance!$D:$ZZ,MATCH($A149,Attendance!$A:$A,0),0))="x")*(Attendance!$D$2:$ZZ$2=_xlfn.XLOOKUP(K$1,'Point System'!$A:$A,'Point System'!$B:$B,""))*(TEXT(Attendance!$D$1:$ZZ$1,"mmm")="Jul"))*_xlfn.XLOOKUP(K$1,'Point System'!$A:$A,'Point System'!$C:$C,0)</f>
        <v>0</v>
      </c>
      <c r="L149" s="188"/>
      <c r="M149" s="188"/>
      <c r="N149" s="188"/>
      <c r="O149" s="188"/>
      <c r="P149" s="241">
        <f t="shared" si="6"/>
        <v>0</v>
      </c>
      <c r="Q149" s="242">
        <f>IFERROR(INDEX(Deduction!$AU:$AU,MATCH($A149,Deduction!$A:$A,0))*_xlfn.XLOOKUP(Q$1,'Point System'!$E:$E,'Point System'!$G:$G,0),0)</f>
        <v>0</v>
      </c>
      <c r="R149" s="242">
        <f>IFERROR(INDEX(Deduction!$AV:$AV,MATCH($A149,Deduction!$A:$A,0))*_xlfn.XLOOKUP(R$1,'Point System'!$E:$E,'Point System'!$G:$G,0),0)</f>
        <v>0</v>
      </c>
      <c r="S149" s="242">
        <f>IFERROR(INDEX(Deduction!$AW:$AW,MATCH($A149,Deduction!$A:$A,0))*_xlfn.XLOOKUP(S$1,'Point System'!$E:$E,'Point System'!$G:$G,0),0)</f>
        <v>0</v>
      </c>
      <c r="T149" s="242">
        <f>IFERROR(INDEX(Deduction!$AX:$AX,MATCH($A149,Deduction!$A:$A,0))*_xlfn.XLOOKUP(T$1,'Point System'!$E:$E,'Point System'!$G:$G,0),0)</f>
        <v>0</v>
      </c>
      <c r="U149" s="242">
        <f>IFERROR(INDEX(Deduction!$AY:$AY,MATCH($A149,Deduction!$A:$A,0))*_xlfn.XLOOKUP(U$1,'Point System'!$E:$E,'Point System'!$G:$G,0),0)</f>
        <v>0</v>
      </c>
      <c r="V149" s="242">
        <f>IFERROR(INDEX(Deduction!$AZ:$AZ,MATCH($A149,Deduction!$A:$A,0))*_xlfn.XLOOKUP(V$1,'Point System'!$E:$E,'Point System'!$G:$G,0),0)</f>
        <v>0</v>
      </c>
      <c r="W149" s="241">
        <f t="shared" si="7"/>
        <v>0</v>
      </c>
      <c r="X149" s="241">
        <f t="shared" si="8"/>
        <v>0</v>
      </c>
      <c r="Y149" s="244" cm="1">
        <f t="array" ref="Y149">IFERROR(SUMPRODUCT((LOWER(INDEX(Attendance!$E:$ZZ,MATCH($A149,Attendance!$A:$A,0),0))="x")*(TEXT(Attendance!$E$1:$ZZ$1,"mmm")="Jul"))/SUMPRODUCT((Attendance!$E$1:$ZZ$1&lt;&gt;"")*(TEXT(Attendance!$E$1:$ZZ$1,"mmm")="Jul")),0)</f>
        <v>0</v>
      </c>
      <c r="Z149" s="245" cm="1">
        <f t="array" ref="Z149">IFERROR(SUMPRODUCT((LOWER(INDEX(Attendance!$E:$ZZ,MATCH($A149,Attendance!$A:$A,0),0))="x")*(Attendance!$E$2:$ZZ$2=_xlfn.XLOOKUP(E$1,'Point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50" spans="1:26" x14ac:dyDescent="0.25">
      <c r="A150" s="58">
        <f>Attendance!A149</f>
        <v>147</v>
      </c>
      <c r="B150" s="60" t="str">
        <f>IF($A150=0,"",IFERROR(_xlfn.LET(_xlpm.x,INDEX(Attendance!$B:$B,MATCH($A150,Attendance!$A:$A,0)),IF(_xlpm.x=0,"",_xlpm.x)),""))</f>
        <v/>
      </c>
      <c r="C150" s="60" t="str">
        <f>IF($A150=0,"",IFERROR(_xlfn.LET(_xlpm.x,INDEX(Attendance!$C:$C,MATCH($A150,Attendance!$A:$A,0)),IF(_xlpm.x=0,"",_xlpm.x)),""))</f>
        <v/>
      </c>
      <c r="D150" s="60" t="str">
        <f>IF($A150=0,"",IFERROR(_xlfn.LET(_xlpm.x,INDEX(Attendance!$D:$D,MATCH($A150,Attendance!$A:$A,0)),IF(_xlpm.x=0,"",_xlpm.x)),""))</f>
        <v/>
      </c>
      <c r="E150" s="233" cm="1">
        <f t="array" ref="E150">SUMPRODUCT((LOWER(INDEX(Attendance!$D:$ZZ,MATCH($A150,Attendance!$A:$A,0),0))="x")*(Attendance!$D$2:$ZZ$2=_xlfn.XLOOKUP(E$1,'Point System'!$A:$A,'Point System'!$B:$B,""))*(TEXT(Attendance!$D$1:$ZZ$1,"mmm")="Jul"))*_xlfn.XLOOKUP(E$1,'Point System'!$A:$A,'Point System'!$C:$C,0)</f>
        <v>0</v>
      </c>
      <c r="F150" s="233" cm="1">
        <f t="array" ref="F150">SUMPRODUCT((LOWER(INDEX(Attendance!$D:$ZZ,MATCH($A150,Attendance!$A:$A,0),0))="x")*(Attendance!$D$2:$ZZ$2=_xlfn.XLOOKUP(F$1,'Point System'!$A:$A,'Point System'!$B:$B,""))*(TEXT(Attendance!$D$1:$ZZ$1,"mmm")="Jul"))*_xlfn.XLOOKUP(F$1,'Point System'!$A:$A,'Point System'!$C:$C,0)</f>
        <v>0</v>
      </c>
      <c r="G150" s="233" cm="1">
        <f t="array" ref="G150">SUMPRODUCT((LOWER(INDEX(Attendance!$D:$ZZ,MATCH($A150,Attendance!$A:$A,0),0))="x")*(Attendance!$D$2:$ZZ$2=_xlfn.XLOOKUP(G$1,'Point System'!$A:$A,'Point System'!$B:$B,""))*(TEXT(Attendance!$D$1:$ZZ$1,"mmm")="Jul"))*_xlfn.XLOOKUP(G$1,'Point System'!$A:$A,'Point System'!$C:$C,0)</f>
        <v>0</v>
      </c>
      <c r="H150" s="233" cm="1">
        <f t="array" ref="H150">SUMPRODUCT((LOWER(INDEX(Attendance!$D:$ZZ,MATCH($A150,Attendance!$A:$A,0),0))="x")*(Attendance!$D$2:$ZZ$2=_xlfn.XLOOKUP(H$1,'Point System'!$A:$A,'Point System'!$B:$B,""))*(TEXT(Attendance!$D$1:$ZZ$1,"mmm")="Jul"))*_xlfn.XLOOKUP(H$1,'Point System'!$A:$A,'Point System'!$C:$C,0)</f>
        <v>0</v>
      </c>
      <c r="I150" s="233" cm="1">
        <f t="array" ref="I150">SUMPRODUCT((LOWER(INDEX(Attendance!$D:$ZZ,MATCH($A150,Attendance!$A:$A,0),0))="x")*(Attendance!$D$2:$ZZ$2=_xlfn.XLOOKUP(I$1,'Point System'!$A:$A,'Point System'!$B:$B,""))*(TEXT(Attendance!$D$1:$ZZ$1,"mmm")="Jul"))*_xlfn.XLOOKUP(I$1,'Point System'!$A:$A,'Point System'!$C:$C,0)</f>
        <v>0</v>
      </c>
      <c r="J150" s="233" cm="1">
        <f t="array" ref="J150">SUMPRODUCT((LOWER(INDEX(Attendance!$D:$ZZ,MATCH($A150,Attendance!$A:$A,0),0))="x")*(Attendance!$D$2:$ZZ$2=_xlfn.XLOOKUP(J$1,'Point System'!$A:$A,'Point System'!$B:$B,""))*(TEXT(Attendance!$D$1:$ZZ$1,"mmm")="Jul"))*_xlfn.XLOOKUP(J$1,'Point System'!$A:$A,'Point System'!$C:$C,0)</f>
        <v>0</v>
      </c>
      <c r="K150" s="233" cm="1">
        <f t="array" ref="K150">SUMPRODUCT((LOWER(INDEX(Attendance!$D:$ZZ,MATCH($A150,Attendance!$A:$A,0),0))="x")*(Attendance!$D$2:$ZZ$2=_xlfn.XLOOKUP(K$1,'Point System'!$A:$A,'Point System'!$B:$B,""))*(TEXT(Attendance!$D$1:$ZZ$1,"mmm")="Jul"))*_xlfn.XLOOKUP(K$1,'Point System'!$A:$A,'Point System'!$C:$C,0)</f>
        <v>0</v>
      </c>
      <c r="L150" s="188"/>
      <c r="M150" s="188"/>
      <c r="N150" s="188"/>
      <c r="O150" s="188"/>
      <c r="P150" s="241">
        <f t="shared" si="6"/>
        <v>0</v>
      </c>
      <c r="Q150" s="242">
        <f>IFERROR(INDEX(Deduction!$AU:$AU,MATCH($A150,Deduction!$A:$A,0))*_xlfn.XLOOKUP(Q$1,'Point System'!$E:$E,'Point System'!$G:$G,0),0)</f>
        <v>0</v>
      </c>
      <c r="R150" s="242">
        <f>IFERROR(INDEX(Deduction!$AV:$AV,MATCH($A150,Deduction!$A:$A,0))*_xlfn.XLOOKUP(R$1,'Point System'!$E:$E,'Point System'!$G:$G,0),0)</f>
        <v>0</v>
      </c>
      <c r="S150" s="242">
        <f>IFERROR(INDEX(Deduction!$AW:$AW,MATCH($A150,Deduction!$A:$A,0))*_xlfn.XLOOKUP(S$1,'Point System'!$E:$E,'Point System'!$G:$G,0),0)</f>
        <v>0</v>
      </c>
      <c r="T150" s="242">
        <f>IFERROR(INDEX(Deduction!$AX:$AX,MATCH($A150,Deduction!$A:$A,0))*_xlfn.XLOOKUP(T$1,'Point System'!$E:$E,'Point System'!$G:$G,0),0)</f>
        <v>0</v>
      </c>
      <c r="U150" s="242">
        <f>IFERROR(INDEX(Deduction!$AY:$AY,MATCH($A150,Deduction!$A:$A,0))*_xlfn.XLOOKUP(U$1,'Point System'!$E:$E,'Point System'!$G:$G,0),0)</f>
        <v>0</v>
      </c>
      <c r="V150" s="242">
        <f>IFERROR(INDEX(Deduction!$AZ:$AZ,MATCH($A150,Deduction!$A:$A,0))*_xlfn.XLOOKUP(V$1,'Point System'!$E:$E,'Point System'!$G:$G,0),0)</f>
        <v>0</v>
      </c>
      <c r="W150" s="241">
        <f t="shared" si="7"/>
        <v>0</v>
      </c>
      <c r="X150" s="241">
        <f t="shared" si="8"/>
        <v>0</v>
      </c>
      <c r="Y150" s="244" cm="1">
        <f t="array" ref="Y150">IFERROR(SUMPRODUCT((LOWER(INDEX(Attendance!$E:$ZZ,MATCH($A150,Attendance!$A:$A,0),0))="x")*(TEXT(Attendance!$E$1:$ZZ$1,"mmm")="Jul"))/SUMPRODUCT((Attendance!$E$1:$ZZ$1&lt;&gt;"")*(TEXT(Attendance!$E$1:$ZZ$1,"mmm")="Jul")),0)</f>
        <v>0</v>
      </c>
      <c r="Z150" s="245" cm="1">
        <f t="array" ref="Z150">IFERROR(SUMPRODUCT((LOWER(INDEX(Attendance!$E:$ZZ,MATCH($A150,Attendance!$A:$A,0),0))="x")*(Attendance!$E$2:$ZZ$2=_xlfn.XLOOKUP(E$1,'Point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51" spans="1:26" x14ac:dyDescent="0.25">
      <c r="A151" s="60">
        <f>Attendance!A150</f>
        <v>148</v>
      </c>
      <c r="B151" s="60" t="str">
        <f>IF($A151=0,"",IFERROR(_xlfn.LET(_xlpm.x,INDEX(Attendance!$B:$B,MATCH($A151,Attendance!$A:$A,0)),IF(_xlpm.x=0,"",_xlpm.x)),""))</f>
        <v/>
      </c>
      <c r="C151" s="60" t="str">
        <f>IF($A151=0,"",IFERROR(_xlfn.LET(_xlpm.x,INDEX(Attendance!$C:$C,MATCH($A151,Attendance!$A:$A,0)),IF(_xlpm.x=0,"",_xlpm.x)),""))</f>
        <v/>
      </c>
      <c r="D151" s="60" t="str">
        <f>IF($A151=0,"",IFERROR(_xlfn.LET(_xlpm.x,INDEX(Attendance!$D:$D,MATCH($A151,Attendance!$A:$A,0)),IF(_xlpm.x=0,"",_xlpm.x)),""))</f>
        <v/>
      </c>
      <c r="E151" s="233" cm="1">
        <f t="array" ref="E151">SUMPRODUCT((LOWER(INDEX(Attendance!$D:$ZZ,MATCH($A151,Attendance!$A:$A,0),0))="x")*(Attendance!$D$2:$ZZ$2=_xlfn.XLOOKUP(E$1,'Point System'!$A:$A,'Point System'!$B:$B,""))*(TEXT(Attendance!$D$1:$ZZ$1,"mmm")="Jul"))*_xlfn.XLOOKUP(E$1,'Point System'!$A:$A,'Point System'!$C:$C,0)</f>
        <v>0</v>
      </c>
      <c r="F151" s="233" cm="1">
        <f t="array" ref="F151">SUMPRODUCT((LOWER(INDEX(Attendance!$D:$ZZ,MATCH($A151,Attendance!$A:$A,0),0))="x")*(Attendance!$D$2:$ZZ$2=_xlfn.XLOOKUP(F$1,'Point System'!$A:$A,'Point System'!$B:$B,""))*(TEXT(Attendance!$D$1:$ZZ$1,"mmm")="Jul"))*_xlfn.XLOOKUP(F$1,'Point System'!$A:$A,'Point System'!$C:$C,0)</f>
        <v>0</v>
      </c>
      <c r="G151" s="233" cm="1">
        <f t="array" ref="G151">SUMPRODUCT((LOWER(INDEX(Attendance!$D:$ZZ,MATCH($A151,Attendance!$A:$A,0),0))="x")*(Attendance!$D$2:$ZZ$2=_xlfn.XLOOKUP(G$1,'Point System'!$A:$A,'Point System'!$B:$B,""))*(TEXT(Attendance!$D$1:$ZZ$1,"mmm")="Jul"))*_xlfn.XLOOKUP(G$1,'Point System'!$A:$A,'Point System'!$C:$C,0)</f>
        <v>0</v>
      </c>
      <c r="H151" s="233" cm="1">
        <f t="array" ref="H151">SUMPRODUCT((LOWER(INDEX(Attendance!$D:$ZZ,MATCH($A151,Attendance!$A:$A,0),0))="x")*(Attendance!$D$2:$ZZ$2=_xlfn.XLOOKUP(H$1,'Point System'!$A:$A,'Point System'!$B:$B,""))*(TEXT(Attendance!$D$1:$ZZ$1,"mmm")="Jul"))*_xlfn.XLOOKUP(H$1,'Point System'!$A:$A,'Point System'!$C:$C,0)</f>
        <v>0</v>
      </c>
      <c r="I151" s="233" cm="1">
        <f t="array" ref="I151">SUMPRODUCT((LOWER(INDEX(Attendance!$D:$ZZ,MATCH($A151,Attendance!$A:$A,0),0))="x")*(Attendance!$D$2:$ZZ$2=_xlfn.XLOOKUP(I$1,'Point System'!$A:$A,'Point System'!$B:$B,""))*(TEXT(Attendance!$D$1:$ZZ$1,"mmm")="Jul"))*_xlfn.XLOOKUP(I$1,'Point System'!$A:$A,'Point System'!$C:$C,0)</f>
        <v>0</v>
      </c>
      <c r="J151" s="233" cm="1">
        <f t="array" ref="J151">SUMPRODUCT((LOWER(INDEX(Attendance!$D:$ZZ,MATCH($A151,Attendance!$A:$A,0),0))="x")*(Attendance!$D$2:$ZZ$2=_xlfn.XLOOKUP(J$1,'Point System'!$A:$A,'Point System'!$B:$B,""))*(TEXT(Attendance!$D$1:$ZZ$1,"mmm")="Jul"))*_xlfn.XLOOKUP(J$1,'Point System'!$A:$A,'Point System'!$C:$C,0)</f>
        <v>0</v>
      </c>
      <c r="K151" s="233" cm="1">
        <f t="array" ref="K151">SUMPRODUCT((LOWER(INDEX(Attendance!$D:$ZZ,MATCH($A151,Attendance!$A:$A,0),0))="x")*(Attendance!$D$2:$ZZ$2=_xlfn.XLOOKUP(K$1,'Point System'!$A:$A,'Point System'!$B:$B,""))*(TEXT(Attendance!$D$1:$ZZ$1,"mmm")="Jul"))*_xlfn.XLOOKUP(K$1,'Point System'!$A:$A,'Point System'!$C:$C,0)</f>
        <v>0</v>
      </c>
      <c r="L151" s="188"/>
      <c r="M151" s="188"/>
      <c r="N151" s="188"/>
      <c r="O151" s="188"/>
      <c r="P151" s="241">
        <f t="shared" si="6"/>
        <v>0</v>
      </c>
      <c r="Q151" s="242">
        <f>IFERROR(INDEX(Deduction!$AU:$AU,MATCH($A151,Deduction!$A:$A,0))*_xlfn.XLOOKUP(Q$1,'Point System'!$E:$E,'Point System'!$G:$G,0),0)</f>
        <v>0</v>
      </c>
      <c r="R151" s="242">
        <f>IFERROR(INDEX(Deduction!$AV:$AV,MATCH($A151,Deduction!$A:$A,0))*_xlfn.XLOOKUP(R$1,'Point System'!$E:$E,'Point System'!$G:$G,0),0)</f>
        <v>0</v>
      </c>
      <c r="S151" s="242">
        <f>IFERROR(INDEX(Deduction!$AW:$AW,MATCH($A151,Deduction!$A:$A,0))*_xlfn.XLOOKUP(S$1,'Point System'!$E:$E,'Point System'!$G:$G,0),0)</f>
        <v>0</v>
      </c>
      <c r="T151" s="242">
        <f>IFERROR(INDEX(Deduction!$AX:$AX,MATCH($A151,Deduction!$A:$A,0))*_xlfn.XLOOKUP(T$1,'Point System'!$E:$E,'Point System'!$G:$G,0),0)</f>
        <v>0</v>
      </c>
      <c r="U151" s="242">
        <f>IFERROR(INDEX(Deduction!$AY:$AY,MATCH($A151,Deduction!$A:$A,0))*_xlfn.XLOOKUP(U$1,'Point System'!$E:$E,'Point System'!$G:$G,0),0)</f>
        <v>0</v>
      </c>
      <c r="V151" s="242">
        <f>IFERROR(INDEX(Deduction!$AZ:$AZ,MATCH($A151,Deduction!$A:$A,0))*_xlfn.XLOOKUP(V$1,'Point System'!$E:$E,'Point System'!$G:$G,0),0)</f>
        <v>0</v>
      </c>
      <c r="W151" s="241">
        <f t="shared" si="7"/>
        <v>0</v>
      </c>
      <c r="X151" s="241">
        <f t="shared" si="8"/>
        <v>0</v>
      </c>
      <c r="Y151" s="244" cm="1">
        <f t="array" ref="Y151">IFERROR(SUMPRODUCT((LOWER(INDEX(Attendance!$E:$ZZ,MATCH($A151,Attendance!$A:$A,0),0))="x")*(TEXT(Attendance!$E$1:$ZZ$1,"mmm")="Jul"))/SUMPRODUCT((Attendance!$E$1:$ZZ$1&lt;&gt;"")*(TEXT(Attendance!$E$1:$ZZ$1,"mmm")="Jul")),0)</f>
        <v>0</v>
      </c>
      <c r="Z151" s="245" cm="1">
        <f t="array" ref="Z151">IFERROR(SUMPRODUCT((LOWER(INDEX(Attendance!$E:$ZZ,MATCH($A151,Attendance!$A:$A,0),0))="x")*(Attendance!$E$2:$ZZ$2=_xlfn.XLOOKUP(E$1,'Point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52" spans="1:26" x14ac:dyDescent="0.25">
      <c r="A152" s="58">
        <f>Attendance!A151</f>
        <v>149</v>
      </c>
      <c r="B152" s="60" t="str">
        <f>IF($A152=0,"",IFERROR(_xlfn.LET(_xlpm.x,INDEX(Attendance!$B:$B,MATCH($A152,Attendance!$A:$A,0)),IF(_xlpm.x=0,"",_xlpm.x)),""))</f>
        <v/>
      </c>
      <c r="C152" s="60" t="str">
        <f>IF($A152=0,"",IFERROR(_xlfn.LET(_xlpm.x,INDEX(Attendance!$C:$C,MATCH($A152,Attendance!$A:$A,0)),IF(_xlpm.x=0,"",_xlpm.x)),""))</f>
        <v/>
      </c>
      <c r="D152" s="60" t="str">
        <f>IF($A152=0,"",IFERROR(_xlfn.LET(_xlpm.x,INDEX(Attendance!$D:$D,MATCH($A152,Attendance!$A:$A,0)),IF(_xlpm.x=0,"",_xlpm.x)),""))</f>
        <v/>
      </c>
      <c r="E152" s="233" cm="1">
        <f t="array" ref="E152">SUMPRODUCT((LOWER(INDEX(Attendance!$D:$ZZ,MATCH($A152,Attendance!$A:$A,0),0))="x")*(Attendance!$D$2:$ZZ$2=_xlfn.XLOOKUP(E$1,'Point System'!$A:$A,'Point System'!$B:$B,""))*(TEXT(Attendance!$D$1:$ZZ$1,"mmm")="Jul"))*_xlfn.XLOOKUP(E$1,'Point System'!$A:$A,'Point System'!$C:$C,0)</f>
        <v>0</v>
      </c>
      <c r="F152" s="233" cm="1">
        <f t="array" ref="F152">SUMPRODUCT((LOWER(INDEX(Attendance!$D:$ZZ,MATCH($A152,Attendance!$A:$A,0),0))="x")*(Attendance!$D$2:$ZZ$2=_xlfn.XLOOKUP(F$1,'Point System'!$A:$A,'Point System'!$B:$B,""))*(TEXT(Attendance!$D$1:$ZZ$1,"mmm")="Jul"))*_xlfn.XLOOKUP(F$1,'Point System'!$A:$A,'Point System'!$C:$C,0)</f>
        <v>0</v>
      </c>
      <c r="G152" s="233" cm="1">
        <f t="array" ref="G152">SUMPRODUCT((LOWER(INDEX(Attendance!$D:$ZZ,MATCH($A152,Attendance!$A:$A,0),0))="x")*(Attendance!$D$2:$ZZ$2=_xlfn.XLOOKUP(G$1,'Point System'!$A:$A,'Point System'!$B:$B,""))*(TEXT(Attendance!$D$1:$ZZ$1,"mmm")="Jul"))*_xlfn.XLOOKUP(G$1,'Point System'!$A:$A,'Point System'!$C:$C,0)</f>
        <v>0</v>
      </c>
      <c r="H152" s="233" cm="1">
        <f t="array" ref="H152">SUMPRODUCT((LOWER(INDEX(Attendance!$D:$ZZ,MATCH($A152,Attendance!$A:$A,0),0))="x")*(Attendance!$D$2:$ZZ$2=_xlfn.XLOOKUP(H$1,'Point System'!$A:$A,'Point System'!$B:$B,""))*(TEXT(Attendance!$D$1:$ZZ$1,"mmm")="Jul"))*_xlfn.XLOOKUP(H$1,'Point System'!$A:$A,'Point System'!$C:$C,0)</f>
        <v>0</v>
      </c>
      <c r="I152" s="233" cm="1">
        <f t="array" ref="I152">SUMPRODUCT((LOWER(INDEX(Attendance!$D:$ZZ,MATCH($A152,Attendance!$A:$A,0),0))="x")*(Attendance!$D$2:$ZZ$2=_xlfn.XLOOKUP(I$1,'Point System'!$A:$A,'Point System'!$B:$B,""))*(TEXT(Attendance!$D$1:$ZZ$1,"mmm")="Jul"))*_xlfn.XLOOKUP(I$1,'Point System'!$A:$A,'Point System'!$C:$C,0)</f>
        <v>0</v>
      </c>
      <c r="J152" s="233" cm="1">
        <f t="array" ref="J152">SUMPRODUCT((LOWER(INDEX(Attendance!$D:$ZZ,MATCH($A152,Attendance!$A:$A,0),0))="x")*(Attendance!$D$2:$ZZ$2=_xlfn.XLOOKUP(J$1,'Point System'!$A:$A,'Point System'!$B:$B,""))*(TEXT(Attendance!$D$1:$ZZ$1,"mmm")="Jul"))*_xlfn.XLOOKUP(J$1,'Point System'!$A:$A,'Point System'!$C:$C,0)</f>
        <v>0</v>
      </c>
      <c r="K152" s="233" cm="1">
        <f t="array" ref="K152">SUMPRODUCT((LOWER(INDEX(Attendance!$D:$ZZ,MATCH($A152,Attendance!$A:$A,0),0))="x")*(Attendance!$D$2:$ZZ$2=_xlfn.XLOOKUP(K$1,'Point System'!$A:$A,'Point System'!$B:$B,""))*(TEXT(Attendance!$D$1:$ZZ$1,"mmm")="Jul"))*_xlfn.XLOOKUP(K$1,'Point System'!$A:$A,'Point System'!$C:$C,0)</f>
        <v>0</v>
      </c>
      <c r="L152" s="188"/>
      <c r="M152" s="188"/>
      <c r="N152" s="188"/>
      <c r="O152" s="188"/>
      <c r="P152" s="241">
        <f t="shared" si="6"/>
        <v>0</v>
      </c>
      <c r="Q152" s="242">
        <f>IFERROR(INDEX(Deduction!$AU:$AU,MATCH($A152,Deduction!$A:$A,0))*_xlfn.XLOOKUP(Q$1,'Point System'!$E:$E,'Point System'!$G:$G,0),0)</f>
        <v>0</v>
      </c>
      <c r="R152" s="242">
        <f>IFERROR(INDEX(Deduction!$AV:$AV,MATCH($A152,Deduction!$A:$A,0))*_xlfn.XLOOKUP(R$1,'Point System'!$E:$E,'Point System'!$G:$G,0),0)</f>
        <v>0</v>
      </c>
      <c r="S152" s="242">
        <f>IFERROR(INDEX(Deduction!$AW:$AW,MATCH($A152,Deduction!$A:$A,0))*_xlfn.XLOOKUP(S$1,'Point System'!$E:$E,'Point System'!$G:$G,0),0)</f>
        <v>0</v>
      </c>
      <c r="T152" s="242">
        <f>IFERROR(INDEX(Deduction!$AX:$AX,MATCH($A152,Deduction!$A:$A,0))*_xlfn.XLOOKUP(T$1,'Point System'!$E:$E,'Point System'!$G:$G,0),0)</f>
        <v>0</v>
      </c>
      <c r="U152" s="242">
        <f>IFERROR(INDEX(Deduction!$AY:$AY,MATCH($A152,Deduction!$A:$A,0))*_xlfn.XLOOKUP(U$1,'Point System'!$E:$E,'Point System'!$G:$G,0),0)</f>
        <v>0</v>
      </c>
      <c r="V152" s="242">
        <f>IFERROR(INDEX(Deduction!$AZ:$AZ,MATCH($A152,Deduction!$A:$A,0))*_xlfn.XLOOKUP(V$1,'Point System'!$E:$E,'Point System'!$G:$G,0),0)</f>
        <v>0</v>
      </c>
      <c r="W152" s="241">
        <f t="shared" si="7"/>
        <v>0</v>
      </c>
      <c r="X152" s="241">
        <f t="shared" si="8"/>
        <v>0</v>
      </c>
      <c r="Y152" s="244" cm="1">
        <f t="array" ref="Y152">IFERROR(SUMPRODUCT((LOWER(INDEX(Attendance!$E:$ZZ,MATCH($A152,Attendance!$A:$A,0),0))="x")*(TEXT(Attendance!$E$1:$ZZ$1,"mmm")="Jul"))/SUMPRODUCT((Attendance!$E$1:$ZZ$1&lt;&gt;"")*(TEXT(Attendance!$E$1:$ZZ$1,"mmm")="Jul")),0)</f>
        <v>0</v>
      </c>
      <c r="Z152" s="245" cm="1">
        <f t="array" ref="Z152">IFERROR(SUMPRODUCT((LOWER(INDEX(Attendance!$E:$ZZ,MATCH($A152,Attendance!$A:$A,0),0))="x")*(Attendance!$E$2:$ZZ$2=_xlfn.XLOOKUP(E$1,'Point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  <row r="153" spans="1:26" ht="16.5" thickBot="1" x14ac:dyDescent="0.3">
      <c r="A153" s="198">
        <f>Attendance!A152</f>
        <v>150</v>
      </c>
      <c r="B153" s="253" t="str">
        <f>IF($A153=0,"",IFERROR(_xlfn.LET(_xlpm.x,INDEX(Attendance!$B:$B,MATCH($A153,Attendance!$A:$A,0)),IF(_xlpm.x=0,"",_xlpm.x)),""))</f>
        <v/>
      </c>
      <c r="C153" s="253" t="str">
        <f>IF($A153=0,"",IFERROR(_xlfn.LET(_xlpm.x,INDEX(Attendance!$C:$C,MATCH($A153,Attendance!$A:$A,0)),IF(_xlpm.x=0,"",_xlpm.x)),""))</f>
        <v/>
      </c>
      <c r="D153" s="253" t="str">
        <f>IF($A153=0,"",IFERROR(_xlfn.LET(_xlpm.x,INDEX(Attendance!$D:$D,MATCH($A153,Attendance!$A:$A,0)),IF(_xlpm.x=0,"",_xlpm.x)),""))</f>
        <v/>
      </c>
      <c r="E153" s="235" cm="1">
        <f t="array" ref="E153">SUMPRODUCT((LOWER(INDEX(Attendance!$D:$ZZ,MATCH($A153,Attendance!$A:$A,0),0))="x")*(Attendance!$D$2:$ZZ$2=_xlfn.XLOOKUP(E$1,'Point System'!$A:$A,'Point System'!$B:$B,""))*(TEXT(Attendance!$D$1:$ZZ$1,"mmm")="Jul"))*_xlfn.XLOOKUP(E$1,'Point System'!$A:$A,'Point System'!$C:$C,0)</f>
        <v>0</v>
      </c>
      <c r="F153" s="235" cm="1">
        <f t="array" ref="F153">SUMPRODUCT((LOWER(INDEX(Attendance!$D:$ZZ,MATCH($A153,Attendance!$A:$A,0),0))="x")*(Attendance!$D$2:$ZZ$2=_xlfn.XLOOKUP(F$1,'Point System'!$A:$A,'Point System'!$B:$B,""))*(TEXT(Attendance!$D$1:$ZZ$1,"mmm")="Jul"))*_xlfn.XLOOKUP(F$1,'Point System'!$A:$A,'Point System'!$C:$C,0)</f>
        <v>0</v>
      </c>
      <c r="G153" s="235" cm="1">
        <f t="array" ref="G153">SUMPRODUCT((LOWER(INDEX(Attendance!$D:$ZZ,MATCH($A153,Attendance!$A:$A,0),0))="x")*(Attendance!$D$2:$ZZ$2=_xlfn.XLOOKUP(G$1,'Point System'!$A:$A,'Point System'!$B:$B,""))*(TEXT(Attendance!$D$1:$ZZ$1,"mmm")="Jul"))*_xlfn.XLOOKUP(G$1,'Point System'!$A:$A,'Point System'!$C:$C,0)</f>
        <v>0</v>
      </c>
      <c r="H153" s="235" cm="1">
        <f t="array" ref="H153">SUMPRODUCT((LOWER(INDEX(Attendance!$D:$ZZ,MATCH($A153,Attendance!$A:$A,0),0))="x")*(Attendance!$D$2:$ZZ$2=_xlfn.XLOOKUP(H$1,'Point System'!$A:$A,'Point System'!$B:$B,""))*(TEXT(Attendance!$D$1:$ZZ$1,"mmm")="Jul"))*_xlfn.XLOOKUP(H$1,'Point System'!$A:$A,'Point System'!$C:$C,0)</f>
        <v>0</v>
      </c>
      <c r="I153" s="235" cm="1">
        <f t="array" ref="I153">SUMPRODUCT((LOWER(INDEX(Attendance!$D:$ZZ,MATCH($A153,Attendance!$A:$A,0),0))="x")*(Attendance!$D$2:$ZZ$2=_xlfn.XLOOKUP(I$1,'Point System'!$A:$A,'Point System'!$B:$B,""))*(TEXT(Attendance!$D$1:$ZZ$1,"mmm")="Jul"))*_xlfn.XLOOKUP(I$1,'Point System'!$A:$A,'Point System'!$C:$C,0)</f>
        <v>0</v>
      </c>
      <c r="J153" s="235" cm="1">
        <f t="array" ref="J153">SUMPRODUCT((LOWER(INDEX(Attendance!$D:$ZZ,MATCH($A153,Attendance!$A:$A,0),0))="x")*(Attendance!$D$2:$ZZ$2=_xlfn.XLOOKUP(J$1,'Point System'!$A:$A,'Point System'!$B:$B,""))*(TEXT(Attendance!$D$1:$ZZ$1,"mmm")="Jul"))*_xlfn.XLOOKUP(J$1,'Point System'!$A:$A,'Point System'!$C:$C,0)</f>
        <v>0</v>
      </c>
      <c r="K153" s="235" cm="1">
        <f t="array" ref="K153">SUMPRODUCT((LOWER(INDEX(Attendance!$D:$ZZ,MATCH($A153,Attendance!$A:$A,0),0))="x")*(Attendance!$D$2:$ZZ$2=_xlfn.XLOOKUP(K$1,'Point System'!$A:$A,'Point System'!$B:$B,""))*(TEXT(Attendance!$D$1:$ZZ$1,"mmm")="Jul"))*_xlfn.XLOOKUP(K$1,'Point System'!$A:$A,'Point System'!$C:$C,0)</f>
        <v>0</v>
      </c>
      <c r="L153" s="189"/>
      <c r="M153" s="189"/>
      <c r="N153" s="189"/>
      <c r="O153" s="189"/>
      <c r="P153" s="246">
        <f t="shared" si="6"/>
        <v>0</v>
      </c>
      <c r="Q153" s="247">
        <f>IFERROR(INDEX(Deduction!$AU:$AU,MATCH($A153,Deduction!$A:$A,0))*_xlfn.XLOOKUP(Q$1,'Point System'!$E:$E,'Point System'!$G:$G,0),0)</f>
        <v>0</v>
      </c>
      <c r="R153" s="247">
        <f>IFERROR(INDEX(Deduction!$AV:$AV,MATCH($A153,Deduction!$A:$A,0))*_xlfn.XLOOKUP(R$1,'Point System'!$E:$E,'Point System'!$G:$G,0),0)</f>
        <v>0</v>
      </c>
      <c r="S153" s="247">
        <f>IFERROR(INDEX(Deduction!$AW:$AW,MATCH($A153,Deduction!$A:$A,0))*_xlfn.XLOOKUP(S$1,'Point System'!$E:$E,'Point System'!$G:$G,0),0)</f>
        <v>0</v>
      </c>
      <c r="T153" s="247">
        <f>IFERROR(INDEX(Deduction!$AX:$AX,MATCH($A153,Deduction!$A:$A,0))*_xlfn.XLOOKUP(T$1,'Point System'!$E:$E,'Point System'!$G:$G,0),0)</f>
        <v>0</v>
      </c>
      <c r="U153" s="247">
        <f>IFERROR(INDEX(Deduction!$AY:$AY,MATCH($A153,Deduction!$A:$A,0))*_xlfn.XLOOKUP(U$1,'Point System'!$E:$E,'Point System'!$G:$G,0),0)</f>
        <v>0</v>
      </c>
      <c r="V153" s="247">
        <f>IFERROR(INDEX(Deduction!$AZ:$AZ,MATCH($A153,Deduction!$A:$A,0))*_xlfn.XLOOKUP(V$1,'Point System'!$E:$E,'Point System'!$G:$G,0),0)</f>
        <v>0</v>
      </c>
      <c r="W153" s="246">
        <f t="shared" si="7"/>
        <v>0</v>
      </c>
      <c r="X153" s="246">
        <f t="shared" si="8"/>
        <v>0</v>
      </c>
      <c r="Y153" s="249" cm="1">
        <f t="array" ref="Y153">IFERROR(SUMPRODUCT((LOWER(INDEX(Attendance!$E:$ZZ,MATCH($A153,Attendance!$A:$A,0),0))="x")*(TEXT(Attendance!$E$1:$ZZ$1,"mmm")="Jul"))/SUMPRODUCT((Attendance!$E$1:$ZZ$1&lt;&gt;"")*(TEXT(Attendance!$E$1:$ZZ$1,"mmm")="Jul")),0)</f>
        <v>0</v>
      </c>
      <c r="Z153" s="250" cm="1">
        <f t="array" ref="Z153">IFERROR(SUMPRODUCT((LOWER(INDEX(Attendance!$E:$ZZ,MATCH($A153,Attendance!$A:$A,0),0))="x")*(Attendance!$E$2:$ZZ$2=_xlfn.XLOOKUP(E$1,'Point System'!$A:$A,'Point System'!$B:$B,""))*(TEXT(Attendance!$E$1:$ZZ$1,"mmm")="Jul"))/SUMPRODUCT((Attendance!$E$2:$ZZ$2=_xlfn.XLOOKUP(E$1,'Point System'!$A:$A,'Point System'!$B:$B,""))*(TEXT(Attendance!$E$1:$ZZ$1,"mmm")="Jul")),0)</f>
        <v>0</v>
      </c>
    </row>
  </sheetData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FM152"/>
  <sheetViews>
    <sheetView topLeftCell="B1" zoomScaleNormal="100" workbookViewId="0">
      <selection activeCell="M3" sqref="M3"/>
    </sheetView>
  </sheetViews>
  <sheetFormatPr defaultRowHeight="15" x14ac:dyDescent="0.25"/>
  <cols>
    <col min="1" max="1" width="8.85546875" style="3" hidden="1" customWidth="1"/>
    <col min="2" max="2" width="13.28515625" customWidth="1"/>
    <col min="3" max="3" width="13.7109375" customWidth="1"/>
    <col min="4" max="4" width="8.85546875" style="3"/>
    <col min="6" max="6" width="11.7109375" customWidth="1"/>
  </cols>
  <sheetData>
    <row r="1" spans="1:169" s="143" customFormat="1" x14ac:dyDescent="0.25">
      <c r="A1" s="141" t="s">
        <v>73</v>
      </c>
      <c r="B1" s="142"/>
      <c r="D1" s="143" t="s">
        <v>72</v>
      </c>
      <c r="E1" s="6">
        <v>46054</v>
      </c>
      <c r="F1" s="6">
        <v>46113</v>
      </c>
      <c r="G1" s="6">
        <v>46114</v>
      </c>
      <c r="H1" s="6">
        <v>46115</v>
      </c>
      <c r="I1" s="6">
        <v>46116</v>
      </c>
      <c r="J1" s="144">
        <v>46358</v>
      </c>
      <c r="K1" s="144">
        <v>46358</v>
      </c>
      <c r="L1" s="144">
        <v>46358</v>
      </c>
      <c r="M1" s="144">
        <v>46210</v>
      </c>
      <c r="N1" s="143">
        <v>46084</v>
      </c>
      <c r="O1" s="143">
        <v>46114</v>
      </c>
      <c r="P1" s="143">
        <v>46115</v>
      </c>
      <c r="Q1" s="143">
        <v>46144</v>
      </c>
      <c r="R1" s="143">
        <v>46146</v>
      </c>
    </row>
    <row r="2" spans="1:169" s="3" customFormat="1" x14ac:dyDescent="0.25">
      <c r="A2" s="64" t="s">
        <v>0</v>
      </c>
      <c r="B2" s="119" t="s">
        <v>1</v>
      </c>
      <c r="C2" s="119" t="s">
        <v>2</v>
      </c>
      <c r="D2" s="2" t="s">
        <v>3</v>
      </c>
      <c r="E2" s="2" t="s">
        <v>25</v>
      </c>
      <c r="F2" s="2" t="s">
        <v>24</v>
      </c>
      <c r="G2" s="2" t="s">
        <v>25</v>
      </c>
      <c r="H2" s="2" t="s">
        <v>58</v>
      </c>
      <c r="I2" s="2" t="s">
        <v>59</v>
      </c>
      <c r="J2" s="2" t="s">
        <v>26</v>
      </c>
      <c r="K2" s="2" t="s">
        <v>60</v>
      </c>
      <c r="L2" s="2" t="s">
        <v>61</v>
      </c>
      <c r="M2" s="2" t="s">
        <v>24</v>
      </c>
      <c r="N2" s="2" t="s">
        <v>61</v>
      </c>
      <c r="O2" s="2" t="s">
        <v>59</v>
      </c>
      <c r="P2" s="2" t="s">
        <v>60</v>
      </c>
      <c r="Q2" s="2" t="s">
        <v>25</v>
      </c>
      <c r="R2" s="2" t="s">
        <v>24</v>
      </c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</row>
    <row r="3" spans="1:169" x14ac:dyDescent="0.25">
      <c r="A3" s="64">
        <v>1</v>
      </c>
    </row>
    <row r="4" spans="1:169" x14ac:dyDescent="0.25">
      <c r="A4" s="64">
        <v>2</v>
      </c>
    </row>
    <row r="5" spans="1:169" x14ac:dyDescent="0.25">
      <c r="A5" s="64">
        <v>3</v>
      </c>
    </row>
    <row r="6" spans="1:169" x14ac:dyDescent="0.25">
      <c r="A6" s="64">
        <v>4</v>
      </c>
    </row>
    <row r="7" spans="1:169" x14ac:dyDescent="0.25">
      <c r="A7" s="64">
        <v>7</v>
      </c>
    </row>
    <row r="8" spans="1:169" x14ac:dyDescent="0.25">
      <c r="A8" s="64">
        <v>5</v>
      </c>
    </row>
    <row r="9" spans="1:169" x14ac:dyDescent="0.25">
      <c r="A9" s="64">
        <v>6</v>
      </c>
    </row>
    <row r="10" spans="1:169" x14ac:dyDescent="0.25">
      <c r="A10" s="64">
        <v>8</v>
      </c>
    </row>
    <row r="11" spans="1:169" x14ac:dyDescent="0.25">
      <c r="A11" s="64">
        <v>9</v>
      </c>
    </row>
    <row r="12" spans="1:169" x14ac:dyDescent="0.25">
      <c r="A12" s="64">
        <v>10</v>
      </c>
    </row>
    <row r="13" spans="1:169" x14ac:dyDescent="0.25">
      <c r="A13" s="64">
        <v>11</v>
      </c>
    </row>
    <row r="14" spans="1:169" x14ac:dyDescent="0.25">
      <c r="A14" s="64">
        <v>12</v>
      </c>
    </row>
    <row r="15" spans="1:169" x14ac:dyDescent="0.25">
      <c r="A15" s="64">
        <v>13</v>
      </c>
    </row>
    <row r="16" spans="1:169" x14ac:dyDescent="0.25">
      <c r="A16" s="64">
        <v>14</v>
      </c>
    </row>
    <row r="17" spans="1:1" x14ac:dyDescent="0.25">
      <c r="A17" s="64">
        <v>15</v>
      </c>
    </row>
    <row r="18" spans="1:1" x14ac:dyDescent="0.25">
      <c r="A18" s="64">
        <v>16</v>
      </c>
    </row>
    <row r="19" spans="1:1" x14ac:dyDescent="0.25">
      <c r="A19" s="64">
        <v>17</v>
      </c>
    </row>
    <row r="20" spans="1:1" x14ac:dyDescent="0.25">
      <c r="A20" s="64">
        <v>18</v>
      </c>
    </row>
    <row r="21" spans="1:1" x14ac:dyDescent="0.25">
      <c r="A21" s="64">
        <v>19</v>
      </c>
    </row>
    <row r="22" spans="1:1" x14ac:dyDescent="0.25">
      <c r="A22" s="64">
        <v>20</v>
      </c>
    </row>
    <row r="23" spans="1:1" x14ac:dyDescent="0.25">
      <c r="A23" s="64">
        <v>21</v>
      </c>
    </row>
    <row r="24" spans="1:1" x14ac:dyDescent="0.25">
      <c r="A24" s="64">
        <v>22</v>
      </c>
    </row>
    <row r="25" spans="1:1" x14ac:dyDescent="0.25">
      <c r="A25" s="64">
        <v>23</v>
      </c>
    </row>
    <row r="26" spans="1:1" x14ac:dyDescent="0.25">
      <c r="A26" s="64">
        <v>24</v>
      </c>
    </row>
    <row r="27" spans="1:1" x14ac:dyDescent="0.25">
      <c r="A27" s="64">
        <v>25</v>
      </c>
    </row>
    <row r="28" spans="1:1" x14ac:dyDescent="0.25">
      <c r="A28" s="64">
        <v>26</v>
      </c>
    </row>
    <row r="29" spans="1:1" x14ac:dyDescent="0.25">
      <c r="A29" s="64">
        <v>27</v>
      </c>
    </row>
    <row r="30" spans="1:1" x14ac:dyDescent="0.25">
      <c r="A30" s="64">
        <v>28</v>
      </c>
    </row>
    <row r="31" spans="1:1" x14ac:dyDescent="0.25">
      <c r="A31" s="64">
        <v>29</v>
      </c>
    </row>
    <row r="32" spans="1:1" x14ac:dyDescent="0.25">
      <c r="A32" s="64">
        <v>30</v>
      </c>
    </row>
    <row r="33" spans="1:1" x14ac:dyDescent="0.25">
      <c r="A33" s="64">
        <v>31</v>
      </c>
    </row>
    <row r="34" spans="1:1" x14ac:dyDescent="0.25">
      <c r="A34" s="64">
        <v>32</v>
      </c>
    </row>
    <row r="35" spans="1:1" x14ac:dyDescent="0.25">
      <c r="A35" s="64">
        <v>33</v>
      </c>
    </row>
    <row r="36" spans="1:1" x14ac:dyDescent="0.25">
      <c r="A36" s="64">
        <v>34</v>
      </c>
    </row>
    <row r="37" spans="1:1" x14ac:dyDescent="0.25">
      <c r="A37" s="64">
        <v>35</v>
      </c>
    </row>
    <row r="38" spans="1:1" x14ac:dyDescent="0.25">
      <c r="A38" s="64">
        <v>36</v>
      </c>
    </row>
    <row r="39" spans="1:1" x14ac:dyDescent="0.25">
      <c r="A39" s="64">
        <v>37</v>
      </c>
    </row>
    <row r="40" spans="1:1" x14ac:dyDescent="0.25">
      <c r="A40" s="64">
        <v>38</v>
      </c>
    </row>
    <row r="41" spans="1:1" x14ac:dyDescent="0.25">
      <c r="A41" s="64">
        <v>39</v>
      </c>
    </row>
    <row r="42" spans="1:1" x14ac:dyDescent="0.25">
      <c r="A42" s="64">
        <v>40</v>
      </c>
    </row>
    <row r="43" spans="1:1" x14ac:dyDescent="0.25">
      <c r="A43" s="64">
        <v>41</v>
      </c>
    </row>
    <row r="44" spans="1:1" x14ac:dyDescent="0.25">
      <c r="A44" s="64">
        <v>42</v>
      </c>
    </row>
    <row r="45" spans="1:1" x14ac:dyDescent="0.25">
      <c r="A45" s="64">
        <v>43</v>
      </c>
    </row>
    <row r="46" spans="1:1" x14ac:dyDescent="0.25">
      <c r="A46" s="64">
        <v>44</v>
      </c>
    </row>
    <row r="47" spans="1:1" x14ac:dyDescent="0.25">
      <c r="A47" s="64">
        <v>45</v>
      </c>
    </row>
    <row r="48" spans="1:1" x14ac:dyDescent="0.25">
      <c r="A48" s="64">
        <v>46</v>
      </c>
    </row>
    <row r="49" spans="1:1" x14ac:dyDescent="0.25">
      <c r="A49" s="64">
        <v>47</v>
      </c>
    </row>
    <row r="50" spans="1:1" x14ac:dyDescent="0.25">
      <c r="A50" s="64">
        <v>48</v>
      </c>
    </row>
    <row r="51" spans="1:1" x14ac:dyDescent="0.25">
      <c r="A51" s="64">
        <v>49</v>
      </c>
    </row>
    <row r="52" spans="1:1" x14ac:dyDescent="0.25">
      <c r="A52" s="64">
        <v>50</v>
      </c>
    </row>
    <row r="53" spans="1:1" x14ac:dyDescent="0.25">
      <c r="A53" s="64">
        <v>51</v>
      </c>
    </row>
    <row r="54" spans="1:1" x14ac:dyDescent="0.25">
      <c r="A54" s="64">
        <v>52</v>
      </c>
    </row>
    <row r="55" spans="1:1" x14ac:dyDescent="0.25">
      <c r="A55" s="64">
        <v>53</v>
      </c>
    </row>
    <row r="56" spans="1:1" x14ac:dyDescent="0.25">
      <c r="A56" s="64">
        <v>54</v>
      </c>
    </row>
    <row r="57" spans="1:1" x14ac:dyDescent="0.25">
      <c r="A57" s="64">
        <v>55</v>
      </c>
    </row>
    <row r="58" spans="1:1" x14ac:dyDescent="0.25">
      <c r="A58" s="64">
        <v>56</v>
      </c>
    </row>
    <row r="59" spans="1:1" x14ac:dyDescent="0.25">
      <c r="A59" s="64">
        <v>57</v>
      </c>
    </row>
    <row r="60" spans="1:1" x14ac:dyDescent="0.25">
      <c r="A60" s="64">
        <v>58</v>
      </c>
    </row>
    <row r="61" spans="1:1" x14ac:dyDescent="0.25">
      <c r="A61" s="64">
        <v>59</v>
      </c>
    </row>
    <row r="62" spans="1:1" x14ac:dyDescent="0.25">
      <c r="A62" s="64">
        <v>60</v>
      </c>
    </row>
    <row r="63" spans="1:1" x14ac:dyDescent="0.25">
      <c r="A63" s="64">
        <v>61</v>
      </c>
    </row>
    <row r="64" spans="1:1" x14ac:dyDescent="0.25">
      <c r="A64" s="64">
        <v>62</v>
      </c>
    </row>
    <row r="65" spans="1:1" x14ac:dyDescent="0.25">
      <c r="A65" s="64">
        <v>63</v>
      </c>
    </row>
    <row r="66" spans="1:1" x14ac:dyDescent="0.25">
      <c r="A66" s="64">
        <v>64</v>
      </c>
    </row>
    <row r="67" spans="1:1" x14ac:dyDescent="0.25">
      <c r="A67" s="64">
        <v>65</v>
      </c>
    </row>
    <row r="68" spans="1:1" x14ac:dyDescent="0.25">
      <c r="A68" s="64">
        <v>66</v>
      </c>
    </row>
    <row r="69" spans="1:1" x14ac:dyDescent="0.25">
      <c r="A69" s="64">
        <v>67</v>
      </c>
    </row>
    <row r="70" spans="1:1" x14ac:dyDescent="0.25">
      <c r="A70" s="64">
        <v>68</v>
      </c>
    </row>
    <row r="71" spans="1:1" x14ac:dyDescent="0.25">
      <c r="A71" s="64">
        <v>69</v>
      </c>
    </row>
    <row r="72" spans="1:1" x14ac:dyDescent="0.25">
      <c r="A72" s="64">
        <v>70</v>
      </c>
    </row>
    <row r="73" spans="1:1" x14ac:dyDescent="0.25">
      <c r="A73" s="64">
        <v>71</v>
      </c>
    </row>
    <row r="74" spans="1:1" x14ac:dyDescent="0.25">
      <c r="A74" s="64">
        <v>72</v>
      </c>
    </row>
    <row r="75" spans="1:1" x14ac:dyDescent="0.25">
      <c r="A75" s="64">
        <v>73</v>
      </c>
    </row>
    <row r="76" spans="1:1" x14ac:dyDescent="0.25">
      <c r="A76" s="64">
        <v>74</v>
      </c>
    </row>
    <row r="77" spans="1:1" x14ac:dyDescent="0.25">
      <c r="A77" s="64">
        <v>75</v>
      </c>
    </row>
    <row r="78" spans="1:1" x14ac:dyDescent="0.25">
      <c r="A78" s="64">
        <v>76</v>
      </c>
    </row>
    <row r="79" spans="1:1" x14ac:dyDescent="0.25">
      <c r="A79" s="64">
        <v>77</v>
      </c>
    </row>
    <row r="80" spans="1:1" x14ac:dyDescent="0.25">
      <c r="A80" s="64">
        <v>78</v>
      </c>
    </row>
    <row r="81" spans="1:1" x14ac:dyDescent="0.25">
      <c r="A81" s="64">
        <v>79</v>
      </c>
    </row>
    <row r="82" spans="1:1" x14ac:dyDescent="0.25">
      <c r="A82" s="64">
        <v>80</v>
      </c>
    </row>
    <row r="83" spans="1:1" x14ac:dyDescent="0.25">
      <c r="A83" s="64">
        <v>81</v>
      </c>
    </row>
    <row r="84" spans="1:1" x14ac:dyDescent="0.25">
      <c r="A84" s="64">
        <v>82</v>
      </c>
    </row>
    <row r="85" spans="1:1" x14ac:dyDescent="0.25">
      <c r="A85" s="64">
        <v>83</v>
      </c>
    </row>
    <row r="86" spans="1:1" x14ac:dyDescent="0.25">
      <c r="A86" s="64">
        <v>84</v>
      </c>
    </row>
    <row r="87" spans="1:1" x14ac:dyDescent="0.25">
      <c r="A87" s="64">
        <v>85</v>
      </c>
    </row>
    <row r="88" spans="1:1" x14ac:dyDescent="0.25">
      <c r="A88" s="64">
        <v>86</v>
      </c>
    </row>
    <row r="89" spans="1:1" x14ac:dyDescent="0.25">
      <c r="A89" s="64">
        <v>87</v>
      </c>
    </row>
    <row r="90" spans="1:1" x14ac:dyDescent="0.25">
      <c r="A90" s="64">
        <v>88</v>
      </c>
    </row>
    <row r="91" spans="1:1" x14ac:dyDescent="0.25">
      <c r="A91" s="64">
        <v>89</v>
      </c>
    </row>
    <row r="92" spans="1:1" x14ac:dyDescent="0.25">
      <c r="A92" s="64">
        <v>90</v>
      </c>
    </row>
    <row r="93" spans="1:1" x14ac:dyDescent="0.25">
      <c r="A93" s="64">
        <v>91</v>
      </c>
    </row>
    <row r="94" spans="1:1" x14ac:dyDescent="0.25">
      <c r="A94" s="64">
        <v>92</v>
      </c>
    </row>
    <row r="95" spans="1:1" x14ac:dyDescent="0.25">
      <c r="A95" s="64">
        <v>93</v>
      </c>
    </row>
    <row r="96" spans="1:1" x14ac:dyDescent="0.25">
      <c r="A96" s="64">
        <v>94</v>
      </c>
    </row>
    <row r="97" spans="1:1" x14ac:dyDescent="0.25">
      <c r="A97" s="64">
        <v>95</v>
      </c>
    </row>
    <row r="98" spans="1:1" x14ac:dyDescent="0.25">
      <c r="A98" s="64">
        <v>96</v>
      </c>
    </row>
    <row r="99" spans="1:1" x14ac:dyDescent="0.25">
      <c r="A99" s="64">
        <v>97</v>
      </c>
    </row>
    <row r="100" spans="1:1" x14ac:dyDescent="0.25">
      <c r="A100" s="64">
        <v>98</v>
      </c>
    </row>
    <row r="101" spans="1:1" x14ac:dyDescent="0.25">
      <c r="A101" s="64">
        <v>99</v>
      </c>
    </row>
    <row r="102" spans="1:1" x14ac:dyDescent="0.25">
      <c r="A102" s="64">
        <v>100</v>
      </c>
    </row>
    <row r="103" spans="1:1" x14ac:dyDescent="0.25">
      <c r="A103" s="64">
        <v>101</v>
      </c>
    </row>
    <row r="104" spans="1:1" x14ac:dyDescent="0.25">
      <c r="A104" s="64">
        <v>102</v>
      </c>
    </row>
    <row r="105" spans="1:1" x14ac:dyDescent="0.25">
      <c r="A105" s="64">
        <v>103</v>
      </c>
    </row>
    <row r="106" spans="1:1" x14ac:dyDescent="0.25">
      <c r="A106" s="64">
        <v>104</v>
      </c>
    </row>
    <row r="107" spans="1:1" x14ac:dyDescent="0.25">
      <c r="A107" s="64">
        <v>105</v>
      </c>
    </row>
    <row r="108" spans="1:1" x14ac:dyDescent="0.25">
      <c r="A108" s="64">
        <v>106</v>
      </c>
    </row>
    <row r="109" spans="1:1" x14ac:dyDescent="0.25">
      <c r="A109" s="64">
        <v>107</v>
      </c>
    </row>
    <row r="110" spans="1:1" x14ac:dyDescent="0.25">
      <c r="A110" s="64">
        <v>108</v>
      </c>
    </row>
    <row r="111" spans="1:1" x14ac:dyDescent="0.25">
      <c r="A111" s="64">
        <v>109</v>
      </c>
    </row>
    <row r="112" spans="1:1" x14ac:dyDescent="0.25">
      <c r="A112" s="64">
        <v>110</v>
      </c>
    </row>
    <row r="113" spans="1:1" x14ac:dyDescent="0.25">
      <c r="A113" s="64">
        <v>111</v>
      </c>
    </row>
    <row r="114" spans="1:1" x14ac:dyDescent="0.25">
      <c r="A114" s="64">
        <v>112</v>
      </c>
    </row>
    <row r="115" spans="1:1" x14ac:dyDescent="0.25">
      <c r="A115" s="64">
        <v>113</v>
      </c>
    </row>
    <row r="116" spans="1:1" x14ac:dyDescent="0.25">
      <c r="A116" s="64">
        <v>114</v>
      </c>
    </row>
    <row r="117" spans="1:1" x14ac:dyDescent="0.25">
      <c r="A117" s="64">
        <v>115</v>
      </c>
    </row>
    <row r="118" spans="1:1" x14ac:dyDescent="0.25">
      <c r="A118" s="64">
        <v>116</v>
      </c>
    </row>
    <row r="119" spans="1:1" x14ac:dyDescent="0.25">
      <c r="A119" s="64">
        <v>117</v>
      </c>
    </row>
    <row r="120" spans="1:1" x14ac:dyDescent="0.25">
      <c r="A120" s="64">
        <v>118</v>
      </c>
    </row>
    <row r="121" spans="1:1" x14ac:dyDescent="0.25">
      <c r="A121" s="64">
        <v>119</v>
      </c>
    </row>
    <row r="122" spans="1:1" x14ac:dyDescent="0.25">
      <c r="A122" s="64">
        <v>120</v>
      </c>
    </row>
    <row r="123" spans="1:1" x14ac:dyDescent="0.25">
      <c r="A123" s="64">
        <v>121</v>
      </c>
    </row>
    <row r="124" spans="1:1" x14ac:dyDescent="0.25">
      <c r="A124" s="64">
        <v>122</v>
      </c>
    </row>
    <row r="125" spans="1:1" x14ac:dyDescent="0.25">
      <c r="A125" s="64">
        <v>123</v>
      </c>
    </row>
    <row r="126" spans="1:1" x14ac:dyDescent="0.25">
      <c r="A126" s="64">
        <v>124</v>
      </c>
    </row>
    <row r="127" spans="1:1" x14ac:dyDescent="0.25">
      <c r="A127" s="64">
        <v>125</v>
      </c>
    </row>
    <row r="128" spans="1:1" x14ac:dyDescent="0.25">
      <c r="A128" s="64">
        <v>126</v>
      </c>
    </row>
    <row r="129" spans="1:1" x14ac:dyDescent="0.25">
      <c r="A129" s="64">
        <v>127</v>
      </c>
    </row>
    <row r="130" spans="1:1" x14ac:dyDescent="0.25">
      <c r="A130" s="64">
        <v>128</v>
      </c>
    </row>
    <row r="131" spans="1:1" x14ac:dyDescent="0.25">
      <c r="A131" s="64">
        <v>129</v>
      </c>
    </row>
    <row r="132" spans="1:1" x14ac:dyDescent="0.25">
      <c r="A132" s="64">
        <v>130</v>
      </c>
    </row>
    <row r="133" spans="1:1" x14ac:dyDescent="0.25">
      <c r="A133" s="64">
        <v>131</v>
      </c>
    </row>
    <row r="134" spans="1:1" x14ac:dyDescent="0.25">
      <c r="A134" s="64">
        <v>132</v>
      </c>
    </row>
    <row r="135" spans="1:1" x14ac:dyDescent="0.25">
      <c r="A135" s="64">
        <v>133</v>
      </c>
    </row>
    <row r="136" spans="1:1" x14ac:dyDescent="0.25">
      <c r="A136" s="64">
        <v>134</v>
      </c>
    </row>
    <row r="137" spans="1:1" x14ac:dyDescent="0.25">
      <c r="A137" s="64">
        <v>135</v>
      </c>
    </row>
    <row r="138" spans="1:1" x14ac:dyDescent="0.25">
      <c r="A138" s="64">
        <v>136</v>
      </c>
    </row>
    <row r="139" spans="1:1" x14ac:dyDescent="0.25">
      <c r="A139" s="64">
        <v>137</v>
      </c>
    </row>
    <row r="140" spans="1:1" x14ac:dyDescent="0.25">
      <c r="A140" s="64">
        <v>138</v>
      </c>
    </row>
    <row r="141" spans="1:1" x14ac:dyDescent="0.25">
      <c r="A141" s="64">
        <v>139</v>
      </c>
    </row>
    <row r="142" spans="1:1" x14ac:dyDescent="0.25">
      <c r="A142" s="64">
        <v>140</v>
      </c>
    </row>
    <row r="143" spans="1:1" x14ac:dyDescent="0.25">
      <c r="A143" s="64">
        <v>141</v>
      </c>
    </row>
    <row r="144" spans="1:1" x14ac:dyDescent="0.25">
      <c r="A144" s="64">
        <v>142</v>
      </c>
    </row>
    <row r="145" spans="1:1" x14ac:dyDescent="0.25">
      <c r="A145" s="64">
        <v>143</v>
      </c>
    </row>
    <row r="146" spans="1:1" x14ac:dyDescent="0.25">
      <c r="A146" s="64">
        <v>144</v>
      </c>
    </row>
    <row r="147" spans="1:1" x14ac:dyDescent="0.25">
      <c r="A147" s="64">
        <v>145</v>
      </c>
    </row>
    <row r="148" spans="1:1" x14ac:dyDescent="0.25">
      <c r="A148" s="64">
        <v>146</v>
      </c>
    </row>
    <row r="149" spans="1:1" x14ac:dyDescent="0.25">
      <c r="A149" s="64">
        <v>147</v>
      </c>
    </row>
    <row r="150" spans="1:1" x14ac:dyDescent="0.25">
      <c r="A150" s="64">
        <v>148</v>
      </c>
    </row>
    <row r="151" spans="1:1" x14ac:dyDescent="0.25">
      <c r="A151" s="64">
        <v>149</v>
      </c>
    </row>
    <row r="152" spans="1:1" x14ac:dyDescent="0.25">
      <c r="A152" s="64">
        <v>150</v>
      </c>
    </row>
  </sheetData>
  <dataValidations count="1">
    <dataValidation type="list" allowBlank="1" showInputMessage="1" showErrorMessage="1" sqref="E3:EI152" xr:uid="{00000000-0002-0000-0000-000000000000}">
      <formula1>"X"</formula1>
    </dataValidation>
  </dataValidations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8C484C5-4178-4513-9C83-82D2E9703E0A}">
          <x14:formula1>
            <xm:f>'Point System'!$B$2:$B$8</xm:f>
          </x14:formula1>
          <xm:sqref>E2:FM2</xm:sqref>
        </x14:dataValidation>
        <x14:dataValidation type="list" allowBlank="1" showInputMessage="1" showErrorMessage="1" xr:uid="{1A4461E5-7DE9-4CC5-B48D-D8B9E79D3E00}">
          <x14:formula1>
            <xm:f>Platoons!$B$2:$P$2</xm:f>
          </x14:formula1>
          <xm:sqref>D4:D152 D3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P21"/>
  <sheetViews>
    <sheetView topLeftCell="B2" workbookViewId="0">
      <selection activeCell="B3" sqref="B3"/>
    </sheetView>
  </sheetViews>
  <sheetFormatPr defaultColWidth="8.85546875" defaultRowHeight="15" x14ac:dyDescent="0.25"/>
  <cols>
    <col min="1" max="1" width="16.140625" hidden="1" customWidth="1"/>
    <col min="2" max="16" width="20.7109375" customWidth="1"/>
  </cols>
  <sheetData>
    <row r="1" spans="1:16" hidden="1" x14ac:dyDescent="0.25">
      <c r="A1" s="11" t="s">
        <v>76</v>
      </c>
      <c r="B1" s="11" t="s">
        <v>79</v>
      </c>
      <c r="C1" s="11" t="s">
        <v>86</v>
      </c>
      <c r="D1" s="11" t="s">
        <v>87</v>
      </c>
      <c r="E1" s="11" t="s">
        <v>80</v>
      </c>
      <c r="F1" s="11" t="s">
        <v>81</v>
      </c>
      <c r="G1" s="11" t="s">
        <v>82</v>
      </c>
      <c r="H1" s="11" t="s">
        <v>83</v>
      </c>
      <c r="I1" s="11" t="s">
        <v>84</v>
      </c>
      <c r="J1" s="11" t="s">
        <v>85</v>
      </c>
      <c r="K1" s="11" t="s">
        <v>88</v>
      </c>
      <c r="L1" s="11" t="s">
        <v>89</v>
      </c>
      <c r="M1" s="11" t="s">
        <v>90</v>
      </c>
      <c r="N1" s="11" t="s">
        <v>91</v>
      </c>
      <c r="O1" s="11" t="s">
        <v>92</v>
      </c>
      <c r="P1" s="11" t="s">
        <v>93</v>
      </c>
    </row>
    <row r="2" spans="1:16" ht="18.75" customHeight="1" x14ac:dyDescent="0.3">
      <c r="A2" s="11" t="s">
        <v>77</v>
      </c>
      <c r="B2" s="76">
        <v>1</v>
      </c>
      <c r="C2" s="76">
        <v>2</v>
      </c>
      <c r="D2" s="76">
        <v>3</v>
      </c>
      <c r="E2" s="76">
        <v>4</v>
      </c>
      <c r="F2" s="76">
        <v>5</v>
      </c>
      <c r="G2" s="76">
        <v>6</v>
      </c>
      <c r="H2" s="76">
        <v>7</v>
      </c>
      <c r="I2" s="76">
        <v>8</v>
      </c>
      <c r="J2" s="76">
        <v>9</v>
      </c>
      <c r="K2" s="76">
        <v>10</v>
      </c>
      <c r="L2" s="76">
        <v>11</v>
      </c>
      <c r="M2" s="76">
        <v>12</v>
      </c>
      <c r="N2" s="76">
        <v>13</v>
      </c>
      <c r="O2" s="76">
        <v>14</v>
      </c>
      <c r="P2" s="76">
        <v>15</v>
      </c>
    </row>
    <row r="3" spans="1:16" ht="14.45" customHeight="1" x14ac:dyDescent="0.25">
      <c r="A3" t="s">
        <v>78</v>
      </c>
      <c r="B3" s="50" t="str" cm="1">
        <f t="array" ref="B3">IFERROR(INDEX(_xlfn._xlws.SORT(_xlfn._xlws.FILTER(Attendance!$B$3:$B$152&amp;", "&amp;Attendance!$C$3:$C$152,Attendance!$D$3:$D$152=B$2)),ROW(A1)),"")</f>
        <v/>
      </c>
      <c r="C3" s="50" t="str" cm="1">
        <f t="array" ref="C3">IFERROR(INDEX(_xlfn._xlws.SORT(_xlfn._xlws.FILTER(Attendance!$B$3:$B$152&amp;", "&amp;Attendance!$C$3:$C$152,Attendance!$D$3:$D$152=C$2)),ROW(B1)),"")</f>
        <v/>
      </c>
      <c r="D3" s="50" t="str" cm="1">
        <f t="array" ref="D3">IFERROR(INDEX(_xlfn._xlws.SORT(_xlfn._xlws.FILTER(Attendance!$B$3:$B$152&amp;", "&amp;Attendance!$C$3:$C$152,Attendance!$D$3:$D$152=D$2)),ROW(C1)),"")</f>
        <v/>
      </c>
      <c r="E3" s="50" t="str" cm="1">
        <f t="array" ref="E3">IFERROR(INDEX(_xlfn._xlws.SORT(_xlfn._xlws.FILTER(Attendance!$B$3:$B$152&amp;", "&amp;Attendance!$C$3:$C$152,Attendance!$D$3:$D$152=E$2)),ROW(D1)),"")</f>
        <v/>
      </c>
      <c r="F3" s="50" t="str" cm="1">
        <f t="array" ref="F3">IFERROR(INDEX(_xlfn._xlws.SORT(_xlfn._xlws.FILTER(Attendance!$B$3:$B$152&amp;", "&amp;Attendance!$C$3:$C$152,Attendance!$D$3:$D$152=F$2)),ROW(E1)),"")</f>
        <v/>
      </c>
      <c r="G3" s="50" t="str" cm="1">
        <f t="array" ref="G3">IFERROR(INDEX(_xlfn._xlws.SORT(_xlfn._xlws.FILTER(Attendance!$B$3:$B$152&amp;", "&amp;Attendance!$C$3:$C$152,Attendance!$D$3:$D$152=G$2)),ROW(F1)),"")</f>
        <v/>
      </c>
      <c r="H3" s="50" t="str" cm="1">
        <f t="array" ref="H3">IFERROR(INDEX(_xlfn._xlws.SORT(_xlfn._xlws.FILTER(Attendance!$B$3:$B$152&amp;", "&amp;Attendance!$C$3:$C$152,Attendance!$D$3:$D$152=H$2)),ROW(G1)),"")</f>
        <v/>
      </c>
      <c r="I3" s="50" t="str" cm="1">
        <f t="array" ref="I3">IFERROR(INDEX(_xlfn._xlws.SORT(_xlfn._xlws.FILTER(Attendance!$B$3:$B$152&amp;", "&amp;Attendance!$C$3:$C$152,Attendance!$D$3:$D$152=I$2)),ROW(H1)),"")</f>
        <v/>
      </c>
      <c r="J3" s="50" t="str" cm="1">
        <f t="array" ref="J3">IFERROR(INDEX(_xlfn._xlws.SORT(_xlfn._xlws.FILTER(Attendance!$B$3:$B$152&amp;", "&amp;Attendance!$C$3:$C$152,Attendance!$D$3:$D$152=J$2)),ROW(I1)),"")</f>
        <v/>
      </c>
      <c r="K3" s="50" t="str" cm="1">
        <f t="array" ref="K3">IFERROR(INDEX(_xlfn._xlws.SORT(_xlfn._xlws.FILTER(Attendance!$B$3:$B$152&amp;", "&amp;Attendance!$C$3:$C$152,Attendance!$D$3:$D$152=K$2)),ROW(J1)),"")</f>
        <v/>
      </c>
      <c r="L3" s="50" t="str" cm="1">
        <f t="array" ref="L3">IFERROR(INDEX(_xlfn._xlws.SORT(_xlfn._xlws.FILTER(Attendance!$B$3:$B$152&amp;", "&amp;Attendance!$C$3:$C$152,Attendance!$D$3:$D$152=L$2)),ROW(K1)),"")</f>
        <v/>
      </c>
      <c r="M3" s="50" t="str" cm="1">
        <f t="array" ref="M3">IFERROR(INDEX(_xlfn._xlws.SORT(_xlfn._xlws.FILTER(Attendance!$B$3:$B$152&amp;", "&amp;Attendance!$C$3:$C$152,Attendance!$D$3:$D$152=M$2)),ROW(L1)),"")</f>
        <v/>
      </c>
      <c r="N3" s="50" t="str" cm="1">
        <f t="array" ref="N3">IFERROR(INDEX(_xlfn._xlws.SORT(_xlfn._xlws.FILTER(Attendance!$B$3:$B$152&amp;", "&amp;Attendance!$C$3:$C$152,Attendance!$D$3:$D$152=N$2)),ROW(M1)),"")</f>
        <v/>
      </c>
      <c r="O3" s="50" t="str" cm="1">
        <f t="array" ref="O3">IFERROR(INDEX(_xlfn._xlws.SORT(_xlfn._xlws.FILTER(Attendance!$B$3:$B$152&amp;", "&amp;Attendance!$C$3:$C$152,Attendance!$D$3:$D$152=O$2)),ROW(N1)),"")</f>
        <v/>
      </c>
      <c r="P3" s="50" t="str" cm="1">
        <f t="array" ref="P3">IFERROR(INDEX(_xlfn._xlws.SORT(_xlfn._xlws.FILTER(Attendance!$B$3:$B$152&amp;", "&amp;Attendance!$C$3:$C$152,Attendance!$D$3:$D$152=P$2)),ROW(O1)),"")</f>
        <v/>
      </c>
    </row>
    <row r="4" spans="1:16" ht="14.45" customHeight="1" x14ac:dyDescent="0.25">
      <c r="B4" s="50" t="str" cm="1">
        <f t="array" ref="B4">IFERROR(INDEX(_xlfn._xlws.SORT(_xlfn._xlws.FILTER(Attendance!$B$3:$B$152&amp;", "&amp;Attendance!$C$3:$C$152,Attendance!$D$3:$D$152=B$2)),ROW(A2)),"")</f>
        <v/>
      </c>
      <c r="C4" s="50" t="str" cm="1">
        <f t="array" ref="C4">IFERROR(INDEX(_xlfn._xlws.SORT(_xlfn._xlws.FILTER(Attendance!$B$3:$B$152&amp;", "&amp;Attendance!$C$3:$C$152,Attendance!$D$3:$D$152=C$2)),ROW(B2)),"")</f>
        <v/>
      </c>
      <c r="D4" s="50" t="str" cm="1">
        <f t="array" ref="D4">IFERROR(INDEX(_xlfn._xlws.SORT(_xlfn._xlws.FILTER(Attendance!$B$3:$B$152&amp;", "&amp;Attendance!$C$3:$C$152,Attendance!$D$3:$D$152=D$2)),ROW(C2)),"")</f>
        <v/>
      </c>
      <c r="E4" s="50" t="str" cm="1">
        <f t="array" ref="E4">IFERROR(INDEX(_xlfn._xlws.SORT(_xlfn._xlws.FILTER(Attendance!$B$3:$B$152&amp;", "&amp;Attendance!$C$3:$C$152,Attendance!$D$3:$D$152=E$2)),ROW(D2)),"")</f>
        <v/>
      </c>
      <c r="F4" s="50" t="str" cm="1">
        <f t="array" ref="F4">IFERROR(INDEX(_xlfn._xlws.SORT(_xlfn._xlws.FILTER(Attendance!$B$3:$B$152&amp;", "&amp;Attendance!$C$3:$C$152,Attendance!$D$3:$D$152=F$2)),ROW(E2)),"")</f>
        <v/>
      </c>
      <c r="G4" s="50" t="str" cm="1">
        <f t="array" ref="G4">IFERROR(INDEX(_xlfn._xlws.SORT(_xlfn._xlws.FILTER(Attendance!$B$3:$B$152&amp;", "&amp;Attendance!$C$3:$C$152,Attendance!$D$3:$D$152=G$2)),ROW(F2)),"")</f>
        <v/>
      </c>
      <c r="H4" s="50" t="str" cm="1">
        <f t="array" ref="H4">IFERROR(INDEX(_xlfn._xlws.SORT(_xlfn._xlws.FILTER(Attendance!$B$3:$B$152&amp;", "&amp;Attendance!$C$3:$C$152,Attendance!$D$3:$D$152=H$2)),ROW(G2)),"")</f>
        <v/>
      </c>
      <c r="I4" s="50" t="str" cm="1">
        <f t="array" ref="I4">IFERROR(INDEX(_xlfn._xlws.SORT(_xlfn._xlws.FILTER(Attendance!$B$3:$B$152&amp;", "&amp;Attendance!$C$3:$C$152,Attendance!$D$3:$D$152=I$2)),ROW(H2)),"")</f>
        <v/>
      </c>
      <c r="J4" s="50" t="str" cm="1">
        <f t="array" ref="J4">IFERROR(INDEX(_xlfn._xlws.SORT(_xlfn._xlws.FILTER(Attendance!$B$3:$B$152&amp;", "&amp;Attendance!$C$3:$C$152,Attendance!$D$3:$D$152=J$2)),ROW(I2)),"")</f>
        <v/>
      </c>
      <c r="K4" s="50" t="str" cm="1">
        <f t="array" ref="K4">IFERROR(INDEX(_xlfn._xlws.SORT(_xlfn._xlws.FILTER(Attendance!$B$3:$B$152&amp;", "&amp;Attendance!$C$3:$C$152,Attendance!$D$3:$D$152=K$2)),ROW(J2)),"")</f>
        <v/>
      </c>
      <c r="L4" s="50" t="str" cm="1">
        <f t="array" ref="L4">IFERROR(INDEX(_xlfn._xlws.SORT(_xlfn._xlws.FILTER(Attendance!$B$3:$B$152&amp;", "&amp;Attendance!$C$3:$C$152,Attendance!$D$3:$D$152=L$2)),ROW(K2)),"")</f>
        <v/>
      </c>
      <c r="M4" s="50" t="str" cm="1">
        <f t="array" ref="M4">IFERROR(INDEX(_xlfn._xlws.SORT(_xlfn._xlws.FILTER(Attendance!$B$3:$B$152&amp;", "&amp;Attendance!$C$3:$C$152,Attendance!$D$3:$D$152=M$2)),ROW(L2)),"")</f>
        <v/>
      </c>
      <c r="N4" s="50" t="str" cm="1">
        <f t="array" ref="N4">IFERROR(INDEX(_xlfn._xlws.SORT(_xlfn._xlws.FILTER(Attendance!$B$3:$B$152&amp;", "&amp;Attendance!$C$3:$C$152,Attendance!$D$3:$D$152=N$2)),ROW(M2)),"")</f>
        <v/>
      </c>
      <c r="O4" s="50" t="str" cm="1">
        <f t="array" ref="O4">IFERROR(INDEX(_xlfn._xlws.SORT(_xlfn._xlws.FILTER(Attendance!$B$3:$B$152&amp;", "&amp;Attendance!$C$3:$C$152,Attendance!$D$3:$D$152=O$2)),ROW(N2)),"")</f>
        <v/>
      </c>
      <c r="P4" s="50" t="str" cm="1">
        <f t="array" ref="P4">IFERROR(INDEX(_xlfn._xlws.SORT(_xlfn._xlws.FILTER(Attendance!$B$3:$B$152&amp;", "&amp;Attendance!$C$3:$C$152,Attendance!$D$3:$D$152=P$2)),ROW(O2)),"")</f>
        <v/>
      </c>
    </row>
    <row r="5" spans="1:16" ht="14.45" customHeight="1" x14ac:dyDescent="0.25">
      <c r="B5" s="50" t="str" cm="1">
        <f t="array" ref="B5">IFERROR(INDEX(_xlfn._xlws.SORT(_xlfn._xlws.FILTER(Attendance!$B$3:$B$152&amp;", "&amp;Attendance!$C$3:$C$152,Attendance!$D$3:$D$152=B$2)),ROW(A3)),"")</f>
        <v/>
      </c>
      <c r="C5" s="50" t="str" cm="1">
        <f t="array" ref="C5">IFERROR(INDEX(_xlfn._xlws.SORT(_xlfn._xlws.FILTER(Attendance!$B$3:$B$152&amp;", "&amp;Attendance!$C$3:$C$152,Attendance!$D$3:$D$152=C$2)),ROW(B3)),"")</f>
        <v/>
      </c>
      <c r="D5" s="50" t="str" cm="1">
        <f t="array" ref="D5">IFERROR(INDEX(_xlfn._xlws.SORT(_xlfn._xlws.FILTER(Attendance!$B$3:$B$152&amp;", "&amp;Attendance!$C$3:$C$152,Attendance!$D$3:$D$152=D$2)),ROW(C3)),"")</f>
        <v/>
      </c>
      <c r="E5" s="50" t="str" cm="1">
        <f t="array" ref="E5">IFERROR(INDEX(_xlfn._xlws.SORT(_xlfn._xlws.FILTER(Attendance!$B$3:$B$152&amp;", "&amp;Attendance!$C$3:$C$152,Attendance!$D$3:$D$152=E$2)),ROW(D3)),"")</f>
        <v/>
      </c>
      <c r="F5" s="50" t="str" cm="1">
        <f t="array" ref="F5">IFERROR(INDEX(_xlfn._xlws.SORT(_xlfn._xlws.FILTER(Attendance!$B$3:$B$152&amp;", "&amp;Attendance!$C$3:$C$152,Attendance!$D$3:$D$152=F$2)),ROW(E3)),"")</f>
        <v/>
      </c>
      <c r="G5" s="50" t="str" cm="1">
        <f t="array" ref="G5">IFERROR(INDEX(_xlfn._xlws.SORT(_xlfn._xlws.FILTER(Attendance!$B$3:$B$152&amp;", "&amp;Attendance!$C$3:$C$152,Attendance!$D$3:$D$152=G$2)),ROW(F3)),"")</f>
        <v/>
      </c>
      <c r="H5" s="50" t="str" cm="1">
        <f t="array" ref="H5">IFERROR(INDEX(_xlfn._xlws.SORT(_xlfn._xlws.FILTER(Attendance!$B$3:$B$152&amp;", "&amp;Attendance!$C$3:$C$152,Attendance!$D$3:$D$152=H$2)),ROW(G3)),"")</f>
        <v/>
      </c>
      <c r="I5" s="50" t="str" cm="1">
        <f t="array" ref="I5">IFERROR(INDEX(_xlfn._xlws.SORT(_xlfn._xlws.FILTER(Attendance!$B$3:$B$152&amp;", "&amp;Attendance!$C$3:$C$152,Attendance!$D$3:$D$152=I$2)),ROW(H3)),"")</f>
        <v/>
      </c>
      <c r="J5" s="50" t="str" cm="1">
        <f t="array" ref="J5">IFERROR(INDEX(_xlfn._xlws.SORT(_xlfn._xlws.FILTER(Attendance!$B$3:$B$152&amp;", "&amp;Attendance!$C$3:$C$152,Attendance!$D$3:$D$152=J$2)),ROW(I3)),"")</f>
        <v/>
      </c>
      <c r="K5" s="50" t="str" cm="1">
        <f t="array" ref="K5">IFERROR(INDEX(_xlfn._xlws.SORT(_xlfn._xlws.FILTER(Attendance!$B$3:$B$152&amp;", "&amp;Attendance!$C$3:$C$152,Attendance!$D$3:$D$152=K$2)),ROW(J3)),"")</f>
        <v/>
      </c>
      <c r="L5" s="50" t="str" cm="1">
        <f t="array" ref="L5">IFERROR(INDEX(_xlfn._xlws.SORT(_xlfn._xlws.FILTER(Attendance!$B$3:$B$152&amp;", "&amp;Attendance!$C$3:$C$152,Attendance!$D$3:$D$152=L$2)),ROW(K3)),"")</f>
        <v/>
      </c>
      <c r="M5" s="50" t="str" cm="1">
        <f t="array" ref="M5">IFERROR(INDEX(_xlfn._xlws.SORT(_xlfn._xlws.FILTER(Attendance!$B$3:$B$152&amp;", "&amp;Attendance!$C$3:$C$152,Attendance!$D$3:$D$152=M$2)),ROW(L3)),"")</f>
        <v/>
      </c>
      <c r="N5" s="50" t="str" cm="1">
        <f t="array" ref="N5">IFERROR(INDEX(_xlfn._xlws.SORT(_xlfn._xlws.FILTER(Attendance!$B$3:$B$152&amp;", "&amp;Attendance!$C$3:$C$152,Attendance!$D$3:$D$152=N$2)),ROW(M3)),"")</f>
        <v/>
      </c>
      <c r="O5" s="50" t="str" cm="1">
        <f t="array" ref="O5">IFERROR(INDEX(_xlfn._xlws.SORT(_xlfn._xlws.FILTER(Attendance!$B$3:$B$152&amp;", "&amp;Attendance!$C$3:$C$152,Attendance!$D$3:$D$152=O$2)),ROW(N3)),"")</f>
        <v/>
      </c>
      <c r="P5" s="50" t="str" cm="1">
        <f t="array" ref="P5">IFERROR(INDEX(_xlfn._xlws.SORT(_xlfn._xlws.FILTER(Attendance!$B$3:$B$152&amp;", "&amp;Attendance!$C$3:$C$152,Attendance!$D$3:$D$152=P$2)),ROW(O3)),"")</f>
        <v/>
      </c>
    </row>
    <row r="6" spans="1:16" ht="14.45" customHeight="1" x14ac:dyDescent="0.25">
      <c r="B6" s="50" t="str" cm="1">
        <f t="array" ref="B6">IFERROR(INDEX(_xlfn._xlws.SORT(_xlfn._xlws.FILTER(Attendance!$B$3:$B$152&amp;", "&amp;Attendance!$C$3:$C$152,Attendance!$D$3:$D$152=B$2)),ROW(A4)),"")</f>
        <v/>
      </c>
      <c r="C6" s="50" t="str" cm="1">
        <f t="array" ref="C6">IFERROR(INDEX(_xlfn._xlws.SORT(_xlfn._xlws.FILTER(Attendance!$B$3:$B$152&amp;", "&amp;Attendance!$C$3:$C$152,Attendance!$D$3:$D$152=C$2)),ROW(B4)),"")</f>
        <v/>
      </c>
      <c r="D6" s="50" t="str" cm="1">
        <f t="array" ref="D6">IFERROR(INDEX(_xlfn._xlws.SORT(_xlfn._xlws.FILTER(Attendance!$B$3:$B$152&amp;", "&amp;Attendance!$C$3:$C$152,Attendance!$D$3:$D$152=D$2)),ROW(C4)),"")</f>
        <v/>
      </c>
      <c r="E6" s="50" t="str" cm="1">
        <f t="array" ref="E6">IFERROR(INDEX(_xlfn._xlws.SORT(_xlfn._xlws.FILTER(Attendance!$B$3:$B$152&amp;", "&amp;Attendance!$C$3:$C$152,Attendance!$D$3:$D$152=E$2)),ROW(D4)),"")</f>
        <v/>
      </c>
      <c r="F6" s="50" t="str" cm="1">
        <f t="array" ref="F6">IFERROR(INDEX(_xlfn._xlws.SORT(_xlfn._xlws.FILTER(Attendance!$B$3:$B$152&amp;", "&amp;Attendance!$C$3:$C$152,Attendance!$D$3:$D$152=F$2)),ROW(E4)),"")</f>
        <v/>
      </c>
      <c r="G6" s="50" t="str" cm="1">
        <f t="array" ref="G6">IFERROR(INDEX(_xlfn._xlws.SORT(_xlfn._xlws.FILTER(Attendance!$B$3:$B$152&amp;", "&amp;Attendance!$C$3:$C$152,Attendance!$D$3:$D$152=G$2)),ROW(F4)),"")</f>
        <v/>
      </c>
      <c r="H6" s="50" t="str" cm="1">
        <f t="array" ref="H6">IFERROR(INDEX(_xlfn._xlws.SORT(_xlfn._xlws.FILTER(Attendance!$B$3:$B$152&amp;", "&amp;Attendance!$C$3:$C$152,Attendance!$D$3:$D$152=H$2)),ROW(G4)),"")</f>
        <v/>
      </c>
      <c r="I6" s="50" t="str" cm="1">
        <f t="array" ref="I6">IFERROR(INDEX(_xlfn._xlws.SORT(_xlfn._xlws.FILTER(Attendance!$B$3:$B$152&amp;", "&amp;Attendance!$C$3:$C$152,Attendance!$D$3:$D$152=I$2)),ROW(H4)),"")</f>
        <v/>
      </c>
      <c r="J6" s="50" t="str" cm="1">
        <f t="array" ref="J6">IFERROR(INDEX(_xlfn._xlws.SORT(_xlfn._xlws.FILTER(Attendance!$B$3:$B$152&amp;", "&amp;Attendance!$C$3:$C$152,Attendance!$D$3:$D$152=J$2)),ROW(I4)),"")</f>
        <v/>
      </c>
      <c r="K6" s="50" t="str" cm="1">
        <f t="array" ref="K6">IFERROR(INDEX(_xlfn._xlws.SORT(_xlfn._xlws.FILTER(Attendance!$B$3:$B$152&amp;", "&amp;Attendance!$C$3:$C$152,Attendance!$D$3:$D$152=K$2)),ROW(J4)),"")</f>
        <v/>
      </c>
      <c r="L6" s="50" t="str" cm="1">
        <f t="array" ref="L6">IFERROR(INDEX(_xlfn._xlws.SORT(_xlfn._xlws.FILTER(Attendance!$B$3:$B$152&amp;", "&amp;Attendance!$C$3:$C$152,Attendance!$D$3:$D$152=L$2)),ROW(K4)),"")</f>
        <v/>
      </c>
      <c r="M6" s="50" t="str" cm="1">
        <f t="array" ref="M6">IFERROR(INDEX(_xlfn._xlws.SORT(_xlfn._xlws.FILTER(Attendance!$B$3:$B$152&amp;", "&amp;Attendance!$C$3:$C$152,Attendance!$D$3:$D$152=M$2)),ROW(L4)),"")</f>
        <v/>
      </c>
      <c r="N6" s="50" t="str" cm="1">
        <f t="array" ref="N6">IFERROR(INDEX(_xlfn._xlws.SORT(_xlfn._xlws.FILTER(Attendance!$B$3:$B$152&amp;", "&amp;Attendance!$C$3:$C$152,Attendance!$D$3:$D$152=N$2)),ROW(M4)),"")</f>
        <v/>
      </c>
      <c r="O6" s="50" t="str" cm="1">
        <f t="array" ref="O6">IFERROR(INDEX(_xlfn._xlws.SORT(_xlfn._xlws.FILTER(Attendance!$B$3:$B$152&amp;", "&amp;Attendance!$C$3:$C$152,Attendance!$D$3:$D$152=O$2)),ROW(N4)),"")</f>
        <v/>
      </c>
      <c r="P6" s="50" t="str" cm="1">
        <f t="array" ref="P6">IFERROR(INDEX(_xlfn._xlws.SORT(_xlfn._xlws.FILTER(Attendance!$B$3:$B$152&amp;", "&amp;Attendance!$C$3:$C$152,Attendance!$D$3:$D$152=P$2)),ROW(O4)),"")</f>
        <v/>
      </c>
    </row>
    <row r="7" spans="1:16" ht="14.45" customHeight="1" x14ac:dyDescent="0.25">
      <c r="B7" s="50" t="str" cm="1">
        <f t="array" ref="B7">IFERROR(INDEX(_xlfn._xlws.SORT(_xlfn._xlws.FILTER(Attendance!$B$3:$B$152&amp;", "&amp;Attendance!$C$3:$C$152,Attendance!$D$3:$D$152=B$2)),ROW(A5)),"")</f>
        <v/>
      </c>
      <c r="C7" s="50" t="str" cm="1">
        <f t="array" ref="C7">IFERROR(INDEX(_xlfn._xlws.SORT(_xlfn._xlws.FILTER(Attendance!$B$3:$B$152&amp;", "&amp;Attendance!$C$3:$C$152,Attendance!$D$3:$D$152=C$2)),ROW(B5)),"")</f>
        <v/>
      </c>
      <c r="D7" s="50" t="str" cm="1">
        <f t="array" ref="D7">IFERROR(INDEX(_xlfn._xlws.SORT(_xlfn._xlws.FILTER(Attendance!$B$3:$B$152&amp;", "&amp;Attendance!$C$3:$C$152,Attendance!$D$3:$D$152=D$2)),ROW(C5)),"")</f>
        <v/>
      </c>
      <c r="E7" s="50" t="str" cm="1">
        <f t="array" ref="E7">IFERROR(INDEX(_xlfn._xlws.SORT(_xlfn._xlws.FILTER(Attendance!$B$3:$B$152&amp;", "&amp;Attendance!$C$3:$C$152,Attendance!$D$3:$D$152=E$2)),ROW(D5)),"")</f>
        <v/>
      </c>
      <c r="F7" s="50" t="str" cm="1">
        <f t="array" ref="F7">IFERROR(INDEX(_xlfn._xlws.SORT(_xlfn._xlws.FILTER(Attendance!$B$3:$B$152&amp;", "&amp;Attendance!$C$3:$C$152,Attendance!$D$3:$D$152=F$2)),ROW(E5)),"")</f>
        <v/>
      </c>
      <c r="G7" s="50" t="str" cm="1">
        <f t="array" ref="G7">IFERROR(INDEX(_xlfn._xlws.SORT(_xlfn._xlws.FILTER(Attendance!$B$3:$B$152&amp;", "&amp;Attendance!$C$3:$C$152,Attendance!$D$3:$D$152=G$2)),ROW(F5)),"")</f>
        <v/>
      </c>
      <c r="H7" s="50" t="str" cm="1">
        <f t="array" ref="H7">IFERROR(INDEX(_xlfn._xlws.SORT(_xlfn._xlws.FILTER(Attendance!$B$3:$B$152&amp;", "&amp;Attendance!$C$3:$C$152,Attendance!$D$3:$D$152=H$2)),ROW(G5)),"")</f>
        <v/>
      </c>
      <c r="I7" s="50" t="str" cm="1">
        <f t="array" ref="I7">IFERROR(INDEX(_xlfn._xlws.SORT(_xlfn._xlws.FILTER(Attendance!$B$3:$B$152&amp;", "&amp;Attendance!$C$3:$C$152,Attendance!$D$3:$D$152=I$2)),ROW(H5)),"")</f>
        <v/>
      </c>
      <c r="J7" s="50" t="str" cm="1">
        <f t="array" ref="J7">IFERROR(INDEX(_xlfn._xlws.SORT(_xlfn._xlws.FILTER(Attendance!$B$3:$B$152&amp;", "&amp;Attendance!$C$3:$C$152,Attendance!$D$3:$D$152=J$2)),ROW(I5)),"")</f>
        <v/>
      </c>
      <c r="K7" s="50" t="str" cm="1">
        <f t="array" ref="K7">IFERROR(INDEX(_xlfn._xlws.SORT(_xlfn._xlws.FILTER(Attendance!$B$3:$B$152&amp;", "&amp;Attendance!$C$3:$C$152,Attendance!$D$3:$D$152=K$2)),ROW(J5)),"")</f>
        <v/>
      </c>
      <c r="L7" s="50" t="str" cm="1">
        <f t="array" ref="L7">IFERROR(INDEX(_xlfn._xlws.SORT(_xlfn._xlws.FILTER(Attendance!$B$3:$B$152&amp;", "&amp;Attendance!$C$3:$C$152,Attendance!$D$3:$D$152=L$2)),ROW(K5)),"")</f>
        <v/>
      </c>
      <c r="M7" s="50" t="str" cm="1">
        <f t="array" ref="M7">IFERROR(INDEX(_xlfn._xlws.SORT(_xlfn._xlws.FILTER(Attendance!$B$3:$B$152&amp;", "&amp;Attendance!$C$3:$C$152,Attendance!$D$3:$D$152=M$2)),ROW(L5)),"")</f>
        <v/>
      </c>
      <c r="N7" s="50" t="str" cm="1">
        <f t="array" ref="N7">IFERROR(INDEX(_xlfn._xlws.SORT(_xlfn._xlws.FILTER(Attendance!$B$3:$B$152&amp;", "&amp;Attendance!$C$3:$C$152,Attendance!$D$3:$D$152=N$2)),ROW(M5)),"")</f>
        <v/>
      </c>
      <c r="O7" s="50" t="str" cm="1">
        <f t="array" ref="O7">IFERROR(INDEX(_xlfn._xlws.SORT(_xlfn._xlws.FILTER(Attendance!$B$3:$B$152&amp;", "&amp;Attendance!$C$3:$C$152,Attendance!$D$3:$D$152=O$2)),ROW(N5)),"")</f>
        <v/>
      </c>
      <c r="P7" s="50" t="str" cm="1">
        <f t="array" ref="P7">IFERROR(INDEX(_xlfn._xlws.SORT(_xlfn._xlws.FILTER(Attendance!$B$3:$B$152&amp;", "&amp;Attendance!$C$3:$C$152,Attendance!$D$3:$D$152=P$2)),ROW(O5)),"")</f>
        <v/>
      </c>
    </row>
    <row r="8" spans="1:16" ht="14.45" customHeight="1" x14ac:dyDescent="0.25">
      <c r="B8" s="50" t="str" cm="1">
        <f t="array" ref="B8">IFERROR(INDEX(_xlfn._xlws.SORT(_xlfn._xlws.FILTER(Attendance!$B$3:$B$152&amp;", "&amp;Attendance!$C$3:$C$152,Attendance!$D$3:$D$152=B$2)),ROW(A6)),"")</f>
        <v/>
      </c>
      <c r="C8" s="50" t="str" cm="1">
        <f t="array" ref="C8">IFERROR(INDEX(_xlfn._xlws.SORT(_xlfn._xlws.FILTER(Attendance!$B$3:$B$152&amp;", "&amp;Attendance!$C$3:$C$152,Attendance!$D$3:$D$152=C$2)),ROW(B6)),"")</f>
        <v/>
      </c>
      <c r="D8" s="50" t="str" cm="1">
        <f t="array" ref="D8">IFERROR(INDEX(_xlfn._xlws.SORT(_xlfn._xlws.FILTER(Attendance!$B$3:$B$152&amp;", "&amp;Attendance!$C$3:$C$152,Attendance!$D$3:$D$152=D$2)),ROW(C6)),"")</f>
        <v/>
      </c>
      <c r="E8" s="50" t="str" cm="1">
        <f t="array" ref="E8">IFERROR(INDEX(_xlfn._xlws.SORT(_xlfn._xlws.FILTER(Attendance!$B$3:$B$152&amp;", "&amp;Attendance!$C$3:$C$152,Attendance!$D$3:$D$152=E$2)),ROW(D6)),"")</f>
        <v/>
      </c>
      <c r="F8" s="50" t="str" cm="1">
        <f t="array" ref="F8">IFERROR(INDEX(_xlfn._xlws.SORT(_xlfn._xlws.FILTER(Attendance!$B$3:$B$152&amp;", "&amp;Attendance!$C$3:$C$152,Attendance!$D$3:$D$152=F$2)),ROW(E6)),"")</f>
        <v/>
      </c>
      <c r="G8" s="50" t="str" cm="1">
        <f t="array" ref="G8">IFERROR(INDEX(_xlfn._xlws.SORT(_xlfn._xlws.FILTER(Attendance!$B$3:$B$152&amp;", "&amp;Attendance!$C$3:$C$152,Attendance!$D$3:$D$152=G$2)),ROW(F6)),"")</f>
        <v/>
      </c>
      <c r="H8" s="50" t="str" cm="1">
        <f t="array" ref="H8">IFERROR(INDEX(_xlfn._xlws.SORT(_xlfn._xlws.FILTER(Attendance!$B$3:$B$152&amp;", "&amp;Attendance!$C$3:$C$152,Attendance!$D$3:$D$152=H$2)),ROW(G6)),"")</f>
        <v/>
      </c>
      <c r="I8" s="50" t="str" cm="1">
        <f t="array" ref="I8">IFERROR(INDEX(_xlfn._xlws.SORT(_xlfn._xlws.FILTER(Attendance!$B$3:$B$152&amp;", "&amp;Attendance!$C$3:$C$152,Attendance!$D$3:$D$152=I$2)),ROW(H6)),"")</f>
        <v/>
      </c>
      <c r="J8" s="50" t="str" cm="1">
        <f t="array" ref="J8">IFERROR(INDEX(_xlfn._xlws.SORT(_xlfn._xlws.FILTER(Attendance!$B$3:$B$152&amp;", "&amp;Attendance!$C$3:$C$152,Attendance!$D$3:$D$152=J$2)),ROW(I6)),"")</f>
        <v/>
      </c>
      <c r="K8" s="50" t="str" cm="1">
        <f t="array" ref="K8">IFERROR(INDEX(_xlfn._xlws.SORT(_xlfn._xlws.FILTER(Attendance!$B$3:$B$152&amp;", "&amp;Attendance!$C$3:$C$152,Attendance!$D$3:$D$152=K$2)),ROW(J6)),"")</f>
        <v/>
      </c>
      <c r="L8" s="50" t="str" cm="1">
        <f t="array" ref="L8">IFERROR(INDEX(_xlfn._xlws.SORT(_xlfn._xlws.FILTER(Attendance!$B$3:$B$152&amp;", "&amp;Attendance!$C$3:$C$152,Attendance!$D$3:$D$152=L$2)),ROW(K6)),"")</f>
        <v/>
      </c>
      <c r="M8" s="50" t="str" cm="1">
        <f t="array" ref="M8">IFERROR(INDEX(_xlfn._xlws.SORT(_xlfn._xlws.FILTER(Attendance!$B$3:$B$152&amp;", "&amp;Attendance!$C$3:$C$152,Attendance!$D$3:$D$152=M$2)),ROW(L6)),"")</f>
        <v/>
      </c>
      <c r="N8" s="50" t="str" cm="1">
        <f t="array" ref="N8">IFERROR(INDEX(_xlfn._xlws.SORT(_xlfn._xlws.FILTER(Attendance!$B$3:$B$152&amp;", "&amp;Attendance!$C$3:$C$152,Attendance!$D$3:$D$152=N$2)),ROW(M6)),"")</f>
        <v/>
      </c>
      <c r="O8" s="50" t="str" cm="1">
        <f t="array" ref="O8">IFERROR(INDEX(_xlfn._xlws.SORT(_xlfn._xlws.FILTER(Attendance!$B$3:$B$152&amp;", "&amp;Attendance!$C$3:$C$152,Attendance!$D$3:$D$152=O$2)),ROW(N6)),"")</f>
        <v/>
      </c>
      <c r="P8" s="50" t="str" cm="1">
        <f t="array" ref="P8">IFERROR(INDEX(_xlfn._xlws.SORT(_xlfn._xlws.FILTER(Attendance!$B$3:$B$152&amp;", "&amp;Attendance!$C$3:$C$152,Attendance!$D$3:$D$152=P$2)),ROW(O6)),"")</f>
        <v/>
      </c>
    </row>
    <row r="9" spans="1:16" ht="14.45" customHeight="1" x14ac:dyDescent="0.25">
      <c r="B9" s="50" t="str" cm="1">
        <f t="array" ref="B9">IFERROR(INDEX(_xlfn._xlws.SORT(_xlfn._xlws.FILTER(Attendance!$B$3:$B$152&amp;", "&amp;Attendance!$C$3:$C$152,Attendance!$D$3:$D$152=B$2)),ROW(A7)),"")</f>
        <v/>
      </c>
      <c r="C9" s="50" t="str" cm="1">
        <f t="array" ref="C9">IFERROR(INDEX(_xlfn._xlws.SORT(_xlfn._xlws.FILTER(Attendance!$B$3:$B$152&amp;", "&amp;Attendance!$C$3:$C$152,Attendance!$D$3:$D$152=C$2)),ROW(B7)),"")</f>
        <v/>
      </c>
      <c r="D9" s="50" t="str" cm="1">
        <f t="array" ref="D9">IFERROR(INDEX(_xlfn._xlws.SORT(_xlfn._xlws.FILTER(Attendance!$B$3:$B$152&amp;", "&amp;Attendance!$C$3:$C$152,Attendance!$D$3:$D$152=D$2)),ROW(C7)),"")</f>
        <v/>
      </c>
      <c r="E9" s="50" t="str" cm="1">
        <f t="array" ref="E9">IFERROR(INDEX(_xlfn._xlws.SORT(_xlfn._xlws.FILTER(Attendance!$B$3:$B$152&amp;", "&amp;Attendance!$C$3:$C$152,Attendance!$D$3:$D$152=E$2)),ROW(D7)),"")</f>
        <v/>
      </c>
      <c r="F9" s="50" t="str" cm="1">
        <f t="array" ref="F9">IFERROR(INDEX(_xlfn._xlws.SORT(_xlfn._xlws.FILTER(Attendance!$B$3:$B$152&amp;", "&amp;Attendance!$C$3:$C$152,Attendance!$D$3:$D$152=F$2)),ROW(E7)),"")</f>
        <v/>
      </c>
      <c r="G9" s="50" t="str" cm="1">
        <f t="array" ref="G9">IFERROR(INDEX(_xlfn._xlws.SORT(_xlfn._xlws.FILTER(Attendance!$B$3:$B$152&amp;", "&amp;Attendance!$C$3:$C$152,Attendance!$D$3:$D$152=G$2)),ROW(F7)),"")</f>
        <v/>
      </c>
      <c r="H9" s="50" t="str" cm="1">
        <f t="array" ref="H9">IFERROR(INDEX(_xlfn._xlws.SORT(_xlfn._xlws.FILTER(Attendance!$B$3:$B$152&amp;", "&amp;Attendance!$C$3:$C$152,Attendance!$D$3:$D$152=H$2)),ROW(G7)),"")</f>
        <v/>
      </c>
      <c r="I9" s="50" t="str" cm="1">
        <f t="array" ref="I9">IFERROR(INDEX(_xlfn._xlws.SORT(_xlfn._xlws.FILTER(Attendance!$B$3:$B$152&amp;", "&amp;Attendance!$C$3:$C$152,Attendance!$D$3:$D$152=I$2)),ROW(H7)),"")</f>
        <v/>
      </c>
      <c r="J9" s="50" t="str" cm="1">
        <f t="array" ref="J9">IFERROR(INDEX(_xlfn._xlws.SORT(_xlfn._xlws.FILTER(Attendance!$B$3:$B$152&amp;", "&amp;Attendance!$C$3:$C$152,Attendance!$D$3:$D$152=J$2)),ROW(I7)),"")</f>
        <v/>
      </c>
      <c r="K9" s="50" t="str" cm="1">
        <f t="array" ref="K9">IFERROR(INDEX(_xlfn._xlws.SORT(_xlfn._xlws.FILTER(Attendance!$B$3:$B$152&amp;", "&amp;Attendance!$C$3:$C$152,Attendance!$D$3:$D$152=K$2)),ROW(J7)),"")</f>
        <v/>
      </c>
      <c r="L9" s="50" t="str" cm="1">
        <f t="array" ref="L9">IFERROR(INDEX(_xlfn._xlws.SORT(_xlfn._xlws.FILTER(Attendance!$B$3:$B$152&amp;", "&amp;Attendance!$C$3:$C$152,Attendance!$D$3:$D$152=L$2)),ROW(K7)),"")</f>
        <v/>
      </c>
      <c r="M9" s="50" t="str" cm="1">
        <f t="array" ref="M9">IFERROR(INDEX(_xlfn._xlws.SORT(_xlfn._xlws.FILTER(Attendance!$B$3:$B$152&amp;", "&amp;Attendance!$C$3:$C$152,Attendance!$D$3:$D$152=M$2)),ROW(L7)),"")</f>
        <v/>
      </c>
      <c r="N9" s="50" t="str" cm="1">
        <f t="array" ref="N9">IFERROR(INDEX(_xlfn._xlws.SORT(_xlfn._xlws.FILTER(Attendance!$B$3:$B$152&amp;", "&amp;Attendance!$C$3:$C$152,Attendance!$D$3:$D$152=N$2)),ROW(M7)),"")</f>
        <v/>
      </c>
      <c r="O9" s="50" t="str" cm="1">
        <f t="array" ref="O9">IFERROR(INDEX(_xlfn._xlws.SORT(_xlfn._xlws.FILTER(Attendance!$B$3:$B$152&amp;", "&amp;Attendance!$C$3:$C$152,Attendance!$D$3:$D$152=O$2)),ROW(N7)),"")</f>
        <v/>
      </c>
      <c r="P9" s="50" t="str" cm="1">
        <f t="array" ref="P9">IFERROR(INDEX(_xlfn._xlws.SORT(_xlfn._xlws.FILTER(Attendance!$B$3:$B$152&amp;", "&amp;Attendance!$C$3:$C$152,Attendance!$D$3:$D$152=P$2)),ROW(O7)),"")</f>
        <v/>
      </c>
    </row>
    <row r="10" spans="1:16" ht="14.45" customHeight="1" x14ac:dyDescent="0.25">
      <c r="B10" s="50" t="str" cm="1">
        <f t="array" ref="B10">IFERROR(INDEX(_xlfn._xlws.SORT(_xlfn._xlws.FILTER(Attendance!$B$3:$B$152&amp;", "&amp;Attendance!$C$3:$C$152,Attendance!$D$3:$D$152=B$2)),ROW(A8)),"")</f>
        <v/>
      </c>
      <c r="C10" s="50" t="str" cm="1">
        <f t="array" ref="C10">IFERROR(INDEX(_xlfn._xlws.SORT(_xlfn._xlws.FILTER(Attendance!$B$3:$B$152&amp;", "&amp;Attendance!$C$3:$C$152,Attendance!$D$3:$D$152=C$2)),ROW(B8)),"")</f>
        <v/>
      </c>
      <c r="D10" s="50" t="str" cm="1">
        <f t="array" ref="D10">IFERROR(INDEX(_xlfn._xlws.SORT(_xlfn._xlws.FILTER(Attendance!$B$3:$B$152&amp;", "&amp;Attendance!$C$3:$C$152,Attendance!$D$3:$D$152=D$2)),ROW(C8)),"")</f>
        <v/>
      </c>
      <c r="E10" s="50" t="str" cm="1">
        <f t="array" ref="E10">IFERROR(INDEX(_xlfn._xlws.SORT(_xlfn._xlws.FILTER(Attendance!$B$3:$B$152&amp;", "&amp;Attendance!$C$3:$C$152,Attendance!$D$3:$D$152=E$2)),ROW(D8)),"")</f>
        <v/>
      </c>
      <c r="F10" s="50" t="str" cm="1">
        <f t="array" ref="F10">IFERROR(INDEX(_xlfn._xlws.SORT(_xlfn._xlws.FILTER(Attendance!$B$3:$B$152&amp;", "&amp;Attendance!$C$3:$C$152,Attendance!$D$3:$D$152=F$2)),ROW(E8)),"")</f>
        <v/>
      </c>
      <c r="G10" s="50" t="str" cm="1">
        <f t="array" ref="G10">IFERROR(INDEX(_xlfn._xlws.SORT(_xlfn._xlws.FILTER(Attendance!$B$3:$B$152&amp;", "&amp;Attendance!$C$3:$C$152,Attendance!$D$3:$D$152=G$2)),ROW(F8)),"")</f>
        <v/>
      </c>
      <c r="H10" s="50" t="str" cm="1">
        <f t="array" ref="H10">IFERROR(INDEX(_xlfn._xlws.SORT(_xlfn._xlws.FILTER(Attendance!$B$3:$B$152&amp;", "&amp;Attendance!$C$3:$C$152,Attendance!$D$3:$D$152=H$2)),ROW(G8)),"")</f>
        <v/>
      </c>
      <c r="I10" s="50" t="str" cm="1">
        <f t="array" ref="I10">IFERROR(INDEX(_xlfn._xlws.SORT(_xlfn._xlws.FILTER(Attendance!$B$3:$B$152&amp;", "&amp;Attendance!$C$3:$C$152,Attendance!$D$3:$D$152=I$2)),ROW(H8)),"")</f>
        <v/>
      </c>
      <c r="J10" s="50" t="str" cm="1">
        <f t="array" ref="J10">IFERROR(INDEX(_xlfn._xlws.SORT(_xlfn._xlws.FILTER(Attendance!$B$3:$B$152&amp;", "&amp;Attendance!$C$3:$C$152,Attendance!$D$3:$D$152=J$2)),ROW(I8)),"")</f>
        <v/>
      </c>
      <c r="K10" s="50" t="str" cm="1">
        <f t="array" ref="K10">IFERROR(INDEX(_xlfn._xlws.SORT(_xlfn._xlws.FILTER(Attendance!$B$3:$B$152&amp;", "&amp;Attendance!$C$3:$C$152,Attendance!$D$3:$D$152=K$2)),ROW(J8)),"")</f>
        <v/>
      </c>
      <c r="L10" s="50" t="str" cm="1">
        <f t="array" ref="L10">IFERROR(INDEX(_xlfn._xlws.SORT(_xlfn._xlws.FILTER(Attendance!$B$3:$B$152&amp;", "&amp;Attendance!$C$3:$C$152,Attendance!$D$3:$D$152=L$2)),ROW(K8)),"")</f>
        <v/>
      </c>
      <c r="M10" s="50" t="str" cm="1">
        <f t="array" ref="M10">IFERROR(INDEX(_xlfn._xlws.SORT(_xlfn._xlws.FILTER(Attendance!$B$3:$B$152&amp;", "&amp;Attendance!$C$3:$C$152,Attendance!$D$3:$D$152=M$2)),ROW(L8)),"")</f>
        <v/>
      </c>
      <c r="N10" s="50" t="str" cm="1">
        <f t="array" ref="N10">IFERROR(INDEX(_xlfn._xlws.SORT(_xlfn._xlws.FILTER(Attendance!$B$3:$B$152&amp;", "&amp;Attendance!$C$3:$C$152,Attendance!$D$3:$D$152=N$2)),ROW(M8)),"")</f>
        <v/>
      </c>
      <c r="O10" s="50" t="str" cm="1">
        <f t="array" ref="O10">IFERROR(INDEX(_xlfn._xlws.SORT(_xlfn._xlws.FILTER(Attendance!$B$3:$B$152&amp;", "&amp;Attendance!$C$3:$C$152,Attendance!$D$3:$D$152=O$2)),ROW(N8)),"")</f>
        <v/>
      </c>
      <c r="P10" s="50" t="str" cm="1">
        <f t="array" ref="P10">IFERROR(INDEX(_xlfn._xlws.SORT(_xlfn._xlws.FILTER(Attendance!$B$3:$B$152&amp;", "&amp;Attendance!$C$3:$C$152,Attendance!$D$3:$D$152=P$2)),ROW(O8)),"")</f>
        <v/>
      </c>
    </row>
    <row r="11" spans="1:16" ht="14.45" customHeight="1" x14ac:dyDescent="0.25">
      <c r="B11" s="50" t="str" cm="1">
        <f t="array" ref="B11">IFERROR(INDEX(_xlfn._xlws.SORT(_xlfn._xlws.FILTER(Attendance!$B$3:$B$152&amp;", "&amp;Attendance!$C$3:$C$152,Attendance!$D$3:$D$152=B$2)),ROW(A9)),"")</f>
        <v/>
      </c>
      <c r="C11" s="50" t="str" cm="1">
        <f t="array" ref="C11">IFERROR(INDEX(_xlfn._xlws.SORT(_xlfn._xlws.FILTER(Attendance!$B$3:$B$152&amp;", "&amp;Attendance!$C$3:$C$152,Attendance!$D$3:$D$152=C$2)),ROW(B9)),"")</f>
        <v/>
      </c>
      <c r="D11" s="50" t="str" cm="1">
        <f t="array" ref="D11">IFERROR(INDEX(_xlfn._xlws.SORT(_xlfn._xlws.FILTER(Attendance!$B$3:$B$152&amp;", "&amp;Attendance!$C$3:$C$152,Attendance!$D$3:$D$152=D$2)),ROW(C9)),"")</f>
        <v/>
      </c>
      <c r="E11" s="50" t="str" cm="1">
        <f t="array" ref="E11">IFERROR(INDEX(_xlfn._xlws.SORT(_xlfn._xlws.FILTER(Attendance!$B$3:$B$152&amp;", "&amp;Attendance!$C$3:$C$152,Attendance!$D$3:$D$152=E$2)),ROW(D9)),"")</f>
        <v/>
      </c>
      <c r="F11" s="50" t="str" cm="1">
        <f t="array" ref="F11">IFERROR(INDEX(_xlfn._xlws.SORT(_xlfn._xlws.FILTER(Attendance!$B$3:$B$152&amp;", "&amp;Attendance!$C$3:$C$152,Attendance!$D$3:$D$152=F$2)),ROW(E9)),"")</f>
        <v/>
      </c>
      <c r="G11" s="50" t="str" cm="1">
        <f t="array" ref="G11">IFERROR(INDEX(_xlfn._xlws.SORT(_xlfn._xlws.FILTER(Attendance!$B$3:$B$152&amp;", "&amp;Attendance!$C$3:$C$152,Attendance!$D$3:$D$152=G$2)),ROW(F9)),"")</f>
        <v/>
      </c>
      <c r="H11" s="50" t="str" cm="1">
        <f t="array" ref="H11">IFERROR(INDEX(_xlfn._xlws.SORT(_xlfn._xlws.FILTER(Attendance!$B$3:$B$152&amp;", "&amp;Attendance!$C$3:$C$152,Attendance!$D$3:$D$152=H$2)),ROW(G9)),"")</f>
        <v/>
      </c>
      <c r="I11" s="50" t="str" cm="1">
        <f t="array" ref="I11">IFERROR(INDEX(_xlfn._xlws.SORT(_xlfn._xlws.FILTER(Attendance!$B$3:$B$152&amp;", "&amp;Attendance!$C$3:$C$152,Attendance!$D$3:$D$152=I$2)),ROW(H9)),"")</f>
        <v/>
      </c>
      <c r="J11" s="50" t="str" cm="1">
        <f t="array" ref="J11">IFERROR(INDEX(_xlfn._xlws.SORT(_xlfn._xlws.FILTER(Attendance!$B$3:$B$152&amp;", "&amp;Attendance!$C$3:$C$152,Attendance!$D$3:$D$152=J$2)),ROW(I9)),"")</f>
        <v/>
      </c>
      <c r="K11" s="50" t="str" cm="1">
        <f t="array" ref="K11">IFERROR(INDEX(_xlfn._xlws.SORT(_xlfn._xlws.FILTER(Attendance!$B$3:$B$152&amp;", "&amp;Attendance!$C$3:$C$152,Attendance!$D$3:$D$152=K$2)),ROW(J9)),"")</f>
        <v/>
      </c>
      <c r="L11" s="50" t="str" cm="1">
        <f t="array" ref="L11">IFERROR(INDEX(_xlfn._xlws.SORT(_xlfn._xlws.FILTER(Attendance!$B$3:$B$152&amp;", "&amp;Attendance!$C$3:$C$152,Attendance!$D$3:$D$152=L$2)),ROW(K9)),"")</f>
        <v/>
      </c>
      <c r="M11" s="50" t="str" cm="1">
        <f t="array" ref="M11">IFERROR(INDEX(_xlfn._xlws.SORT(_xlfn._xlws.FILTER(Attendance!$B$3:$B$152&amp;", "&amp;Attendance!$C$3:$C$152,Attendance!$D$3:$D$152=M$2)),ROW(L9)),"")</f>
        <v/>
      </c>
      <c r="N11" s="50" t="str" cm="1">
        <f t="array" ref="N11">IFERROR(INDEX(_xlfn._xlws.SORT(_xlfn._xlws.FILTER(Attendance!$B$3:$B$152&amp;", "&amp;Attendance!$C$3:$C$152,Attendance!$D$3:$D$152=N$2)),ROW(M9)),"")</f>
        <v/>
      </c>
      <c r="O11" s="50" t="str" cm="1">
        <f t="array" ref="O11">IFERROR(INDEX(_xlfn._xlws.SORT(_xlfn._xlws.FILTER(Attendance!$B$3:$B$152&amp;", "&amp;Attendance!$C$3:$C$152,Attendance!$D$3:$D$152=O$2)),ROW(N9)),"")</f>
        <v/>
      </c>
      <c r="P11" s="50" t="str" cm="1">
        <f t="array" ref="P11">IFERROR(INDEX(_xlfn._xlws.SORT(_xlfn._xlws.FILTER(Attendance!$B$3:$B$152&amp;", "&amp;Attendance!$C$3:$C$152,Attendance!$D$3:$D$152=P$2)),ROW(O9)),"")</f>
        <v/>
      </c>
    </row>
    <row r="12" spans="1:16" ht="14.45" customHeight="1" x14ac:dyDescent="0.25">
      <c r="B12" s="50" t="str" cm="1">
        <f t="array" ref="B12">IFERROR(INDEX(_xlfn._xlws.SORT(_xlfn._xlws.FILTER(Attendance!$B$3:$B$152&amp;", "&amp;Attendance!$C$3:$C$152,Attendance!$D$3:$D$152=B$2)),ROW(A10)),"")</f>
        <v/>
      </c>
      <c r="C12" s="50" t="str" cm="1">
        <f t="array" ref="C12">IFERROR(INDEX(_xlfn._xlws.SORT(_xlfn._xlws.FILTER(Attendance!$B$3:$B$152&amp;", "&amp;Attendance!$C$3:$C$152,Attendance!$D$3:$D$152=C$2)),ROW(B10)),"")</f>
        <v/>
      </c>
      <c r="D12" s="50" t="str" cm="1">
        <f t="array" ref="D12">IFERROR(INDEX(_xlfn._xlws.SORT(_xlfn._xlws.FILTER(Attendance!$B$3:$B$152&amp;", "&amp;Attendance!$C$3:$C$152,Attendance!$D$3:$D$152=D$2)),ROW(C10)),"")</f>
        <v/>
      </c>
      <c r="E12" s="50" t="str" cm="1">
        <f t="array" ref="E12">IFERROR(INDEX(_xlfn._xlws.SORT(_xlfn._xlws.FILTER(Attendance!$B$3:$B$152&amp;", "&amp;Attendance!$C$3:$C$152,Attendance!$D$3:$D$152=E$2)),ROW(D10)),"")</f>
        <v/>
      </c>
      <c r="F12" s="50" t="str" cm="1">
        <f t="array" ref="F12">IFERROR(INDEX(_xlfn._xlws.SORT(_xlfn._xlws.FILTER(Attendance!$B$3:$B$152&amp;", "&amp;Attendance!$C$3:$C$152,Attendance!$D$3:$D$152=F$2)),ROW(E10)),"")</f>
        <v/>
      </c>
      <c r="G12" s="50" t="str" cm="1">
        <f t="array" ref="G12">IFERROR(INDEX(_xlfn._xlws.SORT(_xlfn._xlws.FILTER(Attendance!$B$3:$B$152&amp;", "&amp;Attendance!$C$3:$C$152,Attendance!$D$3:$D$152=G$2)),ROW(F10)),"")</f>
        <v/>
      </c>
      <c r="H12" s="50" t="str" cm="1">
        <f t="array" ref="H12">IFERROR(INDEX(_xlfn._xlws.SORT(_xlfn._xlws.FILTER(Attendance!$B$3:$B$152&amp;", "&amp;Attendance!$C$3:$C$152,Attendance!$D$3:$D$152=H$2)),ROW(G10)),"")</f>
        <v/>
      </c>
      <c r="I12" s="50" t="str" cm="1">
        <f t="array" ref="I12">IFERROR(INDEX(_xlfn._xlws.SORT(_xlfn._xlws.FILTER(Attendance!$B$3:$B$152&amp;", "&amp;Attendance!$C$3:$C$152,Attendance!$D$3:$D$152=I$2)),ROW(H10)),"")</f>
        <v/>
      </c>
      <c r="J12" s="50" t="str" cm="1">
        <f t="array" ref="J12">IFERROR(INDEX(_xlfn._xlws.SORT(_xlfn._xlws.FILTER(Attendance!$B$3:$B$152&amp;", "&amp;Attendance!$C$3:$C$152,Attendance!$D$3:$D$152=J$2)),ROW(I10)),"")</f>
        <v/>
      </c>
      <c r="K12" s="50" t="str" cm="1">
        <f t="array" ref="K12">IFERROR(INDEX(_xlfn._xlws.SORT(_xlfn._xlws.FILTER(Attendance!$B$3:$B$152&amp;", "&amp;Attendance!$C$3:$C$152,Attendance!$D$3:$D$152=K$2)),ROW(J10)),"")</f>
        <v/>
      </c>
      <c r="L12" s="50" t="str" cm="1">
        <f t="array" ref="L12">IFERROR(INDEX(_xlfn._xlws.SORT(_xlfn._xlws.FILTER(Attendance!$B$3:$B$152&amp;", "&amp;Attendance!$C$3:$C$152,Attendance!$D$3:$D$152=L$2)),ROW(K10)),"")</f>
        <v/>
      </c>
      <c r="M12" s="50" t="str" cm="1">
        <f t="array" ref="M12">IFERROR(INDEX(_xlfn._xlws.SORT(_xlfn._xlws.FILTER(Attendance!$B$3:$B$152&amp;", "&amp;Attendance!$C$3:$C$152,Attendance!$D$3:$D$152=M$2)),ROW(L10)),"")</f>
        <v/>
      </c>
      <c r="N12" s="50" t="str" cm="1">
        <f t="array" ref="N12">IFERROR(INDEX(_xlfn._xlws.SORT(_xlfn._xlws.FILTER(Attendance!$B$3:$B$152&amp;", "&amp;Attendance!$C$3:$C$152,Attendance!$D$3:$D$152=N$2)),ROW(M10)),"")</f>
        <v/>
      </c>
      <c r="O12" s="50" t="str" cm="1">
        <f t="array" ref="O12">IFERROR(INDEX(_xlfn._xlws.SORT(_xlfn._xlws.FILTER(Attendance!$B$3:$B$152&amp;", "&amp;Attendance!$C$3:$C$152,Attendance!$D$3:$D$152=O$2)),ROW(N10)),"")</f>
        <v/>
      </c>
      <c r="P12" s="50" t="str" cm="1">
        <f t="array" ref="P12">IFERROR(INDEX(_xlfn._xlws.SORT(_xlfn._xlws.FILTER(Attendance!$B$3:$B$152&amp;", "&amp;Attendance!$C$3:$C$152,Attendance!$D$3:$D$152=P$2)),ROW(O10)),"")</f>
        <v/>
      </c>
    </row>
    <row r="13" spans="1:16" ht="14.45" customHeight="1" x14ac:dyDescent="0.25">
      <c r="B13" s="50" t="str" cm="1">
        <f t="array" ref="B13">IFERROR(INDEX(_xlfn._xlws.SORT(_xlfn._xlws.FILTER(Attendance!$B$3:$B$152&amp;", "&amp;Attendance!$C$3:$C$152,Attendance!$D$3:$D$152=B$2)),ROW(A11)),"")</f>
        <v/>
      </c>
      <c r="C13" s="50" t="str" cm="1">
        <f t="array" ref="C13">IFERROR(INDEX(_xlfn._xlws.SORT(_xlfn._xlws.FILTER(Attendance!$B$3:$B$152&amp;", "&amp;Attendance!$C$3:$C$152,Attendance!$D$3:$D$152=C$2)),ROW(B11)),"")</f>
        <v/>
      </c>
      <c r="D13" s="50" t="str" cm="1">
        <f t="array" ref="D13">IFERROR(INDEX(_xlfn._xlws.SORT(_xlfn._xlws.FILTER(Attendance!$B$3:$B$152&amp;", "&amp;Attendance!$C$3:$C$152,Attendance!$D$3:$D$152=D$2)),ROW(C11)),"")</f>
        <v/>
      </c>
      <c r="E13" s="50" t="str" cm="1">
        <f t="array" ref="E13">IFERROR(INDEX(_xlfn._xlws.SORT(_xlfn._xlws.FILTER(Attendance!$B$3:$B$152&amp;", "&amp;Attendance!$C$3:$C$152,Attendance!$D$3:$D$152=E$2)),ROW(D11)),"")</f>
        <v/>
      </c>
      <c r="F13" s="50" t="str" cm="1">
        <f t="array" ref="F13">IFERROR(INDEX(_xlfn._xlws.SORT(_xlfn._xlws.FILTER(Attendance!$B$3:$B$152&amp;", "&amp;Attendance!$C$3:$C$152,Attendance!$D$3:$D$152=F$2)),ROW(E11)),"")</f>
        <v/>
      </c>
      <c r="G13" s="50" t="str" cm="1">
        <f t="array" ref="G13">IFERROR(INDEX(_xlfn._xlws.SORT(_xlfn._xlws.FILTER(Attendance!$B$3:$B$152&amp;", "&amp;Attendance!$C$3:$C$152,Attendance!$D$3:$D$152=G$2)),ROW(F11)),"")</f>
        <v/>
      </c>
      <c r="H13" s="50" t="str" cm="1">
        <f t="array" ref="H13">IFERROR(INDEX(_xlfn._xlws.SORT(_xlfn._xlws.FILTER(Attendance!$B$3:$B$152&amp;", "&amp;Attendance!$C$3:$C$152,Attendance!$D$3:$D$152=H$2)),ROW(G11)),"")</f>
        <v/>
      </c>
      <c r="I13" s="50" t="str" cm="1">
        <f t="array" ref="I13">IFERROR(INDEX(_xlfn._xlws.SORT(_xlfn._xlws.FILTER(Attendance!$B$3:$B$152&amp;", "&amp;Attendance!$C$3:$C$152,Attendance!$D$3:$D$152=I$2)),ROW(H11)),"")</f>
        <v/>
      </c>
      <c r="J13" s="50" t="str" cm="1">
        <f t="array" ref="J13">IFERROR(INDEX(_xlfn._xlws.SORT(_xlfn._xlws.FILTER(Attendance!$B$3:$B$152&amp;", "&amp;Attendance!$C$3:$C$152,Attendance!$D$3:$D$152=J$2)),ROW(I11)),"")</f>
        <v/>
      </c>
      <c r="K13" s="50" t="str" cm="1">
        <f t="array" ref="K13">IFERROR(INDEX(_xlfn._xlws.SORT(_xlfn._xlws.FILTER(Attendance!$B$3:$B$152&amp;", "&amp;Attendance!$C$3:$C$152,Attendance!$D$3:$D$152=K$2)),ROW(J11)),"")</f>
        <v/>
      </c>
      <c r="L13" s="50" t="str" cm="1">
        <f t="array" ref="L13">IFERROR(INDEX(_xlfn._xlws.SORT(_xlfn._xlws.FILTER(Attendance!$B$3:$B$152&amp;", "&amp;Attendance!$C$3:$C$152,Attendance!$D$3:$D$152=L$2)),ROW(K11)),"")</f>
        <v/>
      </c>
      <c r="M13" s="50" t="str" cm="1">
        <f t="array" ref="M13">IFERROR(INDEX(_xlfn._xlws.SORT(_xlfn._xlws.FILTER(Attendance!$B$3:$B$152&amp;", "&amp;Attendance!$C$3:$C$152,Attendance!$D$3:$D$152=M$2)),ROW(L11)),"")</f>
        <v/>
      </c>
      <c r="N13" s="50" t="str" cm="1">
        <f t="array" ref="N13">IFERROR(INDEX(_xlfn._xlws.SORT(_xlfn._xlws.FILTER(Attendance!$B$3:$B$152&amp;", "&amp;Attendance!$C$3:$C$152,Attendance!$D$3:$D$152=N$2)),ROW(M11)),"")</f>
        <v/>
      </c>
      <c r="O13" s="50" t="str" cm="1">
        <f t="array" ref="O13">IFERROR(INDEX(_xlfn._xlws.SORT(_xlfn._xlws.FILTER(Attendance!$B$3:$B$152&amp;", "&amp;Attendance!$C$3:$C$152,Attendance!$D$3:$D$152=O$2)),ROW(N11)),"")</f>
        <v/>
      </c>
      <c r="P13" s="50" t="str" cm="1">
        <f t="array" ref="P13">IFERROR(INDEX(_xlfn._xlws.SORT(_xlfn._xlws.FILTER(Attendance!$B$3:$B$152&amp;", "&amp;Attendance!$C$3:$C$152,Attendance!$D$3:$D$152=P$2)),ROW(O11)),"")</f>
        <v/>
      </c>
    </row>
    <row r="14" spans="1:16" ht="14.45" customHeight="1" x14ac:dyDescent="0.25">
      <c r="B14" s="50" t="str" cm="1">
        <f t="array" ref="B14">IFERROR(INDEX(_xlfn._xlws.SORT(_xlfn._xlws.FILTER(Attendance!$B$3:$B$152&amp;", "&amp;Attendance!$C$3:$C$152,Attendance!$D$3:$D$152=B$2)),ROW(A12)),"")</f>
        <v/>
      </c>
      <c r="C14" s="50" t="str" cm="1">
        <f t="array" ref="C14">IFERROR(INDEX(_xlfn._xlws.SORT(_xlfn._xlws.FILTER(Attendance!$B$3:$B$152&amp;", "&amp;Attendance!$C$3:$C$152,Attendance!$D$3:$D$152=C$2)),ROW(B12)),"")</f>
        <v/>
      </c>
      <c r="D14" s="50" t="str" cm="1">
        <f t="array" ref="D14">IFERROR(INDEX(_xlfn._xlws.SORT(_xlfn._xlws.FILTER(Attendance!$B$3:$B$152&amp;", "&amp;Attendance!$C$3:$C$152,Attendance!$D$3:$D$152=D$2)),ROW(C12)),"")</f>
        <v/>
      </c>
      <c r="E14" s="50" t="str" cm="1">
        <f t="array" ref="E14">IFERROR(INDEX(_xlfn._xlws.SORT(_xlfn._xlws.FILTER(Attendance!$B$3:$B$152&amp;", "&amp;Attendance!$C$3:$C$152,Attendance!$D$3:$D$152=E$2)),ROW(D12)),"")</f>
        <v/>
      </c>
      <c r="F14" s="50" t="str" cm="1">
        <f t="array" ref="F14">IFERROR(INDEX(_xlfn._xlws.SORT(_xlfn._xlws.FILTER(Attendance!$B$3:$B$152&amp;", "&amp;Attendance!$C$3:$C$152,Attendance!$D$3:$D$152=F$2)),ROW(E12)),"")</f>
        <v/>
      </c>
      <c r="G14" s="50" t="str" cm="1">
        <f t="array" ref="G14">IFERROR(INDEX(_xlfn._xlws.SORT(_xlfn._xlws.FILTER(Attendance!$B$3:$B$152&amp;", "&amp;Attendance!$C$3:$C$152,Attendance!$D$3:$D$152=G$2)),ROW(F12)),"")</f>
        <v/>
      </c>
      <c r="H14" s="50" t="str" cm="1">
        <f t="array" ref="H14">IFERROR(INDEX(_xlfn._xlws.SORT(_xlfn._xlws.FILTER(Attendance!$B$3:$B$152&amp;", "&amp;Attendance!$C$3:$C$152,Attendance!$D$3:$D$152=H$2)),ROW(G12)),"")</f>
        <v/>
      </c>
      <c r="I14" s="50" t="str" cm="1">
        <f t="array" ref="I14">IFERROR(INDEX(_xlfn._xlws.SORT(_xlfn._xlws.FILTER(Attendance!$B$3:$B$152&amp;", "&amp;Attendance!$C$3:$C$152,Attendance!$D$3:$D$152=I$2)),ROW(H12)),"")</f>
        <v/>
      </c>
      <c r="J14" s="50" t="str" cm="1">
        <f t="array" ref="J14">IFERROR(INDEX(_xlfn._xlws.SORT(_xlfn._xlws.FILTER(Attendance!$B$3:$B$152&amp;", "&amp;Attendance!$C$3:$C$152,Attendance!$D$3:$D$152=J$2)),ROW(I12)),"")</f>
        <v/>
      </c>
      <c r="K14" s="50" t="str" cm="1">
        <f t="array" ref="K14">IFERROR(INDEX(_xlfn._xlws.SORT(_xlfn._xlws.FILTER(Attendance!$B$3:$B$152&amp;", "&amp;Attendance!$C$3:$C$152,Attendance!$D$3:$D$152=K$2)),ROW(J12)),"")</f>
        <v/>
      </c>
      <c r="L14" s="50" t="str" cm="1">
        <f t="array" ref="L14">IFERROR(INDEX(_xlfn._xlws.SORT(_xlfn._xlws.FILTER(Attendance!$B$3:$B$152&amp;", "&amp;Attendance!$C$3:$C$152,Attendance!$D$3:$D$152=L$2)),ROW(K12)),"")</f>
        <v/>
      </c>
      <c r="M14" s="50" t="str" cm="1">
        <f t="array" ref="M14">IFERROR(INDEX(_xlfn._xlws.SORT(_xlfn._xlws.FILTER(Attendance!$B$3:$B$152&amp;", "&amp;Attendance!$C$3:$C$152,Attendance!$D$3:$D$152=M$2)),ROW(L12)),"")</f>
        <v/>
      </c>
      <c r="N14" s="50" t="str" cm="1">
        <f t="array" ref="N14">IFERROR(INDEX(_xlfn._xlws.SORT(_xlfn._xlws.FILTER(Attendance!$B$3:$B$152&amp;", "&amp;Attendance!$C$3:$C$152,Attendance!$D$3:$D$152=N$2)),ROW(M12)),"")</f>
        <v/>
      </c>
      <c r="O14" s="50" t="str" cm="1">
        <f t="array" ref="O14">IFERROR(INDEX(_xlfn._xlws.SORT(_xlfn._xlws.FILTER(Attendance!$B$3:$B$152&amp;", "&amp;Attendance!$C$3:$C$152,Attendance!$D$3:$D$152=O$2)),ROW(N12)),"")</f>
        <v/>
      </c>
      <c r="P14" s="50" t="str" cm="1">
        <f t="array" ref="P14">IFERROR(INDEX(_xlfn._xlws.SORT(_xlfn._xlws.FILTER(Attendance!$B$3:$B$152&amp;", "&amp;Attendance!$C$3:$C$152,Attendance!$D$3:$D$152=P$2)),ROW(O12)),"")</f>
        <v/>
      </c>
    </row>
    <row r="15" spans="1:16" ht="14.45" customHeight="1" x14ac:dyDescent="0.25">
      <c r="B15" s="50" t="str" cm="1">
        <f t="array" ref="B15">IFERROR(INDEX(_xlfn._xlws.SORT(_xlfn._xlws.FILTER(Attendance!$B$3:$B$152&amp;", "&amp;Attendance!$C$3:$C$152,Attendance!$D$3:$D$152=B$2)),ROW(A13)),"")</f>
        <v/>
      </c>
      <c r="C15" s="50" t="str" cm="1">
        <f t="array" ref="C15">IFERROR(INDEX(_xlfn._xlws.SORT(_xlfn._xlws.FILTER(Attendance!$B$3:$B$152&amp;", "&amp;Attendance!$C$3:$C$152,Attendance!$D$3:$D$152=C$2)),ROW(B13)),"")</f>
        <v/>
      </c>
      <c r="D15" s="50" t="str" cm="1">
        <f t="array" ref="D15">IFERROR(INDEX(_xlfn._xlws.SORT(_xlfn._xlws.FILTER(Attendance!$B$3:$B$152&amp;", "&amp;Attendance!$C$3:$C$152,Attendance!$D$3:$D$152=D$2)),ROW(C13)),"")</f>
        <v/>
      </c>
      <c r="E15" s="50" t="str" cm="1">
        <f t="array" ref="E15">IFERROR(INDEX(_xlfn._xlws.SORT(_xlfn._xlws.FILTER(Attendance!$B$3:$B$152&amp;", "&amp;Attendance!$C$3:$C$152,Attendance!$D$3:$D$152=E$2)),ROW(D13)),"")</f>
        <v/>
      </c>
      <c r="F15" s="50" t="str" cm="1">
        <f t="array" ref="F15">IFERROR(INDEX(_xlfn._xlws.SORT(_xlfn._xlws.FILTER(Attendance!$B$3:$B$152&amp;", "&amp;Attendance!$C$3:$C$152,Attendance!$D$3:$D$152=F$2)),ROW(E13)),"")</f>
        <v/>
      </c>
      <c r="G15" s="50" t="str" cm="1">
        <f t="array" ref="G15">IFERROR(INDEX(_xlfn._xlws.SORT(_xlfn._xlws.FILTER(Attendance!$B$3:$B$152&amp;", "&amp;Attendance!$C$3:$C$152,Attendance!$D$3:$D$152=G$2)),ROW(F13)),"")</f>
        <v/>
      </c>
      <c r="H15" s="50" t="str" cm="1">
        <f t="array" ref="H15">IFERROR(INDEX(_xlfn._xlws.SORT(_xlfn._xlws.FILTER(Attendance!$B$3:$B$152&amp;", "&amp;Attendance!$C$3:$C$152,Attendance!$D$3:$D$152=H$2)),ROW(G13)),"")</f>
        <v/>
      </c>
      <c r="I15" s="50" t="str" cm="1">
        <f t="array" ref="I15">IFERROR(INDEX(_xlfn._xlws.SORT(_xlfn._xlws.FILTER(Attendance!$B$3:$B$152&amp;", "&amp;Attendance!$C$3:$C$152,Attendance!$D$3:$D$152=I$2)),ROW(H13)),"")</f>
        <v/>
      </c>
      <c r="J15" s="50" t="str" cm="1">
        <f t="array" ref="J15">IFERROR(INDEX(_xlfn._xlws.SORT(_xlfn._xlws.FILTER(Attendance!$B$3:$B$152&amp;", "&amp;Attendance!$C$3:$C$152,Attendance!$D$3:$D$152=J$2)),ROW(I13)),"")</f>
        <v/>
      </c>
      <c r="K15" s="50" t="str" cm="1">
        <f t="array" ref="K15">IFERROR(INDEX(_xlfn._xlws.SORT(_xlfn._xlws.FILTER(Attendance!$B$3:$B$152&amp;", "&amp;Attendance!$C$3:$C$152,Attendance!$D$3:$D$152=K$2)),ROW(J13)),"")</f>
        <v/>
      </c>
      <c r="L15" s="50" t="str" cm="1">
        <f t="array" ref="L15">IFERROR(INDEX(_xlfn._xlws.SORT(_xlfn._xlws.FILTER(Attendance!$B$3:$B$152&amp;", "&amp;Attendance!$C$3:$C$152,Attendance!$D$3:$D$152=L$2)),ROW(K13)),"")</f>
        <v/>
      </c>
      <c r="M15" s="50" t="str" cm="1">
        <f t="array" ref="M15">IFERROR(INDEX(_xlfn._xlws.SORT(_xlfn._xlws.FILTER(Attendance!$B$3:$B$152&amp;", "&amp;Attendance!$C$3:$C$152,Attendance!$D$3:$D$152=M$2)),ROW(L13)),"")</f>
        <v/>
      </c>
      <c r="N15" s="50" t="str" cm="1">
        <f t="array" ref="N15">IFERROR(INDEX(_xlfn._xlws.SORT(_xlfn._xlws.FILTER(Attendance!$B$3:$B$152&amp;", "&amp;Attendance!$C$3:$C$152,Attendance!$D$3:$D$152=N$2)),ROW(M13)),"")</f>
        <v/>
      </c>
      <c r="O15" s="50" t="str" cm="1">
        <f t="array" ref="O15">IFERROR(INDEX(_xlfn._xlws.SORT(_xlfn._xlws.FILTER(Attendance!$B$3:$B$152&amp;", "&amp;Attendance!$C$3:$C$152,Attendance!$D$3:$D$152=O$2)),ROW(N13)),"")</f>
        <v/>
      </c>
      <c r="P15" s="50" t="str" cm="1">
        <f t="array" ref="P15">IFERROR(INDEX(_xlfn._xlws.SORT(_xlfn._xlws.FILTER(Attendance!$B$3:$B$152&amp;", "&amp;Attendance!$C$3:$C$152,Attendance!$D$3:$D$152=P$2)),ROW(O13)),"")</f>
        <v/>
      </c>
    </row>
    <row r="16" spans="1:16" ht="14.45" customHeight="1" x14ac:dyDescent="0.25">
      <c r="B16" s="50" t="str" cm="1">
        <f t="array" ref="B16">IFERROR(INDEX(_xlfn._xlws.SORT(_xlfn._xlws.FILTER(Attendance!$B$3:$B$152&amp;", "&amp;Attendance!$C$3:$C$152,Attendance!$D$3:$D$152=B$2)),ROW(A14)),"")</f>
        <v/>
      </c>
      <c r="C16" s="50" t="str" cm="1">
        <f t="array" ref="C16">IFERROR(INDEX(_xlfn._xlws.SORT(_xlfn._xlws.FILTER(Attendance!$B$3:$B$152&amp;", "&amp;Attendance!$C$3:$C$152,Attendance!$D$3:$D$152=C$2)),ROW(B14)),"")</f>
        <v/>
      </c>
      <c r="D16" s="50" t="str" cm="1">
        <f t="array" ref="D16">IFERROR(INDEX(_xlfn._xlws.SORT(_xlfn._xlws.FILTER(Attendance!$B$3:$B$152&amp;", "&amp;Attendance!$C$3:$C$152,Attendance!$D$3:$D$152=D$2)),ROW(C14)),"")</f>
        <v/>
      </c>
      <c r="E16" s="50" t="str" cm="1">
        <f t="array" ref="E16">IFERROR(INDEX(_xlfn._xlws.SORT(_xlfn._xlws.FILTER(Attendance!$B$3:$B$152&amp;", "&amp;Attendance!$C$3:$C$152,Attendance!$D$3:$D$152=E$2)),ROW(D14)),"")</f>
        <v/>
      </c>
      <c r="F16" s="50" t="str" cm="1">
        <f t="array" ref="F16">IFERROR(INDEX(_xlfn._xlws.SORT(_xlfn._xlws.FILTER(Attendance!$B$3:$B$152&amp;", "&amp;Attendance!$C$3:$C$152,Attendance!$D$3:$D$152=F$2)),ROW(E14)),"")</f>
        <v/>
      </c>
      <c r="G16" s="50" t="str" cm="1">
        <f t="array" ref="G16">IFERROR(INDEX(_xlfn._xlws.SORT(_xlfn._xlws.FILTER(Attendance!$B$3:$B$152&amp;", "&amp;Attendance!$C$3:$C$152,Attendance!$D$3:$D$152=G$2)),ROW(F14)),"")</f>
        <v/>
      </c>
      <c r="H16" s="50" t="str" cm="1">
        <f t="array" ref="H16">IFERROR(INDEX(_xlfn._xlws.SORT(_xlfn._xlws.FILTER(Attendance!$B$3:$B$152&amp;", "&amp;Attendance!$C$3:$C$152,Attendance!$D$3:$D$152=H$2)),ROW(G14)),"")</f>
        <v/>
      </c>
      <c r="I16" s="50" t="str" cm="1">
        <f t="array" ref="I16">IFERROR(INDEX(_xlfn._xlws.SORT(_xlfn._xlws.FILTER(Attendance!$B$3:$B$152&amp;", "&amp;Attendance!$C$3:$C$152,Attendance!$D$3:$D$152=I$2)),ROW(H14)),"")</f>
        <v/>
      </c>
      <c r="J16" s="50" t="str" cm="1">
        <f t="array" ref="J16">IFERROR(INDEX(_xlfn._xlws.SORT(_xlfn._xlws.FILTER(Attendance!$B$3:$B$152&amp;", "&amp;Attendance!$C$3:$C$152,Attendance!$D$3:$D$152=J$2)),ROW(I14)),"")</f>
        <v/>
      </c>
      <c r="K16" s="50" t="str" cm="1">
        <f t="array" ref="K16">IFERROR(INDEX(_xlfn._xlws.SORT(_xlfn._xlws.FILTER(Attendance!$B$3:$B$152&amp;", "&amp;Attendance!$C$3:$C$152,Attendance!$D$3:$D$152=K$2)),ROW(J14)),"")</f>
        <v/>
      </c>
      <c r="L16" s="50" t="str" cm="1">
        <f t="array" ref="L16">IFERROR(INDEX(_xlfn._xlws.SORT(_xlfn._xlws.FILTER(Attendance!$B$3:$B$152&amp;", "&amp;Attendance!$C$3:$C$152,Attendance!$D$3:$D$152=L$2)),ROW(K14)),"")</f>
        <v/>
      </c>
      <c r="M16" s="50" t="str" cm="1">
        <f t="array" ref="M16">IFERROR(INDEX(_xlfn._xlws.SORT(_xlfn._xlws.FILTER(Attendance!$B$3:$B$152&amp;", "&amp;Attendance!$C$3:$C$152,Attendance!$D$3:$D$152=M$2)),ROW(L14)),"")</f>
        <v/>
      </c>
      <c r="N16" s="50" t="str" cm="1">
        <f t="array" ref="N16">IFERROR(INDEX(_xlfn._xlws.SORT(_xlfn._xlws.FILTER(Attendance!$B$3:$B$152&amp;", "&amp;Attendance!$C$3:$C$152,Attendance!$D$3:$D$152=N$2)),ROW(M14)),"")</f>
        <v/>
      </c>
      <c r="O16" s="50" t="str" cm="1">
        <f t="array" ref="O16">IFERROR(INDEX(_xlfn._xlws.SORT(_xlfn._xlws.FILTER(Attendance!$B$3:$B$152&amp;", "&amp;Attendance!$C$3:$C$152,Attendance!$D$3:$D$152=O$2)),ROW(N14)),"")</f>
        <v/>
      </c>
      <c r="P16" s="50" t="str" cm="1">
        <f t="array" ref="P16">IFERROR(INDEX(_xlfn._xlws.SORT(_xlfn._xlws.FILTER(Attendance!$B$3:$B$152&amp;", "&amp;Attendance!$C$3:$C$152,Attendance!$D$3:$D$152=P$2)),ROW(O14)),"")</f>
        <v/>
      </c>
    </row>
    <row r="17" spans="2:16" ht="14.45" customHeight="1" x14ac:dyDescent="0.25">
      <c r="B17" s="50" t="str" cm="1">
        <f t="array" ref="B17">IFERROR(INDEX(_xlfn._xlws.SORT(_xlfn._xlws.FILTER(Attendance!$B$3:$B$152&amp;", "&amp;Attendance!$C$3:$C$152,Attendance!$D$3:$D$152=B$2)),ROW(A15)),"")</f>
        <v/>
      </c>
      <c r="C17" s="50" t="str" cm="1">
        <f t="array" ref="C17">IFERROR(INDEX(_xlfn._xlws.SORT(_xlfn._xlws.FILTER(Attendance!$B$3:$B$152&amp;", "&amp;Attendance!$C$3:$C$152,Attendance!$D$3:$D$152=C$2)),ROW(B15)),"")</f>
        <v/>
      </c>
      <c r="D17" s="50" t="str" cm="1">
        <f t="array" ref="D17">IFERROR(INDEX(_xlfn._xlws.SORT(_xlfn._xlws.FILTER(Attendance!$B$3:$B$152&amp;", "&amp;Attendance!$C$3:$C$152,Attendance!$D$3:$D$152=D$2)),ROW(C15)),"")</f>
        <v/>
      </c>
      <c r="E17" s="50" t="str" cm="1">
        <f t="array" ref="E17">IFERROR(INDEX(_xlfn._xlws.SORT(_xlfn._xlws.FILTER(Attendance!$B$3:$B$152&amp;", "&amp;Attendance!$C$3:$C$152,Attendance!$D$3:$D$152=E$2)),ROW(D15)),"")</f>
        <v/>
      </c>
      <c r="F17" s="50" t="str" cm="1">
        <f t="array" ref="F17">IFERROR(INDEX(_xlfn._xlws.SORT(_xlfn._xlws.FILTER(Attendance!$B$3:$B$152&amp;", "&amp;Attendance!$C$3:$C$152,Attendance!$D$3:$D$152=F$2)),ROW(E15)),"")</f>
        <v/>
      </c>
      <c r="G17" s="50" t="str" cm="1">
        <f t="array" ref="G17">IFERROR(INDEX(_xlfn._xlws.SORT(_xlfn._xlws.FILTER(Attendance!$B$3:$B$152&amp;", "&amp;Attendance!$C$3:$C$152,Attendance!$D$3:$D$152=G$2)),ROW(F15)),"")</f>
        <v/>
      </c>
      <c r="H17" s="50" t="str" cm="1">
        <f t="array" ref="H17">IFERROR(INDEX(_xlfn._xlws.SORT(_xlfn._xlws.FILTER(Attendance!$B$3:$B$152&amp;", "&amp;Attendance!$C$3:$C$152,Attendance!$D$3:$D$152=H$2)),ROW(G15)),"")</f>
        <v/>
      </c>
      <c r="I17" s="50" t="str" cm="1">
        <f t="array" ref="I17">IFERROR(INDEX(_xlfn._xlws.SORT(_xlfn._xlws.FILTER(Attendance!$B$3:$B$152&amp;", "&amp;Attendance!$C$3:$C$152,Attendance!$D$3:$D$152=I$2)),ROW(H15)),"")</f>
        <v/>
      </c>
      <c r="J17" s="50" t="str" cm="1">
        <f t="array" ref="J17">IFERROR(INDEX(_xlfn._xlws.SORT(_xlfn._xlws.FILTER(Attendance!$B$3:$B$152&amp;", "&amp;Attendance!$C$3:$C$152,Attendance!$D$3:$D$152=J$2)),ROW(I15)),"")</f>
        <v/>
      </c>
      <c r="K17" s="50" t="str" cm="1">
        <f t="array" ref="K17">IFERROR(INDEX(_xlfn._xlws.SORT(_xlfn._xlws.FILTER(Attendance!$B$3:$B$152&amp;", "&amp;Attendance!$C$3:$C$152,Attendance!$D$3:$D$152=K$2)),ROW(J15)),"")</f>
        <v/>
      </c>
      <c r="L17" s="50" t="str" cm="1">
        <f t="array" ref="L17">IFERROR(INDEX(_xlfn._xlws.SORT(_xlfn._xlws.FILTER(Attendance!$B$3:$B$152&amp;", "&amp;Attendance!$C$3:$C$152,Attendance!$D$3:$D$152=L$2)),ROW(K15)),"")</f>
        <v/>
      </c>
      <c r="M17" s="50" t="str" cm="1">
        <f t="array" ref="M17">IFERROR(INDEX(_xlfn._xlws.SORT(_xlfn._xlws.FILTER(Attendance!$B$3:$B$152&amp;", "&amp;Attendance!$C$3:$C$152,Attendance!$D$3:$D$152=M$2)),ROW(L15)),"")</f>
        <v/>
      </c>
      <c r="N17" s="50" t="str" cm="1">
        <f t="array" ref="N17">IFERROR(INDEX(_xlfn._xlws.SORT(_xlfn._xlws.FILTER(Attendance!$B$3:$B$152&amp;", "&amp;Attendance!$C$3:$C$152,Attendance!$D$3:$D$152=N$2)),ROW(M15)),"")</f>
        <v/>
      </c>
      <c r="O17" s="50" t="str" cm="1">
        <f t="array" ref="O17">IFERROR(INDEX(_xlfn._xlws.SORT(_xlfn._xlws.FILTER(Attendance!$B$3:$B$152&amp;", "&amp;Attendance!$C$3:$C$152,Attendance!$D$3:$D$152=O$2)),ROW(N15)),"")</f>
        <v/>
      </c>
      <c r="P17" s="50" t="str" cm="1">
        <f t="array" ref="P17">IFERROR(INDEX(_xlfn._xlws.SORT(_xlfn._xlws.FILTER(Attendance!$B$3:$B$152&amp;", "&amp;Attendance!$C$3:$C$152,Attendance!$D$3:$D$152=P$2)),ROW(O15)),"")</f>
        <v/>
      </c>
    </row>
    <row r="18" spans="2:16" ht="14.45" customHeight="1" x14ac:dyDescent="0.25">
      <c r="B18" s="50" t="str" cm="1">
        <f t="array" ref="B18">IFERROR(INDEX(_xlfn._xlws.SORT(_xlfn._xlws.FILTER(Attendance!$B$3:$B$152&amp;", "&amp;Attendance!$C$3:$C$152,Attendance!$D$3:$D$152=B$2)),ROW(A16)),"")</f>
        <v/>
      </c>
      <c r="C18" s="50" t="str" cm="1">
        <f t="array" ref="C18">IFERROR(INDEX(_xlfn._xlws.SORT(_xlfn._xlws.FILTER(Attendance!$B$3:$B$152&amp;", "&amp;Attendance!$C$3:$C$152,Attendance!$D$3:$D$152=C$2)),ROW(B16)),"")</f>
        <v/>
      </c>
      <c r="D18" s="50" t="str" cm="1">
        <f t="array" ref="D18">IFERROR(INDEX(_xlfn._xlws.SORT(_xlfn._xlws.FILTER(Attendance!$B$3:$B$152&amp;", "&amp;Attendance!$C$3:$C$152,Attendance!$D$3:$D$152=D$2)),ROW(C16)),"")</f>
        <v/>
      </c>
      <c r="E18" s="50" t="str" cm="1">
        <f t="array" ref="E18">IFERROR(INDEX(_xlfn._xlws.SORT(_xlfn._xlws.FILTER(Attendance!$B$3:$B$152&amp;", "&amp;Attendance!$C$3:$C$152,Attendance!$D$3:$D$152=E$2)),ROW(D16)),"")</f>
        <v/>
      </c>
      <c r="F18" s="50" t="str" cm="1">
        <f t="array" ref="F18">IFERROR(INDEX(_xlfn._xlws.SORT(_xlfn._xlws.FILTER(Attendance!$B$3:$B$152&amp;", "&amp;Attendance!$C$3:$C$152,Attendance!$D$3:$D$152=F$2)),ROW(E16)),"")</f>
        <v/>
      </c>
      <c r="G18" s="50" t="str" cm="1">
        <f t="array" ref="G18">IFERROR(INDEX(_xlfn._xlws.SORT(_xlfn._xlws.FILTER(Attendance!$B$3:$B$152&amp;", "&amp;Attendance!$C$3:$C$152,Attendance!$D$3:$D$152=G$2)),ROW(F16)),"")</f>
        <v/>
      </c>
      <c r="H18" s="50" t="str" cm="1">
        <f t="array" ref="H18">IFERROR(INDEX(_xlfn._xlws.SORT(_xlfn._xlws.FILTER(Attendance!$B$3:$B$152&amp;", "&amp;Attendance!$C$3:$C$152,Attendance!$D$3:$D$152=H$2)),ROW(G16)),"")</f>
        <v/>
      </c>
      <c r="I18" s="50" t="str" cm="1">
        <f t="array" ref="I18">IFERROR(INDEX(_xlfn._xlws.SORT(_xlfn._xlws.FILTER(Attendance!$B$3:$B$152&amp;", "&amp;Attendance!$C$3:$C$152,Attendance!$D$3:$D$152=I$2)),ROW(H16)),"")</f>
        <v/>
      </c>
      <c r="J18" s="50" t="str" cm="1">
        <f t="array" ref="J18">IFERROR(INDEX(_xlfn._xlws.SORT(_xlfn._xlws.FILTER(Attendance!$B$3:$B$152&amp;", "&amp;Attendance!$C$3:$C$152,Attendance!$D$3:$D$152=J$2)),ROW(I16)),"")</f>
        <v/>
      </c>
      <c r="K18" s="50" t="str" cm="1">
        <f t="array" ref="K18">IFERROR(INDEX(_xlfn._xlws.SORT(_xlfn._xlws.FILTER(Attendance!$B$3:$B$152&amp;", "&amp;Attendance!$C$3:$C$152,Attendance!$D$3:$D$152=K$2)),ROW(J16)),"")</f>
        <v/>
      </c>
      <c r="L18" s="50" t="str" cm="1">
        <f t="array" ref="L18">IFERROR(INDEX(_xlfn._xlws.SORT(_xlfn._xlws.FILTER(Attendance!$B$3:$B$152&amp;", "&amp;Attendance!$C$3:$C$152,Attendance!$D$3:$D$152=L$2)),ROW(K16)),"")</f>
        <v/>
      </c>
      <c r="M18" s="50" t="str" cm="1">
        <f t="array" ref="M18">IFERROR(INDEX(_xlfn._xlws.SORT(_xlfn._xlws.FILTER(Attendance!$B$3:$B$152&amp;", "&amp;Attendance!$C$3:$C$152,Attendance!$D$3:$D$152=M$2)),ROW(L16)),"")</f>
        <v/>
      </c>
      <c r="N18" s="50" t="str" cm="1">
        <f t="array" ref="N18">IFERROR(INDEX(_xlfn._xlws.SORT(_xlfn._xlws.FILTER(Attendance!$B$3:$B$152&amp;", "&amp;Attendance!$C$3:$C$152,Attendance!$D$3:$D$152=N$2)),ROW(M16)),"")</f>
        <v/>
      </c>
      <c r="O18" s="50" t="str" cm="1">
        <f t="array" ref="O18">IFERROR(INDEX(_xlfn._xlws.SORT(_xlfn._xlws.FILTER(Attendance!$B$3:$B$152&amp;", "&amp;Attendance!$C$3:$C$152,Attendance!$D$3:$D$152=O$2)),ROW(N16)),"")</f>
        <v/>
      </c>
      <c r="P18" s="50" t="str" cm="1">
        <f t="array" ref="P18">IFERROR(INDEX(_xlfn._xlws.SORT(_xlfn._xlws.FILTER(Attendance!$B$3:$B$152&amp;", "&amp;Attendance!$C$3:$C$152,Attendance!$D$3:$D$152=P$2)),ROW(O16)),"")</f>
        <v/>
      </c>
    </row>
    <row r="19" spans="2:16" ht="14.45" customHeight="1" x14ac:dyDescent="0.25">
      <c r="B19" s="50" t="str" cm="1">
        <f t="array" ref="B19">IFERROR(INDEX(_xlfn._xlws.SORT(_xlfn._xlws.FILTER(Attendance!$B$3:$B$152&amp;", "&amp;Attendance!$C$3:$C$152,Attendance!$D$3:$D$152=B$2)),ROW(A17)),"")</f>
        <v/>
      </c>
      <c r="C19" s="50" t="str" cm="1">
        <f t="array" ref="C19">IFERROR(INDEX(_xlfn._xlws.SORT(_xlfn._xlws.FILTER(Attendance!$B$3:$B$152&amp;", "&amp;Attendance!$C$3:$C$152,Attendance!$D$3:$D$152=C$2)),ROW(B17)),"")</f>
        <v/>
      </c>
      <c r="D19" s="50" t="str" cm="1">
        <f t="array" ref="D19">IFERROR(INDEX(_xlfn._xlws.SORT(_xlfn._xlws.FILTER(Attendance!$B$3:$B$152&amp;", "&amp;Attendance!$C$3:$C$152,Attendance!$D$3:$D$152=D$2)),ROW(C17)),"")</f>
        <v/>
      </c>
      <c r="E19" s="50" t="str" cm="1">
        <f t="array" ref="E19">IFERROR(INDEX(_xlfn._xlws.SORT(_xlfn._xlws.FILTER(Attendance!$B$3:$B$152&amp;", "&amp;Attendance!$C$3:$C$152,Attendance!$D$3:$D$152=E$2)),ROW(D17)),"")</f>
        <v/>
      </c>
      <c r="F19" s="50" t="str" cm="1">
        <f t="array" ref="F19">IFERROR(INDEX(_xlfn._xlws.SORT(_xlfn._xlws.FILTER(Attendance!$B$3:$B$152&amp;", "&amp;Attendance!$C$3:$C$152,Attendance!$D$3:$D$152=F$2)),ROW(E17)),"")</f>
        <v/>
      </c>
      <c r="G19" s="50" t="str" cm="1">
        <f t="array" ref="G19">IFERROR(INDEX(_xlfn._xlws.SORT(_xlfn._xlws.FILTER(Attendance!$B$3:$B$152&amp;", "&amp;Attendance!$C$3:$C$152,Attendance!$D$3:$D$152=G$2)),ROW(F17)),"")</f>
        <v/>
      </c>
      <c r="H19" s="50" t="str" cm="1">
        <f t="array" ref="H19">IFERROR(INDEX(_xlfn._xlws.SORT(_xlfn._xlws.FILTER(Attendance!$B$3:$B$152&amp;", "&amp;Attendance!$C$3:$C$152,Attendance!$D$3:$D$152=H$2)),ROW(G17)),"")</f>
        <v/>
      </c>
      <c r="I19" s="50" t="str" cm="1">
        <f t="array" ref="I19">IFERROR(INDEX(_xlfn._xlws.SORT(_xlfn._xlws.FILTER(Attendance!$B$3:$B$152&amp;", "&amp;Attendance!$C$3:$C$152,Attendance!$D$3:$D$152=I$2)),ROW(H17)),"")</f>
        <v/>
      </c>
      <c r="J19" s="50" t="str" cm="1">
        <f t="array" ref="J19">IFERROR(INDEX(_xlfn._xlws.SORT(_xlfn._xlws.FILTER(Attendance!$B$3:$B$152&amp;", "&amp;Attendance!$C$3:$C$152,Attendance!$D$3:$D$152=J$2)),ROW(I17)),"")</f>
        <v/>
      </c>
      <c r="K19" s="50" t="str" cm="1">
        <f t="array" ref="K19">IFERROR(INDEX(_xlfn._xlws.SORT(_xlfn._xlws.FILTER(Attendance!$B$3:$B$152&amp;", "&amp;Attendance!$C$3:$C$152,Attendance!$D$3:$D$152=K$2)),ROW(J17)),"")</f>
        <v/>
      </c>
      <c r="L19" s="50" t="str" cm="1">
        <f t="array" ref="L19">IFERROR(INDEX(_xlfn._xlws.SORT(_xlfn._xlws.FILTER(Attendance!$B$3:$B$152&amp;", "&amp;Attendance!$C$3:$C$152,Attendance!$D$3:$D$152=L$2)),ROW(K17)),"")</f>
        <v/>
      </c>
      <c r="M19" s="50" t="str" cm="1">
        <f t="array" ref="M19">IFERROR(INDEX(_xlfn._xlws.SORT(_xlfn._xlws.FILTER(Attendance!$B$3:$B$152&amp;", "&amp;Attendance!$C$3:$C$152,Attendance!$D$3:$D$152=M$2)),ROW(L17)),"")</f>
        <v/>
      </c>
      <c r="N19" s="50" t="str" cm="1">
        <f t="array" ref="N19">IFERROR(INDEX(_xlfn._xlws.SORT(_xlfn._xlws.FILTER(Attendance!$B$3:$B$152&amp;", "&amp;Attendance!$C$3:$C$152,Attendance!$D$3:$D$152=N$2)),ROW(M17)),"")</f>
        <v/>
      </c>
      <c r="O19" s="50" t="str" cm="1">
        <f t="array" ref="O19">IFERROR(INDEX(_xlfn._xlws.SORT(_xlfn._xlws.FILTER(Attendance!$B$3:$B$152&amp;", "&amp;Attendance!$C$3:$C$152,Attendance!$D$3:$D$152=O$2)),ROW(N17)),"")</f>
        <v/>
      </c>
      <c r="P19" s="50" t="str" cm="1">
        <f t="array" ref="P19">IFERROR(INDEX(_xlfn._xlws.SORT(_xlfn._xlws.FILTER(Attendance!$B$3:$B$152&amp;", "&amp;Attendance!$C$3:$C$152,Attendance!$D$3:$D$152=P$2)),ROW(O17)),"")</f>
        <v/>
      </c>
    </row>
    <row r="20" spans="2:16" ht="14.45" customHeight="1" x14ac:dyDescent="0.25">
      <c r="B20" s="50" t="str" cm="1">
        <f t="array" ref="B20">IFERROR(INDEX(_xlfn._xlws.SORT(_xlfn._xlws.FILTER(Attendance!$B$3:$B$152&amp;", "&amp;Attendance!$C$3:$C$152,Attendance!$D$3:$D$152=B$2)),ROW(A18)),"")</f>
        <v/>
      </c>
      <c r="C20" s="50" t="str" cm="1">
        <f t="array" ref="C20">IFERROR(INDEX(_xlfn._xlws.SORT(_xlfn._xlws.FILTER(Attendance!$B$3:$B$152&amp;", "&amp;Attendance!$C$3:$C$152,Attendance!$D$3:$D$152=C$2)),ROW(B18)),"")</f>
        <v/>
      </c>
      <c r="D20" s="50" t="str" cm="1">
        <f t="array" ref="D20">IFERROR(INDEX(_xlfn._xlws.SORT(_xlfn._xlws.FILTER(Attendance!$B$3:$B$152&amp;", "&amp;Attendance!$C$3:$C$152,Attendance!$D$3:$D$152=D$2)),ROW(C18)),"")</f>
        <v/>
      </c>
      <c r="E20" s="50" t="str" cm="1">
        <f t="array" ref="E20">IFERROR(INDEX(_xlfn._xlws.SORT(_xlfn._xlws.FILTER(Attendance!$B$3:$B$152&amp;", "&amp;Attendance!$C$3:$C$152,Attendance!$D$3:$D$152=E$2)),ROW(D18)),"")</f>
        <v/>
      </c>
      <c r="F20" s="50" t="str" cm="1">
        <f t="array" ref="F20">IFERROR(INDEX(_xlfn._xlws.SORT(_xlfn._xlws.FILTER(Attendance!$B$3:$B$152&amp;", "&amp;Attendance!$C$3:$C$152,Attendance!$D$3:$D$152=F$2)),ROW(E18)),"")</f>
        <v/>
      </c>
      <c r="G20" s="50" t="str" cm="1">
        <f t="array" ref="G20">IFERROR(INDEX(_xlfn._xlws.SORT(_xlfn._xlws.FILTER(Attendance!$B$3:$B$152&amp;", "&amp;Attendance!$C$3:$C$152,Attendance!$D$3:$D$152=G$2)),ROW(F18)),"")</f>
        <v/>
      </c>
      <c r="H20" s="50" t="str" cm="1">
        <f t="array" ref="H20">IFERROR(INDEX(_xlfn._xlws.SORT(_xlfn._xlws.FILTER(Attendance!$B$3:$B$152&amp;", "&amp;Attendance!$C$3:$C$152,Attendance!$D$3:$D$152=H$2)),ROW(G18)),"")</f>
        <v/>
      </c>
      <c r="I20" s="50" t="str" cm="1">
        <f t="array" ref="I20">IFERROR(INDEX(_xlfn._xlws.SORT(_xlfn._xlws.FILTER(Attendance!$B$3:$B$152&amp;", "&amp;Attendance!$C$3:$C$152,Attendance!$D$3:$D$152=I$2)),ROW(H18)),"")</f>
        <v/>
      </c>
      <c r="J20" s="50" t="str" cm="1">
        <f t="array" ref="J20">IFERROR(INDEX(_xlfn._xlws.SORT(_xlfn._xlws.FILTER(Attendance!$B$3:$B$152&amp;", "&amp;Attendance!$C$3:$C$152,Attendance!$D$3:$D$152=J$2)),ROW(I18)),"")</f>
        <v/>
      </c>
      <c r="K20" s="50" t="str" cm="1">
        <f t="array" ref="K20">IFERROR(INDEX(_xlfn._xlws.SORT(_xlfn._xlws.FILTER(Attendance!$B$3:$B$152&amp;", "&amp;Attendance!$C$3:$C$152,Attendance!$D$3:$D$152=K$2)),ROW(J18)),"")</f>
        <v/>
      </c>
      <c r="L20" s="50" t="str" cm="1">
        <f t="array" ref="L20">IFERROR(INDEX(_xlfn._xlws.SORT(_xlfn._xlws.FILTER(Attendance!$B$3:$B$152&amp;", "&amp;Attendance!$C$3:$C$152,Attendance!$D$3:$D$152=L$2)),ROW(K18)),"")</f>
        <v/>
      </c>
      <c r="M20" s="50" t="str" cm="1">
        <f t="array" ref="M20">IFERROR(INDEX(_xlfn._xlws.SORT(_xlfn._xlws.FILTER(Attendance!$B$3:$B$152&amp;", "&amp;Attendance!$C$3:$C$152,Attendance!$D$3:$D$152=M$2)),ROW(L18)),"")</f>
        <v/>
      </c>
      <c r="N20" s="50" t="str" cm="1">
        <f t="array" ref="N20">IFERROR(INDEX(_xlfn._xlws.SORT(_xlfn._xlws.FILTER(Attendance!$B$3:$B$152&amp;", "&amp;Attendance!$C$3:$C$152,Attendance!$D$3:$D$152=N$2)),ROW(M18)),"")</f>
        <v/>
      </c>
      <c r="O20" s="50" t="str" cm="1">
        <f t="array" ref="O20">IFERROR(INDEX(_xlfn._xlws.SORT(_xlfn._xlws.FILTER(Attendance!$B$3:$B$152&amp;", "&amp;Attendance!$C$3:$C$152,Attendance!$D$3:$D$152=O$2)),ROW(N18)),"")</f>
        <v/>
      </c>
      <c r="P20" s="50" t="str" cm="1">
        <f t="array" ref="P20">IFERROR(INDEX(_xlfn._xlws.SORT(_xlfn._xlws.FILTER(Attendance!$B$3:$B$152&amp;", "&amp;Attendance!$C$3:$C$152,Attendance!$D$3:$D$152=P$2)),ROW(O18)),"")</f>
        <v/>
      </c>
    </row>
    <row r="21" spans="2:16" ht="14.45" customHeight="1" x14ac:dyDescent="0.25">
      <c r="B21" s="50" t="str" cm="1">
        <f t="array" ref="B21">IFERROR(INDEX(_xlfn._xlws.SORT(_xlfn._xlws.FILTER(Attendance!$B$3:$B$152&amp;", "&amp;Attendance!$C$3:$C$152,Attendance!$D$3:$D$152=B$2)),ROW(A19)),"")</f>
        <v/>
      </c>
      <c r="C21" s="50" t="str" cm="1">
        <f t="array" ref="C21">IFERROR(INDEX(_xlfn._xlws.SORT(_xlfn._xlws.FILTER(Attendance!$B$3:$B$152&amp;", "&amp;Attendance!$C$3:$C$152,Attendance!$D$3:$D$152=C$2)),ROW(B19)),"")</f>
        <v/>
      </c>
      <c r="D21" s="50" t="str" cm="1">
        <f t="array" ref="D21">IFERROR(INDEX(_xlfn._xlws.SORT(_xlfn._xlws.FILTER(Attendance!$B$3:$B$152&amp;", "&amp;Attendance!$C$3:$C$152,Attendance!$D$3:$D$152=D$2)),ROW(C19)),"")</f>
        <v/>
      </c>
      <c r="E21" s="50" t="str" cm="1">
        <f t="array" ref="E21">IFERROR(INDEX(_xlfn._xlws.SORT(_xlfn._xlws.FILTER(Attendance!$B$3:$B$152&amp;", "&amp;Attendance!$C$3:$C$152,Attendance!$D$3:$D$152=E$2)),ROW(D19)),"")</f>
        <v/>
      </c>
      <c r="F21" s="50" t="str" cm="1">
        <f t="array" ref="F21">IFERROR(INDEX(_xlfn._xlws.SORT(_xlfn._xlws.FILTER(Attendance!$B$3:$B$152&amp;", "&amp;Attendance!$C$3:$C$152,Attendance!$D$3:$D$152=F$2)),ROW(E19)),"")</f>
        <v/>
      </c>
      <c r="G21" s="50" t="str" cm="1">
        <f t="array" ref="G21">IFERROR(INDEX(_xlfn._xlws.SORT(_xlfn._xlws.FILTER(Attendance!$B$3:$B$152&amp;", "&amp;Attendance!$C$3:$C$152,Attendance!$D$3:$D$152=G$2)),ROW(F19)),"")</f>
        <v/>
      </c>
      <c r="H21" s="50" t="str" cm="1">
        <f t="array" ref="H21">IFERROR(INDEX(_xlfn._xlws.SORT(_xlfn._xlws.FILTER(Attendance!$B$3:$B$152&amp;", "&amp;Attendance!$C$3:$C$152,Attendance!$D$3:$D$152=H$2)),ROW(G19)),"")</f>
        <v/>
      </c>
      <c r="I21" s="50" t="str" cm="1">
        <f t="array" ref="I21">IFERROR(INDEX(_xlfn._xlws.SORT(_xlfn._xlws.FILTER(Attendance!$B$3:$B$152&amp;", "&amp;Attendance!$C$3:$C$152,Attendance!$D$3:$D$152=I$2)),ROW(H19)),"")</f>
        <v/>
      </c>
      <c r="J21" s="50" t="str" cm="1">
        <f t="array" ref="J21">IFERROR(INDEX(_xlfn._xlws.SORT(_xlfn._xlws.FILTER(Attendance!$B$3:$B$152&amp;", "&amp;Attendance!$C$3:$C$152,Attendance!$D$3:$D$152=J$2)),ROW(I19)),"")</f>
        <v/>
      </c>
      <c r="K21" s="50" t="str" cm="1">
        <f t="array" ref="K21">IFERROR(INDEX(_xlfn._xlws.SORT(_xlfn._xlws.FILTER(Attendance!$B$3:$B$152&amp;", "&amp;Attendance!$C$3:$C$152,Attendance!$D$3:$D$152=K$2)),ROW(J19)),"")</f>
        <v/>
      </c>
      <c r="L21" s="50" t="str" cm="1">
        <f t="array" ref="L21">IFERROR(INDEX(_xlfn._xlws.SORT(_xlfn._xlws.FILTER(Attendance!$B$3:$B$152&amp;", "&amp;Attendance!$C$3:$C$152,Attendance!$D$3:$D$152=L$2)),ROW(K19)),"")</f>
        <v/>
      </c>
      <c r="M21" s="50" t="str" cm="1">
        <f t="array" ref="M21">IFERROR(INDEX(_xlfn._xlws.SORT(_xlfn._xlws.FILTER(Attendance!$B$3:$B$152&amp;", "&amp;Attendance!$C$3:$C$152,Attendance!$D$3:$D$152=M$2)),ROW(L19)),"")</f>
        <v/>
      </c>
      <c r="N21" s="50" t="str" cm="1">
        <f t="array" ref="N21">IFERROR(INDEX(_xlfn._xlws.SORT(_xlfn._xlws.FILTER(Attendance!$B$3:$B$152&amp;", "&amp;Attendance!$C$3:$C$152,Attendance!$D$3:$D$152=N$2)),ROW(M19)),"")</f>
        <v/>
      </c>
      <c r="O21" s="50" t="str" cm="1">
        <f t="array" ref="O21">IFERROR(INDEX(_xlfn._xlws.SORT(_xlfn._xlws.FILTER(Attendance!$B$3:$B$152&amp;", "&amp;Attendance!$C$3:$C$152,Attendance!$D$3:$D$152=O$2)),ROW(N19)),"")</f>
        <v/>
      </c>
      <c r="P21" s="50" t="str" cm="1">
        <f t="array" ref="P21">IFERROR(INDEX(_xlfn._xlws.SORT(_xlfn._xlws.FILTER(Attendance!$B$3:$B$152&amp;", "&amp;Attendance!$C$3:$C$152,Attendance!$D$3:$D$152=P$2)),ROW(O19)),"")</f>
        <v/>
      </c>
    </row>
  </sheetData>
  <sheetProtection algorithmName="SHA-512" hashValue="ItcpC5ea6p9pAdNekLVc3lM2cZQdY6t3qRgUqSJkW/sT+lFNxPBm65XXMu7Vmtu9UWHwxbX2s2nXBGZQM/rWmg==" saltValue="sEPmJEG019IdGVdV9Dd9sg==" spinCount="100000" sheet="1" objects="1" scenarios="1" formatCells="0"/>
  <phoneticPr fontId="19" type="noConversion"/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R24"/>
  <sheetViews>
    <sheetView topLeftCell="B1" workbookViewId="0">
      <selection activeCell="F11" sqref="F11"/>
    </sheetView>
  </sheetViews>
  <sheetFormatPr defaultColWidth="9.140625" defaultRowHeight="15" x14ac:dyDescent="0.25"/>
  <cols>
    <col min="1" max="1" width="0" style="12" hidden="1" customWidth="1"/>
    <col min="2" max="2" width="10.42578125" style="7" customWidth="1"/>
    <col min="3" max="3" width="9.140625" style="7" customWidth="1"/>
    <col min="4" max="4" width="9.140625" style="11" customWidth="1"/>
    <col min="5" max="5" width="9.140625" style="7" hidden="1" customWidth="1"/>
    <col min="6" max="6" width="12.140625" style="7" customWidth="1"/>
    <col min="7" max="7" width="9.140625" style="7" customWidth="1"/>
    <col min="8" max="8" width="9.140625" style="11" customWidth="1"/>
    <col min="9" max="9" width="51.5703125" style="11" customWidth="1"/>
    <col min="10" max="10" width="46" style="11" customWidth="1"/>
    <col min="11" max="11" width="9.140625" style="11" customWidth="1"/>
    <col min="12" max="16384" width="9.140625" style="11"/>
  </cols>
  <sheetData>
    <row r="1" spans="1:18" ht="26.25" x14ac:dyDescent="0.25">
      <c r="A1" s="120" t="s">
        <v>74</v>
      </c>
      <c r="B1" s="121" t="s">
        <v>55</v>
      </c>
      <c r="C1" s="122" t="s">
        <v>56</v>
      </c>
      <c r="E1" s="120" t="s">
        <v>74</v>
      </c>
      <c r="F1" s="120" t="s">
        <v>57</v>
      </c>
      <c r="G1" s="123" t="s">
        <v>56</v>
      </c>
      <c r="I1" s="259" t="s">
        <v>117</v>
      </c>
      <c r="J1" s="259"/>
    </row>
    <row r="2" spans="1:18" ht="18" customHeight="1" x14ac:dyDescent="0.25">
      <c r="A2" s="120">
        <v>1001</v>
      </c>
      <c r="B2" s="124" t="s">
        <v>24</v>
      </c>
      <c r="C2" s="92">
        <v>1</v>
      </c>
      <c r="E2" s="120">
        <v>2001</v>
      </c>
      <c r="F2" s="83" t="s">
        <v>49</v>
      </c>
      <c r="G2" s="84">
        <v>1</v>
      </c>
      <c r="I2" s="258" t="s">
        <v>98</v>
      </c>
      <c r="J2" s="258"/>
    </row>
    <row r="3" spans="1:18" ht="18" customHeight="1" x14ac:dyDescent="0.25">
      <c r="A3" s="120">
        <v>1002</v>
      </c>
      <c r="B3" s="89" t="s">
        <v>25</v>
      </c>
      <c r="C3" s="90">
        <v>2</v>
      </c>
      <c r="E3" s="120">
        <v>2002</v>
      </c>
      <c r="F3" s="85" t="s">
        <v>50</v>
      </c>
      <c r="G3" s="86">
        <v>2</v>
      </c>
      <c r="I3" s="77" t="s">
        <v>99</v>
      </c>
      <c r="J3" s="78" t="s">
        <v>100</v>
      </c>
    </row>
    <row r="4" spans="1:18" ht="18" customHeight="1" x14ac:dyDescent="0.25">
      <c r="A4" s="120">
        <v>1003</v>
      </c>
      <c r="B4" s="91" t="s">
        <v>58</v>
      </c>
      <c r="C4" s="92">
        <v>3</v>
      </c>
      <c r="E4" s="120">
        <v>2003</v>
      </c>
      <c r="F4" s="83" t="s">
        <v>51</v>
      </c>
      <c r="G4" s="84">
        <v>3</v>
      </c>
      <c r="I4" s="79" t="s">
        <v>101</v>
      </c>
      <c r="J4" s="80" t="s">
        <v>118</v>
      </c>
    </row>
    <row r="5" spans="1:18" ht="18" customHeight="1" x14ac:dyDescent="0.25">
      <c r="A5" s="120">
        <v>1004</v>
      </c>
      <c r="B5" s="89" t="s">
        <v>59</v>
      </c>
      <c r="C5" s="90">
        <v>5</v>
      </c>
      <c r="E5" s="120">
        <v>2004</v>
      </c>
      <c r="F5" s="85" t="s">
        <v>52</v>
      </c>
      <c r="G5" s="86">
        <v>4</v>
      </c>
      <c r="I5" s="81" t="s">
        <v>102</v>
      </c>
      <c r="J5" s="80" t="s">
        <v>103</v>
      </c>
    </row>
    <row r="6" spans="1:18" ht="18" customHeight="1" x14ac:dyDescent="0.25">
      <c r="A6" s="120">
        <v>1005</v>
      </c>
      <c r="B6" s="91" t="s">
        <v>26</v>
      </c>
      <c r="C6" s="92">
        <v>5</v>
      </c>
      <c r="E6" s="120">
        <v>2005</v>
      </c>
      <c r="F6" s="83" t="s">
        <v>53</v>
      </c>
      <c r="G6" s="84">
        <v>5</v>
      </c>
      <c r="I6" s="81" t="s">
        <v>104</v>
      </c>
      <c r="J6" s="80" t="s">
        <v>105</v>
      </c>
    </row>
    <row r="7" spans="1:18" ht="18" customHeight="1" x14ac:dyDescent="0.25">
      <c r="A7" s="120">
        <v>1006</v>
      </c>
      <c r="B7" s="89" t="s">
        <v>60</v>
      </c>
      <c r="C7" s="90">
        <v>6</v>
      </c>
      <c r="E7" s="125">
        <v>2006</v>
      </c>
      <c r="F7" s="87" t="s">
        <v>54</v>
      </c>
      <c r="G7" s="88">
        <v>6</v>
      </c>
      <c r="I7" s="81" t="s">
        <v>119</v>
      </c>
      <c r="J7" s="80" t="s">
        <v>106</v>
      </c>
    </row>
    <row r="8" spans="1:18" ht="18" customHeight="1" x14ac:dyDescent="0.25">
      <c r="A8" s="125">
        <v>1007</v>
      </c>
      <c r="B8" s="93" t="s">
        <v>61</v>
      </c>
      <c r="C8" s="94">
        <v>7</v>
      </c>
      <c r="E8" s="12"/>
      <c r="F8" s="12" t="s">
        <v>95</v>
      </c>
      <c r="I8" s="81" t="s">
        <v>120</v>
      </c>
      <c r="J8" s="80" t="s">
        <v>107</v>
      </c>
    </row>
    <row r="9" spans="1:18" ht="18" customHeight="1" x14ac:dyDescent="0.25">
      <c r="A9" s="74"/>
      <c r="B9" s="74" t="s">
        <v>94</v>
      </c>
      <c r="C9" s="65"/>
      <c r="I9" s="81" t="s">
        <v>121</v>
      </c>
      <c r="J9" s="80" t="s">
        <v>108</v>
      </c>
    </row>
    <row r="10" spans="1:18" ht="18" customHeight="1" x14ac:dyDescent="0.25">
      <c r="B10" s="130" t="s">
        <v>75</v>
      </c>
      <c r="I10" s="82" t="s">
        <v>109</v>
      </c>
      <c r="J10" s="80" t="s">
        <v>110</v>
      </c>
    </row>
    <row r="11" spans="1:18" ht="18" customHeight="1" x14ac:dyDescent="0.25">
      <c r="I11" s="81" t="s">
        <v>111</v>
      </c>
      <c r="J11" s="80" t="s">
        <v>112</v>
      </c>
    </row>
    <row r="12" spans="1:18" ht="18" customHeight="1" x14ac:dyDescent="0.25">
      <c r="A12" s="126"/>
      <c r="B12" s="127"/>
      <c r="C12" s="127"/>
      <c r="D12" s="127"/>
      <c r="E12" s="127"/>
      <c r="F12" s="127"/>
      <c r="G12" s="127"/>
      <c r="I12" s="81" t="s">
        <v>113</v>
      </c>
      <c r="J12" s="80" t="s">
        <v>107</v>
      </c>
      <c r="M12" s="8"/>
      <c r="N12" s="8"/>
      <c r="O12" s="8"/>
      <c r="P12" s="8"/>
      <c r="Q12" s="8"/>
      <c r="R12" s="8"/>
    </row>
    <row r="13" spans="1:18" ht="18" customHeight="1" x14ac:dyDescent="0.25">
      <c r="A13" s="128"/>
      <c r="B13" s="129"/>
      <c r="C13" s="129"/>
      <c r="D13" s="129"/>
      <c r="E13" s="129"/>
      <c r="F13" s="129"/>
      <c r="G13" s="129"/>
      <c r="I13" s="81" t="s">
        <v>114</v>
      </c>
      <c r="J13" s="80" t="s">
        <v>115</v>
      </c>
    </row>
    <row r="14" spans="1:18" ht="18" customHeight="1" x14ac:dyDescent="0.25">
      <c r="A14" s="126"/>
      <c r="B14" s="127"/>
      <c r="C14" s="127"/>
      <c r="D14" s="127"/>
      <c r="E14" s="127"/>
      <c r="F14" s="127"/>
      <c r="G14" s="127"/>
      <c r="I14" s="77" t="s">
        <v>116</v>
      </c>
      <c r="J14" s="78" t="s">
        <v>100</v>
      </c>
    </row>
    <row r="15" spans="1:18" ht="18" customHeight="1" x14ac:dyDescent="0.25">
      <c r="A15" s="128"/>
      <c r="B15" s="129"/>
      <c r="C15" s="129"/>
      <c r="D15" s="129"/>
      <c r="E15" s="129"/>
      <c r="F15" s="129"/>
      <c r="G15" s="129"/>
      <c r="I15" s="95"/>
      <c r="J15" s="96"/>
    </row>
    <row r="16" spans="1:18" ht="18" customHeight="1" x14ac:dyDescent="0.25">
      <c r="I16" s="95"/>
      <c r="J16" s="96"/>
    </row>
    <row r="17" spans="1:10" ht="18" customHeight="1" x14ac:dyDescent="0.25">
      <c r="I17" s="95"/>
      <c r="J17" s="96"/>
    </row>
    <row r="18" spans="1:10" ht="18" customHeight="1" x14ac:dyDescent="0.25">
      <c r="I18" s="95"/>
      <c r="J18" s="96"/>
    </row>
    <row r="19" spans="1:10" ht="18" customHeight="1" x14ac:dyDescent="0.25">
      <c r="I19" s="95"/>
      <c r="J19" s="96"/>
    </row>
    <row r="20" spans="1:10" ht="18" customHeight="1" x14ac:dyDescent="0.25">
      <c r="A20" s="11"/>
      <c r="B20" s="11"/>
    </row>
    <row r="21" spans="1:10" ht="18" customHeight="1" x14ac:dyDescent="0.25">
      <c r="A21" s="11"/>
      <c r="B21" s="11"/>
    </row>
    <row r="22" spans="1:10" ht="18" customHeight="1" x14ac:dyDescent="0.25">
      <c r="A22" s="11"/>
      <c r="B22" s="11"/>
    </row>
    <row r="23" spans="1:10" ht="18" customHeight="1" x14ac:dyDescent="0.25">
      <c r="A23" s="11"/>
      <c r="B23" s="11"/>
    </row>
    <row r="24" spans="1:10" ht="18" customHeight="1" x14ac:dyDescent="0.25"/>
  </sheetData>
  <sheetProtection algorithmName="SHA-512" hashValue="vn42IBqLZvosLhYubUocCY0uoCYkSEqHU4snkj9vYidHYBVDY+E/+oX+Gr64jLZbiwV55ePI/8YflFNGMnz3aA==" saltValue="80xkxo/jnG8ZUVYd45z+tQ==" spinCount="100000" sheet="1" formatCells="0"/>
  <mergeCells count="2">
    <mergeCell ref="I2:J2"/>
    <mergeCell ref="I1:J1"/>
  </mergeCells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AZ153"/>
  <sheetViews>
    <sheetView topLeftCell="B1" zoomScale="99" zoomScaleNormal="99" workbookViewId="0">
      <selection activeCell="E8" sqref="E8"/>
    </sheetView>
  </sheetViews>
  <sheetFormatPr defaultColWidth="8.85546875" defaultRowHeight="15" x14ac:dyDescent="0.25"/>
  <cols>
    <col min="1" max="1" width="8.85546875" style="3" hidden="1" customWidth="1"/>
    <col min="2" max="2" width="16.140625" customWidth="1"/>
    <col min="3" max="3" width="16.5703125" customWidth="1"/>
    <col min="4" max="4" width="13" customWidth="1"/>
    <col min="5" max="5" width="9.85546875" style="11" customWidth="1"/>
    <col min="6" max="9" width="9.140625" style="11" customWidth="1"/>
    <col min="10" max="10" width="11.7109375" style="11" customWidth="1"/>
    <col min="11" max="11" width="11.28515625" style="11" customWidth="1"/>
    <col min="12" max="14" width="9.140625" style="11" customWidth="1"/>
    <col min="15" max="15" width="9.85546875" style="11" customWidth="1"/>
    <col min="16" max="16" width="13.28515625" style="11" customWidth="1"/>
    <col min="17" max="17" width="11.28515625" style="11" customWidth="1"/>
    <col min="18" max="18" width="9.140625" style="11" customWidth="1"/>
    <col min="19" max="19" width="9.85546875" style="11" customWidth="1"/>
    <col min="20" max="20" width="9.28515625" style="11" customWidth="1"/>
    <col min="21" max="21" width="10.85546875" style="11" customWidth="1"/>
    <col min="22" max="22" width="14.28515625" style="11" customWidth="1"/>
    <col min="23" max="23" width="12.28515625" style="11" customWidth="1"/>
    <col min="24" max="24" width="9.28515625" style="11" customWidth="1"/>
    <col min="25" max="25" width="9.85546875" style="11" customWidth="1"/>
    <col min="26" max="26" width="9.7109375" style="11" customWidth="1"/>
    <col min="27" max="27" width="10.85546875" style="11" customWidth="1"/>
    <col min="28" max="28" width="14.28515625" style="11" customWidth="1"/>
    <col min="29" max="29" width="12.7109375" style="11" customWidth="1"/>
    <col min="30" max="30" width="9.28515625" style="11" customWidth="1"/>
    <col min="31" max="31" width="10.42578125" style="11" customWidth="1"/>
    <col min="32" max="32" width="10.140625" style="11" customWidth="1"/>
    <col min="33" max="33" width="11.28515625" style="11" customWidth="1"/>
    <col min="34" max="34" width="14.7109375" style="11" customWidth="1"/>
    <col min="35" max="35" width="12.7109375" style="11" customWidth="1"/>
    <col min="36" max="36" width="9.7109375" style="11" customWidth="1"/>
    <col min="37" max="37" width="10.42578125" style="11" customWidth="1"/>
    <col min="38" max="38" width="10.140625" style="11" customWidth="1"/>
    <col min="39" max="39" width="11.28515625" style="11" customWidth="1"/>
    <col min="40" max="40" width="14.28515625" style="11" customWidth="1"/>
    <col min="41" max="41" width="12.7109375" style="11" customWidth="1"/>
    <col min="42" max="42" width="9.7109375" style="11" customWidth="1"/>
    <col min="43" max="43" width="10.42578125" style="11" customWidth="1"/>
    <col min="44" max="44" width="10.140625" style="11" customWidth="1"/>
    <col min="45" max="45" width="11.28515625" style="11" customWidth="1"/>
    <col min="46" max="46" width="14.7109375" style="11" customWidth="1"/>
    <col min="47" max="47" width="12.7109375" style="11" customWidth="1"/>
    <col min="48" max="48" width="9.7109375" style="11" customWidth="1"/>
    <col min="49" max="49" width="10.42578125" style="11" customWidth="1"/>
    <col min="50" max="50" width="9.7109375" style="11" customWidth="1"/>
    <col min="51" max="51" width="11.28515625" style="11" customWidth="1"/>
    <col min="52" max="52" width="14.7109375" style="11" customWidth="1"/>
    <col min="53" max="16384" width="8.85546875" style="11"/>
  </cols>
  <sheetData>
    <row r="1" spans="1:52" ht="15.75" thickBot="1" x14ac:dyDescent="0.3">
      <c r="E1" s="262" t="s">
        <v>15</v>
      </c>
      <c r="F1" s="263"/>
      <c r="G1" s="263"/>
      <c r="H1" s="263"/>
      <c r="I1" s="263"/>
      <c r="J1" s="264"/>
      <c r="K1" s="262" t="s">
        <v>16</v>
      </c>
      <c r="L1" s="263"/>
      <c r="M1" s="263"/>
      <c r="N1" s="263"/>
      <c r="O1" s="263"/>
      <c r="P1" s="264"/>
      <c r="Q1" s="262" t="s">
        <v>17</v>
      </c>
      <c r="R1" s="263"/>
      <c r="S1" s="263"/>
      <c r="T1" s="263"/>
      <c r="U1" s="263"/>
      <c r="V1" s="264"/>
      <c r="W1" s="262" t="s">
        <v>45</v>
      </c>
      <c r="X1" s="263"/>
      <c r="Y1" s="263"/>
      <c r="Z1" s="263"/>
      <c r="AA1" s="263"/>
      <c r="AB1" s="263"/>
      <c r="AC1" s="262" t="s">
        <v>46</v>
      </c>
      <c r="AD1" s="263"/>
      <c r="AE1" s="263"/>
      <c r="AF1" s="263"/>
      <c r="AG1" s="263"/>
      <c r="AH1" s="264"/>
      <c r="AI1" s="262" t="s">
        <v>19</v>
      </c>
      <c r="AJ1" s="263"/>
      <c r="AK1" s="263"/>
      <c r="AL1" s="263"/>
      <c r="AM1" s="263"/>
      <c r="AN1" s="264"/>
      <c r="AO1" s="262" t="s">
        <v>47</v>
      </c>
      <c r="AP1" s="263"/>
      <c r="AQ1" s="263"/>
      <c r="AR1" s="263"/>
      <c r="AS1" s="263"/>
      <c r="AT1" s="264"/>
      <c r="AU1" s="260" t="s">
        <v>48</v>
      </c>
      <c r="AV1" s="261"/>
      <c r="AW1" s="261"/>
      <c r="AX1" s="261"/>
      <c r="AY1" s="261"/>
      <c r="AZ1" s="261"/>
    </row>
    <row r="2" spans="1:52" ht="15.75" hidden="1" thickBot="1" x14ac:dyDescent="0.3">
      <c r="E2" s="69">
        <v>2001</v>
      </c>
      <c r="F2" s="69">
        <v>2002</v>
      </c>
      <c r="G2" s="69">
        <v>2003</v>
      </c>
      <c r="H2" s="69">
        <v>2004</v>
      </c>
      <c r="I2" s="69">
        <v>2005</v>
      </c>
      <c r="J2" s="69">
        <v>2006</v>
      </c>
      <c r="K2" s="69">
        <v>2001</v>
      </c>
      <c r="L2" s="69">
        <v>2002</v>
      </c>
      <c r="M2" s="69">
        <v>2003</v>
      </c>
      <c r="N2" s="69">
        <v>2004</v>
      </c>
      <c r="O2" s="69">
        <v>2005</v>
      </c>
      <c r="P2" s="69">
        <v>2006</v>
      </c>
      <c r="Q2" s="69">
        <v>2001</v>
      </c>
      <c r="R2" s="69">
        <v>2002</v>
      </c>
      <c r="S2" s="69">
        <v>2003</v>
      </c>
      <c r="T2" s="69">
        <v>2004</v>
      </c>
      <c r="U2" s="69">
        <v>2005</v>
      </c>
      <c r="V2" s="69">
        <v>2006</v>
      </c>
      <c r="W2" s="69">
        <v>2001</v>
      </c>
      <c r="X2" s="69">
        <v>2002</v>
      </c>
      <c r="Y2" s="69">
        <v>2003</v>
      </c>
      <c r="Z2" s="69">
        <v>2004</v>
      </c>
      <c r="AA2" s="69">
        <v>2005</v>
      </c>
      <c r="AB2" s="69">
        <v>2006</v>
      </c>
      <c r="AC2" s="69">
        <v>2001</v>
      </c>
      <c r="AD2" s="69">
        <v>2002</v>
      </c>
      <c r="AE2" s="69">
        <v>2003</v>
      </c>
      <c r="AF2" s="69">
        <v>2004</v>
      </c>
      <c r="AG2" s="69">
        <v>2005</v>
      </c>
      <c r="AH2" s="69">
        <v>2006</v>
      </c>
      <c r="AI2" s="69">
        <v>2001</v>
      </c>
      <c r="AJ2" s="69">
        <v>2002</v>
      </c>
      <c r="AK2" s="69">
        <v>2003</v>
      </c>
      <c r="AL2" s="69">
        <v>2004</v>
      </c>
      <c r="AM2" s="69">
        <v>2005</v>
      </c>
      <c r="AN2" s="69">
        <v>2006</v>
      </c>
      <c r="AO2" s="69">
        <v>2001</v>
      </c>
      <c r="AP2" s="69">
        <v>2002</v>
      </c>
      <c r="AQ2" s="69">
        <v>2003</v>
      </c>
      <c r="AR2" s="69">
        <v>2004</v>
      </c>
      <c r="AS2" s="69">
        <v>2005</v>
      </c>
      <c r="AT2" s="69">
        <v>2006</v>
      </c>
      <c r="AU2" s="69">
        <v>2001</v>
      </c>
      <c r="AV2" s="69">
        <v>2002</v>
      </c>
      <c r="AW2" s="69">
        <v>2003</v>
      </c>
      <c r="AX2" s="69">
        <v>2004</v>
      </c>
      <c r="AY2" s="69">
        <v>2005</v>
      </c>
      <c r="AZ2" s="69">
        <v>2006</v>
      </c>
    </row>
    <row r="3" spans="1:52" ht="15.75" thickBot="1" x14ac:dyDescent="0.3">
      <c r="A3" s="177" t="s">
        <v>0</v>
      </c>
      <c r="B3" s="162" t="s">
        <v>1</v>
      </c>
      <c r="C3" s="162" t="s">
        <v>2</v>
      </c>
      <c r="D3" s="162" t="s">
        <v>3</v>
      </c>
      <c r="E3" s="191" t="str">
        <f>_xlfn.XLOOKUP(E$2,'Point System'!$E:$E,'Point System'!$F:$F,"")</f>
        <v>Tardy</v>
      </c>
      <c r="F3" s="191" t="str">
        <f>_xlfn.XLOOKUP(F$2,'Point System'!$E:$E,'Point System'!$F:$F,"")</f>
        <v>UA</v>
      </c>
      <c r="G3" s="191" t="str">
        <f>_xlfn.XLOOKUP(G$2,'Point System'!$E:$E,'Point System'!$F:$F,"")</f>
        <v>Det</v>
      </c>
      <c r="H3" s="191" t="str">
        <f>_xlfn.XLOOKUP(H$2,'Point System'!$E:$E,'Point System'!$F:$F,"")</f>
        <v>ISS</v>
      </c>
      <c r="I3" s="191" t="str">
        <f>_xlfn.XLOOKUP(I$2,'Point System'!$E:$E,'Point System'!$F:$F,"")</f>
        <v>OSS</v>
      </c>
      <c r="J3" s="191" t="str">
        <f>_xlfn.XLOOKUP(J$2,'Point System'!$E:$E,'Point System'!$F:$F,"")</f>
        <v>Grades</v>
      </c>
      <c r="K3" s="191" t="str">
        <f>_xlfn.XLOOKUP(K$2,'Point System'!$E:$E,'Point System'!$F:$F,"")</f>
        <v>Tardy</v>
      </c>
      <c r="L3" s="191" t="str">
        <f>_xlfn.XLOOKUP(L$2,'Point System'!$E:$E,'Point System'!$F:$F,"")</f>
        <v>UA</v>
      </c>
      <c r="M3" s="191" t="str">
        <f>_xlfn.XLOOKUP(M$2,'Point System'!$E:$E,'Point System'!$F:$F,"")</f>
        <v>Det</v>
      </c>
      <c r="N3" s="191" t="str">
        <f>_xlfn.XLOOKUP(N$2,'Point System'!$E:$E,'Point System'!$F:$F,"")</f>
        <v>ISS</v>
      </c>
      <c r="O3" s="191" t="str">
        <f>_xlfn.XLOOKUP(O$2,'Point System'!$E:$E,'Point System'!$F:$F,"")</f>
        <v>OSS</v>
      </c>
      <c r="P3" s="191" t="str">
        <f>_xlfn.XLOOKUP(P$2,'Point System'!$E:$E,'Point System'!$F:$F,"")</f>
        <v>Grades</v>
      </c>
      <c r="Q3" s="191" t="str">
        <f>_xlfn.XLOOKUP(Q$2,'Point System'!$E:$E,'Point System'!$F:$F,"")</f>
        <v>Tardy</v>
      </c>
      <c r="R3" s="191" t="str">
        <f>_xlfn.XLOOKUP(R$2,'Point System'!$E:$E,'Point System'!$F:$F,"")</f>
        <v>UA</v>
      </c>
      <c r="S3" s="191" t="str">
        <f>_xlfn.XLOOKUP(S$2,'Point System'!$E:$E,'Point System'!$F:$F,"")</f>
        <v>Det</v>
      </c>
      <c r="T3" s="191" t="str">
        <f>_xlfn.XLOOKUP(T$2,'Point System'!$E:$E,'Point System'!$F:$F,"")</f>
        <v>ISS</v>
      </c>
      <c r="U3" s="191" t="str">
        <f>_xlfn.XLOOKUP(U$2,'Point System'!$E:$E,'Point System'!$F:$F,"")</f>
        <v>OSS</v>
      </c>
      <c r="V3" s="191" t="str">
        <f>_xlfn.XLOOKUP(V$2,'Point System'!$E:$E,'Point System'!$F:$F,"")</f>
        <v>Grades</v>
      </c>
      <c r="W3" s="191" t="str">
        <f>_xlfn.XLOOKUP(W$2,'Point System'!$E:$E,'Point System'!$F:$F,"")</f>
        <v>Tardy</v>
      </c>
      <c r="X3" s="191" t="str">
        <f>_xlfn.XLOOKUP(X$2,'Point System'!$E:$E,'Point System'!$F:$F,"")</f>
        <v>UA</v>
      </c>
      <c r="Y3" s="191" t="str">
        <f>_xlfn.XLOOKUP(Y$2,'Point System'!$E:$E,'Point System'!$F:$F,"")</f>
        <v>Det</v>
      </c>
      <c r="Z3" s="191" t="str">
        <f>_xlfn.XLOOKUP(Z$2,'Point System'!$E:$E,'Point System'!$F:$F,"")</f>
        <v>ISS</v>
      </c>
      <c r="AA3" s="191" t="str">
        <f>_xlfn.XLOOKUP(AA$2,'Point System'!$E:$E,'Point System'!$F:$F,"")</f>
        <v>OSS</v>
      </c>
      <c r="AB3" s="191" t="str">
        <f>_xlfn.XLOOKUP(AB$2,'Point System'!$E:$E,'Point System'!$F:$F,"")</f>
        <v>Grades</v>
      </c>
      <c r="AC3" s="191" t="str">
        <f>_xlfn.XLOOKUP(AC$2,'Point System'!$E:$E,'Point System'!$F:$F,"")</f>
        <v>Tardy</v>
      </c>
      <c r="AD3" s="191" t="str">
        <f>_xlfn.XLOOKUP(AD$2,'Point System'!$E:$E,'Point System'!$F:$F,"")</f>
        <v>UA</v>
      </c>
      <c r="AE3" s="191" t="str">
        <f>_xlfn.XLOOKUP(AE$2,'Point System'!$E:$E,'Point System'!$F:$F,"")</f>
        <v>Det</v>
      </c>
      <c r="AF3" s="191" t="str">
        <f>_xlfn.XLOOKUP(AF$2,'Point System'!$E:$E,'Point System'!$F:$F,"")</f>
        <v>ISS</v>
      </c>
      <c r="AG3" s="191" t="str">
        <f>_xlfn.XLOOKUP(AG$2,'Point System'!$E:$E,'Point System'!$F:$F,"")</f>
        <v>OSS</v>
      </c>
      <c r="AH3" s="191" t="str">
        <f>_xlfn.XLOOKUP(AH$2,'Point System'!$E:$E,'Point System'!$F:$F,"")</f>
        <v>Grades</v>
      </c>
      <c r="AI3" s="191" t="str">
        <f>_xlfn.XLOOKUP(AI$2,'Point System'!$E:$E,'Point System'!$F:$F,"")</f>
        <v>Tardy</v>
      </c>
      <c r="AJ3" s="191" t="str">
        <f>_xlfn.XLOOKUP(AJ$2,'Point System'!$E:$E,'Point System'!$F:$F,"")</f>
        <v>UA</v>
      </c>
      <c r="AK3" s="191" t="str">
        <f>_xlfn.XLOOKUP(AK$2,'Point System'!$E:$E,'Point System'!$F:$F,"")</f>
        <v>Det</v>
      </c>
      <c r="AL3" s="191" t="str">
        <f>_xlfn.XLOOKUP(AL$2,'Point System'!$E:$E,'Point System'!$F:$F,"")</f>
        <v>ISS</v>
      </c>
      <c r="AM3" s="191" t="str">
        <f>_xlfn.XLOOKUP(AM$2,'Point System'!$E:$E,'Point System'!$F:$F,"")</f>
        <v>OSS</v>
      </c>
      <c r="AN3" s="191" t="str">
        <f>_xlfn.XLOOKUP(AN$2,'Point System'!$E:$E,'Point System'!$F:$F,"")</f>
        <v>Grades</v>
      </c>
      <c r="AO3" s="191" t="str">
        <f>_xlfn.XLOOKUP(AO$2,'Point System'!$E:$E,'Point System'!$F:$F,"")</f>
        <v>Tardy</v>
      </c>
      <c r="AP3" s="191" t="str">
        <f>_xlfn.XLOOKUP(AP$2,'Point System'!$E:$E,'Point System'!$F:$F,"")</f>
        <v>UA</v>
      </c>
      <c r="AQ3" s="191" t="str">
        <f>_xlfn.XLOOKUP(AQ$2,'Point System'!$E:$E,'Point System'!$F:$F,"")</f>
        <v>Det</v>
      </c>
      <c r="AR3" s="191" t="str">
        <f>_xlfn.XLOOKUP(AR$2,'Point System'!$E:$E,'Point System'!$F:$F,"")</f>
        <v>ISS</v>
      </c>
      <c r="AS3" s="191" t="str">
        <f>_xlfn.XLOOKUP(AS$2,'Point System'!$E:$E,'Point System'!$F:$F,"")</f>
        <v>OSS</v>
      </c>
      <c r="AT3" s="191" t="str">
        <f>_xlfn.XLOOKUP(AT$2,'Point System'!$E:$E,'Point System'!$F:$F,"")</f>
        <v>Grades</v>
      </c>
      <c r="AU3" s="191" t="str">
        <f>_xlfn.XLOOKUP(AU$2,'Point System'!$E:$E,'Point System'!$F:$F,"")</f>
        <v>Tardy</v>
      </c>
      <c r="AV3" s="191" t="str">
        <f>_xlfn.XLOOKUP(AV$2,'Point System'!$E:$E,'Point System'!$F:$F,"")</f>
        <v>UA</v>
      </c>
      <c r="AW3" s="191" t="str">
        <f>_xlfn.XLOOKUP(AW$2,'Point System'!$E:$E,'Point System'!$F:$F,"")</f>
        <v>Det</v>
      </c>
      <c r="AX3" s="191" t="str">
        <f>_xlfn.XLOOKUP(AX$2,'Point System'!$E:$E,'Point System'!$F:$F,"")</f>
        <v>ISS</v>
      </c>
      <c r="AY3" s="191" t="str">
        <f>_xlfn.XLOOKUP(AY$2,'Point System'!$E:$E,'Point System'!$F:$F,"")</f>
        <v>OSS</v>
      </c>
      <c r="AZ3" s="191" t="str">
        <f>_xlfn.XLOOKUP(AZ$2,'Point System'!$E:$E,'Point System'!$F:$F,"")</f>
        <v>Grades</v>
      </c>
    </row>
    <row r="4" spans="1:52" x14ac:dyDescent="0.25">
      <c r="A4" s="163">
        <v>1</v>
      </c>
      <c r="B4" s="199" t="str">
        <f>IF($A4=0,"",IFERROR(_xlfn.LET(_xlpm.x,INDEX(Attendance!$B:$B,MATCH($A4,Attendance!$A:$A,0)),IF(_xlpm.x=0,"",_xlpm.x)),""))</f>
        <v/>
      </c>
      <c r="C4" s="199" t="str">
        <f>IF($A4=0,"",IFERROR(_xlfn.LET(_xlpm.x,INDEX(Attendance!$C:$C,MATCH($A4,Attendance!$A:$A,0)),IF(_xlpm.x=0,"",_xlpm.x)),""))</f>
        <v/>
      </c>
      <c r="D4" s="199" t="str">
        <f>IF($A4=0,"",IFERROR(_xlfn.LET(_xlpm.x,INDEX(Attendance!$D:$D,MATCH($A4,Attendance!$A:$A,0)),IF(_xlpm.x=0,"",_xlpm.x)),""))</f>
        <v/>
      </c>
      <c r="E4" s="164"/>
      <c r="F4" s="165"/>
      <c r="G4" s="165"/>
      <c r="H4" s="165"/>
      <c r="I4" s="165"/>
      <c r="J4" s="165"/>
      <c r="K4" s="164"/>
      <c r="L4" s="165"/>
      <c r="M4" s="165"/>
      <c r="N4" s="165"/>
      <c r="O4" s="165"/>
      <c r="P4" s="165"/>
      <c r="Q4" s="164"/>
      <c r="R4" s="165"/>
      <c r="S4" s="165"/>
      <c r="T4" s="165"/>
      <c r="U4" s="165"/>
      <c r="V4" s="165"/>
      <c r="W4" s="164"/>
      <c r="X4" s="165"/>
      <c r="Y4" s="165"/>
      <c r="Z4" s="165"/>
      <c r="AA4" s="165"/>
      <c r="AB4" s="165"/>
      <c r="AC4" s="164"/>
      <c r="AD4" s="165"/>
      <c r="AE4" s="165"/>
      <c r="AF4" s="165"/>
      <c r="AG4" s="165"/>
      <c r="AH4" s="165"/>
      <c r="AI4" s="164"/>
      <c r="AJ4" s="165"/>
      <c r="AK4" s="165"/>
      <c r="AL4" s="165"/>
      <c r="AM4" s="165"/>
      <c r="AN4" s="165"/>
      <c r="AO4" s="164"/>
      <c r="AP4" s="165"/>
      <c r="AQ4" s="165"/>
      <c r="AR4" s="165"/>
      <c r="AS4" s="165"/>
      <c r="AT4" s="165"/>
      <c r="AU4" s="164"/>
      <c r="AV4" s="165"/>
      <c r="AW4" s="165"/>
      <c r="AX4" s="165"/>
      <c r="AY4" s="165"/>
      <c r="AZ4" s="166"/>
    </row>
    <row r="5" spans="1:52" x14ac:dyDescent="0.25">
      <c r="A5" s="75">
        <v>2</v>
      </c>
      <c r="B5" s="200" t="str">
        <f>IF($A5=0,"",IFERROR(_xlfn.LET(_xlpm.x,INDEX(Attendance!$B:$B,MATCH($A5,Attendance!$A:$A,0)),IF(_xlpm.x=0,"",_xlpm.x)),""))</f>
        <v/>
      </c>
      <c r="C5" s="200" t="str">
        <f>IF($A5=0,"",IFERROR(_xlfn.LET(_xlpm.x,INDEX(Attendance!$C:$C,MATCH($A5,Attendance!$A:$A,0)),IF(_xlpm.x=0,"",_xlpm.x)),""))</f>
        <v/>
      </c>
      <c r="D5" s="200" t="str">
        <f>IF($A5=0,"",IFERROR(_xlfn.LET(_xlpm.x,INDEX(Attendance!$D:$D,MATCH($A5,Attendance!$A:$A,0)),IF(_xlpm.x=0,"",_xlpm.x)),""))</f>
        <v/>
      </c>
      <c r="E5" s="167"/>
      <c r="F5" s="168"/>
      <c r="G5" s="168"/>
      <c r="H5" s="168"/>
      <c r="I5" s="168"/>
      <c r="J5" s="168"/>
      <c r="K5" s="167"/>
      <c r="L5" s="168"/>
      <c r="M5" s="168"/>
      <c r="N5" s="168"/>
      <c r="O5" s="168"/>
      <c r="P5" s="168"/>
      <c r="Q5" s="167"/>
      <c r="R5" s="168"/>
      <c r="S5" s="168"/>
      <c r="T5" s="168"/>
      <c r="U5" s="168"/>
      <c r="V5" s="168"/>
      <c r="W5" s="167"/>
      <c r="X5" s="168"/>
      <c r="Y5" s="168"/>
      <c r="Z5" s="168"/>
      <c r="AA5" s="168"/>
      <c r="AB5" s="168"/>
      <c r="AC5" s="167"/>
      <c r="AD5" s="168"/>
      <c r="AE5" s="168"/>
      <c r="AF5" s="168"/>
      <c r="AG5" s="168"/>
      <c r="AH5" s="168"/>
      <c r="AI5" s="167"/>
      <c r="AJ5" s="168"/>
      <c r="AK5" s="168"/>
      <c r="AL5" s="168"/>
      <c r="AM5" s="168"/>
      <c r="AN5" s="168"/>
      <c r="AO5" s="167"/>
      <c r="AP5" s="168"/>
      <c r="AQ5" s="168"/>
      <c r="AR5" s="168"/>
      <c r="AS5" s="168"/>
      <c r="AT5" s="168"/>
      <c r="AU5" s="167"/>
      <c r="AV5" s="168"/>
      <c r="AW5" s="168"/>
      <c r="AX5" s="168"/>
      <c r="AY5" s="168"/>
      <c r="AZ5" s="169"/>
    </row>
    <row r="6" spans="1:52" x14ac:dyDescent="0.25">
      <c r="A6" s="163">
        <v>3</v>
      </c>
      <c r="B6" s="201" t="str">
        <f>IF($A6=0,"",IFERROR(_xlfn.LET(_xlpm.x,INDEX(Attendance!$B:$B,MATCH($A6,Attendance!$A:$A,0)),IF(_xlpm.x=0,"",_xlpm.x)),""))</f>
        <v/>
      </c>
      <c r="C6" s="201" t="str">
        <f>IF($A6=0,"",IFERROR(_xlfn.LET(_xlpm.x,INDEX(Attendance!$C:$C,MATCH($A6,Attendance!$A:$A,0)),IF(_xlpm.x=0,"",_xlpm.x)),""))</f>
        <v/>
      </c>
      <c r="D6" s="201" t="str">
        <f>IF($A6=0,"",IFERROR(_xlfn.LET(_xlpm.x,INDEX(Attendance!$D:$D,MATCH($A6,Attendance!$A:$A,0)),IF(_xlpm.x=0,"",_xlpm.x)),""))</f>
        <v/>
      </c>
      <c r="E6" s="170"/>
      <c r="F6" s="171"/>
      <c r="G6" s="171"/>
      <c r="H6" s="171"/>
      <c r="I6" s="171"/>
      <c r="J6" s="171"/>
      <c r="K6" s="170"/>
      <c r="L6" s="171"/>
      <c r="M6" s="171"/>
      <c r="N6" s="171"/>
      <c r="O6" s="171"/>
      <c r="P6" s="171"/>
      <c r="Q6" s="170"/>
      <c r="R6" s="171"/>
      <c r="S6" s="171"/>
      <c r="T6" s="171"/>
      <c r="U6" s="171"/>
      <c r="V6" s="171"/>
      <c r="W6" s="170"/>
      <c r="X6" s="171"/>
      <c r="Y6" s="171"/>
      <c r="Z6" s="171"/>
      <c r="AA6" s="171"/>
      <c r="AB6" s="171"/>
      <c r="AC6" s="170"/>
      <c r="AD6" s="171"/>
      <c r="AE6" s="171"/>
      <c r="AF6" s="171"/>
      <c r="AG6" s="171"/>
      <c r="AH6" s="171"/>
      <c r="AI6" s="170"/>
      <c r="AJ6" s="171"/>
      <c r="AK6" s="171"/>
      <c r="AL6" s="171"/>
      <c r="AM6" s="171"/>
      <c r="AN6" s="171"/>
      <c r="AO6" s="170"/>
      <c r="AP6" s="171"/>
      <c r="AQ6" s="171"/>
      <c r="AR6" s="171"/>
      <c r="AS6" s="171"/>
      <c r="AT6" s="171"/>
      <c r="AU6" s="170"/>
      <c r="AV6" s="171"/>
      <c r="AW6" s="171"/>
      <c r="AX6" s="171"/>
      <c r="AY6" s="171"/>
      <c r="AZ6" s="172"/>
    </row>
    <row r="7" spans="1:52" x14ac:dyDescent="0.25">
      <c r="A7" s="75">
        <v>4</v>
      </c>
      <c r="B7" s="200" t="str">
        <f>IF($A7=0,"",IFERROR(_xlfn.LET(_xlpm.x,INDEX(Attendance!$B:$B,MATCH($A7,Attendance!$A:$A,0)),IF(_xlpm.x=0,"",_xlpm.x)),""))</f>
        <v/>
      </c>
      <c r="C7" s="200" t="str">
        <f>IF($A7=0,"",IFERROR(_xlfn.LET(_xlpm.x,INDEX(Attendance!$C:$C,MATCH($A7,Attendance!$A:$A,0)),IF(_xlpm.x=0,"",_xlpm.x)),""))</f>
        <v/>
      </c>
      <c r="D7" s="200" t="str">
        <f>IF($A7=0,"",IFERROR(_xlfn.LET(_xlpm.x,INDEX(Attendance!$D:$D,MATCH($A7,Attendance!$A:$A,0)),IF(_xlpm.x=0,"",_xlpm.x)),""))</f>
        <v/>
      </c>
      <c r="E7" s="167"/>
      <c r="F7" s="168"/>
      <c r="G7" s="168"/>
      <c r="H7" s="168"/>
      <c r="I7" s="168"/>
      <c r="J7" s="168"/>
      <c r="K7" s="167"/>
      <c r="L7" s="168"/>
      <c r="M7" s="168"/>
      <c r="N7" s="168"/>
      <c r="O7" s="168"/>
      <c r="P7" s="168"/>
      <c r="Q7" s="167"/>
      <c r="R7" s="168"/>
      <c r="S7" s="168"/>
      <c r="T7" s="168"/>
      <c r="U7" s="168"/>
      <c r="V7" s="168"/>
      <c r="W7" s="167"/>
      <c r="X7" s="168"/>
      <c r="Y7" s="168"/>
      <c r="Z7" s="168"/>
      <c r="AA7" s="168"/>
      <c r="AB7" s="168"/>
      <c r="AC7" s="167"/>
      <c r="AD7" s="168"/>
      <c r="AE7" s="168"/>
      <c r="AF7" s="168"/>
      <c r="AG7" s="168"/>
      <c r="AH7" s="168"/>
      <c r="AI7" s="167"/>
      <c r="AJ7" s="168"/>
      <c r="AK7" s="168"/>
      <c r="AL7" s="168"/>
      <c r="AM7" s="168"/>
      <c r="AN7" s="168"/>
      <c r="AO7" s="167"/>
      <c r="AP7" s="168"/>
      <c r="AQ7" s="168"/>
      <c r="AR7" s="168"/>
      <c r="AS7" s="168"/>
      <c r="AT7" s="168"/>
      <c r="AU7" s="167"/>
      <c r="AV7" s="168"/>
      <c r="AW7" s="168"/>
      <c r="AX7" s="168"/>
      <c r="AY7" s="168"/>
      <c r="AZ7" s="169"/>
    </row>
    <row r="8" spans="1:52" x14ac:dyDescent="0.25">
      <c r="A8" s="163">
        <v>7</v>
      </c>
      <c r="B8" s="201" t="str">
        <f>IF($A8=0,"",IFERROR(_xlfn.LET(_xlpm.x,INDEX(Attendance!$B:$B,MATCH($A8,Attendance!$A:$A,0)),IF(_xlpm.x=0,"",_xlpm.x)),""))</f>
        <v/>
      </c>
      <c r="C8" s="201" t="str">
        <f>IF($A8=0,"",IFERROR(_xlfn.LET(_xlpm.x,INDEX(Attendance!$C:$C,MATCH($A8,Attendance!$A:$A,0)),IF(_xlpm.x=0,"",_xlpm.x)),""))</f>
        <v/>
      </c>
      <c r="D8" s="201" t="str">
        <f>IF($A8=0,"",IFERROR(_xlfn.LET(_xlpm.x,INDEX(Attendance!$D:$D,MATCH($A8,Attendance!$A:$A,0)),IF(_xlpm.x=0,"",_xlpm.x)),""))</f>
        <v/>
      </c>
      <c r="E8" s="170"/>
      <c r="F8" s="171"/>
      <c r="G8" s="171"/>
      <c r="H8" s="171"/>
      <c r="I8" s="171"/>
      <c r="J8" s="171"/>
      <c r="K8" s="170"/>
      <c r="L8" s="171"/>
      <c r="M8" s="171"/>
      <c r="N8" s="171"/>
      <c r="O8" s="171"/>
      <c r="P8" s="171"/>
      <c r="Q8" s="170"/>
      <c r="R8" s="171"/>
      <c r="S8" s="171"/>
      <c r="T8" s="171"/>
      <c r="U8" s="171"/>
      <c r="V8" s="171"/>
      <c r="W8" s="170"/>
      <c r="X8" s="171"/>
      <c r="Y8" s="171"/>
      <c r="Z8" s="171"/>
      <c r="AA8" s="171"/>
      <c r="AB8" s="171"/>
      <c r="AC8" s="170"/>
      <c r="AD8" s="171"/>
      <c r="AE8" s="171"/>
      <c r="AF8" s="171"/>
      <c r="AG8" s="171"/>
      <c r="AH8" s="171"/>
      <c r="AI8" s="170"/>
      <c r="AJ8" s="171"/>
      <c r="AK8" s="171"/>
      <c r="AL8" s="171"/>
      <c r="AM8" s="171"/>
      <c r="AN8" s="171"/>
      <c r="AO8" s="170"/>
      <c r="AP8" s="171"/>
      <c r="AQ8" s="171"/>
      <c r="AR8" s="171"/>
      <c r="AS8" s="171"/>
      <c r="AT8" s="171"/>
      <c r="AU8" s="170"/>
      <c r="AV8" s="171"/>
      <c r="AW8" s="171"/>
      <c r="AX8" s="171"/>
      <c r="AY8" s="171"/>
      <c r="AZ8" s="172"/>
    </row>
    <row r="9" spans="1:52" x14ac:dyDescent="0.25">
      <c r="A9" s="75">
        <v>5</v>
      </c>
      <c r="B9" s="200" t="str">
        <f>IF($A9=0,"",IFERROR(_xlfn.LET(_xlpm.x,INDEX(Attendance!$B:$B,MATCH($A9,Attendance!$A:$A,0)),IF(_xlpm.x=0,"",_xlpm.x)),""))</f>
        <v/>
      </c>
      <c r="C9" s="200" t="str">
        <f>IF($A9=0,"",IFERROR(_xlfn.LET(_xlpm.x,INDEX(Attendance!$C:$C,MATCH($A9,Attendance!$A:$A,0)),IF(_xlpm.x=0,"",_xlpm.x)),""))</f>
        <v/>
      </c>
      <c r="D9" s="200" t="str">
        <f>IF($A9=0,"",IFERROR(_xlfn.LET(_xlpm.x,INDEX(Attendance!$D:$D,MATCH($A9,Attendance!$A:$A,0)),IF(_xlpm.x=0,"",_xlpm.x)),""))</f>
        <v/>
      </c>
      <c r="E9" s="167"/>
      <c r="F9" s="168"/>
      <c r="G9" s="168"/>
      <c r="H9" s="168"/>
      <c r="I9" s="168"/>
      <c r="J9" s="168"/>
      <c r="K9" s="167"/>
      <c r="L9" s="168"/>
      <c r="M9" s="168"/>
      <c r="N9" s="168"/>
      <c r="O9" s="168"/>
      <c r="P9" s="168"/>
      <c r="Q9" s="167"/>
      <c r="R9" s="168"/>
      <c r="S9" s="168"/>
      <c r="T9" s="168"/>
      <c r="U9" s="168"/>
      <c r="V9" s="168"/>
      <c r="W9" s="167"/>
      <c r="X9" s="168"/>
      <c r="Y9" s="168"/>
      <c r="Z9" s="168"/>
      <c r="AA9" s="168"/>
      <c r="AB9" s="168"/>
      <c r="AC9" s="167"/>
      <c r="AD9" s="168"/>
      <c r="AE9" s="168"/>
      <c r="AF9" s="168"/>
      <c r="AG9" s="168"/>
      <c r="AH9" s="168"/>
      <c r="AI9" s="167"/>
      <c r="AJ9" s="168"/>
      <c r="AK9" s="168"/>
      <c r="AL9" s="168"/>
      <c r="AM9" s="168"/>
      <c r="AN9" s="168"/>
      <c r="AO9" s="167"/>
      <c r="AP9" s="168"/>
      <c r="AQ9" s="168"/>
      <c r="AR9" s="168"/>
      <c r="AS9" s="168"/>
      <c r="AT9" s="168"/>
      <c r="AU9" s="167"/>
      <c r="AV9" s="168"/>
      <c r="AW9" s="168"/>
      <c r="AX9" s="168"/>
      <c r="AY9" s="168"/>
      <c r="AZ9" s="169"/>
    </row>
    <row r="10" spans="1:52" x14ac:dyDescent="0.25">
      <c r="A10" s="163">
        <v>6</v>
      </c>
      <c r="B10" s="201" t="str">
        <f>IF($A10=0,"",IFERROR(_xlfn.LET(_xlpm.x,INDEX(Attendance!$B:$B,MATCH($A10,Attendance!$A:$A,0)),IF(_xlpm.x=0,"",_xlpm.x)),""))</f>
        <v/>
      </c>
      <c r="C10" s="201" t="str">
        <f>IF($A10=0,"",IFERROR(_xlfn.LET(_xlpm.x,INDEX(Attendance!$C:$C,MATCH($A10,Attendance!$A:$A,0)),IF(_xlpm.x=0,"",_xlpm.x)),""))</f>
        <v/>
      </c>
      <c r="D10" s="201" t="str">
        <f>IF($A10=0,"",IFERROR(_xlfn.LET(_xlpm.x,INDEX(Attendance!$D:$D,MATCH($A10,Attendance!$A:$A,0)),IF(_xlpm.x=0,"",_xlpm.x)),""))</f>
        <v/>
      </c>
      <c r="E10" s="170"/>
      <c r="F10" s="171"/>
      <c r="G10" s="171"/>
      <c r="H10" s="171"/>
      <c r="I10" s="171"/>
      <c r="J10" s="171"/>
      <c r="K10" s="170"/>
      <c r="L10" s="171"/>
      <c r="M10" s="171"/>
      <c r="N10" s="171"/>
      <c r="O10" s="171"/>
      <c r="P10" s="171"/>
      <c r="Q10" s="170"/>
      <c r="R10" s="171"/>
      <c r="S10" s="171"/>
      <c r="T10" s="171"/>
      <c r="U10" s="171"/>
      <c r="V10" s="171"/>
      <c r="W10" s="170"/>
      <c r="X10" s="171"/>
      <c r="Y10" s="171"/>
      <c r="Z10" s="171"/>
      <c r="AA10" s="171"/>
      <c r="AB10" s="171"/>
      <c r="AC10" s="170"/>
      <c r="AD10" s="171"/>
      <c r="AE10" s="171"/>
      <c r="AF10" s="171"/>
      <c r="AG10" s="171"/>
      <c r="AH10" s="171"/>
      <c r="AI10" s="170"/>
      <c r="AJ10" s="171"/>
      <c r="AK10" s="171"/>
      <c r="AL10" s="171"/>
      <c r="AM10" s="171"/>
      <c r="AN10" s="171"/>
      <c r="AO10" s="170"/>
      <c r="AP10" s="171"/>
      <c r="AQ10" s="171"/>
      <c r="AR10" s="171"/>
      <c r="AS10" s="171"/>
      <c r="AT10" s="171"/>
      <c r="AU10" s="170"/>
      <c r="AV10" s="171"/>
      <c r="AW10" s="171"/>
      <c r="AX10" s="171"/>
      <c r="AY10" s="171"/>
      <c r="AZ10" s="172"/>
    </row>
    <row r="11" spans="1:52" x14ac:dyDescent="0.25">
      <c r="A11" s="75">
        <v>8</v>
      </c>
      <c r="B11" s="200" t="str">
        <f>IF($A11=0,"",IFERROR(_xlfn.LET(_xlpm.x,INDEX(Attendance!$B:$B,MATCH($A11,Attendance!$A:$A,0)),IF(_xlpm.x=0,"",_xlpm.x)),""))</f>
        <v/>
      </c>
      <c r="C11" s="200" t="str">
        <f>IF($A11=0,"",IFERROR(_xlfn.LET(_xlpm.x,INDEX(Attendance!$C:$C,MATCH($A11,Attendance!$A:$A,0)),IF(_xlpm.x=0,"",_xlpm.x)),""))</f>
        <v/>
      </c>
      <c r="D11" s="200" t="str">
        <f>IF($A11=0,"",IFERROR(_xlfn.LET(_xlpm.x,INDEX(Attendance!$D:$D,MATCH($A11,Attendance!$A:$A,0)),IF(_xlpm.x=0,"",_xlpm.x)),""))</f>
        <v/>
      </c>
      <c r="E11" s="167"/>
      <c r="F11" s="168"/>
      <c r="G11" s="168"/>
      <c r="H11" s="168"/>
      <c r="I11" s="168"/>
      <c r="J11" s="168"/>
      <c r="K11" s="167"/>
      <c r="L11" s="168"/>
      <c r="M11" s="168"/>
      <c r="N11" s="168"/>
      <c r="O11" s="168"/>
      <c r="P11" s="168"/>
      <c r="Q11" s="167"/>
      <c r="R11" s="168"/>
      <c r="S11" s="168"/>
      <c r="T11" s="168"/>
      <c r="U11" s="168"/>
      <c r="V11" s="168"/>
      <c r="W11" s="167"/>
      <c r="X11" s="168"/>
      <c r="Y11" s="168"/>
      <c r="Z11" s="168"/>
      <c r="AA11" s="168"/>
      <c r="AB11" s="168"/>
      <c r="AC11" s="167"/>
      <c r="AD11" s="168"/>
      <c r="AE11" s="168"/>
      <c r="AF11" s="168"/>
      <c r="AG11" s="168"/>
      <c r="AH11" s="168"/>
      <c r="AI11" s="167"/>
      <c r="AJ11" s="168"/>
      <c r="AK11" s="168"/>
      <c r="AL11" s="168"/>
      <c r="AM11" s="168"/>
      <c r="AN11" s="168"/>
      <c r="AO11" s="167"/>
      <c r="AP11" s="168"/>
      <c r="AQ11" s="168"/>
      <c r="AR11" s="168"/>
      <c r="AS11" s="168"/>
      <c r="AT11" s="168"/>
      <c r="AU11" s="167"/>
      <c r="AV11" s="168"/>
      <c r="AW11" s="168"/>
      <c r="AX11" s="168"/>
      <c r="AY11" s="168"/>
      <c r="AZ11" s="169"/>
    </row>
    <row r="12" spans="1:52" x14ac:dyDescent="0.25">
      <c r="A12" s="163">
        <v>9</v>
      </c>
      <c r="B12" s="201" t="str">
        <f>IF($A12=0,"",IFERROR(_xlfn.LET(_xlpm.x,INDEX(Attendance!$B:$B,MATCH($A12,Attendance!$A:$A,0)),IF(_xlpm.x=0,"",_xlpm.x)),""))</f>
        <v/>
      </c>
      <c r="C12" s="201" t="str">
        <f>IF($A12=0,"",IFERROR(_xlfn.LET(_xlpm.x,INDEX(Attendance!$C:$C,MATCH($A12,Attendance!$A:$A,0)),IF(_xlpm.x=0,"",_xlpm.x)),""))</f>
        <v/>
      </c>
      <c r="D12" s="201" t="str">
        <f>IF($A12=0,"",IFERROR(_xlfn.LET(_xlpm.x,INDEX(Attendance!$D:$D,MATCH($A12,Attendance!$A:$A,0)),IF(_xlpm.x=0,"",_xlpm.x)),""))</f>
        <v/>
      </c>
      <c r="E12" s="170"/>
      <c r="F12" s="171"/>
      <c r="G12" s="171"/>
      <c r="H12" s="171"/>
      <c r="I12" s="171"/>
      <c r="J12" s="171"/>
      <c r="K12" s="170"/>
      <c r="L12" s="171"/>
      <c r="M12" s="171"/>
      <c r="N12" s="171"/>
      <c r="O12" s="171"/>
      <c r="P12" s="171"/>
      <c r="Q12" s="170"/>
      <c r="R12" s="171"/>
      <c r="S12" s="171"/>
      <c r="T12" s="171"/>
      <c r="U12" s="171"/>
      <c r="V12" s="171"/>
      <c r="W12" s="170"/>
      <c r="X12" s="171"/>
      <c r="Y12" s="171"/>
      <c r="Z12" s="171"/>
      <c r="AA12" s="171"/>
      <c r="AB12" s="171"/>
      <c r="AC12" s="170"/>
      <c r="AD12" s="171"/>
      <c r="AE12" s="171"/>
      <c r="AF12" s="171"/>
      <c r="AG12" s="171"/>
      <c r="AH12" s="171"/>
      <c r="AI12" s="170"/>
      <c r="AJ12" s="171"/>
      <c r="AK12" s="171"/>
      <c r="AL12" s="171"/>
      <c r="AM12" s="171"/>
      <c r="AN12" s="171"/>
      <c r="AO12" s="170"/>
      <c r="AP12" s="171"/>
      <c r="AQ12" s="171"/>
      <c r="AR12" s="171"/>
      <c r="AS12" s="171"/>
      <c r="AT12" s="171"/>
      <c r="AU12" s="170"/>
      <c r="AV12" s="171"/>
      <c r="AW12" s="171"/>
      <c r="AX12" s="171"/>
      <c r="AY12" s="171"/>
      <c r="AZ12" s="172"/>
    </row>
    <row r="13" spans="1:52" x14ac:dyDescent="0.25">
      <c r="A13" s="75">
        <v>10</v>
      </c>
      <c r="B13" s="200" t="str">
        <f>IF($A13=0,"",IFERROR(_xlfn.LET(_xlpm.x,INDEX(Attendance!$B:$B,MATCH($A13,Attendance!$A:$A,0)),IF(_xlpm.x=0,"",_xlpm.x)),""))</f>
        <v/>
      </c>
      <c r="C13" s="200" t="str">
        <f>IF($A13=0,"",IFERROR(_xlfn.LET(_xlpm.x,INDEX(Attendance!$C:$C,MATCH($A13,Attendance!$A:$A,0)),IF(_xlpm.x=0,"",_xlpm.x)),""))</f>
        <v/>
      </c>
      <c r="D13" s="200" t="str">
        <f>IF($A13=0,"",IFERROR(_xlfn.LET(_xlpm.x,INDEX(Attendance!$D:$D,MATCH($A13,Attendance!$A:$A,0)),IF(_xlpm.x=0,"",_xlpm.x)),""))</f>
        <v/>
      </c>
      <c r="E13" s="167"/>
      <c r="F13" s="168"/>
      <c r="G13" s="168"/>
      <c r="H13" s="168"/>
      <c r="I13" s="168"/>
      <c r="J13" s="168"/>
      <c r="K13" s="167"/>
      <c r="L13" s="168"/>
      <c r="M13" s="168"/>
      <c r="N13" s="168"/>
      <c r="O13" s="168"/>
      <c r="P13" s="168"/>
      <c r="Q13" s="167"/>
      <c r="R13" s="168"/>
      <c r="S13" s="168"/>
      <c r="T13" s="168"/>
      <c r="U13" s="168"/>
      <c r="V13" s="168"/>
      <c r="W13" s="167"/>
      <c r="X13" s="168"/>
      <c r="Y13" s="168"/>
      <c r="Z13" s="168"/>
      <c r="AA13" s="168"/>
      <c r="AB13" s="168"/>
      <c r="AC13" s="167"/>
      <c r="AD13" s="168"/>
      <c r="AE13" s="168"/>
      <c r="AF13" s="168"/>
      <c r="AG13" s="168"/>
      <c r="AH13" s="168"/>
      <c r="AI13" s="167"/>
      <c r="AJ13" s="168"/>
      <c r="AK13" s="168"/>
      <c r="AL13" s="168"/>
      <c r="AM13" s="168"/>
      <c r="AN13" s="168"/>
      <c r="AO13" s="167"/>
      <c r="AP13" s="168"/>
      <c r="AQ13" s="168"/>
      <c r="AR13" s="168"/>
      <c r="AS13" s="168"/>
      <c r="AT13" s="168"/>
      <c r="AU13" s="167"/>
      <c r="AV13" s="168"/>
      <c r="AW13" s="168"/>
      <c r="AX13" s="168"/>
      <c r="AY13" s="168"/>
      <c r="AZ13" s="169"/>
    </row>
    <row r="14" spans="1:52" x14ac:dyDescent="0.25">
      <c r="A14" s="163">
        <v>11</v>
      </c>
      <c r="B14" s="201" t="str">
        <f>IF($A14=0,"",IFERROR(_xlfn.LET(_xlpm.x,INDEX(Attendance!$B:$B,MATCH($A14,Attendance!$A:$A,0)),IF(_xlpm.x=0,"",_xlpm.x)),""))</f>
        <v/>
      </c>
      <c r="C14" s="201" t="str">
        <f>IF($A14=0,"",IFERROR(_xlfn.LET(_xlpm.x,INDEX(Attendance!$C:$C,MATCH($A14,Attendance!$A:$A,0)),IF(_xlpm.x=0,"",_xlpm.x)),""))</f>
        <v/>
      </c>
      <c r="D14" s="201" t="str">
        <f>IF($A14=0,"",IFERROR(_xlfn.LET(_xlpm.x,INDEX(Attendance!$D:$D,MATCH($A14,Attendance!$A:$A,0)),IF(_xlpm.x=0,"",_xlpm.x)),""))</f>
        <v/>
      </c>
      <c r="E14" s="170"/>
      <c r="F14" s="171"/>
      <c r="G14" s="171"/>
      <c r="H14" s="171"/>
      <c r="I14" s="171"/>
      <c r="J14" s="171"/>
      <c r="K14" s="170"/>
      <c r="L14" s="171"/>
      <c r="M14" s="171"/>
      <c r="N14" s="171"/>
      <c r="O14" s="171"/>
      <c r="P14" s="171"/>
      <c r="Q14" s="170"/>
      <c r="R14" s="171"/>
      <c r="S14" s="171"/>
      <c r="T14" s="171"/>
      <c r="U14" s="171"/>
      <c r="V14" s="171"/>
      <c r="W14" s="170"/>
      <c r="X14" s="171"/>
      <c r="Y14" s="171"/>
      <c r="Z14" s="171"/>
      <c r="AA14" s="171"/>
      <c r="AB14" s="171"/>
      <c r="AC14" s="170"/>
      <c r="AD14" s="171"/>
      <c r="AE14" s="171"/>
      <c r="AF14" s="171"/>
      <c r="AG14" s="171"/>
      <c r="AH14" s="171"/>
      <c r="AI14" s="170"/>
      <c r="AJ14" s="171"/>
      <c r="AK14" s="171"/>
      <c r="AL14" s="171"/>
      <c r="AM14" s="171"/>
      <c r="AN14" s="171"/>
      <c r="AO14" s="170"/>
      <c r="AP14" s="171"/>
      <c r="AQ14" s="171"/>
      <c r="AR14" s="171"/>
      <c r="AS14" s="171"/>
      <c r="AT14" s="171"/>
      <c r="AU14" s="170"/>
      <c r="AV14" s="171"/>
      <c r="AW14" s="171"/>
      <c r="AX14" s="171"/>
      <c r="AY14" s="171"/>
      <c r="AZ14" s="172"/>
    </row>
    <row r="15" spans="1:52" x14ac:dyDescent="0.25">
      <c r="A15" s="75">
        <v>12</v>
      </c>
      <c r="B15" s="200" t="str">
        <f>IF($A15=0,"",IFERROR(_xlfn.LET(_xlpm.x,INDEX(Attendance!$B:$B,MATCH($A15,Attendance!$A:$A,0)),IF(_xlpm.x=0,"",_xlpm.x)),""))</f>
        <v/>
      </c>
      <c r="C15" s="200" t="str">
        <f>IF($A15=0,"",IFERROR(_xlfn.LET(_xlpm.x,INDEX(Attendance!$C:$C,MATCH($A15,Attendance!$A:$A,0)),IF(_xlpm.x=0,"",_xlpm.x)),""))</f>
        <v/>
      </c>
      <c r="D15" s="200" t="str">
        <f>IF($A15=0,"",IFERROR(_xlfn.LET(_xlpm.x,INDEX(Attendance!$D:$D,MATCH($A15,Attendance!$A:$A,0)),IF(_xlpm.x=0,"",_xlpm.x)),""))</f>
        <v/>
      </c>
      <c r="E15" s="167"/>
      <c r="F15" s="168"/>
      <c r="G15" s="168"/>
      <c r="H15" s="168"/>
      <c r="I15" s="168"/>
      <c r="J15" s="168"/>
      <c r="K15" s="167"/>
      <c r="L15" s="168"/>
      <c r="M15" s="168"/>
      <c r="N15" s="168"/>
      <c r="O15" s="168"/>
      <c r="P15" s="168"/>
      <c r="Q15" s="167"/>
      <c r="R15" s="168"/>
      <c r="S15" s="168"/>
      <c r="T15" s="168"/>
      <c r="U15" s="168"/>
      <c r="V15" s="168"/>
      <c r="W15" s="167"/>
      <c r="X15" s="168"/>
      <c r="Y15" s="168"/>
      <c r="Z15" s="168"/>
      <c r="AA15" s="168"/>
      <c r="AB15" s="168"/>
      <c r="AC15" s="167"/>
      <c r="AD15" s="168"/>
      <c r="AE15" s="168"/>
      <c r="AF15" s="168"/>
      <c r="AG15" s="168"/>
      <c r="AH15" s="168"/>
      <c r="AI15" s="167"/>
      <c r="AJ15" s="168"/>
      <c r="AK15" s="168"/>
      <c r="AL15" s="168"/>
      <c r="AM15" s="168"/>
      <c r="AN15" s="168"/>
      <c r="AO15" s="167"/>
      <c r="AP15" s="168"/>
      <c r="AQ15" s="168"/>
      <c r="AR15" s="168"/>
      <c r="AS15" s="168"/>
      <c r="AT15" s="168"/>
      <c r="AU15" s="167"/>
      <c r="AV15" s="168"/>
      <c r="AW15" s="168"/>
      <c r="AX15" s="168"/>
      <c r="AY15" s="168"/>
      <c r="AZ15" s="169"/>
    </row>
    <row r="16" spans="1:52" x14ac:dyDescent="0.25">
      <c r="A16" s="163">
        <v>13</v>
      </c>
      <c r="B16" s="201" t="str">
        <f>IF($A16=0,"",IFERROR(_xlfn.LET(_xlpm.x,INDEX(Attendance!$B:$B,MATCH($A16,Attendance!$A:$A,0)),IF(_xlpm.x=0,"",_xlpm.x)),""))</f>
        <v/>
      </c>
      <c r="C16" s="201" t="str">
        <f>IF($A16=0,"",IFERROR(_xlfn.LET(_xlpm.x,INDEX(Attendance!$C:$C,MATCH($A16,Attendance!$A:$A,0)),IF(_xlpm.x=0,"",_xlpm.x)),""))</f>
        <v/>
      </c>
      <c r="D16" s="201" t="str">
        <f>IF($A16=0,"",IFERROR(_xlfn.LET(_xlpm.x,INDEX(Attendance!$D:$D,MATCH($A16,Attendance!$A:$A,0)),IF(_xlpm.x=0,"",_xlpm.x)),""))</f>
        <v/>
      </c>
      <c r="E16" s="170"/>
      <c r="F16" s="171"/>
      <c r="G16" s="171"/>
      <c r="H16" s="171"/>
      <c r="I16" s="171"/>
      <c r="J16" s="171"/>
      <c r="K16" s="170"/>
      <c r="L16" s="171"/>
      <c r="M16" s="171"/>
      <c r="N16" s="171"/>
      <c r="O16" s="171"/>
      <c r="P16" s="171"/>
      <c r="Q16" s="170"/>
      <c r="R16" s="171"/>
      <c r="S16" s="171"/>
      <c r="T16" s="171"/>
      <c r="U16" s="171"/>
      <c r="V16" s="171"/>
      <c r="W16" s="170"/>
      <c r="X16" s="171"/>
      <c r="Y16" s="171"/>
      <c r="Z16" s="171"/>
      <c r="AA16" s="171"/>
      <c r="AB16" s="171"/>
      <c r="AC16" s="170"/>
      <c r="AD16" s="171"/>
      <c r="AE16" s="171"/>
      <c r="AF16" s="171"/>
      <c r="AG16" s="171"/>
      <c r="AH16" s="171"/>
      <c r="AI16" s="170"/>
      <c r="AJ16" s="171"/>
      <c r="AK16" s="171"/>
      <c r="AL16" s="171"/>
      <c r="AM16" s="171"/>
      <c r="AN16" s="171"/>
      <c r="AO16" s="170"/>
      <c r="AP16" s="171"/>
      <c r="AQ16" s="171"/>
      <c r="AR16" s="171"/>
      <c r="AS16" s="171"/>
      <c r="AT16" s="171"/>
      <c r="AU16" s="170"/>
      <c r="AV16" s="171"/>
      <c r="AW16" s="171"/>
      <c r="AX16" s="171"/>
      <c r="AY16" s="171"/>
      <c r="AZ16" s="172"/>
    </row>
    <row r="17" spans="1:52" x14ac:dyDescent="0.25">
      <c r="A17" s="75">
        <v>14</v>
      </c>
      <c r="B17" s="200" t="str">
        <f>IF($A17=0,"",IFERROR(_xlfn.LET(_xlpm.x,INDEX(Attendance!$B:$B,MATCH($A17,Attendance!$A:$A,0)),IF(_xlpm.x=0,"",_xlpm.x)),""))</f>
        <v/>
      </c>
      <c r="C17" s="200" t="str">
        <f>IF($A17=0,"",IFERROR(_xlfn.LET(_xlpm.x,INDEX(Attendance!$C:$C,MATCH($A17,Attendance!$A:$A,0)),IF(_xlpm.x=0,"",_xlpm.x)),""))</f>
        <v/>
      </c>
      <c r="D17" s="200" t="str">
        <f>IF($A17=0,"",IFERROR(_xlfn.LET(_xlpm.x,INDEX(Attendance!$D:$D,MATCH($A17,Attendance!$A:$A,0)),IF(_xlpm.x=0,"",_xlpm.x)),""))</f>
        <v/>
      </c>
      <c r="E17" s="167"/>
      <c r="F17" s="168"/>
      <c r="G17" s="168"/>
      <c r="H17" s="168"/>
      <c r="I17" s="168"/>
      <c r="J17" s="168"/>
      <c r="K17" s="167"/>
      <c r="L17" s="168"/>
      <c r="M17" s="168"/>
      <c r="N17" s="168"/>
      <c r="O17" s="168"/>
      <c r="P17" s="168"/>
      <c r="Q17" s="167"/>
      <c r="R17" s="168"/>
      <c r="S17" s="168"/>
      <c r="T17" s="168"/>
      <c r="U17" s="168"/>
      <c r="V17" s="168"/>
      <c r="W17" s="167"/>
      <c r="X17" s="168"/>
      <c r="Y17" s="168"/>
      <c r="Z17" s="168"/>
      <c r="AA17" s="168"/>
      <c r="AB17" s="168"/>
      <c r="AC17" s="167"/>
      <c r="AD17" s="168"/>
      <c r="AE17" s="168"/>
      <c r="AF17" s="168"/>
      <c r="AG17" s="168"/>
      <c r="AH17" s="168"/>
      <c r="AI17" s="167"/>
      <c r="AJ17" s="168"/>
      <c r="AK17" s="168"/>
      <c r="AL17" s="168"/>
      <c r="AM17" s="168"/>
      <c r="AN17" s="168"/>
      <c r="AO17" s="167"/>
      <c r="AP17" s="168"/>
      <c r="AQ17" s="168"/>
      <c r="AR17" s="168"/>
      <c r="AS17" s="168"/>
      <c r="AT17" s="168"/>
      <c r="AU17" s="167"/>
      <c r="AV17" s="168"/>
      <c r="AW17" s="168"/>
      <c r="AX17" s="168"/>
      <c r="AY17" s="168"/>
      <c r="AZ17" s="169"/>
    </row>
    <row r="18" spans="1:52" x14ac:dyDescent="0.25">
      <c r="A18" s="163">
        <v>15</v>
      </c>
      <c r="B18" s="201" t="str">
        <f>IF($A18=0,"",IFERROR(_xlfn.LET(_xlpm.x,INDEX(Attendance!$B:$B,MATCH($A18,Attendance!$A:$A,0)),IF(_xlpm.x=0,"",_xlpm.x)),""))</f>
        <v/>
      </c>
      <c r="C18" s="201" t="str">
        <f>IF($A18=0,"",IFERROR(_xlfn.LET(_xlpm.x,INDEX(Attendance!$C:$C,MATCH($A18,Attendance!$A:$A,0)),IF(_xlpm.x=0,"",_xlpm.x)),""))</f>
        <v/>
      </c>
      <c r="D18" s="201" t="str">
        <f>IF($A18=0,"",IFERROR(_xlfn.LET(_xlpm.x,INDEX(Attendance!$D:$D,MATCH($A18,Attendance!$A:$A,0)),IF(_xlpm.x=0,"",_xlpm.x)),""))</f>
        <v/>
      </c>
      <c r="E18" s="170"/>
      <c r="F18" s="171"/>
      <c r="G18" s="171"/>
      <c r="H18" s="171"/>
      <c r="I18" s="171"/>
      <c r="J18" s="171"/>
      <c r="K18" s="170"/>
      <c r="L18" s="171"/>
      <c r="M18" s="171"/>
      <c r="N18" s="171"/>
      <c r="O18" s="171"/>
      <c r="P18" s="171"/>
      <c r="Q18" s="170"/>
      <c r="R18" s="171"/>
      <c r="S18" s="171"/>
      <c r="T18" s="171"/>
      <c r="U18" s="171"/>
      <c r="V18" s="171"/>
      <c r="W18" s="170"/>
      <c r="X18" s="171"/>
      <c r="Y18" s="171"/>
      <c r="Z18" s="171"/>
      <c r="AA18" s="171"/>
      <c r="AB18" s="171"/>
      <c r="AC18" s="170"/>
      <c r="AD18" s="171"/>
      <c r="AE18" s="171"/>
      <c r="AF18" s="171"/>
      <c r="AG18" s="171"/>
      <c r="AH18" s="171"/>
      <c r="AI18" s="170"/>
      <c r="AJ18" s="171"/>
      <c r="AK18" s="171"/>
      <c r="AL18" s="171"/>
      <c r="AM18" s="171"/>
      <c r="AN18" s="171"/>
      <c r="AO18" s="170"/>
      <c r="AP18" s="171"/>
      <c r="AQ18" s="171"/>
      <c r="AR18" s="171"/>
      <c r="AS18" s="171"/>
      <c r="AT18" s="171"/>
      <c r="AU18" s="170"/>
      <c r="AV18" s="171"/>
      <c r="AW18" s="171"/>
      <c r="AX18" s="171"/>
      <c r="AY18" s="171"/>
      <c r="AZ18" s="172"/>
    </row>
    <row r="19" spans="1:52" x14ac:dyDescent="0.25">
      <c r="A19" s="75">
        <v>16</v>
      </c>
      <c r="B19" s="200" t="str">
        <f>IF($A19=0,"",IFERROR(_xlfn.LET(_xlpm.x,INDEX(Attendance!$B:$B,MATCH($A19,Attendance!$A:$A,0)),IF(_xlpm.x=0,"",_xlpm.x)),""))</f>
        <v/>
      </c>
      <c r="C19" s="200" t="str">
        <f>IF($A19=0,"",IFERROR(_xlfn.LET(_xlpm.x,INDEX(Attendance!$C:$C,MATCH($A19,Attendance!$A:$A,0)),IF(_xlpm.x=0,"",_xlpm.x)),""))</f>
        <v/>
      </c>
      <c r="D19" s="200" t="str">
        <f>IF($A19=0,"",IFERROR(_xlfn.LET(_xlpm.x,INDEX(Attendance!$D:$D,MATCH($A19,Attendance!$A:$A,0)),IF(_xlpm.x=0,"",_xlpm.x)),""))</f>
        <v/>
      </c>
      <c r="E19" s="167"/>
      <c r="F19" s="168"/>
      <c r="G19" s="168"/>
      <c r="H19" s="168"/>
      <c r="I19" s="168"/>
      <c r="J19" s="168"/>
      <c r="K19" s="167"/>
      <c r="L19" s="168"/>
      <c r="M19" s="168"/>
      <c r="N19" s="168"/>
      <c r="O19" s="168"/>
      <c r="P19" s="168"/>
      <c r="Q19" s="167"/>
      <c r="R19" s="168"/>
      <c r="S19" s="168"/>
      <c r="T19" s="168"/>
      <c r="U19" s="168"/>
      <c r="V19" s="168"/>
      <c r="W19" s="167"/>
      <c r="X19" s="168"/>
      <c r="Y19" s="168"/>
      <c r="Z19" s="168"/>
      <c r="AA19" s="168"/>
      <c r="AB19" s="168"/>
      <c r="AC19" s="167"/>
      <c r="AD19" s="168"/>
      <c r="AE19" s="168"/>
      <c r="AF19" s="168"/>
      <c r="AG19" s="168"/>
      <c r="AH19" s="168"/>
      <c r="AI19" s="167"/>
      <c r="AJ19" s="168"/>
      <c r="AK19" s="168"/>
      <c r="AL19" s="168"/>
      <c r="AM19" s="168"/>
      <c r="AN19" s="168"/>
      <c r="AO19" s="167"/>
      <c r="AP19" s="168"/>
      <c r="AQ19" s="168"/>
      <c r="AR19" s="168"/>
      <c r="AS19" s="168"/>
      <c r="AT19" s="168"/>
      <c r="AU19" s="167"/>
      <c r="AV19" s="168"/>
      <c r="AW19" s="168"/>
      <c r="AX19" s="168"/>
      <c r="AY19" s="168"/>
      <c r="AZ19" s="169"/>
    </row>
    <row r="20" spans="1:52" x14ac:dyDescent="0.25">
      <c r="A20" s="163">
        <v>17</v>
      </c>
      <c r="B20" s="201" t="str">
        <f>IF($A20=0,"",IFERROR(_xlfn.LET(_xlpm.x,INDEX(Attendance!$B:$B,MATCH($A20,Attendance!$A:$A,0)),IF(_xlpm.x=0,"",_xlpm.x)),""))</f>
        <v/>
      </c>
      <c r="C20" s="201" t="str">
        <f>IF($A20=0,"",IFERROR(_xlfn.LET(_xlpm.x,INDEX(Attendance!$C:$C,MATCH($A20,Attendance!$A:$A,0)),IF(_xlpm.x=0,"",_xlpm.x)),""))</f>
        <v/>
      </c>
      <c r="D20" s="201" t="str">
        <f>IF($A20=0,"",IFERROR(_xlfn.LET(_xlpm.x,INDEX(Attendance!$D:$D,MATCH($A20,Attendance!$A:$A,0)),IF(_xlpm.x=0,"",_xlpm.x)),""))</f>
        <v/>
      </c>
      <c r="E20" s="170"/>
      <c r="F20" s="171"/>
      <c r="G20" s="171"/>
      <c r="H20" s="171"/>
      <c r="I20" s="171"/>
      <c r="J20" s="171"/>
      <c r="K20" s="170"/>
      <c r="L20" s="171"/>
      <c r="M20" s="171"/>
      <c r="N20" s="171"/>
      <c r="O20" s="171"/>
      <c r="P20" s="171"/>
      <c r="Q20" s="170"/>
      <c r="R20" s="171"/>
      <c r="S20" s="171"/>
      <c r="T20" s="171"/>
      <c r="U20" s="171"/>
      <c r="V20" s="171"/>
      <c r="W20" s="170"/>
      <c r="X20" s="171"/>
      <c r="Y20" s="171"/>
      <c r="Z20" s="171"/>
      <c r="AA20" s="171"/>
      <c r="AB20" s="171"/>
      <c r="AC20" s="170"/>
      <c r="AD20" s="171"/>
      <c r="AE20" s="171"/>
      <c r="AF20" s="171"/>
      <c r="AG20" s="171"/>
      <c r="AH20" s="171"/>
      <c r="AI20" s="170"/>
      <c r="AJ20" s="171"/>
      <c r="AK20" s="171"/>
      <c r="AL20" s="171"/>
      <c r="AM20" s="171"/>
      <c r="AN20" s="171"/>
      <c r="AO20" s="170"/>
      <c r="AP20" s="171"/>
      <c r="AQ20" s="171"/>
      <c r="AR20" s="171"/>
      <c r="AS20" s="171"/>
      <c r="AT20" s="171"/>
      <c r="AU20" s="170"/>
      <c r="AV20" s="171"/>
      <c r="AW20" s="171"/>
      <c r="AX20" s="171"/>
      <c r="AY20" s="171"/>
      <c r="AZ20" s="172"/>
    </row>
    <row r="21" spans="1:52" x14ac:dyDescent="0.25">
      <c r="A21" s="75">
        <v>18</v>
      </c>
      <c r="B21" s="200" t="str">
        <f>IF($A21=0,"",IFERROR(_xlfn.LET(_xlpm.x,INDEX(Attendance!$B:$B,MATCH($A21,Attendance!$A:$A,0)),IF(_xlpm.x=0,"",_xlpm.x)),""))</f>
        <v/>
      </c>
      <c r="C21" s="200" t="str">
        <f>IF($A21=0,"",IFERROR(_xlfn.LET(_xlpm.x,INDEX(Attendance!$C:$C,MATCH($A21,Attendance!$A:$A,0)),IF(_xlpm.x=0,"",_xlpm.x)),""))</f>
        <v/>
      </c>
      <c r="D21" s="200" t="str">
        <f>IF($A21=0,"",IFERROR(_xlfn.LET(_xlpm.x,INDEX(Attendance!$D:$D,MATCH($A21,Attendance!$A:$A,0)),IF(_xlpm.x=0,"",_xlpm.x)),""))</f>
        <v/>
      </c>
      <c r="E21" s="167"/>
      <c r="F21" s="168"/>
      <c r="G21" s="168"/>
      <c r="H21" s="168"/>
      <c r="I21" s="168"/>
      <c r="J21" s="168"/>
      <c r="K21" s="167"/>
      <c r="L21" s="168"/>
      <c r="M21" s="168"/>
      <c r="N21" s="168"/>
      <c r="O21" s="168"/>
      <c r="P21" s="168"/>
      <c r="Q21" s="167"/>
      <c r="R21" s="168"/>
      <c r="S21" s="168"/>
      <c r="T21" s="168"/>
      <c r="U21" s="168"/>
      <c r="V21" s="168"/>
      <c r="W21" s="167"/>
      <c r="X21" s="168"/>
      <c r="Y21" s="168"/>
      <c r="Z21" s="168"/>
      <c r="AA21" s="168"/>
      <c r="AB21" s="168"/>
      <c r="AC21" s="167"/>
      <c r="AD21" s="168"/>
      <c r="AE21" s="168"/>
      <c r="AF21" s="168"/>
      <c r="AG21" s="168"/>
      <c r="AH21" s="168"/>
      <c r="AI21" s="167"/>
      <c r="AJ21" s="168"/>
      <c r="AK21" s="168"/>
      <c r="AL21" s="168"/>
      <c r="AM21" s="168"/>
      <c r="AN21" s="168"/>
      <c r="AO21" s="167"/>
      <c r="AP21" s="168"/>
      <c r="AQ21" s="168"/>
      <c r="AR21" s="168"/>
      <c r="AS21" s="168"/>
      <c r="AT21" s="168"/>
      <c r="AU21" s="167"/>
      <c r="AV21" s="168"/>
      <c r="AW21" s="168"/>
      <c r="AX21" s="168"/>
      <c r="AY21" s="168"/>
      <c r="AZ21" s="169"/>
    </row>
    <row r="22" spans="1:52" x14ac:dyDescent="0.25">
      <c r="A22" s="163">
        <v>19</v>
      </c>
      <c r="B22" s="201" t="str">
        <f>IF($A22=0,"",IFERROR(_xlfn.LET(_xlpm.x,INDEX(Attendance!$B:$B,MATCH($A22,Attendance!$A:$A,0)),IF(_xlpm.x=0,"",_xlpm.x)),""))</f>
        <v/>
      </c>
      <c r="C22" s="201" t="str">
        <f>IF($A22=0,"",IFERROR(_xlfn.LET(_xlpm.x,INDEX(Attendance!$C:$C,MATCH($A22,Attendance!$A:$A,0)),IF(_xlpm.x=0,"",_xlpm.x)),""))</f>
        <v/>
      </c>
      <c r="D22" s="201" t="str">
        <f>IF($A22=0,"",IFERROR(_xlfn.LET(_xlpm.x,INDEX(Attendance!$D:$D,MATCH($A22,Attendance!$A:$A,0)),IF(_xlpm.x=0,"",_xlpm.x)),""))</f>
        <v/>
      </c>
      <c r="E22" s="170"/>
      <c r="F22" s="171"/>
      <c r="G22" s="171"/>
      <c r="H22" s="171"/>
      <c r="I22" s="171"/>
      <c r="J22" s="171"/>
      <c r="K22" s="170"/>
      <c r="L22" s="171"/>
      <c r="M22" s="171"/>
      <c r="N22" s="171"/>
      <c r="O22" s="171"/>
      <c r="P22" s="171"/>
      <c r="Q22" s="170"/>
      <c r="R22" s="171"/>
      <c r="S22" s="171"/>
      <c r="T22" s="171"/>
      <c r="U22" s="171"/>
      <c r="V22" s="171"/>
      <c r="W22" s="170"/>
      <c r="X22" s="171"/>
      <c r="Y22" s="171"/>
      <c r="Z22" s="171"/>
      <c r="AA22" s="171"/>
      <c r="AB22" s="171"/>
      <c r="AC22" s="170"/>
      <c r="AD22" s="171"/>
      <c r="AE22" s="171"/>
      <c r="AF22" s="171"/>
      <c r="AG22" s="171"/>
      <c r="AH22" s="171"/>
      <c r="AI22" s="170"/>
      <c r="AJ22" s="171"/>
      <c r="AK22" s="171"/>
      <c r="AL22" s="171"/>
      <c r="AM22" s="171"/>
      <c r="AN22" s="171"/>
      <c r="AO22" s="170"/>
      <c r="AP22" s="171"/>
      <c r="AQ22" s="171"/>
      <c r="AR22" s="171"/>
      <c r="AS22" s="171"/>
      <c r="AT22" s="171"/>
      <c r="AU22" s="170"/>
      <c r="AV22" s="171"/>
      <c r="AW22" s="171"/>
      <c r="AX22" s="171"/>
      <c r="AY22" s="171"/>
      <c r="AZ22" s="172"/>
    </row>
    <row r="23" spans="1:52" x14ac:dyDescent="0.25">
      <c r="A23" s="75">
        <v>20</v>
      </c>
      <c r="B23" s="200" t="str">
        <f>IF($A23=0,"",IFERROR(_xlfn.LET(_xlpm.x,INDEX(Attendance!$B:$B,MATCH($A23,Attendance!$A:$A,0)),IF(_xlpm.x=0,"",_xlpm.x)),""))</f>
        <v/>
      </c>
      <c r="C23" s="200" t="str">
        <f>IF($A23=0,"",IFERROR(_xlfn.LET(_xlpm.x,INDEX(Attendance!$C:$C,MATCH($A23,Attendance!$A:$A,0)),IF(_xlpm.x=0,"",_xlpm.x)),""))</f>
        <v/>
      </c>
      <c r="D23" s="200" t="str">
        <f>IF($A23=0,"",IFERROR(_xlfn.LET(_xlpm.x,INDEX(Attendance!$D:$D,MATCH($A23,Attendance!$A:$A,0)),IF(_xlpm.x=0,"",_xlpm.x)),""))</f>
        <v/>
      </c>
      <c r="E23" s="167"/>
      <c r="F23" s="168"/>
      <c r="G23" s="168"/>
      <c r="H23" s="168"/>
      <c r="I23" s="168"/>
      <c r="J23" s="168"/>
      <c r="K23" s="167"/>
      <c r="L23" s="168"/>
      <c r="M23" s="168"/>
      <c r="N23" s="168"/>
      <c r="O23" s="168"/>
      <c r="P23" s="168"/>
      <c r="Q23" s="167"/>
      <c r="R23" s="168"/>
      <c r="S23" s="168"/>
      <c r="T23" s="168"/>
      <c r="U23" s="168"/>
      <c r="V23" s="168"/>
      <c r="W23" s="167"/>
      <c r="X23" s="168"/>
      <c r="Y23" s="168"/>
      <c r="Z23" s="168"/>
      <c r="AA23" s="168"/>
      <c r="AB23" s="168"/>
      <c r="AC23" s="167"/>
      <c r="AD23" s="168"/>
      <c r="AE23" s="168"/>
      <c r="AF23" s="168"/>
      <c r="AG23" s="168"/>
      <c r="AH23" s="168"/>
      <c r="AI23" s="167"/>
      <c r="AJ23" s="168"/>
      <c r="AK23" s="168"/>
      <c r="AL23" s="168"/>
      <c r="AM23" s="168"/>
      <c r="AN23" s="168"/>
      <c r="AO23" s="167"/>
      <c r="AP23" s="168"/>
      <c r="AQ23" s="168"/>
      <c r="AR23" s="168"/>
      <c r="AS23" s="168"/>
      <c r="AT23" s="168"/>
      <c r="AU23" s="167"/>
      <c r="AV23" s="168"/>
      <c r="AW23" s="168"/>
      <c r="AX23" s="168"/>
      <c r="AY23" s="168"/>
      <c r="AZ23" s="169"/>
    </row>
    <row r="24" spans="1:52" x14ac:dyDescent="0.25">
      <c r="A24" s="163">
        <v>21</v>
      </c>
      <c r="B24" s="201" t="str">
        <f>IF($A24=0,"",IFERROR(_xlfn.LET(_xlpm.x,INDEX(Attendance!$B:$B,MATCH($A24,Attendance!$A:$A,0)),IF(_xlpm.x=0,"",_xlpm.x)),""))</f>
        <v/>
      </c>
      <c r="C24" s="201" t="str">
        <f>IF($A24=0,"",IFERROR(_xlfn.LET(_xlpm.x,INDEX(Attendance!$C:$C,MATCH($A24,Attendance!$A:$A,0)),IF(_xlpm.x=0,"",_xlpm.x)),""))</f>
        <v/>
      </c>
      <c r="D24" s="201" t="str">
        <f>IF($A24=0,"",IFERROR(_xlfn.LET(_xlpm.x,INDEX(Attendance!$D:$D,MATCH($A24,Attendance!$A:$A,0)),IF(_xlpm.x=0,"",_xlpm.x)),""))</f>
        <v/>
      </c>
      <c r="E24" s="170"/>
      <c r="F24" s="171"/>
      <c r="G24" s="171"/>
      <c r="H24" s="171"/>
      <c r="I24" s="171"/>
      <c r="J24" s="171"/>
      <c r="K24" s="170"/>
      <c r="L24" s="171"/>
      <c r="M24" s="171"/>
      <c r="N24" s="171"/>
      <c r="O24" s="171"/>
      <c r="P24" s="171"/>
      <c r="Q24" s="170"/>
      <c r="R24" s="171"/>
      <c r="S24" s="171"/>
      <c r="T24" s="171"/>
      <c r="U24" s="171"/>
      <c r="V24" s="171"/>
      <c r="W24" s="170"/>
      <c r="X24" s="171"/>
      <c r="Y24" s="171"/>
      <c r="Z24" s="171"/>
      <c r="AA24" s="171"/>
      <c r="AB24" s="171"/>
      <c r="AC24" s="170"/>
      <c r="AD24" s="171"/>
      <c r="AE24" s="171"/>
      <c r="AF24" s="171"/>
      <c r="AG24" s="171"/>
      <c r="AH24" s="171"/>
      <c r="AI24" s="170"/>
      <c r="AJ24" s="171"/>
      <c r="AK24" s="171"/>
      <c r="AL24" s="171"/>
      <c r="AM24" s="171"/>
      <c r="AN24" s="171"/>
      <c r="AO24" s="170"/>
      <c r="AP24" s="171"/>
      <c r="AQ24" s="171"/>
      <c r="AR24" s="171"/>
      <c r="AS24" s="171"/>
      <c r="AT24" s="171"/>
      <c r="AU24" s="170"/>
      <c r="AV24" s="171"/>
      <c r="AW24" s="171"/>
      <c r="AX24" s="171"/>
      <c r="AY24" s="171"/>
      <c r="AZ24" s="172"/>
    </row>
    <row r="25" spans="1:52" x14ac:dyDescent="0.25">
      <c r="A25" s="75">
        <v>22</v>
      </c>
      <c r="B25" s="200" t="str">
        <f>IF($A25=0,"",IFERROR(_xlfn.LET(_xlpm.x,INDEX(Attendance!$B:$B,MATCH($A25,Attendance!$A:$A,0)),IF(_xlpm.x=0,"",_xlpm.x)),""))</f>
        <v/>
      </c>
      <c r="C25" s="200" t="str">
        <f>IF($A25=0,"",IFERROR(_xlfn.LET(_xlpm.x,INDEX(Attendance!$C:$C,MATCH($A25,Attendance!$A:$A,0)),IF(_xlpm.x=0,"",_xlpm.x)),""))</f>
        <v/>
      </c>
      <c r="D25" s="200" t="str">
        <f>IF($A25=0,"",IFERROR(_xlfn.LET(_xlpm.x,INDEX(Attendance!$D:$D,MATCH($A25,Attendance!$A:$A,0)),IF(_xlpm.x=0,"",_xlpm.x)),""))</f>
        <v/>
      </c>
      <c r="E25" s="167"/>
      <c r="F25" s="168"/>
      <c r="G25" s="168"/>
      <c r="H25" s="168"/>
      <c r="I25" s="168"/>
      <c r="J25" s="168"/>
      <c r="K25" s="167"/>
      <c r="L25" s="168"/>
      <c r="M25" s="168"/>
      <c r="N25" s="168"/>
      <c r="O25" s="168"/>
      <c r="P25" s="168"/>
      <c r="Q25" s="167"/>
      <c r="R25" s="168"/>
      <c r="S25" s="168"/>
      <c r="T25" s="168"/>
      <c r="U25" s="168"/>
      <c r="V25" s="168"/>
      <c r="W25" s="167"/>
      <c r="X25" s="168"/>
      <c r="Y25" s="168"/>
      <c r="Z25" s="168"/>
      <c r="AA25" s="168"/>
      <c r="AB25" s="168"/>
      <c r="AC25" s="167"/>
      <c r="AD25" s="168"/>
      <c r="AE25" s="168"/>
      <c r="AF25" s="168"/>
      <c r="AG25" s="168"/>
      <c r="AH25" s="168"/>
      <c r="AI25" s="167"/>
      <c r="AJ25" s="168"/>
      <c r="AK25" s="168"/>
      <c r="AL25" s="168"/>
      <c r="AM25" s="168"/>
      <c r="AN25" s="168"/>
      <c r="AO25" s="167"/>
      <c r="AP25" s="168"/>
      <c r="AQ25" s="168"/>
      <c r="AR25" s="168"/>
      <c r="AS25" s="168"/>
      <c r="AT25" s="168"/>
      <c r="AU25" s="167"/>
      <c r="AV25" s="168"/>
      <c r="AW25" s="168"/>
      <c r="AX25" s="168"/>
      <c r="AY25" s="168"/>
      <c r="AZ25" s="169"/>
    </row>
    <row r="26" spans="1:52" x14ac:dyDescent="0.25">
      <c r="A26" s="163">
        <v>23</v>
      </c>
      <c r="B26" s="201" t="str">
        <f>IF($A26=0,"",IFERROR(_xlfn.LET(_xlpm.x,INDEX(Attendance!$B:$B,MATCH($A26,Attendance!$A:$A,0)),IF(_xlpm.x=0,"",_xlpm.x)),""))</f>
        <v/>
      </c>
      <c r="C26" s="201" t="str">
        <f>IF($A26=0,"",IFERROR(_xlfn.LET(_xlpm.x,INDEX(Attendance!$C:$C,MATCH($A26,Attendance!$A:$A,0)),IF(_xlpm.x=0,"",_xlpm.x)),""))</f>
        <v/>
      </c>
      <c r="D26" s="201" t="str">
        <f>IF($A26=0,"",IFERROR(_xlfn.LET(_xlpm.x,INDEX(Attendance!$D:$D,MATCH($A26,Attendance!$A:$A,0)),IF(_xlpm.x=0,"",_xlpm.x)),""))</f>
        <v/>
      </c>
      <c r="E26" s="170"/>
      <c r="F26" s="171"/>
      <c r="G26" s="171"/>
      <c r="H26" s="171"/>
      <c r="I26" s="171"/>
      <c r="J26" s="171"/>
      <c r="K26" s="170"/>
      <c r="L26" s="171"/>
      <c r="M26" s="171"/>
      <c r="N26" s="171"/>
      <c r="O26" s="171"/>
      <c r="P26" s="171"/>
      <c r="Q26" s="170"/>
      <c r="R26" s="171"/>
      <c r="S26" s="171"/>
      <c r="T26" s="171"/>
      <c r="U26" s="171"/>
      <c r="V26" s="171"/>
      <c r="W26" s="170"/>
      <c r="X26" s="171"/>
      <c r="Y26" s="171"/>
      <c r="Z26" s="171"/>
      <c r="AA26" s="171"/>
      <c r="AB26" s="171"/>
      <c r="AC26" s="170"/>
      <c r="AD26" s="171"/>
      <c r="AE26" s="171"/>
      <c r="AF26" s="171"/>
      <c r="AG26" s="171"/>
      <c r="AH26" s="171"/>
      <c r="AI26" s="170"/>
      <c r="AJ26" s="171"/>
      <c r="AK26" s="171"/>
      <c r="AL26" s="171"/>
      <c r="AM26" s="171"/>
      <c r="AN26" s="171"/>
      <c r="AO26" s="170"/>
      <c r="AP26" s="171"/>
      <c r="AQ26" s="171"/>
      <c r="AR26" s="171"/>
      <c r="AS26" s="171"/>
      <c r="AT26" s="171"/>
      <c r="AU26" s="170"/>
      <c r="AV26" s="171"/>
      <c r="AW26" s="171"/>
      <c r="AX26" s="171"/>
      <c r="AY26" s="171"/>
      <c r="AZ26" s="172"/>
    </row>
    <row r="27" spans="1:52" x14ac:dyDescent="0.25">
      <c r="A27" s="75">
        <v>24</v>
      </c>
      <c r="B27" s="200" t="str">
        <f>IF($A27=0,"",IFERROR(_xlfn.LET(_xlpm.x,INDEX(Attendance!$B:$B,MATCH($A27,Attendance!$A:$A,0)),IF(_xlpm.x=0,"",_xlpm.x)),""))</f>
        <v/>
      </c>
      <c r="C27" s="200" t="str">
        <f>IF($A27=0,"",IFERROR(_xlfn.LET(_xlpm.x,INDEX(Attendance!$C:$C,MATCH($A27,Attendance!$A:$A,0)),IF(_xlpm.x=0,"",_xlpm.x)),""))</f>
        <v/>
      </c>
      <c r="D27" s="200" t="str">
        <f>IF($A27=0,"",IFERROR(_xlfn.LET(_xlpm.x,INDEX(Attendance!$D:$D,MATCH($A27,Attendance!$A:$A,0)),IF(_xlpm.x=0,"",_xlpm.x)),""))</f>
        <v/>
      </c>
      <c r="E27" s="167"/>
      <c r="F27" s="168"/>
      <c r="G27" s="168"/>
      <c r="H27" s="168"/>
      <c r="I27" s="168"/>
      <c r="J27" s="168"/>
      <c r="K27" s="167"/>
      <c r="L27" s="168"/>
      <c r="M27" s="168"/>
      <c r="N27" s="168"/>
      <c r="O27" s="168"/>
      <c r="P27" s="168"/>
      <c r="Q27" s="167"/>
      <c r="R27" s="168"/>
      <c r="S27" s="168"/>
      <c r="T27" s="168"/>
      <c r="U27" s="168"/>
      <c r="V27" s="168"/>
      <c r="W27" s="167"/>
      <c r="X27" s="168"/>
      <c r="Y27" s="168"/>
      <c r="Z27" s="168"/>
      <c r="AA27" s="168"/>
      <c r="AB27" s="168"/>
      <c r="AC27" s="167"/>
      <c r="AD27" s="168"/>
      <c r="AE27" s="168"/>
      <c r="AF27" s="168"/>
      <c r="AG27" s="168"/>
      <c r="AH27" s="168"/>
      <c r="AI27" s="167"/>
      <c r="AJ27" s="168"/>
      <c r="AK27" s="168"/>
      <c r="AL27" s="168"/>
      <c r="AM27" s="168"/>
      <c r="AN27" s="168"/>
      <c r="AO27" s="167"/>
      <c r="AP27" s="168"/>
      <c r="AQ27" s="168"/>
      <c r="AR27" s="168"/>
      <c r="AS27" s="168"/>
      <c r="AT27" s="168"/>
      <c r="AU27" s="167"/>
      <c r="AV27" s="168"/>
      <c r="AW27" s="168"/>
      <c r="AX27" s="168"/>
      <c r="AY27" s="168"/>
      <c r="AZ27" s="169"/>
    </row>
    <row r="28" spans="1:52" x14ac:dyDescent="0.25">
      <c r="A28" s="163">
        <v>25</v>
      </c>
      <c r="B28" s="201" t="str">
        <f>IF($A28=0,"",IFERROR(_xlfn.LET(_xlpm.x,INDEX(Attendance!$B:$B,MATCH($A28,Attendance!$A:$A,0)),IF(_xlpm.x=0,"",_xlpm.x)),""))</f>
        <v/>
      </c>
      <c r="C28" s="201" t="str">
        <f>IF($A28=0,"",IFERROR(_xlfn.LET(_xlpm.x,INDEX(Attendance!$C:$C,MATCH($A28,Attendance!$A:$A,0)),IF(_xlpm.x=0,"",_xlpm.x)),""))</f>
        <v/>
      </c>
      <c r="D28" s="201" t="str">
        <f>IF($A28=0,"",IFERROR(_xlfn.LET(_xlpm.x,INDEX(Attendance!$D:$D,MATCH($A28,Attendance!$A:$A,0)),IF(_xlpm.x=0,"",_xlpm.x)),""))</f>
        <v/>
      </c>
      <c r="E28" s="170"/>
      <c r="F28" s="171"/>
      <c r="G28" s="171"/>
      <c r="H28" s="171"/>
      <c r="I28" s="171"/>
      <c r="J28" s="171"/>
      <c r="K28" s="170"/>
      <c r="L28" s="171"/>
      <c r="M28" s="171"/>
      <c r="N28" s="171"/>
      <c r="O28" s="171"/>
      <c r="P28" s="171"/>
      <c r="Q28" s="170"/>
      <c r="R28" s="171"/>
      <c r="S28" s="171"/>
      <c r="T28" s="171"/>
      <c r="U28" s="171"/>
      <c r="V28" s="171"/>
      <c r="W28" s="170"/>
      <c r="X28" s="171"/>
      <c r="Y28" s="171"/>
      <c r="Z28" s="171"/>
      <c r="AA28" s="171"/>
      <c r="AB28" s="171"/>
      <c r="AC28" s="170"/>
      <c r="AD28" s="171"/>
      <c r="AE28" s="171"/>
      <c r="AF28" s="171"/>
      <c r="AG28" s="171"/>
      <c r="AH28" s="171"/>
      <c r="AI28" s="170"/>
      <c r="AJ28" s="171"/>
      <c r="AK28" s="171"/>
      <c r="AL28" s="171"/>
      <c r="AM28" s="171"/>
      <c r="AN28" s="171"/>
      <c r="AO28" s="170"/>
      <c r="AP28" s="171"/>
      <c r="AQ28" s="171"/>
      <c r="AR28" s="171"/>
      <c r="AS28" s="171"/>
      <c r="AT28" s="171"/>
      <c r="AU28" s="170"/>
      <c r="AV28" s="171"/>
      <c r="AW28" s="171"/>
      <c r="AX28" s="171"/>
      <c r="AY28" s="171"/>
      <c r="AZ28" s="172"/>
    </row>
    <row r="29" spans="1:52" x14ac:dyDescent="0.25">
      <c r="A29" s="75">
        <v>26</v>
      </c>
      <c r="B29" s="200" t="str">
        <f>IF($A29=0,"",IFERROR(_xlfn.LET(_xlpm.x,INDEX(Attendance!$B:$B,MATCH($A29,Attendance!$A:$A,0)),IF(_xlpm.x=0,"",_xlpm.x)),""))</f>
        <v/>
      </c>
      <c r="C29" s="200" t="str">
        <f>IF($A29=0,"",IFERROR(_xlfn.LET(_xlpm.x,INDEX(Attendance!$C:$C,MATCH($A29,Attendance!$A:$A,0)),IF(_xlpm.x=0,"",_xlpm.x)),""))</f>
        <v/>
      </c>
      <c r="D29" s="200" t="str">
        <f>IF($A29=0,"",IFERROR(_xlfn.LET(_xlpm.x,INDEX(Attendance!$D:$D,MATCH($A29,Attendance!$A:$A,0)),IF(_xlpm.x=0,"",_xlpm.x)),""))</f>
        <v/>
      </c>
      <c r="E29" s="167"/>
      <c r="F29" s="168"/>
      <c r="G29" s="168"/>
      <c r="H29" s="168"/>
      <c r="I29" s="168"/>
      <c r="J29" s="168"/>
      <c r="K29" s="167"/>
      <c r="L29" s="168"/>
      <c r="M29" s="168"/>
      <c r="N29" s="168"/>
      <c r="O29" s="168"/>
      <c r="P29" s="168"/>
      <c r="Q29" s="167"/>
      <c r="R29" s="168"/>
      <c r="S29" s="168"/>
      <c r="T29" s="168"/>
      <c r="U29" s="168"/>
      <c r="V29" s="168"/>
      <c r="W29" s="167"/>
      <c r="X29" s="168"/>
      <c r="Y29" s="168"/>
      <c r="Z29" s="168"/>
      <c r="AA29" s="168"/>
      <c r="AB29" s="168"/>
      <c r="AC29" s="167"/>
      <c r="AD29" s="168"/>
      <c r="AE29" s="168"/>
      <c r="AF29" s="168"/>
      <c r="AG29" s="168"/>
      <c r="AH29" s="168"/>
      <c r="AI29" s="167"/>
      <c r="AJ29" s="168"/>
      <c r="AK29" s="168"/>
      <c r="AL29" s="168"/>
      <c r="AM29" s="168"/>
      <c r="AN29" s="168"/>
      <c r="AO29" s="167"/>
      <c r="AP29" s="168"/>
      <c r="AQ29" s="168"/>
      <c r="AR29" s="168"/>
      <c r="AS29" s="168"/>
      <c r="AT29" s="168"/>
      <c r="AU29" s="167"/>
      <c r="AV29" s="168"/>
      <c r="AW29" s="168"/>
      <c r="AX29" s="168"/>
      <c r="AY29" s="168"/>
      <c r="AZ29" s="169"/>
    </row>
    <row r="30" spans="1:52" x14ac:dyDescent="0.25">
      <c r="A30" s="163">
        <v>27</v>
      </c>
      <c r="B30" s="201" t="str">
        <f>IF($A30=0,"",IFERROR(_xlfn.LET(_xlpm.x,INDEX(Attendance!$B:$B,MATCH($A30,Attendance!$A:$A,0)),IF(_xlpm.x=0,"",_xlpm.x)),""))</f>
        <v/>
      </c>
      <c r="C30" s="201" t="str">
        <f>IF($A30=0,"",IFERROR(_xlfn.LET(_xlpm.x,INDEX(Attendance!$C:$C,MATCH($A30,Attendance!$A:$A,0)),IF(_xlpm.x=0,"",_xlpm.x)),""))</f>
        <v/>
      </c>
      <c r="D30" s="201" t="str">
        <f>IF($A30=0,"",IFERROR(_xlfn.LET(_xlpm.x,INDEX(Attendance!$D:$D,MATCH($A30,Attendance!$A:$A,0)),IF(_xlpm.x=0,"",_xlpm.x)),""))</f>
        <v/>
      </c>
      <c r="E30" s="170"/>
      <c r="F30" s="171"/>
      <c r="G30" s="171"/>
      <c r="H30" s="171"/>
      <c r="I30" s="171"/>
      <c r="J30" s="171"/>
      <c r="K30" s="170"/>
      <c r="L30" s="171"/>
      <c r="M30" s="171"/>
      <c r="N30" s="171"/>
      <c r="O30" s="171"/>
      <c r="P30" s="171"/>
      <c r="Q30" s="170"/>
      <c r="R30" s="171"/>
      <c r="S30" s="171"/>
      <c r="T30" s="171"/>
      <c r="U30" s="171"/>
      <c r="V30" s="171"/>
      <c r="W30" s="170"/>
      <c r="X30" s="171"/>
      <c r="Y30" s="171"/>
      <c r="Z30" s="171"/>
      <c r="AA30" s="171"/>
      <c r="AB30" s="171"/>
      <c r="AC30" s="170"/>
      <c r="AD30" s="171"/>
      <c r="AE30" s="171"/>
      <c r="AF30" s="171"/>
      <c r="AG30" s="171"/>
      <c r="AH30" s="171"/>
      <c r="AI30" s="170"/>
      <c r="AJ30" s="171"/>
      <c r="AK30" s="171"/>
      <c r="AL30" s="171"/>
      <c r="AM30" s="171"/>
      <c r="AN30" s="171"/>
      <c r="AO30" s="170"/>
      <c r="AP30" s="171"/>
      <c r="AQ30" s="171"/>
      <c r="AR30" s="171"/>
      <c r="AS30" s="171"/>
      <c r="AT30" s="171"/>
      <c r="AU30" s="170"/>
      <c r="AV30" s="171"/>
      <c r="AW30" s="171"/>
      <c r="AX30" s="171"/>
      <c r="AY30" s="171"/>
      <c r="AZ30" s="172"/>
    </row>
    <row r="31" spans="1:52" x14ac:dyDescent="0.25">
      <c r="A31" s="75">
        <v>28</v>
      </c>
      <c r="B31" s="200" t="str">
        <f>IF($A31=0,"",IFERROR(_xlfn.LET(_xlpm.x,INDEX(Attendance!$B:$B,MATCH($A31,Attendance!$A:$A,0)),IF(_xlpm.x=0,"",_xlpm.x)),""))</f>
        <v/>
      </c>
      <c r="C31" s="200" t="str">
        <f>IF($A31=0,"",IFERROR(_xlfn.LET(_xlpm.x,INDEX(Attendance!$C:$C,MATCH($A31,Attendance!$A:$A,0)),IF(_xlpm.x=0,"",_xlpm.x)),""))</f>
        <v/>
      </c>
      <c r="D31" s="200" t="str">
        <f>IF($A31=0,"",IFERROR(_xlfn.LET(_xlpm.x,INDEX(Attendance!$D:$D,MATCH($A31,Attendance!$A:$A,0)),IF(_xlpm.x=0,"",_xlpm.x)),""))</f>
        <v/>
      </c>
      <c r="E31" s="167"/>
      <c r="F31" s="168"/>
      <c r="G31" s="168"/>
      <c r="H31" s="168"/>
      <c r="I31" s="168"/>
      <c r="J31" s="168"/>
      <c r="K31" s="167"/>
      <c r="L31" s="168"/>
      <c r="M31" s="168"/>
      <c r="N31" s="168"/>
      <c r="O31" s="168"/>
      <c r="P31" s="168"/>
      <c r="Q31" s="167"/>
      <c r="R31" s="168"/>
      <c r="S31" s="168"/>
      <c r="T31" s="168"/>
      <c r="U31" s="168"/>
      <c r="V31" s="168"/>
      <c r="W31" s="167"/>
      <c r="X31" s="168"/>
      <c r="Y31" s="168"/>
      <c r="Z31" s="168"/>
      <c r="AA31" s="168"/>
      <c r="AB31" s="168"/>
      <c r="AC31" s="167"/>
      <c r="AD31" s="168"/>
      <c r="AE31" s="168"/>
      <c r="AF31" s="168"/>
      <c r="AG31" s="168"/>
      <c r="AH31" s="168"/>
      <c r="AI31" s="167"/>
      <c r="AJ31" s="168"/>
      <c r="AK31" s="168"/>
      <c r="AL31" s="168"/>
      <c r="AM31" s="168"/>
      <c r="AN31" s="168"/>
      <c r="AO31" s="167"/>
      <c r="AP31" s="168"/>
      <c r="AQ31" s="168"/>
      <c r="AR31" s="168"/>
      <c r="AS31" s="168"/>
      <c r="AT31" s="168"/>
      <c r="AU31" s="167"/>
      <c r="AV31" s="168"/>
      <c r="AW31" s="168"/>
      <c r="AX31" s="168"/>
      <c r="AY31" s="168"/>
      <c r="AZ31" s="169"/>
    </row>
    <row r="32" spans="1:52" x14ac:dyDescent="0.25">
      <c r="A32" s="163">
        <v>29</v>
      </c>
      <c r="B32" s="201" t="str">
        <f>IF($A32=0,"",IFERROR(_xlfn.LET(_xlpm.x,INDEX(Attendance!$B:$B,MATCH($A32,Attendance!$A:$A,0)),IF(_xlpm.x=0,"",_xlpm.x)),""))</f>
        <v/>
      </c>
      <c r="C32" s="201" t="str">
        <f>IF($A32=0,"",IFERROR(_xlfn.LET(_xlpm.x,INDEX(Attendance!$C:$C,MATCH($A32,Attendance!$A:$A,0)),IF(_xlpm.x=0,"",_xlpm.x)),""))</f>
        <v/>
      </c>
      <c r="D32" s="201" t="str">
        <f>IF($A32=0,"",IFERROR(_xlfn.LET(_xlpm.x,INDEX(Attendance!$D:$D,MATCH($A32,Attendance!$A:$A,0)),IF(_xlpm.x=0,"",_xlpm.x)),""))</f>
        <v/>
      </c>
      <c r="E32" s="170"/>
      <c r="F32" s="171"/>
      <c r="G32" s="171"/>
      <c r="H32" s="171"/>
      <c r="I32" s="171"/>
      <c r="J32" s="171"/>
      <c r="K32" s="170"/>
      <c r="L32" s="171"/>
      <c r="M32" s="171"/>
      <c r="N32" s="171"/>
      <c r="O32" s="171"/>
      <c r="P32" s="171"/>
      <c r="Q32" s="170"/>
      <c r="R32" s="171"/>
      <c r="S32" s="171"/>
      <c r="T32" s="171"/>
      <c r="U32" s="171"/>
      <c r="V32" s="171"/>
      <c r="W32" s="170"/>
      <c r="X32" s="171"/>
      <c r="Y32" s="171"/>
      <c r="Z32" s="171"/>
      <c r="AA32" s="171"/>
      <c r="AB32" s="171"/>
      <c r="AC32" s="170"/>
      <c r="AD32" s="171"/>
      <c r="AE32" s="171"/>
      <c r="AF32" s="171"/>
      <c r="AG32" s="171"/>
      <c r="AH32" s="171"/>
      <c r="AI32" s="170"/>
      <c r="AJ32" s="171"/>
      <c r="AK32" s="171"/>
      <c r="AL32" s="171"/>
      <c r="AM32" s="171"/>
      <c r="AN32" s="171"/>
      <c r="AO32" s="170"/>
      <c r="AP32" s="171"/>
      <c r="AQ32" s="171"/>
      <c r="AR32" s="171"/>
      <c r="AS32" s="171"/>
      <c r="AT32" s="171"/>
      <c r="AU32" s="170"/>
      <c r="AV32" s="171"/>
      <c r="AW32" s="171"/>
      <c r="AX32" s="171"/>
      <c r="AY32" s="171"/>
      <c r="AZ32" s="172"/>
    </row>
    <row r="33" spans="1:52" x14ac:dyDescent="0.25">
      <c r="A33" s="75">
        <v>30</v>
      </c>
      <c r="B33" s="200" t="str">
        <f>IF($A33=0,"",IFERROR(_xlfn.LET(_xlpm.x,INDEX(Attendance!$B:$B,MATCH($A33,Attendance!$A:$A,0)),IF(_xlpm.x=0,"",_xlpm.x)),""))</f>
        <v/>
      </c>
      <c r="C33" s="200" t="str">
        <f>IF($A33=0,"",IFERROR(_xlfn.LET(_xlpm.x,INDEX(Attendance!$C:$C,MATCH($A33,Attendance!$A:$A,0)),IF(_xlpm.x=0,"",_xlpm.x)),""))</f>
        <v/>
      </c>
      <c r="D33" s="200" t="str">
        <f>IF($A33=0,"",IFERROR(_xlfn.LET(_xlpm.x,INDEX(Attendance!$D:$D,MATCH($A33,Attendance!$A:$A,0)),IF(_xlpm.x=0,"",_xlpm.x)),""))</f>
        <v/>
      </c>
      <c r="E33" s="167"/>
      <c r="F33" s="168"/>
      <c r="G33" s="168"/>
      <c r="H33" s="168"/>
      <c r="I33" s="168"/>
      <c r="J33" s="168"/>
      <c r="K33" s="167"/>
      <c r="L33" s="168"/>
      <c r="M33" s="168"/>
      <c r="N33" s="168"/>
      <c r="O33" s="168"/>
      <c r="P33" s="168"/>
      <c r="Q33" s="167"/>
      <c r="R33" s="168"/>
      <c r="S33" s="168"/>
      <c r="T33" s="168"/>
      <c r="U33" s="168"/>
      <c r="V33" s="168"/>
      <c r="W33" s="167"/>
      <c r="X33" s="168"/>
      <c r="Y33" s="168"/>
      <c r="Z33" s="168"/>
      <c r="AA33" s="168"/>
      <c r="AB33" s="168"/>
      <c r="AC33" s="167"/>
      <c r="AD33" s="168"/>
      <c r="AE33" s="168"/>
      <c r="AF33" s="168"/>
      <c r="AG33" s="168"/>
      <c r="AH33" s="168"/>
      <c r="AI33" s="167"/>
      <c r="AJ33" s="168"/>
      <c r="AK33" s="168"/>
      <c r="AL33" s="168"/>
      <c r="AM33" s="168"/>
      <c r="AN33" s="168"/>
      <c r="AO33" s="167"/>
      <c r="AP33" s="168"/>
      <c r="AQ33" s="168"/>
      <c r="AR33" s="168"/>
      <c r="AS33" s="168"/>
      <c r="AT33" s="168"/>
      <c r="AU33" s="167"/>
      <c r="AV33" s="168"/>
      <c r="AW33" s="168"/>
      <c r="AX33" s="168"/>
      <c r="AY33" s="168"/>
      <c r="AZ33" s="169"/>
    </row>
    <row r="34" spans="1:52" x14ac:dyDescent="0.25">
      <c r="A34" s="163">
        <v>31</v>
      </c>
      <c r="B34" s="201" t="str">
        <f>IF($A34=0,"",IFERROR(_xlfn.LET(_xlpm.x,INDEX(Attendance!$B:$B,MATCH($A34,Attendance!$A:$A,0)),IF(_xlpm.x=0,"",_xlpm.x)),""))</f>
        <v/>
      </c>
      <c r="C34" s="201" t="str">
        <f>IF($A34=0,"",IFERROR(_xlfn.LET(_xlpm.x,INDEX(Attendance!$C:$C,MATCH($A34,Attendance!$A:$A,0)),IF(_xlpm.x=0,"",_xlpm.x)),""))</f>
        <v/>
      </c>
      <c r="D34" s="201" t="str">
        <f>IF($A34=0,"",IFERROR(_xlfn.LET(_xlpm.x,INDEX(Attendance!$D:$D,MATCH($A34,Attendance!$A:$A,0)),IF(_xlpm.x=0,"",_xlpm.x)),""))</f>
        <v/>
      </c>
      <c r="E34" s="170"/>
      <c r="F34" s="171"/>
      <c r="G34" s="171"/>
      <c r="H34" s="171"/>
      <c r="I34" s="171"/>
      <c r="J34" s="171"/>
      <c r="K34" s="170"/>
      <c r="L34" s="171"/>
      <c r="M34" s="171"/>
      <c r="N34" s="171"/>
      <c r="O34" s="171"/>
      <c r="P34" s="171"/>
      <c r="Q34" s="170"/>
      <c r="R34" s="171"/>
      <c r="S34" s="171"/>
      <c r="T34" s="171"/>
      <c r="U34" s="171"/>
      <c r="V34" s="171"/>
      <c r="W34" s="170"/>
      <c r="X34" s="171"/>
      <c r="Y34" s="171"/>
      <c r="Z34" s="171"/>
      <c r="AA34" s="171"/>
      <c r="AB34" s="171"/>
      <c r="AC34" s="170"/>
      <c r="AD34" s="171"/>
      <c r="AE34" s="171"/>
      <c r="AF34" s="171"/>
      <c r="AG34" s="171"/>
      <c r="AH34" s="171"/>
      <c r="AI34" s="170"/>
      <c r="AJ34" s="171"/>
      <c r="AK34" s="171"/>
      <c r="AL34" s="171"/>
      <c r="AM34" s="171"/>
      <c r="AN34" s="171"/>
      <c r="AO34" s="170"/>
      <c r="AP34" s="171"/>
      <c r="AQ34" s="171"/>
      <c r="AR34" s="171"/>
      <c r="AS34" s="171"/>
      <c r="AT34" s="171"/>
      <c r="AU34" s="170"/>
      <c r="AV34" s="171"/>
      <c r="AW34" s="171"/>
      <c r="AX34" s="171"/>
      <c r="AY34" s="171"/>
      <c r="AZ34" s="172"/>
    </row>
    <row r="35" spans="1:52" x14ac:dyDescent="0.25">
      <c r="A35" s="75">
        <v>32</v>
      </c>
      <c r="B35" s="200" t="str">
        <f>IF($A35=0,"",IFERROR(_xlfn.LET(_xlpm.x,INDEX(Attendance!$B:$B,MATCH($A35,Attendance!$A:$A,0)),IF(_xlpm.x=0,"",_xlpm.x)),""))</f>
        <v/>
      </c>
      <c r="C35" s="200" t="str">
        <f>IF($A35=0,"",IFERROR(_xlfn.LET(_xlpm.x,INDEX(Attendance!$C:$C,MATCH($A35,Attendance!$A:$A,0)),IF(_xlpm.x=0,"",_xlpm.x)),""))</f>
        <v/>
      </c>
      <c r="D35" s="200" t="str">
        <f>IF($A35=0,"",IFERROR(_xlfn.LET(_xlpm.x,INDEX(Attendance!$D:$D,MATCH($A35,Attendance!$A:$A,0)),IF(_xlpm.x=0,"",_xlpm.x)),""))</f>
        <v/>
      </c>
      <c r="E35" s="167"/>
      <c r="F35" s="168"/>
      <c r="G35" s="168"/>
      <c r="H35" s="168"/>
      <c r="I35" s="168"/>
      <c r="J35" s="168"/>
      <c r="K35" s="167"/>
      <c r="L35" s="168"/>
      <c r="M35" s="168"/>
      <c r="N35" s="168"/>
      <c r="O35" s="168"/>
      <c r="P35" s="168"/>
      <c r="Q35" s="167"/>
      <c r="R35" s="168"/>
      <c r="S35" s="168"/>
      <c r="T35" s="168"/>
      <c r="U35" s="168"/>
      <c r="V35" s="168"/>
      <c r="W35" s="167"/>
      <c r="X35" s="168"/>
      <c r="Y35" s="168"/>
      <c r="Z35" s="168"/>
      <c r="AA35" s="168"/>
      <c r="AB35" s="168"/>
      <c r="AC35" s="167"/>
      <c r="AD35" s="168"/>
      <c r="AE35" s="168"/>
      <c r="AF35" s="168"/>
      <c r="AG35" s="168"/>
      <c r="AH35" s="168"/>
      <c r="AI35" s="167"/>
      <c r="AJ35" s="168"/>
      <c r="AK35" s="168"/>
      <c r="AL35" s="168"/>
      <c r="AM35" s="168"/>
      <c r="AN35" s="168"/>
      <c r="AO35" s="167"/>
      <c r="AP35" s="168"/>
      <c r="AQ35" s="168"/>
      <c r="AR35" s="168"/>
      <c r="AS35" s="168"/>
      <c r="AT35" s="168"/>
      <c r="AU35" s="167"/>
      <c r="AV35" s="168"/>
      <c r="AW35" s="168"/>
      <c r="AX35" s="168"/>
      <c r="AY35" s="168"/>
      <c r="AZ35" s="169"/>
    </row>
    <row r="36" spans="1:52" x14ac:dyDescent="0.25">
      <c r="A36" s="163">
        <v>33</v>
      </c>
      <c r="B36" s="201" t="str">
        <f>IF($A36=0,"",IFERROR(_xlfn.LET(_xlpm.x,INDEX(Attendance!$B:$B,MATCH($A36,Attendance!$A:$A,0)),IF(_xlpm.x=0,"",_xlpm.x)),""))</f>
        <v/>
      </c>
      <c r="C36" s="201" t="str">
        <f>IF($A36=0,"",IFERROR(_xlfn.LET(_xlpm.x,INDEX(Attendance!$C:$C,MATCH($A36,Attendance!$A:$A,0)),IF(_xlpm.x=0,"",_xlpm.x)),""))</f>
        <v/>
      </c>
      <c r="D36" s="201" t="str">
        <f>IF($A36=0,"",IFERROR(_xlfn.LET(_xlpm.x,INDEX(Attendance!$D:$D,MATCH($A36,Attendance!$A:$A,0)),IF(_xlpm.x=0,"",_xlpm.x)),""))</f>
        <v/>
      </c>
      <c r="E36" s="170"/>
      <c r="F36" s="171"/>
      <c r="G36" s="171"/>
      <c r="H36" s="171"/>
      <c r="I36" s="171"/>
      <c r="J36" s="171"/>
      <c r="K36" s="170"/>
      <c r="L36" s="171"/>
      <c r="M36" s="171"/>
      <c r="N36" s="171"/>
      <c r="O36" s="171"/>
      <c r="P36" s="171"/>
      <c r="Q36" s="170"/>
      <c r="R36" s="171"/>
      <c r="S36" s="171"/>
      <c r="T36" s="171"/>
      <c r="U36" s="171"/>
      <c r="V36" s="171"/>
      <c r="W36" s="170"/>
      <c r="X36" s="171"/>
      <c r="Y36" s="171"/>
      <c r="Z36" s="171"/>
      <c r="AA36" s="171"/>
      <c r="AB36" s="171"/>
      <c r="AC36" s="170"/>
      <c r="AD36" s="171"/>
      <c r="AE36" s="171"/>
      <c r="AF36" s="171"/>
      <c r="AG36" s="171"/>
      <c r="AH36" s="171"/>
      <c r="AI36" s="170"/>
      <c r="AJ36" s="171"/>
      <c r="AK36" s="171"/>
      <c r="AL36" s="171"/>
      <c r="AM36" s="171"/>
      <c r="AN36" s="171"/>
      <c r="AO36" s="170"/>
      <c r="AP36" s="171"/>
      <c r="AQ36" s="171"/>
      <c r="AR36" s="171"/>
      <c r="AS36" s="171"/>
      <c r="AT36" s="171"/>
      <c r="AU36" s="170"/>
      <c r="AV36" s="171"/>
      <c r="AW36" s="171"/>
      <c r="AX36" s="171"/>
      <c r="AY36" s="171"/>
      <c r="AZ36" s="172"/>
    </row>
    <row r="37" spans="1:52" x14ac:dyDescent="0.25">
      <c r="A37" s="75">
        <v>34</v>
      </c>
      <c r="B37" s="200" t="str">
        <f>IF($A37=0,"",IFERROR(_xlfn.LET(_xlpm.x,INDEX(Attendance!$B:$B,MATCH($A37,Attendance!$A:$A,0)),IF(_xlpm.x=0,"",_xlpm.x)),""))</f>
        <v/>
      </c>
      <c r="C37" s="200" t="str">
        <f>IF($A37=0,"",IFERROR(_xlfn.LET(_xlpm.x,INDEX(Attendance!$C:$C,MATCH($A37,Attendance!$A:$A,0)),IF(_xlpm.x=0,"",_xlpm.x)),""))</f>
        <v/>
      </c>
      <c r="D37" s="200" t="str">
        <f>IF($A37=0,"",IFERROR(_xlfn.LET(_xlpm.x,INDEX(Attendance!$D:$D,MATCH($A37,Attendance!$A:$A,0)),IF(_xlpm.x=0,"",_xlpm.x)),""))</f>
        <v/>
      </c>
      <c r="E37" s="167"/>
      <c r="F37" s="168"/>
      <c r="G37" s="168"/>
      <c r="H37" s="168"/>
      <c r="I37" s="168"/>
      <c r="J37" s="168"/>
      <c r="K37" s="167"/>
      <c r="L37" s="168"/>
      <c r="M37" s="168"/>
      <c r="N37" s="168"/>
      <c r="O37" s="168"/>
      <c r="P37" s="168"/>
      <c r="Q37" s="167"/>
      <c r="R37" s="168"/>
      <c r="S37" s="168"/>
      <c r="T37" s="168"/>
      <c r="U37" s="168"/>
      <c r="V37" s="168"/>
      <c r="W37" s="167"/>
      <c r="X37" s="168"/>
      <c r="Y37" s="168"/>
      <c r="Z37" s="168"/>
      <c r="AA37" s="168"/>
      <c r="AB37" s="168"/>
      <c r="AC37" s="167"/>
      <c r="AD37" s="168"/>
      <c r="AE37" s="168"/>
      <c r="AF37" s="168"/>
      <c r="AG37" s="168"/>
      <c r="AH37" s="168"/>
      <c r="AI37" s="167"/>
      <c r="AJ37" s="168"/>
      <c r="AK37" s="168"/>
      <c r="AL37" s="168"/>
      <c r="AM37" s="168"/>
      <c r="AN37" s="168"/>
      <c r="AO37" s="167"/>
      <c r="AP37" s="168"/>
      <c r="AQ37" s="168"/>
      <c r="AR37" s="168"/>
      <c r="AS37" s="168"/>
      <c r="AT37" s="168"/>
      <c r="AU37" s="167"/>
      <c r="AV37" s="168"/>
      <c r="AW37" s="168"/>
      <c r="AX37" s="168"/>
      <c r="AY37" s="168"/>
      <c r="AZ37" s="169"/>
    </row>
    <row r="38" spans="1:52" x14ac:dyDescent="0.25">
      <c r="A38" s="163">
        <v>35</v>
      </c>
      <c r="B38" s="201" t="str">
        <f>IF($A38=0,"",IFERROR(_xlfn.LET(_xlpm.x,INDEX(Attendance!$B:$B,MATCH($A38,Attendance!$A:$A,0)),IF(_xlpm.x=0,"",_xlpm.x)),""))</f>
        <v/>
      </c>
      <c r="C38" s="201" t="str">
        <f>IF($A38=0,"",IFERROR(_xlfn.LET(_xlpm.x,INDEX(Attendance!$C:$C,MATCH($A38,Attendance!$A:$A,0)),IF(_xlpm.x=0,"",_xlpm.x)),""))</f>
        <v/>
      </c>
      <c r="D38" s="201" t="str">
        <f>IF($A38=0,"",IFERROR(_xlfn.LET(_xlpm.x,INDEX(Attendance!$D:$D,MATCH($A38,Attendance!$A:$A,0)),IF(_xlpm.x=0,"",_xlpm.x)),""))</f>
        <v/>
      </c>
      <c r="E38" s="170"/>
      <c r="F38" s="171"/>
      <c r="G38" s="171"/>
      <c r="H38" s="171"/>
      <c r="I38" s="171"/>
      <c r="J38" s="171"/>
      <c r="K38" s="170"/>
      <c r="L38" s="171"/>
      <c r="M38" s="171"/>
      <c r="N38" s="171"/>
      <c r="O38" s="171"/>
      <c r="P38" s="171"/>
      <c r="Q38" s="170"/>
      <c r="R38" s="171"/>
      <c r="S38" s="171"/>
      <c r="T38" s="171"/>
      <c r="U38" s="171"/>
      <c r="V38" s="171"/>
      <c r="W38" s="170"/>
      <c r="X38" s="171"/>
      <c r="Y38" s="171"/>
      <c r="Z38" s="171"/>
      <c r="AA38" s="171"/>
      <c r="AB38" s="171"/>
      <c r="AC38" s="170"/>
      <c r="AD38" s="171"/>
      <c r="AE38" s="171"/>
      <c r="AF38" s="171"/>
      <c r="AG38" s="171"/>
      <c r="AH38" s="171"/>
      <c r="AI38" s="170"/>
      <c r="AJ38" s="171"/>
      <c r="AK38" s="171"/>
      <c r="AL38" s="171"/>
      <c r="AM38" s="171"/>
      <c r="AN38" s="171"/>
      <c r="AO38" s="170"/>
      <c r="AP38" s="171"/>
      <c r="AQ38" s="171"/>
      <c r="AR38" s="171"/>
      <c r="AS38" s="171"/>
      <c r="AT38" s="171"/>
      <c r="AU38" s="170"/>
      <c r="AV38" s="171"/>
      <c r="AW38" s="171"/>
      <c r="AX38" s="171"/>
      <c r="AY38" s="171"/>
      <c r="AZ38" s="172"/>
    </row>
    <row r="39" spans="1:52" x14ac:dyDescent="0.25">
      <c r="A39" s="75">
        <v>36</v>
      </c>
      <c r="B39" s="200" t="str">
        <f>IF($A39=0,"",IFERROR(_xlfn.LET(_xlpm.x,INDEX(Attendance!$B:$B,MATCH($A39,Attendance!$A:$A,0)),IF(_xlpm.x=0,"",_xlpm.x)),""))</f>
        <v/>
      </c>
      <c r="C39" s="200" t="str">
        <f>IF($A39=0,"",IFERROR(_xlfn.LET(_xlpm.x,INDEX(Attendance!$C:$C,MATCH($A39,Attendance!$A:$A,0)),IF(_xlpm.x=0,"",_xlpm.x)),""))</f>
        <v/>
      </c>
      <c r="D39" s="200" t="str">
        <f>IF($A39=0,"",IFERROR(_xlfn.LET(_xlpm.x,INDEX(Attendance!$D:$D,MATCH($A39,Attendance!$A:$A,0)),IF(_xlpm.x=0,"",_xlpm.x)),""))</f>
        <v/>
      </c>
      <c r="E39" s="167"/>
      <c r="F39" s="168"/>
      <c r="G39" s="168"/>
      <c r="H39" s="168"/>
      <c r="I39" s="168"/>
      <c r="J39" s="168"/>
      <c r="K39" s="167"/>
      <c r="L39" s="168"/>
      <c r="M39" s="168"/>
      <c r="N39" s="168"/>
      <c r="O39" s="168"/>
      <c r="P39" s="168"/>
      <c r="Q39" s="167"/>
      <c r="R39" s="168"/>
      <c r="S39" s="168"/>
      <c r="T39" s="168"/>
      <c r="U39" s="168"/>
      <c r="V39" s="168"/>
      <c r="W39" s="167"/>
      <c r="X39" s="168"/>
      <c r="Y39" s="168"/>
      <c r="Z39" s="168"/>
      <c r="AA39" s="168"/>
      <c r="AB39" s="168"/>
      <c r="AC39" s="167"/>
      <c r="AD39" s="168"/>
      <c r="AE39" s="168"/>
      <c r="AF39" s="168"/>
      <c r="AG39" s="168"/>
      <c r="AH39" s="168"/>
      <c r="AI39" s="167"/>
      <c r="AJ39" s="168"/>
      <c r="AK39" s="168"/>
      <c r="AL39" s="168"/>
      <c r="AM39" s="168"/>
      <c r="AN39" s="168"/>
      <c r="AO39" s="167"/>
      <c r="AP39" s="168"/>
      <c r="AQ39" s="168"/>
      <c r="AR39" s="168"/>
      <c r="AS39" s="168"/>
      <c r="AT39" s="168"/>
      <c r="AU39" s="167"/>
      <c r="AV39" s="168"/>
      <c r="AW39" s="168"/>
      <c r="AX39" s="168"/>
      <c r="AY39" s="168"/>
      <c r="AZ39" s="169"/>
    </row>
    <row r="40" spans="1:52" x14ac:dyDescent="0.25">
      <c r="A40" s="163">
        <v>37</v>
      </c>
      <c r="B40" s="201" t="str">
        <f>IF($A40=0,"",IFERROR(_xlfn.LET(_xlpm.x,INDEX(Attendance!$B:$B,MATCH($A40,Attendance!$A:$A,0)),IF(_xlpm.x=0,"",_xlpm.x)),""))</f>
        <v/>
      </c>
      <c r="C40" s="201" t="str">
        <f>IF($A40=0,"",IFERROR(_xlfn.LET(_xlpm.x,INDEX(Attendance!$C:$C,MATCH($A40,Attendance!$A:$A,0)),IF(_xlpm.x=0,"",_xlpm.x)),""))</f>
        <v/>
      </c>
      <c r="D40" s="201" t="str">
        <f>IF($A40=0,"",IFERROR(_xlfn.LET(_xlpm.x,INDEX(Attendance!$D:$D,MATCH($A40,Attendance!$A:$A,0)),IF(_xlpm.x=0,"",_xlpm.x)),""))</f>
        <v/>
      </c>
      <c r="E40" s="170"/>
      <c r="F40" s="171"/>
      <c r="G40" s="171"/>
      <c r="H40" s="171"/>
      <c r="I40" s="171"/>
      <c r="J40" s="171"/>
      <c r="K40" s="170"/>
      <c r="L40" s="171"/>
      <c r="M40" s="171"/>
      <c r="N40" s="171"/>
      <c r="O40" s="171"/>
      <c r="P40" s="171"/>
      <c r="Q40" s="170"/>
      <c r="R40" s="171"/>
      <c r="S40" s="171"/>
      <c r="T40" s="171"/>
      <c r="U40" s="171"/>
      <c r="V40" s="171"/>
      <c r="W40" s="170"/>
      <c r="X40" s="171"/>
      <c r="Y40" s="171"/>
      <c r="Z40" s="171"/>
      <c r="AA40" s="171"/>
      <c r="AB40" s="171"/>
      <c r="AC40" s="170"/>
      <c r="AD40" s="171"/>
      <c r="AE40" s="171"/>
      <c r="AF40" s="171"/>
      <c r="AG40" s="171"/>
      <c r="AH40" s="171"/>
      <c r="AI40" s="170"/>
      <c r="AJ40" s="171"/>
      <c r="AK40" s="171"/>
      <c r="AL40" s="171"/>
      <c r="AM40" s="171"/>
      <c r="AN40" s="171"/>
      <c r="AO40" s="170"/>
      <c r="AP40" s="171"/>
      <c r="AQ40" s="171"/>
      <c r="AR40" s="171"/>
      <c r="AS40" s="171"/>
      <c r="AT40" s="171"/>
      <c r="AU40" s="170"/>
      <c r="AV40" s="171"/>
      <c r="AW40" s="171"/>
      <c r="AX40" s="171"/>
      <c r="AY40" s="171"/>
      <c r="AZ40" s="172"/>
    </row>
    <row r="41" spans="1:52" x14ac:dyDescent="0.25">
      <c r="A41" s="75">
        <v>38</v>
      </c>
      <c r="B41" s="200" t="str">
        <f>IF($A41=0,"",IFERROR(_xlfn.LET(_xlpm.x,INDEX(Attendance!$B:$B,MATCH($A41,Attendance!$A:$A,0)),IF(_xlpm.x=0,"",_xlpm.x)),""))</f>
        <v/>
      </c>
      <c r="C41" s="200" t="str">
        <f>IF($A41=0,"",IFERROR(_xlfn.LET(_xlpm.x,INDEX(Attendance!$C:$C,MATCH($A41,Attendance!$A:$A,0)),IF(_xlpm.x=0,"",_xlpm.x)),""))</f>
        <v/>
      </c>
      <c r="D41" s="200" t="str">
        <f>IF($A41=0,"",IFERROR(_xlfn.LET(_xlpm.x,INDEX(Attendance!$D:$D,MATCH($A41,Attendance!$A:$A,0)),IF(_xlpm.x=0,"",_xlpm.x)),""))</f>
        <v/>
      </c>
      <c r="E41" s="167"/>
      <c r="F41" s="168"/>
      <c r="G41" s="168"/>
      <c r="H41" s="168"/>
      <c r="I41" s="168"/>
      <c r="J41" s="168"/>
      <c r="K41" s="167"/>
      <c r="L41" s="168"/>
      <c r="M41" s="168"/>
      <c r="N41" s="168"/>
      <c r="O41" s="168"/>
      <c r="P41" s="168"/>
      <c r="Q41" s="167"/>
      <c r="R41" s="168"/>
      <c r="S41" s="168"/>
      <c r="T41" s="168"/>
      <c r="U41" s="168"/>
      <c r="V41" s="168"/>
      <c r="W41" s="167"/>
      <c r="X41" s="168"/>
      <c r="Y41" s="168"/>
      <c r="Z41" s="168"/>
      <c r="AA41" s="168"/>
      <c r="AB41" s="168"/>
      <c r="AC41" s="167"/>
      <c r="AD41" s="168"/>
      <c r="AE41" s="168"/>
      <c r="AF41" s="168"/>
      <c r="AG41" s="168"/>
      <c r="AH41" s="168"/>
      <c r="AI41" s="167"/>
      <c r="AJ41" s="168"/>
      <c r="AK41" s="168"/>
      <c r="AL41" s="168"/>
      <c r="AM41" s="168"/>
      <c r="AN41" s="168"/>
      <c r="AO41" s="167"/>
      <c r="AP41" s="168"/>
      <c r="AQ41" s="168"/>
      <c r="AR41" s="168"/>
      <c r="AS41" s="168"/>
      <c r="AT41" s="168"/>
      <c r="AU41" s="167"/>
      <c r="AV41" s="168"/>
      <c r="AW41" s="168"/>
      <c r="AX41" s="168"/>
      <c r="AY41" s="168"/>
      <c r="AZ41" s="169"/>
    </row>
    <row r="42" spans="1:52" x14ac:dyDescent="0.25">
      <c r="A42" s="163">
        <v>39</v>
      </c>
      <c r="B42" s="201" t="str">
        <f>IF($A42=0,"",IFERROR(_xlfn.LET(_xlpm.x,INDEX(Attendance!$B:$B,MATCH($A42,Attendance!$A:$A,0)),IF(_xlpm.x=0,"",_xlpm.x)),""))</f>
        <v/>
      </c>
      <c r="C42" s="201" t="str">
        <f>IF($A42=0,"",IFERROR(_xlfn.LET(_xlpm.x,INDEX(Attendance!$C:$C,MATCH($A42,Attendance!$A:$A,0)),IF(_xlpm.x=0,"",_xlpm.x)),""))</f>
        <v/>
      </c>
      <c r="D42" s="201" t="str">
        <f>IF($A42=0,"",IFERROR(_xlfn.LET(_xlpm.x,INDEX(Attendance!$D:$D,MATCH($A42,Attendance!$A:$A,0)),IF(_xlpm.x=0,"",_xlpm.x)),""))</f>
        <v/>
      </c>
      <c r="E42" s="170"/>
      <c r="F42" s="171"/>
      <c r="G42" s="171"/>
      <c r="H42" s="171"/>
      <c r="I42" s="171"/>
      <c r="J42" s="171"/>
      <c r="K42" s="170"/>
      <c r="L42" s="171"/>
      <c r="M42" s="171"/>
      <c r="N42" s="171"/>
      <c r="O42" s="171"/>
      <c r="P42" s="171"/>
      <c r="Q42" s="170"/>
      <c r="R42" s="171"/>
      <c r="S42" s="171"/>
      <c r="T42" s="171"/>
      <c r="U42" s="171"/>
      <c r="V42" s="171"/>
      <c r="W42" s="170"/>
      <c r="X42" s="171"/>
      <c r="Y42" s="171"/>
      <c r="Z42" s="171"/>
      <c r="AA42" s="171"/>
      <c r="AB42" s="171"/>
      <c r="AC42" s="170"/>
      <c r="AD42" s="171"/>
      <c r="AE42" s="171"/>
      <c r="AF42" s="171"/>
      <c r="AG42" s="171"/>
      <c r="AH42" s="171"/>
      <c r="AI42" s="170"/>
      <c r="AJ42" s="171"/>
      <c r="AK42" s="171"/>
      <c r="AL42" s="171"/>
      <c r="AM42" s="171"/>
      <c r="AN42" s="171"/>
      <c r="AO42" s="170"/>
      <c r="AP42" s="171"/>
      <c r="AQ42" s="171"/>
      <c r="AR42" s="171"/>
      <c r="AS42" s="171"/>
      <c r="AT42" s="171"/>
      <c r="AU42" s="170"/>
      <c r="AV42" s="171"/>
      <c r="AW42" s="171"/>
      <c r="AX42" s="171"/>
      <c r="AY42" s="171"/>
      <c r="AZ42" s="172"/>
    </row>
    <row r="43" spans="1:52" x14ac:dyDescent="0.25">
      <c r="A43" s="75">
        <v>40</v>
      </c>
      <c r="B43" s="200" t="str">
        <f>IF($A43=0,"",IFERROR(_xlfn.LET(_xlpm.x,INDEX(Attendance!$B:$B,MATCH($A43,Attendance!$A:$A,0)),IF(_xlpm.x=0,"",_xlpm.x)),""))</f>
        <v/>
      </c>
      <c r="C43" s="200" t="str">
        <f>IF($A43=0,"",IFERROR(_xlfn.LET(_xlpm.x,INDEX(Attendance!$C:$C,MATCH($A43,Attendance!$A:$A,0)),IF(_xlpm.x=0,"",_xlpm.x)),""))</f>
        <v/>
      </c>
      <c r="D43" s="200" t="str">
        <f>IF($A43=0,"",IFERROR(_xlfn.LET(_xlpm.x,INDEX(Attendance!$D:$D,MATCH($A43,Attendance!$A:$A,0)),IF(_xlpm.x=0,"",_xlpm.x)),""))</f>
        <v/>
      </c>
      <c r="E43" s="167"/>
      <c r="F43" s="168"/>
      <c r="G43" s="168"/>
      <c r="H43" s="168"/>
      <c r="I43" s="168"/>
      <c r="J43" s="168"/>
      <c r="K43" s="167"/>
      <c r="L43" s="168"/>
      <c r="M43" s="168"/>
      <c r="N43" s="168"/>
      <c r="O43" s="168"/>
      <c r="P43" s="168"/>
      <c r="Q43" s="167"/>
      <c r="R43" s="168"/>
      <c r="S43" s="168"/>
      <c r="T43" s="168"/>
      <c r="U43" s="168"/>
      <c r="V43" s="168"/>
      <c r="W43" s="167"/>
      <c r="X43" s="168"/>
      <c r="Y43" s="168"/>
      <c r="Z43" s="168"/>
      <c r="AA43" s="168"/>
      <c r="AB43" s="168"/>
      <c r="AC43" s="167"/>
      <c r="AD43" s="168"/>
      <c r="AE43" s="168"/>
      <c r="AF43" s="168"/>
      <c r="AG43" s="168"/>
      <c r="AH43" s="168"/>
      <c r="AI43" s="167"/>
      <c r="AJ43" s="168"/>
      <c r="AK43" s="168"/>
      <c r="AL43" s="168"/>
      <c r="AM43" s="168"/>
      <c r="AN43" s="168"/>
      <c r="AO43" s="167"/>
      <c r="AP43" s="168"/>
      <c r="AQ43" s="168"/>
      <c r="AR43" s="168"/>
      <c r="AS43" s="168"/>
      <c r="AT43" s="168"/>
      <c r="AU43" s="167"/>
      <c r="AV43" s="168"/>
      <c r="AW43" s="168"/>
      <c r="AX43" s="168"/>
      <c r="AY43" s="168"/>
      <c r="AZ43" s="169"/>
    </row>
    <row r="44" spans="1:52" x14ac:dyDescent="0.25">
      <c r="A44" s="163">
        <v>41</v>
      </c>
      <c r="B44" s="201" t="str">
        <f>IF($A44=0,"",IFERROR(_xlfn.LET(_xlpm.x,INDEX(Attendance!$B:$B,MATCH($A44,Attendance!$A:$A,0)),IF(_xlpm.x=0,"",_xlpm.x)),""))</f>
        <v/>
      </c>
      <c r="C44" s="201" t="str">
        <f>IF($A44=0,"",IFERROR(_xlfn.LET(_xlpm.x,INDEX(Attendance!$C:$C,MATCH($A44,Attendance!$A:$A,0)),IF(_xlpm.x=0,"",_xlpm.x)),""))</f>
        <v/>
      </c>
      <c r="D44" s="201" t="str">
        <f>IF($A44=0,"",IFERROR(_xlfn.LET(_xlpm.x,INDEX(Attendance!$D:$D,MATCH($A44,Attendance!$A:$A,0)),IF(_xlpm.x=0,"",_xlpm.x)),""))</f>
        <v/>
      </c>
      <c r="E44" s="170"/>
      <c r="F44" s="171"/>
      <c r="G44" s="171"/>
      <c r="H44" s="171"/>
      <c r="I44" s="171"/>
      <c r="J44" s="171"/>
      <c r="K44" s="170"/>
      <c r="L44" s="171"/>
      <c r="M44" s="171"/>
      <c r="N44" s="171"/>
      <c r="O44" s="171"/>
      <c r="P44" s="171"/>
      <c r="Q44" s="170"/>
      <c r="R44" s="171"/>
      <c r="S44" s="171"/>
      <c r="T44" s="171"/>
      <c r="U44" s="171"/>
      <c r="V44" s="171"/>
      <c r="W44" s="170"/>
      <c r="X44" s="171"/>
      <c r="Y44" s="171"/>
      <c r="Z44" s="171"/>
      <c r="AA44" s="171"/>
      <c r="AB44" s="171"/>
      <c r="AC44" s="170"/>
      <c r="AD44" s="171"/>
      <c r="AE44" s="171"/>
      <c r="AF44" s="171"/>
      <c r="AG44" s="171"/>
      <c r="AH44" s="171"/>
      <c r="AI44" s="170"/>
      <c r="AJ44" s="171"/>
      <c r="AK44" s="171"/>
      <c r="AL44" s="171"/>
      <c r="AM44" s="171"/>
      <c r="AN44" s="171"/>
      <c r="AO44" s="170"/>
      <c r="AP44" s="171"/>
      <c r="AQ44" s="171"/>
      <c r="AR44" s="171"/>
      <c r="AS44" s="171"/>
      <c r="AT44" s="171"/>
      <c r="AU44" s="170"/>
      <c r="AV44" s="171"/>
      <c r="AW44" s="171"/>
      <c r="AX44" s="171"/>
      <c r="AY44" s="171"/>
      <c r="AZ44" s="172"/>
    </row>
    <row r="45" spans="1:52" x14ac:dyDescent="0.25">
      <c r="A45" s="75">
        <v>42</v>
      </c>
      <c r="B45" s="200" t="str">
        <f>IF($A45=0,"",IFERROR(_xlfn.LET(_xlpm.x,INDEX(Attendance!$B:$B,MATCH($A45,Attendance!$A:$A,0)),IF(_xlpm.x=0,"",_xlpm.x)),""))</f>
        <v/>
      </c>
      <c r="C45" s="200" t="str">
        <f>IF($A45=0,"",IFERROR(_xlfn.LET(_xlpm.x,INDEX(Attendance!$C:$C,MATCH($A45,Attendance!$A:$A,0)),IF(_xlpm.x=0,"",_xlpm.x)),""))</f>
        <v/>
      </c>
      <c r="D45" s="200" t="str">
        <f>IF($A45=0,"",IFERROR(_xlfn.LET(_xlpm.x,INDEX(Attendance!$D:$D,MATCH($A45,Attendance!$A:$A,0)),IF(_xlpm.x=0,"",_xlpm.x)),""))</f>
        <v/>
      </c>
      <c r="E45" s="167"/>
      <c r="F45" s="168"/>
      <c r="G45" s="168"/>
      <c r="H45" s="168"/>
      <c r="I45" s="168"/>
      <c r="J45" s="168"/>
      <c r="K45" s="167"/>
      <c r="L45" s="168"/>
      <c r="M45" s="168"/>
      <c r="N45" s="168"/>
      <c r="O45" s="168"/>
      <c r="P45" s="168"/>
      <c r="Q45" s="167"/>
      <c r="R45" s="168"/>
      <c r="S45" s="168"/>
      <c r="T45" s="168"/>
      <c r="U45" s="168"/>
      <c r="V45" s="168"/>
      <c r="W45" s="167"/>
      <c r="X45" s="168"/>
      <c r="Y45" s="168"/>
      <c r="Z45" s="168"/>
      <c r="AA45" s="168"/>
      <c r="AB45" s="168"/>
      <c r="AC45" s="167"/>
      <c r="AD45" s="168"/>
      <c r="AE45" s="168"/>
      <c r="AF45" s="168"/>
      <c r="AG45" s="168"/>
      <c r="AH45" s="168"/>
      <c r="AI45" s="167"/>
      <c r="AJ45" s="168"/>
      <c r="AK45" s="168"/>
      <c r="AL45" s="168"/>
      <c r="AM45" s="168"/>
      <c r="AN45" s="168"/>
      <c r="AO45" s="167"/>
      <c r="AP45" s="168"/>
      <c r="AQ45" s="168"/>
      <c r="AR45" s="168"/>
      <c r="AS45" s="168"/>
      <c r="AT45" s="168"/>
      <c r="AU45" s="167"/>
      <c r="AV45" s="168"/>
      <c r="AW45" s="168"/>
      <c r="AX45" s="168"/>
      <c r="AY45" s="168"/>
      <c r="AZ45" s="169"/>
    </row>
    <row r="46" spans="1:52" x14ac:dyDescent="0.25">
      <c r="A46" s="163">
        <v>43</v>
      </c>
      <c r="B46" s="201" t="str">
        <f>IF($A46=0,"",IFERROR(_xlfn.LET(_xlpm.x,INDEX(Attendance!$B:$B,MATCH($A46,Attendance!$A:$A,0)),IF(_xlpm.x=0,"",_xlpm.x)),""))</f>
        <v/>
      </c>
      <c r="C46" s="201" t="str">
        <f>IF($A46=0,"",IFERROR(_xlfn.LET(_xlpm.x,INDEX(Attendance!$C:$C,MATCH($A46,Attendance!$A:$A,0)),IF(_xlpm.x=0,"",_xlpm.x)),""))</f>
        <v/>
      </c>
      <c r="D46" s="201" t="str">
        <f>IF($A46=0,"",IFERROR(_xlfn.LET(_xlpm.x,INDEX(Attendance!$D:$D,MATCH($A46,Attendance!$A:$A,0)),IF(_xlpm.x=0,"",_xlpm.x)),""))</f>
        <v/>
      </c>
      <c r="E46" s="170"/>
      <c r="F46" s="171"/>
      <c r="G46" s="171"/>
      <c r="H46" s="171"/>
      <c r="I46" s="171"/>
      <c r="J46" s="171"/>
      <c r="K46" s="170"/>
      <c r="L46" s="171"/>
      <c r="M46" s="171"/>
      <c r="N46" s="171"/>
      <c r="O46" s="171"/>
      <c r="P46" s="171"/>
      <c r="Q46" s="170"/>
      <c r="R46" s="171"/>
      <c r="S46" s="171"/>
      <c r="T46" s="171"/>
      <c r="U46" s="171"/>
      <c r="V46" s="171"/>
      <c r="W46" s="170"/>
      <c r="X46" s="171"/>
      <c r="Y46" s="171"/>
      <c r="Z46" s="171"/>
      <c r="AA46" s="171"/>
      <c r="AB46" s="171"/>
      <c r="AC46" s="170"/>
      <c r="AD46" s="171"/>
      <c r="AE46" s="171"/>
      <c r="AF46" s="171"/>
      <c r="AG46" s="171"/>
      <c r="AH46" s="171"/>
      <c r="AI46" s="170"/>
      <c r="AJ46" s="171"/>
      <c r="AK46" s="171"/>
      <c r="AL46" s="171"/>
      <c r="AM46" s="171"/>
      <c r="AN46" s="171"/>
      <c r="AO46" s="170"/>
      <c r="AP46" s="171"/>
      <c r="AQ46" s="171"/>
      <c r="AR46" s="171"/>
      <c r="AS46" s="171"/>
      <c r="AT46" s="171"/>
      <c r="AU46" s="170"/>
      <c r="AV46" s="171"/>
      <c r="AW46" s="171"/>
      <c r="AX46" s="171"/>
      <c r="AY46" s="171"/>
      <c r="AZ46" s="172"/>
    </row>
    <row r="47" spans="1:52" x14ac:dyDescent="0.25">
      <c r="A47" s="75">
        <v>44</v>
      </c>
      <c r="B47" s="200" t="str">
        <f>IF($A47=0,"",IFERROR(_xlfn.LET(_xlpm.x,INDEX(Attendance!$B:$B,MATCH($A47,Attendance!$A:$A,0)),IF(_xlpm.x=0,"",_xlpm.x)),""))</f>
        <v/>
      </c>
      <c r="C47" s="200" t="str">
        <f>IF($A47=0,"",IFERROR(_xlfn.LET(_xlpm.x,INDEX(Attendance!$C:$C,MATCH($A47,Attendance!$A:$A,0)),IF(_xlpm.x=0,"",_xlpm.x)),""))</f>
        <v/>
      </c>
      <c r="D47" s="200" t="str">
        <f>IF($A47=0,"",IFERROR(_xlfn.LET(_xlpm.x,INDEX(Attendance!$D:$D,MATCH($A47,Attendance!$A:$A,0)),IF(_xlpm.x=0,"",_xlpm.x)),""))</f>
        <v/>
      </c>
      <c r="E47" s="167"/>
      <c r="F47" s="168"/>
      <c r="G47" s="168"/>
      <c r="H47" s="168"/>
      <c r="I47" s="168"/>
      <c r="J47" s="168"/>
      <c r="K47" s="167"/>
      <c r="L47" s="168"/>
      <c r="M47" s="168"/>
      <c r="N47" s="168"/>
      <c r="O47" s="168"/>
      <c r="P47" s="168"/>
      <c r="Q47" s="167"/>
      <c r="R47" s="168"/>
      <c r="S47" s="168"/>
      <c r="T47" s="168"/>
      <c r="U47" s="168"/>
      <c r="V47" s="168"/>
      <c r="W47" s="167"/>
      <c r="X47" s="168"/>
      <c r="Y47" s="168"/>
      <c r="Z47" s="168"/>
      <c r="AA47" s="168"/>
      <c r="AB47" s="168"/>
      <c r="AC47" s="167"/>
      <c r="AD47" s="168"/>
      <c r="AE47" s="168"/>
      <c r="AF47" s="168"/>
      <c r="AG47" s="168"/>
      <c r="AH47" s="168"/>
      <c r="AI47" s="167"/>
      <c r="AJ47" s="168"/>
      <c r="AK47" s="168"/>
      <c r="AL47" s="168"/>
      <c r="AM47" s="168"/>
      <c r="AN47" s="168"/>
      <c r="AO47" s="167"/>
      <c r="AP47" s="168"/>
      <c r="AQ47" s="168"/>
      <c r="AR47" s="168"/>
      <c r="AS47" s="168"/>
      <c r="AT47" s="168"/>
      <c r="AU47" s="167"/>
      <c r="AV47" s="168"/>
      <c r="AW47" s="168"/>
      <c r="AX47" s="168"/>
      <c r="AY47" s="168"/>
      <c r="AZ47" s="169"/>
    </row>
    <row r="48" spans="1:52" x14ac:dyDescent="0.25">
      <c r="A48" s="163">
        <v>45</v>
      </c>
      <c r="B48" s="201" t="str">
        <f>IF($A48=0,"",IFERROR(_xlfn.LET(_xlpm.x,INDEX(Attendance!$B:$B,MATCH($A48,Attendance!$A:$A,0)),IF(_xlpm.x=0,"",_xlpm.x)),""))</f>
        <v/>
      </c>
      <c r="C48" s="201" t="str">
        <f>IF($A48=0,"",IFERROR(_xlfn.LET(_xlpm.x,INDEX(Attendance!$C:$C,MATCH($A48,Attendance!$A:$A,0)),IF(_xlpm.x=0,"",_xlpm.x)),""))</f>
        <v/>
      </c>
      <c r="D48" s="201" t="str">
        <f>IF($A48=0,"",IFERROR(_xlfn.LET(_xlpm.x,INDEX(Attendance!$D:$D,MATCH($A48,Attendance!$A:$A,0)),IF(_xlpm.x=0,"",_xlpm.x)),""))</f>
        <v/>
      </c>
      <c r="E48" s="170"/>
      <c r="F48" s="171"/>
      <c r="G48" s="171"/>
      <c r="H48" s="171"/>
      <c r="I48" s="171"/>
      <c r="J48" s="171"/>
      <c r="K48" s="170"/>
      <c r="L48" s="171"/>
      <c r="M48" s="171"/>
      <c r="N48" s="171"/>
      <c r="O48" s="171"/>
      <c r="P48" s="171"/>
      <c r="Q48" s="170"/>
      <c r="R48" s="171"/>
      <c r="S48" s="171"/>
      <c r="T48" s="171"/>
      <c r="U48" s="171"/>
      <c r="V48" s="171"/>
      <c r="W48" s="170"/>
      <c r="X48" s="171"/>
      <c r="Y48" s="171"/>
      <c r="Z48" s="171"/>
      <c r="AA48" s="171"/>
      <c r="AB48" s="171"/>
      <c r="AC48" s="170"/>
      <c r="AD48" s="171"/>
      <c r="AE48" s="171"/>
      <c r="AF48" s="171"/>
      <c r="AG48" s="171"/>
      <c r="AH48" s="171"/>
      <c r="AI48" s="170"/>
      <c r="AJ48" s="171"/>
      <c r="AK48" s="171"/>
      <c r="AL48" s="171"/>
      <c r="AM48" s="171"/>
      <c r="AN48" s="171"/>
      <c r="AO48" s="170"/>
      <c r="AP48" s="171"/>
      <c r="AQ48" s="171"/>
      <c r="AR48" s="171"/>
      <c r="AS48" s="171"/>
      <c r="AT48" s="171"/>
      <c r="AU48" s="170"/>
      <c r="AV48" s="171"/>
      <c r="AW48" s="171"/>
      <c r="AX48" s="171"/>
      <c r="AY48" s="171"/>
      <c r="AZ48" s="172"/>
    </row>
    <row r="49" spans="1:52" x14ac:dyDescent="0.25">
      <c r="A49" s="75">
        <v>46</v>
      </c>
      <c r="B49" s="200" t="str">
        <f>IF($A49=0,"",IFERROR(_xlfn.LET(_xlpm.x,INDEX(Attendance!$B:$B,MATCH($A49,Attendance!$A:$A,0)),IF(_xlpm.x=0,"",_xlpm.x)),""))</f>
        <v/>
      </c>
      <c r="C49" s="200" t="str">
        <f>IF($A49=0,"",IFERROR(_xlfn.LET(_xlpm.x,INDEX(Attendance!$C:$C,MATCH($A49,Attendance!$A:$A,0)),IF(_xlpm.x=0,"",_xlpm.x)),""))</f>
        <v/>
      </c>
      <c r="D49" s="200" t="str">
        <f>IF($A49=0,"",IFERROR(_xlfn.LET(_xlpm.x,INDEX(Attendance!$D:$D,MATCH($A49,Attendance!$A:$A,0)),IF(_xlpm.x=0,"",_xlpm.x)),""))</f>
        <v/>
      </c>
      <c r="E49" s="167"/>
      <c r="F49" s="168"/>
      <c r="G49" s="168"/>
      <c r="H49" s="168"/>
      <c r="I49" s="168"/>
      <c r="J49" s="168"/>
      <c r="K49" s="167"/>
      <c r="L49" s="168"/>
      <c r="M49" s="168"/>
      <c r="N49" s="168"/>
      <c r="O49" s="168"/>
      <c r="P49" s="168"/>
      <c r="Q49" s="167"/>
      <c r="R49" s="168"/>
      <c r="S49" s="168"/>
      <c r="T49" s="168"/>
      <c r="U49" s="168"/>
      <c r="V49" s="168"/>
      <c r="W49" s="167"/>
      <c r="X49" s="168"/>
      <c r="Y49" s="168"/>
      <c r="Z49" s="168"/>
      <c r="AA49" s="168"/>
      <c r="AB49" s="168"/>
      <c r="AC49" s="167"/>
      <c r="AD49" s="168"/>
      <c r="AE49" s="168"/>
      <c r="AF49" s="168"/>
      <c r="AG49" s="168"/>
      <c r="AH49" s="168"/>
      <c r="AI49" s="167"/>
      <c r="AJ49" s="168"/>
      <c r="AK49" s="168"/>
      <c r="AL49" s="168"/>
      <c r="AM49" s="168"/>
      <c r="AN49" s="168"/>
      <c r="AO49" s="167"/>
      <c r="AP49" s="168"/>
      <c r="AQ49" s="168"/>
      <c r="AR49" s="168"/>
      <c r="AS49" s="168"/>
      <c r="AT49" s="168"/>
      <c r="AU49" s="167"/>
      <c r="AV49" s="168"/>
      <c r="AW49" s="168"/>
      <c r="AX49" s="168"/>
      <c r="AY49" s="168"/>
      <c r="AZ49" s="169"/>
    </row>
    <row r="50" spans="1:52" x14ac:dyDescent="0.25">
      <c r="A50" s="163">
        <v>47</v>
      </c>
      <c r="B50" s="201" t="str">
        <f>IF($A50=0,"",IFERROR(_xlfn.LET(_xlpm.x,INDEX(Attendance!$B:$B,MATCH($A50,Attendance!$A:$A,0)),IF(_xlpm.x=0,"",_xlpm.x)),""))</f>
        <v/>
      </c>
      <c r="C50" s="201" t="str">
        <f>IF($A50=0,"",IFERROR(_xlfn.LET(_xlpm.x,INDEX(Attendance!$C:$C,MATCH($A50,Attendance!$A:$A,0)),IF(_xlpm.x=0,"",_xlpm.x)),""))</f>
        <v/>
      </c>
      <c r="D50" s="201" t="str">
        <f>IF($A50=0,"",IFERROR(_xlfn.LET(_xlpm.x,INDEX(Attendance!$D:$D,MATCH($A50,Attendance!$A:$A,0)),IF(_xlpm.x=0,"",_xlpm.x)),""))</f>
        <v/>
      </c>
      <c r="E50" s="170"/>
      <c r="F50" s="171"/>
      <c r="G50" s="171"/>
      <c r="H50" s="171"/>
      <c r="I50" s="171"/>
      <c r="J50" s="171"/>
      <c r="K50" s="170"/>
      <c r="L50" s="171"/>
      <c r="M50" s="171"/>
      <c r="N50" s="171"/>
      <c r="O50" s="171"/>
      <c r="P50" s="171"/>
      <c r="Q50" s="170"/>
      <c r="R50" s="171"/>
      <c r="S50" s="171"/>
      <c r="T50" s="171"/>
      <c r="U50" s="171"/>
      <c r="V50" s="171"/>
      <c r="W50" s="170"/>
      <c r="X50" s="171"/>
      <c r="Y50" s="171"/>
      <c r="Z50" s="171"/>
      <c r="AA50" s="171"/>
      <c r="AB50" s="171"/>
      <c r="AC50" s="170"/>
      <c r="AD50" s="171"/>
      <c r="AE50" s="171"/>
      <c r="AF50" s="171"/>
      <c r="AG50" s="171"/>
      <c r="AH50" s="171"/>
      <c r="AI50" s="170"/>
      <c r="AJ50" s="171"/>
      <c r="AK50" s="171"/>
      <c r="AL50" s="171"/>
      <c r="AM50" s="171"/>
      <c r="AN50" s="171"/>
      <c r="AO50" s="170"/>
      <c r="AP50" s="171"/>
      <c r="AQ50" s="171"/>
      <c r="AR50" s="171"/>
      <c r="AS50" s="171"/>
      <c r="AT50" s="171"/>
      <c r="AU50" s="170"/>
      <c r="AV50" s="171"/>
      <c r="AW50" s="171"/>
      <c r="AX50" s="171"/>
      <c r="AY50" s="171"/>
      <c r="AZ50" s="172"/>
    </row>
    <row r="51" spans="1:52" x14ac:dyDescent="0.25">
      <c r="A51" s="75">
        <v>48</v>
      </c>
      <c r="B51" s="200" t="str">
        <f>IF($A51=0,"",IFERROR(_xlfn.LET(_xlpm.x,INDEX(Attendance!$B:$B,MATCH($A51,Attendance!$A:$A,0)),IF(_xlpm.x=0,"",_xlpm.x)),""))</f>
        <v/>
      </c>
      <c r="C51" s="200" t="str">
        <f>IF($A51=0,"",IFERROR(_xlfn.LET(_xlpm.x,INDEX(Attendance!$C:$C,MATCH($A51,Attendance!$A:$A,0)),IF(_xlpm.x=0,"",_xlpm.x)),""))</f>
        <v/>
      </c>
      <c r="D51" s="200" t="str">
        <f>IF($A51=0,"",IFERROR(_xlfn.LET(_xlpm.x,INDEX(Attendance!$D:$D,MATCH($A51,Attendance!$A:$A,0)),IF(_xlpm.x=0,"",_xlpm.x)),""))</f>
        <v/>
      </c>
      <c r="E51" s="167"/>
      <c r="F51" s="168"/>
      <c r="G51" s="168"/>
      <c r="H51" s="168"/>
      <c r="I51" s="168"/>
      <c r="J51" s="168"/>
      <c r="K51" s="167"/>
      <c r="L51" s="168"/>
      <c r="M51" s="168"/>
      <c r="N51" s="168"/>
      <c r="O51" s="168"/>
      <c r="P51" s="168"/>
      <c r="Q51" s="167"/>
      <c r="R51" s="168"/>
      <c r="S51" s="168"/>
      <c r="T51" s="168"/>
      <c r="U51" s="168"/>
      <c r="V51" s="168"/>
      <c r="W51" s="167"/>
      <c r="X51" s="168"/>
      <c r="Y51" s="168"/>
      <c r="Z51" s="168"/>
      <c r="AA51" s="168"/>
      <c r="AB51" s="168"/>
      <c r="AC51" s="167"/>
      <c r="AD51" s="168"/>
      <c r="AE51" s="168"/>
      <c r="AF51" s="168"/>
      <c r="AG51" s="168"/>
      <c r="AH51" s="168"/>
      <c r="AI51" s="167"/>
      <c r="AJ51" s="168"/>
      <c r="AK51" s="168"/>
      <c r="AL51" s="168"/>
      <c r="AM51" s="168"/>
      <c r="AN51" s="168"/>
      <c r="AO51" s="167"/>
      <c r="AP51" s="168"/>
      <c r="AQ51" s="168"/>
      <c r="AR51" s="168"/>
      <c r="AS51" s="168"/>
      <c r="AT51" s="168"/>
      <c r="AU51" s="167"/>
      <c r="AV51" s="168"/>
      <c r="AW51" s="168"/>
      <c r="AX51" s="168"/>
      <c r="AY51" s="168"/>
      <c r="AZ51" s="169"/>
    </row>
    <row r="52" spans="1:52" x14ac:dyDescent="0.25">
      <c r="A52" s="163">
        <v>49</v>
      </c>
      <c r="B52" s="201" t="str">
        <f>IF($A52=0,"",IFERROR(_xlfn.LET(_xlpm.x,INDEX(Attendance!$B:$B,MATCH($A52,Attendance!$A:$A,0)),IF(_xlpm.x=0,"",_xlpm.x)),""))</f>
        <v/>
      </c>
      <c r="C52" s="201" t="str">
        <f>IF($A52=0,"",IFERROR(_xlfn.LET(_xlpm.x,INDEX(Attendance!$C:$C,MATCH($A52,Attendance!$A:$A,0)),IF(_xlpm.x=0,"",_xlpm.x)),""))</f>
        <v/>
      </c>
      <c r="D52" s="201" t="str">
        <f>IF($A52=0,"",IFERROR(_xlfn.LET(_xlpm.x,INDEX(Attendance!$D:$D,MATCH($A52,Attendance!$A:$A,0)),IF(_xlpm.x=0,"",_xlpm.x)),""))</f>
        <v/>
      </c>
      <c r="E52" s="170"/>
      <c r="F52" s="171"/>
      <c r="G52" s="171"/>
      <c r="H52" s="171"/>
      <c r="I52" s="171"/>
      <c r="J52" s="171"/>
      <c r="K52" s="170"/>
      <c r="L52" s="171"/>
      <c r="M52" s="171"/>
      <c r="N52" s="171"/>
      <c r="O52" s="171"/>
      <c r="P52" s="171"/>
      <c r="Q52" s="170"/>
      <c r="R52" s="171"/>
      <c r="S52" s="171"/>
      <c r="T52" s="171"/>
      <c r="U52" s="171"/>
      <c r="V52" s="171"/>
      <c r="W52" s="170"/>
      <c r="X52" s="171"/>
      <c r="Y52" s="171"/>
      <c r="Z52" s="171"/>
      <c r="AA52" s="171"/>
      <c r="AB52" s="171"/>
      <c r="AC52" s="170"/>
      <c r="AD52" s="171"/>
      <c r="AE52" s="171"/>
      <c r="AF52" s="171"/>
      <c r="AG52" s="171"/>
      <c r="AH52" s="171"/>
      <c r="AI52" s="170"/>
      <c r="AJ52" s="171"/>
      <c r="AK52" s="171"/>
      <c r="AL52" s="171"/>
      <c r="AM52" s="171"/>
      <c r="AN52" s="171"/>
      <c r="AO52" s="170"/>
      <c r="AP52" s="171"/>
      <c r="AQ52" s="171"/>
      <c r="AR52" s="171"/>
      <c r="AS52" s="171"/>
      <c r="AT52" s="171"/>
      <c r="AU52" s="170"/>
      <c r="AV52" s="171"/>
      <c r="AW52" s="171"/>
      <c r="AX52" s="171"/>
      <c r="AY52" s="171"/>
      <c r="AZ52" s="172"/>
    </row>
    <row r="53" spans="1:52" x14ac:dyDescent="0.25">
      <c r="A53" s="75">
        <v>50</v>
      </c>
      <c r="B53" s="200" t="str">
        <f>IF($A53=0,"",IFERROR(_xlfn.LET(_xlpm.x,INDEX(Attendance!$B:$B,MATCH($A53,Attendance!$A:$A,0)),IF(_xlpm.x=0,"",_xlpm.x)),""))</f>
        <v/>
      </c>
      <c r="C53" s="200" t="str">
        <f>IF($A53=0,"",IFERROR(_xlfn.LET(_xlpm.x,INDEX(Attendance!$C:$C,MATCH($A53,Attendance!$A:$A,0)),IF(_xlpm.x=0,"",_xlpm.x)),""))</f>
        <v/>
      </c>
      <c r="D53" s="200" t="str">
        <f>IF($A53=0,"",IFERROR(_xlfn.LET(_xlpm.x,INDEX(Attendance!$D:$D,MATCH($A53,Attendance!$A:$A,0)),IF(_xlpm.x=0,"",_xlpm.x)),""))</f>
        <v/>
      </c>
      <c r="E53" s="167"/>
      <c r="F53" s="168"/>
      <c r="G53" s="168"/>
      <c r="H53" s="168"/>
      <c r="I53" s="168"/>
      <c r="J53" s="168"/>
      <c r="K53" s="167"/>
      <c r="L53" s="168"/>
      <c r="M53" s="168"/>
      <c r="N53" s="168"/>
      <c r="O53" s="168"/>
      <c r="P53" s="168"/>
      <c r="Q53" s="167"/>
      <c r="R53" s="168"/>
      <c r="S53" s="168"/>
      <c r="T53" s="168"/>
      <c r="U53" s="168"/>
      <c r="V53" s="168"/>
      <c r="W53" s="167"/>
      <c r="X53" s="168"/>
      <c r="Y53" s="168"/>
      <c r="Z53" s="168"/>
      <c r="AA53" s="168"/>
      <c r="AB53" s="168"/>
      <c r="AC53" s="167"/>
      <c r="AD53" s="168"/>
      <c r="AE53" s="168"/>
      <c r="AF53" s="168"/>
      <c r="AG53" s="168"/>
      <c r="AH53" s="168"/>
      <c r="AI53" s="167"/>
      <c r="AJ53" s="168"/>
      <c r="AK53" s="168"/>
      <c r="AL53" s="168"/>
      <c r="AM53" s="168"/>
      <c r="AN53" s="168"/>
      <c r="AO53" s="167"/>
      <c r="AP53" s="168"/>
      <c r="AQ53" s="168"/>
      <c r="AR53" s="168"/>
      <c r="AS53" s="168"/>
      <c r="AT53" s="168"/>
      <c r="AU53" s="167"/>
      <c r="AV53" s="168"/>
      <c r="AW53" s="168"/>
      <c r="AX53" s="168"/>
      <c r="AY53" s="168"/>
      <c r="AZ53" s="169"/>
    </row>
    <row r="54" spans="1:52" x14ac:dyDescent="0.25">
      <c r="A54" s="163">
        <v>51</v>
      </c>
      <c r="B54" s="201" t="str">
        <f>IF($A54=0,"",IFERROR(_xlfn.LET(_xlpm.x,INDEX(Attendance!$B:$B,MATCH($A54,Attendance!$A:$A,0)),IF(_xlpm.x=0,"",_xlpm.x)),""))</f>
        <v/>
      </c>
      <c r="C54" s="201" t="str">
        <f>IF($A54=0,"",IFERROR(_xlfn.LET(_xlpm.x,INDEX(Attendance!$C:$C,MATCH($A54,Attendance!$A:$A,0)),IF(_xlpm.x=0,"",_xlpm.x)),""))</f>
        <v/>
      </c>
      <c r="D54" s="201" t="str">
        <f>IF($A54=0,"",IFERROR(_xlfn.LET(_xlpm.x,INDEX(Attendance!$D:$D,MATCH($A54,Attendance!$A:$A,0)),IF(_xlpm.x=0,"",_xlpm.x)),""))</f>
        <v/>
      </c>
      <c r="E54" s="170"/>
      <c r="F54" s="171"/>
      <c r="G54" s="171"/>
      <c r="H54" s="171"/>
      <c r="I54" s="171"/>
      <c r="J54" s="171"/>
      <c r="K54" s="170"/>
      <c r="L54" s="171"/>
      <c r="M54" s="171"/>
      <c r="N54" s="171"/>
      <c r="O54" s="171"/>
      <c r="P54" s="171"/>
      <c r="Q54" s="170"/>
      <c r="R54" s="171"/>
      <c r="S54" s="171"/>
      <c r="T54" s="171"/>
      <c r="U54" s="171"/>
      <c r="V54" s="171"/>
      <c r="W54" s="170"/>
      <c r="X54" s="171"/>
      <c r="Y54" s="171"/>
      <c r="Z54" s="171"/>
      <c r="AA54" s="171"/>
      <c r="AB54" s="171"/>
      <c r="AC54" s="170"/>
      <c r="AD54" s="171"/>
      <c r="AE54" s="171"/>
      <c r="AF54" s="171"/>
      <c r="AG54" s="171"/>
      <c r="AH54" s="171"/>
      <c r="AI54" s="170"/>
      <c r="AJ54" s="171"/>
      <c r="AK54" s="171"/>
      <c r="AL54" s="171"/>
      <c r="AM54" s="171"/>
      <c r="AN54" s="171"/>
      <c r="AO54" s="170"/>
      <c r="AP54" s="171"/>
      <c r="AQ54" s="171"/>
      <c r="AR54" s="171"/>
      <c r="AS54" s="171"/>
      <c r="AT54" s="171"/>
      <c r="AU54" s="170"/>
      <c r="AV54" s="171"/>
      <c r="AW54" s="171"/>
      <c r="AX54" s="171"/>
      <c r="AY54" s="171"/>
      <c r="AZ54" s="172"/>
    </row>
    <row r="55" spans="1:52" x14ac:dyDescent="0.25">
      <c r="A55" s="75">
        <v>52</v>
      </c>
      <c r="B55" s="200" t="str">
        <f>IF($A55=0,"",IFERROR(_xlfn.LET(_xlpm.x,INDEX(Attendance!$B:$B,MATCH($A55,Attendance!$A:$A,0)),IF(_xlpm.x=0,"",_xlpm.x)),""))</f>
        <v/>
      </c>
      <c r="C55" s="200" t="str">
        <f>IF($A55=0,"",IFERROR(_xlfn.LET(_xlpm.x,INDEX(Attendance!$C:$C,MATCH($A55,Attendance!$A:$A,0)),IF(_xlpm.x=0,"",_xlpm.x)),""))</f>
        <v/>
      </c>
      <c r="D55" s="200" t="str">
        <f>IF($A55=0,"",IFERROR(_xlfn.LET(_xlpm.x,INDEX(Attendance!$D:$D,MATCH($A55,Attendance!$A:$A,0)),IF(_xlpm.x=0,"",_xlpm.x)),""))</f>
        <v/>
      </c>
      <c r="E55" s="167"/>
      <c r="F55" s="168"/>
      <c r="G55" s="168"/>
      <c r="H55" s="168"/>
      <c r="I55" s="168"/>
      <c r="J55" s="168"/>
      <c r="K55" s="167"/>
      <c r="L55" s="168"/>
      <c r="M55" s="168"/>
      <c r="N55" s="168"/>
      <c r="O55" s="168"/>
      <c r="P55" s="168"/>
      <c r="Q55" s="167"/>
      <c r="R55" s="168"/>
      <c r="S55" s="168"/>
      <c r="T55" s="168"/>
      <c r="U55" s="168"/>
      <c r="V55" s="168"/>
      <c r="W55" s="167"/>
      <c r="X55" s="168"/>
      <c r="Y55" s="168"/>
      <c r="Z55" s="168"/>
      <c r="AA55" s="168"/>
      <c r="AB55" s="168"/>
      <c r="AC55" s="167"/>
      <c r="AD55" s="168"/>
      <c r="AE55" s="168"/>
      <c r="AF55" s="168"/>
      <c r="AG55" s="168"/>
      <c r="AH55" s="168"/>
      <c r="AI55" s="167"/>
      <c r="AJ55" s="168"/>
      <c r="AK55" s="168"/>
      <c r="AL55" s="168"/>
      <c r="AM55" s="168"/>
      <c r="AN55" s="168"/>
      <c r="AO55" s="167"/>
      <c r="AP55" s="168"/>
      <c r="AQ55" s="168"/>
      <c r="AR55" s="168"/>
      <c r="AS55" s="168"/>
      <c r="AT55" s="168"/>
      <c r="AU55" s="167"/>
      <c r="AV55" s="168"/>
      <c r="AW55" s="168"/>
      <c r="AX55" s="168"/>
      <c r="AY55" s="168"/>
      <c r="AZ55" s="169"/>
    </row>
    <row r="56" spans="1:52" x14ac:dyDescent="0.25">
      <c r="A56" s="163">
        <v>53</v>
      </c>
      <c r="B56" s="201" t="str">
        <f>IF($A56=0,"",IFERROR(_xlfn.LET(_xlpm.x,INDEX(Attendance!$B:$B,MATCH($A56,Attendance!$A:$A,0)),IF(_xlpm.x=0,"",_xlpm.x)),""))</f>
        <v/>
      </c>
      <c r="C56" s="201" t="str">
        <f>IF($A56=0,"",IFERROR(_xlfn.LET(_xlpm.x,INDEX(Attendance!$C:$C,MATCH($A56,Attendance!$A:$A,0)),IF(_xlpm.x=0,"",_xlpm.x)),""))</f>
        <v/>
      </c>
      <c r="D56" s="201" t="str">
        <f>IF($A56=0,"",IFERROR(_xlfn.LET(_xlpm.x,INDEX(Attendance!$D:$D,MATCH($A56,Attendance!$A:$A,0)),IF(_xlpm.x=0,"",_xlpm.x)),""))</f>
        <v/>
      </c>
      <c r="E56" s="170"/>
      <c r="F56" s="171"/>
      <c r="G56" s="171"/>
      <c r="H56" s="171"/>
      <c r="I56" s="171"/>
      <c r="J56" s="171"/>
      <c r="K56" s="170"/>
      <c r="L56" s="171"/>
      <c r="M56" s="171"/>
      <c r="N56" s="171"/>
      <c r="O56" s="171"/>
      <c r="P56" s="171"/>
      <c r="Q56" s="170"/>
      <c r="R56" s="171"/>
      <c r="S56" s="171"/>
      <c r="T56" s="171"/>
      <c r="U56" s="171"/>
      <c r="V56" s="171"/>
      <c r="W56" s="170"/>
      <c r="X56" s="171"/>
      <c r="Y56" s="171"/>
      <c r="Z56" s="171"/>
      <c r="AA56" s="171"/>
      <c r="AB56" s="171"/>
      <c r="AC56" s="170"/>
      <c r="AD56" s="171"/>
      <c r="AE56" s="171"/>
      <c r="AF56" s="171"/>
      <c r="AG56" s="171"/>
      <c r="AH56" s="171"/>
      <c r="AI56" s="170"/>
      <c r="AJ56" s="171"/>
      <c r="AK56" s="171"/>
      <c r="AL56" s="171"/>
      <c r="AM56" s="171"/>
      <c r="AN56" s="171"/>
      <c r="AO56" s="170"/>
      <c r="AP56" s="171"/>
      <c r="AQ56" s="171"/>
      <c r="AR56" s="171"/>
      <c r="AS56" s="171"/>
      <c r="AT56" s="171"/>
      <c r="AU56" s="170"/>
      <c r="AV56" s="171"/>
      <c r="AW56" s="171"/>
      <c r="AX56" s="171"/>
      <c r="AY56" s="171"/>
      <c r="AZ56" s="172"/>
    </row>
    <row r="57" spans="1:52" x14ac:dyDescent="0.25">
      <c r="A57" s="75">
        <v>54</v>
      </c>
      <c r="B57" s="200" t="str">
        <f>IF($A57=0,"",IFERROR(_xlfn.LET(_xlpm.x,INDEX(Attendance!$B:$B,MATCH($A57,Attendance!$A:$A,0)),IF(_xlpm.x=0,"",_xlpm.x)),""))</f>
        <v/>
      </c>
      <c r="C57" s="200" t="str">
        <f>IF($A57=0,"",IFERROR(_xlfn.LET(_xlpm.x,INDEX(Attendance!$C:$C,MATCH($A57,Attendance!$A:$A,0)),IF(_xlpm.x=0,"",_xlpm.x)),""))</f>
        <v/>
      </c>
      <c r="D57" s="200" t="str">
        <f>IF($A57=0,"",IFERROR(_xlfn.LET(_xlpm.x,INDEX(Attendance!$D:$D,MATCH($A57,Attendance!$A:$A,0)),IF(_xlpm.x=0,"",_xlpm.x)),""))</f>
        <v/>
      </c>
      <c r="E57" s="167"/>
      <c r="F57" s="168"/>
      <c r="G57" s="168"/>
      <c r="H57" s="168"/>
      <c r="I57" s="168"/>
      <c r="J57" s="168"/>
      <c r="K57" s="167"/>
      <c r="L57" s="168"/>
      <c r="M57" s="168"/>
      <c r="N57" s="168"/>
      <c r="O57" s="168"/>
      <c r="P57" s="168"/>
      <c r="Q57" s="167"/>
      <c r="R57" s="168"/>
      <c r="S57" s="168"/>
      <c r="T57" s="168"/>
      <c r="U57" s="168"/>
      <c r="V57" s="168"/>
      <c r="W57" s="167"/>
      <c r="X57" s="168"/>
      <c r="Y57" s="168"/>
      <c r="Z57" s="168"/>
      <c r="AA57" s="168"/>
      <c r="AB57" s="168"/>
      <c r="AC57" s="167"/>
      <c r="AD57" s="168"/>
      <c r="AE57" s="168"/>
      <c r="AF57" s="168"/>
      <c r="AG57" s="168"/>
      <c r="AH57" s="168"/>
      <c r="AI57" s="167"/>
      <c r="AJ57" s="168"/>
      <c r="AK57" s="168"/>
      <c r="AL57" s="168"/>
      <c r="AM57" s="168"/>
      <c r="AN57" s="168"/>
      <c r="AO57" s="167"/>
      <c r="AP57" s="168"/>
      <c r="AQ57" s="168"/>
      <c r="AR57" s="168"/>
      <c r="AS57" s="168"/>
      <c r="AT57" s="168"/>
      <c r="AU57" s="167"/>
      <c r="AV57" s="168"/>
      <c r="AW57" s="168"/>
      <c r="AX57" s="168"/>
      <c r="AY57" s="168"/>
      <c r="AZ57" s="169"/>
    </row>
    <row r="58" spans="1:52" x14ac:dyDescent="0.25">
      <c r="A58" s="163">
        <v>55</v>
      </c>
      <c r="B58" s="201" t="str">
        <f>IF($A58=0,"",IFERROR(_xlfn.LET(_xlpm.x,INDEX(Attendance!$B:$B,MATCH($A58,Attendance!$A:$A,0)),IF(_xlpm.x=0,"",_xlpm.x)),""))</f>
        <v/>
      </c>
      <c r="C58" s="201" t="str">
        <f>IF($A58=0,"",IFERROR(_xlfn.LET(_xlpm.x,INDEX(Attendance!$C:$C,MATCH($A58,Attendance!$A:$A,0)),IF(_xlpm.x=0,"",_xlpm.x)),""))</f>
        <v/>
      </c>
      <c r="D58" s="201" t="str">
        <f>IF($A58=0,"",IFERROR(_xlfn.LET(_xlpm.x,INDEX(Attendance!$D:$D,MATCH($A58,Attendance!$A:$A,0)),IF(_xlpm.x=0,"",_xlpm.x)),""))</f>
        <v/>
      </c>
      <c r="E58" s="170"/>
      <c r="F58" s="171"/>
      <c r="G58" s="171"/>
      <c r="H58" s="171"/>
      <c r="I58" s="171"/>
      <c r="J58" s="171"/>
      <c r="K58" s="170"/>
      <c r="L58" s="171"/>
      <c r="M58" s="171"/>
      <c r="N58" s="171"/>
      <c r="O58" s="171"/>
      <c r="P58" s="171"/>
      <c r="Q58" s="170"/>
      <c r="R58" s="171"/>
      <c r="S58" s="171"/>
      <c r="T58" s="171"/>
      <c r="U58" s="171"/>
      <c r="V58" s="171"/>
      <c r="W58" s="170"/>
      <c r="X58" s="171"/>
      <c r="Y58" s="171"/>
      <c r="Z58" s="171"/>
      <c r="AA58" s="171"/>
      <c r="AB58" s="171"/>
      <c r="AC58" s="170"/>
      <c r="AD58" s="171"/>
      <c r="AE58" s="171"/>
      <c r="AF58" s="171"/>
      <c r="AG58" s="171"/>
      <c r="AH58" s="171"/>
      <c r="AI58" s="170"/>
      <c r="AJ58" s="171"/>
      <c r="AK58" s="171"/>
      <c r="AL58" s="171"/>
      <c r="AM58" s="171"/>
      <c r="AN58" s="171"/>
      <c r="AO58" s="170"/>
      <c r="AP58" s="171"/>
      <c r="AQ58" s="171"/>
      <c r="AR58" s="171"/>
      <c r="AS58" s="171"/>
      <c r="AT58" s="171"/>
      <c r="AU58" s="170"/>
      <c r="AV58" s="171"/>
      <c r="AW58" s="171"/>
      <c r="AX58" s="171"/>
      <c r="AY58" s="171"/>
      <c r="AZ58" s="172"/>
    </row>
    <row r="59" spans="1:52" x14ac:dyDescent="0.25">
      <c r="A59" s="75">
        <v>56</v>
      </c>
      <c r="B59" s="200" t="str">
        <f>IF($A59=0,"",IFERROR(_xlfn.LET(_xlpm.x,INDEX(Attendance!$B:$B,MATCH($A59,Attendance!$A:$A,0)),IF(_xlpm.x=0,"",_xlpm.x)),""))</f>
        <v/>
      </c>
      <c r="C59" s="200" t="str">
        <f>IF($A59=0,"",IFERROR(_xlfn.LET(_xlpm.x,INDEX(Attendance!$C:$C,MATCH($A59,Attendance!$A:$A,0)),IF(_xlpm.x=0,"",_xlpm.x)),""))</f>
        <v/>
      </c>
      <c r="D59" s="200" t="str">
        <f>IF($A59=0,"",IFERROR(_xlfn.LET(_xlpm.x,INDEX(Attendance!$D:$D,MATCH($A59,Attendance!$A:$A,0)),IF(_xlpm.x=0,"",_xlpm.x)),""))</f>
        <v/>
      </c>
      <c r="E59" s="167"/>
      <c r="F59" s="168"/>
      <c r="G59" s="168"/>
      <c r="H59" s="168"/>
      <c r="I59" s="168"/>
      <c r="J59" s="168"/>
      <c r="K59" s="167"/>
      <c r="L59" s="168"/>
      <c r="M59" s="168"/>
      <c r="N59" s="168"/>
      <c r="O59" s="168"/>
      <c r="P59" s="168"/>
      <c r="Q59" s="167"/>
      <c r="R59" s="168"/>
      <c r="S59" s="168"/>
      <c r="T59" s="168"/>
      <c r="U59" s="168"/>
      <c r="V59" s="168"/>
      <c r="W59" s="167"/>
      <c r="X59" s="168"/>
      <c r="Y59" s="168"/>
      <c r="Z59" s="168"/>
      <c r="AA59" s="168"/>
      <c r="AB59" s="168"/>
      <c r="AC59" s="167"/>
      <c r="AD59" s="168"/>
      <c r="AE59" s="168"/>
      <c r="AF59" s="168"/>
      <c r="AG59" s="168"/>
      <c r="AH59" s="168"/>
      <c r="AI59" s="167"/>
      <c r="AJ59" s="168"/>
      <c r="AK59" s="168"/>
      <c r="AL59" s="168"/>
      <c r="AM59" s="168"/>
      <c r="AN59" s="168"/>
      <c r="AO59" s="167"/>
      <c r="AP59" s="168"/>
      <c r="AQ59" s="168"/>
      <c r="AR59" s="168"/>
      <c r="AS59" s="168"/>
      <c r="AT59" s="168"/>
      <c r="AU59" s="167"/>
      <c r="AV59" s="168"/>
      <c r="AW59" s="168"/>
      <c r="AX59" s="168"/>
      <c r="AY59" s="168"/>
      <c r="AZ59" s="169"/>
    </row>
    <row r="60" spans="1:52" x14ac:dyDescent="0.25">
      <c r="A60" s="163">
        <v>57</v>
      </c>
      <c r="B60" s="201" t="str">
        <f>IF($A60=0,"",IFERROR(_xlfn.LET(_xlpm.x,INDEX(Attendance!$B:$B,MATCH($A60,Attendance!$A:$A,0)),IF(_xlpm.x=0,"",_xlpm.x)),""))</f>
        <v/>
      </c>
      <c r="C60" s="201" t="str">
        <f>IF($A60=0,"",IFERROR(_xlfn.LET(_xlpm.x,INDEX(Attendance!$C:$C,MATCH($A60,Attendance!$A:$A,0)),IF(_xlpm.x=0,"",_xlpm.x)),""))</f>
        <v/>
      </c>
      <c r="D60" s="201" t="str">
        <f>IF($A60=0,"",IFERROR(_xlfn.LET(_xlpm.x,INDEX(Attendance!$D:$D,MATCH($A60,Attendance!$A:$A,0)),IF(_xlpm.x=0,"",_xlpm.x)),""))</f>
        <v/>
      </c>
      <c r="E60" s="170"/>
      <c r="F60" s="171"/>
      <c r="G60" s="171"/>
      <c r="H60" s="171"/>
      <c r="I60" s="171"/>
      <c r="J60" s="171"/>
      <c r="K60" s="170"/>
      <c r="L60" s="171"/>
      <c r="M60" s="171"/>
      <c r="N60" s="171"/>
      <c r="O60" s="171"/>
      <c r="P60" s="171"/>
      <c r="Q60" s="170"/>
      <c r="R60" s="171"/>
      <c r="S60" s="171"/>
      <c r="T60" s="171"/>
      <c r="U60" s="171"/>
      <c r="V60" s="171"/>
      <c r="W60" s="170"/>
      <c r="X60" s="171"/>
      <c r="Y60" s="171"/>
      <c r="Z60" s="171"/>
      <c r="AA60" s="171"/>
      <c r="AB60" s="171"/>
      <c r="AC60" s="170"/>
      <c r="AD60" s="171"/>
      <c r="AE60" s="171"/>
      <c r="AF60" s="171"/>
      <c r="AG60" s="171"/>
      <c r="AH60" s="171"/>
      <c r="AI60" s="170"/>
      <c r="AJ60" s="171"/>
      <c r="AK60" s="171"/>
      <c r="AL60" s="171"/>
      <c r="AM60" s="171"/>
      <c r="AN60" s="171"/>
      <c r="AO60" s="170"/>
      <c r="AP60" s="171"/>
      <c r="AQ60" s="171"/>
      <c r="AR60" s="171"/>
      <c r="AS60" s="171"/>
      <c r="AT60" s="171"/>
      <c r="AU60" s="170"/>
      <c r="AV60" s="171"/>
      <c r="AW60" s="171"/>
      <c r="AX60" s="171"/>
      <c r="AY60" s="171"/>
      <c r="AZ60" s="172"/>
    </row>
    <row r="61" spans="1:52" x14ac:dyDescent="0.25">
      <c r="A61" s="75">
        <v>58</v>
      </c>
      <c r="B61" s="200" t="str">
        <f>IF($A61=0,"",IFERROR(_xlfn.LET(_xlpm.x,INDEX(Attendance!$B:$B,MATCH($A61,Attendance!$A:$A,0)),IF(_xlpm.x=0,"",_xlpm.x)),""))</f>
        <v/>
      </c>
      <c r="C61" s="200" t="str">
        <f>IF($A61=0,"",IFERROR(_xlfn.LET(_xlpm.x,INDEX(Attendance!$C:$C,MATCH($A61,Attendance!$A:$A,0)),IF(_xlpm.x=0,"",_xlpm.x)),""))</f>
        <v/>
      </c>
      <c r="D61" s="200" t="str">
        <f>IF($A61=0,"",IFERROR(_xlfn.LET(_xlpm.x,INDEX(Attendance!$D:$D,MATCH($A61,Attendance!$A:$A,0)),IF(_xlpm.x=0,"",_xlpm.x)),""))</f>
        <v/>
      </c>
      <c r="E61" s="167"/>
      <c r="F61" s="168"/>
      <c r="G61" s="168"/>
      <c r="H61" s="168"/>
      <c r="I61" s="168"/>
      <c r="J61" s="168"/>
      <c r="K61" s="167"/>
      <c r="L61" s="168"/>
      <c r="M61" s="168"/>
      <c r="N61" s="168"/>
      <c r="O61" s="168"/>
      <c r="P61" s="168"/>
      <c r="Q61" s="167"/>
      <c r="R61" s="168"/>
      <c r="S61" s="168"/>
      <c r="T61" s="168"/>
      <c r="U61" s="168"/>
      <c r="V61" s="168"/>
      <c r="W61" s="167"/>
      <c r="X61" s="168"/>
      <c r="Y61" s="168"/>
      <c r="Z61" s="168"/>
      <c r="AA61" s="168"/>
      <c r="AB61" s="168"/>
      <c r="AC61" s="167"/>
      <c r="AD61" s="168"/>
      <c r="AE61" s="168"/>
      <c r="AF61" s="168"/>
      <c r="AG61" s="168"/>
      <c r="AH61" s="168"/>
      <c r="AI61" s="167"/>
      <c r="AJ61" s="168"/>
      <c r="AK61" s="168"/>
      <c r="AL61" s="168"/>
      <c r="AM61" s="168"/>
      <c r="AN61" s="168"/>
      <c r="AO61" s="167"/>
      <c r="AP61" s="168"/>
      <c r="AQ61" s="168"/>
      <c r="AR61" s="168"/>
      <c r="AS61" s="168"/>
      <c r="AT61" s="168"/>
      <c r="AU61" s="167"/>
      <c r="AV61" s="168"/>
      <c r="AW61" s="168"/>
      <c r="AX61" s="168"/>
      <c r="AY61" s="168"/>
      <c r="AZ61" s="169"/>
    </row>
    <row r="62" spans="1:52" x14ac:dyDescent="0.25">
      <c r="A62" s="163">
        <v>59</v>
      </c>
      <c r="B62" s="201" t="str">
        <f>IF($A62=0,"",IFERROR(_xlfn.LET(_xlpm.x,INDEX(Attendance!$B:$B,MATCH($A62,Attendance!$A:$A,0)),IF(_xlpm.x=0,"",_xlpm.x)),""))</f>
        <v/>
      </c>
      <c r="C62" s="201" t="str">
        <f>IF($A62=0,"",IFERROR(_xlfn.LET(_xlpm.x,INDEX(Attendance!$C:$C,MATCH($A62,Attendance!$A:$A,0)),IF(_xlpm.x=0,"",_xlpm.x)),""))</f>
        <v/>
      </c>
      <c r="D62" s="201" t="str">
        <f>IF($A62=0,"",IFERROR(_xlfn.LET(_xlpm.x,INDEX(Attendance!$D:$D,MATCH($A62,Attendance!$A:$A,0)),IF(_xlpm.x=0,"",_xlpm.x)),""))</f>
        <v/>
      </c>
      <c r="E62" s="170"/>
      <c r="F62" s="171"/>
      <c r="G62" s="171"/>
      <c r="H62" s="171"/>
      <c r="I62" s="171"/>
      <c r="J62" s="171"/>
      <c r="K62" s="170"/>
      <c r="L62" s="171"/>
      <c r="M62" s="171"/>
      <c r="N62" s="171"/>
      <c r="O62" s="171"/>
      <c r="P62" s="171"/>
      <c r="Q62" s="170"/>
      <c r="R62" s="171"/>
      <c r="S62" s="171"/>
      <c r="T62" s="171"/>
      <c r="U62" s="171"/>
      <c r="V62" s="171"/>
      <c r="W62" s="170"/>
      <c r="X62" s="171"/>
      <c r="Y62" s="171"/>
      <c r="Z62" s="171"/>
      <c r="AA62" s="171"/>
      <c r="AB62" s="171"/>
      <c r="AC62" s="170"/>
      <c r="AD62" s="171"/>
      <c r="AE62" s="171"/>
      <c r="AF62" s="171"/>
      <c r="AG62" s="171"/>
      <c r="AH62" s="171"/>
      <c r="AI62" s="170"/>
      <c r="AJ62" s="171"/>
      <c r="AK62" s="171"/>
      <c r="AL62" s="171"/>
      <c r="AM62" s="171"/>
      <c r="AN62" s="171"/>
      <c r="AO62" s="170"/>
      <c r="AP62" s="171"/>
      <c r="AQ62" s="171"/>
      <c r="AR62" s="171"/>
      <c r="AS62" s="171"/>
      <c r="AT62" s="171"/>
      <c r="AU62" s="170"/>
      <c r="AV62" s="171"/>
      <c r="AW62" s="171"/>
      <c r="AX62" s="171"/>
      <c r="AY62" s="171"/>
      <c r="AZ62" s="172"/>
    </row>
    <row r="63" spans="1:52" x14ac:dyDescent="0.25">
      <c r="A63" s="75">
        <v>60</v>
      </c>
      <c r="B63" s="200" t="str">
        <f>IF($A63=0,"",IFERROR(_xlfn.LET(_xlpm.x,INDEX(Attendance!$B:$B,MATCH($A63,Attendance!$A:$A,0)),IF(_xlpm.x=0,"",_xlpm.x)),""))</f>
        <v/>
      </c>
      <c r="C63" s="200" t="str">
        <f>IF($A63=0,"",IFERROR(_xlfn.LET(_xlpm.x,INDEX(Attendance!$C:$C,MATCH($A63,Attendance!$A:$A,0)),IF(_xlpm.x=0,"",_xlpm.x)),""))</f>
        <v/>
      </c>
      <c r="D63" s="200" t="str">
        <f>IF($A63=0,"",IFERROR(_xlfn.LET(_xlpm.x,INDEX(Attendance!$D:$D,MATCH($A63,Attendance!$A:$A,0)),IF(_xlpm.x=0,"",_xlpm.x)),""))</f>
        <v/>
      </c>
      <c r="E63" s="167"/>
      <c r="F63" s="168"/>
      <c r="G63" s="168"/>
      <c r="H63" s="168"/>
      <c r="I63" s="168"/>
      <c r="J63" s="168"/>
      <c r="K63" s="167"/>
      <c r="L63" s="168"/>
      <c r="M63" s="168"/>
      <c r="N63" s="168"/>
      <c r="O63" s="168"/>
      <c r="P63" s="168"/>
      <c r="Q63" s="167"/>
      <c r="R63" s="168"/>
      <c r="S63" s="168"/>
      <c r="T63" s="168"/>
      <c r="U63" s="168"/>
      <c r="V63" s="168"/>
      <c r="W63" s="167"/>
      <c r="X63" s="168"/>
      <c r="Y63" s="168"/>
      <c r="Z63" s="168"/>
      <c r="AA63" s="168"/>
      <c r="AB63" s="168"/>
      <c r="AC63" s="167"/>
      <c r="AD63" s="168"/>
      <c r="AE63" s="168"/>
      <c r="AF63" s="168"/>
      <c r="AG63" s="168"/>
      <c r="AH63" s="168"/>
      <c r="AI63" s="167"/>
      <c r="AJ63" s="168"/>
      <c r="AK63" s="168"/>
      <c r="AL63" s="168"/>
      <c r="AM63" s="168"/>
      <c r="AN63" s="168"/>
      <c r="AO63" s="167"/>
      <c r="AP63" s="168"/>
      <c r="AQ63" s="168"/>
      <c r="AR63" s="168"/>
      <c r="AS63" s="168"/>
      <c r="AT63" s="168"/>
      <c r="AU63" s="167"/>
      <c r="AV63" s="168"/>
      <c r="AW63" s="168"/>
      <c r="AX63" s="168"/>
      <c r="AY63" s="168"/>
      <c r="AZ63" s="169"/>
    </row>
    <row r="64" spans="1:52" x14ac:dyDescent="0.25">
      <c r="A64" s="163">
        <v>61</v>
      </c>
      <c r="B64" s="201" t="str">
        <f>IF($A64=0,"",IFERROR(_xlfn.LET(_xlpm.x,INDEX(Attendance!$B:$B,MATCH($A64,Attendance!$A:$A,0)),IF(_xlpm.x=0,"",_xlpm.x)),""))</f>
        <v/>
      </c>
      <c r="C64" s="201" t="str">
        <f>IF($A64=0,"",IFERROR(_xlfn.LET(_xlpm.x,INDEX(Attendance!$C:$C,MATCH($A64,Attendance!$A:$A,0)),IF(_xlpm.x=0,"",_xlpm.x)),""))</f>
        <v/>
      </c>
      <c r="D64" s="201" t="str">
        <f>IF($A64=0,"",IFERROR(_xlfn.LET(_xlpm.x,INDEX(Attendance!$D:$D,MATCH($A64,Attendance!$A:$A,0)),IF(_xlpm.x=0,"",_xlpm.x)),""))</f>
        <v/>
      </c>
      <c r="E64" s="170"/>
      <c r="F64" s="171"/>
      <c r="G64" s="171"/>
      <c r="H64" s="171"/>
      <c r="I64" s="171"/>
      <c r="J64" s="171"/>
      <c r="K64" s="170"/>
      <c r="L64" s="171"/>
      <c r="M64" s="171"/>
      <c r="N64" s="171"/>
      <c r="O64" s="171"/>
      <c r="P64" s="171"/>
      <c r="Q64" s="170"/>
      <c r="R64" s="171"/>
      <c r="S64" s="171"/>
      <c r="T64" s="171"/>
      <c r="U64" s="171"/>
      <c r="V64" s="171"/>
      <c r="W64" s="170"/>
      <c r="X64" s="171"/>
      <c r="Y64" s="171"/>
      <c r="Z64" s="171"/>
      <c r="AA64" s="171"/>
      <c r="AB64" s="171"/>
      <c r="AC64" s="170"/>
      <c r="AD64" s="171"/>
      <c r="AE64" s="171"/>
      <c r="AF64" s="171"/>
      <c r="AG64" s="171"/>
      <c r="AH64" s="171"/>
      <c r="AI64" s="170"/>
      <c r="AJ64" s="171"/>
      <c r="AK64" s="171"/>
      <c r="AL64" s="171"/>
      <c r="AM64" s="171"/>
      <c r="AN64" s="171"/>
      <c r="AO64" s="170"/>
      <c r="AP64" s="171"/>
      <c r="AQ64" s="171"/>
      <c r="AR64" s="171"/>
      <c r="AS64" s="171"/>
      <c r="AT64" s="171"/>
      <c r="AU64" s="170"/>
      <c r="AV64" s="171"/>
      <c r="AW64" s="171"/>
      <c r="AX64" s="171"/>
      <c r="AY64" s="171"/>
      <c r="AZ64" s="172"/>
    </row>
    <row r="65" spans="1:52" x14ac:dyDescent="0.25">
      <c r="A65" s="75">
        <v>62</v>
      </c>
      <c r="B65" s="200" t="str">
        <f>IF($A65=0,"",IFERROR(_xlfn.LET(_xlpm.x,INDEX(Attendance!$B:$B,MATCH($A65,Attendance!$A:$A,0)),IF(_xlpm.x=0,"",_xlpm.x)),""))</f>
        <v/>
      </c>
      <c r="C65" s="200" t="str">
        <f>IF($A65=0,"",IFERROR(_xlfn.LET(_xlpm.x,INDEX(Attendance!$C:$C,MATCH($A65,Attendance!$A:$A,0)),IF(_xlpm.x=0,"",_xlpm.x)),""))</f>
        <v/>
      </c>
      <c r="D65" s="200" t="str">
        <f>IF($A65=0,"",IFERROR(_xlfn.LET(_xlpm.x,INDEX(Attendance!$D:$D,MATCH($A65,Attendance!$A:$A,0)),IF(_xlpm.x=0,"",_xlpm.x)),""))</f>
        <v/>
      </c>
      <c r="E65" s="167"/>
      <c r="F65" s="168"/>
      <c r="G65" s="168"/>
      <c r="H65" s="168"/>
      <c r="I65" s="168"/>
      <c r="J65" s="168"/>
      <c r="K65" s="167"/>
      <c r="L65" s="168"/>
      <c r="M65" s="168"/>
      <c r="N65" s="168"/>
      <c r="O65" s="168"/>
      <c r="P65" s="168"/>
      <c r="Q65" s="167"/>
      <c r="R65" s="168"/>
      <c r="S65" s="168"/>
      <c r="T65" s="168"/>
      <c r="U65" s="168"/>
      <c r="V65" s="168"/>
      <c r="W65" s="167"/>
      <c r="X65" s="168"/>
      <c r="Y65" s="168"/>
      <c r="Z65" s="168"/>
      <c r="AA65" s="168"/>
      <c r="AB65" s="168"/>
      <c r="AC65" s="167"/>
      <c r="AD65" s="168"/>
      <c r="AE65" s="168"/>
      <c r="AF65" s="168"/>
      <c r="AG65" s="168"/>
      <c r="AH65" s="168"/>
      <c r="AI65" s="167"/>
      <c r="AJ65" s="168"/>
      <c r="AK65" s="168"/>
      <c r="AL65" s="168"/>
      <c r="AM65" s="168"/>
      <c r="AN65" s="168"/>
      <c r="AO65" s="167"/>
      <c r="AP65" s="168"/>
      <c r="AQ65" s="168"/>
      <c r="AR65" s="168"/>
      <c r="AS65" s="168"/>
      <c r="AT65" s="168"/>
      <c r="AU65" s="167"/>
      <c r="AV65" s="168"/>
      <c r="AW65" s="168"/>
      <c r="AX65" s="168"/>
      <c r="AY65" s="168"/>
      <c r="AZ65" s="169"/>
    </row>
    <row r="66" spans="1:52" x14ac:dyDescent="0.25">
      <c r="A66" s="163">
        <v>63</v>
      </c>
      <c r="B66" s="201" t="str">
        <f>IF($A66=0,"",IFERROR(_xlfn.LET(_xlpm.x,INDEX(Attendance!$B:$B,MATCH($A66,Attendance!$A:$A,0)),IF(_xlpm.x=0,"",_xlpm.x)),""))</f>
        <v/>
      </c>
      <c r="C66" s="201" t="str">
        <f>IF($A66=0,"",IFERROR(_xlfn.LET(_xlpm.x,INDEX(Attendance!$C:$C,MATCH($A66,Attendance!$A:$A,0)),IF(_xlpm.x=0,"",_xlpm.x)),""))</f>
        <v/>
      </c>
      <c r="D66" s="201" t="str">
        <f>IF($A66=0,"",IFERROR(_xlfn.LET(_xlpm.x,INDEX(Attendance!$D:$D,MATCH($A66,Attendance!$A:$A,0)),IF(_xlpm.x=0,"",_xlpm.x)),""))</f>
        <v/>
      </c>
      <c r="E66" s="170"/>
      <c r="F66" s="171"/>
      <c r="G66" s="171"/>
      <c r="H66" s="171"/>
      <c r="I66" s="171"/>
      <c r="J66" s="171"/>
      <c r="K66" s="170"/>
      <c r="L66" s="171"/>
      <c r="M66" s="171"/>
      <c r="N66" s="171"/>
      <c r="O66" s="171"/>
      <c r="P66" s="171"/>
      <c r="Q66" s="170"/>
      <c r="R66" s="171"/>
      <c r="S66" s="171"/>
      <c r="T66" s="171"/>
      <c r="U66" s="171"/>
      <c r="V66" s="171"/>
      <c r="W66" s="170"/>
      <c r="X66" s="171"/>
      <c r="Y66" s="171"/>
      <c r="Z66" s="171"/>
      <c r="AA66" s="171"/>
      <c r="AB66" s="171"/>
      <c r="AC66" s="170"/>
      <c r="AD66" s="171"/>
      <c r="AE66" s="171"/>
      <c r="AF66" s="171"/>
      <c r="AG66" s="171"/>
      <c r="AH66" s="171"/>
      <c r="AI66" s="170"/>
      <c r="AJ66" s="171"/>
      <c r="AK66" s="171"/>
      <c r="AL66" s="171"/>
      <c r="AM66" s="171"/>
      <c r="AN66" s="171"/>
      <c r="AO66" s="170"/>
      <c r="AP66" s="171"/>
      <c r="AQ66" s="171"/>
      <c r="AR66" s="171"/>
      <c r="AS66" s="171"/>
      <c r="AT66" s="171"/>
      <c r="AU66" s="170"/>
      <c r="AV66" s="171"/>
      <c r="AW66" s="171"/>
      <c r="AX66" s="171"/>
      <c r="AY66" s="171"/>
      <c r="AZ66" s="172"/>
    </row>
    <row r="67" spans="1:52" x14ac:dyDescent="0.25">
      <c r="A67" s="75">
        <v>64</v>
      </c>
      <c r="B67" s="200" t="str">
        <f>IF($A67=0,"",IFERROR(_xlfn.LET(_xlpm.x,INDEX(Attendance!$B:$B,MATCH($A67,Attendance!$A:$A,0)),IF(_xlpm.x=0,"",_xlpm.x)),""))</f>
        <v/>
      </c>
      <c r="C67" s="200" t="str">
        <f>IF($A67=0,"",IFERROR(_xlfn.LET(_xlpm.x,INDEX(Attendance!$C:$C,MATCH($A67,Attendance!$A:$A,0)),IF(_xlpm.x=0,"",_xlpm.x)),""))</f>
        <v/>
      </c>
      <c r="D67" s="200" t="str">
        <f>IF($A67=0,"",IFERROR(_xlfn.LET(_xlpm.x,INDEX(Attendance!$D:$D,MATCH($A67,Attendance!$A:$A,0)),IF(_xlpm.x=0,"",_xlpm.x)),""))</f>
        <v/>
      </c>
      <c r="E67" s="167"/>
      <c r="F67" s="168"/>
      <c r="G67" s="168"/>
      <c r="H67" s="168"/>
      <c r="I67" s="168"/>
      <c r="J67" s="168"/>
      <c r="K67" s="167"/>
      <c r="L67" s="168"/>
      <c r="M67" s="168"/>
      <c r="N67" s="168"/>
      <c r="O67" s="168"/>
      <c r="P67" s="168"/>
      <c r="Q67" s="167"/>
      <c r="R67" s="168"/>
      <c r="S67" s="168"/>
      <c r="T67" s="168"/>
      <c r="U67" s="168"/>
      <c r="V67" s="168"/>
      <c r="W67" s="167"/>
      <c r="X67" s="168"/>
      <c r="Y67" s="168"/>
      <c r="Z67" s="168"/>
      <c r="AA67" s="168"/>
      <c r="AB67" s="168"/>
      <c r="AC67" s="167"/>
      <c r="AD67" s="168"/>
      <c r="AE67" s="168"/>
      <c r="AF67" s="168"/>
      <c r="AG67" s="168"/>
      <c r="AH67" s="168"/>
      <c r="AI67" s="167"/>
      <c r="AJ67" s="168"/>
      <c r="AK67" s="168"/>
      <c r="AL67" s="168"/>
      <c r="AM67" s="168"/>
      <c r="AN67" s="168"/>
      <c r="AO67" s="167"/>
      <c r="AP67" s="168"/>
      <c r="AQ67" s="168"/>
      <c r="AR67" s="168"/>
      <c r="AS67" s="168"/>
      <c r="AT67" s="168"/>
      <c r="AU67" s="167"/>
      <c r="AV67" s="168"/>
      <c r="AW67" s="168"/>
      <c r="AX67" s="168"/>
      <c r="AY67" s="168"/>
      <c r="AZ67" s="169"/>
    </row>
    <row r="68" spans="1:52" x14ac:dyDescent="0.25">
      <c r="A68" s="163">
        <v>65</v>
      </c>
      <c r="B68" s="201" t="str">
        <f>IF($A68=0,"",IFERROR(_xlfn.LET(_xlpm.x,INDEX(Attendance!$B:$B,MATCH($A68,Attendance!$A:$A,0)),IF(_xlpm.x=0,"",_xlpm.x)),""))</f>
        <v/>
      </c>
      <c r="C68" s="201" t="str">
        <f>IF($A68=0,"",IFERROR(_xlfn.LET(_xlpm.x,INDEX(Attendance!$C:$C,MATCH($A68,Attendance!$A:$A,0)),IF(_xlpm.x=0,"",_xlpm.x)),""))</f>
        <v/>
      </c>
      <c r="D68" s="201" t="str">
        <f>IF($A68=0,"",IFERROR(_xlfn.LET(_xlpm.x,INDEX(Attendance!$D:$D,MATCH($A68,Attendance!$A:$A,0)),IF(_xlpm.x=0,"",_xlpm.x)),""))</f>
        <v/>
      </c>
      <c r="E68" s="170"/>
      <c r="F68" s="171"/>
      <c r="G68" s="171"/>
      <c r="H68" s="171"/>
      <c r="I68" s="171"/>
      <c r="J68" s="171"/>
      <c r="K68" s="170"/>
      <c r="L68" s="171"/>
      <c r="M68" s="171"/>
      <c r="N68" s="171"/>
      <c r="O68" s="171"/>
      <c r="P68" s="171"/>
      <c r="Q68" s="170"/>
      <c r="R68" s="171"/>
      <c r="S68" s="171"/>
      <c r="T68" s="171"/>
      <c r="U68" s="171"/>
      <c r="V68" s="171"/>
      <c r="W68" s="170"/>
      <c r="X68" s="171"/>
      <c r="Y68" s="171"/>
      <c r="Z68" s="171"/>
      <c r="AA68" s="171"/>
      <c r="AB68" s="171"/>
      <c r="AC68" s="170"/>
      <c r="AD68" s="171"/>
      <c r="AE68" s="171"/>
      <c r="AF68" s="171"/>
      <c r="AG68" s="171"/>
      <c r="AH68" s="171"/>
      <c r="AI68" s="170"/>
      <c r="AJ68" s="171"/>
      <c r="AK68" s="171"/>
      <c r="AL68" s="171"/>
      <c r="AM68" s="171"/>
      <c r="AN68" s="171"/>
      <c r="AO68" s="170"/>
      <c r="AP68" s="171"/>
      <c r="AQ68" s="171"/>
      <c r="AR68" s="171"/>
      <c r="AS68" s="171"/>
      <c r="AT68" s="171"/>
      <c r="AU68" s="170"/>
      <c r="AV68" s="171"/>
      <c r="AW68" s="171"/>
      <c r="AX68" s="171"/>
      <c r="AY68" s="171"/>
      <c r="AZ68" s="172"/>
    </row>
    <row r="69" spans="1:52" x14ac:dyDescent="0.25">
      <c r="A69" s="75">
        <v>66</v>
      </c>
      <c r="B69" s="200" t="str">
        <f>IF($A69=0,"",IFERROR(_xlfn.LET(_xlpm.x,INDEX(Attendance!$B:$B,MATCH($A69,Attendance!$A:$A,0)),IF(_xlpm.x=0,"",_xlpm.x)),""))</f>
        <v/>
      </c>
      <c r="C69" s="200" t="str">
        <f>IF($A69=0,"",IFERROR(_xlfn.LET(_xlpm.x,INDEX(Attendance!$C:$C,MATCH($A69,Attendance!$A:$A,0)),IF(_xlpm.x=0,"",_xlpm.x)),""))</f>
        <v/>
      </c>
      <c r="D69" s="200" t="str">
        <f>IF($A69=0,"",IFERROR(_xlfn.LET(_xlpm.x,INDEX(Attendance!$D:$D,MATCH($A69,Attendance!$A:$A,0)),IF(_xlpm.x=0,"",_xlpm.x)),""))</f>
        <v/>
      </c>
      <c r="E69" s="167"/>
      <c r="F69" s="168"/>
      <c r="G69" s="168"/>
      <c r="H69" s="168"/>
      <c r="I69" s="168"/>
      <c r="J69" s="168"/>
      <c r="K69" s="167"/>
      <c r="L69" s="168"/>
      <c r="M69" s="168"/>
      <c r="N69" s="168"/>
      <c r="O69" s="168"/>
      <c r="P69" s="168"/>
      <c r="Q69" s="167"/>
      <c r="R69" s="168"/>
      <c r="S69" s="168"/>
      <c r="T69" s="168"/>
      <c r="U69" s="168"/>
      <c r="V69" s="168"/>
      <c r="W69" s="167"/>
      <c r="X69" s="168"/>
      <c r="Y69" s="168"/>
      <c r="Z69" s="168"/>
      <c r="AA69" s="168"/>
      <c r="AB69" s="168"/>
      <c r="AC69" s="167"/>
      <c r="AD69" s="168"/>
      <c r="AE69" s="168"/>
      <c r="AF69" s="168"/>
      <c r="AG69" s="168"/>
      <c r="AH69" s="168"/>
      <c r="AI69" s="167"/>
      <c r="AJ69" s="168"/>
      <c r="AK69" s="168"/>
      <c r="AL69" s="168"/>
      <c r="AM69" s="168"/>
      <c r="AN69" s="168"/>
      <c r="AO69" s="167"/>
      <c r="AP69" s="168"/>
      <c r="AQ69" s="168"/>
      <c r="AR69" s="168"/>
      <c r="AS69" s="168"/>
      <c r="AT69" s="168"/>
      <c r="AU69" s="167"/>
      <c r="AV69" s="168"/>
      <c r="AW69" s="168"/>
      <c r="AX69" s="168"/>
      <c r="AY69" s="168"/>
      <c r="AZ69" s="169"/>
    </row>
    <row r="70" spans="1:52" x14ac:dyDescent="0.25">
      <c r="A70" s="163">
        <v>67</v>
      </c>
      <c r="B70" s="201" t="str">
        <f>IF($A70=0,"",IFERROR(_xlfn.LET(_xlpm.x,INDEX(Attendance!$B:$B,MATCH($A70,Attendance!$A:$A,0)),IF(_xlpm.x=0,"",_xlpm.x)),""))</f>
        <v/>
      </c>
      <c r="C70" s="201" t="str">
        <f>IF($A70=0,"",IFERROR(_xlfn.LET(_xlpm.x,INDEX(Attendance!$C:$C,MATCH($A70,Attendance!$A:$A,0)),IF(_xlpm.x=0,"",_xlpm.x)),""))</f>
        <v/>
      </c>
      <c r="D70" s="201" t="str">
        <f>IF($A70=0,"",IFERROR(_xlfn.LET(_xlpm.x,INDEX(Attendance!$D:$D,MATCH($A70,Attendance!$A:$A,0)),IF(_xlpm.x=0,"",_xlpm.x)),""))</f>
        <v/>
      </c>
      <c r="E70" s="170"/>
      <c r="F70" s="171"/>
      <c r="G70" s="171"/>
      <c r="H70" s="171"/>
      <c r="I70" s="171"/>
      <c r="J70" s="171"/>
      <c r="K70" s="170"/>
      <c r="L70" s="171"/>
      <c r="M70" s="171"/>
      <c r="N70" s="171"/>
      <c r="O70" s="171"/>
      <c r="P70" s="171"/>
      <c r="Q70" s="170"/>
      <c r="R70" s="171"/>
      <c r="S70" s="171"/>
      <c r="T70" s="171"/>
      <c r="U70" s="171"/>
      <c r="V70" s="171"/>
      <c r="W70" s="170"/>
      <c r="X70" s="171"/>
      <c r="Y70" s="171"/>
      <c r="Z70" s="171"/>
      <c r="AA70" s="171"/>
      <c r="AB70" s="171"/>
      <c r="AC70" s="170"/>
      <c r="AD70" s="171"/>
      <c r="AE70" s="171"/>
      <c r="AF70" s="171"/>
      <c r="AG70" s="171"/>
      <c r="AH70" s="171"/>
      <c r="AI70" s="170"/>
      <c r="AJ70" s="171"/>
      <c r="AK70" s="171"/>
      <c r="AL70" s="171"/>
      <c r="AM70" s="171"/>
      <c r="AN70" s="171"/>
      <c r="AO70" s="170"/>
      <c r="AP70" s="171"/>
      <c r="AQ70" s="171"/>
      <c r="AR70" s="171"/>
      <c r="AS70" s="171"/>
      <c r="AT70" s="171"/>
      <c r="AU70" s="170"/>
      <c r="AV70" s="171"/>
      <c r="AW70" s="171"/>
      <c r="AX70" s="171"/>
      <c r="AY70" s="171"/>
      <c r="AZ70" s="172"/>
    </row>
    <row r="71" spans="1:52" x14ac:dyDescent="0.25">
      <c r="A71" s="75">
        <v>68</v>
      </c>
      <c r="B71" s="200" t="str">
        <f>IF($A71=0,"",IFERROR(_xlfn.LET(_xlpm.x,INDEX(Attendance!$B:$B,MATCH($A71,Attendance!$A:$A,0)),IF(_xlpm.x=0,"",_xlpm.x)),""))</f>
        <v/>
      </c>
      <c r="C71" s="200" t="str">
        <f>IF($A71=0,"",IFERROR(_xlfn.LET(_xlpm.x,INDEX(Attendance!$C:$C,MATCH($A71,Attendance!$A:$A,0)),IF(_xlpm.x=0,"",_xlpm.x)),""))</f>
        <v/>
      </c>
      <c r="D71" s="200" t="str">
        <f>IF($A71=0,"",IFERROR(_xlfn.LET(_xlpm.x,INDEX(Attendance!$D:$D,MATCH($A71,Attendance!$A:$A,0)),IF(_xlpm.x=0,"",_xlpm.x)),""))</f>
        <v/>
      </c>
      <c r="E71" s="167"/>
      <c r="F71" s="168"/>
      <c r="G71" s="168"/>
      <c r="H71" s="168"/>
      <c r="I71" s="168"/>
      <c r="J71" s="168"/>
      <c r="K71" s="167"/>
      <c r="L71" s="168"/>
      <c r="M71" s="168"/>
      <c r="N71" s="168"/>
      <c r="O71" s="168"/>
      <c r="P71" s="168"/>
      <c r="Q71" s="167"/>
      <c r="R71" s="168"/>
      <c r="S71" s="168"/>
      <c r="T71" s="168"/>
      <c r="U71" s="168"/>
      <c r="V71" s="168"/>
      <c r="W71" s="167"/>
      <c r="X71" s="168"/>
      <c r="Y71" s="168"/>
      <c r="Z71" s="168"/>
      <c r="AA71" s="168"/>
      <c r="AB71" s="168"/>
      <c r="AC71" s="167"/>
      <c r="AD71" s="168"/>
      <c r="AE71" s="168"/>
      <c r="AF71" s="168"/>
      <c r="AG71" s="168"/>
      <c r="AH71" s="168"/>
      <c r="AI71" s="167"/>
      <c r="AJ71" s="168"/>
      <c r="AK71" s="168"/>
      <c r="AL71" s="168"/>
      <c r="AM71" s="168"/>
      <c r="AN71" s="168"/>
      <c r="AO71" s="167"/>
      <c r="AP71" s="168"/>
      <c r="AQ71" s="168"/>
      <c r="AR71" s="168"/>
      <c r="AS71" s="168"/>
      <c r="AT71" s="168"/>
      <c r="AU71" s="167"/>
      <c r="AV71" s="168"/>
      <c r="AW71" s="168"/>
      <c r="AX71" s="168"/>
      <c r="AY71" s="168"/>
      <c r="AZ71" s="169"/>
    </row>
    <row r="72" spans="1:52" x14ac:dyDescent="0.25">
      <c r="A72" s="163">
        <v>69</v>
      </c>
      <c r="B72" s="201" t="str">
        <f>IF($A72=0,"",IFERROR(_xlfn.LET(_xlpm.x,INDEX(Attendance!$B:$B,MATCH($A72,Attendance!$A:$A,0)),IF(_xlpm.x=0,"",_xlpm.x)),""))</f>
        <v/>
      </c>
      <c r="C72" s="201" t="str">
        <f>IF($A72=0,"",IFERROR(_xlfn.LET(_xlpm.x,INDEX(Attendance!$C:$C,MATCH($A72,Attendance!$A:$A,0)),IF(_xlpm.x=0,"",_xlpm.x)),""))</f>
        <v/>
      </c>
      <c r="D72" s="201" t="str">
        <f>IF($A72=0,"",IFERROR(_xlfn.LET(_xlpm.x,INDEX(Attendance!$D:$D,MATCH($A72,Attendance!$A:$A,0)),IF(_xlpm.x=0,"",_xlpm.x)),""))</f>
        <v/>
      </c>
      <c r="E72" s="170"/>
      <c r="F72" s="171"/>
      <c r="G72" s="171"/>
      <c r="H72" s="171"/>
      <c r="I72" s="171"/>
      <c r="J72" s="171"/>
      <c r="K72" s="170"/>
      <c r="L72" s="171"/>
      <c r="M72" s="171"/>
      <c r="N72" s="171"/>
      <c r="O72" s="171"/>
      <c r="P72" s="171"/>
      <c r="Q72" s="170"/>
      <c r="R72" s="171"/>
      <c r="S72" s="171"/>
      <c r="T72" s="171"/>
      <c r="U72" s="171"/>
      <c r="V72" s="171"/>
      <c r="W72" s="170"/>
      <c r="X72" s="171"/>
      <c r="Y72" s="171"/>
      <c r="Z72" s="171"/>
      <c r="AA72" s="171"/>
      <c r="AB72" s="171"/>
      <c r="AC72" s="170"/>
      <c r="AD72" s="171"/>
      <c r="AE72" s="171"/>
      <c r="AF72" s="171"/>
      <c r="AG72" s="171"/>
      <c r="AH72" s="171"/>
      <c r="AI72" s="170"/>
      <c r="AJ72" s="171"/>
      <c r="AK72" s="171"/>
      <c r="AL72" s="171"/>
      <c r="AM72" s="171"/>
      <c r="AN72" s="171"/>
      <c r="AO72" s="170"/>
      <c r="AP72" s="171"/>
      <c r="AQ72" s="171"/>
      <c r="AR72" s="171"/>
      <c r="AS72" s="171"/>
      <c r="AT72" s="171"/>
      <c r="AU72" s="170"/>
      <c r="AV72" s="171"/>
      <c r="AW72" s="171"/>
      <c r="AX72" s="171"/>
      <c r="AY72" s="171"/>
      <c r="AZ72" s="172"/>
    </row>
    <row r="73" spans="1:52" x14ac:dyDescent="0.25">
      <c r="A73" s="75">
        <v>70</v>
      </c>
      <c r="B73" s="200" t="str">
        <f>IF($A73=0,"",IFERROR(_xlfn.LET(_xlpm.x,INDEX(Attendance!$B:$B,MATCH($A73,Attendance!$A:$A,0)),IF(_xlpm.x=0,"",_xlpm.x)),""))</f>
        <v/>
      </c>
      <c r="C73" s="200" t="str">
        <f>IF($A73=0,"",IFERROR(_xlfn.LET(_xlpm.x,INDEX(Attendance!$C:$C,MATCH($A73,Attendance!$A:$A,0)),IF(_xlpm.x=0,"",_xlpm.x)),""))</f>
        <v/>
      </c>
      <c r="D73" s="200" t="str">
        <f>IF($A73=0,"",IFERROR(_xlfn.LET(_xlpm.x,INDEX(Attendance!$D:$D,MATCH($A73,Attendance!$A:$A,0)),IF(_xlpm.x=0,"",_xlpm.x)),""))</f>
        <v/>
      </c>
      <c r="E73" s="167"/>
      <c r="F73" s="168"/>
      <c r="G73" s="168"/>
      <c r="H73" s="168"/>
      <c r="I73" s="168"/>
      <c r="J73" s="168"/>
      <c r="K73" s="167"/>
      <c r="L73" s="168"/>
      <c r="M73" s="168"/>
      <c r="N73" s="168"/>
      <c r="O73" s="168"/>
      <c r="P73" s="168"/>
      <c r="Q73" s="167"/>
      <c r="R73" s="168"/>
      <c r="S73" s="168"/>
      <c r="T73" s="168"/>
      <c r="U73" s="168"/>
      <c r="V73" s="168"/>
      <c r="W73" s="167"/>
      <c r="X73" s="168"/>
      <c r="Y73" s="168"/>
      <c r="Z73" s="168"/>
      <c r="AA73" s="168"/>
      <c r="AB73" s="168"/>
      <c r="AC73" s="167"/>
      <c r="AD73" s="168"/>
      <c r="AE73" s="168"/>
      <c r="AF73" s="168"/>
      <c r="AG73" s="168"/>
      <c r="AH73" s="168"/>
      <c r="AI73" s="167"/>
      <c r="AJ73" s="168"/>
      <c r="AK73" s="168"/>
      <c r="AL73" s="168"/>
      <c r="AM73" s="168"/>
      <c r="AN73" s="168"/>
      <c r="AO73" s="167"/>
      <c r="AP73" s="168"/>
      <c r="AQ73" s="168"/>
      <c r="AR73" s="168"/>
      <c r="AS73" s="168"/>
      <c r="AT73" s="168"/>
      <c r="AU73" s="167"/>
      <c r="AV73" s="168"/>
      <c r="AW73" s="168"/>
      <c r="AX73" s="168"/>
      <c r="AY73" s="168"/>
      <c r="AZ73" s="169"/>
    </row>
    <row r="74" spans="1:52" x14ac:dyDescent="0.25">
      <c r="A74" s="163">
        <v>71</v>
      </c>
      <c r="B74" s="201" t="str">
        <f>IF($A74=0,"",IFERROR(_xlfn.LET(_xlpm.x,INDEX(Attendance!$B:$B,MATCH($A74,Attendance!$A:$A,0)),IF(_xlpm.x=0,"",_xlpm.x)),""))</f>
        <v/>
      </c>
      <c r="C74" s="201" t="str">
        <f>IF($A74=0,"",IFERROR(_xlfn.LET(_xlpm.x,INDEX(Attendance!$C:$C,MATCH($A74,Attendance!$A:$A,0)),IF(_xlpm.x=0,"",_xlpm.x)),""))</f>
        <v/>
      </c>
      <c r="D74" s="201" t="str">
        <f>IF($A74=0,"",IFERROR(_xlfn.LET(_xlpm.x,INDEX(Attendance!$D:$D,MATCH($A74,Attendance!$A:$A,0)),IF(_xlpm.x=0,"",_xlpm.x)),""))</f>
        <v/>
      </c>
      <c r="E74" s="170"/>
      <c r="F74" s="171"/>
      <c r="G74" s="171"/>
      <c r="H74" s="171"/>
      <c r="I74" s="171"/>
      <c r="J74" s="171"/>
      <c r="K74" s="170"/>
      <c r="L74" s="171"/>
      <c r="M74" s="171"/>
      <c r="N74" s="171"/>
      <c r="O74" s="171"/>
      <c r="P74" s="171"/>
      <c r="Q74" s="170"/>
      <c r="R74" s="171"/>
      <c r="S74" s="171"/>
      <c r="T74" s="171"/>
      <c r="U74" s="171"/>
      <c r="V74" s="171"/>
      <c r="W74" s="170"/>
      <c r="X74" s="171"/>
      <c r="Y74" s="171"/>
      <c r="Z74" s="171"/>
      <c r="AA74" s="171"/>
      <c r="AB74" s="171"/>
      <c r="AC74" s="170"/>
      <c r="AD74" s="171"/>
      <c r="AE74" s="171"/>
      <c r="AF74" s="171"/>
      <c r="AG74" s="171"/>
      <c r="AH74" s="171"/>
      <c r="AI74" s="170"/>
      <c r="AJ74" s="171"/>
      <c r="AK74" s="171"/>
      <c r="AL74" s="171"/>
      <c r="AM74" s="171"/>
      <c r="AN74" s="171"/>
      <c r="AO74" s="170"/>
      <c r="AP74" s="171"/>
      <c r="AQ74" s="171"/>
      <c r="AR74" s="171"/>
      <c r="AS74" s="171"/>
      <c r="AT74" s="171"/>
      <c r="AU74" s="170"/>
      <c r="AV74" s="171"/>
      <c r="AW74" s="171"/>
      <c r="AX74" s="171"/>
      <c r="AY74" s="171"/>
      <c r="AZ74" s="172"/>
    </row>
    <row r="75" spans="1:52" x14ac:dyDescent="0.25">
      <c r="A75" s="75">
        <v>72</v>
      </c>
      <c r="B75" s="200" t="str">
        <f>IF($A75=0,"",IFERROR(_xlfn.LET(_xlpm.x,INDEX(Attendance!$B:$B,MATCH($A75,Attendance!$A:$A,0)),IF(_xlpm.x=0,"",_xlpm.x)),""))</f>
        <v/>
      </c>
      <c r="C75" s="200" t="str">
        <f>IF($A75=0,"",IFERROR(_xlfn.LET(_xlpm.x,INDEX(Attendance!$C:$C,MATCH($A75,Attendance!$A:$A,0)),IF(_xlpm.x=0,"",_xlpm.x)),""))</f>
        <v/>
      </c>
      <c r="D75" s="200" t="str">
        <f>IF($A75=0,"",IFERROR(_xlfn.LET(_xlpm.x,INDEX(Attendance!$D:$D,MATCH($A75,Attendance!$A:$A,0)),IF(_xlpm.x=0,"",_xlpm.x)),""))</f>
        <v/>
      </c>
      <c r="E75" s="167"/>
      <c r="F75" s="168"/>
      <c r="G75" s="168"/>
      <c r="H75" s="168"/>
      <c r="I75" s="168"/>
      <c r="J75" s="168"/>
      <c r="K75" s="167"/>
      <c r="L75" s="168"/>
      <c r="M75" s="168"/>
      <c r="N75" s="168"/>
      <c r="O75" s="168"/>
      <c r="P75" s="168"/>
      <c r="Q75" s="167"/>
      <c r="R75" s="168"/>
      <c r="S75" s="168"/>
      <c r="T75" s="168"/>
      <c r="U75" s="168"/>
      <c r="V75" s="168"/>
      <c r="W75" s="167"/>
      <c r="X75" s="168"/>
      <c r="Y75" s="168"/>
      <c r="Z75" s="168"/>
      <c r="AA75" s="168"/>
      <c r="AB75" s="168"/>
      <c r="AC75" s="167"/>
      <c r="AD75" s="168"/>
      <c r="AE75" s="168"/>
      <c r="AF75" s="168"/>
      <c r="AG75" s="168"/>
      <c r="AH75" s="168"/>
      <c r="AI75" s="167"/>
      <c r="AJ75" s="168"/>
      <c r="AK75" s="168"/>
      <c r="AL75" s="168"/>
      <c r="AM75" s="168"/>
      <c r="AN75" s="168"/>
      <c r="AO75" s="167"/>
      <c r="AP75" s="168"/>
      <c r="AQ75" s="168"/>
      <c r="AR75" s="168"/>
      <c r="AS75" s="168"/>
      <c r="AT75" s="168"/>
      <c r="AU75" s="167"/>
      <c r="AV75" s="168"/>
      <c r="AW75" s="168"/>
      <c r="AX75" s="168"/>
      <c r="AY75" s="168"/>
      <c r="AZ75" s="169"/>
    </row>
    <row r="76" spans="1:52" x14ac:dyDescent="0.25">
      <c r="A76" s="163">
        <v>73</v>
      </c>
      <c r="B76" s="201" t="str">
        <f>IF($A76=0,"",IFERROR(_xlfn.LET(_xlpm.x,INDEX(Attendance!$B:$B,MATCH($A76,Attendance!$A:$A,0)),IF(_xlpm.x=0,"",_xlpm.x)),""))</f>
        <v/>
      </c>
      <c r="C76" s="201" t="str">
        <f>IF($A76=0,"",IFERROR(_xlfn.LET(_xlpm.x,INDEX(Attendance!$C:$C,MATCH($A76,Attendance!$A:$A,0)),IF(_xlpm.x=0,"",_xlpm.x)),""))</f>
        <v/>
      </c>
      <c r="D76" s="201" t="str">
        <f>IF($A76=0,"",IFERROR(_xlfn.LET(_xlpm.x,INDEX(Attendance!$D:$D,MATCH($A76,Attendance!$A:$A,0)),IF(_xlpm.x=0,"",_xlpm.x)),""))</f>
        <v/>
      </c>
      <c r="E76" s="170"/>
      <c r="F76" s="171"/>
      <c r="G76" s="171"/>
      <c r="H76" s="171"/>
      <c r="I76" s="171"/>
      <c r="J76" s="171"/>
      <c r="K76" s="170"/>
      <c r="L76" s="171"/>
      <c r="M76" s="171"/>
      <c r="N76" s="171"/>
      <c r="O76" s="171"/>
      <c r="P76" s="171"/>
      <c r="Q76" s="170"/>
      <c r="R76" s="171"/>
      <c r="S76" s="171"/>
      <c r="T76" s="171"/>
      <c r="U76" s="171"/>
      <c r="V76" s="171"/>
      <c r="W76" s="170"/>
      <c r="X76" s="171"/>
      <c r="Y76" s="171"/>
      <c r="Z76" s="171"/>
      <c r="AA76" s="171"/>
      <c r="AB76" s="171"/>
      <c r="AC76" s="170"/>
      <c r="AD76" s="171"/>
      <c r="AE76" s="171"/>
      <c r="AF76" s="171"/>
      <c r="AG76" s="171"/>
      <c r="AH76" s="171"/>
      <c r="AI76" s="170"/>
      <c r="AJ76" s="171"/>
      <c r="AK76" s="171"/>
      <c r="AL76" s="171"/>
      <c r="AM76" s="171"/>
      <c r="AN76" s="171"/>
      <c r="AO76" s="170"/>
      <c r="AP76" s="171"/>
      <c r="AQ76" s="171"/>
      <c r="AR76" s="171"/>
      <c r="AS76" s="171"/>
      <c r="AT76" s="171"/>
      <c r="AU76" s="170"/>
      <c r="AV76" s="171"/>
      <c r="AW76" s="171"/>
      <c r="AX76" s="171"/>
      <c r="AY76" s="171"/>
      <c r="AZ76" s="172"/>
    </row>
    <row r="77" spans="1:52" x14ac:dyDescent="0.25">
      <c r="A77" s="75">
        <v>74</v>
      </c>
      <c r="B77" s="200" t="str">
        <f>IF($A77=0,"",IFERROR(_xlfn.LET(_xlpm.x,INDEX(Attendance!$B:$B,MATCH($A77,Attendance!$A:$A,0)),IF(_xlpm.x=0,"",_xlpm.x)),""))</f>
        <v/>
      </c>
      <c r="C77" s="200" t="str">
        <f>IF($A77=0,"",IFERROR(_xlfn.LET(_xlpm.x,INDEX(Attendance!$C:$C,MATCH($A77,Attendance!$A:$A,0)),IF(_xlpm.x=0,"",_xlpm.x)),""))</f>
        <v/>
      </c>
      <c r="D77" s="200" t="str">
        <f>IF($A77=0,"",IFERROR(_xlfn.LET(_xlpm.x,INDEX(Attendance!$D:$D,MATCH($A77,Attendance!$A:$A,0)),IF(_xlpm.x=0,"",_xlpm.x)),""))</f>
        <v/>
      </c>
      <c r="E77" s="167"/>
      <c r="F77" s="168"/>
      <c r="G77" s="168"/>
      <c r="H77" s="168"/>
      <c r="I77" s="168"/>
      <c r="J77" s="168"/>
      <c r="K77" s="167"/>
      <c r="L77" s="168"/>
      <c r="M77" s="168"/>
      <c r="N77" s="168"/>
      <c r="O77" s="168"/>
      <c r="P77" s="168"/>
      <c r="Q77" s="167"/>
      <c r="R77" s="168"/>
      <c r="S77" s="168"/>
      <c r="T77" s="168"/>
      <c r="U77" s="168"/>
      <c r="V77" s="168"/>
      <c r="W77" s="167"/>
      <c r="X77" s="168"/>
      <c r="Y77" s="168"/>
      <c r="Z77" s="168"/>
      <c r="AA77" s="168"/>
      <c r="AB77" s="168"/>
      <c r="AC77" s="167"/>
      <c r="AD77" s="168"/>
      <c r="AE77" s="168"/>
      <c r="AF77" s="168"/>
      <c r="AG77" s="168"/>
      <c r="AH77" s="168"/>
      <c r="AI77" s="167"/>
      <c r="AJ77" s="168"/>
      <c r="AK77" s="168"/>
      <c r="AL77" s="168"/>
      <c r="AM77" s="168"/>
      <c r="AN77" s="168"/>
      <c r="AO77" s="167"/>
      <c r="AP77" s="168"/>
      <c r="AQ77" s="168"/>
      <c r="AR77" s="168"/>
      <c r="AS77" s="168"/>
      <c r="AT77" s="168"/>
      <c r="AU77" s="167"/>
      <c r="AV77" s="168"/>
      <c r="AW77" s="168"/>
      <c r="AX77" s="168"/>
      <c r="AY77" s="168"/>
      <c r="AZ77" s="169"/>
    </row>
    <row r="78" spans="1:52" x14ac:dyDescent="0.25">
      <c r="A78" s="163">
        <v>75</v>
      </c>
      <c r="B78" s="201" t="str">
        <f>IF($A78=0,"",IFERROR(_xlfn.LET(_xlpm.x,INDEX(Attendance!$B:$B,MATCH($A78,Attendance!$A:$A,0)),IF(_xlpm.x=0,"",_xlpm.x)),""))</f>
        <v/>
      </c>
      <c r="C78" s="201" t="str">
        <f>IF($A78=0,"",IFERROR(_xlfn.LET(_xlpm.x,INDEX(Attendance!$C:$C,MATCH($A78,Attendance!$A:$A,0)),IF(_xlpm.x=0,"",_xlpm.x)),""))</f>
        <v/>
      </c>
      <c r="D78" s="201" t="str">
        <f>IF($A78=0,"",IFERROR(_xlfn.LET(_xlpm.x,INDEX(Attendance!$D:$D,MATCH($A78,Attendance!$A:$A,0)),IF(_xlpm.x=0,"",_xlpm.x)),""))</f>
        <v/>
      </c>
      <c r="E78" s="170"/>
      <c r="F78" s="171"/>
      <c r="G78" s="171"/>
      <c r="H78" s="171"/>
      <c r="I78" s="171"/>
      <c r="J78" s="171"/>
      <c r="K78" s="170"/>
      <c r="L78" s="171"/>
      <c r="M78" s="171"/>
      <c r="N78" s="171"/>
      <c r="O78" s="171"/>
      <c r="P78" s="171"/>
      <c r="Q78" s="170"/>
      <c r="R78" s="171"/>
      <c r="S78" s="171"/>
      <c r="T78" s="171"/>
      <c r="U78" s="171"/>
      <c r="V78" s="171"/>
      <c r="W78" s="170"/>
      <c r="X78" s="171"/>
      <c r="Y78" s="171"/>
      <c r="Z78" s="171"/>
      <c r="AA78" s="171"/>
      <c r="AB78" s="171"/>
      <c r="AC78" s="170"/>
      <c r="AD78" s="171"/>
      <c r="AE78" s="171"/>
      <c r="AF78" s="171"/>
      <c r="AG78" s="171"/>
      <c r="AH78" s="171"/>
      <c r="AI78" s="170"/>
      <c r="AJ78" s="171"/>
      <c r="AK78" s="171"/>
      <c r="AL78" s="171"/>
      <c r="AM78" s="171"/>
      <c r="AN78" s="171"/>
      <c r="AO78" s="170"/>
      <c r="AP78" s="171"/>
      <c r="AQ78" s="171"/>
      <c r="AR78" s="171"/>
      <c r="AS78" s="171"/>
      <c r="AT78" s="171"/>
      <c r="AU78" s="170"/>
      <c r="AV78" s="171"/>
      <c r="AW78" s="171"/>
      <c r="AX78" s="171"/>
      <c r="AY78" s="171"/>
      <c r="AZ78" s="172"/>
    </row>
    <row r="79" spans="1:52" x14ac:dyDescent="0.25">
      <c r="A79" s="75">
        <v>76</v>
      </c>
      <c r="B79" s="200" t="str">
        <f>IF($A79=0,"",IFERROR(_xlfn.LET(_xlpm.x,INDEX(Attendance!$B:$B,MATCH($A79,Attendance!$A:$A,0)),IF(_xlpm.x=0,"",_xlpm.x)),""))</f>
        <v/>
      </c>
      <c r="C79" s="200" t="str">
        <f>IF($A79=0,"",IFERROR(_xlfn.LET(_xlpm.x,INDEX(Attendance!$C:$C,MATCH($A79,Attendance!$A:$A,0)),IF(_xlpm.x=0,"",_xlpm.x)),""))</f>
        <v/>
      </c>
      <c r="D79" s="200" t="str">
        <f>IF($A79=0,"",IFERROR(_xlfn.LET(_xlpm.x,INDEX(Attendance!$D:$D,MATCH($A79,Attendance!$A:$A,0)),IF(_xlpm.x=0,"",_xlpm.x)),""))</f>
        <v/>
      </c>
      <c r="E79" s="167"/>
      <c r="F79" s="168"/>
      <c r="G79" s="168"/>
      <c r="H79" s="168"/>
      <c r="I79" s="168"/>
      <c r="J79" s="168"/>
      <c r="K79" s="167"/>
      <c r="L79" s="168"/>
      <c r="M79" s="168"/>
      <c r="N79" s="168"/>
      <c r="O79" s="168"/>
      <c r="P79" s="168"/>
      <c r="Q79" s="167"/>
      <c r="R79" s="168"/>
      <c r="S79" s="168"/>
      <c r="T79" s="168"/>
      <c r="U79" s="168"/>
      <c r="V79" s="168"/>
      <c r="W79" s="167"/>
      <c r="X79" s="168"/>
      <c r="Y79" s="168"/>
      <c r="Z79" s="168"/>
      <c r="AA79" s="168"/>
      <c r="AB79" s="168"/>
      <c r="AC79" s="167"/>
      <c r="AD79" s="168"/>
      <c r="AE79" s="168"/>
      <c r="AF79" s="168"/>
      <c r="AG79" s="168"/>
      <c r="AH79" s="168"/>
      <c r="AI79" s="167"/>
      <c r="AJ79" s="168"/>
      <c r="AK79" s="168"/>
      <c r="AL79" s="168"/>
      <c r="AM79" s="168"/>
      <c r="AN79" s="168"/>
      <c r="AO79" s="167"/>
      <c r="AP79" s="168"/>
      <c r="AQ79" s="168"/>
      <c r="AR79" s="168"/>
      <c r="AS79" s="168"/>
      <c r="AT79" s="168"/>
      <c r="AU79" s="167"/>
      <c r="AV79" s="168"/>
      <c r="AW79" s="168"/>
      <c r="AX79" s="168"/>
      <c r="AY79" s="168"/>
      <c r="AZ79" s="169"/>
    </row>
    <row r="80" spans="1:52" x14ac:dyDescent="0.25">
      <c r="A80" s="163">
        <v>77</v>
      </c>
      <c r="B80" s="201" t="str">
        <f>IF($A80=0,"",IFERROR(_xlfn.LET(_xlpm.x,INDEX(Attendance!$B:$B,MATCH($A80,Attendance!$A:$A,0)),IF(_xlpm.x=0,"",_xlpm.x)),""))</f>
        <v/>
      </c>
      <c r="C80" s="201" t="str">
        <f>IF($A80=0,"",IFERROR(_xlfn.LET(_xlpm.x,INDEX(Attendance!$C:$C,MATCH($A80,Attendance!$A:$A,0)),IF(_xlpm.x=0,"",_xlpm.x)),""))</f>
        <v/>
      </c>
      <c r="D80" s="201" t="str">
        <f>IF($A80=0,"",IFERROR(_xlfn.LET(_xlpm.x,INDEX(Attendance!$D:$D,MATCH($A80,Attendance!$A:$A,0)),IF(_xlpm.x=0,"",_xlpm.x)),""))</f>
        <v/>
      </c>
      <c r="E80" s="170"/>
      <c r="F80" s="171"/>
      <c r="G80" s="171"/>
      <c r="H80" s="171"/>
      <c r="I80" s="171"/>
      <c r="J80" s="171"/>
      <c r="K80" s="170"/>
      <c r="L80" s="171"/>
      <c r="M80" s="171"/>
      <c r="N80" s="171"/>
      <c r="O80" s="171"/>
      <c r="P80" s="171"/>
      <c r="Q80" s="170"/>
      <c r="R80" s="171"/>
      <c r="S80" s="171"/>
      <c r="T80" s="171"/>
      <c r="U80" s="171"/>
      <c r="V80" s="171"/>
      <c r="W80" s="170"/>
      <c r="X80" s="171"/>
      <c r="Y80" s="171"/>
      <c r="Z80" s="171"/>
      <c r="AA80" s="171"/>
      <c r="AB80" s="171"/>
      <c r="AC80" s="170"/>
      <c r="AD80" s="171"/>
      <c r="AE80" s="171"/>
      <c r="AF80" s="171"/>
      <c r="AG80" s="171"/>
      <c r="AH80" s="171"/>
      <c r="AI80" s="170"/>
      <c r="AJ80" s="171"/>
      <c r="AK80" s="171"/>
      <c r="AL80" s="171"/>
      <c r="AM80" s="171"/>
      <c r="AN80" s="171"/>
      <c r="AO80" s="170"/>
      <c r="AP80" s="171"/>
      <c r="AQ80" s="171"/>
      <c r="AR80" s="171"/>
      <c r="AS80" s="171"/>
      <c r="AT80" s="171"/>
      <c r="AU80" s="170"/>
      <c r="AV80" s="171"/>
      <c r="AW80" s="171"/>
      <c r="AX80" s="171"/>
      <c r="AY80" s="171"/>
      <c r="AZ80" s="172"/>
    </row>
    <row r="81" spans="1:52" x14ac:dyDescent="0.25">
      <c r="A81" s="75">
        <v>78</v>
      </c>
      <c r="B81" s="200" t="str">
        <f>IF($A81=0,"",IFERROR(_xlfn.LET(_xlpm.x,INDEX(Attendance!$B:$B,MATCH($A81,Attendance!$A:$A,0)),IF(_xlpm.x=0,"",_xlpm.x)),""))</f>
        <v/>
      </c>
      <c r="C81" s="200" t="str">
        <f>IF($A81=0,"",IFERROR(_xlfn.LET(_xlpm.x,INDEX(Attendance!$C:$C,MATCH($A81,Attendance!$A:$A,0)),IF(_xlpm.x=0,"",_xlpm.x)),""))</f>
        <v/>
      </c>
      <c r="D81" s="200" t="str">
        <f>IF($A81=0,"",IFERROR(_xlfn.LET(_xlpm.x,INDEX(Attendance!$D:$D,MATCH($A81,Attendance!$A:$A,0)),IF(_xlpm.x=0,"",_xlpm.x)),""))</f>
        <v/>
      </c>
      <c r="E81" s="167"/>
      <c r="F81" s="168"/>
      <c r="G81" s="168"/>
      <c r="H81" s="168"/>
      <c r="I81" s="168"/>
      <c r="J81" s="168"/>
      <c r="K81" s="167"/>
      <c r="L81" s="168"/>
      <c r="M81" s="168"/>
      <c r="N81" s="168"/>
      <c r="O81" s="168"/>
      <c r="P81" s="168"/>
      <c r="Q81" s="167"/>
      <c r="R81" s="168"/>
      <c r="S81" s="168"/>
      <c r="T81" s="168"/>
      <c r="U81" s="168"/>
      <c r="V81" s="168"/>
      <c r="W81" s="167"/>
      <c r="X81" s="168"/>
      <c r="Y81" s="168"/>
      <c r="Z81" s="168"/>
      <c r="AA81" s="168"/>
      <c r="AB81" s="168"/>
      <c r="AC81" s="167"/>
      <c r="AD81" s="168"/>
      <c r="AE81" s="168"/>
      <c r="AF81" s="168"/>
      <c r="AG81" s="168"/>
      <c r="AH81" s="168"/>
      <c r="AI81" s="167"/>
      <c r="AJ81" s="168"/>
      <c r="AK81" s="168"/>
      <c r="AL81" s="168"/>
      <c r="AM81" s="168"/>
      <c r="AN81" s="168"/>
      <c r="AO81" s="167"/>
      <c r="AP81" s="168"/>
      <c r="AQ81" s="168"/>
      <c r="AR81" s="168"/>
      <c r="AS81" s="168"/>
      <c r="AT81" s="168"/>
      <c r="AU81" s="167"/>
      <c r="AV81" s="168"/>
      <c r="AW81" s="168"/>
      <c r="AX81" s="168"/>
      <c r="AY81" s="168"/>
      <c r="AZ81" s="169"/>
    </row>
    <row r="82" spans="1:52" x14ac:dyDescent="0.25">
      <c r="A82" s="163">
        <v>79</v>
      </c>
      <c r="B82" s="201" t="str">
        <f>IF($A82=0,"",IFERROR(_xlfn.LET(_xlpm.x,INDEX(Attendance!$B:$B,MATCH($A82,Attendance!$A:$A,0)),IF(_xlpm.x=0,"",_xlpm.x)),""))</f>
        <v/>
      </c>
      <c r="C82" s="201" t="str">
        <f>IF($A82=0,"",IFERROR(_xlfn.LET(_xlpm.x,INDEX(Attendance!$C:$C,MATCH($A82,Attendance!$A:$A,0)),IF(_xlpm.x=0,"",_xlpm.x)),""))</f>
        <v/>
      </c>
      <c r="D82" s="201" t="str">
        <f>IF($A82=0,"",IFERROR(_xlfn.LET(_xlpm.x,INDEX(Attendance!$D:$D,MATCH($A82,Attendance!$A:$A,0)),IF(_xlpm.x=0,"",_xlpm.x)),""))</f>
        <v/>
      </c>
      <c r="E82" s="170"/>
      <c r="F82" s="171"/>
      <c r="G82" s="171"/>
      <c r="H82" s="171"/>
      <c r="I82" s="171"/>
      <c r="J82" s="171"/>
      <c r="K82" s="170"/>
      <c r="L82" s="171"/>
      <c r="M82" s="171"/>
      <c r="N82" s="171"/>
      <c r="O82" s="171"/>
      <c r="P82" s="171"/>
      <c r="Q82" s="170"/>
      <c r="R82" s="171"/>
      <c r="S82" s="171"/>
      <c r="T82" s="171"/>
      <c r="U82" s="171"/>
      <c r="V82" s="171"/>
      <c r="W82" s="170"/>
      <c r="X82" s="171"/>
      <c r="Y82" s="171"/>
      <c r="Z82" s="171"/>
      <c r="AA82" s="171"/>
      <c r="AB82" s="171"/>
      <c r="AC82" s="170"/>
      <c r="AD82" s="171"/>
      <c r="AE82" s="171"/>
      <c r="AF82" s="171"/>
      <c r="AG82" s="171"/>
      <c r="AH82" s="171"/>
      <c r="AI82" s="170"/>
      <c r="AJ82" s="171"/>
      <c r="AK82" s="171"/>
      <c r="AL82" s="171"/>
      <c r="AM82" s="171"/>
      <c r="AN82" s="171"/>
      <c r="AO82" s="170"/>
      <c r="AP82" s="171"/>
      <c r="AQ82" s="171"/>
      <c r="AR82" s="171"/>
      <c r="AS82" s="171"/>
      <c r="AT82" s="171"/>
      <c r="AU82" s="170"/>
      <c r="AV82" s="171"/>
      <c r="AW82" s="171"/>
      <c r="AX82" s="171"/>
      <c r="AY82" s="171"/>
      <c r="AZ82" s="172"/>
    </row>
    <row r="83" spans="1:52" x14ac:dyDescent="0.25">
      <c r="A83" s="75">
        <v>80</v>
      </c>
      <c r="B83" s="200" t="str">
        <f>IF($A83=0,"",IFERROR(_xlfn.LET(_xlpm.x,INDEX(Attendance!$B:$B,MATCH($A83,Attendance!$A:$A,0)),IF(_xlpm.x=0,"",_xlpm.x)),""))</f>
        <v/>
      </c>
      <c r="C83" s="200" t="str">
        <f>IF($A83=0,"",IFERROR(_xlfn.LET(_xlpm.x,INDEX(Attendance!$C:$C,MATCH($A83,Attendance!$A:$A,0)),IF(_xlpm.x=0,"",_xlpm.x)),""))</f>
        <v/>
      </c>
      <c r="D83" s="200" t="str">
        <f>IF($A83=0,"",IFERROR(_xlfn.LET(_xlpm.x,INDEX(Attendance!$D:$D,MATCH($A83,Attendance!$A:$A,0)),IF(_xlpm.x=0,"",_xlpm.x)),""))</f>
        <v/>
      </c>
      <c r="E83" s="167"/>
      <c r="F83" s="168"/>
      <c r="G83" s="168"/>
      <c r="H83" s="168"/>
      <c r="I83" s="168"/>
      <c r="J83" s="168"/>
      <c r="K83" s="167"/>
      <c r="L83" s="168"/>
      <c r="M83" s="168"/>
      <c r="N83" s="168"/>
      <c r="O83" s="168"/>
      <c r="P83" s="168"/>
      <c r="Q83" s="167"/>
      <c r="R83" s="168"/>
      <c r="S83" s="168"/>
      <c r="T83" s="168"/>
      <c r="U83" s="168"/>
      <c r="V83" s="168"/>
      <c r="W83" s="167"/>
      <c r="X83" s="168"/>
      <c r="Y83" s="168"/>
      <c r="Z83" s="168"/>
      <c r="AA83" s="168"/>
      <c r="AB83" s="168"/>
      <c r="AC83" s="167"/>
      <c r="AD83" s="168"/>
      <c r="AE83" s="168"/>
      <c r="AF83" s="168"/>
      <c r="AG83" s="168"/>
      <c r="AH83" s="168"/>
      <c r="AI83" s="167"/>
      <c r="AJ83" s="168"/>
      <c r="AK83" s="168"/>
      <c r="AL83" s="168"/>
      <c r="AM83" s="168"/>
      <c r="AN83" s="168"/>
      <c r="AO83" s="167"/>
      <c r="AP83" s="168"/>
      <c r="AQ83" s="168"/>
      <c r="AR83" s="168"/>
      <c r="AS83" s="168"/>
      <c r="AT83" s="168"/>
      <c r="AU83" s="167"/>
      <c r="AV83" s="168"/>
      <c r="AW83" s="168"/>
      <c r="AX83" s="168"/>
      <c r="AY83" s="168"/>
      <c r="AZ83" s="169"/>
    </row>
    <row r="84" spans="1:52" x14ac:dyDescent="0.25">
      <c r="A84" s="163">
        <v>81</v>
      </c>
      <c r="B84" s="201" t="str">
        <f>IF($A84=0,"",IFERROR(_xlfn.LET(_xlpm.x,INDEX(Attendance!$B:$B,MATCH($A84,Attendance!$A:$A,0)),IF(_xlpm.x=0,"",_xlpm.x)),""))</f>
        <v/>
      </c>
      <c r="C84" s="201" t="str">
        <f>IF($A84=0,"",IFERROR(_xlfn.LET(_xlpm.x,INDEX(Attendance!$C:$C,MATCH($A84,Attendance!$A:$A,0)),IF(_xlpm.x=0,"",_xlpm.x)),""))</f>
        <v/>
      </c>
      <c r="D84" s="201" t="str">
        <f>IF($A84=0,"",IFERROR(_xlfn.LET(_xlpm.x,INDEX(Attendance!$D:$D,MATCH($A84,Attendance!$A:$A,0)),IF(_xlpm.x=0,"",_xlpm.x)),""))</f>
        <v/>
      </c>
      <c r="E84" s="170"/>
      <c r="F84" s="171"/>
      <c r="G84" s="171"/>
      <c r="H84" s="171"/>
      <c r="I84" s="171"/>
      <c r="J84" s="171"/>
      <c r="K84" s="170"/>
      <c r="L84" s="171"/>
      <c r="M84" s="171"/>
      <c r="N84" s="171"/>
      <c r="O84" s="171"/>
      <c r="P84" s="171"/>
      <c r="Q84" s="170"/>
      <c r="R84" s="171"/>
      <c r="S84" s="171"/>
      <c r="T84" s="171"/>
      <c r="U84" s="171"/>
      <c r="V84" s="171"/>
      <c r="W84" s="170"/>
      <c r="X84" s="171"/>
      <c r="Y84" s="171"/>
      <c r="Z84" s="171"/>
      <c r="AA84" s="171"/>
      <c r="AB84" s="171"/>
      <c r="AC84" s="170"/>
      <c r="AD84" s="171"/>
      <c r="AE84" s="171"/>
      <c r="AF84" s="171"/>
      <c r="AG84" s="171"/>
      <c r="AH84" s="171"/>
      <c r="AI84" s="170"/>
      <c r="AJ84" s="171"/>
      <c r="AK84" s="171"/>
      <c r="AL84" s="171"/>
      <c r="AM84" s="171"/>
      <c r="AN84" s="171"/>
      <c r="AO84" s="170"/>
      <c r="AP84" s="171"/>
      <c r="AQ84" s="171"/>
      <c r="AR84" s="171"/>
      <c r="AS84" s="171"/>
      <c r="AT84" s="171"/>
      <c r="AU84" s="170"/>
      <c r="AV84" s="171"/>
      <c r="AW84" s="171"/>
      <c r="AX84" s="171"/>
      <c r="AY84" s="171"/>
      <c r="AZ84" s="172"/>
    </row>
    <row r="85" spans="1:52" x14ac:dyDescent="0.25">
      <c r="A85" s="75">
        <v>82</v>
      </c>
      <c r="B85" s="200" t="str">
        <f>IF($A85=0,"",IFERROR(_xlfn.LET(_xlpm.x,INDEX(Attendance!$B:$B,MATCH($A85,Attendance!$A:$A,0)),IF(_xlpm.x=0,"",_xlpm.x)),""))</f>
        <v/>
      </c>
      <c r="C85" s="200" t="str">
        <f>IF($A85=0,"",IFERROR(_xlfn.LET(_xlpm.x,INDEX(Attendance!$C:$C,MATCH($A85,Attendance!$A:$A,0)),IF(_xlpm.x=0,"",_xlpm.x)),""))</f>
        <v/>
      </c>
      <c r="D85" s="200" t="str">
        <f>IF($A85=0,"",IFERROR(_xlfn.LET(_xlpm.x,INDEX(Attendance!$D:$D,MATCH($A85,Attendance!$A:$A,0)),IF(_xlpm.x=0,"",_xlpm.x)),""))</f>
        <v/>
      </c>
      <c r="E85" s="167"/>
      <c r="F85" s="168"/>
      <c r="G85" s="168"/>
      <c r="H85" s="168"/>
      <c r="I85" s="168"/>
      <c r="J85" s="168"/>
      <c r="K85" s="167"/>
      <c r="L85" s="168"/>
      <c r="M85" s="168"/>
      <c r="N85" s="168"/>
      <c r="O85" s="168"/>
      <c r="P85" s="168"/>
      <c r="Q85" s="167"/>
      <c r="R85" s="168"/>
      <c r="S85" s="168"/>
      <c r="T85" s="168"/>
      <c r="U85" s="168"/>
      <c r="V85" s="168"/>
      <c r="W85" s="167"/>
      <c r="X85" s="168"/>
      <c r="Y85" s="168"/>
      <c r="Z85" s="168"/>
      <c r="AA85" s="168"/>
      <c r="AB85" s="168"/>
      <c r="AC85" s="167"/>
      <c r="AD85" s="168"/>
      <c r="AE85" s="168"/>
      <c r="AF85" s="168"/>
      <c r="AG85" s="168"/>
      <c r="AH85" s="168"/>
      <c r="AI85" s="167"/>
      <c r="AJ85" s="168"/>
      <c r="AK85" s="168"/>
      <c r="AL85" s="168"/>
      <c r="AM85" s="168"/>
      <c r="AN85" s="168"/>
      <c r="AO85" s="167"/>
      <c r="AP85" s="168"/>
      <c r="AQ85" s="168"/>
      <c r="AR85" s="168"/>
      <c r="AS85" s="168"/>
      <c r="AT85" s="168"/>
      <c r="AU85" s="167"/>
      <c r="AV85" s="168"/>
      <c r="AW85" s="168"/>
      <c r="AX85" s="168"/>
      <c r="AY85" s="168"/>
      <c r="AZ85" s="169"/>
    </row>
    <row r="86" spans="1:52" x14ac:dyDescent="0.25">
      <c r="A86" s="163">
        <v>83</v>
      </c>
      <c r="B86" s="201" t="str">
        <f>IF($A86=0,"",IFERROR(_xlfn.LET(_xlpm.x,INDEX(Attendance!$B:$B,MATCH($A86,Attendance!$A:$A,0)),IF(_xlpm.x=0,"",_xlpm.x)),""))</f>
        <v/>
      </c>
      <c r="C86" s="201" t="str">
        <f>IF($A86=0,"",IFERROR(_xlfn.LET(_xlpm.x,INDEX(Attendance!$C:$C,MATCH($A86,Attendance!$A:$A,0)),IF(_xlpm.x=0,"",_xlpm.x)),""))</f>
        <v/>
      </c>
      <c r="D86" s="201" t="str">
        <f>IF($A86=0,"",IFERROR(_xlfn.LET(_xlpm.x,INDEX(Attendance!$D:$D,MATCH($A86,Attendance!$A:$A,0)),IF(_xlpm.x=0,"",_xlpm.x)),""))</f>
        <v/>
      </c>
      <c r="E86" s="170"/>
      <c r="F86" s="171"/>
      <c r="G86" s="171"/>
      <c r="H86" s="171"/>
      <c r="I86" s="171"/>
      <c r="J86" s="171"/>
      <c r="K86" s="170"/>
      <c r="L86" s="171"/>
      <c r="M86" s="171"/>
      <c r="N86" s="171"/>
      <c r="O86" s="171"/>
      <c r="P86" s="171"/>
      <c r="Q86" s="170"/>
      <c r="R86" s="171"/>
      <c r="S86" s="171"/>
      <c r="T86" s="171"/>
      <c r="U86" s="171"/>
      <c r="V86" s="171"/>
      <c r="W86" s="170"/>
      <c r="X86" s="171"/>
      <c r="Y86" s="171"/>
      <c r="Z86" s="171"/>
      <c r="AA86" s="171"/>
      <c r="AB86" s="171"/>
      <c r="AC86" s="170"/>
      <c r="AD86" s="171"/>
      <c r="AE86" s="171"/>
      <c r="AF86" s="171"/>
      <c r="AG86" s="171"/>
      <c r="AH86" s="171"/>
      <c r="AI86" s="170"/>
      <c r="AJ86" s="171"/>
      <c r="AK86" s="171"/>
      <c r="AL86" s="171"/>
      <c r="AM86" s="171"/>
      <c r="AN86" s="171"/>
      <c r="AO86" s="170"/>
      <c r="AP86" s="171"/>
      <c r="AQ86" s="171"/>
      <c r="AR86" s="171"/>
      <c r="AS86" s="171"/>
      <c r="AT86" s="171"/>
      <c r="AU86" s="170"/>
      <c r="AV86" s="171"/>
      <c r="AW86" s="171"/>
      <c r="AX86" s="171"/>
      <c r="AY86" s="171"/>
      <c r="AZ86" s="172"/>
    </row>
    <row r="87" spans="1:52" x14ac:dyDescent="0.25">
      <c r="A87" s="75">
        <v>84</v>
      </c>
      <c r="B87" s="200" t="str">
        <f>IF($A87=0,"",IFERROR(_xlfn.LET(_xlpm.x,INDEX(Attendance!$B:$B,MATCH($A87,Attendance!$A:$A,0)),IF(_xlpm.x=0,"",_xlpm.x)),""))</f>
        <v/>
      </c>
      <c r="C87" s="200" t="str">
        <f>IF($A87=0,"",IFERROR(_xlfn.LET(_xlpm.x,INDEX(Attendance!$C:$C,MATCH($A87,Attendance!$A:$A,0)),IF(_xlpm.x=0,"",_xlpm.x)),""))</f>
        <v/>
      </c>
      <c r="D87" s="200" t="str">
        <f>IF($A87=0,"",IFERROR(_xlfn.LET(_xlpm.x,INDEX(Attendance!$D:$D,MATCH($A87,Attendance!$A:$A,0)),IF(_xlpm.x=0,"",_xlpm.x)),""))</f>
        <v/>
      </c>
      <c r="E87" s="167"/>
      <c r="F87" s="168"/>
      <c r="G87" s="168"/>
      <c r="H87" s="168"/>
      <c r="I87" s="168"/>
      <c r="J87" s="168"/>
      <c r="K87" s="167"/>
      <c r="L87" s="168"/>
      <c r="M87" s="168"/>
      <c r="N87" s="168"/>
      <c r="O87" s="168"/>
      <c r="P87" s="168"/>
      <c r="Q87" s="167"/>
      <c r="R87" s="168"/>
      <c r="S87" s="168"/>
      <c r="T87" s="168"/>
      <c r="U87" s="168"/>
      <c r="V87" s="168"/>
      <c r="W87" s="167"/>
      <c r="X87" s="168"/>
      <c r="Y87" s="168"/>
      <c r="Z87" s="168"/>
      <c r="AA87" s="168"/>
      <c r="AB87" s="168"/>
      <c r="AC87" s="167"/>
      <c r="AD87" s="168"/>
      <c r="AE87" s="168"/>
      <c r="AF87" s="168"/>
      <c r="AG87" s="168"/>
      <c r="AH87" s="168"/>
      <c r="AI87" s="167"/>
      <c r="AJ87" s="168"/>
      <c r="AK87" s="168"/>
      <c r="AL87" s="168"/>
      <c r="AM87" s="168"/>
      <c r="AN87" s="168"/>
      <c r="AO87" s="167"/>
      <c r="AP87" s="168"/>
      <c r="AQ87" s="168"/>
      <c r="AR87" s="168"/>
      <c r="AS87" s="168"/>
      <c r="AT87" s="168"/>
      <c r="AU87" s="167"/>
      <c r="AV87" s="168"/>
      <c r="AW87" s="168"/>
      <c r="AX87" s="168"/>
      <c r="AY87" s="168"/>
      <c r="AZ87" s="169"/>
    </row>
    <row r="88" spans="1:52" x14ac:dyDescent="0.25">
      <c r="A88" s="163">
        <v>85</v>
      </c>
      <c r="B88" s="201" t="str">
        <f>IF($A88=0,"",IFERROR(_xlfn.LET(_xlpm.x,INDEX(Attendance!$B:$B,MATCH($A88,Attendance!$A:$A,0)),IF(_xlpm.x=0,"",_xlpm.x)),""))</f>
        <v/>
      </c>
      <c r="C88" s="201" t="str">
        <f>IF($A88=0,"",IFERROR(_xlfn.LET(_xlpm.x,INDEX(Attendance!$C:$C,MATCH($A88,Attendance!$A:$A,0)),IF(_xlpm.x=0,"",_xlpm.x)),""))</f>
        <v/>
      </c>
      <c r="D88" s="201" t="str">
        <f>IF($A88=0,"",IFERROR(_xlfn.LET(_xlpm.x,INDEX(Attendance!$D:$D,MATCH($A88,Attendance!$A:$A,0)),IF(_xlpm.x=0,"",_xlpm.x)),""))</f>
        <v/>
      </c>
      <c r="E88" s="170"/>
      <c r="F88" s="171"/>
      <c r="G88" s="171"/>
      <c r="H88" s="171"/>
      <c r="I88" s="171"/>
      <c r="J88" s="171"/>
      <c r="K88" s="170"/>
      <c r="L88" s="171"/>
      <c r="M88" s="171"/>
      <c r="N88" s="171"/>
      <c r="O88" s="171"/>
      <c r="P88" s="171"/>
      <c r="Q88" s="170"/>
      <c r="R88" s="171"/>
      <c r="S88" s="171"/>
      <c r="T88" s="171"/>
      <c r="U88" s="171"/>
      <c r="V88" s="171"/>
      <c r="W88" s="170"/>
      <c r="X88" s="171"/>
      <c r="Y88" s="171"/>
      <c r="Z88" s="171"/>
      <c r="AA88" s="171"/>
      <c r="AB88" s="171"/>
      <c r="AC88" s="170"/>
      <c r="AD88" s="171"/>
      <c r="AE88" s="171"/>
      <c r="AF88" s="171"/>
      <c r="AG88" s="171"/>
      <c r="AH88" s="171"/>
      <c r="AI88" s="170"/>
      <c r="AJ88" s="171"/>
      <c r="AK88" s="171"/>
      <c r="AL88" s="171"/>
      <c r="AM88" s="171"/>
      <c r="AN88" s="171"/>
      <c r="AO88" s="170"/>
      <c r="AP88" s="171"/>
      <c r="AQ88" s="171"/>
      <c r="AR88" s="171"/>
      <c r="AS88" s="171"/>
      <c r="AT88" s="171"/>
      <c r="AU88" s="170"/>
      <c r="AV88" s="171"/>
      <c r="AW88" s="171"/>
      <c r="AX88" s="171"/>
      <c r="AY88" s="171"/>
      <c r="AZ88" s="172"/>
    </row>
    <row r="89" spans="1:52" x14ac:dyDescent="0.25">
      <c r="A89" s="75">
        <v>86</v>
      </c>
      <c r="B89" s="200" t="str">
        <f>IF($A89=0,"",IFERROR(_xlfn.LET(_xlpm.x,INDEX(Attendance!$B:$B,MATCH($A89,Attendance!$A:$A,0)),IF(_xlpm.x=0,"",_xlpm.x)),""))</f>
        <v/>
      </c>
      <c r="C89" s="200" t="str">
        <f>IF($A89=0,"",IFERROR(_xlfn.LET(_xlpm.x,INDEX(Attendance!$C:$C,MATCH($A89,Attendance!$A:$A,0)),IF(_xlpm.x=0,"",_xlpm.x)),""))</f>
        <v/>
      </c>
      <c r="D89" s="200" t="str">
        <f>IF($A89=0,"",IFERROR(_xlfn.LET(_xlpm.x,INDEX(Attendance!$D:$D,MATCH($A89,Attendance!$A:$A,0)),IF(_xlpm.x=0,"",_xlpm.x)),""))</f>
        <v/>
      </c>
      <c r="E89" s="167"/>
      <c r="F89" s="168"/>
      <c r="G89" s="168"/>
      <c r="H89" s="168"/>
      <c r="I89" s="168"/>
      <c r="J89" s="168"/>
      <c r="K89" s="167"/>
      <c r="L89" s="168"/>
      <c r="M89" s="168"/>
      <c r="N89" s="168"/>
      <c r="O89" s="168"/>
      <c r="P89" s="168"/>
      <c r="Q89" s="167"/>
      <c r="R89" s="168"/>
      <c r="S89" s="168"/>
      <c r="T89" s="168"/>
      <c r="U89" s="168"/>
      <c r="V89" s="168"/>
      <c r="W89" s="167"/>
      <c r="X89" s="168"/>
      <c r="Y89" s="168"/>
      <c r="Z89" s="168"/>
      <c r="AA89" s="168"/>
      <c r="AB89" s="168"/>
      <c r="AC89" s="167"/>
      <c r="AD89" s="168"/>
      <c r="AE89" s="168"/>
      <c r="AF89" s="168"/>
      <c r="AG89" s="168"/>
      <c r="AH89" s="168"/>
      <c r="AI89" s="167"/>
      <c r="AJ89" s="168"/>
      <c r="AK89" s="168"/>
      <c r="AL89" s="168"/>
      <c r="AM89" s="168"/>
      <c r="AN89" s="168"/>
      <c r="AO89" s="167"/>
      <c r="AP89" s="168"/>
      <c r="AQ89" s="168"/>
      <c r="AR89" s="168"/>
      <c r="AS89" s="168"/>
      <c r="AT89" s="168"/>
      <c r="AU89" s="167"/>
      <c r="AV89" s="168"/>
      <c r="AW89" s="168"/>
      <c r="AX89" s="168"/>
      <c r="AY89" s="168"/>
      <c r="AZ89" s="169"/>
    </row>
    <row r="90" spans="1:52" x14ac:dyDescent="0.25">
      <c r="A90" s="163">
        <v>87</v>
      </c>
      <c r="B90" s="201" t="str">
        <f>IF($A90=0,"",IFERROR(_xlfn.LET(_xlpm.x,INDEX(Attendance!$B:$B,MATCH($A90,Attendance!$A:$A,0)),IF(_xlpm.x=0,"",_xlpm.x)),""))</f>
        <v/>
      </c>
      <c r="C90" s="201" t="str">
        <f>IF($A90=0,"",IFERROR(_xlfn.LET(_xlpm.x,INDEX(Attendance!$C:$C,MATCH($A90,Attendance!$A:$A,0)),IF(_xlpm.x=0,"",_xlpm.x)),""))</f>
        <v/>
      </c>
      <c r="D90" s="201" t="str">
        <f>IF($A90=0,"",IFERROR(_xlfn.LET(_xlpm.x,INDEX(Attendance!$D:$D,MATCH($A90,Attendance!$A:$A,0)),IF(_xlpm.x=0,"",_xlpm.x)),""))</f>
        <v/>
      </c>
      <c r="E90" s="170"/>
      <c r="F90" s="171"/>
      <c r="G90" s="171"/>
      <c r="H90" s="171"/>
      <c r="I90" s="171"/>
      <c r="J90" s="171"/>
      <c r="K90" s="170"/>
      <c r="L90" s="171"/>
      <c r="M90" s="171"/>
      <c r="N90" s="171"/>
      <c r="O90" s="171"/>
      <c r="P90" s="171"/>
      <c r="Q90" s="170"/>
      <c r="R90" s="171"/>
      <c r="S90" s="171"/>
      <c r="T90" s="171"/>
      <c r="U90" s="171"/>
      <c r="V90" s="171"/>
      <c r="W90" s="170"/>
      <c r="X90" s="171"/>
      <c r="Y90" s="171"/>
      <c r="Z90" s="171"/>
      <c r="AA90" s="171"/>
      <c r="AB90" s="171"/>
      <c r="AC90" s="170"/>
      <c r="AD90" s="171"/>
      <c r="AE90" s="171"/>
      <c r="AF90" s="171"/>
      <c r="AG90" s="171"/>
      <c r="AH90" s="171"/>
      <c r="AI90" s="170"/>
      <c r="AJ90" s="171"/>
      <c r="AK90" s="171"/>
      <c r="AL90" s="171"/>
      <c r="AM90" s="171"/>
      <c r="AN90" s="171"/>
      <c r="AO90" s="170"/>
      <c r="AP90" s="171"/>
      <c r="AQ90" s="171"/>
      <c r="AR90" s="171"/>
      <c r="AS90" s="171"/>
      <c r="AT90" s="171"/>
      <c r="AU90" s="170"/>
      <c r="AV90" s="171"/>
      <c r="AW90" s="171"/>
      <c r="AX90" s="171"/>
      <c r="AY90" s="171"/>
      <c r="AZ90" s="172"/>
    </row>
    <row r="91" spans="1:52" x14ac:dyDescent="0.25">
      <c r="A91" s="75">
        <v>88</v>
      </c>
      <c r="B91" s="200" t="str">
        <f>IF($A91=0,"",IFERROR(_xlfn.LET(_xlpm.x,INDEX(Attendance!$B:$B,MATCH($A91,Attendance!$A:$A,0)),IF(_xlpm.x=0,"",_xlpm.x)),""))</f>
        <v/>
      </c>
      <c r="C91" s="200" t="str">
        <f>IF($A91=0,"",IFERROR(_xlfn.LET(_xlpm.x,INDEX(Attendance!$C:$C,MATCH($A91,Attendance!$A:$A,0)),IF(_xlpm.x=0,"",_xlpm.x)),""))</f>
        <v/>
      </c>
      <c r="D91" s="200" t="str">
        <f>IF($A91=0,"",IFERROR(_xlfn.LET(_xlpm.x,INDEX(Attendance!$D:$D,MATCH($A91,Attendance!$A:$A,0)),IF(_xlpm.x=0,"",_xlpm.x)),""))</f>
        <v/>
      </c>
      <c r="E91" s="167"/>
      <c r="F91" s="168"/>
      <c r="G91" s="168"/>
      <c r="H91" s="168"/>
      <c r="I91" s="168"/>
      <c r="J91" s="168"/>
      <c r="K91" s="167"/>
      <c r="L91" s="168"/>
      <c r="M91" s="168"/>
      <c r="N91" s="168"/>
      <c r="O91" s="168"/>
      <c r="P91" s="168"/>
      <c r="Q91" s="167"/>
      <c r="R91" s="168"/>
      <c r="S91" s="168"/>
      <c r="T91" s="168"/>
      <c r="U91" s="168"/>
      <c r="V91" s="168"/>
      <c r="W91" s="167"/>
      <c r="X91" s="168"/>
      <c r="Y91" s="168"/>
      <c r="Z91" s="168"/>
      <c r="AA91" s="168"/>
      <c r="AB91" s="168"/>
      <c r="AC91" s="167"/>
      <c r="AD91" s="168"/>
      <c r="AE91" s="168"/>
      <c r="AF91" s="168"/>
      <c r="AG91" s="168"/>
      <c r="AH91" s="168"/>
      <c r="AI91" s="167"/>
      <c r="AJ91" s="168"/>
      <c r="AK91" s="168"/>
      <c r="AL91" s="168"/>
      <c r="AM91" s="168"/>
      <c r="AN91" s="168"/>
      <c r="AO91" s="167"/>
      <c r="AP91" s="168"/>
      <c r="AQ91" s="168"/>
      <c r="AR91" s="168"/>
      <c r="AS91" s="168"/>
      <c r="AT91" s="168"/>
      <c r="AU91" s="167"/>
      <c r="AV91" s="168"/>
      <c r="AW91" s="168"/>
      <c r="AX91" s="168"/>
      <c r="AY91" s="168"/>
      <c r="AZ91" s="169"/>
    </row>
    <row r="92" spans="1:52" x14ac:dyDescent="0.25">
      <c r="A92" s="163">
        <v>89</v>
      </c>
      <c r="B92" s="201" t="str">
        <f>IF($A92=0,"",IFERROR(_xlfn.LET(_xlpm.x,INDEX(Attendance!$B:$B,MATCH($A92,Attendance!$A:$A,0)),IF(_xlpm.x=0,"",_xlpm.x)),""))</f>
        <v/>
      </c>
      <c r="C92" s="201" t="str">
        <f>IF($A92=0,"",IFERROR(_xlfn.LET(_xlpm.x,INDEX(Attendance!$C:$C,MATCH($A92,Attendance!$A:$A,0)),IF(_xlpm.x=0,"",_xlpm.x)),""))</f>
        <v/>
      </c>
      <c r="D92" s="201" t="str">
        <f>IF($A92=0,"",IFERROR(_xlfn.LET(_xlpm.x,INDEX(Attendance!$D:$D,MATCH($A92,Attendance!$A:$A,0)),IF(_xlpm.x=0,"",_xlpm.x)),""))</f>
        <v/>
      </c>
      <c r="E92" s="170"/>
      <c r="F92" s="171"/>
      <c r="G92" s="171"/>
      <c r="H92" s="171"/>
      <c r="I92" s="171"/>
      <c r="J92" s="171"/>
      <c r="K92" s="170"/>
      <c r="L92" s="171"/>
      <c r="M92" s="171"/>
      <c r="N92" s="171"/>
      <c r="O92" s="171"/>
      <c r="P92" s="171"/>
      <c r="Q92" s="170"/>
      <c r="R92" s="171"/>
      <c r="S92" s="171"/>
      <c r="T92" s="171"/>
      <c r="U92" s="171"/>
      <c r="V92" s="171"/>
      <c r="W92" s="170"/>
      <c r="X92" s="171"/>
      <c r="Y92" s="171"/>
      <c r="Z92" s="171"/>
      <c r="AA92" s="171"/>
      <c r="AB92" s="171"/>
      <c r="AC92" s="170"/>
      <c r="AD92" s="171"/>
      <c r="AE92" s="171"/>
      <c r="AF92" s="171"/>
      <c r="AG92" s="171"/>
      <c r="AH92" s="171"/>
      <c r="AI92" s="170"/>
      <c r="AJ92" s="171"/>
      <c r="AK92" s="171"/>
      <c r="AL92" s="171"/>
      <c r="AM92" s="171"/>
      <c r="AN92" s="171"/>
      <c r="AO92" s="170"/>
      <c r="AP92" s="171"/>
      <c r="AQ92" s="171"/>
      <c r="AR92" s="171"/>
      <c r="AS92" s="171"/>
      <c r="AT92" s="171"/>
      <c r="AU92" s="170"/>
      <c r="AV92" s="171"/>
      <c r="AW92" s="171"/>
      <c r="AX92" s="171"/>
      <c r="AY92" s="171"/>
      <c r="AZ92" s="172"/>
    </row>
    <row r="93" spans="1:52" x14ac:dyDescent="0.25">
      <c r="A93" s="75">
        <v>90</v>
      </c>
      <c r="B93" s="200" t="str">
        <f>IF($A93=0,"",IFERROR(_xlfn.LET(_xlpm.x,INDEX(Attendance!$B:$B,MATCH($A93,Attendance!$A:$A,0)),IF(_xlpm.x=0,"",_xlpm.x)),""))</f>
        <v/>
      </c>
      <c r="C93" s="200" t="str">
        <f>IF($A93=0,"",IFERROR(_xlfn.LET(_xlpm.x,INDEX(Attendance!$C:$C,MATCH($A93,Attendance!$A:$A,0)),IF(_xlpm.x=0,"",_xlpm.x)),""))</f>
        <v/>
      </c>
      <c r="D93" s="200" t="str">
        <f>IF($A93=0,"",IFERROR(_xlfn.LET(_xlpm.x,INDEX(Attendance!$D:$D,MATCH($A93,Attendance!$A:$A,0)),IF(_xlpm.x=0,"",_xlpm.x)),""))</f>
        <v/>
      </c>
      <c r="E93" s="167"/>
      <c r="F93" s="168"/>
      <c r="G93" s="168"/>
      <c r="H93" s="168"/>
      <c r="I93" s="168"/>
      <c r="J93" s="168"/>
      <c r="K93" s="167"/>
      <c r="L93" s="168"/>
      <c r="M93" s="168"/>
      <c r="N93" s="168"/>
      <c r="O93" s="168"/>
      <c r="P93" s="168"/>
      <c r="Q93" s="167"/>
      <c r="R93" s="168"/>
      <c r="S93" s="168"/>
      <c r="T93" s="168"/>
      <c r="U93" s="168"/>
      <c r="V93" s="168"/>
      <c r="W93" s="167"/>
      <c r="X93" s="168"/>
      <c r="Y93" s="168"/>
      <c r="Z93" s="168"/>
      <c r="AA93" s="168"/>
      <c r="AB93" s="168"/>
      <c r="AC93" s="167"/>
      <c r="AD93" s="168"/>
      <c r="AE93" s="168"/>
      <c r="AF93" s="168"/>
      <c r="AG93" s="168"/>
      <c r="AH93" s="168"/>
      <c r="AI93" s="167"/>
      <c r="AJ93" s="168"/>
      <c r="AK93" s="168"/>
      <c r="AL93" s="168"/>
      <c r="AM93" s="168"/>
      <c r="AN93" s="168"/>
      <c r="AO93" s="167"/>
      <c r="AP93" s="168"/>
      <c r="AQ93" s="168"/>
      <c r="AR93" s="168"/>
      <c r="AS93" s="168"/>
      <c r="AT93" s="168"/>
      <c r="AU93" s="167"/>
      <c r="AV93" s="168"/>
      <c r="AW93" s="168"/>
      <c r="AX93" s="168"/>
      <c r="AY93" s="168"/>
      <c r="AZ93" s="169"/>
    </row>
    <row r="94" spans="1:52" x14ac:dyDescent="0.25">
      <c r="A94" s="163">
        <v>91</v>
      </c>
      <c r="B94" s="201" t="str">
        <f>IF($A94=0,"",IFERROR(_xlfn.LET(_xlpm.x,INDEX(Attendance!$B:$B,MATCH($A94,Attendance!$A:$A,0)),IF(_xlpm.x=0,"",_xlpm.x)),""))</f>
        <v/>
      </c>
      <c r="C94" s="201" t="str">
        <f>IF($A94=0,"",IFERROR(_xlfn.LET(_xlpm.x,INDEX(Attendance!$C:$C,MATCH($A94,Attendance!$A:$A,0)),IF(_xlpm.x=0,"",_xlpm.x)),""))</f>
        <v/>
      </c>
      <c r="D94" s="201" t="str">
        <f>IF($A94=0,"",IFERROR(_xlfn.LET(_xlpm.x,INDEX(Attendance!$D:$D,MATCH($A94,Attendance!$A:$A,0)),IF(_xlpm.x=0,"",_xlpm.x)),""))</f>
        <v/>
      </c>
      <c r="E94" s="170"/>
      <c r="F94" s="171"/>
      <c r="G94" s="171"/>
      <c r="H94" s="171"/>
      <c r="I94" s="171"/>
      <c r="J94" s="171"/>
      <c r="K94" s="170"/>
      <c r="L94" s="171"/>
      <c r="M94" s="171"/>
      <c r="N94" s="171"/>
      <c r="O94" s="171"/>
      <c r="P94" s="171"/>
      <c r="Q94" s="170"/>
      <c r="R94" s="171"/>
      <c r="S94" s="171"/>
      <c r="T94" s="171"/>
      <c r="U94" s="171"/>
      <c r="V94" s="171"/>
      <c r="W94" s="170"/>
      <c r="X94" s="171"/>
      <c r="Y94" s="171"/>
      <c r="Z94" s="171"/>
      <c r="AA94" s="171"/>
      <c r="AB94" s="171"/>
      <c r="AC94" s="170"/>
      <c r="AD94" s="171"/>
      <c r="AE94" s="171"/>
      <c r="AF94" s="171"/>
      <c r="AG94" s="171"/>
      <c r="AH94" s="171"/>
      <c r="AI94" s="170"/>
      <c r="AJ94" s="171"/>
      <c r="AK94" s="171"/>
      <c r="AL94" s="171"/>
      <c r="AM94" s="171"/>
      <c r="AN94" s="171"/>
      <c r="AO94" s="170"/>
      <c r="AP94" s="171"/>
      <c r="AQ94" s="171"/>
      <c r="AR94" s="171"/>
      <c r="AS94" s="171"/>
      <c r="AT94" s="171"/>
      <c r="AU94" s="170"/>
      <c r="AV94" s="171"/>
      <c r="AW94" s="171"/>
      <c r="AX94" s="171"/>
      <c r="AY94" s="171"/>
      <c r="AZ94" s="172"/>
    </row>
    <row r="95" spans="1:52" x14ac:dyDescent="0.25">
      <c r="A95" s="75">
        <v>92</v>
      </c>
      <c r="B95" s="200" t="str">
        <f>IF($A95=0,"",IFERROR(_xlfn.LET(_xlpm.x,INDEX(Attendance!$B:$B,MATCH($A95,Attendance!$A:$A,0)),IF(_xlpm.x=0,"",_xlpm.x)),""))</f>
        <v/>
      </c>
      <c r="C95" s="200" t="str">
        <f>IF($A95=0,"",IFERROR(_xlfn.LET(_xlpm.x,INDEX(Attendance!$C:$C,MATCH($A95,Attendance!$A:$A,0)),IF(_xlpm.x=0,"",_xlpm.x)),""))</f>
        <v/>
      </c>
      <c r="D95" s="200" t="str">
        <f>IF($A95=0,"",IFERROR(_xlfn.LET(_xlpm.x,INDEX(Attendance!$D:$D,MATCH($A95,Attendance!$A:$A,0)),IF(_xlpm.x=0,"",_xlpm.x)),""))</f>
        <v/>
      </c>
      <c r="E95" s="167"/>
      <c r="F95" s="168"/>
      <c r="G95" s="168"/>
      <c r="H95" s="168"/>
      <c r="I95" s="168"/>
      <c r="J95" s="168"/>
      <c r="K95" s="167"/>
      <c r="L95" s="168"/>
      <c r="M95" s="168"/>
      <c r="N95" s="168"/>
      <c r="O95" s="168"/>
      <c r="P95" s="168"/>
      <c r="Q95" s="167"/>
      <c r="R95" s="168"/>
      <c r="S95" s="168"/>
      <c r="T95" s="168"/>
      <c r="U95" s="168"/>
      <c r="V95" s="168"/>
      <c r="W95" s="167"/>
      <c r="X95" s="168"/>
      <c r="Y95" s="168"/>
      <c r="Z95" s="168"/>
      <c r="AA95" s="168"/>
      <c r="AB95" s="168"/>
      <c r="AC95" s="167"/>
      <c r="AD95" s="168"/>
      <c r="AE95" s="168"/>
      <c r="AF95" s="168"/>
      <c r="AG95" s="168"/>
      <c r="AH95" s="168"/>
      <c r="AI95" s="167"/>
      <c r="AJ95" s="168"/>
      <c r="AK95" s="168"/>
      <c r="AL95" s="168"/>
      <c r="AM95" s="168"/>
      <c r="AN95" s="168"/>
      <c r="AO95" s="167"/>
      <c r="AP95" s="168"/>
      <c r="AQ95" s="168"/>
      <c r="AR95" s="168"/>
      <c r="AS95" s="168"/>
      <c r="AT95" s="168"/>
      <c r="AU95" s="167"/>
      <c r="AV95" s="168"/>
      <c r="AW95" s="168"/>
      <c r="AX95" s="168"/>
      <c r="AY95" s="168"/>
      <c r="AZ95" s="169"/>
    </row>
    <row r="96" spans="1:52" x14ac:dyDescent="0.25">
      <c r="A96" s="163">
        <v>93</v>
      </c>
      <c r="B96" s="201" t="str">
        <f>IF($A96=0,"",IFERROR(_xlfn.LET(_xlpm.x,INDEX(Attendance!$B:$B,MATCH($A96,Attendance!$A:$A,0)),IF(_xlpm.x=0,"",_xlpm.x)),""))</f>
        <v/>
      </c>
      <c r="C96" s="201" t="str">
        <f>IF($A96=0,"",IFERROR(_xlfn.LET(_xlpm.x,INDEX(Attendance!$C:$C,MATCH($A96,Attendance!$A:$A,0)),IF(_xlpm.x=0,"",_xlpm.x)),""))</f>
        <v/>
      </c>
      <c r="D96" s="201" t="str">
        <f>IF($A96=0,"",IFERROR(_xlfn.LET(_xlpm.x,INDEX(Attendance!$D:$D,MATCH($A96,Attendance!$A:$A,0)),IF(_xlpm.x=0,"",_xlpm.x)),""))</f>
        <v/>
      </c>
      <c r="E96" s="170"/>
      <c r="F96" s="171"/>
      <c r="G96" s="171"/>
      <c r="H96" s="171"/>
      <c r="I96" s="171"/>
      <c r="J96" s="171"/>
      <c r="K96" s="170"/>
      <c r="L96" s="171"/>
      <c r="M96" s="171"/>
      <c r="N96" s="171"/>
      <c r="O96" s="171"/>
      <c r="P96" s="171"/>
      <c r="Q96" s="170"/>
      <c r="R96" s="171"/>
      <c r="S96" s="171"/>
      <c r="T96" s="171"/>
      <c r="U96" s="171"/>
      <c r="V96" s="171"/>
      <c r="W96" s="170"/>
      <c r="X96" s="171"/>
      <c r="Y96" s="171"/>
      <c r="Z96" s="171"/>
      <c r="AA96" s="171"/>
      <c r="AB96" s="171"/>
      <c r="AC96" s="170"/>
      <c r="AD96" s="171"/>
      <c r="AE96" s="171"/>
      <c r="AF96" s="171"/>
      <c r="AG96" s="171"/>
      <c r="AH96" s="171"/>
      <c r="AI96" s="170"/>
      <c r="AJ96" s="171"/>
      <c r="AK96" s="171"/>
      <c r="AL96" s="171"/>
      <c r="AM96" s="171"/>
      <c r="AN96" s="171"/>
      <c r="AO96" s="170"/>
      <c r="AP96" s="171"/>
      <c r="AQ96" s="171"/>
      <c r="AR96" s="171"/>
      <c r="AS96" s="171"/>
      <c r="AT96" s="171"/>
      <c r="AU96" s="170"/>
      <c r="AV96" s="171"/>
      <c r="AW96" s="171"/>
      <c r="AX96" s="171"/>
      <c r="AY96" s="171"/>
      <c r="AZ96" s="172"/>
    </row>
    <row r="97" spans="1:52" x14ac:dyDescent="0.25">
      <c r="A97" s="75">
        <v>94</v>
      </c>
      <c r="B97" s="200" t="str">
        <f>IF($A97=0,"",IFERROR(_xlfn.LET(_xlpm.x,INDEX(Attendance!$B:$B,MATCH($A97,Attendance!$A:$A,0)),IF(_xlpm.x=0,"",_xlpm.x)),""))</f>
        <v/>
      </c>
      <c r="C97" s="200" t="str">
        <f>IF($A97=0,"",IFERROR(_xlfn.LET(_xlpm.x,INDEX(Attendance!$C:$C,MATCH($A97,Attendance!$A:$A,0)),IF(_xlpm.x=0,"",_xlpm.x)),""))</f>
        <v/>
      </c>
      <c r="D97" s="200" t="str">
        <f>IF($A97=0,"",IFERROR(_xlfn.LET(_xlpm.x,INDEX(Attendance!$D:$D,MATCH($A97,Attendance!$A:$A,0)),IF(_xlpm.x=0,"",_xlpm.x)),""))</f>
        <v/>
      </c>
      <c r="E97" s="167"/>
      <c r="F97" s="168"/>
      <c r="G97" s="168"/>
      <c r="H97" s="168"/>
      <c r="I97" s="168"/>
      <c r="J97" s="168"/>
      <c r="K97" s="167"/>
      <c r="L97" s="168"/>
      <c r="M97" s="168"/>
      <c r="N97" s="168"/>
      <c r="O97" s="168"/>
      <c r="P97" s="168"/>
      <c r="Q97" s="167"/>
      <c r="R97" s="168"/>
      <c r="S97" s="168"/>
      <c r="T97" s="168"/>
      <c r="U97" s="168"/>
      <c r="V97" s="168"/>
      <c r="W97" s="167"/>
      <c r="X97" s="168"/>
      <c r="Y97" s="168"/>
      <c r="Z97" s="168"/>
      <c r="AA97" s="168"/>
      <c r="AB97" s="168"/>
      <c r="AC97" s="167"/>
      <c r="AD97" s="168"/>
      <c r="AE97" s="168"/>
      <c r="AF97" s="168"/>
      <c r="AG97" s="168"/>
      <c r="AH97" s="168"/>
      <c r="AI97" s="167"/>
      <c r="AJ97" s="168"/>
      <c r="AK97" s="168"/>
      <c r="AL97" s="168"/>
      <c r="AM97" s="168"/>
      <c r="AN97" s="168"/>
      <c r="AO97" s="167"/>
      <c r="AP97" s="168"/>
      <c r="AQ97" s="168"/>
      <c r="AR97" s="168"/>
      <c r="AS97" s="168"/>
      <c r="AT97" s="168"/>
      <c r="AU97" s="167"/>
      <c r="AV97" s="168"/>
      <c r="AW97" s="168"/>
      <c r="AX97" s="168"/>
      <c r="AY97" s="168"/>
      <c r="AZ97" s="169"/>
    </row>
    <row r="98" spans="1:52" x14ac:dyDescent="0.25">
      <c r="A98" s="163">
        <v>95</v>
      </c>
      <c r="B98" s="201" t="str">
        <f>IF($A98=0,"",IFERROR(_xlfn.LET(_xlpm.x,INDEX(Attendance!$B:$B,MATCH($A98,Attendance!$A:$A,0)),IF(_xlpm.x=0,"",_xlpm.x)),""))</f>
        <v/>
      </c>
      <c r="C98" s="201" t="str">
        <f>IF($A98=0,"",IFERROR(_xlfn.LET(_xlpm.x,INDEX(Attendance!$C:$C,MATCH($A98,Attendance!$A:$A,0)),IF(_xlpm.x=0,"",_xlpm.x)),""))</f>
        <v/>
      </c>
      <c r="D98" s="201" t="str">
        <f>IF($A98=0,"",IFERROR(_xlfn.LET(_xlpm.x,INDEX(Attendance!$D:$D,MATCH($A98,Attendance!$A:$A,0)),IF(_xlpm.x=0,"",_xlpm.x)),""))</f>
        <v/>
      </c>
      <c r="E98" s="170"/>
      <c r="F98" s="171"/>
      <c r="G98" s="171"/>
      <c r="H98" s="171"/>
      <c r="I98" s="171"/>
      <c r="J98" s="171"/>
      <c r="K98" s="170"/>
      <c r="L98" s="171"/>
      <c r="M98" s="171"/>
      <c r="N98" s="171"/>
      <c r="O98" s="171"/>
      <c r="P98" s="171"/>
      <c r="Q98" s="170"/>
      <c r="R98" s="171"/>
      <c r="S98" s="171"/>
      <c r="T98" s="171"/>
      <c r="U98" s="171"/>
      <c r="V98" s="171"/>
      <c r="W98" s="170"/>
      <c r="X98" s="171"/>
      <c r="Y98" s="171"/>
      <c r="Z98" s="171"/>
      <c r="AA98" s="171"/>
      <c r="AB98" s="171"/>
      <c r="AC98" s="170"/>
      <c r="AD98" s="171"/>
      <c r="AE98" s="171"/>
      <c r="AF98" s="171"/>
      <c r="AG98" s="171"/>
      <c r="AH98" s="171"/>
      <c r="AI98" s="170"/>
      <c r="AJ98" s="171"/>
      <c r="AK98" s="171"/>
      <c r="AL98" s="171"/>
      <c r="AM98" s="171"/>
      <c r="AN98" s="171"/>
      <c r="AO98" s="170"/>
      <c r="AP98" s="171"/>
      <c r="AQ98" s="171"/>
      <c r="AR98" s="171"/>
      <c r="AS98" s="171"/>
      <c r="AT98" s="171"/>
      <c r="AU98" s="170"/>
      <c r="AV98" s="171"/>
      <c r="AW98" s="171"/>
      <c r="AX98" s="171"/>
      <c r="AY98" s="171"/>
      <c r="AZ98" s="172"/>
    </row>
    <row r="99" spans="1:52" x14ac:dyDescent="0.25">
      <c r="A99" s="75">
        <v>96</v>
      </c>
      <c r="B99" s="200" t="str">
        <f>IF($A99=0,"",IFERROR(_xlfn.LET(_xlpm.x,INDEX(Attendance!$B:$B,MATCH($A99,Attendance!$A:$A,0)),IF(_xlpm.x=0,"",_xlpm.x)),""))</f>
        <v/>
      </c>
      <c r="C99" s="200" t="str">
        <f>IF($A99=0,"",IFERROR(_xlfn.LET(_xlpm.x,INDEX(Attendance!$C:$C,MATCH($A99,Attendance!$A:$A,0)),IF(_xlpm.x=0,"",_xlpm.x)),""))</f>
        <v/>
      </c>
      <c r="D99" s="200" t="str">
        <f>IF($A99=0,"",IFERROR(_xlfn.LET(_xlpm.x,INDEX(Attendance!$D:$D,MATCH($A99,Attendance!$A:$A,0)),IF(_xlpm.x=0,"",_xlpm.x)),""))</f>
        <v/>
      </c>
      <c r="E99" s="167"/>
      <c r="F99" s="168"/>
      <c r="G99" s="168"/>
      <c r="H99" s="168"/>
      <c r="I99" s="168"/>
      <c r="J99" s="168"/>
      <c r="K99" s="167"/>
      <c r="L99" s="168"/>
      <c r="M99" s="168"/>
      <c r="N99" s="168"/>
      <c r="O99" s="168"/>
      <c r="P99" s="168"/>
      <c r="Q99" s="167"/>
      <c r="R99" s="168"/>
      <c r="S99" s="168"/>
      <c r="T99" s="168"/>
      <c r="U99" s="168"/>
      <c r="V99" s="168"/>
      <c r="W99" s="167"/>
      <c r="X99" s="168"/>
      <c r="Y99" s="168"/>
      <c r="Z99" s="168"/>
      <c r="AA99" s="168"/>
      <c r="AB99" s="168"/>
      <c r="AC99" s="167"/>
      <c r="AD99" s="168"/>
      <c r="AE99" s="168"/>
      <c r="AF99" s="168"/>
      <c r="AG99" s="168"/>
      <c r="AH99" s="168"/>
      <c r="AI99" s="167"/>
      <c r="AJ99" s="168"/>
      <c r="AK99" s="168"/>
      <c r="AL99" s="168"/>
      <c r="AM99" s="168"/>
      <c r="AN99" s="168"/>
      <c r="AO99" s="167"/>
      <c r="AP99" s="168"/>
      <c r="AQ99" s="168"/>
      <c r="AR99" s="168"/>
      <c r="AS99" s="168"/>
      <c r="AT99" s="168"/>
      <c r="AU99" s="167"/>
      <c r="AV99" s="168"/>
      <c r="AW99" s="168"/>
      <c r="AX99" s="168"/>
      <c r="AY99" s="168"/>
      <c r="AZ99" s="169"/>
    </row>
    <row r="100" spans="1:52" x14ac:dyDescent="0.25">
      <c r="A100" s="163">
        <v>97</v>
      </c>
      <c r="B100" s="201" t="str">
        <f>IF($A100=0,"",IFERROR(_xlfn.LET(_xlpm.x,INDEX(Attendance!$B:$B,MATCH($A100,Attendance!$A:$A,0)),IF(_xlpm.x=0,"",_xlpm.x)),""))</f>
        <v/>
      </c>
      <c r="C100" s="201" t="str">
        <f>IF($A100=0,"",IFERROR(_xlfn.LET(_xlpm.x,INDEX(Attendance!$C:$C,MATCH($A100,Attendance!$A:$A,0)),IF(_xlpm.x=0,"",_xlpm.x)),""))</f>
        <v/>
      </c>
      <c r="D100" s="201" t="str">
        <f>IF($A100=0,"",IFERROR(_xlfn.LET(_xlpm.x,INDEX(Attendance!$D:$D,MATCH($A100,Attendance!$A:$A,0)),IF(_xlpm.x=0,"",_xlpm.x)),""))</f>
        <v/>
      </c>
      <c r="E100" s="170"/>
      <c r="F100" s="171"/>
      <c r="G100" s="171"/>
      <c r="H100" s="171"/>
      <c r="I100" s="171"/>
      <c r="J100" s="171"/>
      <c r="K100" s="170"/>
      <c r="L100" s="171"/>
      <c r="M100" s="171"/>
      <c r="N100" s="171"/>
      <c r="O100" s="171"/>
      <c r="P100" s="171"/>
      <c r="Q100" s="170"/>
      <c r="R100" s="171"/>
      <c r="S100" s="171"/>
      <c r="T100" s="171"/>
      <c r="U100" s="171"/>
      <c r="V100" s="171"/>
      <c r="W100" s="170"/>
      <c r="X100" s="171"/>
      <c r="Y100" s="171"/>
      <c r="Z100" s="171"/>
      <c r="AA100" s="171"/>
      <c r="AB100" s="171"/>
      <c r="AC100" s="170"/>
      <c r="AD100" s="171"/>
      <c r="AE100" s="171"/>
      <c r="AF100" s="171"/>
      <c r="AG100" s="171"/>
      <c r="AH100" s="171"/>
      <c r="AI100" s="170"/>
      <c r="AJ100" s="171"/>
      <c r="AK100" s="171"/>
      <c r="AL100" s="171"/>
      <c r="AM100" s="171"/>
      <c r="AN100" s="171"/>
      <c r="AO100" s="170"/>
      <c r="AP100" s="171"/>
      <c r="AQ100" s="171"/>
      <c r="AR100" s="171"/>
      <c r="AS100" s="171"/>
      <c r="AT100" s="171"/>
      <c r="AU100" s="170"/>
      <c r="AV100" s="171"/>
      <c r="AW100" s="171"/>
      <c r="AX100" s="171"/>
      <c r="AY100" s="171"/>
      <c r="AZ100" s="172"/>
    </row>
    <row r="101" spans="1:52" x14ac:dyDescent="0.25">
      <c r="A101" s="75">
        <v>98</v>
      </c>
      <c r="B101" s="200" t="str">
        <f>IF($A101=0,"",IFERROR(_xlfn.LET(_xlpm.x,INDEX(Attendance!$B:$B,MATCH($A101,Attendance!$A:$A,0)),IF(_xlpm.x=0,"",_xlpm.x)),""))</f>
        <v/>
      </c>
      <c r="C101" s="200" t="str">
        <f>IF($A101=0,"",IFERROR(_xlfn.LET(_xlpm.x,INDEX(Attendance!$C:$C,MATCH($A101,Attendance!$A:$A,0)),IF(_xlpm.x=0,"",_xlpm.x)),""))</f>
        <v/>
      </c>
      <c r="D101" s="200" t="str">
        <f>IF($A101=0,"",IFERROR(_xlfn.LET(_xlpm.x,INDEX(Attendance!$D:$D,MATCH($A101,Attendance!$A:$A,0)),IF(_xlpm.x=0,"",_xlpm.x)),""))</f>
        <v/>
      </c>
      <c r="E101" s="167"/>
      <c r="F101" s="168"/>
      <c r="G101" s="168"/>
      <c r="H101" s="168"/>
      <c r="I101" s="168"/>
      <c r="J101" s="168"/>
      <c r="K101" s="167"/>
      <c r="L101" s="168"/>
      <c r="M101" s="168"/>
      <c r="N101" s="168"/>
      <c r="O101" s="168"/>
      <c r="P101" s="168"/>
      <c r="Q101" s="167"/>
      <c r="R101" s="168"/>
      <c r="S101" s="168"/>
      <c r="T101" s="168"/>
      <c r="U101" s="168"/>
      <c r="V101" s="168"/>
      <c r="W101" s="167"/>
      <c r="X101" s="168"/>
      <c r="Y101" s="168"/>
      <c r="Z101" s="168"/>
      <c r="AA101" s="168"/>
      <c r="AB101" s="168"/>
      <c r="AC101" s="167"/>
      <c r="AD101" s="168"/>
      <c r="AE101" s="168"/>
      <c r="AF101" s="168"/>
      <c r="AG101" s="168"/>
      <c r="AH101" s="168"/>
      <c r="AI101" s="167"/>
      <c r="AJ101" s="168"/>
      <c r="AK101" s="168"/>
      <c r="AL101" s="168"/>
      <c r="AM101" s="168"/>
      <c r="AN101" s="168"/>
      <c r="AO101" s="167"/>
      <c r="AP101" s="168"/>
      <c r="AQ101" s="168"/>
      <c r="AR101" s="168"/>
      <c r="AS101" s="168"/>
      <c r="AT101" s="168"/>
      <c r="AU101" s="167"/>
      <c r="AV101" s="168"/>
      <c r="AW101" s="168"/>
      <c r="AX101" s="168"/>
      <c r="AY101" s="168"/>
      <c r="AZ101" s="169"/>
    </row>
    <row r="102" spans="1:52" x14ac:dyDescent="0.25">
      <c r="A102" s="163">
        <v>99</v>
      </c>
      <c r="B102" s="201" t="str">
        <f>IF($A102=0,"",IFERROR(_xlfn.LET(_xlpm.x,INDEX(Attendance!$B:$B,MATCH($A102,Attendance!$A:$A,0)),IF(_xlpm.x=0,"",_xlpm.x)),""))</f>
        <v/>
      </c>
      <c r="C102" s="201" t="str">
        <f>IF($A102=0,"",IFERROR(_xlfn.LET(_xlpm.x,INDEX(Attendance!$C:$C,MATCH($A102,Attendance!$A:$A,0)),IF(_xlpm.x=0,"",_xlpm.x)),""))</f>
        <v/>
      </c>
      <c r="D102" s="201" t="str">
        <f>IF($A102=0,"",IFERROR(_xlfn.LET(_xlpm.x,INDEX(Attendance!$D:$D,MATCH($A102,Attendance!$A:$A,0)),IF(_xlpm.x=0,"",_xlpm.x)),""))</f>
        <v/>
      </c>
      <c r="E102" s="170"/>
      <c r="F102" s="171"/>
      <c r="G102" s="171"/>
      <c r="H102" s="171"/>
      <c r="I102" s="171"/>
      <c r="J102" s="171"/>
      <c r="K102" s="170"/>
      <c r="L102" s="171"/>
      <c r="M102" s="171"/>
      <c r="N102" s="171"/>
      <c r="O102" s="171"/>
      <c r="P102" s="171"/>
      <c r="Q102" s="170"/>
      <c r="R102" s="171"/>
      <c r="S102" s="171"/>
      <c r="T102" s="171"/>
      <c r="U102" s="171"/>
      <c r="V102" s="171"/>
      <c r="W102" s="170"/>
      <c r="X102" s="171"/>
      <c r="Y102" s="171"/>
      <c r="Z102" s="171"/>
      <c r="AA102" s="171"/>
      <c r="AB102" s="171"/>
      <c r="AC102" s="170"/>
      <c r="AD102" s="171"/>
      <c r="AE102" s="171"/>
      <c r="AF102" s="171"/>
      <c r="AG102" s="171"/>
      <c r="AH102" s="171"/>
      <c r="AI102" s="170"/>
      <c r="AJ102" s="171"/>
      <c r="AK102" s="171"/>
      <c r="AL102" s="171"/>
      <c r="AM102" s="171"/>
      <c r="AN102" s="171"/>
      <c r="AO102" s="170"/>
      <c r="AP102" s="171"/>
      <c r="AQ102" s="171"/>
      <c r="AR102" s="171"/>
      <c r="AS102" s="171"/>
      <c r="AT102" s="171"/>
      <c r="AU102" s="170"/>
      <c r="AV102" s="171"/>
      <c r="AW102" s="171"/>
      <c r="AX102" s="171"/>
      <c r="AY102" s="171"/>
      <c r="AZ102" s="172"/>
    </row>
    <row r="103" spans="1:52" x14ac:dyDescent="0.25">
      <c r="A103" s="75">
        <v>100</v>
      </c>
      <c r="B103" s="200" t="str">
        <f>IF($A103=0,"",IFERROR(_xlfn.LET(_xlpm.x,INDEX(Attendance!$B:$B,MATCH($A103,Attendance!$A:$A,0)),IF(_xlpm.x=0,"",_xlpm.x)),""))</f>
        <v/>
      </c>
      <c r="C103" s="200" t="str">
        <f>IF($A103=0,"",IFERROR(_xlfn.LET(_xlpm.x,INDEX(Attendance!$C:$C,MATCH($A103,Attendance!$A:$A,0)),IF(_xlpm.x=0,"",_xlpm.x)),""))</f>
        <v/>
      </c>
      <c r="D103" s="200" t="str">
        <f>IF($A103=0,"",IFERROR(_xlfn.LET(_xlpm.x,INDEX(Attendance!$D:$D,MATCH($A103,Attendance!$A:$A,0)),IF(_xlpm.x=0,"",_xlpm.x)),""))</f>
        <v/>
      </c>
      <c r="E103" s="167"/>
      <c r="F103" s="168"/>
      <c r="G103" s="168"/>
      <c r="H103" s="168"/>
      <c r="I103" s="168"/>
      <c r="J103" s="168"/>
      <c r="K103" s="167"/>
      <c r="L103" s="168"/>
      <c r="M103" s="168"/>
      <c r="N103" s="168"/>
      <c r="O103" s="168"/>
      <c r="P103" s="168"/>
      <c r="Q103" s="167"/>
      <c r="R103" s="168"/>
      <c r="S103" s="168"/>
      <c r="T103" s="168"/>
      <c r="U103" s="168"/>
      <c r="V103" s="168"/>
      <c r="W103" s="167"/>
      <c r="X103" s="168"/>
      <c r="Y103" s="168"/>
      <c r="Z103" s="168"/>
      <c r="AA103" s="168"/>
      <c r="AB103" s="168"/>
      <c r="AC103" s="167"/>
      <c r="AD103" s="168"/>
      <c r="AE103" s="168"/>
      <c r="AF103" s="168"/>
      <c r="AG103" s="168"/>
      <c r="AH103" s="168"/>
      <c r="AI103" s="167"/>
      <c r="AJ103" s="168"/>
      <c r="AK103" s="168"/>
      <c r="AL103" s="168"/>
      <c r="AM103" s="168"/>
      <c r="AN103" s="168"/>
      <c r="AO103" s="167"/>
      <c r="AP103" s="168"/>
      <c r="AQ103" s="168"/>
      <c r="AR103" s="168"/>
      <c r="AS103" s="168"/>
      <c r="AT103" s="168"/>
      <c r="AU103" s="167"/>
      <c r="AV103" s="168"/>
      <c r="AW103" s="168"/>
      <c r="AX103" s="168"/>
      <c r="AY103" s="168"/>
      <c r="AZ103" s="169"/>
    </row>
    <row r="104" spans="1:52" x14ac:dyDescent="0.25">
      <c r="A104" s="163">
        <v>101</v>
      </c>
      <c r="B104" s="201" t="str">
        <f>IF($A104=0,"",IFERROR(_xlfn.LET(_xlpm.x,INDEX(Attendance!$B:$B,MATCH($A104,Attendance!$A:$A,0)),IF(_xlpm.x=0,"",_xlpm.x)),""))</f>
        <v/>
      </c>
      <c r="C104" s="201" t="str">
        <f>IF($A104=0,"",IFERROR(_xlfn.LET(_xlpm.x,INDEX(Attendance!$C:$C,MATCH($A104,Attendance!$A:$A,0)),IF(_xlpm.x=0,"",_xlpm.x)),""))</f>
        <v/>
      </c>
      <c r="D104" s="201" t="str">
        <f>IF($A104=0,"",IFERROR(_xlfn.LET(_xlpm.x,INDEX(Attendance!$D:$D,MATCH($A104,Attendance!$A:$A,0)),IF(_xlpm.x=0,"",_xlpm.x)),""))</f>
        <v/>
      </c>
      <c r="E104" s="170"/>
      <c r="F104" s="171"/>
      <c r="G104" s="171"/>
      <c r="H104" s="171"/>
      <c r="I104" s="171"/>
      <c r="J104" s="171"/>
      <c r="K104" s="170"/>
      <c r="L104" s="171"/>
      <c r="M104" s="171"/>
      <c r="N104" s="171"/>
      <c r="O104" s="171"/>
      <c r="P104" s="171"/>
      <c r="Q104" s="170"/>
      <c r="R104" s="171"/>
      <c r="S104" s="171"/>
      <c r="T104" s="171"/>
      <c r="U104" s="171"/>
      <c r="V104" s="171"/>
      <c r="W104" s="170"/>
      <c r="X104" s="171"/>
      <c r="Y104" s="171"/>
      <c r="Z104" s="171"/>
      <c r="AA104" s="171"/>
      <c r="AB104" s="171"/>
      <c r="AC104" s="170"/>
      <c r="AD104" s="171"/>
      <c r="AE104" s="171"/>
      <c r="AF104" s="171"/>
      <c r="AG104" s="171"/>
      <c r="AH104" s="171"/>
      <c r="AI104" s="170"/>
      <c r="AJ104" s="171"/>
      <c r="AK104" s="171"/>
      <c r="AL104" s="171"/>
      <c r="AM104" s="171"/>
      <c r="AN104" s="171"/>
      <c r="AO104" s="170"/>
      <c r="AP104" s="171"/>
      <c r="AQ104" s="171"/>
      <c r="AR104" s="171"/>
      <c r="AS104" s="171"/>
      <c r="AT104" s="171"/>
      <c r="AU104" s="170"/>
      <c r="AV104" s="171"/>
      <c r="AW104" s="171"/>
      <c r="AX104" s="171"/>
      <c r="AY104" s="171"/>
      <c r="AZ104" s="172"/>
    </row>
    <row r="105" spans="1:52" x14ac:dyDescent="0.25">
      <c r="A105" s="75">
        <v>102</v>
      </c>
      <c r="B105" s="200" t="str">
        <f>IF($A105=0,"",IFERROR(_xlfn.LET(_xlpm.x,INDEX(Attendance!$B:$B,MATCH($A105,Attendance!$A:$A,0)),IF(_xlpm.x=0,"",_xlpm.x)),""))</f>
        <v/>
      </c>
      <c r="C105" s="200" t="str">
        <f>IF($A105=0,"",IFERROR(_xlfn.LET(_xlpm.x,INDEX(Attendance!$C:$C,MATCH($A105,Attendance!$A:$A,0)),IF(_xlpm.x=0,"",_xlpm.x)),""))</f>
        <v/>
      </c>
      <c r="D105" s="200" t="str">
        <f>IF($A105=0,"",IFERROR(_xlfn.LET(_xlpm.x,INDEX(Attendance!$D:$D,MATCH($A105,Attendance!$A:$A,0)),IF(_xlpm.x=0,"",_xlpm.x)),""))</f>
        <v/>
      </c>
      <c r="E105" s="167"/>
      <c r="F105" s="168"/>
      <c r="G105" s="168"/>
      <c r="H105" s="168"/>
      <c r="I105" s="168"/>
      <c r="J105" s="168"/>
      <c r="K105" s="167"/>
      <c r="L105" s="168"/>
      <c r="M105" s="168"/>
      <c r="N105" s="168"/>
      <c r="O105" s="168"/>
      <c r="P105" s="168"/>
      <c r="Q105" s="167"/>
      <c r="R105" s="168"/>
      <c r="S105" s="168"/>
      <c r="T105" s="168"/>
      <c r="U105" s="168"/>
      <c r="V105" s="168"/>
      <c r="W105" s="167"/>
      <c r="X105" s="168"/>
      <c r="Y105" s="168"/>
      <c r="Z105" s="168"/>
      <c r="AA105" s="168"/>
      <c r="AB105" s="168"/>
      <c r="AC105" s="167"/>
      <c r="AD105" s="168"/>
      <c r="AE105" s="168"/>
      <c r="AF105" s="168"/>
      <c r="AG105" s="168"/>
      <c r="AH105" s="168"/>
      <c r="AI105" s="167"/>
      <c r="AJ105" s="168"/>
      <c r="AK105" s="168"/>
      <c r="AL105" s="168"/>
      <c r="AM105" s="168"/>
      <c r="AN105" s="168"/>
      <c r="AO105" s="167"/>
      <c r="AP105" s="168"/>
      <c r="AQ105" s="168"/>
      <c r="AR105" s="168"/>
      <c r="AS105" s="168"/>
      <c r="AT105" s="168"/>
      <c r="AU105" s="167"/>
      <c r="AV105" s="168"/>
      <c r="AW105" s="168"/>
      <c r="AX105" s="168"/>
      <c r="AY105" s="168"/>
      <c r="AZ105" s="169"/>
    </row>
    <row r="106" spans="1:52" x14ac:dyDescent="0.25">
      <c r="A106" s="163">
        <v>103</v>
      </c>
      <c r="B106" s="201" t="str">
        <f>IF($A106=0,"",IFERROR(_xlfn.LET(_xlpm.x,INDEX(Attendance!$B:$B,MATCH($A106,Attendance!$A:$A,0)),IF(_xlpm.x=0,"",_xlpm.x)),""))</f>
        <v/>
      </c>
      <c r="C106" s="201" t="str">
        <f>IF($A106=0,"",IFERROR(_xlfn.LET(_xlpm.x,INDEX(Attendance!$C:$C,MATCH($A106,Attendance!$A:$A,0)),IF(_xlpm.x=0,"",_xlpm.x)),""))</f>
        <v/>
      </c>
      <c r="D106" s="201" t="str">
        <f>IF($A106=0,"",IFERROR(_xlfn.LET(_xlpm.x,INDEX(Attendance!$D:$D,MATCH($A106,Attendance!$A:$A,0)),IF(_xlpm.x=0,"",_xlpm.x)),""))</f>
        <v/>
      </c>
      <c r="E106" s="170"/>
      <c r="F106" s="171"/>
      <c r="G106" s="171"/>
      <c r="H106" s="171"/>
      <c r="I106" s="171"/>
      <c r="J106" s="171"/>
      <c r="K106" s="170"/>
      <c r="L106" s="171"/>
      <c r="M106" s="171"/>
      <c r="N106" s="171"/>
      <c r="O106" s="171"/>
      <c r="P106" s="171"/>
      <c r="Q106" s="170"/>
      <c r="R106" s="171"/>
      <c r="S106" s="171"/>
      <c r="T106" s="171"/>
      <c r="U106" s="171"/>
      <c r="V106" s="171"/>
      <c r="W106" s="170"/>
      <c r="X106" s="171"/>
      <c r="Y106" s="171"/>
      <c r="Z106" s="171"/>
      <c r="AA106" s="171"/>
      <c r="AB106" s="171"/>
      <c r="AC106" s="170"/>
      <c r="AD106" s="171"/>
      <c r="AE106" s="171"/>
      <c r="AF106" s="171"/>
      <c r="AG106" s="171"/>
      <c r="AH106" s="171"/>
      <c r="AI106" s="170"/>
      <c r="AJ106" s="171"/>
      <c r="AK106" s="171"/>
      <c r="AL106" s="171"/>
      <c r="AM106" s="171"/>
      <c r="AN106" s="171"/>
      <c r="AO106" s="170"/>
      <c r="AP106" s="171"/>
      <c r="AQ106" s="171"/>
      <c r="AR106" s="171"/>
      <c r="AS106" s="171"/>
      <c r="AT106" s="171"/>
      <c r="AU106" s="170"/>
      <c r="AV106" s="171"/>
      <c r="AW106" s="171"/>
      <c r="AX106" s="171"/>
      <c r="AY106" s="171"/>
      <c r="AZ106" s="172"/>
    </row>
    <row r="107" spans="1:52" x14ac:dyDescent="0.25">
      <c r="A107" s="75">
        <v>104</v>
      </c>
      <c r="B107" s="200" t="str">
        <f>IF($A107=0,"",IFERROR(_xlfn.LET(_xlpm.x,INDEX(Attendance!$B:$B,MATCH($A107,Attendance!$A:$A,0)),IF(_xlpm.x=0,"",_xlpm.x)),""))</f>
        <v/>
      </c>
      <c r="C107" s="200" t="str">
        <f>IF($A107=0,"",IFERROR(_xlfn.LET(_xlpm.x,INDEX(Attendance!$C:$C,MATCH($A107,Attendance!$A:$A,0)),IF(_xlpm.x=0,"",_xlpm.x)),""))</f>
        <v/>
      </c>
      <c r="D107" s="200" t="str">
        <f>IF($A107=0,"",IFERROR(_xlfn.LET(_xlpm.x,INDEX(Attendance!$D:$D,MATCH($A107,Attendance!$A:$A,0)),IF(_xlpm.x=0,"",_xlpm.x)),""))</f>
        <v/>
      </c>
      <c r="E107" s="167"/>
      <c r="F107" s="168"/>
      <c r="G107" s="168"/>
      <c r="H107" s="168"/>
      <c r="I107" s="168"/>
      <c r="J107" s="168"/>
      <c r="K107" s="167"/>
      <c r="L107" s="168"/>
      <c r="M107" s="168"/>
      <c r="N107" s="168"/>
      <c r="O107" s="168"/>
      <c r="P107" s="168"/>
      <c r="Q107" s="167"/>
      <c r="R107" s="168"/>
      <c r="S107" s="168"/>
      <c r="T107" s="168"/>
      <c r="U107" s="168"/>
      <c r="V107" s="168"/>
      <c r="W107" s="167"/>
      <c r="X107" s="168"/>
      <c r="Y107" s="168"/>
      <c r="Z107" s="168"/>
      <c r="AA107" s="168"/>
      <c r="AB107" s="168"/>
      <c r="AC107" s="167"/>
      <c r="AD107" s="168"/>
      <c r="AE107" s="168"/>
      <c r="AF107" s="168"/>
      <c r="AG107" s="168"/>
      <c r="AH107" s="168"/>
      <c r="AI107" s="167"/>
      <c r="AJ107" s="168"/>
      <c r="AK107" s="168"/>
      <c r="AL107" s="168"/>
      <c r="AM107" s="168"/>
      <c r="AN107" s="168"/>
      <c r="AO107" s="167"/>
      <c r="AP107" s="168"/>
      <c r="AQ107" s="168"/>
      <c r="AR107" s="168"/>
      <c r="AS107" s="168"/>
      <c r="AT107" s="168"/>
      <c r="AU107" s="167"/>
      <c r="AV107" s="168"/>
      <c r="AW107" s="168"/>
      <c r="AX107" s="168"/>
      <c r="AY107" s="168"/>
      <c r="AZ107" s="169"/>
    </row>
    <row r="108" spans="1:52" x14ac:dyDescent="0.25">
      <c r="A108" s="163">
        <v>105</v>
      </c>
      <c r="B108" s="201" t="str">
        <f>IF($A108=0,"",IFERROR(_xlfn.LET(_xlpm.x,INDEX(Attendance!$B:$B,MATCH($A108,Attendance!$A:$A,0)),IF(_xlpm.x=0,"",_xlpm.x)),""))</f>
        <v/>
      </c>
      <c r="C108" s="201" t="str">
        <f>IF($A108=0,"",IFERROR(_xlfn.LET(_xlpm.x,INDEX(Attendance!$C:$C,MATCH($A108,Attendance!$A:$A,0)),IF(_xlpm.x=0,"",_xlpm.x)),""))</f>
        <v/>
      </c>
      <c r="D108" s="201" t="str">
        <f>IF($A108=0,"",IFERROR(_xlfn.LET(_xlpm.x,INDEX(Attendance!$D:$D,MATCH($A108,Attendance!$A:$A,0)),IF(_xlpm.x=0,"",_xlpm.x)),""))</f>
        <v/>
      </c>
      <c r="E108" s="170"/>
      <c r="F108" s="171"/>
      <c r="G108" s="171"/>
      <c r="H108" s="171"/>
      <c r="I108" s="171"/>
      <c r="J108" s="171"/>
      <c r="K108" s="170"/>
      <c r="L108" s="171"/>
      <c r="M108" s="171"/>
      <c r="N108" s="171"/>
      <c r="O108" s="171"/>
      <c r="P108" s="171"/>
      <c r="Q108" s="170"/>
      <c r="R108" s="171"/>
      <c r="S108" s="171"/>
      <c r="T108" s="171"/>
      <c r="U108" s="171"/>
      <c r="V108" s="171"/>
      <c r="W108" s="170"/>
      <c r="X108" s="171"/>
      <c r="Y108" s="171"/>
      <c r="Z108" s="171"/>
      <c r="AA108" s="171"/>
      <c r="AB108" s="171"/>
      <c r="AC108" s="170"/>
      <c r="AD108" s="171"/>
      <c r="AE108" s="171"/>
      <c r="AF108" s="171"/>
      <c r="AG108" s="171"/>
      <c r="AH108" s="171"/>
      <c r="AI108" s="170"/>
      <c r="AJ108" s="171"/>
      <c r="AK108" s="171"/>
      <c r="AL108" s="171"/>
      <c r="AM108" s="171"/>
      <c r="AN108" s="171"/>
      <c r="AO108" s="170"/>
      <c r="AP108" s="171"/>
      <c r="AQ108" s="171"/>
      <c r="AR108" s="171"/>
      <c r="AS108" s="171"/>
      <c r="AT108" s="171"/>
      <c r="AU108" s="170"/>
      <c r="AV108" s="171"/>
      <c r="AW108" s="171"/>
      <c r="AX108" s="171"/>
      <c r="AY108" s="171"/>
      <c r="AZ108" s="172"/>
    </row>
    <row r="109" spans="1:52" x14ac:dyDescent="0.25">
      <c r="A109" s="75">
        <v>106</v>
      </c>
      <c r="B109" s="200" t="str">
        <f>IF($A109=0,"",IFERROR(_xlfn.LET(_xlpm.x,INDEX(Attendance!$B:$B,MATCH($A109,Attendance!$A:$A,0)),IF(_xlpm.x=0,"",_xlpm.x)),""))</f>
        <v/>
      </c>
      <c r="C109" s="200" t="str">
        <f>IF($A109=0,"",IFERROR(_xlfn.LET(_xlpm.x,INDEX(Attendance!$C:$C,MATCH($A109,Attendance!$A:$A,0)),IF(_xlpm.x=0,"",_xlpm.x)),""))</f>
        <v/>
      </c>
      <c r="D109" s="200" t="str">
        <f>IF($A109=0,"",IFERROR(_xlfn.LET(_xlpm.x,INDEX(Attendance!$D:$D,MATCH($A109,Attendance!$A:$A,0)),IF(_xlpm.x=0,"",_xlpm.x)),""))</f>
        <v/>
      </c>
      <c r="E109" s="167"/>
      <c r="F109" s="168"/>
      <c r="G109" s="168"/>
      <c r="H109" s="168"/>
      <c r="I109" s="168"/>
      <c r="J109" s="168"/>
      <c r="K109" s="167"/>
      <c r="L109" s="168"/>
      <c r="M109" s="168"/>
      <c r="N109" s="168"/>
      <c r="O109" s="168"/>
      <c r="P109" s="168"/>
      <c r="Q109" s="167"/>
      <c r="R109" s="168"/>
      <c r="S109" s="168"/>
      <c r="T109" s="168"/>
      <c r="U109" s="168"/>
      <c r="V109" s="168"/>
      <c r="W109" s="167"/>
      <c r="X109" s="168"/>
      <c r="Y109" s="168"/>
      <c r="Z109" s="168"/>
      <c r="AA109" s="168"/>
      <c r="AB109" s="168"/>
      <c r="AC109" s="167"/>
      <c r="AD109" s="168"/>
      <c r="AE109" s="168"/>
      <c r="AF109" s="168"/>
      <c r="AG109" s="168"/>
      <c r="AH109" s="168"/>
      <c r="AI109" s="167"/>
      <c r="AJ109" s="168"/>
      <c r="AK109" s="168"/>
      <c r="AL109" s="168"/>
      <c r="AM109" s="168"/>
      <c r="AN109" s="168"/>
      <c r="AO109" s="167"/>
      <c r="AP109" s="168"/>
      <c r="AQ109" s="168"/>
      <c r="AR109" s="168"/>
      <c r="AS109" s="168"/>
      <c r="AT109" s="168"/>
      <c r="AU109" s="167"/>
      <c r="AV109" s="168"/>
      <c r="AW109" s="168"/>
      <c r="AX109" s="168"/>
      <c r="AY109" s="168"/>
      <c r="AZ109" s="169"/>
    </row>
    <row r="110" spans="1:52" x14ac:dyDescent="0.25">
      <c r="A110" s="163">
        <v>107</v>
      </c>
      <c r="B110" s="201" t="str">
        <f>IF($A110=0,"",IFERROR(_xlfn.LET(_xlpm.x,INDEX(Attendance!$B:$B,MATCH($A110,Attendance!$A:$A,0)),IF(_xlpm.x=0,"",_xlpm.x)),""))</f>
        <v/>
      </c>
      <c r="C110" s="201" t="str">
        <f>IF($A110=0,"",IFERROR(_xlfn.LET(_xlpm.x,INDEX(Attendance!$C:$C,MATCH($A110,Attendance!$A:$A,0)),IF(_xlpm.x=0,"",_xlpm.x)),""))</f>
        <v/>
      </c>
      <c r="D110" s="201" t="str">
        <f>IF($A110=0,"",IFERROR(_xlfn.LET(_xlpm.x,INDEX(Attendance!$D:$D,MATCH($A110,Attendance!$A:$A,0)),IF(_xlpm.x=0,"",_xlpm.x)),""))</f>
        <v/>
      </c>
      <c r="E110" s="170"/>
      <c r="F110" s="171"/>
      <c r="G110" s="171"/>
      <c r="H110" s="171"/>
      <c r="I110" s="171"/>
      <c r="J110" s="171"/>
      <c r="K110" s="170"/>
      <c r="L110" s="171"/>
      <c r="M110" s="171"/>
      <c r="N110" s="171"/>
      <c r="O110" s="171"/>
      <c r="P110" s="171"/>
      <c r="Q110" s="170"/>
      <c r="R110" s="171"/>
      <c r="S110" s="171"/>
      <c r="T110" s="171"/>
      <c r="U110" s="171"/>
      <c r="V110" s="171"/>
      <c r="W110" s="170"/>
      <c r="X110" s="171"/>
      <c r="Y110" s="171"/>
      <c r="Z110" s="171"/>
      <c r="AA110" s="171"/>
      <c r="AB110" s="171"/>
      <c r="AC110" s="170"/>
      <c r="AD110" s="171"/>
      <c r="AE110" s="171"/>
      <c r="AF110" s="171"/>
      <c r="AG110" s="171"/>
      <c r="AH110" s="171"/>
      <c r="AI110" s="170"/>
      <c r="AJ110" s="171"/>
      <c r="AK110" s="171"/>
      <c r="AL110" s="171"/>
      <c r="AM110" s="171"/>
      <c r="AN110" s="171"/>
      <c r="AO110" s="170"/>
      <c r="AP110" s="171"/>
      <c r="AQ110" s="171"/>
      <c r="AR110" s="171"/>
      <c r="AS110" s="171"/>
      <c r="AT110" s="171"/>
      <c r="AU110" s="170"/>
      <c r="AV110" s="171"/>
      <c r="AW110" s="171"/>
      <c r="AX110" s="171"/>
      <c r="AY110" s="171"/>
      <c r="AZ110" s="172"/>
    </row>
    <row r="111" spans="1:52" x14ac:dyDescent="0.25">
      <c r="A111" s="75">
        <v>108</v>
      </c>
      <c r="B111" s="200" t="str">
        <f>IF($A111=0,"",IFERROR(_xlfn.LET(_xlpm.x,INDEX(Attendance!$B:$B,MATCH($A111,Attendance!$A:$A,0)),IF(_xlpm.x=0,"",_xlpm.x)),""))</f>
        <v/>
      </c>
      <c r="C111" s="200" t="str">
        <f>IF($A111=0,"",IFERROR(_xlfn.LET(_xlpm.x,INDEX(Attendance!$C:$C,MATCH($A111,Attendance!$A:$A,0)),IF(_xlpm.x=0,"",_xlpm.x)),""))</f>
        <v/>
      </c>
      <c r="D111" s="200" t="str">
        <f>IF($A111=0,"",IFERROR(_xlfn.LET(_xlpm.x,INDEX(Attendance!$D:$D,MATCH($A111,Attendance!$A:$A,0)),IF(_xlpm.x=0,"",_xlpm.x)),""))</f>
        <v/>
      </c>
      <c r="E111" s="167"/>
      <c r="F111" s="168"/>
      <c r="G111" s="168"/>
      <c r="H111" s="168"/>
      <c r="I111" s="168"/>
      <c r="J111" s="168"/>
      <c r="K111" s="167"/>
      <c r="L111" s="168"/>
      <c r="M111" s="168"/>
      <c r="N111" s="168"/>
      <c r="O111" s="168"/>
      <c r="P111" s="168"/>
      <c r="Q111" s="167"/>
      <c r="R111" s="168"/>
      <c r="S111" s="168"/>
      <c r="T111" s="168"/>
      <c r="U111" s="168"/>
      <c r="V111" s="168"/>
      <c r="W111" s="167"/>
      <c r="X111" s="168"/>
      <c r="Y111" s="168"/>
      <c r="Z111" s="168"/>
      <c r="AA111" s="168"/>
      <c r="AB111" s="168"/>
      <c r="AC111" s="167"/>
      <c r="AD111" s="168"/>
      <c r="AE111" s="168"/>
      <c r="AF111" s="168"/>
      <c r="AG111" s="168"/>
      <c r="AH111" s="168"/>
      <c r="AI111" s="167"/>
      <c r="AJ111" s="168"/>
      <c r="AK111" s="168"/>
      <c r="AL111" s="168"/>
      <c r="AM111" s="168"/>
      <c r="AN111" s="168"/>
      <c r="AO111" s="167"/>
      <c r="AP111" s="168"/>
      <c r="AQ111" s="168"/>
      <c r="AR111" s="168"/>
      <c r="AS111" s="168"/>
      <c r="AT111" s="168"/>
      <c r="AU111" s="167"/>
      <c r="AV111" s="168"/>
      <c r="AW111" s="168"/>
      <c r="AX111" s="168"/>
      <c r="AY111" s="168"/>
      <c r="AZ111" s="169"/>
    </row>
    <row r="112" spans="1:52" x14ac:dyDescent="0.25">
      <c r="A112" s="163">
        <v>109</v>
      </c>
      <c r="B112" s="201" t="str">
        <f>IF($A112=0,"",IFERROR(_xlfn.LET(_xlpm.x,INDEX(Attendance!$B:$B,MATCH($A112,Attendance!$A:$A,0)),IF(_xlpm.x=0,"",_xlpm.x)),""))</f>
        <v/>
      </c>
      <c r="C112" s="201" t="str">
        <f>IF($A112=0,"",IFERROR(_xlfn.LET(_xlpm.x,INDEX(Attendance!$C:$C,MATCH($A112,Attendance!$A:$A,0)),IF(_xlpm.x=0,"",_xlpm.x)),""))</f>
        <v/>
      </c>
      <c r="D112" s="201" t="str">
        <f>IF($A112=0,"",IFERROR(_xlfn.LET(_xlpm.x,INDEX(Attendance!$D:$D,MATCH($A112,Attendance!$A:$A,0)),IF(_xlpm.x=0,"",_xlpm.x)),""))</f>
        <v/>
      </c>
      <c r="E112" s="170"/>
      <c r="F112" s="171"/>
      <c r="G112" s="171"/>
      <c r="H112" s="171"/>
      <c r="I112" s="171"/>
      <c r="J112" s="171"/>
      <c r="K112" s="170"/>
      <c r="L112" s="171"/>
      <c r="M112" s="171"/>
      <c r="N112" s="171"/>
      <c r="O112" s="171"/>
      <c r="P112" s="171"/>
      <c r="Q112" s="170"/>
      <c r="R112" s="171"/>
      <c r="S112" s="171"/>
      <c r="T112" s="171"/>
      <c r="U112" s="171"/>
      <c r="V112" s="171"/>
      <c r="W112" s="170"/>
      <c r="X112" s="171"/>
      <c r="Y112" s="171"/>
      <c r="Z112" s="171"/>
      <c r="AA112" s="171"/>
      <c r="AB112" s="171"/>
      <c r="AC112" s="170"/>
      <c r="AD112" s="171"/>
      <c r="AE112" s="171"/>
      <c r="AF112" s="171"/>
      <c r="AG112" s="171"/>
      <c r="AH112" s="171"/>
      <c r="AI112" s="170"/>
      <c r="AJ112" s="171"/>
      <c r="AK112" s="171"/>
      <c r="AL112" s="171"/>
      <c r="AM112" s="171"/>
      <c r="AN112" s="171"/>
      <c r="AO112" s="170"/>
      <c r="AP112" s="171"/>
      <c r="AQ112" s="171"/>
      <c r="AR112" s="171"/>
      <c r="AS112" s="171"/>
      <c r="AT112" s="171"/>
      <c r="AU112" s="170"/>
      <c r="AV112" s="171"/>
      <c r="AW112" s="171"/>
      <c r="AX112" s="171"/>
      <c r="AY112" s="171"/>
      <c r="AZ112" s="172"/>
    </row>
    <row r="113" spans="1:52" x14ac:dyDescent="0.25">
      <c r="A113" s="75">
        <v>110</v>
      </c>
      <c r="B113" s="200" t="str">
        <f>IF($A113=0,"",IFERROR(_xlfn.LET(_xlpm.x,INDEX(Attendance!$B:$B,MATCH($A113,Attendance!$A:$A,0)),IF(_xlpm.x=0,"",_xlpm.x)),""))</f>
        <v/>
      </c>
      <c r="C113" s="200" t="str">
        <f>IF($A113=0,"",IFERROR(_xlfn.LET(_xlpm.x,INDEX(Attendance!$C:$C,MATCH($A113,Attendance!$A:$A,0)),IF(_xlpm.x=0,"",_xlpm.x)),""))</f>
        <v/>
      </c>
      <c r="D113" s="200" t="str">
        <f>IF($A113=0,"",IFERROR(_xlfn.LET(_xlpm.x,INDEX(Attendance!$D:$D,MATCH($A113,Attendance!$A:$A,0)),IF(_xlpm.x=0,"",_xlpm.x)),""))</f>
        <v/>
      </c>
      <c r="E113" s="167"/>
      <c r="F113" s="168"/>
      <c r="G113" s="168"/>
      <c r="H113" s="168"/>
      <c r="I113" s="168"/>
      <c r="J113" s="168"/>
      <c r="K113" s="167"/>
      <c r="L113" s="168"/>
      <c r="M113" s="168"/>
      <c r="N113" s="168"/>
      <c r="O113" s="168"/>
      <c r="P113" s="168"/>
      <c r="Q113" s="167"/>
      <c r="R113" s="168"/>
      <c r="S113" s="168"/>
      <c r="T113" s="168"/>
      <c r="U113" s="168"/>
      <c r="V113" s="168"/>
      <c r="W113" s="167"/>
      <c r="X113" s="168"/>
      <c r="Y113" s="168"/>
      <c r="Z113" s="168"/>
      <c r="AA113" s="168"/>
      <c r="AB113" s="168"/>
      <c r="AC113" s="167"/>
      <c r="AD113" s="168"/>
      <c r="AE113" s="168"/>
      <c r="AF113" s="168"/>
      <c r="AG113" s="168"/>
      <c r="AH113" s="168"/>
      <c r="AI113" s="167"/>
      <c r="AJ113" s="168"/>
      <c r="AK113" s="168"/>
      <c r="AL113" s="168"/>
      <c r="AM113" s="168"/>
      <c r="AN113" s="168"/>
      <c r="AO113" s="167"/>
      <c r="AP113" s="168"/>
      <c r="AQ113" s="168"/>
      <c r="AR113" s="168"/>
      <c r="AS113" s="168"/>
      <c r="AT113" s="168"/>
      <c r="AU113" s="167"/>
      <c r="AV113" s="168"/>
      <c r="AW113" s="168"/>
      <c r="AX113" s="168"/>
      <c r="AY113" s="168"/>
      <c r="AZ113" s="169"/>
    </row>
    <row r="114" spans="1:52" x14ac:dyDescent="0.25">
      <c r="A114" s="163">
        <v>111</v>
      </c>
      <c r="B114" s="201" t="str">
        <f>IF($A114=0,"",IFERROR(_xlfn.LET(_xlpm.x,INDEX(Attendance!$B:$B,MATCH($A114,Attendance!$A:$A,0)),IF(_xlpm.x=0,"",_xlpm.x)),""))</f>
        <v/>
      </c>
      <c r="C114" s="201" t="str">
        <f>IF($A114=0,"",IFERROR(_xlfn.LET(_xlpm.x,INDEX(Attendance!$C:$C,MATCH($A114,Attendance!$A:$A,0)),IF(_xlpm.x=0,"",_xlpm.x)),""))</f>
        <v/>
      </c>
      <c r="D114" s="201" t="str">
        <f>IF($A114=0,"",IFERROR(_xlfn.LET(_xlpm.x,INDEX(Attendance!$D:$D,MATCH($A114,Attendance!$A:$A,0)),IF(_xlpm.x=0,"",_xlpm.x)),""))</f>
        <v/>
      </c>
      <c r="E114" s="170"/>
      <c r="F114" s="171"/>
      <c r="G114" s="171"/>
      <c r="H114" s="171"/>
      <c r="I114" s="171"/>
      <c r="J114" s="171"/>
      <c r="K114" s="170"/>
      <c r="L114" s="171"/>
      <c r="M114" s="171"/>
      <c r="N114" s="171"/>
      <c r="O114" s="171"/>
      <c r="P114" s="171"/>
      <c r="Q114" s="170"/>
      <c r="R114" s="171"/>
      <c r="S114" s="171"/>
      <c r="T114" s="171"/>
      <c r="U114" s="171"/>
      <c r="V114" s="171"/>
      <c r="W114" s="170"/>
      <c r="X114" s="171"/>
      <c r="Y114" s="171"/>
      <c r="Z114" s="171"/>
      <c r="AA114" s="171"/>
      <c r="AB114" s="171"/>
      <c r="AC114" s="170"/>
      <c r="AD114" s="171"/>
      <c r="AE114" s="171"/>
      <c r="AF114" s="171"/>
      <c r="AG114" s="171"/>
      <c r="AH114" s="171"/>
      <c r="AI114" s="170"/>
      <c r="AJ114" s="171"/>
      <c r="AK114" s="171"/>
      <c r="AL114" s="171"/>
      <c r="AM114" s="171"/>
      <c r="AN114" s="171"/>
      <c r="AO114" s="170"/>
      <c r="AP114" s="171"/>
      <c r="AQ114" s="171"/>
      <c r="AR114" s="171"/>
      <c r="AS114" s="171"/>
      <c r="AT114" s="171"/>
      <c r="AU114" s="170"/>
      <c r="AV114" s="171"/>
      <c r="AW114" s="171"/>
      <c r="AX114" s="171"/>
      <c r="AY114" s="171"/>
      <c r="AZ114" s="172"/>
    </row>
    <row r="115" spans="1:52" x14ac:dyDescent="0.25">
      <c r="A115" s="75">
        <v>112</v>
      </c>
      <c r="B115" s="200" t="str">
        <f>IF($A115=0,"",IFERROR(_xlfn.LET(_xlpm.x,INDEX(Attendance!$B:$B,MATCH($A115,Attendance!$A:$A,0)),IF(_xlpm.x=0,"",_xlpm.x)),""))</f>
        <v/>
      </c>
      <c r="C115" s="200" t="str">
        <f>IF($A115=0,"",IFERROR(_xlfn.LET(_xlpm.x,INDEX(Attendance!$C:$C,MATCH($A115,Attendance!$A:$A,0)),IF(_xlpm.x=0,"",_xlpm.x)),""))</f>
        <v/>
      </c>
      <c r="D115" s="200" t="str">
        <f>IF($A115=0,"",IFERROR(_xlfn.LET(_xlpm.x,INDEX(Attendance!$D:$D,MATCH($A115,Attendance!$A:$A,0)),IF(_xlpm.x=0,"",_xlpm.x)),""))</f>
        <v/>
      </c>
      <c r="E115" s="167"/>
      <c r="F115" s="168"/>
      <c r="G115" s="168"/>
      <c r="H115" s="168"/>
      <c r="I115" s="168"/>
      <c r="J115" s="168"/>
      <c r="K115" s="167"/>
      <c r="L115" s="168"/>
      <c r="M115" s="168"/>
      <c r="N115" s="168"/>
      <c r="O115" s="168"/>
      <c r="P115" s="168"/>
      <c r="Q115" s="167"/>
      <c r="R115" s="168"/>
      <c r="S115" s="168"/>
      <c r="T115" s="168"/>
      <c r="U115" s="168"/>
      <c r="V115" s="168"/>
      <c r="W115" s="167"/>
      <c r="X115" s="168"/>
      <c r="Y115" s="168"/>
      <c r="Z115" s="168"/>
      <c r="AA115" s="168"/>
      <c r="AB115" s="168"/>
      <c r="AC115" s="167"/>
      <c r="AD115" s="168"/>
      <c r="AE115" s="168"/>
      <c r="AF115" s="168"/>
      <c r="AG115" s="168"/>
      <c r="AH115" s="168"/>
      <c r="AI115" s="167"/>
      <c r="AJ115" s="168"/>
      <c r="AK115" s="168"/>
      <c r="AL115" s="168"/>
      <c r="AM115" s="168"/>
      <c r="AN115" s="168"/>
      <c r="AO115" s="167"/>
      <c r="AP115" s="168"/>
      <c r="AQ115" s="168"/>
      <c r="AR115" s="168"/>
      <c r="AS115" s="168"/>
      <c r="AT115" s="168"/>
      <c r="AU115" s="167"/>
      <c r="AV115" s="168"/>
      <c r="AW115" s="168"/>
      <c r="AX115" s="168"/>
      <c r="AY115" s="168"/>
      <c r="AZ115" s="169"/>
    </row>
    <row r="116" spans="1:52" x14ac:dyDescent="0.25">
      <c r="A116" s="163">
        <v>113</v>
      </c>
      <c r="B116" s="201" t="str">
        <f>IF($A116=0,"",IFERROR(_xlfn.LET(_xlpm.x,INDEX(Attendance!$B:$B,MATCH($A116,Attendance!$A:$A,0)),IF(_xlpm.x=0,"",_xlpm.x)),""))</f>
        <v/>
      </c>
      <c r="C116" s="201" t="str">
        <f>IF($A116=0,"",IFERROR(_xlfn.LET(_xlpm.x,INDEX(Attendance!$C:$C,MATCH($A116,Attendance!$A:$A,0)),IF(_xlpm.x=0,"",_xlpm.x)),""))</f>
        <v/>
      </c>
      <c r="D116" s="201" t="str">
        <f>IF($A116=0,"",IFERROR(_xlfn.LET(_xlpm.x,INDEX(Attendance!$D:$D,MATCH($A116,Attendance!$A:$A,0)),IF(_xlpm.x=0,"",_xlpm.x)),""))</f>
        <v/>
      </c>
      <c r="E116" s="170"/>
      <c r="F116" s="171"/>
      <c r="G116" s="171"/>
      <c r="H116" s="171"/>
      <c r="I116" s="171"/>
      <c r="J116" s="171"/>
      <c r="K116" s="170"/>
      <c r="L116" s="171"/>
      <c r="M116" s="171"/>
      <c r="N116" s="171"/>
      <c r="O116" s="171"/>
      <c r="P116" s="171"/>
      <c r="Q116" s="170"/>
      <c r="R116" s="171"/>
      <c r="S116" s="171"/>
      <c r="T116" s="171"/>
      <c r="U116" s="171"/>
      <c r="V116" s="171"/>
      <c r="W116" s="170"/>
      <c r="X116" s="171"/>
      <c r="Y116" s="171"/>
      <c r="Z116" s="171"/>
      <c r="AA116" s="171"/>
      <c r="AB116" s="171"/>
      <c r="AC116" s="170"/>
      <c r="AD116" s="171"/>
      <c r="AE116" s="171"/>
      <c r="AF116" s="171"/>
      <c r="AG116" s="171"/>
      <c r="AH116" s="171"/>
      <c r="AI116" s="170"/>
      <c r="AJ116" s="171"/>
      <c r="AK116" s="171"/>
      <c r="AL116" s="171"/>
      <c r="AM116" s="171"/>
      <c r="AN116" s="171"/>
      <c r="AO116" s="170"/>
      <c r="AP116" s="171"/>
      <c r="AQ116" s="171"/>
      <c r="AR116" s="171"/>
      <c r="AS116" s="171"/>
      <c r="AT116" s="171"/>
      <c r="AU116" s="170"/>
      <c r="AV116" s="171"/>
      <c r="AW116" s="171"/>
      <c r="AX116" s="171"/>
      <c r="AY116" s="171"/>
      <c r="AZ116" s="172"/>
    </row>
    <row r="117" spans="1:52" x14ac:dyDescent="0.25">
      <c r="A117" s="75">
        <v>114</v>
      </c>
      <c r="B117" s="200" t="str">
        <f>IF($A117=0,"",IFERROR(_xlfn.LET(_xlpm.x,INDEX(Attendance!$B:$B,MATCH($A117,Attendance!$A:$A,0)),IF(_xlpm.x=0,"",_xlpm.x)),""))</f>
        <v/>
      </c>
      <c r="C117" s="200" t="str">
        <f>IF($A117=0,"",IFERROR(_xlfn.LET(_xlpm.x,INDEX(Attendance!$C:$C,MATCH($A117,Attendance!$A:$A,0)),IF(_xlpm.x=0,"",_xlpm.x)),""))</f>
        <v/>
      </c>
      <c r="D117" s="200" t="str">
        <f>IF($A117=0,"",IFERROR(_xlfn.LET(_xlpm.x,INDEX(Attendance!$D:$D,MATCH($A117,Attendance!$A:$A,0)),IF(_xlpm.x=0,"",_xlpm.x)),""))</f>
        <v/>
      </c>
      <c r="E117" s="167"/>
      <c r="F117" s="168"/>
      <c r="G117" s="168"/>
      <c r="H117" s="168"/>
      <c r="I117" s="168"/>
      <c r="J117" s="168"/>
      <c r="K117" s="167"/>
      <c r="L117" s="168"/>
      <c r="M117" s="168"/>
      <c r="N117" s="168"/>
      <c r="O117" s="168"/>
      <c r="P117" s="168"/>
      <c r="Q117" s="167"/>
      <c r="R117" s="168"/>
      <c r="S117" s="168"/>
      <c r="T117" s="168"/>
      <c r="U117" s="168"/>
      <c r="V117" s="168"/>
      <c r="W117" s="167"/>
      <c r="X117" s="168"/>
      <c r="Y117" s="168"/>
      <c r="Z117" s="168"/>
      <c r="AA117" s="168"/>
      <c r="AB117" s="168"/>
      <c r="AC117" s="167"/>
      <c r="AD117" s="168"/>
      <c r="AE117" s="168"/>
      <c r="AF117" s="168"/>
      <c r="AG117" s="168"/>
      <c r="AH117" s="168"/>
      <c r="AI117" s="167"/>
      <c r="AJ117" s="168"/>
      <c r="AK117" s="168"/>
      <c r="AL117" s="168"/>
      <c r="AM117" s="168"/>
      <c r="AN117" s="168"/>
      <c r="AO117" s="167"/>
      <c r="AP117" s="168"/>
      <c r="AQ117" s="168"/>
      <c r="AR117" s="168"/>
      <c r="AS117" s="168"/>
      <c r="AT117" s="168"/>
      <c r="AU117" s="167"/>
      <c r="AV117" s="168"/>
      <c r="AW117" s="168"/>
      <c r="AX117" s="168"/>
      <c r="AY117" s="168"/>
      <c r="AZ117" s="169"/>
    </row>
    <row r="118" spans="1:52" x14ac:dyDescent="0.25">
      <c r="A118" s="163">
        <v>115</v>
      </c>
      <c r="B118" s="201" t="str">
        <f>IF($A118=0,"",IFERROR(_xlfn.LET(_xlpm.x,INDEX(Attendance!$B:$B,MATCH($A118,Attendance!$A:$A,0)),IF(_xlpm.x=0,"",_xlpm.x)),""))</f>
        <v/>
      </c>
      <c r="C118" s="201" t="str">
        <f>IF($A118=0,"",IFERROR(_xlfn.LET(_xlpm.x,INDEX(Attendance!$C:$C,MATCH($A118,Attendance!$A:$A,0)),IF(_xlpm.x=0,"",_xlpm.x)),""))</f>
        <v/>
      </c>
      <c r="D118" s="201" t="str">
        <f>IF($A118=0,"",IFERROR(_xlfn.LET(_xlpm.x,INDEX(Attendance!$D:$D,MATCH($A118,Attendance!$A:$A,0)),IF(_xlpm.x=0,"",_xlpm.x)),""))</f>
        <v/>
      </c>
      <c r="E118" s="170"/>
      <c r="F118" s="171"/>
      <c r="G118" s="171"/>
      <c r="H118" s="171"/>
      <c r="I118" s="171"/>
      <c r="J118" s="171"/>
      <c r="K118" s="170"/>
      <c r="L118" s="171"/>
      <c r="M118" s="171"/>
      <c r="N118" s="171"/>
      <c r="O118" s="171"/>
      <c r="P118" s="171"/>
      <c r="Q118" s="170"/>
      <c r="R118" s="171"/>
      <c r="S118" s="171"/>
      <c r="T118" s="171"/>
      <c r="U118" s="171"/>
      <c r="V118" s="171"/>
      <c r="W118" s="170"/>
      <c r="X118" s="171"/>
      <c r="Y118" s="171"/>
      <c r="Z118" s="171"/>
      <c r="AA118" s="171"/>
      <c r="AB118" s="171"/>
      <c r="AC118" s="170"/>
      <c r="AD118" s="171"/>
      <c r="AE118" s="171"/>
      <c r="AF118" s="171"/>
      <c r="AG118" s="171"/>
      <c r="AH118" s="171"/>
      <c r="AI118" s="170"/>
      <c r="AJ118" s="171"/>
      <c r="AK118" s="171"/>
      <c r="AL118" s="171"/>
      <c r="AM118" s="171"/>
      <c r="AN118" s="171"/>
      <c r="AO118" s="170"/>
      <c r="AP118" s="171"/>
      <c r="AQ118" s="171"/>
      <c r="AR118" s="171"/>
      <c r="AS118" s="171"/>
      <c r="AT118" s="171"/>
      <c r="AU118" s="170"/>
      <c r="AV118" s="171"/>
      <c r="AW118" s="171"/>
      <c r="AX118" s="171"/>
      <c r="AY118" s="171"/>
      <c r="AZ118" s="172"/>
    </row>
    <row r="119" spans="1:52" x14ac:dyDescent="0.25">
      <c r="A119" s="75">
        <v>116</v>
      </c>
      <c r="B119" s="200" t="str">
        <f>IF($A119=0,"",IFERROR(_xlfn.LET(_xlpm.x,INDEX(Attendance!$B:$B,MATCH($A119,Attendance!$A:$A,0)),IF(_xlpm.x=0,"",_xlpm.x)),""))</f>
        <v/>
      </c>
      <c r="C119" s="200" t="str">
        <f>IF($A119=0,"",IFERROR(_xlfn.LET(_xlpm.x,INDEX(Attendance!$C:$C,MATCH($A119,Attendance!$A:$A,0)),IF(_xlpm.x=0,"",_xlpm.x)),""))</f>
        <v/>
      </c>
      <c r="D119" s="200" t="str">
        <f>IF($A119=0,"",IFERROR(_xlfn.LET(_xlpm.x,INDEX(Attendance!$D:$D,MATCH($A119,Attendance!$A:$A,0)),IF(_xlpm.x=0,"",_xlpm.x)),""))</f>
        <v/>
      </c>
      <c r="E119" s="167"/>
      <c r="F119" s="168"/>
      <c r="G119" s="168"/>
      <c r="H119" s="168"/>
      <c r="I119" s="168"/>
      <c r="J119" s="168"/>
      <c r="K119" s="167"/>
      <c r="L119" s="168"/>
      <c r="M119" s="168"/>
      <c r="N119" s="168"/>
      <c r="O119" s="168"/>
      <c r="P119" s="168"/>
      <c r="Q119" s="167"/>
      <c r="R119" s="168"/>
      <c r="S119" s="168"/>
      <c r="T119" s="168"/>
      <c r="U119" s="168"/>
      <c r="V119" s="168"/>
      <c r="W119" s="167"/>
      <c r="X119" s="168"/>
      <c r="Y119" s="168"/>
      <c r="Z119" s="168"/>
      <c r="AA119" s="168"/>
      <c r="AB119" s="168"/>
      <c r="AC119" s="167"/>
      <c r="AD119" s="168"/>
      <c r="AE119" s="168"/>
      <c r="AF119" s="168"/>
      <c r="AG119" s="168"/>
      <c r="AH119" s="168"/>
      <c r="AI119" s="167"/>
      <c r="AJ119" s="168"/>
      <c r="AK119" s="168"/>
      <c r="AL119" s="168"/>
      <c r="AM119" s="168"/>
      <c r="AN119" s="168"/>
      <c r="AO119" s="167"/>
      <c r="AP119" s="168"/>
      <c r="AQ119" s="168"/>
      <c r="AR119" s="168"/>
      <c r="AS119" s="168"/>
      <c r="AT119" s="168"/>
      <c r="AU119" s="167"/>
      <c r="AV119" s="168"/>
      <c r="AW119" s="168"/>
      <c r="AX119" s="168"/>
      <c r="AY119" s="168"/>
      <c r="AZ119" s="169"/>
    </row>
    <row r="120" spans="1:52" x14ac:dyDescent="0.25">
      <c r="A120" s="163">
        <v>117</v>
      </c>
      <c r="B120" s="201" t="str">
        <f>IF($A120=0,"",IFERROR(_xlfn.LET(_xlpm.x,INDEX(Attendance!$B:$B,MATCH($A120,Attendance!$A:$A,0)),IF(_xlpm.x=0,"",_xlpm.x)),""))</f>
        <v/>
      </c>
      <c r="C120" s="201" t="str">
        <f>IF($A120=0,"",IFERROR(_xlfn.LET(_xlpm.x,INDEX(Attendance!$C:$C,MATCH($A120,Attendance!$A:$A,0)),IF(_xlpm.x=0,"",_xlpm.x)),""))</f>
        <v/>
      </c>
      <c r="D120" s="201" t="str">
        <f>IF($A120=0,"",IFERROR(_xlfn.LET(_xlpm.x,INDEX(Attendance!$D:$D,MATCH($A120,Attendance!$A:$A,0)),IF(_xlpm.x=0,"",_xlpm.x)),""))</f>
        <v/>
      </c>
      <c r="E120" s="170"/>
      <c r="F120" s="171"/>
      <c r="G120" s="171"/>
      <c r="H120" s="171"/>
      <c r="I120" s="171"/>
      <c r="J120" s="171"/>
      <c r="K120" s="170"/>
      <c r="L120" s="171"/>
      <c r="M120" s="171"/>
      <c r="N120" s="171"/>
      <c r="O120" s="171"/>
      <c r="P120" s="171"/>
      <c r="Q120" s="170"/>
      <c r="R120" s="171"/>
      <c r="S120" s="171"/>
      <c r="T120" s="171"/>
      <c r="U120" s="171"/>
      <c r="V120" s="171"/>
      <c r="W120" s="170"/>
      <c r="X120" s="171"/>
      <c r="Y120" s="171"/>
      <c r="Z120" s="171"/>
      <c r="AA120" s="171"/>
      <c r="AB120" s="171"/>
      <c r="AC120" s="170"/>
      <c r="AD120" s="171"/>
      <c r="AE120" s="171"/>
      <c r="AF120" s="171"/>
      <c r="AG120" s="171"/>
      <c r="AH120" s="171"/>
      <c r="AI120" s="170"/>
      <c r="AJ120" s="171"/>
      <c r="AK120" s="171"/>
      <c r="AL120" s="171"/>
      <c r="AM120" s="171"/>
      <c r="AN120" s="171"/>
      <c r="AO120" s="170"/>
      <c r="AP120" s="171"/>
      <c r="AQ120" s="171"/>
      <c r="AR120" s="171"/>
      <c r="AS120" s="171"/>
      <c r="AT120" s="171"/>
      <c r="AU120" s="170"/>
      <c r="AV120" s="171"/>
      <c r="AW120" s="171"/>
      <c r="AX120" s="171"/>
      <c r="AY120" s="171"/>
      <c r="AZ120" s="172"/>
    </row>
    <row r="121" spans="1:52" x14ac:dyDescent="0.25">
      <c r="A121" s="75">
        <v>118</v>
      </c>
      <c r="B121" s="200" t="str">
        <f>IF($A121=0,"",IFERROR(_xlfn.LET(_xlpm.x,INDEX(Attendance!$B:$B,MATCH($A121,Attendance!$A:$A,0)),IF(_xlpm.x=0,"",_xlpm.x)),""))</f>
        <v/>
      </c>
      <c r="C121" s="200" t="str">
        <f>IF($A121=0,"",IFERROR(_xlfn.LET(_xlpm.x,INDEX(Attendance!$C:$C,MATCH($A121,Attendance!$A:$A,0)),IF(_xlpm.x=0,"",_xlpm.x)),""))</f>
        <v/>
      </c>
      <c r="D121" s="200" t="str">
        <f>IF($A121=0,"",IFERROR(_xlfn.LET(_xlpm.x,INDEX(Attendance!$D:$D,MATCH($A121,Attendance!$A:$A,0)),IF(_xlpm.x=0,"",_xlpm.x)),""))</f>
        <v/>
      </c>
      <c r="E121" s="167"/>
      <c r="F121" s="168"/>
      <c r="G121" s="168"/>
      <c r="H121" s="168"/>
      <c r="I121" s="168"/>
      <c r="J121" s="168"/>
      <c r="K121" s="167"/>
      <c r="L121" s="168"/>
      <c r="M121" s="168"/>
      <c r="N121" s="168"/>
      <c r="O121" s="168"/>
      <c r="P121" s="168"/>
      <c r="Q121" s="167"/>
      <c r="R121" s="168"/>
      <c r="S121" s="168"/>
      <c r="T121" s="168"/>
      <c r="U121" s="168"/>
      <c r="V121" s="168"/>
      <c r="W121" s="167"/>
      <c r="X121" s="168"/>
      <c r="Y121" s="168"/>
      <c r="Z121" s="168"/>
      <c r="AA121" s="168"/>
      <c r="AB121" s="168"/>
      <c r="AC121" s="167"/>
      <c r="AD121" s="168"/>
      <c r="AE121" s="168"/>
      <c r="AF121" s="168"/>
      <c r="AG121" s="168"/>
      <c r="AH121" s="168"/>
      <c r="AI121" s="167"/>
      <c r="AJ121" s="168"/>
      <c r="AK121" s="168"/>
      <c r="AL121" s="168"/>
      <c r="AM121" s="168"/>
      <c r="AN121" s="168"/>
      <c r="AO121" s="167"/>
      <c r="AP121" s="168"/>
      <c r="AQ121" s="168"/>
      <c r="AR121" s="168"/>
      <c r="AS121" s="168"/>
      <c r="AT121" s="168"/>
      <c r="AU121" s="167"/>
      <c r="AV121" s="168"/>
      <c r="AW121" s="168"/>
      <c r="AX121" s="168"/>
      <c r="AY121" s="168"/>
      <c r="AZ121" s="169"/>
    </row>
    <row r="122" spans="1:52" x14ac:dyDescent="0.25">
      <c r="A122" s="163">
        <v>119</v>
      </c>
      <c r="B122" s="201" t="str">
        <f>IF($A122=0,"",IFERROR(_xlfn.LET(_xlpm.x,INDEX(Attendance!$B:$B,MATCH($A122,Attendance!$A:$A,0)),IF(_xlpm.x=0,"",_xlpm.x)),""))</f>
        <v/>
      </c>
      <c r="C122" s="201" t="str">
        <f>IF($A122=0,"",IFERROR(_xlfn.LET(_xlpm.x,INDEX(Attendance!$C:$C,MATCH($A122,Attendance!$A:$A,0)),IF(_xlpm.x=0,"",_xlpm.x)),""))</f>
        <v/>
      </c>
      <c r="D122" s="201" t="str">
        <f>IF($A122=0,"",IFERROR(_xlfn.LET(_xlpm.x,INDEX(Attendance!$D:$D,MATCH($A122,Attendance!$A:$A,0)),IF(_xlpm.x=0,"",_xlpm.x)),""))</f>
        <v/>
      </c>
      <c r="E122" s="170"/>
      <c r="F122" s="171"/>
      <c r="G122" s="171"/>
      <c r="H122" s="171"/>
      <c r="I122" s="171"/>
      <c r="J122" s="171"/>
      <c r="K122" s="170"/>
      <c r="L122" s="171"/>
      <c r="M122" s="171"/>
      <c r="N122" s="171"/>
      <c r="O122" s="171"/>
      <c r="P122" s="171"/>
      <c r="Q122" s="170"/>
      <c r="R122" s="171"/>
      <c r="S122" s="171"/>
      <c r="T122" s="171"/>
      <c r="U122" s="171"/>
      <c r="V122" s="171"/>
      <c r="W122" s="170"/>
      <c r="X122" s="171"/>
      <c r="Y122" s="171"/>
      <c r="Z122" s="171"/>
      <c r="AA122" s="171"/>
      <c r="AB122" s="171"/>
      <c r="AC122" s="170"/>
      <c r="AD122" s="171"/>
      <c r="AE122" s="171"/>
      <c r="AF122" s="171"/>
      <c r="AG122" s="171"/>
      <c r="AH122" s="171"/>
      <c r="AI122" s="170"/>
      <c r="AJ122" s="171"/>
      <c r="AK122" s="171"/>
      <c r="AL122" s="171"/>
      <c r="AM122" s="171"/>
      <c r="AN122" s="171"/>
      <c r="AO122" s="170"/>
      <c r="AP122" s="171"/>
      <c r="AQ122" s="171"/>
      <c r="AR122" s="171"/>
      <c r="AS122" s="171"/>
      <c r="AT122" s="171"/>
      <c r="AU122" s="170"/>
      <c r="AV122" s="171"/>
      <c r="AW122" s="171"/>
      <c r="AX122" s="171"/>
      <c r="AY122" s="171"/>
      <c r="AZ122" s="172"/>
    </row>
    <row r="123" spans="1:52" x14ac:dyDescent="0.25">
      <c r="A123" s="75">
        <v>120</v>
      </c>
      <c r="B123" s="200" t="str">
        <f>IF($A123=0,"",IFERROR(_xlfn.LET(_xlpm.x,INDEX(Attendance!$B:$B,MATCH($A123,Attendance!$A:$A,0)),IF(_xlpm.x=0,"",_xlpm.x)),""))</f>
        <v/>
      </c>
      <c r="C123" s="200" t="str">
        <f>IF($A123=0,"",IFERROR(_xlfn.LET(_xlpm.x,INDEX(Attendance!$C:$C,MATCH($A123,Attendance!$A:$A,0)),IF(_xlpm.x=0,"",_xlpm.x)),""))</f>
        <v/>
      </c>
      <c r="D123" s="200" t="str">
        <f>IF($A123=0,"",IFERROR(_xlfn.LET(_xlpm.x,INDEX(Attendance!$D:$D,MATCH($A123,Attendance!$A:$A,0)),IF(_xlpm.x=0,"",_xlpm.x)),""))</f>
        <v/>
      </c>
      <c r="E123" s="167"/>
      <c r="F123" s="168"/>
      <c r="G123" s="168"/>
      <c r="H123" s="168"/>
      <c r="I123" s="168"/>
      <c r="J123" s="168"/>
      <c r="K123" s="167"/>
      <c r="L123" s="168"/>
      <c r="M123" s="168"/>
      <c r="N123" s="168"/>
      <c r="O123" s="168"/>
      <c r="P123" s="168"/>
      <c r="Q123" s="167"/>
      <c r="R123" s="168"/>
      <c r="S123" s="168"/>
      <c r="T123" s="168"/>
      <c r="U123" s="168"/>
      <c r="V123" s="168"/>
      <c r="W123" s="167"/>
      <c r="X123" s="168"/>
      <c r="Y123" s="168"/>
      <c r="Z123" s="168"/>
      <c r="AA123" s="168"/>
      <c r="AB123" s="168"/>
      <c r="AC123" s="167"/>
      <c r="AD123" s="168"/>
      <c r="AE123" s="168"/>
      <c r="AF123" s="168"/>
      <c r="AG123" s="168"/>
      <c r="AH123" s="168"/>
      <c r="AI123" s="167"/>
      <c r="AJ123" s="168"/>
      <c r="AK123" s="168"/>
      <c r="AL123" s="168"/>
      <c r="AM123" s="168"/>
      <c r="AN123" s="168"/>
      <c r="AO123" s="167"/>
      <c r="AP123" s="168"/>
      <c r="AQ123" s="168"/>
      <c r="AR123" s="168"/>
      <c r="AS123" s="168"/>
      <c r="AT123" s="168"/>
      <c r="AU123" s="167"/>
      <c r="AV123" s="168"/>
      <c r="AW123" s="168"/>
      <c r="AX123" s="168"/>
      <c r="AY123" s="168"/>
      <c r="AZ123" s="169"/>
    </row>
    <row r="124" spans="1:52" x14ac:dyDescent="0.25">
      <c r="A124" s="163">
        <v>121</v>
      </c>
      <c r="B124" s="201" t="str">
        <f>IF($A124=0,"",IFERROR(_xlfn.LET(_xlpm.x,INDEX(Attendance!$B:$B,MATCH($A124,Attendance!$A:$A,0)),IF(_xlpm.x=0,"",_xlpm.x)),""))</f>
        <v/>
      </c>
      <c r="C124" s="201" t="str">
        <f>IF($A124=0,"",IFERROR(_xlfn.LET(_xlpm.x,INDEX(Attendance!$C:$C,MATCH($A124,Attendance!$A:$A,0)),IF(_xlpm.x=0,"",_xlpm.x)),""))</f>
        <v/>
      </c>
      <c r="D124" s="201" t="str">
        <f>IF($A124=0,"",IFERROR(_xlfn.LET(_xlpm.x,INDEX(Attendance!$D:$D,MATCH($A124,Attendance!$A:$A,0)),IF(_xlpm.x=0,"",_xlpm.x)),""))</f>
        <v/>
      </c>
      <c r="E124" s="170"/>
      <c r="F124" s="171"/>
      <c r="G124" s="171"/>
      <c r="H124" s="171"/>
      <c r="I124" s="171"/>
      <c r="J124" s="171"/>
      <c r="K124" s="170"/>
      <c r="L124" s="171"/>
      <c r="M124" s="171"/>
      <c r="N124" s="171"/>
      <c r="O124" s="171"/>
      <c r="P124" s="171"/>
      <c r="Q124" s="170"/>
      <c r="R124" s="171"/>
      <c r="S124" s="171"/>
      <c r="T124" s="171"/>
      <c r="U124" s="171"/>
      <c r="V124" s="171"/>
      <c r="W124" s="170"/>
      <c r="X124" s="171"/>
      <c r="Y124" s="171"/>
      <c r="Z124" s="171"/>
      <c r="AA124" s="171"/>
      <c r="AB124" s="171"/>
      <c r="AC124" s="170"/>
      <c r="AD124" s="171"/>
      <c r="AE124" s="171"/>
      <c r="AF124" s="171"/>
      <c r="AG124" s="171"/>
      <c r="AH124" s="171"/>
      <c r="AI124" s="170"/>
      <c r="AJ124" s="171"/>
      <c r="AK124" s="171"/>
      <c r="AL124" s="171"/>
      <c r="AM124" s="171"/>
      <c r="AN124" s="171"/>
      <c r="AO124" s="170"/>
      <c r="AP124" s="171"/>
      <c r="AQ124" s="171"/>
      <c r="AR124" s="171"/>
      <c r="AS124" s="171"/>
      <c r="AT124" s="171"/>
      <c r="AU124" s="170"/>
      <c r="AV124" s="171"/>
      <c r="AW124" s="171"/>
      <c r="AX124" s="171"/>
      <c r="AY124" s="171"/>
      <c r="AZ124" s="172"/>
    </row>
    <row r="125" spans="1:52" x14ac:dyDescent="0.25">
      <c r="A125" s="75">
        <v>122</v>
      </c>
      <c r="B125" s="200" t="str">
        <f>IF($A125=0,"",IFERROR(_xlfn.LET(_xlpm.x,INDEX(Attendance!$B:$B,MATCH($A125,Attendance!$A:$A,0)),IF(_xlpm.x=0,"",_xlpm.x)),""))</f>
        <v/>
      </c>
      <c r="C125" s="200" t="str">
        <f>IF($A125=0,"",IFERROR(_xlfn.LET(_xlpm.x,INDEX(Attendance!$C:$C,MATCH($A125,Attendance!$A:$A,0)),IF(_xlpm.x=0,"",_xlpm.x)),""))</f>
        <v/>
      </c>
      <c r="D125" s="200" t="str">
        <f>IF($A125=0,"",IFERROR(_xlfn.LET(_xlpm.x,INDEX(Attendance!$D:$D,MATCH($A125,Attendance!$A:$A,0)),IF(_xlpm.x=0,"",_xlpm.x)),""))</f>
        <v/>
      </c>
      <c r="E125" s="167"/>
      <c r="F125" s="168"/>
      <c r="G125" s="168"/>
      <c r="H125" s="168"/>
      <c r="I125" s="168"/>
      <c r="J125" s="168"/>
      <c r="K125" s="167"/>
      <c r="L125" s="168"/>
      <c r="M125" s="168"/>
      <c r="N125" s="168"/>
      <c r="O125" s="168"/>
      <c r="P125" s="168"/>
      <c r="Q125" s="167"/>
      <c r="R125" s="168"/>
      <c r="S125" s="168"/>
      <c r="T125" s="168"/>
      <c r="U125" s="168"/>
      <c r="V125" s="168"/>
      <c r="W125" s="167"/>
      <c r="X125" s="168"/>
      <c r="Y125" s="168"/>
      <c r="Z125" s="168"/>
      <c r="AA125" s="168"/>
      <c r="AB125" s="168"/>
      <c r="AC125" s="167"/>
      <c r="AD125" s="168"/>
      <c r="AE125" s="168"/>
      <c r="AF125" s="168"/>
      <c r="AG125" s="168"/>
      <c r="AH125" s="168"/>
      <c r="AI125" s="167"/>
      <c r="AJ125" s="168"/>
      <c r="AK125" s="168"/>
      <c r="AL125" s="168"/>
      <c r="AM125" s="168"/>
      <c r="AN125" s="168"/>
      <c r="AO125" s="167"/>
      <c r="AP125" s="168"/>
      <c r="AQ125" s="168"/>
      <c r="AR125" s="168"/>
      <c r="AS125" s="168"/>
      <c r="AT125" s="168"/>
      <c r="AU125" s="167"/>
      <c r="AV125" s="168"/>
      <c r="AW125" s="168"/>
      <c r="AX125" s="168"/>
      <c r="AY125" s="168"/>
      <c r="AZ125" s="169"/>
    </row>
    <row r="126" spans="1:52" x14ac:dyDescent="0.25">
      <c r="A126" s="163">
        <v>123</v>
      </c>
      <c r="B126" s="201" t="str">
        <f>IF($A126=0,"",IFERROR(_xlfn.LET(_xlpm.x,INDEX(Attendance!$B:$B,MATCH($A126,Attendance!$A:$A,0)),IF(_xlpm.x=0,"",_xlpm.x)),""))</f>
        <v/>
      </c>
      <c r="C126" s="201" t="str">
        <f>IF($A126=0,"",IFERROR(_xlfn.LET(_xlpm.x,INDEX(Attendance!$C:$C,MATCH($A126,Attendance!$A:$A,0)),IF(_xlpm.x=0,"",_xlpm.x)),""))</f>
        <v/>
      </c>
      <c r="D126" s="201" t="str">
        <f>IF($A126=0,"",IFERROR(_xlfn.LET(_xlpm.x,INDEX(Attendance!$D:$D,MATCH($A126,Attendance!$A:$A,0)),IF(_xlpm.x=0,"",_xlpm.x)),""))</f>
        <v/>
      </c>
      <c r="E126" s="170"/>
      <c r="F126" s="171"/>
      <c r="G126" s="171"/>
      <c r="H126" s="171"/>
      <c r="I126" s="171"/>
      <c r="J126" s="171"/>
      <c r="K126" s="170"/>
      <c r="L126" s="171"/>
      <c r="M126" s="171"/>
      <c r="N126" s="171"/>
      <c r="O126" s="171"/>
      <c r="P126" s="171"/>
      <c r="Q126" s="170"/>
      <c r="R126" s="171"/>
      <c r="S126" s="171"/>
      <c r="T126" s="171"/>
      <c r="U126" s="171"/>
      <c r="V126" s="171"/>
      <c r="W126" s="170"/>
      <c r="X126" s="171"/>
      <c r="Y126" s="171"/>
      <c r="Z126" s="171"/>
      <c r="AA126" s="171"/>
      <c r="AB126" s="171"/>
      <c r="AC126" s="170"/>
      <c r="AD126" s="171"/>
      <c r="AE126" s="171"/>
      <c r="AF126" s="171"/>
      <c r="AG126" s="171"/>
      <c r="AH126" s="171"/>
      <c r="AI126" s="170"/>
      <c r="AJ126" s="171"/>
      <c r="AK126" s="171"/>
      <c r="AL126" s="171"/>
      <c r="AM126" s="171"/>
      <c r="AN126" s="171"/>
      <c r="AO126" s="170"/>
      <c r="AP126" s="171"/>
      <c r="AQ126" s="171"/>
      <c r="AR126" s="171"/>
      <c r="AS126" s="171"/>
      <c r="AT126" s="171"/>
      <c r="AU126" s="170"/>
      <c r="AV126" s="171"/>
      <c r="AW126" s="171"/>
      <c r="AX126" s="171"/>
      <c r="AY126" s="171"/>
      <c r="AZ126" s="172"/>
    </row>
    <row r="127" spans="1:52" x14ac:dyDescent="0.25">
      <c r="A127" s="75">
        <v>124</v>
      </c>
      <c r="B127" s="200" t="str">
        <f>IF($A127=0,"",IFERROR(_xlfn.LET(_xlpm.x,INDEX(Attendance!$B:$B,MATCH($A127,Attendance!$A:$A,0)),IF(_xlpm.x=0,"",_xlpm.x)),""))</f>
        <v/>
      </c>
      <c r="C127" s="200" t="str">
        <f>IF($A127=0,"",IFERROR(_xlfn.LET(_xlpm.x,INDEX(Attendance!$C:$C,MATCH($A127,Attendance!$A:$A,0)),IF(_xlpm.x=0,"",_xlpm.x)),""))</f>
        <v/>
      </c>
      <c r="D127" s="200" t="str">
        <f>IF($A127=0,"",IFERROR(_xlfn.LET(_xlpm.x,INDEX(Attendance!$D:$D,MATCH($A127,Attendance!$A:$A,0)),IF(_xlpm.x=0,"",_xlpm.x)),""))</f>
        <v/>
      </c>
      <c r="E127" s="167"/>
      <c r="F127" s="168"/>
      <c r="G127" s="168"/>
      <c r="H127" s="168"/>
      <c r="I127" s="168"/>
      <c r="J127" s="168"/>
      <c r="K127" s="167"/>
      <c r="L127" s="168"/>
      <c r="M127" s="168"/>
      <c r="N127" s="168"/>
      <c r="O127" s="168"/>
      <c r="P127" s="168"/>
      <c r="Q127" s="167"/>
      <c r="R127" s="168"/>
      <c r="S127" s="168"/>
      <c r="T127" s="168"/>
      <c r="U127" s="168"/>
      <c r="V127" s="168"/>
      <c r="W127" s="167"/>
      <c r="X127" s="168"/>
      <c r="Y127" s="168"/>
      <c r="Z127" s="168"/>
      <c r="AA127" s="168"/>
      <c r="AB127" s="168"/>
      <c r="AC127" s="167"/>
      <c r="AD127" s="168"/>
      <c r="AE127" s="168"/>
      <c r="AF127" s="168"/>
      <c r="AG127" s="168"/>
      <c r="AH127" s="168"/>
      <c r="AI127" s="167"/>
      <c r="AJ127" s="168"/>
      <c r="AK127" s="168"/>
      <c r="AL127" s="168"/>
      <c r="AM127" s="168"/>
      <c r="AN127" s="168"/>
      <c r="AO127" s="167"/>
      <c r="AP127" s="168"/>
      <c r="AQ127" s="168"/>
      <c r="AR127" s="168"/>
      <c r="AS127" s="168"/>
      <c r="AT127" s="168"/>
      <c r="AU127" s="167"/>
      <c r="AV127" s="168"/>
      <c r="AW127" s="168"/>
      <c r="AX127" s="168"/>
      <c r="AY127" s="168"/>
      <c r="AZ127" s="169"/>
    </row>
    <row r="128" spans="1:52" x14ac:dyDescent="0.25">
      <c r="A128" s="163">
        <v>125</v>
      </c>
      <c r="B128" s="201" t="str">
        <f>IF($A128=0,"",IFERROR(_xlfn.LET(_xlpm.x,INDEX(Attendance!$B:$B,MATCH($A128,Attendance!$A:$A,0)),IF(_xlpm.x=0,"",_xlpm.x)),""))</f>
        <v/>
      </c>
      <c r="C128" s="201" t="str">
        <f>IF($A128=0,"",IFERROR(_xlfn.LET(_xlpm.x,INDEX(Attendance!$C:$C,MATCH($A128,Attendance!$A:$A,0)),IF(_xlpm.x=0,"",_xlpm.x)),""))</f>
        <v/>
      </c>
      <c r="D128" s="201" t="str">
        <f>IF($A128=0,"",IFERROR(_xlfn.LET(_xlpm.x,INDEX(Attendance!$D:$D,MATCH($A128,Attendance!$A:$A,0)),IF(_xlpm.x=0,"",_xlpm.x)),""))</f>
        <v/>
      </c>
      <c r="E128" s="170"/>
      <c r="F128" s="171"/>
      <c r="G128" s="171"/>
      <c r="H128" s="171"/>
      <c r="I128" s="171"/>
      <c r="J128" s="171"/>
      <c r="K128" s="170"/>
      <c r="L128" s="171"/>
      <c r="M128" s="171"/>
      <c r="N128" s="171"/>
      <c r="O128" s="171"/>
      <c r="P128" s="171"/>
      <c r="Q128" s="170"/>
      <c r="R128" s="171"/>
      <c r="S128" s="171"/>
      <c r="T128" s="171"/>
      <c r="U128" s="171"/>
      <c r="V128" s="171"/>
      <c r="W128" s="170"/>
      <c r="X128" s="171"/>
      <c r="Y128" s="171"/>
      <c r="Z128" s="171"/>
      <c r="AA128" s="171"/>
      <c r="AB128" s="171"/>
      <c r="AC128" s="170"/>
      <c r="AD128" s="171"/>
      <c r="AE128" s="171"/>
      <c r="AF128" s="171"/>
      <c r="AG128" s="171"/>
      <c r="AH128" s="171"/>
      <c r="AI128" s="170"/>
      <c r="AJ128" s="171"/>
      <c r="AK128" s="171"/>
      <c r="AL128" s="171"/>
      <c r="AM128" s="171"/>
      <c r="AN128" s="171"/>
      <c r="AO128" s="170"/>
      <c r="AP128" s="171"/>
      <c r="AQ128" s="171"/>
      <c r="AR128" s="171"/>
      <c r="AS128" s="171"/>
      <c r="AT128" s="171"/>
      <c r="AU128" s="170"/>
      <c r="AV128" s="171"/>
      <c r="AW128" s="171"/>
      <c r="AX128" s="171"/>
      <c r="AY128" s="171"/>
      <c r="AZ128" s="172"/>
    </row>
    <row r="129" spans="1:52" x14ac:dyDescent="0.25">
      <c r="A129" s="75">
        <v>126</v>
      </c>
      <c r="B129" s="200" t="str">
        <f>IF($A129=0,"",IFERROR(_xlfn.LET(_xlpm.x,INDEX(Attendance!$B:$B,MATCH($A129,Attendance!$A:$A,0)),IF(_xlpm.x=0,"",_xlpm.x)),""))</f>
        <v/>
      </c>
      <c r="C129" s="200" t="str">
        <f>IF($A129=0,"",IFERROR(_xlfn.LET(_xlpm.x,INDEX(Attendance!$C:$C,MATCH($A129,Attendance!$A:$A,0)),IF(_xlpm.x=0,"",_xlpm.x)),""))</f>
        <v/>
      </c>
      <c r="D129" s="200" t="str">
        <f>IF($A129=0,"",IFERROR(_xlfn.LET(_xlpm.x,INDEX(Attendance!$D:$D,MATCH($A129,Attendance!$A:$A,0)),IF(_xlpm.x=0,"",_xlpm.x)),""))</f>
        <v/>
      </c>
      <c r="E129" s="167"/>
      <c r="F129" s="168"/>
      <c r="G129" s="168"/>
      <c r="H129" s="168"/>
      <c r="I129" s="168"/>
      <c r="J129" s="168"/>
      <c r="K129" s="167"/>
      <c r="L129" s="168"/>
      <c r="M129" s="168"/>
      <c r="N129" s="168"/>
      <c r="O129" s="168"/>
      <c r="P129" s="168"/>
      <c r="Q129" s="167"/>
      <c r="R129" s="168"/>
      <c r="S129" s="168"/>
      <c r="T129" s="168"/>
      <c r="U129" s="168"/>
      <c r="V129" s="168"/>
      <c r="W129" s="167"/>
      <c r="X129" s="168"/>
      <c r="Y129" s="168"/>
      <c r="Z129" s="168"/>
      <c r="AA129" s="168"/>
      <c r="AB129" s="168"/>
      <c r="AC129" s="167"/>
      <c r="AD129" s="168"/>
      <c r="AE129" s="168"/>
      <c r="AF129" s="168"/>
      <c r="AG129" s="168"/>
      <c r="AH129" s="168"/>
      <c r="AI129" s="167"/>
      <c r="AJ129" s="168"/>
      <c r="AK129" s="168"/>
      <c r="AL129" s="168"/>
      <c r="AM129" s="168"/>
      <c r="AN129" s="168"/>
      <c r="AO129" s="167"/>
      <c r="AP129" s="168"/>
      <c r="AQ129" s="168"/>
      <c r="AR129" s="168"/>
      <c r="AS129" s="168"/>
      <c r="AT129" s="168"/>
      <c r="AU129" s="167"/>
      <c r="AV129" s="168"/>
      <c r="AW129" s="168"/>
      <c r="AX129" s="168"/>
      <c r="AY129" s="168"/>
      <c r="AZ129" s="169"/>
    </row>
    <row r="130" spans="1:52" x14ac:dyDescent="0.25">
      <c r="A130" s="163">
        <v>127</v>
      </c>
      <c r="B130" s="201" t="str">
        <f>IF($A130=0,"",IFERROR(_xlfn.LET(_xlpm.x,INDEX(Attendance!$B:$B,MATCH($A130,Attendance!$A:$A,0)),IF(_xlpm.x=0,"",_xlpm.x)),""))</f>
        <v/>
      </c>
      <c r="C130" s="201" t="str">
        <f>IF($A130=0,"",IFERROR(_xlfn.LET(_xlpm.x,INDEX(Attendance!$C:$C,MATCH($A130,Attendance!$A:$A,0)),IF(_xlpm.x=0,"",_xlpm.x)),""))</f>
        <v/>
      </c>
      <c r="D130" s="201" t="str">
        <f>IF($A130=0,"",IFERROR(_xlfn.LET(_xlpm.x,INDEX(Attendance!$D:$D,MATCH($A130,Attendance!$A:$A,0)),IF(_xlpm.x=0,"",_xlpm.x)),""))</f>
        <v/>
      </c>
      <c r="E130" s="170"/>
      <c r="F130" s="171"/>
      <c r="G130" s="171"/>
      <c r="H130" s="171"/>
      <c r="I130" s="171"/>
      <c r="J130" s="171"/>
      <c r="K130" s="170"/>
      <c r="L130" s="171"/>
      <c r="M130" s="171"/>
      <c r="N130" s="171"/>
      <c r="O130" s="171"/>
      <c r="P130" s="171"/>
      <c r="Q130" s="170"/>
      <c r="R130" s="171"/>
      <c r="S130" s="171"/>
      <c r="T130" s="171"/>
      <c r="U130" s="171"/>
      <c r="V130" s="171"/>
      <c r="W130" s="170"/>
      <c r="X130" s="171"/>
      <c r="Y130" s="171"/>
      <c r="Z130" s="171"/>
      <c r="AA130" s="171"/>
      <c r="AB130" s="171"/>
      <c r="AC130" s="170"/>
      <c r="AD130" s="171"/>
      <c r="AE130" s="171"/>
      <c r="AF130" s="171"/>
      <c r="AG130" s="171"/>
      <c r="AH130" s="171"/>
      <c r="AI130" s="170"/>
      <c r="AJ130" s="171"/>
      <c r="AK130" s="171"/>
      <c r="AL130" s="171"/>
      <c r="AM130" s="171"/>
      <c r="AN130" s="171"/>
      <c r="AO130" s="170"/>
      <c r="AP130" s="171"/>
      <c r="AQ130" s="171"/>
      <c r="AR130" s="171"/>
      <c r="AS130" s="171"/>
      <c r="AT130" s="171"/>
      <c r="AU130" s="170"/>
      <c r="AV130" s="171"/>
      <c r="AW130" s="171"/>
      <c r="AX130" s="171"/>
      <c r="AY130" s="171"/>
      <c r="AZ130" s="172"/>
    </row>
    <row r="131" spans="1:52" x14ac:dyDescent="0.25">
      <c r="A131" s="75">
        <v>128</v>
      </c>
      <c r="B131" s="200" t="str">
        <f>IF($A131=0,"",IFERROR(_xlfn.LET(_xlpm.x,INDEX(Attendance!$B:$B,MATCH($A131,Attendance!$A:$A,0)),IF(_xlpm.x=0,"",_xlpm.x)),""))</f>
        <v/>
      </c>
      <c r="C131" s="200" t="str">
        <f>IF($A131=0,"",IFERROR(_xlfn.LET(_xlpm.x,INDEX(Attendance!$C:$C,MATCH($A131,Attendance!$A:$A,0)),IF(_xlpm.x=0,"",_xlpm.x)),""))</f>
        <v/>
      </c>
      <c r="D131" s="200" t="str">
        <f>IF($A131=0,"",IFERROR(_xlfn.LET(_xlpm.x,INDEX(Attendance!$D:$D,MATCH($A131,Attendance!$A:$A,0)),IF(_xlpm.x=0,"",_xlpm.x)),""))</f>
        <v/>
      </c>
      <c r="E131" s="167"/>
      <c r="F131" s="168"/>
      <c r="G131" s="168"/>
      <c r="H131" s="168"/>
      <c r="I131" s="168"/>
      <c r="J131" s="168"/>
      <c r="K131" s="167"/>
      <c r="L131" s="168"/>
      <c r="M131" s="168"/>
      <c r="N131" s="168"/>
      <c r="O131" s="168"/>
      <c r="P131" s="168"/>
      <c r="Q131" s="167"/>
      <c r="R131" s="168"/>
      <c r="S131" s="168"/>
      <c r="T131" s="168"/>
      <c r="U131" s="168"/>
      <c r="V131" s="168"/>
      <c r="W131" s="167"/>
      <c r="X131" s="168"/>
      <c r="Y131" s="168"/>
      <c r="Z131" s="168"/>
      <c r="AA131" s="168"/>
      <c r="AB131" s="168"/>
      <c r="AC131" s="167"/>
      <c r="AD131" s="168"/>
      <c r="AE131" s="168"/>
      <c r="AF131" s="168"/>
      <c r="AG131" s="168"/>
      <c r="AH131" s="168"/>
      <c r="AI131" s="167"/>
      <c r="AJ131" s="168"/>
      <c r="AK131" s="168"/>
      <c r="AL131" s="168"/>
      <c r="AM131" s="168"/>
      <c r="AN131" s="168"/>
      <c r="AO131" s="167"/>
      <c r="AP131" s="168"/>
      <c r="AQ131" s="168"/>
      <c r="AR131" s="168"/>
      <c r="AS131" s="168"/>
      <c r="AT131" s="168"/>
      <c r="AU131" s="167"/>
      <c r="AV131" s="168"/>
      <c r="AW131" s="168"/>
      <c r="AX131" s="168"/>
      <c r="AY131" s="168"/>
      <c r="AZ131" s="169"/>
    </row>
    <row r="132" spans="1:52" x14ac:dyDescent="0.25">
      <c r="A132" s="163">
        <v>129</v>
      </c>
      <c r="B132" s="201" t="str">
        <f>IF($A132=0,"",IFERROR(_xlfn.LET(_xlpm.x,INDEX(Attendance!$B:$B,MATCH($A132,Attendance!$A:$A,0)),IF(_xlpm.x=0,"",_xlpm.x)),""))</f>
        <v/>
      </c>
      <c r="C132" s="201" t="str">
        <f>IF($A132=0,"",IFERROR(_xlfn.LET(_xlpm.x,INDEX(Attendance!$C:$C,MATCH($A132,Attendance!$A:$A,0)),IF(_xlpm.x=0,"",_xlpm.x)),""))</f>
        <v/>
      </c>
      <c r="D132" s="201" t="str">
        <f>IF($A132=0,"",IFERROR(_xlfn.LET(_xlpm.x,INDEX(Attendance!$D:$D,MATCH($A132,Attendance!$A:$A,0)),IF(_xlpm.x=0,"",_xlpm.x)),""))</f>
        <v/>
      </c>
      <c r="E132" s="170"/>
      <c r="F132" s="171"/>
      <c r="G132" s="171"/>
      <c r="H132" s="171"/>
      <c r="I132" s="171"/>
      <c r="J132" s="171"/>
      <c r="K132" s="170"/>
      <c r="L132" s="171"/>
      <c r="M132" s="171"/>
      <c r="N132" s="171"/>
      <c r="O132" s="171"/>
      <c r="P132" s="171"/>
      <c r="Q132" s="170"/>
      <c r="R132" s="171"/>
      <c r="S132" s="171"/>
      <c r="T132" s="171"/>
      <c r="U132" s="171"/>
      <c r="V132" s="171"/>
      <c r="W132" s="170"/>
      <c r="X132" s="171"/>
      <c r="Y132" s="171"/>
      <c r="Z132" s="171"/>
      <c r="AA132" s="171"/>
      <c r="AB132" s="171"/>
      <c r="AC132" s="170"/>
      <c r="AD132" s="171"/>
      <c r="AE132" s="171"/>
      <c r="AF132" s="171"/>
      <c r="AG132" s="171"/>
      <c r="AH132" s="171"/>
      <c r="AI132" s="170"/>
      <c r="AJ132" s="171"/>
      <c r="AK132" s="171"/>
      <c r="AL132" s="171"/>
      <c r="AM132" s="171"/>
      <c r="AN132" s="171"/>
      <c r="AO132" s="170"/>
      <c r="AP132" s="171"/>
      <c r="AQ132" s="171"/>
      <c r="AR132" s="171"/>
      <c r="AS132" s="171"/>
      <c r="AT132" s="171"/>
      <c r="AU132" s="170"/>
      <c r="AV132" s="171"/>
      <c r="AW132" s="171"/>
      <c r="AX132" s="171"/>
      <c r="AY132" s="171"/>
      <c r="AZ132" s="172"/>
    </row>
    <row r="133" spans="1:52" x14ac:dyDescent="0.25">
      <c r="A133" s="75">
        <v>130</v>
      </c>
      <c r="B133" s="200" t="str">
        <f>IF($A133=0,"",IFERROR(_xlfn.LET(_xlpm.x,INDEX(Attendance!$B:$B,MATCH($A133,Attendance!$A:$A,0)),IF(_xlpm.x=0,"",_xlpm.x)),""))</f>
        <v/>
      </c>
      <c r="C133" s="200" t="str">
        <f>IF($A133=0,"",IFERROR(_xlfn.LET(_xlpm.x,INDEX(Attendance!$C:$C,MATCH($A133,Attendance!$A:$A,0)),IF(_xlpm.x=0,"",_xlpm.x)),""))</f>
        <v/>
      </c>
      <c r="D133" s="200" t="str">
        <f>IF($A133=0,"",IFERROR(_xlfn.LET(_xlpm.x,INDEX(Attendance!$D:$D,MATCH($A133,Attendance!$A:$A,0)),IF(_xlpm.x=0,"",_xlpm.x)),""))</f>
        <v/>
      </c>
      <c r="E133" s="167"/>
      <c r="F133" s="168"/>
      <c r="G133" s="168"/>
      <c r="H133" s="168"/>
      <c r="I133" s="168"/>
      <c r="J133" s="168"/>
      <c r="K133" s="167"/>
      <c r="L133" s="168"/>
      <c r="M133" s="168"/>
      <c r="N133" s="168"/>
      <c r="O133" s="168"/>
      <c r="P133" s="168"/>
      <c r="Q133" s="167"/>
      <c r="R133" s="168"/>
      <c r="S133" s="168"/>
      <c r="T133" s="168"/>
      <c r="U133" s="168"/>
      <c r="V133" s="168"/>
      <c r="W133" s="167"/>
      <c r="X133" s="168"/>
      <c r="Y133" s="168"/>
      <c r="Z133" s="168"/>
      <c r="AA133" s="168"/>
      <c r="AB133" s="168"/>
      <c r="AC133" s="167"/>
      <c r="AD133" s="168"/>
      <c r="AE133" s="168"/>
      <c r="AF133" s="168"/>
      <c r="AG133" s="168"/>
      <c r="AH133" s="168"/>
      <c r="AI133" s="167"/>
      <c r="AJ133" s="168"/>
      <c r="AK133" s="168"/>
      <c r="AL133" s="168"/>
      <c r="AM133" s="168"/>
      <c r="AN133" s="168"/>
      <c r="AO133" s="167"/>
      <c r="AP133" s="168"/>
      <c r="AQ133" s="168"/>
      <c r="AR133" s="168"/>
      <c r="AS133" s="168"/>
      <c r="AT133" s="168"/>
      <c r="AU133" s="167"/>
      <c r="AV133" s="168"/>
      <c r="AW133" s="168"/>
      <c r="AX133" s="168"/>
      <c r="AY133" s="168"/>
      <c r="AZ133" s="169"/>
    </row>
    <row r="134" spans="1:52" x14ac:dyDescent="0.25">
      <c r="A134" s="163">
        <v>131</v>
      </c>
      <c r="B134" s="201" t="str">
        <f>IF($A134=0,"",IFERROR(_xlfn.LET(_xlpm.x,INDEX(Attendance!$B:$B,MATCH($A134,Attendance!$A:$A,0)),IF(_xlpm.x=0,"",_xlpm.x)),""))</f>
        <v/>
      </c>
      <c r="C134" s="201" t="str">
        <f>IF($A134=0,"",IFERROR(_xlfn.LET(_xlpm.x,INDEX(Attendance!$C:$C,MATCH($A134,Attendance!$A:$A,0)),IF(_xlpm.x=0,"",_xlpm.x)),""))</f>
        <v/>
      </c>
      <c r="D134" s="201" t="str">
        <f>IF($A134=0,"",IFERROR(_xlfn.LET(_xlpm.x,INDEX(Attendance!$D:$D,MATCH($A134,Attendance!$A:$A,0)),IF(_xlpm.x=0,"",_xlpm.x)),""))</f>
        <v/>
      </c>
      <c r="E134" s="170"/>
      <c r="F134" s="171"/>
      <c r="G134" s="171"/>
      <c r="H134" s="171"/>
      <c r="I134" s="171"/>
      <c r="J134" s="171"/>
      <c r="K134" s="170"/>
      <c r="L134" s="171"/>
      <c r="M134" s="171"/>
      <c r="N134" s="171"/>
      <c r="O134" s="171"/>
      <c r="P134" s="171"/>
      <c r="Q134" s="170"/>
      <c r="R134" s="171"/>
      <c r="S134" s="171"/>
      <c r="T134" s="171"/>
      <c r="U134" s="171"/>
      <c r="V134" s="171"/>
      <c r="W134" s="170"/>
      <c r="X134" s="171"/>
      <c r="Y134" s="171"/>
      <c r="Z134" s="171"/>
      <c r="AA134" s="171"/>
      <c r="AB134" s="171"/>
      <c r="AC134" s="170"/>
      <c r="AD134" s="171"/>
      <c r="AE134" s="171"/>
      <c r="AF134" s="171"/>
      <c r="AG134" s="171"/>
      <c r="AH134" s="171"/>
      <c r="AI134" s="170"/>
      <c r="AJ134" s="171"/>
      <c r="AK134" s="171"/>
      <c r="AL134" s="171"/>
      <c r="AM134" s="171"/>
      <c r="AN134" s="171"/>
      <c r="AO134" s="170"/>
      <c r="AP134" s="171"/>
      <c r="AQ134" s="171"/>
      <c r="AR134" s="171"/>
      <c r="AS134" s="171"/>
      <c r="AT134" s="171"/>
      <c r="AU134" s="170"/>
      <c r="AV134" s="171"/>
      <c r="AW134" s="171"/>
      <c r="AX134" s="171"/>
      <c r="AY134" s="171"/>
      <c r="AZ134" s="172"/>
    </row>
    <row r="135" spans="1:52" x14ac:dyDescent="0.25">
      <c r="A135" s="75">
        <v>132</v>
      </c>
      <c r="B135" s="200" t="str">
        <f>IF($A135=0,"",IFERROR(_xlfn.LET(_xlpm.x,INDEX(Attendance!$B:$B,MATCH($A135,Attendance!$A:$A,0)),IF(_xlpm.x=0,"",_xlpm.x)),""))</f>
        <v/>
      </c>
      <c r="C135" s="200" t="str">
        <f>IF($A135=0,"",IFERROR(_xlfn.LET(_xlpm.x,INDEX(Attendance!$C:$C,MATCH($A135,Attendance!$A:$A,0)),IF(_xlpm.x=0,"",_xlpm.x)),""))</f>
        <v/>
      </c>
      <c r="D135" s="200" t="str">
        <f>IF($A135=0,"",IFERROR(_xlfn.LET(_xlpm.x,INDEX(Attendance!$D:$D,MATCH($A135,Attendance!$A:$A,0)),IF(_xlpm.x=0,"",_xlpm.x)),""))</f>
        <v/>
      </c>
      <c r="E135" s="167"/>
      <c r="F135" s="168"/>
      <c r="G135" s="168"/>
      <c r="H135" s="168"/>
      <c r="I135" s="168"/>
      <c r="J135" s="168"/>
      <c r="K135" s="167"/>
      <c r="L135" s="168"/>
      <c r="M135" s="168"/>
      <c r="N135" s="168"/>
      <c r="O135" s="168"/>
      <c r="P135" s="168"/>
      <c r="Q135" s="167"/>
      <c r="R135" s="168"/>
      <c r="S135" s="168"/>
      <c r="T135" s="168"/>
      <c r="U135" s="168"/>
      <c r="V135" s="168"/>
      <c r="W135" s="167"/>
      <c r="X135" s="168"/>
      <c r="Y135" s="168"/>
      <c r="Z135" s="168"/>
      <c r="AA135" s="168"/>
      <c r="AB135" s="168"/>
      <c r="AC135" s="167"/>
      <c r="AD135" s="168"/>
      <c r="AE135" s="168"/>
      <c r="AF135" s="168"/>
      <c r="AG135" s="168"/>
      <c r="AH135" s="168"/>
      <c r="AI135" s="167"/>
      <c r="AJ135" s="168"/>
      <c r="AK135" s="168"/>
      <c r="AL135" s="168"/>
      <c r="AM135" s="168"/>
      <c r="AN135" s="168"/>
      <c r="AO135" s="167"/>
      <c r="AP135" s="168"/>
      <c r="AQ135" s="168"/>
      <c r="AR135" s="168"/>
      <c r="AS135" s="168"/>
      <c r="AT135" s="168"/>
      <c r="AU135" s="167"/>
      <c r="AV135" s="168"/>
      <c r="AW135" s="168"/>
      <c r="AX135" s="168"/>
      <c r="AY135" s="168"/>
      <c r="AZ135" s="169"/>
    </row>
    <row r="136" spans="1:52" x14ac:dyDescent="0.25">
      <c r="A136" s="163">
        <v>133</v>
      </c>
      <c r="B136" s="201" t="str">
        <f>IF($A136=0,"",IFERROR(_xlfn.LET(_xlpm.x,INDEX(Attendance!$B:$B,MATCH($A136,Attendance!$A:$A,0)),IF(_xlpm.x=0,"",_xlpm.x)),""))</f>
        <v/>
      </c>
      <c r="C136" s="201" t="str">
        <f>IF($A136=0,"",IFERROR(_xlfn.LET(_xlpm.x,INDEX(Attendance!$C:$C,MATCH($A136,Attendance!$A:$A,0)),IF(_xlpm.x=0,"",_xlpm.x)),""))</f>
        <v/>
      </c>
      <c r="D136" s="201" t="str">
        <f>IF($A136=0,"",IFERROR(_xlfn.LET(_xlpm.x,INDEX(Attendance!$D:$D,MATCH($A136,Attendance!$A:$A,0)),IF(_xlpm.x=0,"",_xlpm.x)),""))</f>
        <v/>
      </c>
      <c r="E136" s="170"/>
      <c r="F136" s="171"/>
      <c r="G136" s="171"/>
      <c r="H136" s="171"/>
      <c r="I136" s="171"/>
      <c r="J136" s="171"/>
      <c r="K136" s="170"/>
      <c r="L136" s="171"/>
      <c r="M136" s="171"/>
      <c r="N136" s="171"/>
      <c r="O136" s="171"/>
      <c r="P136" s="171"/>
      <c r="Q136" s="170"/>
      <c r="R136" s="171"/>
      <c r="S136" s="171"/>
      <c r="T136" s="171"/>
      <c r="U136" s="171"/>
      <c r="V136" s="171"/>
      <c r="W136" s="170"/>
      <c r="X136" s="171"/>
      <c r="Y136" s="171"/>
      <c r="Z136" s="171"/>
      <c r="AA136" s="171"/>
      <c r="AB136" s="171"/>
      <c r="AC136" s="170"/>
      <c r="AD136" s="171"/>
      <c r="AE136" s="171"/>
      <c r="AF136" s="171"/>
      <c r="AG136" s="171"/>
      <c r="AH136" s="171"/>
      <c r="AI136" s="170"/>
      <c r="AJ136" s="171"/>
      <c r="AK136" s="171"/>
      <c r="AL136" s="171"/>
      <c r="AM136" s="171"/>
      <c r="AN136" s="171"/>
      <c r="AO136" s="170"/>
      <c r="AP136" s="171"/>
      <c r="AQ136" s="171"/>
      <c r="AR136" s="171"/>
      <c r="AS136" s="171"/>
      <c r="AT136" s="171"/>
      <c r="AU136" s="170"/>
      <c r="AV136" s="171"/>
      <c r="AW136" s="171"/>
      <c r="AX136" s="171"/>
      <c r="AY136" s="171"/>
      <c r="AZ136" s="172"/>
    </row>
    <row r="137" spans="1:52" x14ac:dyDescent="0.25">
      <c r="A137" s="75">
        <v>134</v>
      </c>
      <c r="B137" s="200" t="str">
        <f>IF($A137=0,"",IFERROR(_xlfn.LET(_xlpm.x,INDEX(Attendance!$B:$B,MATCH($A137,Attendance!$A:$A,0)),IF(_xlpm.x=0,"",_xlpm.x)),""))</f>
        <v/>
      </c>
      <c r="C137" s="200" t="str">
        <f>IF($A137=0,"",IFERROR(_xlfn.LET(_xlpm.x,INDEX(Attendance!$C:$C,MATCH($A137,Attendance!$A:$A,0)),IF(_xlpm.x=0,"",_xlpm.x)),""))</f>
        <v/>
      </c>
      <c r="D137" s="200" t="str">
        <f>IF($A137=0,"",IFERROR(_xlfn.LET(_xlpm.x,INDEX(Attendance!$D:$D,MATCH($A137,Attendance!$A:$A,0)),IF(_xlpm.x=0,"",_xlpm.x)),""))</f>
        <v/>
      </c>
      <c r="E137" s="167"/>
      <c r="F137" s="168"/>
      <c r="G137" s="168"/>
      <c r="H137" s="168"/>
      <c r="I137" s="168"/>
      <c r="J137" s="168"/>
      <c r="K137" s="167"/>
      <c r="L137" s="168"/>
      <c r="M137" s="168"/>
      <c r="N137" s="168"/>
      <c r="O137" s="168"/>
      <c r="P137" s="168"/>
      <c r="Q137" s="167"/>
      <c r="R137" s="168"/>
      <c r="S137" s="168"/>
      <c r="T137" s="168"/>
      <c r="U137" s="168"/>
      <c r="V137" s="168"/>
      <c r="W137" s="167"/>
      <c r="X137" s="168"/>
      <c r="Y137" s="168"/>
      <c r="Z137" s="168"/>
      <c r="AA137" s="168"/>
      <c r="AB137" s="168"/>
      <c r="AC137" s="167"/>
      <c r="AD137" s="168"/>
      <c r="AE137" s="168"/>
      <c r="AF137" s="168"/>
      <c r="AG137" s="168"/>
      <c r="AH137" s="168"/>
      <c r="AI137" s="167"/>
      <c r="AJ137" s="168"/>
      <c r="AK137" s="168"/>
      <c r="AL137" s="168"/>
      <c r="AM137" s="168"/>
      <c r="AN137" s="168"/>
      <c r="AO137" s="167"/>
      <c r="AP137" s="168"/>
      <c r="AQ137" s="168"/>
      <c r="AR137" s="168"/>
      <c r="AS137" s="168"/>
      <c r="AT137" s="168"/>
      <c r="AU137" s="167"/>
      <c r="AV137" s="168"/>
      <c r="AW137" s="168"/>
      <c r="AX137" s="168"/>
      <c r="AY137" s="168"/>
      <c r="AZ137" s="169"/>
    </row>
    <row r="138" spans="1:52" x14ac:dyDescent="0.25">
      <c r="A138" s="163">
        <v>135</v>
      </c>
      <c r="B138" s="201" t="str">
        <f>IF($A138=0,"",IFERROR(_xlfn.LET(_xlpm.x,INDEX(Attendance!$B:$B,MATCH($A138,Attendance!$A:$A,0)),IF(_xlpm.x=0,"",_xlpm.x)),""))</f>
        <v/>
      </c>
      <c r="C138" s="201" t="str">
        <f>IF($A138=0,"",IFERROR(_xlfn.LET(_xlpm.x,INDEX(Attendance!$C:$C,MATCH($A138,Attendance!$A:$A,0)),IF(_xlpm.x=0,"",_xlpm.x)),""))</f>
        <v/>
      </c>
      <c r="D138" s="201" t="str">
        <f>IF($A138=0,"",IFERROR(_xlfn.LET(_xlpm.x,INDEX(Attendance!$D:$D,MATCH($A138,Attendance!$A:$A,0)),IF(_xlpm.x=0,"",_xlpm.x)),""))</f>
        <v/>
      </c>
      <c r="E138" s="170"/>
      <c r="F138" s="171"/>
      <c r="G138" s="171"/>
      <c r="H138" s="171"/>
      <c r="I138" s="171"/>
      <c r="J138" s="171"/>
      <c r="K138" s="170"/>
      <c r="L138" s="171"/>
      <c r="M138" s="171"/>
      <c r="N138" s="171"/>
      <c r="O138" s="171"/>
      <c r="P138" s="171"/>
      <c r="Q138" s="170"/>
      <c r="R138" s="171"/>
      <c r="S138" s="171"/>
      <c r="T138" s="171"/>
      <c r="U138" s="171"/>
      <c r="V138" s="171"/>
      <c r="W138" s="170"/>
      <c r="X138" s="171"/>
      <c r="Y138" s="171"/>
      <c r="Z138" s="171"/>
      <c r="AA138" s="171"/>
      <c r="AB138" s="171"/>
      <c r="AC138" s="170"/>
      <c r="AD138" s="171"/>
      <c r="AE138" s="171"/>
      <c r="AF138" s="171"/>
      <c r="AG138" s="171"/>
      <c r="AH138" s="171"/>
      <c r="AI138" s="170"/>
      <c r="AJ138" s="171"/>
      <c r="AK138" s="171"/>
      <c r="AL138" s="171"/>
      <c r="AM138" s="171"/>
      <c r="AN138" s="171"/>
      <c r="AO138" s="170"/>
      <c r="AP138" s="171"/>
      <c r="AQ138" s="171"/>
      <c r="AR138" s="171"/>
      <c r="AS138" s="171"/>
      <c r="AT138" s="171"/>
      <c r="AU138" s="170"/>
      <c r="AV138" s="171"/>
      <c r="AW138" s="171"/>
      <c r="AX138" s="171"/>
      <c r="AY138" s="171"/>
      <c r="AZ138" s="172"/>
    </row>
    <row r="139" spans="1:52" x14ac:dyDescent="0.25">
      <c r="A139" s="75">
        <v>136</v>
      </c>
      <c r="B139" s="200" t="str">
        <f>IF($A139=0,"",IFERROR(_xlfn.LET(_xlpm.x,INDEX(Attendance!$B:$B,MATCH($A139,Attendance!$A:$A,0)),IF(_xlpm.x=0,"",_xlpm.x)),""))</f>
        <v/>
      </c>
      <c r="C139" s="200" t="str">
        <f>IF($A139=0,"",IFERROR(_xlfn.LET(_xlpm.x,INDEX(Attendance!$C:$C,MATCH($A139,Attendance!$A:$A,0)),IF(_xlpm.x=0,"",_xlpm.x)),""))</f>
        <v/>
      </c>
      <c r="D139" s="200" t="str">
        <f>IF($A139=0,"",IFERROR(_xlfn.LET(_xlpm.x,INDEX(Attendance!$D:$D,MATCH($A139,Attendance!$A:$A,0)),IF(_xlpm.x=0,"",_xlpm.x)),""))</f>
        <v/>
      </c>
      <c r="E139" s="167"/>
      <c r="F139" s="168"/>
      <c r="G139" s="168"/>
      <c r="H139" s="168"/>
      <c r="I139" s="168"/>
      <c r="J139" s="168"/>
      <c r="K139" s="167"/>
      <c r="L139" s="168"/>
      <c r="M139" s="168"/>
      <c r="N139" s="168"/>
      <c r="O139" s="168"/>
      <c r="P139" s="168"/>
      <c r="Q139" s="167"/>
      <c r="R139" s="168"/>
      <c r="S139" s="168"/>
      <c r="T139" s="168"/>
      <c r="U139" s="168"/>
      <c r="V139" s="168"/>
      <c r="W139" s="167"/>
      <c r="X139" s="168"/>
      <c r="Y139" s="168"/>
      <c r="Z139" s="168"/>
      <c r="AA139" s="168"/>
      <c r="AB139" s="168"/>
      <c r="AC139" s="167"/>
      <c r="AD139" s="168"/>
      <c r="AE139" s="168"/>
      <c r="AF139" s="168"/>
      <c r="AG139" s="168"/>
      <c r="AH139" s="168"/>
      <c r="AI139" s="167"/>
      <c r="AJ139" s="168"/>
      <c r="AK139" s="168"/>
      <c r="AL139" s="168"/>
      <c r="AM139" s="168"/>
      <c r="AN139" s="168"/>
      <c r="AO139" s="167"/>
      <c r="AP139" s="168"/>
      <c r="AQ139" s="168"/>
      <c r="AR139" s="168"/>
      <c r="AS139" s="168"/>
      <c r="AT139" s="168"/>
      <c r="AU139" s="167"/>
      <c r="AV139" s="168"/>
      <c r="AW139" s="168"/>
      <c r="AX139" s="168"/>
      <c r="AY139" s="168"/>
      <c r="AZ139" s="169"/>
    </row>
    <row r="140" spans="1:52" x14ac:dyDescent="0.25">
      <c r="A140" s="163">
        <v>137</v>
      </c>
      <c r="B140" s="201" t="str">
        <f>IF($A140=0,"",IFERROR(_xlfn.LET(_xlpm.x,INDEX(Attendance!$B:$B,MATCH($A140,Attendance!$A:$A,0)),IF(_xlpm.x=0,"",_xlpm.x)),""))</f>
        <v/>
      </c>
      <c r="C140" s="201" t="str">
        <f>IF($A140=0,"",IFERROR(_xlfn.LET(_xlpm.x,INDEX(Attendance!$C:$C,MATCH($A140,Attendance!$A:$A,0)),IF(_xlpm.x=0,"",_xlpm.x)),""))</f>
        <v/>
      </c>
      <c r="D140" s="201" t="str">
        <f>IF($A140=0,"",IFERROR(_xlfn.LET(_xlpm.x,INDEX(Attendance!$D:$D,MATCH($A140,Attendance!$A:$A,0)),IF(_xlpm.x=0,"",_xlpm.x)),""))</f>
        <v/>
      </c>
      <c r="E140" s="170"/>
      <c r="F140" s="171"/>
      <c r="G140" s="171"/>
      <c r="H140" s="171"/>
      <c r="I140" s="171"/>
      <c r="J140" s="171"/>
      <c r="K140" s="170"/>
      <c r="L140" s="171"/>
      <c r="M140" s="171"/>
      <c r="N140" s="171"/>
      <c r="O140" s="171"/>
      <c r="P140" s="171"/>
      <c r="Q140" s="170"/>
      <c r="R140" s="171"/>
      <c r="S140" s="171"/>
      <c r="T140" s="171"/>
      <c r="U140" s="171"/>
      <c r="V140" s="171"/>
      <c r="W140" s="170"/>
      <c r="X140" s="171"/>
      <c r="Y140" s="171"/>
      <c r="Z140" s="171"/>
      <c r="AA140" s="171"/>
      <c r="AB140" s="171"/>
      <c r="AC140" s="170"/>
      <c r="AD140" s="171"/>
      <c r="AE140" s="171"/>
      <c r="AF140" s="171"/>
      <c r="AG140" s="171"/>
      <c r="AH140" s="171"/>
      <c r="AI140" s="170"/>
      <c r="AJ140" s="171"/>
      <c r="AK140" s="171"/>
      <c r="AL140" s="171"/>
      <c r="AM140" s="171"/>
      <c r="AN140" s="171"/>
      <c r="AO140" s="170"/>
      <c r="AP140" s="171"/>
      <c r="AQ140" s="171"/>
      <c r="AR140" s="171"/>
      <c r="AS140" s="171"/>
      <c r="AT140" s="171"/>
      <c r="AU140" s="170"/>
      <c r="AV140" s="171"/>
      <c r="AW140" s="171"/>
      <c r="AX140" s="171"/>
      <c r="AY140" s="171"/>
      <c r="AZ140" s="172"/>
    </row>
    <row r="141" spans="1:52" x14ac:dyDescent="0.25">
      <c r="A141" s="75">
        <v>138</v>
      </c>
      <c r="B141" s="200" t="str">
        <f>IF($A141=0,"",IFERROR(_xlfn.LET(_xlpm.x,INDEX(Attendance!$B:$B,MATCH($A141,Attendance!$A:$A,0)),IF(_xlpm.x=0,"",_xlpm.x)),""))</f>
        <v/>
      </c>
      <c r="C141" s="200" t="str">
        <f>IF($A141=0,"",IFERROR(_xlfn.LET(_xlpm.x,INDEX(Attendance!$C:$C,MATCH($A141,Attendance!$A:$A,0)),IF(_xlpm.x=0,"",_xlpm.x)),""))</f>
        <v/>
      </c>
      <c r="D141" s="200" t="str">
        <f>IF($A141=0,"",IFERROR(_xlfn.LET(_xlpm.x,INDEX(Attendance!$D:$D,MATCH($A141,Attendance!$A:$A,0)),IF(_xlpm.x=0,"",_xlpm.x)),""))</f>
        <v/>
      </c>
      <c r="E141" s="167"/>
      <c r="F141" s="168"/>
      <c r="G141" s="168"/>
      <c r="H141" s="168"/>
      <c r="I141" s="168"/>
      <c r="J141" s="168"/>
      <c r="K141" s="167"/>
      <c r="L141" s="168"/>
      <c r="M141" s="168"/>
      <c r="N141" s="168"/>
      <c r="O141" s="168"/>
      <c r="P141" s="168"/>
      <c r="Q141" s="167"/>
      <c r="R141" s="168"/>
      <c r="S141" s="168"/>
      <c r="T141" s="168"/>
      <c r="U141" s="168"/>
      <c r="V141" s="168"/>
      <c r="W141" s="167"/>
      <c r="X141" s="168"/>
      <c r="Y141" s="168"/>
      <c r="Z141" s="168"/>
      <c r="AA141" s="168"/>
      <c r="AB141" s="168"/>
      <c r="AC141" s="167"/>
      <c r="AD141" s="168"/>
      <c r="AE141" s="168"/>
      <c r="AF141" s="168"/>
      <c r="AG141" s="168"/>
      <c r="AH141" s="168"/>
      <c r="AI141" s="167"/>
      <c r="AJ141" s="168"/>
      <c r="AK141" s="168"/>
      <c r="AL141" s="168"/>
      <c r="AM141" s="168"/>
      <c r="AN141" s="168"/>
      <c r="AO141" s="167"/>
      <c r="AP141" s="168"/>
      <c r="AQ141" s="168"/>
      <c r="AR141" s="168"/>
      <c r="AS141" s="168"/>
      <c r="AT141" s="168"/>
      <c r="AU141" s="167"/>
      <c r="AV141" s="168"/>
      <c r="AW141" s="168"/>
      <c r="AX141" s="168"/>
      <c r="AY141" s="168"/>
      <c r="AZ141" s="169"/>
    </row>
    <row r="142" spans="1:52" x14ac:dyDescent="0.25">
      <c r="A142" s="163">
        <v>139</v>
      </c>
      <c r="B142" s="201" t="str">
        <f>IF($A142=0,"",IFERROR(_xlfn.LET(_xlpm.x,INDEX(Attendance!$B:$B,MATCH($A142,Attendance!$A:$A,0)),IF(_xlpm.x=0,"",_xlpm.x)),""))</f>
        <v/>
      </c>
      <c r="C142" s="201" t="str">
        <f>IF($A142=0,"",IFERROR(_xlfn.LET(_xlpm.x,INDEX(Attendance!$C:$C,MATCH($A142,Attendance!$A:$A,0)),IF(_xlpm.x=0,"",_xlpm.x)),""))</f>
        <v/>
      </c>
      <c r="D142" s="201" t="str">
        <f>IF($A142=0,"",IFERROR(_xlfn.LET(_xlpm.x,INDEX(Attendance!$D:$D,MATCH($A142,Attendance!$A:$A,0)),IF(_xlpm.x=0,"",_xlpm.x)),""))</f>
        <v/>
      </c>
      <c r="E142" s="170"/>
      <c r="F142" s="171"/>
      <c r="G142" s="171"/>
      <c r="H142" s="171"/>
      <c r="I142" s="171"/>
      <c r="J142" s="171"/>
      <c r="K142" s="170"/>
      <c r="L142" s="171"/>
      <c r="M142" s="171"/>
      <c r="N142" s="171"/>
      <c r="O142" s="171"/>
      <c r="P142" s="171"/>
      <c r="Q142" s="170"/>
      <c r="R142" s="171"/>
      <c r="S142" s="171"/>
      <c r="T142" s="171"/>
      <c r="U142" s="171"/>
      <c r="V142" s="171"/>
      <c r="W142" s="170"/>
      <c r="X142" s="171"/>
      <c r="Y142" s="171"/>
      <c r="Z142" s="171"/>
      <c r="AA142" s="171"/>
      <c r="AB142" s="171"/>
      <c r="AC142" s="170"/>
      <c r="AD142" s="171"/>
      <c r="AE142" s="171"/>
      <c r="AF142" s="171"/>
      <c r="AG142" s="171"/>
      <c r="AH142" s="171"/>
      <c r="AI142" s="170"/>
      <c r="AJ142" s="171"/>
      <c r="AK142" s="171"/>
      <c r="AL142" s="171"/>
      <c r="AM142" s="171"/>
      <c r="AN142" s="171"/>
      <c r="AO142" s="170"/>
      <c r="AP142" s="171"/>
      <c r="AQ142" s="171"/>
      <c r="AR142" s="171"/>
      <c r="AS142" s="171"/>
      <c r="AT142" s="171"/>
      <c r="AU142" s="170"/>
      <c r="AV142" s="171"/>
      <c r="AW142" s="171"/>
      <c r="AX142" s="171"/>
      <c r="AY142" s="171"/>
      <c r="AZ142" s="172"/>
    </row>
    <row r="143" spans="1:52" x14ac:dyDescent="0.25">
      <c r="A143" s="75">
        <v>140</v>
      </c>
      <c r="B143" s="200" t="str">
        <f>IF($A143=0,"",IFERROR(_xlfn.LET(_xlpm.x,INDEX(Attendance!$B:$B,MATCH($A143,Attendance!$A:$A,0)),IF(_xlpm.x=0,"",_xlpm.x)),""))</f>
        <v/>
      </c>
      <c r="C143" s="200" t="str">
        <f>IF($A143=0,"",IFERROR(_xlfn.LET(_xlpm.x,INDEX(Attendance!$C:$C,MATCH($A143,Attendance!$A:$A,0)),IF(_xlpm.x=0,"",_xlpm.x)),""))</f>
        <v/>
      </c>
      <c r="D143" s="200" t="str">
        <f>IF($A143=0,"",IFERROR(_xlfn.LET(_xlpm.x,INDEX(Attendance!$D:$D,MATCH($A143,Attendance!$A:$A,0)),IF(_xlpm.x=0,"",_xlpm.x)),""))</f>
        <v/>
      </c>
      <c r="E143" s="167"/>
      <c r="F143" s="168"/>
      <c r="G143" s="168"/>
      <c r="H143" s="168"/>
      <c r="I143" s="168"/>
      <c r="J143" s="168"/>
      <c r="K143" s="167"/>
      <c r="L143" s="168"/>
      <c r="M143" s="168"/>
      <c r="N143" s="168"/>
      <c r="O143" s="168"/>
      <c r="P143" s="168"/>
      <c r="Q143" s="167"/>
      <c r="R143" s="168"/>
      <c r="S143" s="168"/>
      <c r="T143" s="168"/>
      <c r="U143" s="168"/>
      <c r="V143" s="168"/>
      <c r="W143" s="167"/>
      <c r="X143" s="168"/>
      <c r="Y143" s="168"/>
      <c r="Z143" s="168"/>
      <c r="AA143" s="168"/>
      <c r="AB143" s="168"/>
      <c r="AC143" s="167"/>
      <c r="AD143" s="168"/>
      <c r="AE143" s="168"/>
      <c r="AF143" s="168"/>
      <c r="AG143" s="168"/>
      <c r="AH143" s="168"/>
      <c r="AI143" s="167"/>
      <c r="AJ143" s="168"/>
      <c r="AK143" s="168"/>
      <c r="AL143" s="168"/>
      <c r="AM143" s="168"/>
      <c r="AN143" s="168"/>
      <c r="AO143" s="167"/>
      <c r="AP143" s="168"/>
      <c r="AQ143" s="168"/>
      <c r="AR143" s="168"/>
      <c r="AS143" s="168"/>
      <c r="AT143" s="168"/>
      <c r="AU143" s="167"/>
      <c r="AV143" s="168"/>
      <c r="AW143" s="168"/>
      <c r="AX143" s="168"/>
      <c r="AY143" s="168"/>
      <c r="AZ143" s="169"/>
    </row>
    <row r="144" spans="1:52" x14ac:dyDescent="0.25">
      <c r="A144" s="163">
        <v>141</v>
      </c>
      <c r="B144" s="201" t="str">
        <f>IF($A144=0,"",IFERROR(_xlfn.LET(_xlpm.x,INDEX(Attendance!$B:$B,MATCH($A144,Attendance!$A:$A,0)),IF(_xlpm.x=0,"",_xlpm.x)),""))</f>
        <v/>
      </c>
      <c r="C144" s="201" t="str">
        <f>IF($A144=0,"",IFERROR(_xlfn.LET(_xlpm.x,INDEX(Attendance!$C:$C,MATCH($A144,Attendance!$A:$A,0)),IF(_xlpm.x=0,"",_xlpm.x)),""))</f>
        <v/>
      </c>
      <c r="D144" s="201" t="str">
        <f>IF($A144=0,"",IFERROR(_xlfn.LET(_xlpm.x,INDEX(Attendance!$D:$D,MATCH($A144,Attendance!$A:$A,0)),IF(_xlpm.x=0,"",_xlpm.x)),""))</f>
        <v/>
      </c>
      <c r="E144" s="170"/>
      <c r="F144" s="171"/>
      <c r="G144" s="171"/>
      <c r="H144" s="171"/>
      <c r="I144" s="171"/>
      <c r="J144" s="171"/>
      <c r="K144" s="170"/>
      <c r="L144" s="171"/>
      <c r="M144" s="171"/>
      <c r="N144" s="171"/>
      <c r="O144" s="171"/>
      <c r="P144" s="171"/>
      <c r="Q144" s="170"/>
      <c r="R144" s="171"/>
      <c r="S144" s="171"/>
      <c r="T144" s="171"/>
      <c r="U144" s="171"/>
      <c r="V144" s="171"/>
      <c r="W144" s="170"/>
      <c r="X144" s="171"/>
      <c r="Y144" s="171"/>
      <c r="Z144" s="171"/>
      <c r="AA144" s="171"/>
      <c r="AB144" s="171"/>
      <c r="AC144" s="170"/>
      <c r="AD144" s="171"/>
      <c r="AE144" s="171"/>
      <c r="AF144" s="171"/>
      <c r="AG144" s="171"/>
      <c r="AH144" s="171"/>
      <c r="AI144" s="170"/>
      <c r="AJ144" s="171"/>
      <c r="AK144" s="171"/>
      <c r="AL144" s="171"/>
      <c r="AM144" s="171"/>
      <c r="AN144" s="171"/>
      <c r="AO144" s="170"/>
      <c r="AP144" s="171"/>
      <c r="AQ144" s="171"/>
      <c r="AR144" s="171"/>
      <c r="AS144" s="171"/>
      <c r="AT144" s="171"/>
      <c r="AU144" s="170"/>
      <c r="AV144" s="171"/>
      <c r="AW144" s="171"/>
      <c r="AX144" s="171"/>
      <c r="AY144" s="171"/>
      <c r="AZ144" s="172"/>
    </row>
    <row r="145" spans="1:52" x14ac:dyDescent="0.25">
      <c r="A145" s="75">
        <v>142</v>
      </c>
      <c r="B145" s="200" t="str">
        <f>IF($A145=0,"",IFERROR(_xlfn.LET(_xlpm.x,INDEX(Attendance!$B:$B,MATCH($A145,Attendance!$A:$A,0)),IF(_xlpm.x=0,"",_xlpm.x)),""))</f>
        <v/>
      </c>
      <c r="C145" s="200" t="str">
        <f>IF($A145=0,"",IFERROR(_xlfn.LET(_xlpm.x,INDEX(Attendance!$C:$C,MATCH($A145,Attendance!$A:$A,0)),IF(_xlpm.x=0,"",_xlpm.x)),""))</f>
        <v/>
      </c>
      <c r="D145" s="200" t="str">
        <f>IF($A145=0,"",IFERROR(_xlfn.LET(_xlpm.x,INDEX(Attendance!$D:$D,MATCH($A145,Attendance!$A:$A,0)),IF(_xlpm.x=0,"",_xlpm.x)),""))</f>
        <v/>
      </c>
      <c r="E145" s="167"/>
      <c r="F145" s="168"/>
      <c r="G145" s="168"/>
      <c r="H145" s="168"/>
      <c r="I145" s="168"/>
      <c r="J145" s="168"/>
      <c r="K145" s="167"/>
      <c r="L145" s="168"/>
      <c r="M145" s="168"/>
      <c r="N145" s="168"/>
      <c r="O145" s="168"/>
      <c r="P145" s="168"/>
      <c r="Q145" s="167"/>
      <c r="R145" s="168"/>
      <c r="S145" s="168"/>
      <c r="T145" s="168"/>
      <c r="U145" s="168"/>
      <c r="V145" s="168"/>
      <c r="W145" s="167"/>
      <c r="X145" s="168"/>
      <c r="Y145" s="168"/>
      <c r="Z145" s="168"/>
      <c r="AA145" s="168"/>
      <c r="AB145" s="168"/>
      <c r="AC145" s="167"/>
      <c r="AD145" s="168"/>
      <c r="AE145" s="168"/>
      <c r="AF145" s="168"/>
      <c r="AG145" s="168"/>
      <c r="AH145" s="168"/>
      <c r="AI145" s="167"/>
      <c r="AJ145" s="168"/>
      <c r="AK145" s="168"/>
      <c r="AL145" s="168"/>
      <c r="AM145" s="168"/>
      <c r="AN145" s="168"/>
      <c r="AO145" s="167"/>
      <c r="AP145" s="168"/>
      <c r="AQ145" s="168"/>
      <c r="AR145" s="168"/>
      <c r="AS145" s="168"/>
      <c r="AT145" s="168"/>
      <c r="AU145" s="167"/>
      <c r="AV145" s="168"/>
      <c r="AW145" s="168"/>
      <c r="AX145" s="168"/>
      <c r="AY145" s="168"/>
      <c r="AZ145" s="169"/>
    </row>
    <row r="146" spans="1:52" x14ac:dyDescent="0.25">
      <c r="A146" s="163">
        <v>143</v>
      </c>
      <c r="B146" s="201" t="str">
        <f>IF($A146=0,"",IFERROR(_xlfn.LET(_xlpm.x,INDEX(Attendance!$B:$B,MATCH($A146,Attendance!$A:$A,0)),IF(_xlpm.x=0,"",_xlpm.x)),""))</f>
        <v/>
      </c>
      <c r="C146" s="201" t="str">
        <f>IF($A146=0,"",IFERROR(_xlfn.LET(_xlpm.x,INDEX(Attendance!$C:$C,MATCH($A146,Attendance!$A:$A,0)),IF(_xlpm.x=0,"",_xlpm.x)),""))</f>
        <v/>
      </c>
      <c r="D146" s="201" t="str">
        <f>IF($A146=0,"",IFERROR(_xlfn.LET(_xlpm.x,INDEX(Attendance!$D:$D,MATCH($A146,Attendance!$A:$A,0)),IF(_xlpm.x=0,"",_xlpm.x)),""))</f>
        <v/>
      </c>
      <c r="E146" s="170"/>
      <c r="F146" s="171"/>
      <c r="G146" s="171"/>
      <c r="H146" s="171"/>
      <c r="I146" s="171"/>
      <c r="J146" s="171"/>
      <c r="K146" s="170"/>
      <c r="L146" s="171"/>
      <c r="M146" s="171"/>
      <c r="N146" s="171"/>
      <c r="O146" s="171"/>
      <c r="P146" s="171"/>
      <c r="Q146" s="170"/>
      <c r="R146" s="171"/>
      <c r="S146" s="171"/>
      <c r="T146" s="171"/>
      <c r="U146" s="171"/>
      <c r="V146" s="171"/>
      <c r="W146" s="170"/>
      <c r="X146" s="171"/>
      <c r="Y146" s="171"/>
      <c r="Z146" s="171"/>
      <c r="AA146" s="171"/>
      <c r="AB146" s="171"/>
      <c r="AC146" s="170"/>
      <c r="AD146" s="171"/>
      <c r="AE146" s="171"/>
      <c r="AF146" s="171"/>
      <c r="AG146" s="171"/>
      <c r="AH146" s="171"/>
      <c r="AI146" s="170"/>
      <c r="AJ146" s="171"/>
      <c r="AK146" s="171"/>
      <c r="AL146" s="171"/>
      <c r="AM146" s="171"/>
      <c r="AN146" s="171"/>
      <c r="AO146" s="170"/>
      <c r="AP146" s="171"/>
      <c r="AQ146" s="171"/>
      <c r="AR146" s="171"/>
      <c r="AS146" s="171"/>
      <c r="AT146" s="171"/>
      <c r="AU146" s="170"/>
      <c r="AV146" s="171"/>
      <c r="AW146" s="171"/>
      <c r="AX146" s="171"/>
      <c r="AY146" s="171"/>
      <c r="AZ146" s="172"/>
    </row>
    <row r="147" spans="1:52" x14ac:dyDescent="0.25">
      <c r="A147" s="75">
        <v>144</v>
      </c>
      <c r="B147" s="200" t="str">
        <f>IF($A147=0,"",IFERROR(_xlfn.LET(_xlpm.x,INDEX(Attendance!$B:$B,MATCH($A147,Attendance!$A:$A,0)),IF(_xlpm.x=0,"",_xlpm.x)),""))</f>
        <v/>
      </c>
      <c r="C147" s="200" t="str">
        <f>IF($A147=0,"",IFERROR(_xlfn.LET(_xlpm.x,INDEX(Attendance!$C:$C,MATCH($A147,Attendance!$A:$A,0)),IF(_xlpm.x=0,"",_xlpm.x)),""))</f>
        <v/>
      </c>
      <c r="D147" s="200" t="str">
        <f>IF($A147=0,"",IFERROR(_xlfn.LET(_xlpm.x,INDEX(Attendance!$D:$D,MATCH($A147,Attendance!$A:$A,0)),IF(_xlpm.x=0,"",_xlpm.x)),""))</f>
        <v/>
      </c>
      <c r="E147" s="167"/>
      <c r="F147" s="168"/>
      <c r="G147" s="168"/>
      <c r="H147" s="168"/>
      <c r="I147" s="168"/>
      <c r="J147" s="168"/>
      <c r="K147" s="167"/>
      <c r="L147" s="168"/>
      <c r="M147" s="168"/>
      <c r="N147" s="168"/>
      <c r="O147" s="168"/>
      <c r="P147" s="168"/>
      <c r="Q147" s="167"/>
      <c r="R147" s="168"/>
      <c r="S147" s="168"/>
      <c r="T147" s="168"/>
      <c r="U147" s="168"/>
      <c r="V147" s="168"/>
      <c r="W147" s="167"/>
      <c r="X147" s="168"/>
      <c r="Y147" s="168"/>
      <c r="Z147" s="168"/>
      <c r="AA147" s="168"/>
      <c r="AB147" s="168"/>
      <c r="AC147" s="167"/>
      <c r="AD147" s="168"/>
      <c r="AE147" s="168"/>
      <c r="AF147" s="168"/>
      <c r="AG147" s="168"/>
      <c r="AH147" s="168"/>
      <c r="AI147" s="167"/>
      <c r="AJ147" s="168"/>
      <c r="AK147" s="168"/>
      <c r="AL147" s="168"/>
      <c r="AM147" s="168"/>
      <c r="AN147" s="168"/>
      <c r="AO147" s="167"/>
      <c r="AP147" s="168"/>
      <c r="AQ147" s="168"/>
      <c r="AR147" s="168"/>
      <c r="AS147" s="168"/>
      <c r="AT147" s="168"/>
      <c r="AU147" s="167"/>
      <c r="AV147" s="168"/>
      <c r="AW147" s="168"/>
      <c r="AX147" s="168"/>
      <c r="AY147" s="168"/>
      <c r="AZ147" s="169"/>
    </row>
    <row r="148" spans="1:52" x14ac:dyDescent="0.25">
      <c r="A148" s="163">
        <v>145</v>
      </c>
      <c r="B148" s="201" t="str">
        <f>IF($A148=0,"",IFERROR(_xlfn.LET(_xlpm.x,INDEX(Attendance!$B:$B,MATCH($A148,Attendance!$A:$A,0)),IF(_xlpm.x=0,"",_xlpm.x)),""))</f>
        <v/>
      </c>
      <c r="C148" s="201" t="str">
        <f>IF($A148=0,"",IFERROR(_xlfn.LET(_xlpm.x,INDEX(Attendance!$C:$C,MATCH($A148,Attendance!$A:$A,0)),IF(_xlpm.x=0,"",_xlpm.x)),""))</f>
        <v/>
      </c>
      <c r="D148" s="201" t="str">
        <f>IF($A148=0,"",IFERROR(_xlfn.LET(_xlpm.x,INDEX(Attendance!$D:$D,MATCH($A148,Attendance!$A:$A,0)),IF(_xlpm.x=0,"",_xlpm.x)),""))</f>
        <v/>
      </c>
      <c r="E148" s="170"/>
      <c r="F148" s="171"/>
      <c r="G148" s="171"/>
      <c r="H148" s="171"/>
      <c r="I148" s="171"/>
      <c r="J148" s="171"/>
      <c r="K148" s="170"/>
      <c r="L148" s="171"/>
      <c r="M148" s="171"/>
      <c r="N148" s="171"/>
      <c r="O148" s="171"/>
      <c r="P148" s="171"/>
      <c r="Q148" s="170"/>
      <c r="R148" s="171"/>
      <c r="S148" s="171"/>
      <c r="T148" s="171"/>
      <c r="U148" s="171"/>
      <c r="V148" s="171"/>
      <c r="W148" s="170"/>
      <c r="X148" s="171"/>
      <c r="Y148" s="171"/>
      <c r="Z148" s="171"/>
      <c r="AA148" s="171"/>
      <c r="AB148" s="171"/>
      <c r="AC148" s="170"/>
      <c r="AD148" s="171"/>
      <c r="AE148" s="171"/>
      <c r="AF148" s="171"/>
      <c r="AG148" s="171"/>
      <c r="AH148" s="171"/>
      <c r="AI148" s="170"/>
      <c r="AJ148" s="171"/>
      <c r="AK148" s="171"/>
      <c r="AL148" s="171"/>
      <c r="AM148" s="171"/>
      <c r="AN148" s="171"/>
      <c r="AO148" s="170"/>
      <c r="AP148" s="171"/>
      <c r="AQ148" s="171"/>
      <c r="AR148" s="171"/>
      <c r="AS148" s="171"/>
      <c r="AT148" s="171"/>
      <c r="AU148" s="170"/>
      <c r="AV148" s="171"/>
      <c r="AW148" s="171"/>
      <c r="AX148" s="171"/>
      <c r="AY148" s="171"/>
      <c r="AZ148" s="172"/>
    </row>
    <row r="149" spans="1:52" x14ac:dyDescent="0.25">
      <c r="A149" s="75">
        <v>146</v>
      </c>
      <c r="B149" s="200" t="str">
        <f>IF($A149=0,"",IFERROR(_xlfn.LET(_xlpm.x,INDEX(Attendance!$B:$B,MATCH($A149,Attendance!$A:$A,0)),IF(_xlpm.x=0,"",_xlpm.x)),""))</f>
        <v/>
      </c>
      <c r="C149" s="200" t="str">
        <f>IF($A149=0,"",IFERROR(_xlfn.LET(_xlpm.x,INDEX(Attendance!$C:$C,MATCH($A149,Attendance!$A:$A,0)),IF(_xlpm.x=0,"",_xlpm.x)),""))</f>
        <v/>
      </c>
      <c r="D149" s="200" t="str">
        <f>IF($A149=0,"",IFERROR(_xlfn.LET(_xlpm.x,INDEX(Attendance!$D:$D,MATCH($A149,Attendance!$A:$A,0)),IF(_xlpm.x=0,"",_xlpm.x)),""))</f>
        <v/>
      </c>
      <c r="E149" s="167"/>
      <c r="F149" s="168"/>
      <c r="G149" s="168"/>
      <c r="H149" s="168"/>
      <c r="I149" s="168"/>
      <c r="J149" s="168"/>
      <c r="K149" s="167"/>
      <c r="L149" s="168"/>
      <c r="M149" s="168"/>
      <c r="N149" s="168"/>
      <c r="O149" s="168"/>
      <c r="P149" s="168"/>
      <c r="Q149" s="167"/>
      <c r="R149" s="168"/>
      <c r="S149" s="168"/>
      <c r="T149" s="168"/>
      <c r="U149" s="168"/>
      <c r="V149" s="168"/>
      <c r="W149" s="167"/>
      <c r="X149" s="168"/>
      <c r="Y149" s="168"/>
      <c r="Z149" s="168"/>
      <c r="AA149" s="168"/>
      <c r="AB149" s="168"/>
      <c r="AC149" s="167"/>
      <c r="AD149" s="168"/>
      <c r="AE149" s="168"/>
      <c r="AF149" s="168"/>
      <c r="AG149" s="168"/>
      <c r="AH149" s="168"/>
      <c r="AI149" s="167"/>
      <c r="AJ149" s="168"/>
      <c r="AK149" s="168"/>
      <c r="AL149" s="168"/>
      <c r="AM149" s="168"/>
      <c r="AN149" s="168"/>
      <c r="AO149" s="167"/>
      <c r="AP149" s="168"/>
      <c r="AQ149" s="168"/>
      <c r="AR149" s="168"/>
      <c r="AS149" s="168"/>
      <c r="AT149" s="168"/>
      <c r="AU149" s="167"/>
      <c r="AV149" s="168"/>
      <c r="AW149" s="168"/>
      <c r="AX149" s="168"/>
      <c r="AY149" s="168"/>
      <c r="AZ149" s="169"/>
    </row>
    <row r="150" spans="1:52" x14ac:dyDescent="0.25">
      <c r="A150" s="163">
        <v>147</v>
      </c>
      <c r="B150" s="201" t="str">
        <f>IF($A150=0,"",IFERROR(_xlfn.LET(_xlpm.x,INDEX(Attendance!$B:$B,MATCH($A150,Attendance!$A:$A,0)),IF(_xlpm.x=0,"",_xlpm.x)),""))</f>
        <v/>
      </c>
      <c r="C150" s="201" t="str">
        <f>IF($A150=0,"",IFERROR(_xlfn.LET(_xlpm.x,INDEX(Attendance!$C:$C,MATCH($A150,Attendance!$A:$A,0)),IF(_xlpm.x=0,"",_xlpm.x)),""))</f>
        <v/>
      </c>
      <c r="D150" s="201" t="str">
        <f>IF($A150=0,"",IFERROR(_xlfn.LET(_xlpm.x,INDEX(Attendance!$D:$D,MATCH($A150,Attendance!$A:$A,0)),IF(_xlpm.x=0,"",_xlpm.x)),""))</f>
        <v/>
      </c>
      <c r="E150" s="170"/>
      <c r="F150" s="171"/>
      <c r="G150" s="171"/>
      <c r="H150" s="171"/>
      <c r="I150" s="171"/>
      <c r="J150" s="171"/>
      <c r="K150" s="170"/>
      <c r="L150" s="171"/>
      <c r="M150" s="171"/>
      <c r="N150" s="171"/>
      <c r="O150" s="171"/>
      <c r="P150" s="171"/>
      <c r="Q150" s="170"/>
      <c r="R150" s="171"/>
      <c r="S150" s="171"/>
      <c r="T150" s="171"/>
      <c r="U150" s="171"/>
      <c r="V150" s="171"/>
      <c r="W150" s="170"/>
      <c r="X150" s="171"/>
      <c r="Y150" s="171"/>
      <c r="Z150" s="171"/>
      <c r="AA150" s="171"/>
      <c r="AB150" s="171"/>
      <c r="AC150" s="170"/>
      <c r="AD150" s="171"/>
      <c r="AE150" s="171"/>
      <c r="AF150" s="171"/>
      <c r="AG150" s="171"/>
      <c r="AH150" s="171"/>
      <c r="AI150" s="170"/>
      <c r="AJ150" s="171"/>
      <c r="AK150" s="171"/>
      <c r="AL150" s="171"/>
      <c r="AM150" s="171"/>
      <c r="AN150" s="171"/>
      <c r="AO150" s="170"/>
      <c r="AP150" s="171"/>
      <c r="AQ150" s="171"/>
      <c r="AR150" s="171"/>
      <c r="AS150" s="171"/>
      <c r="AT150" s="171"/>
      <c r="AU150" s="170"/>
      <c r="AV150" s="171"/>
      <c r="AW150" s="171"/>
      <c r="AX150" s="171"/>
      <c r="AY150" s="171"/>
      <c r="AZ150" s="172"/>
    </row>
    <row r="151" spans="1:52" x14ac:dyDescent="0.25">
      <c r="A151" s="75">
        <v>148</v>
      </c>
      <c r="B151" s="200" t="str">
        <f>IF($A151=0,"",IFERROR(_xlfn.LET(_xlpm.x,INDEX(Attendance!$B:$B,MATCH($A151,Attendance!$A:$A,0)),IF(_xlpm.x=0,"",_xlpm.x)),""))</f>
        <v/>
      </c>
      <c r="C151" s="200" t="str">
        <f>IF($A151=0,"",IFERROR(_xlfn.LET(_xlpm.x,INDEX(Attendance!$C:$C,MATCH($A151,Attendance!$A:$A,0)),IF(_xlpm.x=0,"",_xlpm.x)),""))</f>
        <v/>
      </c>
      <c r="D151" s="200" t="str">
        <f>IF($A151=0,"",IFERROR(_xlfn.LET(_xlpm.x,INDEX(Attendance!$D:$D,MATCH($A151,Attendance!$A:$A,0)),IF(_xlpm.x=0,"",_xlpm.x)),""))</f>
        <v/>
      </c>
      <c r="E151" s="167"/>
      <c r="F151" s="168"/>
      <c r="G151" s="168"/>
      <c r="H151" s="168"/>
      <c r="I151" s="168"/>
      <c r="J151" s="168"/>
      <c r="K151" s="167"/>
      <c r="L151" s="168"/>
      <c r="M151" s="168"/>
      <c r="N151" s="168"/>
      <c r="O151" s="168"/>
      <c r="P151" s="168"/>
      <c r="Q151" s="167"/>
      <c r="R151" s="168"/>
      <c r="S151" s="168"/>
      <c r="T151" s="168"/>
      <c r="U151" s="168"/>
      <c r="V151" s="168"/>
      <c r="W151" s="167"/>
      <c r="X151" s="168"/>
      <c r="Y151" s="168"/>
      <c r="Z151" s="168"/>
      <c r="AA151" s="168"/>
      <c r="AB151" s="168"/>
      <c r="AC151" s="167"/>
      <c r="AD151" s="168"/>
      <c r="AE151" s="168"/>
      <c r="AF151" s="168"/>
      <c r="AG151" s="168"/>
      <c r="AH151" s="168"/>
      <c r="AI151" s="167"/>
      <c r="AJ151" s="168"/>
      <c r="AK151" s="168"/>
      <c r="AL151" s="168"/>
      <c r="AM151" s="168"/>
      <c r="AN151" s="168"/>
      <c r="AO151" s="167"/>
      <c r="AP151" s="168"/>
      <c r="AQ151" s="168"/>
      <c r="AR151" s="168"/>
      <c r="AS151" s="168"/>
      <c r="AT151" s="168"/>
      <c r="AU151" s="167"/>
      <c r="AV151" s="168"/>
      <c r="AW151" s="168"/>
      <c r="AX151" s="168"/>
      <c r="AY151" s="168"/>
      <c r="AZ151" s="169"/>
    </row>
    <row r="152" spans="1:52" x14ac:dyDescent="0.25">
      <c r="A152" s="163">
        <v>149</v>
      </c>
      <c r="B152" s="201" t="str">
        <f>IF($A152=0,"",IFERROR(_xlfn.LET(_xlpm.x,INDEX(Attendance!$B:$B,MATCH($A152,Attendance!$A:$A,0)),IF(_xlpm.x=0,"",_xlpm.x)),""))</f>
        <v/>
      </c>
      <c r="C152" s="201" t="str">
        <f>IF($A152=0,"",IFERROR(_xlfn.LET(_xlpm.x,INDEX(Attendance!$C:$C,MATCH($A152,Attendance!$A:$A,0)),IF(_xlpm.x=0,"",_xlpm.x)),""))</f>
        <v/>
      </c>
      <c r="D152" s="201" t="str">
        <f>IF($A152=0,"",IFERROR(_xlfn.LET(_xlpm.x,INDEX(Attendance!$D:$D,MATCH($A152,Attendance!$A:$A,0)),IF(_xlpm.x=0,"",_xlpm.x)),""))</f>
        <v/>
      </c>
      <c r="E152" s="170"/>
      <c r="F152" s="171"/>
      <c r="G152" s="171"/>
      <c r="H152" s="171"/>
      <c r="I152" s="171"/>
      <c r="J152" s="171"/>
      <c r="K152" s="170"/>
      <c r="L152" s="171"/>
      <c r="M152" s="171"/>
      <c r="N152" s="171"/>
      <c r="O152" s="171"/>
      <c r="P152" s="171"/>
      <c r="Q152" s="170"/>
      <c r="R152" s="171"/>
      <c r="S152" s="171"/>
      <c r="T152" s="171"/>
      <c r="U152" s="171"/>
      <c r="V152" s="171"/>
      <c r="W152" s="170"/>
      <c r="X152" s="171"/>
      <c r="Y152" s="171"/>
      <c r="Z152" s="171"/>
      <c r="AA152" s="171"/>
      <c r="AB152" s="171"/>
      <c r="AC152" s="170"/>
      <c r="AD152" s="171"/>
      <c r="AE152" s="171"/>
      <c r="AF152" s="171"/>
      <c r="AG152" s="171"/>
      <c r="AH152" s="171"/>
      <c r="AI152" s="170"/>
      <c r="AJ152" s="171"/>
      <c r="AK152" s="171"/>
      <c r="AL152" s="171"/>
      <c r="AM152" s="171"/>
      <c r="AN152" s="171"/>
      <c r="AO152" s="170"/>
      <c r="AP152" s="171"/>
      <c r="AQ152" s="171"/>
      <c r="AR152" s="171"/>
      <c r="AS152" s="171"/>
      <c r="AT152" s="171"/>
      <c r="AU152" s="170"/>
      <c r="AV152" s="171"/>
      <c r="AW152" s="171"/>
      <c r="AX152" s="171"/>
      <c r="AY152" s="171"/>
      <c r="AZ152" s="172"/>
    </row>
    <row r="153" spans="1:52" ht="15.75" thickBot="1" x14ac:dyDescent="0.3">
      <c r="A153" s="173">
        <v>150</v>
      </c>
      <c r="B153" s="202" t="str">
        <f>IF($A153=0,"",IFERROR(_xlfn.LET(_xlpm.x,INDEX(Attendance!$B:$B,MATCH($A153,Attendance!$A:$A,0)),IF(_xlpm.x=0,"",_xlpm.x)),""))</f>
        <v/>
      </c>
      <c r="C153" s="202" t="str">
        <f>IF($A153=0,"",IFERROR(_xlfn.LET(_xlpm.x,INDEX(Attendance!$C:$C,MATCH($A153,Attendance!$A:$A,0)),IF(_xlpm.x=0,"",_xlpm.x)),""))</f>
        <v/>
      </c>
      <c r="D153" s="202" t="str">
        <f>IF($A153=0,"",IFERROR(_xlfn.LET(_xlpm.x,INDEX(Attendance!$D:$D,MATCH($A153,Attendance!$A:$A,0)),IF(_xlpm.x=0,"",_xlpm.x)),""))</f>
        <v/>
      </c>
      <c r="E153" s="174"/>
      <c r="F153" s="175"/>
      <c r="G153" s="175"/>
      <c r="H153" s="175"/>
      <c r="I153" s="175"/>
      <c r="J153" s="175"/>
      <c r="K153" s="174"/>
      <c r="L153" s="175"/>
      <c r="M153" s="175"/>
      <c r="N153" s="175"/>
      <c r="O153" s="175"/>
      <c r="P153" s="175"/>
      <c r="Q153" s="174"/>
      <c r="R153" s="175"/>
      <c r="S153" s="175"/>
      <c r="T153" s="175"/>
      <c r="U153" s="175"/>
      <c r="V153" s="175"/>
      <c r="W153" s="174"/>
      <c r="X153" s="175"/>
      <c r="Y153" s="175"/>
      <c r="Z153" s="175"/>
      <c r="AA153" s="175"/>
      <c r="AB153" s="175"/>
      <c r="AC153" s="174"/>
      <c r="AD153" s="175"/>
      <c r="AE153" s="175"/>
      <c r="AF153" s="175"/>
      <c r="AG153" s="175"/>
      <c r="AH153" s="175"/>
      <c r="AI153" s="174"/>
      <c r="AJ153" s="175"/>
      <c r="AK153" s="175"/>
      <c r="AL153" s="175"/>
      <c r="AM153" s="175"/>
      <c r="AN153" s="175"/>
      <c r="AO153" s="174"/>
      <c r="AP153" s="175"/>
      <c r="AQ153" s="175"/>
      <c r="AR153" s="175"/>
      <c r="AS153" s="175"/>
      <c r="AT153" s="175"/>
      <c r="AU153" s="174"/>
      <c r="AV153" s="175"/>
      <c r="AW153" s="175"/>
      <c r="AX153" s="175"/>
      <c r="AY153" s="175"/>
      <c r="AZ153" s="176"/>
    </row>
  </sheetData>
  <sheetProtection sort="0" autoFilter="0"/>
  <mergeCells count="8">
    <mergeCell ref="AU1:AZ1"/>
    <mergeCell ref="AO1:AT1"/>
    <mergeCell ref="Q1:V1"/>
    <mergeCell ref="E1:J1"/>
    <mergeCell ref="K1:P1"/>
    <mergeCell ref="AC1:AH1"/>
    <mergeCell ref="AI1:AN1"/>
    <mergeCell ref="W1:AB1"/>
  </mergeCells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/>
  <dimension ref="A1:X151"/>
  <sheetViews>
    <sheetView topLeftCell="B1" workbookViewId="0">
      <selection activeCell="M33" sqref="M33"/>
    </sheetView>
  </sheetViews>
  <sheetFormatPr defaultRowHeight="15" x14ac:dyDescent="0.25"/>
  <cols>
    <col min="1" max="1" width="8.85546875" hidden="1" customWidth="1"/>
    <col min="2" max="2" width="12.28515625" style="42" customWidth="1"/>
    <col min="3" max="3" width="12.7109375" style="3" customWidth="1"/>
    <col min="4" max="4" width="10" style="3" customWidth="1"/>
    <col min="5" max="5" width="11.5703125" style="3" customWidth="1"/>
    <col min="6" max="6" width="9.7109375" style="3" customWidth="1"/>
    <col min="7" max="7" width="11.140625" style="3" customWidth="1"/>
    <col min="8" max="8" width="9.28515625" style="3" customWidth="1"/>
    <col min="9" max="9" width="11.5703125" style="3" customWidth="1"/>
    <col min="10" max="10" width="9.7109375" style="3" customWidth="1"/>
    <col min="11" max="11" width="11.85546875" style="3" customWidth="1"/>
    <col min="12" max="12" width="10" style="3" customWidth="1"/>
    <col min="13" max="13" width="11.42578125" style="3" customWidth="1"/>
    <col min="14" max="14" width="9.5703125" style="3" customWidth="1"/>
    <col min="15" max="15" width="12.140625" style="3" customWidth="1"/>
    <col min="16" max="16" width="10.28515625" style="3" customWidth="1"/>
    <col min="17" max="17" width="11.28515625" style="3" customWidth="1"/>
    <col min="18" max="18" width="9.42578125" style="3" customWidth="1"/>
    <col min="19" max="19" width="10.7109375" style="3" customWidth="1"/>
    <col min="20" max="20" width="8.85546875" style="3" customWidth="1"/>
    <col min="21" max="21" width="12.7109375" style="9" customWidth="1"/>
    <col min="22" max="22" width="12.85546875" style="9" customWidth="1"/>
    <col min="23" max="23" width="15.42578125" customWidth="1"/>
    <col min="24" max="24" width="15.5703125" customWidth="1"/>
  </cols>
  <sheetData>
    <row r="1" spans="1:24" s="17" customFormat="1" ht="15.75" thickBot="1" x14ac:dyDescent="0.3">
      <c r="A1" s="43" t="s">
        <v>0</v>
      </c>
      <c r="B1" s="44" t="s">
        <v>1</v>
      </c>
      <c r="C1" s="45" t="s">
        <v>2</v>
      </c>
      <c r="D1" s="45" t="s">
        <v>3</v>
      </c>
      <c r="E1" s="45" t="s">
        <v>27</v>
      </c>
      <c r="F1" s="45" t="s">
        <v>28</v>
      </c>
      <c r="G1" s="45" t="s">
        <v>29</v>
      </c>
      <c r="H1" s="45" t="s">
        <v>30</v>
      </c>
      <c r="I1" s="45" t="s">
        <v>31</v>
      </c>
      <c r="J1" s="45" t="s">
        <v>32</v>
      </c>
      <c r="K1" s="45" t="s">
        <v>33</v>
      </c>
      <c r="L1" s="45" t="s">
        <v>34</v>
      </c>
      <c r="M1" s="45" t="s">
        <v>35</v>
      </c>
      <c r="N1" s="45" t="s">
        <v>36</v>
      </c>
      <c r="O1" s="45" t="s">
        <v>37</v>
      </c>
      <c r="P1" s="45" t="s">
        <v>38</v>
      </c>
      <c r="Q1" s="45" t="s">
        <v>39</v>
      </c>
      <c r="R1" s="45" t="s">
        <v>40</v>
      </c>
      <c r="S1" s="45" t="s">
        <v>41</v>
      </c>
      <c r="T1" s="45" t="s">
        <v>42</v>
      </c>
      <c r="U1" s="45" t="s">
        <v>43</v>
      </c>
      <c r="V1" s="45" t="s">
        <v>44</v>
      </c>
      <c r="W1" s="103" t="s">
        <v>97</v>
      </c>
      <c r="X1" s="104" t="s">
        <v>96</v>
      </c>
    </row>
    <row r="2" spans="1:24" x14ac:dyDescent="0.25">
      <c r="A2" s="46">
        <f t="shared" ref="A2:A65" si="0">ROW()-1</f>
        <v>1</v>
      </c>
      <c r="B2" s="38" t="str">
        <f>IFERROR(INDEX(Attendance!$B:$B,MATCH($A2,Attendance!$A:$A,0)),"")&amp;""</f>
        <v/>
      </c>
      <c r="C2" s="38" t="str">
        <f>IFERROR(INDEX(Attendance!$C:$C,MATCH($A2,Attendance!$A:$A,0)),"")&amp;""</f>
        <v/>
      </c>
      <c r="D2" s="38" t="str">
        <f>IFERROR(INDEX(Attendance!$D:$D,MATCH($A2,Attendance!$A:$A,0)),"")&amp;""</f>
        <v/>
      </c>
      <c r="E2" s="105" t="str">
        <f>IF($B2="","",INDEX('Dec Detail'!$Z:$Z, MATCH($A2,'Dec Detail'!$A:$A, 0)))</f>
        <v/>
      </c>
      <c r="F2" s="105" t="str">
        <f>IF($B2="","",INDEX('Dec Detail'!$Z:$Z,MATCH($A2,'Dec Detail'!$A:$A,0)))</f>
        <v/>
      </c>
      <c r="G2" s="105" t="str">
        <f>IF($B2="","",INDEX('Jan Detail'!$Y:$Y,MATCH($A2,'Jan Detail'!$A:$A,0)))</f>
        <v/>
      </c>
      <c r="H2" s="105" t="str">
        <f>IF($B2="","",INDEX('Jan Detail'!$Z:$Z,MATCH($A2,'Jan Detail'!$A:$A,0)))</f>
        <v/>
      </c>
      <c r="I2" s="105" t="str">
        <f>IF($B2="","",INDEX('Feb Detail'!$Y:$Y,MATCH($A2,'Feb Detail'!$A:$A,0)))</f>
        <v/>
      </c>
      <c r="J2" s="105" t="str">
        <f>IF($B2="","",INDEX('Feb Detail'!$Z:$Z,MATCH($A2,'Feb Detail'!$A:$A,0)))</f>
        <v/>
      </c>
      <c r="K2" s="105" t="str">
        <f>IF($B2="","",INDEX('Mar Detail'!$Y:$Y,MATCH($A2,'Mar Detail'!$A:$A,0)))</f>
        <v/>
      </c>
      <c r="L2" s="105" t="str">
        <f>IF($B2="","",INDEX('Mar Detail'!$Z:$Z,MATCH($A2,'Mar Detail'!$A:$A,0)))</f>
        <v/>
      </c>
      <c r="M2" s="105" t="str">
        <f>IF($B2="","",INDEX('Apr Detail'!$Y:$Y,MATCH($A2,'Apr Detail'!$A:$A,0)))</f>
        <v/>
      </c>
      <c r="N2" s="105" t="str">
        <f>IF($B2="","",INDEX('Apr Detail'!$Z:$Z,MATCH($A2,'Apr Detail'!$A:$A,0)))</f>
        <v/>
      </c>
      <c r="O2" s="105" t="str">
        <f>IF($B2="","",INDEX('May Detail'!$Y:$Y,MATCH($A2,'May Detail'!$A:$A,0)))</f>
        <v/>
      </c>
      <c r="P2" s="105" t="str">
        <f>IF($B2="","",INDEX('May Detail'!$Z:$Z,MATCH($A2,'May Detail'!$A:$A,0)))</f>
        <v/>
      </c>
      <c r="Q2" s="105" t="str">
        <f>IF($B2="","",INDEX('Jun Detail'!$Y:$Y,MATCH($A2,'Jun Detail'!$A:$A,0)))</f>
        <v/>
      </c>
      <c r="R2" s="105" t="str">
        <f>IF($B2="","",INDEX('Jun Detail'!$Z:$Z,MATCH($A2,'Jun Detail'!$A:$A,0)))</f>
        <v/>
      </c>
      <c r="S2" s="105" t="str">
        <f>IF($B2="","",INDEX('Jul Detail'!$Y:$Y,MATCH($A2,'Jul Detail'!$A:$A,0)))</f>
        <v/>
      </c>
      <c r="T2" s="105" t="str">
        <f>IF($B2="","",INDEX('Jul Detail'!$Z:$Z,MATCH($A2,'Jul Detail'!$A:$A,0)))</f>
        <v/>
      </c>
      <c r="U2" s="105" t="str" cm="1">
        <f t="array" ref="U2">IF($B2="","",IFERROR(SUMPRODUCT(--(Attendance!$E$2:$BI$2&lt;&gt;""),--(LOWER(IFERROR(INDEX(Attendance!$E:$BI,MATCH($A2,Attendance!$A:$A,0),0),""))="x"))/SUMPRODUCT(--(Attendance!$E$2:$BI$2&lt;&gt;"")),0))</f>
        <v/>
      </c>
      <c r="V2" s="105" t="str" cm="1">
        <f t="array" ref="V2">IF($B2="","",IFERROR(SUMPRODUCT(--(Attendance!$E$2:$BI$2=_xlfn.XLOOKUP(1001,'Point System'!$A:$A,'Point System'!$B:$B,"")),--(LOWER(IFERROR(INDEX(Attendance!$E:$BI,MATCH($A2,Attendance!$A:$A,0),0),""))="x"))/SUMPRODUCT(--(Attendance!$E$2:$BI$2=_xlfn.XLOOKUP(1001,'Point System'!$A:$A,'Point System'!$B:$B,""))),0))</f>
        <v/>
      </c>
      <c r="W2" s="38" t="str">
        <f>IFERROR(IF(OR(U2="",U2&lt;=0),"",1+COUNTIFS($U$2:$U$151,"&gt;"&amp;U2,$U$2:$U$151,"&gt;0")),"")</f>
        <v/>
      </c>
      <c r="X2" s="134" t="str">
        <f>IFERROR(IF(OR(V2="",V2&lt;=0),"",1+COUNTIFS($V$2:$V$151,"&gt;"&amp;V2,$V$2:$V$151,"&gt;0")),"")</f>
        <v/>
      </c>
    </row>
    <row r="3" spans="1:24" x14ac:dyDescent="0.25">
      <c r="A3" s="47">
        <f t="shared" si="0"/>
        <v>2</v>
      </c>
      <c r="B3" s="39" t="str">
        <f>IFERROR(INDEX(Attendance!$B:$B,MATCH($A3,Attendance!$A:$A,0)),"")&amp;""</f>
        <v/>
      </c>
      <c r="C3" s="39" t="str">
        <f>IFERROR(INDEX(Attendance!$C:$C,MATCH($A3,Attendance!$A:$A,0)),"")&amp;""</f>
        <v/>
      </c>
      <c r="D3" s="39" t="str">
        <f>IFERROR(INDEX(Attendance!$D:$D,MATCH($A3,Attendance!$A:$A,0)),"")&amp;""</f>
        <v/>
      </c>
      <c r="E3" s="106" t="str">
        <f>IF($B3="","",INDEX('Dec Detail'!$Z:$Z, MATCH($A3,'Dec Detail'!$A:$A, 0)))</f>
        <v/>
      </c>
      <c r="F3" s="106" t="str">
        <f>IF($B3="","",INDEX('Dec Detail'!$Z:$Z,MATCH($A3,'Dec Detail'!$A:$A,0)))</f>
        <v/>
      </c>
      <c r="G3" s="106" t="str">
        <f>IF($B3="","",INDEX('Jan Detail'!$Y:$Y,MATCH($A3,'Jan Detail'!$A:$A,0)))</f>
        <v/>
      </c>
      <c r="H3" s="106" t="str">
        <f>IF($B3="","",INDEX('Jan Detail'!$Z:$Z,MATCH($A3,'Jan Detail'!$A:$A,0)))</f>
        <v/>
      </c>
      <c r="I3" s="106" t="str">
        <f>IF($B3="","",INDEX('Feb Detail'!$Y:$Y,MATCH($A3,'Feb Detail'!$A:$A,0)))</f>
        <v/>
      </c>
      <c r="J3" s="106" t="str">
        <f>IF($B3="","",INDEX('Feb Detail'!$Z:$Z,MATCH($A3,'Feb Detail'!$A:$A,0)))</f>
        <v/>
      </c>
      <c r="K3" s="106" t="str">
        <f>IF($B3="","",INDEX('Mar Detail'!$Y:$Y,MATCH($A3,'Mar Detail'!$A:$A,0)))</f>
        <v/>
      </c>
      <c r="L3" s="106" t="str">
        <f>IF($B3="","",INDEX('Mar Detail'!$Z:$Z,MATCH($A3,'Mar Detail'!$A:$A,0)))</f>
        <v/>
      </c>
      <c r="M3" s="106" t="str">
        <f>IF($B3="","",INDEX('Apr Detail'!$Y:$Y,MATCH($A3,'Apr Detail'!$A:$A,0)))</f>
        <v/>
      </c>
      <c r="N3" s="106" t="str">
        <f>IF($B3="","",INDEX('Apr Detail'!$Z:$Z,MATCH($A3,'Apr Detail'!$A:$A,0)))</f>
        <v/>
      </c>
      <c r="O3" s="106" t="str">
        <f>IF($B3="","",INDEX('May Detail'!$Y:$Y,MATCH($A3,'May Detail'!$A:$A,0)))</f>
        <v/>
      </c>
      <c r="P3" s="106" t="str">
        <f>IF($B3="","",INDEX('May Detail'!$Z:$Z,MATCH($A3,'May Detail'!$A:$A,0)))</f>
        <v/>
      </c>
      <c r="Q3" s="106" t="str">
        <f>IF($B3="","",INDEX('Jun Detail'!$Y:$Y,MATCH($A3,'Jun Detail'!$A:$A,0)))</f>
        <v/>
      </c>
      <c r="R3" s="106" t="str">
        <f>IF($B3="","",INDEX('Jun Detail'!$Z:$Z,MATCH($A3,'Jun Detail'!$A:$A,0)))</f>
        <v/>
      </c>
      <c r="S3" s="106" t="str">
        <f>IF($B3="","",INDEX('Jul Detail'!$Y:$Y,MATCH($A3,'Jul Detail'!$A:$A,0)))</f>
        <v/>
      </c>
      <c r="T3" s="106" t="str">
        <f>IF($B3="","",INDEX('Jul Detail'!$Z:$Z,MATCH($A3,'Jul Detail'!$A:$A,0)))</f>
        <v/>
      </c>
      <c r="U3" s="106" t="str" cm="1">
        <f t="array" ref="U3">IF($B3="","",IFERROR(SUMPRODUCT(--(Attendance!$E$2:$BI$2&lt;&gt;""),--(LOWER(IFERROR(INDEX(Attendance!$E:$BI,MATCH($A3,Attendance!$A:$A,0),0),""))="x"))/SUMPRODUCT(--(Attendance!$E$2:$BI$2&lt;&gt;"")),0))</f>
        <v/>
      </c>
      <c r="V3" s="106" t="str" cm="1">
        <f t="array" ref="V3">IF($B3="","",IFERROR(SUMPRODUCT(--(Attendance!$E$2:$BI$2=_xlfn.XLOOKUP(1001,'Point System'!$A:$A,'Point System'!$B:$B,"")),--(LOWER(IFERROR(INDEX(Attendance!$E:$BI,MATCH($A3,Attendance!$A:$A,0),0),""))="x"))/SUMPRODUCT(--(Attendance!$E$2:$BI$2=_xlfn.XLOOKUP(1001,'Point System'!$A:$A,'Point System'!$B:$B,""))),0))</f>
        <v/>
      </c>
      <c r="W3" s="39" t="str">
        <f t="shared" ref="W3:W66" si="1">IFERROR(IF(OR(U3="",U3&lt;=0),"",1+COUNTIFS($U$2:$U$151,"&gt;"&amp;U3,$U$2:$U$151,"&gt;0")),"")</f>
        <v/>
      </c>
      <c r="X3" s="135" t="str">
        <f t="shared" ref="X3:X66" si="2">IFERROR(IF(OR(V3="",V3&lt;=0),"",1+COUNTIFS($V$2:$V$151,"&gt;"&amp;V3,$V$2:$V$151,"&gt;0")),"")</f>
        <v/>
      </c>
    </row>
    <row r="4" spans="1:24" x14ac:dyDescent="0.25">
      <c r="A4" s="48">
        <f t="shared" si="0"/>
        <v>3</v>
      </c>
      <c r="B4" s="40" t="str">
        <f>IFERROR(INDEX(Attendance!$B:$B,MATCH($A4,Attendance!$A:$A,0)),"")&amp;""</f>
        <v/>
      </c>
      <c r="C4" s="40" t="str">
        <f>IFERROR(INDEX(Attendance!$C:$C,MATCH($A4,Attendance!$A:$A,0)),"")&amp;""</f>
        <v/>
      </c>
      <c r="D4" s="40" t="str">
        <f>IFERROR(INDEX(Attendance!$D:$D,MATCH($A4,Attendance!$A:$A,0)),"")&amp;""</f>
        <v/>
      </c>
      <c r="E4" s="107" t="str">
        <f>IF($B4="","",INDEX('Dec Detail'!$Z:$Z, MATCH($A4,'Dec Detail'!$A:$A, 0)))</f>
        <v/>
      </c>
      <c r="F4" s="107" t="str">
        <f>IF($B4="","",INDEX('Dec Detail'!$Z:$Z,MATCH($A4,'Dec Detail'!$A:$A,0)))</f>
        <v/>
      </c>
      <c r="G4" s="107" t="str">
        <f>IF($B4="","",INDEX('Jan Detail'!$Y:$Y,MATCH($A4,'Jan Detail'!$A:$A,0)))</f>
        <v/>
      </c>
      <c r="H4" s="107" t="str">
        <f>IF($B4="","",INDEX('Jan Detail'!$Z:$Z,MATCH($A4,'Jan Detail'!$A:$A,0)))</f>
        <v/>
      </c>
      <c r="I4" s="107" t="str">
        <f>IF($B4="","",INDEX('Feb Detail'!$Y:$Y,MATCH($A4,'Feb Detail'!$A:$A,0)))</f>
        <v/>
      </c>
      <c r="J4" s="107" t="str">
        <f>IF($B4="","",INDEX('Feb Detail'!$Z:$Z,MATCH($A4,'Feb Detail'!$A:$A,0)))</f>
        <v/>
      </c>
      <c r="K4" s="107" t="str">
        <f>IF($B4="","",INDEX('Mar Detail'!$Y:$Y,MATCH($A4,'Mar Detail'!$A:$A,0)))</f>
        <v/>
      </c>
      <c r="L4" s="107" t="str">
        <f>IF($B4="","",INDEX('Mar Detail'!$Z:$Z,MATCH($A4,'Mar Detail'!$A:$A,0)))</f>
        <v/>
      </c>
      <c r="M4" s="107" t="str">
        <f>IF($B4="","",INDEX('Apr Detail'!$Y:$Y,MATCH($A4,'Apr Detail'!$A:$A,0)))</f>
        <v/>
      </c>
      <c r="N4" s="107" t="str">
        <f>IF($B4="","",INDEX('Apr Detail'!$Z:$Z,MATCH($A4,'Apr Detail'!$A:$A,0)))</f>
        <v/>
      </c>
      <c r="O4" s="107" t="str">
        <f>IF($B4="","",INDEX('May Detail'!$Y:$Y,MATCH($A4,'May Detail'!$A:$A,0)))</f>
        <v/>
      </c>
      <c r="P4" s="107" t="str">
        <f>IF($B4="","",INDEX('May Detail'!$Z:$Z,MATCH($A4,'May Detail'!$A:$A,0)))</f>
        <v/>
      </c>
      <c r="Q4" s="107" t="str">
        <f>IF($B4="","",INDEX('Jun Detail'!$Y:$Y,MATCH($A4,'Jun Detail'!$A:$A,0)))</f>
        <v/>
      </c>
      <c r="R4" s="107" t="str">
        <f>IF($B4="","",INDEX('Jun Detail'!$Z:$Z,MATCH($A4,'Jun Detail'!$A:$A,0)))</f>
        <v/>
      </c>
      <c r="S4" s="107" t="str">
        <f>IF($B4="","",INDEX('Jul Detail'!$Y:$Y,MATCH($A4,'Jul Detail'!$A:$A,0)))</f>
        <v/>
      </c>
      <c r="T4" s="107" t="str">
        <f>IF($B4="","",INDEX('Jul Detail'!$Z:$Z,MATCH($A4,'Jul Detail'!$A:$A,0)))</f>
        <v/>
      </c>
      <c r="U4" s="107" t="str" cm="1">
        <f t="array" ref="U4">IF($B4="","",IFERROR(SUMPRODUCT(--(Attendance!$E$2:$BI$2&lt;&gt;""),--(LOWER(IFERROR(INDEX(Attendance!$E:$BI,MATCH($A4,Attendance!$A:$A,0),0),""))="x"))/SUMPRODUCT(--(Attendance!$E$2:$BI$2&lt;&gt;"")),0))</f>
        <v/>
      </c>
      <c r="V4" s="107" t="str" cm="1">
        <f t="array" ref="V4">IF($B4="","",IFERROR(SUMPRODUCT(--(Attendance!$E$2:$BI$2=_xlfn.XLOOKUP(1001,'Point System'!$A:$A,'Point System'!$B:$B,"")),--(LOWER(IFERROR(INDEX(Attendance!$E:$BI,MATCH($A4,Attendance!$A:$A,0),0),""))="x"))/SUMPRODUCT(--(Attendance!$E$2:$BI$2=_xlfn.XLOOKUP(1001,'Point System'!$A:$A,'Point System'!$B:$B,""))),0))</f>
        <v/>
      </c>
      <c r="W4" s="40" t="str">
        <f t="shared" si="1"/>
        <v/>
      </c>
      <c r="X4" s="136" t="str">
        <f t="shared" si="2"/>
        <v/>
      </c>
    </row>
    <row r="5" spans="1:24" x14ac:dyDescent="0.25">
      <c r="A5" s="47">
        <f t="shared" si="0"/>
        <v>4</v>
      </c>
      <c r="B5" s="39" t="str">
        <f>IFERROR(INDEX(Attendance!$B:$B,MATCH($A5,Attendance!$A:$A,0)),"")&amp;""</f>
        <v/>
      </c>
      <c r="C5" s="39" t="str">
        <f>IFERROR(INDEX(Attendance!$C:$C,MATCH($A5,Attendance!$A:$A,0)),"")&amp;""</f>
        <v/>
      </c>
      <c r="D5" s="39" t="str">
        <f>IFERROR(INDEX(Attendance!$D:$D,MATCH($A5,Attendance!$A:$A,0)),"")&amp;""</f>
        <v/>
      </c>
      <c r="E5" s="106" t="str">
        <f>IF($B5="","",INDEX('Dec Detail'!$Z:$Z, MATCH($A5,'Dec Detail'!$A:$A, 0)))</f>
        <v/>
      </c>
      <c r="F5" s="106" t="str">
        <f>IF($B5="","",INDEX('Dec Detail'!$Z:$Z,MATCH($A5,'Dec Detail'!$A:$A,0)))</f>
        <v/>
      </c>
      <c r="G5" s="106" t="str">
        <f>IF($B5="","",INDEX('Jan Detail'!$Y:$Y,MATCH($A5,'Jan Detail'!$A:$A,0)))</f>
        <v/>
      </c>
      <c r="H5" s="106" t="str">
        <f>IF($B5="","",INDEX('Jan Detail'!$Z:$Z,MATCH($A5,'Jan Detail'!$A:$A,0)))</f>
        <v/>
      </c>
      <c r="I5" s="106" t="str">
        <f>IF($B5="","",INDEX('Feb Detail'!$Y:$Y,MATCH($A5,'Feb Detail'!$A:$A,0)))</f>
        <v/>
      </c>
      <c r="J5" s="106" t="str">
        <f>IF($B5="","",INDEX('Feb Detail'!$Z:$Z,MATCH($A5,'Feb Detail'!$A:$A,0)))</f>
        <v/>
      </c>
      <c r="K5" s="106" t="str">
        <f>IF($B5="","",INDEX('Mar Detail'!$Y:$Y,MATCH($A5,'Mar Detail'!$A:$A,0)))</f>
        <v/>
      </c>
      <c r="L5" s="106" t="str">
        <f>IF($B5="","",INDEX('Mar Detail'!$Z:$Z,MATCH($A5,'Mar Detail'!$A:$A,0)))</f>
        <v/>
      </c>
      <c r="M5" s="106" t="str">
        <f>IF($B5="","",INDEX('Apr Detail'!$Y:$Y,MATCH($A5,'Apr Detail'!$A:$A,0)))</f>
        <v/>
      </c>
      <c r="N5" s="106" t="str">
        <f>IF($B5="","",INDEX('Apr Detail'!$Z:$Z,MATCH($A5,'Apr Detail'!$A:$A,0)))</f>
        <v/>
      </c>
      <c r="O5" s="106" t="str">
        <f>IF($B5="","",INDEX('May Detail'!$Y:$Y,MATCH($A5,'May Detail'!$A:$A,0)))</f>
        <v/>
      </c>
      <c r="P5" s="106" t="str">
        <f>IF($B5="","",INDEX('May Detail'!$Z:$Z,MATCH($A5,'May Detail'!$A:$A,0)))</f>
        <v/>
      </c>
      <c r="Q5" s="106" t="str">
        <f>IF($B5="","",INDEX('Jun Detail'!$Y:$Y,MATCH($A5,'Jun Detail'!$A:$A,0)))</f>
        <v/>
      </c>
      <c r="R5" s="106" t="str">
        <f>IF($B5="","",INDEX('Jun Detail'!$Z:$Z,MATCH($A5,'Jun Detail'!$A:$A,0)))</f>
        <v/>
      </c>
      <c r="S5" s="106" t="str">
        <f>IF($B5="","",INDEX('Jul Detail'!$Y:$Y,MATCH($A5,'Jul Detail'!$A:$A,0)))</f>
        <v/>
      </c>
      <c r="T5" s="106" t="str">
        <f>IF($B5="","",INDEX('Jul Detail'!$Z:$Z,MATCH($A5,'Jul Detail'!$A:$A,0)))</f>
        <v/>
      </c>
      <c r="U5" s="106" t="str" cm="1">
        <f t="array" ref="U5">IF($B5="","",IFERROR(SUMPRODUCT(--(Attendance!$E$2:$BI$2&lt;&gt;""),--(LOWER(IFERROR(INDEX(Attendance!$E:$BI,MATCH($A5,Attendance!$A:$A,0),0),""))="x"))/SUMPRODUCT(--(Attendance!$E$2:$BI$2&lt;&gt;"")),0))</f>
        <v/>
      </c>
      <c r="V5" s="106" t="str" cm="1">
        <f t="array" ref="V5">IF($B5="","",IFERROR(SUMPRODUCT(--(Attendance!$E$2:$BI$2=_xlfn.XLOOKUP(1001,'Point System'!$A:$A,'Point System'!$B:$B,"")),--(LOWER(IFERROR(INDEX(Attendance!$E:$BI,MATCH($A5,Attendance!$A:$A,0),0),""))="x"))/SUMPRODUCT(--(Attendance!$E$2:$BI$2=_xlfn.XLOOKUP(1001,'Point System'!$A:$A,'Point System'!$B:$B,""))),0))</f>
        <v/>
      </c>
      <c r="W5" s="39" t="str">
        <f t="shared" si="1"/>
        <v/>
      </c>
      <c r="X5" s="135" t="str">
        <f t="shared" si="2"/>
        <v/>
      </c>
    </row>
    <row r="6" spans="1:24" x14ac:dyDescent="0.25">
      <c r="A6" s="48">
        <f t="shared" si="0"/>
        <v>5</v>
      </c>
      <c r="B6" s="40" t="str">
        <f>IFERROR(INDEX(Attendance!$B:$B,MATCH($A6,Attendance!$A:$A,0)),"")&amp;""</f>
        <v/>
      </c>
      <c r="C6" s="40" t="str">
        <f>IFERROR(INDEX(Attendance!$C:$C,MATCH($A6,Attendance!$A:$A,0)),"")&amp;""</f>
        <v/>
      </c>
      <c r="D6" s="40" t="str">
        <f>IFERROR(INDEX(Attendance!$D:$D,MATCH($A6,Attendance!$A:$A,0)),"")&amp;""</f>
        <v/>
      </c>
      <c r="E6" s="107" t="str">
        <f>IF($B6="","",INDEX('Dec Detail'!$Z:$Z, MATCH($A6,'Dec Detail'!$A:$A, 0)))</f>
        <v/>
      </c>
      <c r="F6" s="107" t="str">
        <f>IF($B6="","",INDEX('Dec Detail'!$Z:$Z,MATCH($A6,'Dec Detail'!$A:$A,0)))</f>
        <v/>
      </c>
      <c r="G6" s="107" t="str">
        <f>IF($B6="","",INDEX('Jan Detail'!$Y:$Y,MATCH($A6,'Jan Detail'!$A:$A,0)))</f>
        <v/>
      </c>
      <c r="H6" s="107" t="str">
        <f>IF($B6="","",INDEX('Jan Detail'!$Z:$Z,MATCH($A6,'Jan Detail'!$A:$A,0)))</f>
        <v/>
      </c>
      <c r="I6" s="107" t="str">
        <f>IF($B6="","",INDEX('Feb Detail'!$Y:$Y,MATCH($A6,'Feb Detail'!$A:$A,0)))</f>
        <v/>
      </c>
      <c r="J6" s="107" t="str">
        <f>IF($B6="","",INDEX('Feb Detail'!$Z:$Z,MATCH($A6,'Feb Detail'!$A:$A,0)))</f>
        <v/>
      </c>
      <c r="K6" s="107" t="str">
        <f>IF($B6="","",INDEX('Mar Detail'!$Y:$Y,MATCH($A6,'Mar Detail'!$A:$A,0)))</f>
        <v/>
      </c>
      <c r="L6" s="107" t="str">
        <f>IF($B6="","",INDEX('Mar Detail'!$Z:$Z,MATCH($A6,'Mar Detail'!$A:$A,0)))</f>
        <v/>
      </c>
      <c r="M6" s="107" t="str">
        <f>IF($B6="","",INDEX('Apr Detail'!$Y:$Y,MATCH($A6,'Apr Detail'!$A:$A,0)))</f>
        <v/>
      </c>
      <c r="N6" s="107" t="str">
        <f>IF($B6="","",INDEX('Apr Detail'!$Z:$Z,MATCH($A6,'Apr Detail'!$A:$A,0)))</f>
        <v/>
      </c>
      <c r="O6" s="107" t="str">
        <f>IF($B6="","",INDEX('May Detail'!$Y:$Y,MATCH($A6,'May Detail'!$A:$A,0)))</f>
        <v/>
      </c>
      <c r="P6" s="107" t="str">
        <f>IF($B6="","",INDEX('May Detail'!$Z:$Z,MATCH($A6,'May Detail'!$A:$A,0)))</f>
        <v/>
      </c>
      <c r="Q6" s="107" t="str">
        <f>IF($B6="","",INDEX('Jun Detail'!$Y:$Y,MATCH($A6,'Jun Detail'!$A:$A,0)))</f>
        <v/>
      </c>
      <c r="R6" s="107" t="str">
        <f>IF($B6="","",INDEX('Jun Detail'!$Z:$Z,MATCH($A6,'Jun Detail'!$A:$A,0)))</f>
        <v/>
      </c>
      <c r="S6" s="107" t="str">
        <f>IF($B6="","",INDEX('Jul Detail'!$Y:$Y,MATCH($A6,'Jul Detail'!$A:$A,0)))</f>
        <v/>
      </c>
      <c r="T6" s="107" t="str">
        <f>IF($B6="","",INDEX('Jul Detail'!$Z:$Z,MATCH($A6,'Jul Detail'!$A:$A,0)))</f>
        <v/>
      </c>
      <c r="U6" s="107" t="str" cm="1">
        <f t="array" ref="U6">IF($B6="","",IFERROR(SUMPRODUCT(--(Attendance!$E$2:$BI$2&lt;&gt;""),--(LOWER(IFERROR(INDEX(Attendance!$E:$BI,MATCH($A6,Attendance!$A:$A,0),0),""))="x"))/SUMPRODUCT(--(Attendance!$E$2:$BI$2&lt;&gt;"")),0))</f>
        <v/>
      </c>
      <c r="V6" s="107" t="str" cm="1">
        <f t="array" ref="V6">IF($B6="","",IFERROR(SUMPRODUCT(--(Attendance!$E$2:$BI$2=_xlfn.XLOOKUP(1001,'Point System'!$A:$A,'Point System'!$B:$B,"")),--(LOWER(IFERROR(INDEX(Attendance!$E:$BI,MATCH($A6,Attendance!$A:$A,0),0),""))="x"))/SUMPRODUCT(--(Attendance!$E$2:$BI$2=_xlfn.XLOOKUP(1001,'Point System'!$A:$A,'Point System'!$B:$B,""))),0))</f>
        <v/>
      </c>
      <c r="W6" s="40" t="str">
        <f t="shared" si="1"/>
        <v/>
      </c>
      <c r="X6" s="136" t="str">
        <f t="shared" si="2"/>
        <v/>
      </c>
    </row>
    <row r="7" spans="1:24" x14ac:dyDescent="0.25">
      <c r="A7" s="47">
        <f t="shared" si="0"/>
        <v>6</v>
      </c>
      <c r="B7" s="39" t="str">
        <f>IFERROR(INDEX(Attendance!$B:$B,MATCH($A7,Attendance!$A:$A,0)),"")&amp;""</f>
        <v/>
      </c>
      <c r="C7" s="39" t="str">
        <f>IFERROR(INDEX(Attendance!$C:$C,MATCH($A7,Attendance!$A:$A,0)),"")&amp;""</f>
        <v/>
      </c>
      <c r="D7" s="39" t="str">
        <f>IFERROR(INDEX(Attendance!$D:$D,MATCH($A7,Attendance!$A:$A,0)),"")&amp;""</f>
        <v/>
      </c>
      <c r="E7" s="106" t="str">
        <f>IF($B7="","",INDEX('Dec Detail'!$Z:$Z, MATCH($A7,'Dec Detail'!$A:$A, 0)))</f>
        <v/>
      </c>
      <c r="F7" s="106" t="str">
        <f>IF($B7="","",INDEX('Dec Detail'!$Z:$Z,MATCH($A7,'Dec Detail'!$A:$A,0)))</f>
        <v/>
      </c>
      <c r="G7" s="106" t="str">
        <f>IF($B7="","",INDEX('Jan Detail'!$Y:$Y,MATCH($A7,'Jan Detail'!$A:$A,0)))</f>
        <v/>
      </c>
      <c r="H7" s="106" t="str">
        <f>IF($B7="","",INDEX('Jan Detail'!$Z:$Z,MATCH($A7,'Jan Detail'!$A:$A,0)))</f>
        <v/>
      </c>
      <c r="I7" s="106" t="str">
        <f>IF($B7="","",INDEX('Feb Detail'!$Y:$Y,MATCH($A7,'Feb Detail'!$A:$A,0)))</f>
        <v/>
      </c>
      <c r="J7" s="106" t="str">
        <f>IF($B7="","",INDEX('Feb Detail'!$Z:$Z,MATCH($A7,'Feb Detail'!$A:$A,0)))</f>
        <v/>
      </c>
      <c r="K7" s="106" t="str">
        <f>IF($B7="","",INDEX('Mar Detail'!$Y:$Y,MATCH($A7,'Mar Detail'!$A:$A,0)))</f>
        <v/>
      </c>
      <c r="L7" s="106" t="str">
        <f>IF($B7="","",INDEX('Mar Detail'!$Z:$Z,MATCH($A7,'Mar Detail'!$A:$A,0)))</f>
        <v/>
      </c>
      <c r="M7" s="106" t="str">
        <f>IF($B7="","",INDEX('Apr Detail'!$Y:$Y,MATCH($A7,'Apr Detail'!$A:$A,0)))</f>
        <v/>
      </c>
      <c r="N7" s="106" t="str">
        <f>IF($B7="","",INDEX('Apr Detail'!$Z:$Z,MATCH($A7,'Apr Detail'!$A:$A,0)))</f>
        <v/>
      </c>
      <c r="O7" s="106" t="str">
        <f>IF($B7="","",INDEX('May Detail'!$Y:$Y,MATCH($A7,'May Detail'!$A:$A,0)))</f>
        <v/>
      </c>
      <c r="P7" s="106" t="str">
        <f>IF($B7="","",INDEX('May Detail'!$Z:$Z,MATCH($A7,'May Detail'!$A:$A,0)))</f>
        <v/>
      </c>
      <c r="Q7" s="106" t="str">
        <f>IF($B7="","",INDEX('Jun Detail'!$Y:$Y,MATCH($A7,'Jun Detail'!$A:$A,0)))</f>
        <v/>
      </c>
      <c r="R7" s="106" t="str">
        <f>IF($B7="","",INDEX('Jun Detail'!$Z:$Z,MATCH($A7,'Jun Detail'!$A:$A,0)))</f>
        <v/>
      </c>
      <c r="S7" s="106" t="str">
        <f>IF($B7="","",INDEX('Jul Detail'!$Y:$Y,MATCH($A7,'Jul Detail'!$A:$A,0)))</f>
        <v/>
      </c>
      <c r="T7" s="106" t="str">
        <f>IF($B7="","",INDEX('Jul Detail'!$Z:$Z,MATCH($A7,'Jul Detail'!$A:$A,0)))</f>
        <v/>
      </c>
      <c r="U7" s="106" t="str" cm="1">
        <f t="array" ref="U7">IF($B7="","",IFERROR(SUMPRODUCT(--(Attendance!$E$2:$BI$2&lt;&gt;""),--(LOWER(IFERROR(INDEX(Attendance!$E:$BI,MATCH($A7,Attendance!$A:$A,0),0),""))="x"))/SUMPRODUCT(--(Attendance!$E$2:$BI$2&lt;&gt;"")),0))</f>
        <v/>
      </c>
      <c r="V7" s="106" t="str" cm="1">
        <f t="array" ref="V7">IF($B7="","",IFERROR(SUMPRODUCT(--(Attendance!$E$2:$BI$2=_xlfn.XLOOKUP(1001,'Point System'!$A:$A,'Point System'!$B:$B,"")),--(LOWER(IFERROR(INDEX(Attendance!$E:$BI,MATCH($A7,Attendance!$A:$A,0),0),""))="x"))/SUMPRODUCT(--(Attendance!$E$2:$BI$2=_xlfn.XLOOKUP(1001,'Point System'!$A:$A,'Point System'!$B:$B,""))),0))</f>
        <v/>
      </c>
      <c r="W7" s="39" t="str">
        <f t="shared" si="1"/>
        <v/>
      </c>
      <c r="X7" s="135" t="str">
        <f t="shared" si="2"/>
        <v/>
      </c>
    </row>
    <row r="8" spans="1:24" x14ac:dyDescent="0.25">
      <c r="A8" s="48">
        <f t="shared" si="0"/>
        <v>7</v>
      </c>
      <c r="B8" s="40" t="str">
        <f>IFERROR(INDEX(Attendance!$B:$B,MATCH($A8,Attendance!$A:$A,0)),"")&amp;""</f>
        <v/>
      </c>
      <c r="C8" s="40" t="str">
        <f>IFERROR(INDEX(Attendance!$C:$C,MATCH($A8,Attendance!$A:$A,0)),"")&amp;""</f>
        <v/>
      </c>
      <c r="D8" s="40" t="str">
        <f>IFERROR(INDEX(Attendance!$D:$D,MATCH($A8,Attendance!$A:$A,0)),"")&amp;""</f>
        <v/>
      </c>
      <c r="E8" s="107" t="str">
        <f>IF($B8="","",INDEX('Dec Detail'!$Z:$Z, MATCH($A8,'Dec Detail'!$A:$A, 0)))</f>
        <v/>
      </c>
      <c r="F8" s="107" t="str">
        <f>IF($B8="","",INDEX('Dec Detail'!$Z:$Z,MATCH($A8,'Dec Detail'!$A:$A,0)))</f>
        <v/>
      </c>
      <c r="G8" s="107" t="str">
        <f>IF($B8="","",INDEX('Jan Detail'!$Y:$Y,MATCH($A8,'Jan Detail'!$A:$A,0)))</f>
        <v/>
      </c>
      <c r="H8" s="107" t="str">
        <f>IF($B8="","",INDEX('Jan Detail'!$Z:$Z,MATCH($A8,'Jan Detail'!$A:$A,0)))</f>
        <v/>
      </c>
      <c r="I8" s="107" t="str">
        <f>IF($B8="","",INDEX('Feb Detail'!$Y:$Y,MATCH($A8,'Feb Detail'!$A:$A,0)))</f>
        <v/>
      </c>
      <c r="J8" s="107" t="str">
        <f>IF($B8="","",INDEX('Feb Detail'!$Z:$Z,MATCH($A8,'Feb Detail'!$A:$A,0)))</f>
        <v/>
      </c>
      <c r="K8" s="107" t="str">
        <f>IF($B8="","",INDEX('Mar Detail'!$Y:$Y,MATCH($A8,'Mar Detail'!$A:$A,0)))</f>
        <v/>
      </c>
      <c r="L8" s="107" t="str">
        <f>IF($B8="","",INDEX('Mar Detail'!$Z:$Z,MATCH($A8,'Mar Detail'!$A:$A,0)))</f>
        <v/>
      </c>
      <c r="M8" s="107" t="str">
        <f>IF($B8="","",INDEX('Apr Detail'!$Y:$Y,MATCH($A8,'Apr Detail'!$A:$A,0)))</f>
        <v/>
      </c>
      <c r="N8" s="107" t="str">
        <f>IF($B8="","",INDEX('Apr Detail'!$Z:$Z,MATCH($A8,'Apr Detail'!$A:$A,0)))</f>
        <v/>
      </c>
      <c r="O8" s="107" t="str">
        <f>IF($B8="","",INDEX('May Detail'!$Y:$Y,MATCH($A8,'May Detail'!$A:$A,0)))</f>
        <v/>
      </c>
      <c r="P8" s="107" t="str">
        <f>IF($B8="","",INDEX('May Detail'!$Z:$Z,MATCH($A8,'May Detail'!$A:$A,0)))</f>
        <v/>
      </c>
      <c r="Q8" s="107" t="str">
        <f>IF($B8="","",INDEX('Jun Detail'!$Y:$Y,MATCH($A8,'Jun Detail'!$A:$A,0)))</f>
        <v/>
      </c>
      <c r="R8" s="107" t="str">
        <f>IF($B8="","",INDEX('Jun Detail'!$Z:$Z,MATCH($A8,'Jun Detail'!$A:$A,0)))</f>
        <v/>
      </c>
      <c r="S8" s="107" t="str">
        <f>IF($B8="","",INDEX('Jul Detail'!$Y:$Y,MATCH($A8,'Jul Detail'!$A:$A,0)))</f>
        <v/>
      </c>
      <c r="T8" s="107" t="str">
        <f>IF($B8="","",INDEX('Jul Detail'!$Z:$Z,MATCH($A8,'Jul Detail'!$A:$A,0)))</f>
        <v/>
      </c>
      <c r="U8" s="107" t="str" cm="1">
        <f t="array" ref="U8">IF($B8="","",IFERROR(SUMPRODUCT(--(Attendance!$E$2:$BI$2&lt;&gt;""),--(LOWER(IFERROR(INDEX(Attendance!$E:$BI,MATCH($A8,Attendance!$A:$A,0),0),""))="x"))/SUMPRODUCT(--(Attendance!$E$2:$BI$2&lt;&gt;"")),0))</f>
        <v/>
      </c>
      <c r="V8" s="107" t="str" cm="1">
        <f t="array" ref="V8">IF($B8="","",IFERROR(SUMPRODUCT(--(Attendance!$E$2:$BI$2=_xlfn.XLOOKUP(1001,'Point System'!$A:$A,'Point System'!$B:$B,"")),--(LOWER(IFERROR(INDEX(Attendance!$E:$BI,MATCH($A8,Attendance!$A:$A,0),0),""))="x"))/SUMPRODUCT(--(Attendance!$E$2:$BI$2=_xlfn.XLOOKUP(1001,'Point System'!$A:$A,'Point System'!$B:$B,""))),0))</f>
        <v/>
      </c>
      <c r="W8" s="40" t="str">
        <f t="shared" si="1"/>
        <v/>
      </c>
      <c r="X8" s="136" t="str">
        <f t="shared" si="2"/>
        <v/>
      </c>
    </row>
    <row r="9" spans="1:24" x14ac:dyDescent="0.25">
      <c r="A9" s="47">
        <f t="shared" si="0"/>
        <v>8</v>
      </c>
      <c r="B9" s="39" t="str">
        <f>IFERROR(INDEX(Attendance!$B:$B,MATCH($A9,Attendance!$A:$A,0)),"")&amp;""</f>
        <v/>
      </c>
      <c r="C9" s="39" t="str">
        <f>IFERROR(INDEX(Attendance!$C:$C,MATCH($A9,Attendance!$A:$A,0)),"")&amp;""</f>
        <v/>
      </c>
      <c r="D9" s="39" t="str">
        <f>IFERROR(INDEX(Attendance!$D:$D,MATCH($A9,Attendance!$A:$A,0)),"")&amp;""</f>
        <v/>
      </c>
      <c r="E9" s="106" t="str">
        <f>IF($B9="","",INDEX('Dec Detail'!$Z:$Z, MATCH($A9,'Dec Detail'!$A:$A, 0)))</f>
        <v/>
      </c>
      <c r="F9" s="106" t="str">
        <f>IF($B9="","",INDEX('Dec Detail'!$Z:$Z,MATCH($A9,'Dec Detail'!$A:$A,0)))</f>
        <v/>
      </c>
      <c r="G9" s="106" t="str">
        <f>IF($B9="","",INDEX('Jan Detail'!$Y:$Y,MATCH($A9,'Jan Detail'!$A:$A,0)))</f>
        <v/>
      </c>
      <c r="H9" s="106" t="str">
        <f>IF($B9="","",INDEX('Jan Detail'!$Z:$Z,MATCH($A9,'Jan Detail'!$A:$A,0)))</f>
        <v/>
      </c>
      <c r="I9" s="106" t="str">
        <f>IF($B9="","",INDEX('Feb Detail'!$Y:$Y,MATCH($A9,'Feb Detail'!$A:$A,0)))</f>
        <v/>
      </c>
      <c r="J9" s="106" t="str">
        <f>IF($B9="","",INDEX('Feb Detail'!$Z:$Z,MATCH($A9,'Feb Detail'!$A:$A,0)))</f>
        <v/>
      </c>
      <c r="K9" s="106" t="str">
        <f>IF($B9="","",INDEX('Mar Detail'!$Y:$Y,MATCH($A9,'Mar Detail'!$A:$A,0)))</f>
        <v/>
      </c>
      <c r="L9" s="106" t="str">
        <f>IF($B9="","",INDEX('Mar Detail'!$Z:$Z,MATCH($A9,'Mar Detail'!$A:$A,0)))</f>
        <v/>
      </c>
      <c r="M9" s="106" t="str">
        <f>IF($B9="","",INDEX('Apr Detail'!$Y:$Y,MATCH($A9,'Apr Detail'!$A:$A,0)))</f>
        <v/>
      </c>
      <c r="N9" s="106" t="str">
        <f>IF($B9="","",INDEX('Apr Detail'!$Z:$Z,MATCH($A9,'Apr Detail'!$A:$A,0)))</f>
        <v/>
      </c>
      <c r="O9" s="106" t="str">
        <f>IF($B9="","",INDEX('May Detail'!$Y:$Y,MATCH($A9,'May Detail'!$A:$A,0)))</f>
        <v/>
      </c>
      <c r="P9" s="106" t="str">
        <f>IF($B9="","",INDEX('May Detail'!$Z:$Z,MATCH($A9,'May Detail'!$A:$A,0)))</f>
        <v/>
      </c>
      <c r="Q9" s="106" t="str">
        <f>IF($B9="","",INDEX('Jun Detail'!$Y:$Y,MATCH($A9,'Jun Detail'!$A:$A,0)))</f>
        <v/>
      </c>
      <c r="R9" s="106" t="str">
        <f>IF($B9="","",INDEX('Jun Detail'!$Z:$Z,MATCH($A9,'Jun Detail'!$A:$A,0)))</f>
        <v/>
      </c>
      <c r="S9" s="106" t="str">
        <f>IF($B9="","",INDEX('Jul Detail'!$Y:$Y,MATCH($A9,'Jul Detail'!$A:$A,0)))</f>
        <v/>
      </c>
      <c r="T9" s="106" t="str">
        <f>IF($B9="","",INDEX('Jul Detail'!$Z:$Z,MATCH($A9,'Jul Detail'!$A:$A,0)))</f>
        <v/>
      </c>
      <c r="U9" s="106" t="str" cm="1">
        <f t="array" ref="U9">IF($B9="","",IFERROR(SUMPRODUCT(--(Attendance!$E$2:$BI$2&lt;&gt;""),--(LOWER(IFERROR(INDEX(Attendance!$E:$BI,MATCH($A9,Attendance!$A:$A,0),0),""))="x"))/SUMPRODUCT(--(Attendance!$E$2:$BI$2&lt;&gt;"")),0))</f>
        <v/>
      </c>
      <c r="V9" s="106" t="str" cm="1">
        <f t="array" ref="V9">IF($B9="","",IFERROR(SUMPRODUCT(--(Attendance!$E$2:$BI$2=_xlfn.XLOOKUP(1001,'Point System'!$A:$A,'Point System'!$B:$B,"")),--(LOWER(IFERROR(INDEX(Attendance!$E:$BI,MATCH($A9,Attendance!$A:$A,0),0),""))="x"))/SUMPRODUCT(--(Attendance!$E$2:$BI$2=_xlfn.XLOOKUP(1001,'Point System'!$A:$A,'Point System'!$B:$B,""))),0))</f>
        <v/>
      </c>
      <c r="W9" s="39" t="str">
        <f t="shared" si="1"/>
        <v/>
      </c>
      <c r="X9" s="135" t="str">
        <f t="shared" si="2"/>
        <v/>
      </c>
    </row>
    <row r="10" spans="1:24" x14ac:dyDescent="0.25">
      <c r="A10" s="48">
        <f t="shared" si="0"/>
        <v>9</v>
      </c>
      <c r="B10" s="40" t="str">
        <f>IFERROR(INDEX(Attendance!$B:$B,MATCH($A10,Attendance!$A:$A,0)),"")&amp;""</f>
        <v/>
      </c>
      <c r="C10" s="40" t="str">
        <f>IFERROR(INDEX(Attendance!$C:$C,MATCH($A10,Attendance!$A:$A,0)),"")&amp;""</f>
        <v/>
      </c>
      <c r="D10" s="40" t="str">
        <f>IFERROR(INDEX(Attendance!$D:$D,MATCH($A10,Attendance!$A:$A,0)),"")&amp;""</f>
        <v/>
      </c>
      <c r="E10" s="107" t="str">
        <f>IF($B10="","",INDEX('Dec Detail'!$Z:$Z, MATCH($A10,'Dec Detail'!$A:$A, 0)))</f>
        <v/>
      </c>
      <c r="F10" s="107" t="str">
        <f>IF($B10="","",INDEX('Dec Detail'!$Z:$Z,MATCH($A10,'Dec Detail'!$A:$A,0)))</f>
        <v/>
      </c>
      <c r="G10" s="107" t="str">
        <f>IF($B10="","",INDEX('Jan Detail'!$Y:$Y,MATCH($A10,'Jan Detail'!$A:$A,0)))</f>
        <v/>
      </c>
      <c r="H10" s="107" t="str">
        <f>IF($B10="","",INDEX('Jan Detail'!$Z:$Z,MATCH($A10,'Jan Detail'!$A:$A,0)))</f>
        <v/>
      </c>
      <c r="I10" s="107" t="str">
        <f>IF($B10="","",INDEX('Feb Detail'!$Y:$Y,MATCH($A10,'Feb Detail'!$A:$A,0)))</f>
        <v/>
      </c>
      <c r="J10" s="107" t="str">
        <f>IF($B10="","",INDEX('Feb Detail'!$Z:$Z,MATCH($A10,'Feb Detail'!$A:$A,0)))</f>
        <v/>
      </c>
      <c r="K10" s="107" t="str">
        <f>IF($B10="","",INDEX('Mar Detail'!$Y:$Y,MATCH($A10,'Mar Detail'!$A:$A,0)))</f>
        <v/>
      </c>
      <c r="L10" s="107" t="str">
        <f>IF($B10="","",INDEX('Mar Detail'!$Z:$Z,MATCH($A10,'Mar Detail'!$A:$A,0)))</f>
        <v/>
      </c>
      <c r="M10" s="107" t="str">
        <f>IF($B10="","",INDEX('Apr Detail'!$Y:$Y,MATCH($A10,'Apr Detail'!$A:$A,0)))</f>
        <v/>
      </c>
      <c r="N10" s="107" t="str">
        <f>IF($B10="","",INDEX('Apr Detail'!$Z:$Z,MATCH($A10,'Apr Detail'!$A:$A,0)))</f>
        <v/>
      </c>
      <c r="O10" s="107" t="str">
        <f>IF($B10="","",INDEX('May Detail'!$Y:$Y,MATCH($A10,'May Detail'!$A:$A,0)))</f>
        <v/>
      </c>
      <c r="P10" s="107" t="str">
        <f>IF($B10="","",INDEX('May Detail'!$Z:$Z,MATCH($A10,'May Detail'!$A:$A,0)))</f>
        <v/>
      </c>
      <c r="Q10" s="107" t="str">
        <f>IF($B10="","",INDEX('Jun Detail'!$Y:$Y,MATCH($A10,'Jun Detail'!$A:$A,0)))</f>
        <v/>
      </c>
      <c r="R10" s="107" t="str">
        <f>IF($B10="","",INDEX('Jun Detail'!$Z:$Z,MATCH($A10,'Jun Detail'!$A:$A,0)))</f>
        <v/>
      </c>
      <c r="S10" s="107" t="str">
        <f>IF($B10="","",INDEX('Jul Detail'!$Y:$Y,MATCH($A10,'Jul Detail'!$A:$A,0)))</f>
        <v/>
      </c>
      <c r="T10" s="107" t="str">
        <f>IF($B10="","",INDEX('Jul Detail'!$Z:$Z,MATCH($A10,'Jul Detail'!$A:$A,0)))</f>
        <v/>
      </c>
      <c r="U10" s="107" t="str" cm="1">
        <f t="array" ref="U10">IF($B10="","",IFERROR(SUMPRODUCT(--(Attendance!$E$2:$BI$2&lt;&gt;""),--(LOWER(IFERROR(INDEX(Attendance!$E:$BI,MATCH($A10,Attendance!$A:$A,0),0),""))="x"))/SUMPRODUCT(--(Attendance!$E$2:$BI$2&lt;&gt;"")),0))</f>
        <v/>
      </c>
      <c r="V10" s="107" t="str" cm="1">
        <f t="array" ref="V10">IF($B10="","",IFERROR(SUMPRODUCT(--(Attendance!$E$2:$BI$2=_xlfn.XLOOKUP(1001,'Point System'!$A:$A,'Point System'!$B:$B,"")),--(LOWER(IFERROR(INDEX(Attendance!$E:$BI,MATCH($A10,Attendance!$A:$A,0),0),""))="x"))/SUMPRODUCT(--(Attendance!$E$2:$BI$2=_xlfn.XLOOKUP(1001,'Point System'!$A:$A,'Point System'!$B:$B,""))),0))</f>
        <v/>
      </c>
      <c r="W10" s="40" t="str">
        <f t="shared" si="1"/>
        <v/>
      </c>
      <c r="X10" s="136" t="str">
        <f t="shared" si="2"/>
        <v/>
      </c>
    </row>
    <row r="11" spans="1:24" x14ac:dyDescent="0.25">
      <c r="A11" s="47">
        <f t="shared" si="0"/>
        <v>10</v>
      </c>
      <c r="B11" s="39" t="str">
        <f>IFERROR(INDEX(Attendance!$B:$B,MATCH($A11,Attendance!$A:$A,0)),"")&amp;""</f>
        <v/>
      </c>
      <c r="C11" s="39" t="str">
        <f>IFERROR(INDEX(Attendance!$C:$C,MATCH($A11,Attendance!$A:$A,0)),"")&amp;""</f>
        <v/>
      </c>
      <c r="D11" s="39" t="str">
        <f>IFERROR(INDEX(Attendance!$D:$D,MATCH($A11,Attendance!$A:$A,0)),"")&amp;""</f>
        <v/>
      </c>
      <c r="E11" s="106" t="str">
        <f>IF($B11="","",INDEX('Dec Detail'!$Z:$Z, MATCH($A11,'Dec Detail'!$A:$A, 0)))</f>
        <v/>
      </c>
      <c r="F11" s="106" t="str">
        <f>IF($B11="","",INDEX('Dec Detail'!$Z:$Z,MATCH($A11,'Dec Detail'!$A:$A,0)))</f>
        <v/>
      </c>
      <c r="G11" s="106" t="str">
        <f>IF($B11="","",INDEX('Jan Detail'!$Y:$Y,MATCH($A11,'Jan Detail'!$A:$A,0)))</f>
        <v/>
      </c>
      <c r="H11" s="106" t="str">
        <f>IF($B11="","",INDEX('Jan Detail'!$Z:$Z,MATCH($A11,'Jan Detail'!$A:$A,0)))</f>
        <v/>
      </c>
      <c r="I11" s="106" t="str">
        <f>IF($B11="","",INDEX('Feb Detail'!$Y:$Y,MATCH($A11,'Feb Detail'!$A:$A,0)))</f>
        <v/>
      </c>
      <c r="J11" s="106" t="str">
        <f>IF($B11="","",INDEX('Feb Detail'!$Z:$Z,MATCH($A11,'Feb Detail'!$A:$A,0)))</f>
        <v/>
      </c>
      <c r="K11" s="106" t="str">
        <f>IF($B11="","",INDEX('Mar Detail'!$Y:$Y,MATCH($A11,'Mar Detail'!$A:$A,0)))</f>
        <v/>
      </c>
      <c r="L11" s="106" t="str">
        <f>IF($B11="","",INDEX('Mar Detail'!$Z:$Z,MATCH($A11,'Mar Detail'!$A:$A,0)))</f>
        <v/>
      </c>
      <c r="M11" s="106" t="str">
        <f>IF($B11="","",INDEX('Apr Detail'!$Y:$Y,MATCH($A11,'Apr Detail'!$A:$A,0)))</f>
        <v/>
      </c>
      <c r="N11" s="106" t="str">
        <f>IF($B11="","",INDEX('Apr Detail'!$Z:$Z,MATCH($A11,'Apr Detail'!$A:$A,0)))</f>
        <v/>
      </c>
      <c r="O11" s="106" t="str">
        <f>IF($B11="","",INDEX('May Detail'!$Y:$Y,MATCH($A11,'May Detail'!$A:$A,0)))</f>
        <v/>
      </c>
      <c r="P11" s="106" t="str">
        <f>IF($B11="","",INDEX('May Detail'!$Z:$Z,MATCH($A11,'May Detail'!$A:$A,0)))</f>
        <v/>
      </c>
      <c r="Q11" s="106" t="str">
        <f>IF($B11="","",INDEX('Jun Detail'!$Y:$Y,MATCH($A11,'Jun Detail'!$A:$A,0)))</f>
        <v/>
      </c>
      <c r="R11" s="106" t="str">
        <f>IF($B11="","",INDEX('Jun Detail'!$Z:$Z,MATCH($A11,'Jun Detail'!$A:$A,0)))</f>
        <v/>
      </c>
      <c r="S11" s="106" t="str">
        <f>IF($B11="","",INDEX('Jul Detail'!$Y:$Y,MATCH($A11,'Jul Detail'!$A:$A,0)))</f>
        <v/>
      </c>
      <c r="T11" s="106" t="str">
        <f>IF($B11="","",INDEX('Jul Detail'!$Z:$Z,MATCH($A11,'Jul Detail'!$A:$A,0)))</f>
        <v/>
      </c>
      <c r="U11" s="106" t="str" cm="1">
        <f t="array" ref="U11">IF($B11="","",IFERROR(SUMPRODUCT(--(Attendance!$E$2:$BI$2&lt;&gt;""),--(LOWER(IFERROR(INDEX(Attendance!$E:$BI,MATCH($A11,Attendance!$A:$A,0),0),""))="x"))/SUMPRODUCT(--(Attendance!$E$2:$BI$2&lt;&gt;"")),0))</f>
        <v/>
      </c>
      <c r="V11" s="106" t="str" cm="1">
        <f t="array" ref="V11">IF($B11="","",IFERROR(SUMPRODUCT(--(Attendance!$E$2:$BI$2=_xlfn.XLOOKUP(1001,'Point System'!$A:$A,'Point System'!$B:$B,"")),--(LOWER(IFERROR(INDEX(Attendance!$E:$BI,MATCH($A11,Attendance!$A:$A,0),0),""))="x"))/SUMPRODUCT(--(Attendance!$E$2:$BI$2=_xlfn.XLOOKUP(1001,'Point System'!$A:$A,'Point System'!$B:$B,""))),0))</f>
        <v/>
      </c>
      <c r="W11" s="39" t="str">
        <f t="shared" si="1"/>
        <v/>
      </c>
      <c r="X11" s="135" t="str">
        <f t="shared" si="2"/>
        <v/>
      </c>
    </row>
    <row r="12" spans="1:24" x14ac:dyDescent="0.25">
      <c r="A12" s="48">
        <f t="shared" si="0"/>
        <v>11</v>
      </c>
      <c r="B12" s="40" t="str">
        <f>IFERROR(INDEX(Attendance!$B:$B,MATCH($A12,Attendance!$A:$A,0)),"")&amp;""</f>
        <v/>
      </c>
      <c r="C12" s="40" t="str">
        <f>IFERROR(INDEX(Attendance!$C:$C,MATCH($A12,Attendance!$A:$A,0)),"")&amp;""</f>
        <v/>
      </c>
      <c r="D12" s="40" t="str">
        <f>IFERROR(INDEX(Attendance!$D:$D,MATCH($A12,Attendance!$A:$A,0)),"")&amp;""</f>
        <v/>
      </c>
      <c r="E12" s="107" t="str">
        <f>IF($B12="","",INDEX('Dec Detail'!$Z:$Z, MATCH($A12,'Dec Detail'!$A:$A, 0)))</f>
        <v/>
      </c>
      <c r="F12" s="107" t="str">
        <f>IF($B12="","",INDEX('Dec Detail'!$Z:$Z,MATCH($A12,'Dec Detail'!$A:$A,0)))</f>
        <v/>
      </c>
      <c r="G12" s="107" t="str">
        <f>IF($B12="","",INDEX('Jan Detail'!$Y:$Y,MATCH($A12,'Jan Detail'!$A:$A,0)))</f>
        <v/>
      </c>
      <c r="H12" s="107" t="str">
        <f>IF($B12="","",INDEX('Jan Detail'!$Z:$Z,MATCH($A12,'Jan Detail'!$A:$A,0)))</f>
        <v/>
      </c>
      <c r="I12" s="107" t="str">
        <f>IF($B12="","",INDEX('Feb Detail'!$Y:$Y,MATCH($A12,'Feb Detail'!$A:$A,0)))</f>
        <v/>
      </c>
      <c r="J12" s="107" t="str">
        <f>IF($B12="","",INDEX('Feb Detail'!$Z:$Z,MATCH($A12,'Feb Detail'!$A:$A,0)))</f>
        <v/>
      </c>
      <c r="K12" s="107" t="str">
        <f>IF($B12="","",INDEX('Mar Detail'!$Y:$Y,MATCH($A12,'Mar Detail'!$A:$A,0)))</f>
        <v/>
      </c>
      <c r="L12" s="107" t="str">
        <f>IF($B12="","",INDEX('Mar Detail'!$Z:$Z,MATCH($A12,'Mar Detail'!$A:$A,0)))</f>
        <v/>
      </c>
      <c r="M12" s="107" t="str">
        <f>IF($B12="","",INDEX('Apr Detail'!$Y:$Y,MATCH($A12,'Apr Detail'!$A:$A,0)))</f>
        <v/>
      </c>
      <c r="N12" s="107" t="str">
        <f>IF($B12="","",INDEX('Apr Detail'!$Z:$Z,MATCH($A12,'Apr Detail'!$A:$A,0)))</f>
        <v/>
      </c>
      <c r="O12" s="107" t="str">
        <f>IF($B12="","",INDEX('May Detail'!$Y:$Y,MATCH($A12,'May Detail'!$A:$A,0)))</f>
        <v/>
      </c>
      <c r="P12" s="107" t="str">
        <f>IF($B12="","",INDEX('May Detail'!$Z:$Z,MATCH($A12,'May Detail'!$A:$A,0)))</f>
        <v/>
      </c>
      <c r="Q12" s="107" t="str">
        <f>IF($B12="","",INDEX('Jun Detail'!$Y:$Y,MATCH($A12,'Jun Detail'!$A:$A,0)))</f>
        <v/>
      </c>
      <c r="R12" s="107" t="str">
        <f>IF($B12="","",INDEX('Jun Detail'!$Z:$Z,MATCH($A12,'Jun Detail'!$A:$A,0)))</f>
        <v/>
      </c>
      <c r="S12" s="107" t="str">
        <f>IF($B12="","",INDEX('Jul Detail'!$Y:$Y,MATCH($A12,'Jul Detail'!$A:$A,0)))</f>
        <v/>
      </c>
      <c r="T12" s="107" t="str">
        <f>IF($B12="","",INDEX('Jul Detail'!$Z:$Z,MATCH($A12,'Jul Detail'!$A:$A,0)))</f>
        <v/>
      </c>
      <c r="U12" s="107" t="str" cm="1">
        <f t="array" ref="U12">IF($B12="","",IFERROR(SUMPRODUCT(--(Attendance!$E$2:$BI$2&lt;&gt;""),--(LOWER(IFERROR(INDEX(Attendance!$E:$BI,MATCH($A12,Attendance!$A:$A,0),0),""))="x"))/SUMPRODUCT(--(Attendance!$E$2:$BI$2&lt;&gt;"")),0))</f>
        <v/>
      </c>
      <c r="V12" s="107" t="str" cm="1">
        <f t="array" ref="V12">IF($B12="","",IFERROR(SUMPRODUCT(--(Attendance!$E$2:$BI$2=_xlfn.XLOOKUP(1001,'Point System'!$A:$A,'Point System'!$B:$B,"")),--(LOWER(IFERROR(INDEX(Attendance!$E:$BI,MATCH($A12,Attendance!$A:$A,0),0),""))="x"))/SUMPRODUCT(--(Attendance!$E$2:$BI$2=_xlfn.XLOOKUP(1001,'Point System'!$A:$A,'Point System'!$B:$B,""))),0))</f>
        <v/>
      </c>
      <c r="W12" s="40" t="str">
        <f t="shared" si="1"/>
        <v/>
      </c>
      <c r="X12" s="136" t="str">
        <f t="shared" si="2"/>
        <v/>
      </c>
    </row>
    <row r="13" spans="1:24" x14ac:dyDescent="0.25">
      <c r="A13" s="47">
        <f t="shared" si="0"/>
        <v>12</v>
      </c>
      <c r="B13" s="39" t="str">
        <f>IFERROR(INDEX(Attendance!$B:$B,MATCH($A13,Attendance!$A:$A,0)),"")&amp;""</f>
        <v/>
      </c>
      <c r="C13" s="39" t="str">
        <f>IFERROR(INDEX(Attendance!$C:$C,MATCH($A13,Attendance!$A:$A,0)),"")&amp;""</f>
        <v/>
      </c>
      <c r="D13" s="39" t="str">
        <f>IFERROR(INDEX(Attendance!$D:$D,MATCH($A13,Attendance!$A:$A,0)),"")&amp;""</f>
        <v/>
      </c>
      <c r="E13" s="106" t="str">
        <f>IF($B13="","",INDEX('Dec Detail'!$Z:$Z, MATCH($A13,'Dec Detail'!$A:$A, 0)))</f>
        <v/>
      </c>
      <c r="F13" s="106" t="str">
        <f>IF($B13="","",INDEX('Dec Detail'!$Z:$Z,MATCH($A13,'Dec Detail'!$A:$A,0)))</f>
        <v/>
      </c>
      <c r="G13" s="106" t="str">
        <f>IF($B13="","",INDEX('Jan Detail'!$Y:$Y,MATCH($A13,'Jan Detail'!$A:$A,0)))</f>
        <v/>
      </c>
      <c r="H13" s="106" t="str">
        <f>IF($B13="","",INDEX('Jan Detail'!$Z:$Z,MATCH($A13,'Jan Detail'!$A:$A,0)))</f>
        <v/>
      </c>
      <c r="I13" s="106" t="str">
        <f>IF($B13="","",INDEX('Feb Detail'!$Y:$Y,MATCH($A13,'Feb Detail'!$A:$A,0)))</f>
        <v/>
      </c>
      <c r="J13" s="106" t="str">
        <f>IF($B13="","",INDEX('Feb Detail'!$Z:$Z,MATCH($A13,'Feb Detail'!$A:$A,0)))</f>
        <v/>
      </c>
      <c r="K13" s="106" t="str">
        <f>IF($B13="","",INDEX('Mar Detail'!$Y:$Y,MATCH($A13,'Mar Detail'!$A:$A,0)))</f>
        <v/>
      </c>
      <c r="L13" s="106" t="str">
        <f>IF($B13="","",INDEX('Mar Detail'!$Z:$Z,MATCH($A13,'Mar Detail'!$A:$A,0)))</f>
        <v/>
      </c>
      <c r="M13" s="106" t="str">
        <f>IF($B13="","",INDEX('Apr Detail'!$Y:$Y,MATCH($A13,'Apr Detail'!$A:$A,0)))</f>
        <v/>
      </c>
      <c r="N13" s="106" t="str">
        <f>IF($B13="","",INDEX('Apr Detail'!$Z:$Z,MATCH($A13,'Apr Detail'!$A:$A,0)))</f>
        <v/>
      </c>
      <c r="O13" s="106" t="str">
        <f>IF($B13="","",INDEX('May Detail'!$Y:$Y,MATCH($A13,'May Detail'!$A:$A,0)))</f>
        <v/>
      </c>
      <c r="P13" s="106" t="str">
        <f>IF($B13="","",INDEX('May Detail'!$Z:$Z,MATCH($A13,'May Detail'!$A:$A,0)))</f>
        <v/>
      </c>
      <c r="Q13" s="106" t="str">
        <f>IF($B13="","",INDEX('Jun Detail'!$Y:$Y,MATCH($A13,'Jun Detail'!$A:$A,0)))</f>
        <v/>
      </c>
      <c r="R13" s="106" t="str">
        <f>IF($B13="","",INDEX('Jun Detail'!$Z:$Z,MATCH($A13,'Jun Detail'!$A:$A,0)))</f>
        <v/>
      </c>
      <c r="S13" s="106" t="str">
        <f>IF($B13="","",INDEX('Jul Detail'!$Y:$Y,MATCH($A13,'Jul Detail'!$A:$A,0)))</f>
        <v/>
      </c>
      <c r="T13" s="106" t="str">
        <f>IF($B13="","",INDEX('Jul Detail'!$Z:$Z,MATCH($A13,'Jul Detail'!$A:$A,0)))</f>
        <v/>
      </c>
      <c r="U13" s="106" t="str" cm="1">
        <f t="array" ref="U13">IF($B13="","",IFERROR(SUMPRODUCT(--(Attendance!$E$2:$BI$2&lt;&gt;""),--(LOWER(IFERROR(INDEX(Attendance!$E:$BI,MATCH($A13,Attendance!$A:$A,0),0),""))="x"))/SUMPRODUCT(--(Attendance!$E$2:$BI$2&lt;&gt;"")),0))</f>
        <v/>
      </c>
      <c r="V13" s="106" t="str" cm="1">
        <f t="array" ref="V13">IF($B13="","",IFERROR(SUMPRODUCT(--(Attendance!$E$2:$BI$2=_xlfn.XLOOKUP(1001,'Point System'!$A:$A,'Point System'!$B:$B,"")),--(LOWER(IFERROR(INDEX(Attendance!$E:$BI,MATCH($A13,Attendance!$A:$A,0),0),""))="x"))/SUMPRODUCT(--(Attendance!$E$2:$BI$2=_xlfn.XLOOKUP(1001,'Point System'!$A:$A,'Point System'!$B:$B,""))),0))</f>
        <v/>
      </c>
      <c r="W13" s="39" t="str">
        <f t="shared" si="1"/>
        <v/>
      </c>
      <c r="X13" s="135" t="str">
        <f t="shared" si="2"/>
        <v/>
      </c>
    </row>
    <row r="14" spans="1:24" x14ac:dyDescent="0.25">
      <c r="A14" s="48">
        <f t="shared" si="0"/>
        <v>13</v>
      </c>
      <c r="B14" s="40" t="str">
        <f>IFERROR(INDEX(Attendance!$B:$B,MATCH($A14,Attendance!$A:$A,0)),"")&amp;""</f>
        <v/>
      </c>
      <c r="C14" s="40" t="str">
        <f>IFERROR(INDEX(Attendance!$C:$C,MATCH($A14,Attendance!$A:$A,0)),"")&amp;""</f>
        <v/>
      </c>
      <c r="D14" s="40" t="str">
        <f>IFERROR(INDEX(Attendance!$D:$D,MATCH($A14,Attendance!$A:$A,0)),"")&amp;""</f>
        <v/>
      </c>
      <c r="E14" s="107" t="str">
        <f>IF($B14="","",INDEX('Dec Detail'!$Z:$Z, MATCH($A14,'Dec Detail'!$A:$A, 0)))</f>
        <v/>
      </c>
      <c r="F14" s="107" t="str">
        <f>IF($B14="","",INDEX('Dec Detail'!$Z:$Z,MATCH($A14,'Dec Detail'!$A:$A,0)))</f>
        <v/>
      </c>
      <c r="G14" s="107" t="str">
        <f>IF($B14="","",INDEX('Jan Detail'!$Y:$Y,MATCH($A14,'Jan Detail'!$A:$A,0)))</f>
        <v/>
      </c>
      <c r="H14" s="107" t="str">
        <f>IF($B14="","",INDEX('Jan Detail'!$Z:$Z,MATCH($A14,'Jan Detail'!$A:$A,0)))</f>
        <v/>
      </c>
      <c r="I14" s="107" t="str">
        <f>IF($B14="","",INDEX('Feb Detail'!$Y:$Y,MATCH($A14,'Feb Detail'!$A:$A,0)))</f>
        <v/>
      </c>
      <c r="J14" s="107" t="str">
        <f>IF($B14="","",INDEX('Feb Detail'!$Z:$Z,MATCH($A14,'Feb Detail'!$A:$A,0)))</f>
        <v/>
      </c>
      <c r="K14" s="107" t="str">
        <f>IF($B14="","",INDEX('Mar Detail'!$Y:$Y,MATCH($A14,'Mar Detail'!$A:$A,0)))</f>
        <v/>
      </c>
      <c r="L14" s="107" t="str">
        <f>IF($B14="","",INDEX('Mar Detail'!$Z:$Z,MATCH($A14,'Mar Detail'!$A:$A,0)))</f>
        <v/>
      </c>
      <c r="M14" s="107" t="str">
        <f>IF($B14="","",INDEX('Apr Detail'!$Y:$Y,MATCH($A14,'Apr Detail'!$A:$A,0)))</f>
        <v/>
      </c>
      <c r="N14" s="107" t="str">
        <f>IF($B14="","",INDEX('Apr Detail'!$Z:$Z,MATCH($A14,'Apr Detail'!$A:$A,0)))</f>
        <v/>
      </c>
      <c r="O14" s="107" t="str">
        <f>IF($B14="","",INDEX('May Detail'!$Y:$Y,MATCH($A14,'May Detail'!$A:$A,0)))</f>
        <v/>
      </c>
      <c r="P14" s="107" t="str">
        <f>IF($B14="","",INDEX('May Detail'!$Z:$Z,MATCH($A14,'May Detail'!$A:$A,0)))</f>
        <v/>
      </c>
      <c r="Q14" s="107" t="str">
        <f>IF($B14="","",INDEX('Jun Detail'!$Y:$Y,MATCH($A14,'Jun Detail'!$A:$A,0)))</f>
        <v/>
      </c>
      <c r="R14" s="107" t="str">
        <f>IF($B14="","",INDEX('Jun Detail'!$Z:$Z,MATCH($A14,'Jun Detail'!$A:$A,0)))</f>
        <v/>
      </c>
      <c r="S14" s="107" t="str">
        <f>IF($B14="","",INDEX('Jul Detail'!$Y:$Y,MATCH($A14,'Jul Detail'!$A:$A,0)))</f>
        <v/>
      </c>
      <c r="T14" s="107" t="str">
        <f>IF($B14="","",INDEX('Jul Detail'!$Z:$Z,MATCH($A14,'Jul Detail'!$A:$A,0)))</f>
        <v/>
      </c>
      <c r="U14" s="107" t="str" cm="1">
        <f t="array" ref="U14">IF($B14="","",IFERROR(SUMPRODUCT(--(Attendance!$E$2:$BI$2&lt;&gt;""),--(LOWER(IFERROR(INDEX(Attendance!$E:$BI,MATCH($A14,Attendance!$A:$A,0),0),""))="x"))/SUMPRODUCT(--(Attendance!$E$2:$BI$2&lt;&gt;"")),0))</f>
        <v/>
      </c>
      <c r="V14" s="107" t="str" cm="1">
        <f t="array" ref="V14">IF($B14="","",IFERROR(SUMPRODUCT(--(Attendance!$E$2:$BI$2=_xlfn.XLOOKUP(1001,'Point System'!$A:$A,'Point System'!$B:$B,"")),--(LOWER(IFERROR(INDEX(Attendance!$E:$BI,MATCH($A14,Attendance!$A:$A,0),0),""))="x"))/SUMPRODUCT(--(Attendance!$E$2:$BI$2=_xlfn.XLOOKUP(1001,'Point System'!$A:$A,'Point System'!$B:$B,""))),0))</f>
        <v/>
      </c>
      <c r="W14" s="40" t="str">
        <f t="shared" si="1"/>
        <v/>
      </c>
      <c r="X14" s="136" t="str">
        <f t="shared" si="2"/>
        <v/>
      </c>
    </row>
    <row r="15" spans="1:24" x14ac:dyDescent="0.25">
      <c r="A15" s="47">
        <f t="shared" si="0"/>
        <v>14</v>
      </c>
      <c r="B15" s="39" t="str">
        <f>IFERROR(INDEX(Attendance!$B:$B,MATCH($A15,Attendance!$A:$A,0)),"")&amp;""</f>
        <v/>
      </c>
      <c r="C15" s="39" t="str">
        <f>IFERROR(INDEX(Attendance!$C:$C,MATCH($A15,Attendance!$A:$A,0)),"")&amp;""</f>
        <v/>
      </c>
      <c r="D15" s="39" t="str">
        <f>IFERROR(INDEX(Attendance!$D:$D,MATCH($A15,Attendance!$A:$A,0)),"")&amp;""</f>
        <v/>
      </c>
      <c r="E15" s="106" t="str">
        <f>IF($B15="","",INDEX('Dec Detail'!$Z:$Z, MATCH($A15,'Dec Detail'!$A:$A, 0)))</f>
        <v/>
      </c>
      <c r="F15" s="106" t="str">
        <f>IF($B15="","",INDEX('Dec Detail'!$Z:$Z,MATCH($A15,'Dec Detail'!$A:$A,0)))</f>
        <v/>
      </c>
      <c r="G15" s="106" t="str">
        <f>IF($B15="","",INDEX('Jan Detail'!$Y:$Y,MATCH($A15,'Jan Detail'!$A:$A,0)))</f>
        <v/>
      </c>
      <c r="H15" s="106" t="str">
        <f>IF($B15="","",INDEX('Jan Detail'!$Z:$Z,MATCH($A15,'Jan Detail'!$A:$A,0)))</f>
        <v/>
      </c>
      <c r="I15" s="106" t="str">
        <f>IF($B15="","",INDEX('Feb Detail'!$Y:$Y,MATCH($A15,'Feb Detail'!$A:$A,0)))</f>
        <v/>
      </c>
      <c r="J15" s="106" t="str">
        <f>IF($B15="","",INDEX('Feb Detail'!$Z:$Z,MATCH($A15,'Feb Detail'!$A:$A,0)))</f>
        <v/>
      </c>
      <c r="K15" s="106" t="str">
        <f>IF($B15="","",INDEX('Mar Detail'!$Y:$Y,MATCH($A15,'Mar Detail'!$A:$A,0)))</f>
        <v/>
      </c>
      <c r="L15" s="106" t="str">
        <f>IF($B15="","",INDEX('Mar Detail'!$Z:$Z,MATCH($A15,'Mar Detail'!$A:$A,0)))</f>
        <v/>
      </c>
      <c r="M15" s="106" t="str">
        <f>IF($B15="","",INDEX('Apr Detail'!$Y:$Y,MATCH($A15,'Apr Detail'!$A:$A,0)))</f>
        <v/>
      </c>
      <c r="N15" s="106" t="str">
        <f>IF($B15="","",INDEX('Apr Detail'!$Z:$Z,MATCH($A15,'Apr Detail'!$A:$A,0)))</f>
        <v/>
      </c>
      <c r="O15" s="106" t="str">
        <f>IF($B15="","",INDEX('May Detail'!$Y:$Y,MATCH($A15,'May Detail'!$A:$A,0)))</f>
        <v/>
      </c>
      <c r="P15" s="106" t="str">
        <f>IF($B15="","",INDEX('May Detail'!$Z:$Z,MATCH($A15,'May Detail'!$A:$A,0)))</f>
        <v/>
      </c>
      <c r="Q15" s="106" t="str">
        <f>IF($B15="","",INDEX('Jun Detail'!$Y:$Y,MATCH($A15,'Jun Detail'!$A:$A,0)))</f>
        <v/>
      </c>
      <c r="R15" s="106" t="str">
        <f>IF($B15="","",INDEX('Jun Detail'!$Z:$Z,MATCH($A15,'Jun Detail'!$A:$A,0)))</f>
        <v/>
      </c>
      <c r="S15" s="106" t="str">
        <f>IF($B15="","",INDEX('Jul Detail'!$Y:$Y,MATCH($A15,'Jul Detail'!$A:$A,0)))</f>
        <v/>
      </c>
      <c r="T15" s="106" t="str">
        <f>IF($B15="","",INDEX('Jul Detail'!$Z:$Z,MATCH($A15,'Jul Detail'!$A:$A,0)))</f>
        <v/>
      </c>
      <c r="U15" s="106" t="str" cm="1">
        <f t="array" ref="U15">IF($B15="","",IFERROR(SUMPRODUCT(--(Attendance!$E$2:$BI$2&lt;&gt;""),--(LOWER(IFERROR(INDEX(Attendance!$E:$BI,MATCH($A15,Attendance!$A:$A,0),0),""))="x"))/SUMPRODUCT(--(Attendance!$E$2:$BI$2&lt;&gt;"")),0))</f>
        <v/>
      </c>
      <c r="V15" s="106" t="str" cm="1">
        <f t="array" ref="V15">IF($B15="","",IFERROR(SUMPRODUCT(--(Attendance!$E$2:$BI$2=_xlfn.XLOOKUP(1001,'Point System'!$A:$A,'Point System'!$B:$B,"")),--(LOWER(IFERROR(INDEX(Attendance!$E:$BI,MATCH($A15,Attendance!$A:$A,0),0),""))="x"))/SUMPRODUCT(--(Attendance!$E$2:$BI$2=_xlfn.XLOOKUP(1001,'Point System'!$A:$A,'Point System'!$B:$B,""))),0))</f>
        <v/>
      </c>
      <c r="W15" s="39" t="str">
        <f t="shared" si="1"/>
        <v/>
      </c>
      <c r="X15" s="135" t="str">
        <f t="shared" si="2"/>
        <v/>
      </c>
    </row>
    <row r="16" spans="1:24" x14ac:dyDescent="0.25">
      <c r="A16" s="48">
        <f t="shared" si="0"/>
        <v>15</v>
      </c>
      <c r="B16" s="40" t="str">
        <f>IFERROR(INDEX(Attendance!$B:$B,MATCH($A16,Attendance!$A:$A,0)),"")&amp;""</f>
        <v/>
      </c>
      <c r="C16" s="40" t="str">
        <f>IFERROR(INDEX(Attendance!$C:$C,MATCH($A16,Attendance!$A:$A,0)),"")&amp;""</f>
        <v/>
      </c>
      <c r="D16" s="40" t="str">
        <f>IFERROR(INDEX(Attendance!$D:$D,MATCH($A16,Attendance!$A:$A,0)),"")&amp;""</f>
        <v/>
      </c>
      <c r="E16" s="107" t="str">
        <f>IF($B16="","",INDEX('Dec Detail'!$Z:$Z, MATCH($A16,'Dec Detail'!$A:$A, 0)))</f>
        <v/>
      </c>
      <c r="F16" s="107" t="str">
        <f>IF($B16="","",INDEX('Dec Detail'!$Z:$Z,MATCH($A16,'Dec Detail'!$A:$A,0)))</f>
        <v/>
      </c>
      <c r="G16" s="107" t="str">
        <f>IF($B16="","",INDEX('Jan Detail'!$Y:$Y,MATCH($A16,'Jan Detail'!$A:$A,0)))</f>
        <v/>
      </c>
      <c r="H16" s="107" t="str">
        <f>IF($B16="","",INDEX('Jan Detail'!$Z:$Z,MATCH($A16,'Jan Detail'!$A:$A,0)))</f>
        <v/>
      </c>
      <c r="I16" s="107" t="str">
        <f>IF($B16="","",INDEX('Feb Detail'!$Y:$Y,MATCH($A16,'Feb Detail'!$A:$A,0)))</f>
        <v/>
      </c>
      <c r="J16" s="107" t="str">
        <f>IF($B16="","",INDEX('Feb Detail'!$Z:$Z,MATCH($A16,'Feb Detail'!$A:$A,0)))</f>
        <v/>
      </c>
      <c r="K16" s="107" t="str">
        <f>IF($B16="","",INDEX('Mar Detail'!$Y:$Y,MATCH($A16,'Mar Detail'!$A:$A,0)))</f>
        <v/>
      </c>
      <c r="L16" s="107" t="str">
        <f>IF($B16="","",INDEX('Mar Detail'!$Z:$Z,MATCH($A16,'Mar Detail'!$A:$A,0)))</f>
        <v/>
      </c>
      <c r="M16" s="107" t="str">
        <f>IF($B16="","",INDEX('Apr Detail'!$Y:$Y,MATCH($A16,'Apr Detail'!$A:$A,0)))</f>
        <v/>
      </c>
      <c r="N16" s="107" t="str">
        <f>IF($B16="","",INDEX('Apr Detail'!$Z:$Z,MATCH($A16,'Apr Detail'!$A:$A,0)))</f>
        <v/>
      </c>
      <c r="O16" s="107" t="str">
        <f>IF($B16="","",INDEX('May Detail'!$Y:$Y,MATCH($A16,'May Detail'!$A:$A,0)))</f>
        <v/>
      </c>
      <c r="P16" s="107" t="str">
        <f>IF($B16="","",INDEX('May Detail'!$Z:$Z,MATCH($A16,'May Detail'!$A:$A,0)))</f>
        <v/>
      </c>
      <c r="Q16" s="107" t="str">
        <f>IF($B16="","",INDEX('Jun Detail'!$Y:$Y,MATCH($A16,'Jun Detail'!$A:$A,0)))</f>
        <v/>
      </c>
      <c r="R16" s="107" t="str">
        <f>IF($B16="","",INDEX('Jun Detail'!$Z:$Z,MATCH($A16,'Jun Detail'!$A:$A,0)))</f>
        <v/>
      </c>
      <c r="S16" s="107" t="str">
        <f>IF($B16="","",INDEX('Jul Detail'!$Y:$Y,MATCH($A16,'Jul Detail'!$A:$A,0)))</f>
        <v/>
      </c>
      <c r="T16" s="107" t="str">
        <f>IF($B16="","",INDEX('Jul Detail'!$Z:$Z,MATCH($A16,'Jul Detail'!$A:$A,0)))</f>
        <v/>
      </c>
      <c r="U16" s="107" t="str" cm="1">
        <f t="array" ref="U16">IF($B16="","",IFERROR(SUMPRODUCT(--(Attendance!$E$2:$BI$2&lt;&gt;""),--(LOWER(IFERROR(INDEX(Attendance!$E:$BI,MATCH($A16,Attendance!$A:$A,0),0),""))="x"))/SUMPRODUCT(--(Attendance!$E$2:$BI$2&lt;&gt;"")),0))</f>
        <v/>
      </c>
      <c r="V16" s="107" t="str" cm="1">
        <f t="array" ref="V16">IF($B16="","",IFERROR(SUMPRODUCT(--(Attendance!$E$2:$BI$2=_xlfn.XLOOKUP(1001,'Point System'!$A:$A,'Point System'!$B:$B,"")),--(LOWER(IFERROR(INDEX(Attendance!$E:$BI,MATCH($A16,Attendance!$A:$A,0),0),""))="x"))/SUMPRODUCT(--(Attendance!$E$2:$BI$2=_xlfn.XLOOKUP(1001,'Point System'!$A:$A,'Point System'!$B:$B,""))),0))</f>
        <v/>
      </c>
      <c r="W16" s="40" t="str">
        <f t="shared" si="1"/>
        <v/>
      </c>
      <c r="X16" s="136" t="str">
        <f t="shared" si="2"/>
        <v/>
      </c>
    </row>
    <row r="17" spans="1:24" x14ac:dyDescent="0.25">
      <c r="A17" s="47">
        <f t="shared" si="0"/>
        <v>16</v>
      </c>
      <c r="B17" s="39" t="str">
        <f>IFERROR(INDEX(Attendance!$B:$B,MATCH($A17,Attendance!$A:$A,0)),"")&amp;""</f>
        <v/>
      </c>
      <c r="C17" s="39" t="str">
        <f>IFERROR(INDEX(Attendance!$C:$C,MATCH($A17,Attendance!$A:$A,0)),"")&amp;""</f>
        <v/>
      </c>
      <c r="D17" s="39" t="str">
        <f>IFERROR(INDEX(Attendance!$D:$D,MATCH($A17,Attendance!$A:$A,0)),"")&amp;""</f>
        <v/>
      </c>
      <c r="E17" s="106" t="str">
        <f>IF($B17="","",INDEX('Dec Detail'!$Z:$Z, MATCH($A17,'Dec Detail'!$A:$A, 0)))</f>
        <v/>
      </c>
      <c r="F17" s="106" t="str">
        <f>IF($B17="","",INDEX('Dec Detail'!$Z:$Z,MATCH($A17,'Dec Detail'!$A:$A,0)))</f>
        <v/>
      </c>
      <c r="G17" s="106" t="str">
        <f>IF($B17="","",INDEX('Jan Detail'!$Y:$Y,MATCH($A17,'Jan Detail'!$A:$A,0)))</f>
        <v/>
      </c>
      <c r="H17" s="106" t="str">
        <f>IF($B17="","",INDEX('Jan Detail'!$Z:$Z,MATCH($A17,'Jan Detail'!$A:$A,0)))</f>
        <v/>
      </c>
      <c r="I17" s="106" t="str">
        <f>IF($B17="","",INDEX('Feb Detail'!$Y:$Y,MATCH($A17,'Feb Detail'!$A:$A,0)))</f>
        <v/>
      </c>
      <c r="J17" s="106" t="str">
        <f>IF($B17="","",INDEX('Feb Detail'!$Z:$Z,MATCH($A17,'Feb Detail'!$A:$A,0)))</f>
        <v/>
      </c>
      <c r="K17" s="106" t="str">
        <f>IF($B17="","",INDEX('Mar Detail'!$Y:$Y,MATCH($A17,'Mar Detail'!$A:$A,0)))</f>
        <v/>
      </c>
      <c r="L17" s="106" t="str">
        <f>IF($B17="","",INDEX('Mar Detail'!$Z:$Z,MATCH($A17,'Mar Detail'!$A:$A,0)))</f>
        <v/>
      </c>
      <c r="M17" s="106" t="str">
        <f>IF($B17="","",INDEX('Apr Detail'!$Y:$Y,MATCH($A17,'Apr Detail'!$A:$A,0)))</f>
        <v/>
      </c>
      <c r="N17" s="106" t="str">
        <f>IF($B17="","",INDEX('Apr Detail'!$Z:$Z,MATCH($A17,'Apr Detail'!$A:$A,0)))</f>
        <v/>
      </c>
      <c r="O17" s="106" t="str">
        <f>IF($B17="","",INDEX('May Detail'!$Y:$Y,MATCH($A17,'May Detail'!$A:$A,0)))</f>
        <v/>
      </c>
      <c r="P17" s="106" t="str">
        <f>IF($B17="","",INDEX('May Detail'!$Z:$Z,MATCH($A17,'May Detail'!$A:$A,0)))</f>
        <v/>
      </c>
      <c r="Q17" s="106" t="str">
        <f>IF($B17="","",INDEX('Jun Detail'!$Y:$Y,MATCH($A17,'Jun Detail'!$A:$A,0)))</f>
        <v/>
      </c>
      <c r="R17" s="106" t="str">
        <f>IF($B17="","",INDEX('Jun Detail'!$Z:$Z,MATCH($A17,'Jun Detail'!$A:$A,0)))</f>
        <v/>
      </c>
      <c r="S17" s="106" t="str">
        <f>IF($B17="","",INDEX('Jul Detail'!$Y:$Y,MATCH($A17,'Jul Detail'!$A:$A,0)))</f>
        <v/>
      </c>
      <c r="T17" s="106" t="str">
        <f>IF($B17="","",INDEX('Jul Detail'!$Z:$Z,MATCH($A17,'Jul Detail'!$A:$A,0)))</f>
        <v/>
      </c>
      <c r="U17" s="106" t="str" cm="1">
        <f t="array" ref="U17">IF($B17="","",IFERROR(SUMPRODUCT(--(Attendance!$E$2:$BI$2&lt;&gt;""),--(LOWER(IFERROR(INDEX(Attendance!$E:$BI,MATCH($A17,Attendance!$A:$A,0),0),""))="x"))/SUMPRODUCT(--(Attendance!$E$2:$BI$2&lt;&gt;"")),0))</f>
        <v/>
      </c>
      <c r="V17" s="106" t="str" cm="1">
        <f t="array" ref="V17">IF($B17="","",IFERROR(SUMPRODUCT(--(Attendance!$E$2:$BI$2=_xlfn.XLOOKUP(1001,'Point System'!$A:$A,'Point System'!$B:$B,"")),--(LOWER(IFERROR(INDEX(Attendance!$E:$BI,MATCH($A17,Attendance!$A:$A,0),0),""))="x"))/SUMPRODUCT(--(Attendance!$E$2:$BI$2=_xlfn.XLOOKUP(1001,'Point System'!$A:$A,'Point System'!$B:$B,""))),0))</f>
        <v/>
      </c>
      <c r="W17" s="39" t="str">
        <f t="shared" si="1"/>
        <v/>
      </c>
      <c r="X17" s="135" t="str">
        <f t="shared" si="2"/>
        <v/>
      </c>
    </row>
    <row r="18" spans="1:24" x14ac:dyDescent="0.25">
      <c r="A18" s="48">
        <f t="shared" si="0"/>
        <v>17</v>
      </c>
      <c r="B18" s="40" t="str">
        <f>IFERROR(INDEX(Attendance!$B:$B,MATCH($A18,Attendance!$A:$A,0)),"")&amp;""</f>
        <v/>
      </c>
      <c r="C18" s="40" t="str">
        <f>IFERROR(INDEX(Attendance!$C:$C,MATCH($A18,Attendance!$A:$A,0)),"")&amp;""</f>
        <v/>
      </c>
      <c r="D18" s="40" t="str">
        <f>IFERROR(INDEX(Attendance!$D:$D,MATCH($A18,Attendance!$A:$A,0)),"")&amp;""</f>
        <v/>
      </c>
      <c r="E18" s="107" t="str">
        <f>IF($B18="","",INDEX('Dec Detail'!$Z:$Z, MATCH($A18,'Dec Detail'!$A:$A, 0)))</f>
        <v/>
      </c>
      <c r="F18" s="107" t="str">
        <f>IF($B18="","",INDEX('Dec Detail'!$Z:$Z,MATCH($A18,'Dec Detail'!$A:$A,0)))</f>
        <v/>
      </c>
      <c r="G18" s="107" t="str">
        <f>IF($B18="","",INDEX('Jan Detail'!$Y:$Y,MATCH($A18,'Jan Detail'!$A:$A,0)))</f>
        <v/>
      </c>
      <c r="H18" s="107" t="str">
        <f>IF($B18="","",INDEX('Jan Detail'!$Z:$Z,MATCH($A18,'Jan Detail'!$A:$A,0)))</f>
        <v/>
      </c>
      <c r="I18" s="107" t="str">
        <f>IF($B18="","",INDEX('Feb Detail'!$Y:$Y,MATCH($A18,'Feb Detail'!$A:$A,0)))</f>
        <v/>
      </c>
      <c r="J18" s="107" t="str">
        <f>IF($B18="","",INDEX('Feb Detail'!$Z:$Z,MATCH($A18,'Feb Detail'!$A:$A,0)))</f>
        <v/>
      </c>
      <c r="K18" s="107" t="str">
        <f>IF($B18="","",INDEX('Mar Detail'!$Y:$Y,MATCH($A18,'Mar Detail'!$A:$A,0)))</f>
        <v/>
      </c>
      <c r="L18" s="107" t="str">
        <f>IF($B18="","",INDEX('Mar Detail'!$Z:$Z,MATCH($A18,'Mar Detail'!$A:$A,0)))</f>
        <v/>
      </c>
      <c r="M18" s="107" t="str">
        <f>IF($B18="","",INDEX('Apr Detail'!$Y:$Y,MATCH($A18,'Apr Detail'!$A:$A,0)))</f>
        <v/>
      </c>
      <c r="N18" s="107" t="str">
        <f>IF($B18="","",INDEX('Apr Detail'!$Z:$Z,MATCH($A18,'Apr Detail'!$A:$A,0)))</f>
        <v/>
      </c>
      <c r="O18" s="107" t="str">
        <f>IF($B18="","",INDEX('May Detail'!$Y:$Y,MATCH($A18,'May Detail'!$A:$A,0)))</f>
        <v/>
      </c>
      <c r="P18" s="107" t="str">
        <f>IF($B18="","",INDEX('May Detail'!$Z:$Z,MATCH($A18,'May Detail'!$A:$A,0)))</f>
        <v/>
      </c>
      <c r="Q18" s="107" t="str">
        <f>IF($B18="","",INDEX('Jun Detail'!$Y:$Y,MATCH($A18,'Jun Detail'!$A:$A,0)))</f>
        <v/>
      </c>
      <c r="R18" s="107" t="str">
        <f>IF($B18="","",INDEX('Jun Detail'!$Z:$Z,MATCH($A18,'Jun Detail'!$A:$A,0)))</f>
        <v/>
      </c>
      <c r="S18" s="107" t="str">
        <f>IF($B18="","",INDEX('Jul Detail'!$Y:$Y,MATCH($A18,'Jul Detail'!$A:$A,0)))</f>
        <v/>
      </c>
      <c r="T18" s="107" t="str">
        <f>IF($B18="","",INDEX('Jul Detail'!$Z:$Z,MATCH($A18,'Jul Detail'!$A:$A,0)))</f>
        <v/>
      </c>
      <c r="U18" s="107" t="str" cm="1">
        <f t="array" ref="U18">IF($B18="","",IFERROR(SUMPRODUCT(--(Attendance!$E$2:$BI$2&lt;&gt;""),--(LOWER(IFERROR(INDEX(Attendance!$E:$BI,MATCH($A18,Attendance!$A:$A,0),0),""))="x"))/SUMPRODUCT(--(Attendance!$E$2:$BI$2&lt;&gt;"")),0))</f>
        <v/>
      </c>
      <c r="V18" s="107" t="str" cm="1">
        <f t="array" ref="V18">IF($B18="","",IFERROR(SUMPRODUCT(--(Attendance!$E$2:$BI$2=_xlfn.XLOOKUP(1001,'Point System'!$A:$A,'Point System'!$B:$B,"")),--(LOWER(IFERROR(INDEX(Attendance!$E:$BI,MATCH($A18,Attendance!$A:$A,0),0),""))="x"))/SUMPRODUCT(--(Attendance!$E$2:$BI$2=_xlfn.XLOOKUP(1001,'Point System'!$A:$A,'Point System'!$B:$B,""))),0))</f>
        <v/>
      </c>
      <c r="W18" s="40" t="str">
        <f t="shared" si="1"/>
        <v/>
      </c>
      <c r="X18" s="136" t="str">
        <f t="shared" si="2"/>
        <v/>
      </c>
    </row>
    <row r="19" spans="1:24" x14ac:dyDescent="0.25">
      <c r="A19" s="47">
        <f t="shared" si="0"/>
        <v>18</v>
      </c>
      <c r="B19" s="39" t="str">
        <f>IFERROR(INDEX(Attendance!$B:$B,MATCH($A19,Attendance!$A:$A,0)),"")&amp;""</f>
        <v/>
      </c>
      <c r="C19" s="39" t="str">
        <f>IFERROR(INDEX(Attendance!$C:$C,MATCH($A19,Attendance!$A:$A,0)),"")&amp;""</f>
        <v/>
      </c>
      <c r="D19" s="39" t="str">
        <f>IFERROR(INDEX(Attendance!$D:$D,MATCH($A19,Attendance!$A:$A,0)),"")&amp;""</f>
        <v/>
      </c>
      <c r="E19" s="106" t="str">
        <f>IF($B19="","",INDEX('Dec Detail'!$Z:$Z, MATCH($A19,'Dec Detail'!$A:$A, 0)))</f>
        <v/>
      </c>
      <c r="F19" s="106" t="str">
        <f>IF($B19="","",INDEX('Dec Detail'!$Z:$Z,MATCH($A19,'Dec Detail'!$A:$A,0)))</f>
        <v/>
      </c>
      <c r="G19" s="106" t="str">
        <f>IF($B19="","",INDEX('Jan Detail'!$Y:$Y,MATCH($A19,'Jan Detail'!$A:$A,0)))</f>
        <v/>
      </c>
      <c r="H19" s="106" t="str">
        <f>IF($B19="","",INDEX('Jan Detail'!$Z:$Z,MATCH($A19,'Jan Detail'!$A:$A,0)))</f>
        <v/>
      </c>
      <c r="I19" s="106" t="str">
        <f>IF($B19="","",INDEX('Feb Detail'!$Y:$Y,MATCH($A19,'Feb Detail'!$A:$A,0)))</f>
        <v/>
      </c>
      <c r="J19" s="106" t="str">
        <f>IF($B19="","",INDEX('Feb Detail'!$Z:$Z,MATCH($A19,'Feb Detail'!$A:$A,0)))</f>
        <v/>
      </c>
      <c r="K19" s="106" t="str">
        <f>IF($B19="","",INDEX('Mar Detail'!$Y:$Y,MATCH($A19,'Mar Detail'!$A:$A,0)))</f>
        <v/>
      </c>
      <c r="L19" s="106" t="str">
        <f>IF($B19="","",INDEX('Mar Detail'!$Z:$Z,MATCH($A19,'Mar Detail'!$A:$A,0)))</f>
        <v/>
      </c>
      <c r="M19" s="106" t="str">
        <f>IF($B19="","",INDEX('Apr Detail'!$Y:$Y,MATCH($A19,'Apr Detail'!$A:$A,0)))</f>
        <v/>
      </c>
      <c r="N19" s="106" t="str">
        <f>IF($B19="","",INDEX('Apr Detail'!$Z:$Z,MATCH($A19,'Apr Detail'!$A:$A,0)))</f>
        <v/>
      </c>
      <c r="O19" s="106" t="str">
        <f>IF($B19="","",INDEX('May Detail'!$Y:$Y,MATCH($A19,'May Detail'!$A:$A,0)))</f>
        <v/>
      </c>
      <c r="P19" s="106" t="str">
        <f>IF($B19="","",INDEX('May Detail'!$Z:$Z,MATCH($A19,'May Detail'!$A:$A,0)))</f>
        <v/>
      </c>
      <c r="Q19" s="106" t="str">
        <f>IF($B19="","",INDEX('Jun Detail'!$Y:$Y,MATCH($A19,'Jun Detail'!$A:$A,0)))</f>
        <v/>
      </c>
      <c r="R19" s="106" t="str">
        <f>IF($B19="","",INDEX('Jun Detail'!$Z:$Z,MATCH($A19,'Jun Detail'!$A:$A,0)))</f>
        <v/>
      </c>
      <c r="S19" s="106" t="str">
        <f>IF($B19="","",INDEX('Jul Detail'!$Y:$Y,MATCH($A19,'Jul Detail'!$A:$A,0)))</f>
        <v/>
      </c>
      <c r="T19" s="106" t="str">
        <f>IF($B19="","",INDEX('Jul Detail'!$Z:$Z,MATCH($A19,'Jul Detail'!$A:$A,0)))</f>
        <v/>
      </c>
      <c r="U19" s="106" t="str" cm="1">
        <f t="array" ref="U19">IF($B19="","",IFERROR(SUMPRODUCT(--(Attendance!$E$2:$BI$2&lt;&gt;""),--(LOWER(IFERROR(INDEX(Attendance!$E:$BI,MATCH($A19,Attendance!$A:$A,0),0),""))="x"))/SUMPRODUCT(--(Attendance!$E$2:$BI$2&lt;&gt;"")),0))</f>
        <v/>
      </c>
      <c r="V19" s="106" t="str" cm="1">
        <f t="array" ref="V19">IF($B19="","",IFERROR(SUMPRODUCT(--(Attendance!$E$2:$BI$2=_xlfn.XLOOKUP(1001,'Point System'!$A:$A,'Point System'!$B:$B,"")),--(LOWER(IFERROR(INDEX(Attendance!$E:$BI,MATCH($A19,Attendance!$A:$A,0),0),""))="x"))/SUMPRODUCT(--(Attendance!$E$2:$BI$2=_xlfn.XLOOKUP(1001,'Point System'!$A:$A,'Point System'!$B:$B,""))),0))</f>
        <v/>
      </c>
      <c r="W19" s="39" t="str">
        <f t="shared" si="1"/>
        <v/>
      </c>
      <c r="X19" s="135" t="str">
        <f t="shared" si="2"/>
        <v/>
      </c>
    </row>
    <row r="20" spans="1:24" x14ac:dyDescent="0.25">
      <c r="A20" s="48">
        <f t="shared" si="0"/>
        <v>19</v>
      </c>
      <c r="B20" s="40" t="str">
        <f>IFERROR(INDEX(Attendance!$B:$B,MATCH($A20,Attendance!$A:$A,0)),"")&amp;""</f>
        <v/>
      </c>
      <c r="C20" s="40" t="str">
        <f>IFERROR(INDEX(Attendance!$C:$C,MATCH($A20,Attendance!$A:$A,0)),"")&amp;""</f>
        <v/>
      </c>
      <c r="D20" s="40" t="str">
        <f>IFERROR(INDEX(Attendance!$D:$D,MATCH($A20,Attendance!$A:$A,0)),"")&amp;""</f>
        <v/>
      </c>
      <c r="E20" s="107" t="str">
        <f>IF($B20="","",INDEX('Dec Detail'!$Z:$Z, MATCH($A20,'Dec Detail'!$A:$A, 0)))</f>
        <v/>
      </c>
      <c r="F20" s="107" t="str">
        <f>IF($B20="","",INDEX('Dec Detail'!$Z:$Z,MATCH($A20,'Dec Detail'!$A:$A,0)))</f>
        <v/>
      </c>
      <c r="G20" s="107" t="str">
        <f>IF($B20="","",INDEX('Jan Detail'!$Y:$Y,MATCH($A20,'Jan Detail'!$A:$A,0)))</f>
        <v/>
      </c>
      <c r="H20" s="107" t="str">
        <f>IF($B20="","",INDEX('Jan Detail'!$Z:$Z,MATCH($A20,'Jan Detail'!$A:$A,0)))</f>
        <v/>
      </c>
      <c r="I20" s="107" t="str">
        <f>IF($B20="","",INDEX('Feb Detail'!$Y:$Y,MATCH($A20,'Feb Detail'!$A:$A,0)))</f>
        <v/>
      </c>
      <c r="J20" s="107" t="str">
        <f>IF($B20="","",INDEX('Feb Detail'!$Z:$Z,MATCH($A20,'Feb Detail'!$A:$A,0)))</f>
        <v/>
      </c>
      <c r="K20" s="107" t="str">
        <f>IF($B20="","",INDEX('Mar Detail'!$Y:$Y,MATCH($A20,'Mar Detail'!$A:$A,0)))</f>
        <v/>
      </c>
      <c r="L20" s="107" t="str">
        <f>IF($B20="","",INDEX('Mar Detail'!$Z:$Z,MATCH($A20,'Mar Detail'!$A:$A,0)))</f>
        <v/>
      </c>
      <c r="M20" s="107" t="str">
        <f>IF($B20="","",INDEX('Apr Detail'!$Y:$Y,MATCH($A20,'Apr Detail'!$A:$A,0)))</f>
        <v/>
      </c>
      <c r="N20" s="107" t="str">
        <f>IF($B20="","",INDEX('Apr Detail'!$Z:$Z,MATCH($A20,'Apr Detail'!$A:$A,0)))</f>
        <v/>
      </c>
      <c r="O20" s="107" t="str">
        <f>IF($B20="","",INDEX('May Detail'!$Y:$Y,MATCH($A20,'May Detail'!$A:$A,0)))</f>
        <v/>
      </c>
      <c r="P20" s="107" t="str">
        <f>IF($B20="","",INDEX('May Detail'!$Z:$Z,MATCH($A20,'May Detail'!$A:$A,0)))</f>
        <v/>
      </c>
      <c r="Q20" s="107" t="str">
        <f>IF($B20="","",INDEX('Jun Detail'!$Y:$Y,MATCH($A20,'Jun Detail'!$A:$A,0)))</f>
        <v/>
      </c>
      <c r="R20" s="107" t="str">
        <f>IF($B20="","",INDEX('Jun Detail'!$Z:$Z,MATCH($A20,'Jun Detail'!$A:$A,0)))</f>
        <v/>
      </c>
      <c r="S20" s="107" t="str">
        <f>IF($B20="","",INDEX('Jul Detail'!$Y:$Y,MATCH($A20,'Jul Detail'!$A:$A,0)))</f>
        <v/>
      </c>
      <c r="T20" s="107" t="str">
        <f>IF($B20="","",INDEX('Jul Detail'!$Z:$Z,MATCH($A20,'Jul Detail'!$A:$A,0)))</f>
        <v/>
      </c>
      <c r="U20" s="107" t="str" cm="1">
        <f t="array" ref="U20">IF($B20="","",IFERROR(SUMPRODUCT(--(Attendance!$E$2:$BI$2&lt;&gt;""),--(LOWER(IFERROR(INDEX(Attendance!$E:$BI,MATCH($A20,Attendance!$A:$A,0),0),""))="x"))/SUMPRODUCT(--(Attendance!$E$2:$BI$2&lt;&gt;"")),0))</f>
        <v/>
      </c>
      <c r="V20" s="107" t="str" cm="1">
        <f t="array" ref="V20">IF($B20="","",IFERROR(SUMPRODUCT(--(Attendance!$E$2:$BI$2=_xlfn.XLOOKUP(1001,'Point System'!$A:$A,'Point System'!$B:$B,"")),--(LOWER(IFERROR(INDEX(Attendance!$E:$BI,MATCH($A20,Attendance!$A:$A,0),0),""))="x"))/SUMPRODUCT(--(Attendance!$E$2:$BI$2=_xlfn.XLOOKUP(1001,'Point System'!$A:$A,'Point System'!$B:$B,""))),0))</f>
        <v/>
      </c>
      <c r="W20" s="40" t="str">
        <f t="shared" si="1"/>
        <v/>
      </c>
      <c r="X20" s="136" t="str">
        <f t="shared" si="2"/>
        <v/>
      </c>
    </row>
    <row r="21" spans="1:24" x14ac:dyDescent="0.25">
      <c r="A21" s="47">
        <f t="shared" si="0"/>
        <v>20</v>
      </c>
      <c r="B21" s="39" t="str">
        <f>IFERROR(INDEX(Attendance!$B:$B,MATCH($A21,Attendance!$A:$A,0)),"")&amp;""</f>
        <v/>
      </c>
      <c r="C21" s="39" t="str">
        <f>IFERROR(INDEX(Attendance!$C:$C,MATCH($A21,Attendance!$A:$A,0)),"")&amp;""</f>
        <v/>
      </c>
      <c r="D21" s="39" t="str">
        <f>IFERROR(INDEX(Attendance!$D:$D,MATCH($A21,Attendance!$A:$A,0)),"")&amp;""</f>
        <v/>
      </c>
      <c r="E21" s="106" t="str">
        <f>IF($B21="","",INDEX('Dec Detail'!$Z:$Z, MATCH($A21,'Dec Detail'!$A:$A, 0)))</f>
        <v/>
      </c>
      <c r="F21" s="106" t="str">
        <f>IF($B21="","",INDEX('Dec Detail'!$Z:$Z,MATCH($A21,'Dec Detail'!$A:$A,0)))</f>
        <v/>
      </c>
      <c r="G21" s="106" t="str">
        <f>IF($B21="","",INDEX('Jan Detail'!$Y:$Y,MATCH($A21,'Jan Detail'!$A:$A,0)))</f>
        <v/>
      </c>
      <c r="H21" s="106" t="str">
        <f>IF($B21="","",INDEX('Jan Detail'!$Z:$Z,MATCH($A21,'Jan Detail'!$A:$A,0)))</f>
        <v/>
      </c>
      <c r="I21" s="106" t="str">
        <f>IF($B21="","",INDEX('Feb Detail'!$Y:$Y,MATCH($A21,'Feb Detail'!$A:$A,0)))</f>
        <v/>
      </c>
      <c r="J21" s="106" t="str">
        <f>IF($B21="","",INDEX('Feb Detail'!$Z:$Z,MATCH($A21,'Feb Detail'!$A:$A,0)))</f>
        <v/>
      </c>
      <c r="K21" s="106" t="str">
        <f>IF($B21="","",INDEX('Mar Detail'!$Y:$Y,MATCH($A21,'Mar Detail'!$A:$A,0)))</f>
        <v/>
      </c>
      <c r="L21" s="106" t="str">
        <f>IF($B21="","",INDEX('Mar Detail'!$Z:$Z,MATCH($A21,'Mar Detail'!$A:$A,0)))</f>
        <v/>
      </c>
      <c r="M21" s="106" t="str">
        <f>IF($B21="","",INDEX('Apr Detail'!$Y:$Y,MATCH($A21,'Apr Detail'!$A:$A,0)))</f>
        <v/>
      </c>
      <c r="N21" s="106" t="str">
        <f>IF($B21="","",INDEX('Apr Detail'!$Z:$Z,MATCH($A21,'Apr Detail'!$A:$A,0)))</f>
        <v/>
      </c>
      <c r="O21" s="106" t="str">
        <f>IF($B21="","",INDEX('May Detail'!$Y:$Y,MATCH($A21,'May Detail'!$A:$A,0)))</f>
        <v/>
      </c>
      <c r="P21" s="106" t="str">
        <f>IF($B21="","",INDEX('May Detail'!$Z:$Z,MATCH($A21,'May Detail'!$A:$A,0)))</f>
        <v/>
      </c>
      <c r="Q21" s="106" t="str">
        <f>IF($B21="","",INDEX('Jun Detail'!$Y:$Y,MATCH($A21,'Jun Detail'!$A:$A,0)))</f>
        <v/>
      </c>
      <c r="R21" s="106" t="str">
        <f>IF($B21="","",INDEX('Jun Detail'!$Z:$Z,MATCH($A21,'Jun Detail'!$A:$A,0)))</f>
        <v/>
      </c>
      <c r="S21" s="106" t="str">
        <f>IF($B21="","",INDEX('Jul Detail'!$Y:$Y,MATCH($A21,'Jul Detail'!$A:$A,0)))</f>
        <v/>
      </c>
      <c r="T21" s="106" t="str">
        <f>IF($B21="","",INDEX('Jul Detail'!$Z:$Z,MATCH($A21,'Jul Detail'!$A:$A,0)))</f>
        <v/>
      </c>
      <c r="U21" s="106" t="str" cm="1">
        <f t="array" ref="U21">IF($B21="","",IFERROR(SUMPRODUCT(--(Attendance!$E$2:$BI$2&lt;&gt;""),--(LOWER(IFERROR(INDEX(Attendance!$E:$BI,MATCH($A21,Attendance!$A:$A,0),0),""))="x"))/SUMPRODUCT(--(Attendance!$E$2:$BI$2&lt;&gt;"")),0))</f>
        <v/>
      </c>
      <c r="V21" s="106" t="str" cm="1">
        <f t="array" ref="V21">IF($B21="","",IFERROR(SUMPRODUCT(--(Attendance!$E$2:$BI$2=_xlfn.XLOOKUP(1001,'Point System'!$A:$A,'Point System'!$B:$B,"")),--(LOWER(IFERROR(INDEX(Attendance!$E:$BI,MATCH($A21,Attendance!$A:$A,0),0),""))="x"))/SUMPRODUCT(--(Attendance!$E$2:$BI$2=_xlfn.XLOOKUP(1001,'Point System'!$A:$A,'Point System'!$B:$B,""))),0))</f>
        <v/>
      </c>
      <c r="W21" s="39" t="str">
        <f t="shared" si="1"/>
        <v/>
      </c>
      <c r="X21" s="135" t="str">
        <f t="shared" si="2"/>
        <v/>
      </c>
    </row>
    <row r="22" spans="1:24" x14ac:dyDescent="0.25">
      <c r="A22" s="48">
        <f t="shared" si="0"/>
        <v>21</v>
      </c>
      <c r="B22" s="40" t="str">
        <f>IFERROR(INDEX(Attendance!$B:$B,MATCH($A22,Attendance!$A:$A,0)),"")&amp;""</f>
        <v/>
      </c>
      <c r="C22" s="40" t="str">
        <f>IFERROR(INDEX(Attendance!$C:$C,MATCH($A22,Attendance!$A:$A,0)),"")&amp;""</f>
        <v/>
      </c>
      <c r="D22" s="40" t="str">
        <f>IFERROR(INDEX(Attendance!$D:$D,MATCH($A22,Attendance!$A:$A,0)),"")&amp;""</f>
        <v/>
      </c>
      <c r="E22" s="107" t="str">
        <f>IF($B22="","",INDEX('Dec Detail'!$Z:$Z, MATCH($A22,'Dec Detail'!$A:$A, 0)))</f>
        <v/>
      </c>
      <c r="F22" s="107" t="str">
        <f>IF($B22="","",INDEX('Dec Detail'!$Z:$Z,MATCH($A22,'Dec Detail'!$A:$A,0)))</f>
        <v/>
      </c>
      <c r="G22" s="107" t="str">
        <f>IF($B22="","",INDEX('Jan Detail'!$Y:$Y,MATCH($A22,'Jan Detail'!$A:$A,0)))</f>
        <v/>
      </c>
      <c r="H22" s="107" t="str">
        <f>IF($B22="","",INDEX('Jan Detail'!$Z:$Z,MATCH($A22,'Jan Detail'!$A:$A,0)))</f>
        <v/>
      </c>
      <c r="I22" s="107" t="str">
        <f>IF($B22="","",INDEX('Feb Detail'!$Y:$Y,MATCH($A22,'Feb Detail'!$A:$A,0)))</f>
        <v/>
      </c>
      <c r="J22" s="107" t="str">
        <f>IF($B22="","",INDEX('Feb Detail'!$Z:$Z,MATCH($A22,'Feb Detail'!$A:$A,0)))</f>
        <v/>
      </c>
      <c r="K22" s="107" t="str">
        <f>IF($B22="","",INDEX('Mar Detail'!$Y:$Y,MATCH($A22,'Mar Detail'!$A:$A,0)))</f>
        <v/>
      </c>
      <c r="L22" s="107" t="str">
        <f>IF($B22="","",INDEX('Mar Detail'!$Z:$Z,MATCH($A22,'Mar Detail'!$A:$A,0)))</f>
        <v/>
      </c>
      <c r="M22" s="107" t="str">
        <f>IF($B22="","",INDEX('Apr Detail'!$Y:$Y,MATCH($A22,'Apr Detail'!$A:$A,0)))</f>
        <v/>
      </c>
      <c r="N22" s="107" t="str">
        <f>IF($B22="","",INDEX('Apr Detail'!$Z:$Z,MATCH($A22,'Apr Detail'!$A:$A,0)))</f>
        <v/>
      </c>
      <c r="O22" s="107" t="str">
        <f>IF($B22="","",INDEX('May Detail'!$Y:$Y,MATCH($A22,'May Detail'!$A:$A,0)))</f>
        <v/>
      </c>
      <c r="P22" s="107" t="str">
        <f>IF($B22="","",INDEX('May Detail'!$Z:$Z,MATCH($A22,'May Detail'!$A:$A,0)))</f>
        <v/>
      </c>
      <c r="Q22" s="107" t="str">
        <f>IF($B22="","",INDEX('Jun Detail'!$Y:$Y,MATCH($A22,'Jun Detail'!$A:$A,0)))</f>
        <v/>
      </c>
      <c r="R22" s="107" t="str">
        <f>IF($B22="","",INDEX('Jun Detail'!$Z:$Z,MATCH($A22,'Jun Detail'!$A:$A,0)))</f>
        <v/>
      </c>
      <c r="S22" s="107" t="str">
        <f>IF($B22="","",INDEX('Jul Detail'!$Y:$Y,MATCH($A22,'Jul Detail'!$A:$A,0)))</f>
        <v/>
      </c>
      <c r="T22" s="107" t="str">
        <f>IF($B22="","",INDEX('Jul Detail'!$Z:$Z,MATCH($A22,'Jul Detail'!$A:$A,0)))</f>
        <v/>
      </c>
      <c r="U22" s="107" t="str" cm="1">
        <f t="array" ref="U22">IF($B22="","",IFERROR(SUMPRODUCT(--(Attendance!$E$2:$BI$2&lt;&gt;""),--(LOWER(IFERROR(INDEX(Attendance!$E:$BI,MATCH($A22,Attendance!$A:$A,0),0),""))="x"))/SUMPRODUCT(--(Attendance!$E$2:$BI$2&lt;&gt;"")),0))</f>
        <v/>
      </c>
      <c r="V22" s="107" t="str" cm="1">
        <f t="array" ref="V22">IF($B22="","",IFERROR(SUMPRODUCT(--(Attendance!$E$2:$BI$2=_xlfn.XLOOKUP(1001,'Point System'!$A:$A,'Point System'!$B:$B,"")),--(LOWER(IFERROR(INDEX(Attendance!$E:$BI,MATCH($A22,Attendance!$A:$A,0),0),""))="x"))/SUMPRODUCT(--(Attendance!$E$2:$BI$2=_xlfn.XLOOKUP(1001,'Point System'!$A:$A,'Point System'!$B:$B,""))),0))</f>
        <v/>
      </c>
      <c r="W22" s="40" t="str">
        <f t="shared" si="1"/>
        <v/>
      </c>
      <c r="X22" s="136" t="str">
        <f t="shared" si="2"/>
        <v/>
      </c>
    </row>
    <row r="23" spans="1:24" x14ac:dyDescent="0.25">
      <c r="A23" s="47">
        <f t="shared" si="0"/>
        <v>22</v>
      </c>
      <c r="B23" s="39" t="str">
        <f>IFERROR(INDEX(Attendance!$B:$B,MATCH($A23,Attendance!$A:$A,0)),"")&amp;""</f>
        <v/>
      </c>
      <c r="C23" s="39" t="str">
        <f>IFERROR(INDEX(Attendance!$C:$C,MATCH($A23,Attendance!$A:$A,0)),"")&amp;""</f>
        <v/>
      </c>
      <c r="D23" s="39" t="str">
        <f>IFERROR(INDEX(Attendance!$D:$D,MATCH($A23,Attendance!$A:$A,0)),"")&amp;""</f>
        <v/>
      </c>
      <c r="E23" s="106" t="str">
        <f>IF($B23="","",INDEX('Dec Detail'!$Z:$Z, MATCH($A23,'Dec Detail'!$A:$A, 0)))</f>
        <v/>
      </c>
      <c r="F23" s="106" t="str">
        <f>IF($B23="","",INDEX('Dec Detail'!$Z:$Z,MATCH($A23,'Dec Detail'!$A:$A,0)))</f>
        <v/>
      </c>
      <c r="G23" s="106" t="str">
        <f>IF($B23="","",INDEX('Jan Detail'!$Y:$Y,MATCH($A23,'Jan Detail'!$A:$A,0)))</f>
        <v/>
      </c>
      <c r="H23" s="106" t="str">
        <f>IF($B23="","",INDEX('Jan Detail'!$Z:$Z,MATCH($A23,'Jan Detail'!$A:$A,0)))</f>
        <v/>
      </c>
      <c r="I23" s="106" t="str">
        <f>IF($B23="","",INDEX('Feb Detail'!$Y:$Y,MATCH($A23,'Feb Detail'!$A:$A,0)))</f>
        <v/>
      </c>
      <c r="J23" s="106" t="str">
        <f>IF($B23="","",INDEX('Feb Detail'!$Z:$Z,MATCH($A23,'Feb Detail'!$A:$A,0)))</f>
        <v/>
      </c>
      <c r="K23" s="106" t="str">
        <f>IF($B23="","",INDEX('Mar Detail'!$Y:$Y,MATCH($A23,'Mar Detail'!$A:$A,0)))</f>
        <v/>
      </c>
      <c r="L23" s="106" t="str">
        <f>IF($B23="","",INDEX('Mar Detail'!$Z:$Z,MATCH($A23,'Mar Detail'!$A:$A,0)))</f>
        <v/>
      </c>
      <c r="M23" s="106" t="str">
        <f>IF($B23="","",INDEX('Apr Detail'!$Y:$Y,MATCH($A23,'Apr Detail'!$A:$A,0)))</f>
        <v/>
      </c>
      <c r="N23" s="106" t="str">
        <f>IF($B23="","",INDEX('Apr Detail'!$Z:$Z,MATCH($A23,'Apr Detail'!$A:$A,0)))</f>
        <v/>
      </c>
      <c r="O23" s="106" t="str">
        <f>IF($B23="","",INDEX('May Detail'!$Y:$Y,MATCH($A23,'May Detail'!$A:$A,0)))</f>
        <v/>
      </c>
      <c r="P23" s="106" t="str">
        <f>IF($B23="","",INDEX('May Detail'!$Z:$Z,MATCH($A23,'May Detail'!$A:$A,0)))</f>
        <v/>
      </c>
      <c r="Q23" s="106" t="str">
        <f>IF($B23="","",INDEX('Jun Detail'!$Y:$Y,MATCH($A23,'Jun Detail'!$A:$A,0)))</f>
        <v/>
      </c>
      <c r="R23" s="106" t="str">
        <f>IF($B23="","",INDEX('Jun Detail'!$Z:$Z,MATCH($A23,'Jun Detail'!$A:$A,0)))</f>
        <v/>
      </c>
      <c r="S23" s="106" t="str">
        <f>IF($B23="","",INDEX('Jul Detail'!$Y:$Y,MATCH($A23,'Jul Detail'!$A:$A,0)))</f>
        <v/>
      </c>
      <c r="T23" s="106" t="str">
        <f>IF($B23="","",INDEX('Jul Detail'!$Z:$Z,MATCH($A23,'Jul Detail'!$A:$A,0)))</f>
        <v/>
      </c>
      <c r="U23" s="106" t="str" cm="1">
        <f t="array" ref="U23">IF($B23="","",IFERROR(SUMPRODUCT(--(Attendance!$E$2:$BI$2&lt;&gt;""),--(LOWER(IFERROR(INDEX(Attendance!$E:$BI,MATCH($A23,Attendance!$A:$A,0),0),""))="x"))/SUMPRODUCT(--(Attendance!$E$2:$BI$2&lt;&gt;"")),0))</f>
        <v/>
      </c>
      <c r="V23" s="106" t="str" cm="1">
        <f t="array" ref="V23">IF($B23="","",IFERROR(SUMPRODUCT(--(Attendance!$E$2:$BI$2=_xlfn.XLOOKUP(1001,'Point System'!$A:$A,'Point System'!$B:$B,"")),--(LOWER(IFERROR(INDEX(Attendance!$E:$BI,MATCH($A23,Attendance!$A:$A,0),0),""))="x"))/SUMPRODUCT(--(Attendance!$E$2:$BI$2=_xlfn.XLOOKUP(1001,'Point System'!$A:$A,'Point System'!$B:$B,""))),0))</f>
        <v/>
      </c>
      <c r="W23" s="39" t="str">
        <f t="shared" si="1"/>
        <v/>
      </c>
      <c r="X23" s="135" t="str">
        <f t="shared" si="2"/>
        <v/>
      </c>
    </row>
    <row r="24" spans="1:24" x14ac:dyDescent="0.25">
      <c r="A24" s="48">
        <f t="shared" si="0"/>
        <v>23</v>
      </c>
      <c r="B24" s="40" t="str">
        <f>IFERROR(INDEX(Attendance!$B:$B,MATCH($A24,Attendance!$A:$A,0)),"")&amp;""</f>
        <v/>
      </c>
      <c r="C24" s="40" t="str">
        <f>IFERROR(INDEX(Attendance!$C:$C,MATCH($A24,Attendance!$A:$A,0)),"")&amp;""</f>
        <v/>
      </c>
      <c r="D24" s="40" t="str">
        <f>IFERROR(INDEX(Attendance!$D:$D,MATCH($A24,Attendance!$A:$A,0)),"")&amp;""</f>
        <v/>
      </c>
      <c r="E24" s="107" t="str">
        <f>IF($B24="","",INDEX('Dec Detail'!$Z:$Z, MATCH($A24,'Dec Detail'!$A:$A, 0)))</f>
        <v/>
      </c>
      <c r="F24" s="107" t="str">
        <f>IF($B24="","",INDEX('Dec Detail'!$Z:$Z,MATCH($A24,'Dec Detail'!$A:$A,0)))</f>
        <v/>
      </c>
      <c r="G24" s="107" t="str">
        <f>IF($B24="","",INDEX('Jan Detail'!$Y:$Y,MATCH($A24,'Jan Detail'!$A:$A,0)))</f>
        <v/>
      </c>
      <c r="H24" s="107" t="str">
        <f>IF($B24="","",INDEX('Jan Detail'!$Z:$Z,MATCH($A24,'Jan Detail'!$A:$A,0)))</f>
        <v/>
      </c>
      <c r="I24" s="107" t="str">
        <f>IF($B24="","",INDEX('Feb Detail'!$Y:$Y,MATCH($A24,'Feb Detail'!$A:$A,0)))</f>
        <v/>
      </c>
      <c r="J24" s="107" t="str">
        <f>IF($B24="","",INDEX('Feb Detail'!$Z:$Z,MATCH($A24,'Feb Detail'!$A:$A,0)))</f>
        <v/>
      </c>
      <c r="K24" s="107" t="str">
        <f>IF($B24="","",INDEX('Mar Detail'!$Y:$Y,MATCH($A24,'Mar Detail'!$A:$A,0)))</f>
        <v/>
      </c>
      <c r="L24" s="107" t="str">
        <f>IF($B24="","",INDEX('Mar Detail'!$Z:$Z,MATCH($A24,'Mar Detail'!$A:$A,0)))</f>
        <v/>
      </c>
      <c r="M24" s="107" t="str">
        <f>IF($B24="","",INDEX('Apr Detail'!$Y:$Y,MATCH($A24,'Apr Detail'!$A:$A,0)))</f>
        <v/>
      </c>
      <c r="N24" s="107" t="str">
        <f>IF($B24="","",INDEX('Apr Detail'!$Z:$Z,MATCH($A24,'Apr Detail'!$A:$A,0)))</f>
        <v/>
      </c>
      <c r="O24" s="107" t="str">
        <f>IF($B24="","",INDEX('May Detail'!$Y:$Y,MATCH($A24,'May Detail'!$A:$A,0)))</f>
        <v/>
      </c>
      <c r="P24" s="107" t="str">
        <f>IF($B24="","",INDEX('May Detail'!$Z:$Z,MATCH($A24,'May Detail'!$A:$A,0)))</f>
        <v/>
      </c>
      <c r="Q24" s="107" t="str">
        <f>IF($B24="","",INDEX('Jun Detail'!$Y:$Y,MATCH($A24,'Jun Detail'!$A:$A,0)))</f>
        <v/>
      </c>
      <c r="R24" s="107" t="str">
        <f>IF($B24="","",INDEX('Jun Detail'!$Z:$Z,MATCH($A24,'Jun Detail'!$A:$A,0)))</f>
        <v/>
      </c>
      <c r="S24" s="107" t="str">
        <f>IF($B24="","",INDEX('Jul Detail'!$Y:$Y,MATCH($A24,'Jul Detail'!$A:$A,0)))</f>
        <v/>
      </c>
      <c r="T24" s="107" t="str">
        <f>IF($B24="","",INDEX('Jul Detail'!$Z:$Z,MATCH($A24,'Jul Detail'!$A:$A,0)))</f>
        <v/>
      </c>
      <c r="U24" s="107" t="str" cm="1">
        <f t="array" ref="U24">IF($B24="","",IFERROR(SUMPRODUCT(--(Attendance!$E$2:$BI$2&lt;&gt;""),--(LOWER(IFERROR(INDEX(Attendance!$E:$BI,MATCH($A24,Attendance!$A:$A,0),0),""))="x"))/SUMPRODUCT(--(Attendance!$E$2:$BI$2&lt;&gt;"")),0))</f>
        <v/>
      </c>
      <c r="V24" s="107" t="str" cm="1">
        <f t="array" ref="V24">IF($B24="","",IFERROR(SUMPRODUCT(--(Attendance!$E$2:$BI$2=_xlfn.XLOOKUP(1001,'Point System'!$A:$A,'Point System'!$B:$B,"")),--(LOWER(IFERROR(INDEX(Attendance!$E:$BI,MATCH($A24,Attendance!$A:$A,0),0),""))="x"))/SUMPRODUCT(--(Attendance!$E$2:$BI$2=_xlfn.XLOOKUP(1001,'Point System'!$A:$A,'Point System'!$B:$B,""))),0))</f>
        <v/>
      </c>
      <c r="W24" s="40" t="str">
        <f t="shared" si="1"/>
        <v/>
      </c>
      <c r="X24" s="136" t="str">
        <f t="shared" si="2"/>
        <v/>
      </c>
    </row>
    <row r="25" spans="1:24" x14ac:dyDescent="0.25">
      <c r="A25" s="47">
        <f t="shared" si="0"/>
        <v>24</v>
      </c>
      <c r="B25" s="39" t="str">
        <f>IFERROR(INDEX(Attendance!$B:$B,MATCH($A25,Attendance!$A:$A,0)),"")&amp;""</f>
        <v/>
      </c>
      <c r="C25" s="39" t="str">
        <f>IFERROR(INDEX(Attendance!$C:$C,MATCH($A25,Attendance!$A:$A,0)),"")&amp;""</f>
        <v/>
      </c>
      <c r="D25" s="39" t="str">
        <f>IFERROR(INDEX(Attendance!$D:$D,MATCH($A25,Attendance!$A:$A,0)),"")&amp;""</f>
        <v/>
      </c>
      <c r="E25" s="106" t="str">
        <f>IF($B25="","",INDEX('Dec Detail'!$Z:$Z, MATCH($A25,'Dec Detail'!$A:$A, 0)))</f>
        <v/>
      </c>
      <c r="F25" s="106" t="str">
        <f>IF($B25="","",INDEX('Dec Detail'!$Z:$Z,MATCH($A25,'Dec Detail'!$A:$A,0)))</f>
        <v/>
      </c>
      <c r="G25" s="106" t="str">
        <f>IF($B25="","",INDEX('Jan Detail'!$Y:$Y,MATCH($A25,'Jan Detail'!$A:$A,0)))</f>
        <v/>
      </c>
      <c r="H25" s="106" t="str">
        <f>IF($B25="","",INDEX('Jan Detail'!$Z:$Z,MATCH($A25,'Jan Detail'!$A:$A,0)))</f>
        <v/>
      </c>
      <c r="I25" s="106" t="str">
        <f>IF($B25="","",INDEX('Feb Detail'!$Y:$Y,MATCH($A25,'Feb Detail'!$A:$A,0)))</f>
        <v/>
      </c>
      <c r="J25" s="106" t="str">
        <f>IF($B25="","",INDEX('Feb Detail'!$Z:$Z,MATCH($A25,'Feb Detail'!$A:$A,0)))</f>
        <v/>
      </c>
      <c r="K25" s="106" t="str">
        <f>IF($B25="","",INDEX('Mar Detail'!$Y:$Y,MATCH($A25,'Mar Detail'!$A:$A,0)))</f>
        <v/>
      </c>
      <c r="L25" s="106" t="str">
        <f>IF($B25="","",INDEX('Mar Detail'!$Z:$Z,MATCH($A25,'Mar Detail'!$A:$A,0)))</f>
        <v/>
      </c>
      <c r="M25" s="106" t="str">
        <f>IF($B25="","",INDEX('Apr Detail'!$Y:$Y,MATCH($A25,'Apr Detail'!$A:$A,0)))</f>
        <v/>
      </c>
      <c r="N25" s="106" t="str">
        <f>IF($B25="","",INDEX('Apr Detail'!$Z:$Z,MATCH($A25,'Apr Detail'!$A:$A,0)))</f>
        <v/>
      </c>
      <c r="O25" s="106" t="str">
        <f>IF($B25="","",INDEX('May Detail'!$Y:$Y,MATCH($A25,'May Detail'!$A:$A,0)))</f>
        <v/>
      </c>
      <c r="P25" s="106" t="str">
        <f>IF($B25="","",INDEX('May Detail'!$Z:$Z,MATCH($A25,'May Detail'!$A:$A,0)))</f>
        <v/>
      </c>
      <c r="Q25" s="106" t="str">
        <f>IF($B25="","",INDEX('Jun Detail'!$Y:$Y,MATCH($A25,'Jun Detail'!$A:$A,0)))</f>
        <v/>
      </c>
      <c r="R25" s="106" t="str">
        <f>IF($B25="","",INDEX('Jun Detail'!$Z:$Z,MATCH($A25,'Jun Detail'!$A:$A,0)))</f>
        <v/>
      </c>
      <c r="S25" s="106" t="str">
        <f>IF($B25="","",INDEX('Jul Detail'!$Y:$Y,MATCH($A25,'Jul Detail'!$A:$A,0)))</f>
        <v/>
      </c>
      <c r="T25" s="106" t="str">
        <f>IF($B25="","",INDEX('Jul Detail'!$Z:$Z,MATCH($A25,'Jul Detail'!$A:$A,0)))</f>
        <v/>
      </c>
      <c r="U25" s="106" t="str" cm="1">
        <f t="array" ref="U25">IF($B25="","",IFERROR(SUMPRODUCT(--(Attendance!$E$2:$BI$2&lt;&gt;""),--(LOWER(IFERROR(INDEX(Attendance!$E:$BI,MATCH($A25,Attendance!$A:$A,0),0),""))="x"))/SUMPRODUCT(--(Attendance!$E$2:$BI$2&lt;&gt;"")),0))</f>
        <v/>
      </c>
      <c r="V25" s="106" t="str" cm="1">
        <f t="array" ref="V25">IF($B25="","",IFERROR(SUMPRODUCT(--(Attendance!$E$2:$BI$2=_xlfn.XLOOKUP(1001,'Point System'!$A:$A,'Point System'!$B:$B,"")),--(LOWER(IFERROR(INDEX(Attendance!$E:$BI,MATCH($A25,Attendance!$A:$A,0),0),""))="x"))/SUMPRODUCT(--(Attendance!$E$2:$BI$2=_xlfn.XLOOKUP(1001,'Point System'!$A:$A,'Point System'!$B:$B,""))),0))</f>
        <v/>
      </c>
      <c r="W25" s="39" t="str">
        <f t="shared" si="1"/>
        <v/>
      </c>
      <c r="X25" s="135" t="str">
        <f t="shared" si="2"/>
        <v/>
      </c>
    </row>
    <row r="26" spans="1:24" x14ac:dyDescent="0.25">
      <c r="A26" s="48">
        <f t="shared" si="0"/>
        <v>25</v>
      </c>
      <c r="B26" s="40" t="str">
        <f>IFERROR(INDEX(Attendance!$B:$B,MATCH($A26,Attendance!$A:$A,0)),"")&amp;""</f>
        <v/>
      </c>
      <c r="C26" s="40" t="str">
        <f>IFERROR(INDEX(Attendance!$C:$C,MATCH($A26,Attendance!$A:$A,0)),"")&amp;""</f>
        <v/>
      </c>
      <c r="D26" s="40" t="str">
        <f>IFERROR(INDEX(Attendance!$D:$D,MATCH($A26,Attendance!$A:$A,0)),"")&amp;""</f>
        <v/>
      </c>
      <c r="E26" s="107" t="str">
        <f>IF($B26="","",INDEX('Dec Detail'!$Z:$Z, MATCH($A26,'Dec Detail'!$A:$A, 0)))</f>
        <v/>
      </c>
      <c r="F26" s="107" t="str">
        <f>IF($B26="","",INDEX('Dec Detail'!$Z:$Z,MATCH($A26,'Dec Detail'!$A:$A,0)))</f>
        <v/>
      </c>
      <c r="G26" s="107" t="str">
        <f>IF($B26="","",INDEX('Jan Detail'!$Y:$Y,MATCH($A26,'Jan Detail'!$A:$A,0)))</f>
        <v/>
      </c>
      <c r="H26" s="107" t="str">
        <f>IF($B26="","",INDEX('Jan Detail'!$Z:$Z,MATCH($A26,'Jan Detail'!$A:$A,0)))</f>
        <v/>
      </c>
      <c r="I26" s="107" t="str">
        <f>IF($B26="","",INDEX('Feb Detail'!$Y:$Y,MATCH($A26,'Feb Detail'!$A:$A,0)))</f>
        <v/>
      </c>
      <c r="J26" s="107" t="str">
        <f>IF($B26="","",INDEX('Feb Detail'!$Z:$Z,MATCH($A26,'Feb Detail'!$A:$A,0)))</f>
        <v/>
      </c>
      <c r="K26" s="107" t="str">
        <f>IF($B26="","",INDEX('Mar Detail'!$Y:$Y,MATCH($A26,'Mar Detail'!$A:$A,0)))</f>
        <v/>
      </c>
      <c r="L26" s="107" t="str">
        <f>IF($B26="","",INDEX('Mar Detail'!$Z:$Z,MATCH($A26,'Mar Detail'!$A:$A,0)))</f>
        <v/>
      </c>
      <c r="M26" s="107" t="str">
        <f>IF($B26="","",INDEX('Apr Detail'!$Y:$Y,MATCH($A26,'Apr Detail'!$A:$A,0)))</f>
        <v/>
      </c>
      <c r="N26" s="107" t="str">
        <f>IF($B26="","",INDEX('Apr Detail'!$Z:$Z,MATCH($A26,'Apr Detail'!$A:$A,0)))</f>
        <v/>
      </c>
      <c r="O26" s="107" t="str">
        <f>IF($B26="","",INDEX('May Detail'!$Y:$Y,MATCH($A26,'May Detail'!$A:$A,0)))</f>
        <v/>
      </c>
      <c r="P26" s="107" t="str">
        <f>IF($B26="","",INDEX('May Detail'!$Z:$Z,MATCH($A26,'May Detail'!$A:$A,0)))</f>
        <v/>
      </c>
      <c r="Q26" s="107" t="str">
        <f>IF($B26="","",INDEX('Jun Detail'!$Y:$Y,MATCH($A26,'Jun Detail'!$A:$A,0)))</f>
        <v/>
      </c>
      <c r="R26" s="107" t="str">
        <f>IF($B26="","",INDEX('Jun Detail'!$Z:$Z,MATCH($A26,'Jun Detail'!$A:$A,0)))</f>
        <v/>
      </c>
      <c r="S26" s="107" t="str">
        <f>IF($B26="","",INDEX('Jul Detail'!$Y:$Y,MATCH($A26,'Jul Detail'!$A:$A,0)))</f>
        <v/>
      </c>
      <c r="T26" s="107" t="str">
        <f>IF($B26="","",INDEX('Jul Detail'!$Z:$Z,MATCH($A26,'Jul Detail'!$A:$A,0)))</f>
        <v/>
      </c>
      <c r="U26" s="107" t="str" cm="1">
        <f t="array" ref="U26">IF($B26="","",IFERROR(SUMPRODUCT(--(Attendance!$E$2:$BI$2&lt;&gt;""),--(LOWER(IFERROR(INDEX(Attendance!$E:$BI,MATCH($A26,Attendance!$A:$A,0),0),""))="x"))/SUMPRODUCT(--(Attendance!$E$2:$BI$2&lt;&gt;"")),0))</f>
        <v/>
      </c>
      <c r="V26" s="107" t="str" cm="1">
        <f t="array" ref="V26">IF($B26="","",IFERROR(SUMPRODUCT(--(Attendance!$E$2:$BI$2=_xlfn.XLOOKUP(1001,'Point System'!$A:$A,'Point System'!$B:$B,"")),--(LOWER(IFERROR(INDEX(Attendance!$E:$BI,MATCH($A26,Attendance!$A:$A,0),0),""))="x"))/SUMPRODUCT(--(Attendance!$E$2:$BI$2=_xlfn.XLOOKUP(1001,'Point System'!$A:$A,'Point System'!$B:$B,""))),0))</f>
        <v/>
      </c>
      <c r="W26" s="40" t="str">
        <f t="shared" si="1"/>
        <v/>
      </c>
      <c r="X26" s="136" t="str">
        <f t="shared" si="2"/>
        <v/>
      </c>
    </row>
    <row r="27" spans="1:24" x14ac:dyDescent="0.25">
      <c r="A27" s="47">
        <f t="shared" si="0"/>
        <v>26</v>
      </c>
      <c r="B27" s="39" t="str">
        <f>IFERROR(INDEX(Attendance!$B:$B,MATCH($A27,Attendance!$A:$A,0)),"")&amp;""</f>
        <v/>
      </c>
      <c r="C27" s="39" t="str">
        <f>IFERROR(INDEX(Attendance!$C:$C,MATCH($A27,Attendance!$A:$A,0)),"")&amp;""</f>
        <v/>
      </c>
      <c r="D27" s="39" t="str">
        <f>IFERROR(INDEX(Attendance!$D:$D,MATCH($A27,Attendance!$A:$A,0)),"")&amp;""</f>
        <v/>
      </c>
      <c r="E27" s="106" t="str">
        <f>IF($B27="","",INDEX('Dec Detail'!$Z:$Z, MATCH($A27,'Dec Detail'!$A:$A, 0)))</f>
        <v/>
      </c>
      <c r="F27" s="106" t="str">
        <f>IF($B27="","",INDEX('Dec Detail'!$Z:$Z,MATCH($A27,'Dec Detail'!$A:$A,0)))</f>
        <v/>
      </c>
      <c r="G27" s="106" t="str">
        <f>IF($B27="","",INDEX('Jan Detail'!$Y:$Y,MATCH($A27,'Jan Detail'!$A:$A,0)))</f>
        <v/>
      </c>
      <c r="H27" s="106" t="str">
        <f>IF($B27="","",INDEX('Jan Detail'!$Z:$Z,MATCH($A27,'Jan Detail'!$A:$A,0)))</f>
        <v/>
      </c>
      <c r="I27" s="106" t="str">
        <f>IF($B27="","",INDEX('Feb Detail'!$Y:$Y,MATCH($A27,'Feb Detail'!$A:$A,0)))</f>
        <v/>
      </c>
      <c r="J27" s="106" t="str">
        <f>IF($B27="","",INDEX('Feb Detail'!$Z:$Z,MATCH($A27,'Feb Detail'!$A:$A,0)))</f>
        <v/>
      </c>
      <c r="K27" s="106" t="str">
        <f>IF($B27="","",INDEX('Mar Detail'!$Y:$Y,MATCH($A27,'Mar Detail'!$A:$A,0)))</f>
        <v/>
      </c>
      <c r="L27" s="106" t="str">
        <f>IF($B27="","",INDEX('Mar Detail'!$Z:$Z,MATCH($A27,'Mar Detail'!$A:$A,0)))</f>
        <v/>
      </c>
      <c r="M27" s="106" t="str">
        <f>IF($B27="","",INDEX('Apr Detail'!$Y:$Y,MATCH($A27,'Apr Detail'!$A:$A,0)))</f>
        <v/>
      </c>
      <c r="N27" s="106" t="str">
        <f>IF($B27="","",INDEX('Apr Detail'!$Z:$Z,MATCH($A27,'Apr Detail'!$A:$A,0)))</f>
        <v/>
      </c>
      <c r="O27" s="106" t="str">
        <f>IF($B27="","",INDEX('May Detail'!$Y:$Y,MATCH($A27,'May Detail'!$A:$A,0)))</f>
        <v/>
      </c>
      <c r="P27" s="106" t="str">
        <f>IF($B27="","",INDEX('May Detail'!$Z:$Z,MATCH($A27,'May Detail'!$A:$A,0)))</f>
        <v/>
      </c>
      <c r="Q27" s="106" t="str">
        <f>IF($B27="","",INDEX('Jun Detail'!$Y:$Y,MATCH($A27,'Jun Detail'!$A:$A,0)))</f>
        <v/>
      </c>
      <c r="R27" s="106" t="str">
        <f>IF($B27="","",INDEX('Jun Detail'!$Z:$Z,MATCH($A27,'Jun Detail'!$A:$A,0)))</f>
        <v/>
      </c>
      <c r="S27" s="106" t="str">
        <f>IF($B27="","",INDEX('Jul Detail'!$Y:$Y,MATCH($A27,'Jul Detail'!$A:$A,0)))</f>
        <v/>
      </c>
      <c r="T27" s="106" t="str">
        <f>IF($B27="","",INDEX('Jul Detail'!$Z:$Z,MATCH($A27,'Jul Detail'!$A:$A,0)))</f>
        <v/>
      </c>
      <c r="U27" s="106" t="str" cm="1">
        <f t="array" ref="U27">IF($B27="","",IFERROR(SUMPRODUCT(--(Attendance!$E$2:$BI$2&lt;&gt;""),--(LOWER(IFERROR(INDEX(Attendance!$E:$BI,MATCH($A27,Attendance!$A:$A,0),0),""))="x"))/SUMPRODUCT(--(Attendance!$E$2:$BI$2&lt;&gt;"")),0))</f>
        <v/>
      </c>
      <c r="V27" s="106" t="str" cm="1">
        <f t="array" ref="V27">IF($B27="","",IFERROR(SUMPRODUCT(--(Attendance!$E$2:$BI$2=_xlfn.XLOOKUP(1001,'Point System'!$A:$A,'Point System'!$B:$B,"")),--(LOWER(IFERROR(INDEX(Attendance!$E:$BI,MATCH($A27,Attendance!$A:$A,0),0),""))="x"))/SUMPRODUCT(--(Attendance!$E$2:$BI$2=_xlfn.XLOOKUP(1001,'Point System'!$A:$A,'Point System'!$B:$B,""))),0))</f>
        <v/>
      </c>
      <c r="W27" s="39" t="str">
        <f t="shared" si="1"/>
        <v/>
      </c>
      <c r="X27" s="135" t="str">
        <f t="shared" si="2"/>
        <v/>
      </c>
    </row>
    <row r="28" spans="1:24" x14ac:dyDescent="0.25">
      <c r="A28" s="48">
        <f t="shared" si="0"/>
        <v>27</v>
      </c>
      <c r="B28" s="40" t="str">
        <f>IFERROR(INDEX(Attendance!$B:$B,MATCH($A28,Attendance!$A:$A,0)),"")&amp;""</f>
        <v/>
      </c>
      <c r="C28" s="40" t="str">
        <f>IFERROR(INDEX(Attendance!$C:$C,MATCH($A28,Attendance!$A:$A,0)),"")&amp;""</f>
        <v/>
      </c>
      <c r="D28" s="40" t="str">
        <f>IFERROR(INDEX(Attendance!$D:$D,MATCH($A28,Attendance!$A:$A,0)),"")&amp;""</f>
        <v/>
      </c>
      <c r="E28" s="107" t="str">
        <f>IF($B28="","",INDEX('Dec Detail'!$Z:$Z, MATCH($A28,'Dec Detail'!$A:$A, 0)))</f>
        <v/>
      </c>
      <c r="F28" s="107" t="str">
        <f>IF($B28="","",INDEX('Dec Detail'!$Z:$Z,MATCH($A28,'Dec Detail'!$A:$A,0)))</f>
        <v/>
      </c>
      <c r="G28" s="107" t="str">
        <f>IF($B28="","",INDEX('Jan Detail'!$Y:$Y,MATCH($A28,'Jan Detail'!$A:$A,0)))</f>
        <v/>
      </c>
      <c r="H28" s="107" t="str">
        <f>IF($B28="","",INDEX('Jan Detail'!$Z:$Z,MATCH($A28,'Jan Detail'!$A:$A,0)))</f>
        <v/>
      </c>
      <c r="I28" s="107" t="str">
        <f>IF($B28="","",INDEX('Feb Detail'!$Y:$Y,MATCH($A28,'Feb Detail'!$A:$A,0)))</f>
        <v/>
      </c>
      <c r="J28" s="107" t="str">
        <f>IF($B28="","",INDEX('Feb Detail'!$Z:$Z,MATCH($A28,'Feb Detail'!$A:$A,0)))</f>
        <v/>
      </c>
      <c r="K28" s="107" t="str">
        <f>IF($B28="","",INDEX('Mar Detail'!$Y:$Y,MATCH($A28,'Mar Detail'!$A:$A,0)))</f>
        <v/>
      </c>
      <c r="L28" s="107" t="str">
        <f>IF($B28="","",INDEX('Mar Detail'!$Z:$Z,MATCH($A28,'Mar Detail'!$A:$A,0)))</f>
        <v/>
      </c>
      <c r="M28" s="107" t="str">
        <f>IF($B28="","",INDEX('Apr Detail'!$Y:$Y,MATCH($A28,'Apr Detail'!$A:$A,0)))</f>
        <v/>
      </c>
      <c r="N28" s="107" t="str">
        <f>IF($B28="","",INDEX('Apr Detail'!$Z:$Z,MATCH($A28,'Apr Detail'!$A:$A,0)))</f>
        <v/>
      </c>
      <c r="O28" s="107" t="str">
        <f>IF($B28="","",INDEX('May Detail'!$Y:$Y,MATCH($A28,'May Detail'!$A:$A,0)))</f>
        <v/>
      </c>
      <c r="P28" s="107" t="str">
        <f>IF($B28="","",INDEX('May Detail'!$Z:$Z,MATCH($A28,'May Detail'!$A:$A,0)))</f>
        <v/>
      </c>
      <c r="Q28" s="107" t="str">
        <f>IF($B28="","",INDEX('Jun Detail'!$Y:$Y,MATCH($A28,'Jun Detail'!$A:$A,0)))</f>
        <v/>
      </c>
      <c r="R28" s="107" t="str">
        <f>IF($B28="","",INDEX('Jun Detail'!$Z:$Z,MATCH($A28,'Jun Detail'!$A:$A,0)))</f>
        <v/>
      </c>
      <c r="S28" s="107" t="str">
        <f>IF($B28="","",INDEX('Jul Detail'!$Y:$Y,MATCH($A28,'Jul Detail'!$A:$A,0)))</f>
        <v/>
      </c>
      <c r="T28" s="107" t="str">
        <f>IF($B28="","",INDEX('Jul Detail'!$Z:$Z,MATCH($A28,'Jul Detail'!$A:$A,0)))</f>
        <v/>
      </c>
      <c r="U28" s="107" t="str" cm="1">
        <f t="array" ref="U28">IF($B28="","",IFERROR(SUMPRODUCT(--(Attendance!$E$2:$BI$2&lt;&gt;""),--(LOWER(IFERROR(INDEX(Attendance!$E:$BI,MATCH($A28,Attendance!$A:$A,0),0),""))="x"))/SUMPRODUCT(--(Attendance!$E$2:$BI$2&lt;&gt;"")),0))</f>
        <v/>
      </c>
      <c r="V28" s="107" t="str" cm="1">
        <f t="array" ref="V28">IF($B28="","",IFERROR(SUMPRODUCT(--(Attendance!$E$2:$BI$2=_xlfn.XLOOKUP(1001,'Point System'!$A:$A,'Point System'!$B:$B,"")),--(LOWER(IFERROR(INDEX(Attendance!$E:$BI,MATCH($A28,Attendance!$A:$A,0),0),""))="x"))/SUMPRODUCT(--(Attendance!$E$2:$BI$2=_xlfn.XLOOKUP(1001,'Point System'!$A:$A,'Point System'!$B:$B,""))),0))</f>
        <v/>
      </c>
      <c r="W28" s="40" t="str">
        <f t="shared" si="1"/>
        <v/>
      </c>
      <c r="X28" s="136" t="str">
        <f t="shared" si="2"/>
        <v/>
      </c>
    </row>
    <row r="29" spans="1:24" x14ac:dyDescent="0.25">
      <c r="A29" s="47">
        <f t="shared" si="0"/>
        <v>28</v>
      </c>
      <c r="B29" s="39" t="str">
        <f>IFERROR(INDEX(Attendance!$B:$B,MATCH($A29,Attendance!$A:$A,0)),"")&amp;""</f>
        <v/>
      </c>
      <c r="C29" s="39" t="str">
        <f>IFERROR(INDEX(Attendance!$C:$C,MATCH($A29,Attendance!$A:$A,0)),"")&amp;""</f>
        <v/>
      </c>
      <c r="D29" s="39" t="str">
        <f>IFERROR(INDEX(Attendance!$D:$D,MATCH($A29,Attendance!$A:$A,0)),"")&amp;""</f>
        <v/>
      </c>
      <c r="E29" s="106" t="str">
        <f>IF($B29="","",INDEX('Dec Detail'!$Z:$Z, MATCH($A29,'Dec Detail'!$A:$A, 0)))</f>
        <v/>
      </c>
      <c r="F29" s="106" t="str">
        <f>IF($B29="","",INDEX('Dec Detail'!$Z:$Z,MATCH($A29,'Dec Detail'!$A:$A,0)))</f>
        <v/>
      </c>
      <c r="G29" s="106" t="str">
        <f>IF($B29="","",INDEX('Jan Detail'!$Y:$Y,MATCH($A29,'Jan Detail'!$A:$A,0)))</f>
        <v/>
      </c>
      <c r="H29" s="106" t="str">
        <f>IF($B29="","",INDEX('Jan Detail'!$Z:$Z,MATCH($A29,'Jan Detail'!$A:$A,0)))</f>
        <v/>
      </c>
      <c r="I29" s="106" t="str">
        <f>IF($B29="","",INDEX('Feb Detail'!$Y:$Y,MATCH($A29,'Feb Detail'!$A:$A,0)))</f>
        <v/>
      </c>
      <c r="J29" s="106" t="str">
        <f>IF($B29="","",INDEX('Feb Detail'!$Z:$Z,MATCH($A29,'Feb Detail'!$A:$A,0)))</f>
        <v/>
      </c>
      <c r="K29" s="106" t="str">
        <f>IF($B29="","",INDEX('Mar Detail'!$Y:$Y,MATCH($A29,'Mar Detail'!$A:$A,0)))</f>
        <v/>
      </c>
      <c r="L29" s="106" t="str">
        <f>IF($B29="","",INDEX('Mar Detail'!$Z:$Z,MATCH($A29,'Mar Detail'!$A:$A,0)))</f>
        <v/>
      </c>
      <c r="M29" s="106" t="str">
        <f>IF($B29="","",INDEX('Apr Detail'!$Y:$Y,MATCH($A29,'Apr Detail'!$A:$A,0)))</f>
        <v/>
      </c>
      <c r="N29" s="106" t="str">
        <f>IF($B29="","",INDEX('Apr Detail'!$Z:$Z,MATCH($A29,'Apr Detail'!$A:$A,0)))</f>
        <v/>
      </c>
      <c r="O29" s="106" t="str">
        <f>IF($B29="","",INDEX('May Detail'!$Y:$Y,MATCH($A29,'May Detail'!$A:$A,0)))</f>
        <v/>
      </c>
      <c r="P29" s="106" t="str">
        <f>IF($B29="","",INDEX('May Detail'!$Z:$Z,MATCH($A29,'May Detail'!$A:$A,0)))</f>
        <v/>
      </c>
      <c r="Q29" s="106" t="str">
        <f>IF($B29="","",INDEX('Jun Detail'!$Y:$Y,MATCH($A29,'Jun Detail'!$A:$A,0)))</f>
        <v/>
      </c>
      <c r="R29" s="106" t="str">
        <f>IF($B29="","",INDEX('Jun Detail'!$Z:$Z,MATCH($A29,'Jun Detail'!$A:$A,0)))</f>
        <v/>
      </c>
      <c r="S29" s="106" t="str">
        <f>IF($B29="","",INDEX('Jul Detail'!$Y:$Y,MATCH($A29,'Jul Detail'!$A:$A,0)))</f>
        <v/>
      </c>
      <c r="T29" s="106" t="str">
        <f>IF($B29="","",INDEX('Jul Detail'!$Z:$Z,MATCH($A29,'Jul Detail'!$A:$A,0)))</f>
        <v/>
      </c>
      <c r="U29" s="106" t="str" cm="1">
        <f t="array" ref="U29">IF($B29="","",IFERROR(SUMPRODUCT(--(Attendance!$E$2:$BI$2&lt;&gt;""),--(LOWER(IFERROR(INDEX(Attendance!$E:$BI,MATCH($A29,Attendance!$A:$A,0),0),""))="x"))/SUMPRODUCT(--(Attendance!$E$2:$BI$2&lt;&gt;"")),0))</f>
        <v/>
      </c>
      <c r="V29" s="106" t="str" cm="1">
        <f t="array" ref="V29">IF($B29="","",IFERROR(SUMPRODUCT(--(Attendance!$E$2:$BI$2=_xlfn.XLOOKUP(1001,'Point System'!$A:$A,'Point System'!$B:$B,"")),--(LOWER(IFERROR(INDEX(Attendance!$E:$BI,MATCH($A29,Attendance!$A:$A,0),0),""))="x"))/SUMPRODUCT(--(Attendance!$E$2:$BI$2=_xlfn.XLOOKUP(1001,'Point System'!$A:$A,'Point System'!$B:$B,""))),0))</f>
        <v/>
      </c>
      <c r="W29" s="39" t="str">
        <f t="shared" si="1"/>
        <v/>
      </c>
      <c r="X29" s="135" t="str">
        <f t="shared" si="2"/>
        <v/>
      </c>
    </row>
    <row r="30" spans="1:24" x14ac:dyDescent="0.25">
      <c r="A30" s="48">
        <f t="shared" si="0"/>
        <v>29</v>
      </c>
      <c r="B30" s="40" t="str">
        <f>IFERROR(INDEX(Attendance!$B:$B,MATCH($A30,Attendance!$A:$A,0)),"")&amp;""</f>
        <v/>
      </c>
      <c r="C30" s="40" t="str">
        <f>IFERROR(INDEX(Attendance!$C:$C,MATCH($A30,Attendance!$A:$A,0)),"")&amp;""</f>
        <v/>
      </c>
      <c r="D30" s="40" t="str">
        <f>IFERROR(INDEX(Attendance!$D:$D,MATCH($A30,Attendance!$A:$A,0)),"")&amp;""</f>
        <v/>
      </c>
      <c r="E30" s="107" t="str">
        <f>IF($B30="","",INDEX('Dec Detail'!$Z:$Z, MATCH($A30,'Dec Detail'!$A:$A, 0)))</f>
        <v/>
      </c>
      <c r="F30" s="107" t="str">
        <f>IF($B30="","",INDEX('Dec Detail'!$Z:$Z,MATCH($A30,'Dec Detail'!$A:$A,0)))</f>
        <v/>
      </c>
      <c r="G30" s="107" t="str">
        <f>IF($B30="","",INDEX('Jan Detail'!$Y:$Y,MATCH($A30,'Jan Detail'!$A:$A,0)))</f>
        <v/>
      </c>
      <c r="H30" s="107" t="str">
        <f>IF($B30="","",INDEX('Jan Detail'!$Z:$Z,MATCH($A30,'Jan Detail'!$A:$A,0)))</f>
        <v/>
      </c>
      <c r="I30" s="107" t="str">
        <f>IF($B30="","",INDEX('Feb Detail'!$Y:$Y,MATCH($A30,'Feb Detail'!$A:$A,0)))</f>
        <v/>
      </c>
      <c r="J30" s="107" t="str">
        <f>IF($B30="","",INDEX('Feb Detail'!$Z:$Z,MATCH($A30,'Feb Detail'!$A:$A,0)))</f>
        <v/>
      </c>
      <c r="K30" s="107" t="str">
        <f>IF($B30="","",INDEX('Mar Detail'!$Y:$Y,MATCH($A30,'Mar Detail'!$A:$A,0)))</f>
        <v/>
      </c>
      <c r="L30" s="107" t="str">
        <f>IF($B30="","",INDEX('Mar Detail'!$Z:$Z,MATCH($A30,'Mar Detail'!$A:$A,0)))</f>
        <v/>
      </c>
      <c r="M30" s="107" t="str">
        <f>IF($B30="","",INDEX('Apr Detail'!$Y:$Y,MATCH($A30,'Apr Detail'!$A:$A,0)))</f>
        <v/>
      </c>
      <c r="N30" s="107" t="str">
        <f>IF($B30="","",INDEX('Apr Detail'!$Z:$Z,MATCH($A30,'Apr Detail'!$A:$A,0)))</f>
        <v/>
      </c>
      <c r="O30" s="107" t="str">
        <f>IF($B30="","",INDEX('May Detail'!$Y:$Y,MATCH($A30,'May Detail'!$A:$A,0)))</f>
        <v/>
      </c>
      <c r="P30" s="107" t="str">
        <f>IF($B30="","",INDEX('May Detail'!$Z:$Z,MATCH($A30,'May Detail'!$A:$A,0)))</f>
        <v/>
      </c>
      <c r="Q30" s="107" t="str">
        <f>IF($B30="","",INDEX('Jun Detail'!$Y:$Y,MATCH($A30,'Jun Detail'!$A:$A,0)))</f>
        <v/>
      </c>
      <c r="R30" s="107" t="str">
        <f>IF($B30="","",INDEX('Jun Detail'!$Z:$Z,MATCH($A30,'Jun Detail'!$A:$A,0)))</f>
        <v/>
      </c>
      <c r="S30" s="107" t="str">
        <f>IF($B30="","",INDEX('Jul Detail'!$Y:$Y,MATCH($A30,'Jul Detail'!$A:$A,0)))</f>
        <v/>
      </c>
      <c r="T30" s="107" t="str">
        <f>IF($B30="","",INDEX('Jul Detail'!$Z:$Z,MATCH($A30,'Jul Detail'!$A:$A,0)))</f>
        <v/>
      </c>
      <c r="U30" s="107" t="str" cm="1">
        <f t="array" ref="U30">IF($B30="","",IFERROR(SUMPRODUCT(--(Attendance!$E$2:$BI$2&lt;&gt;""),--(LOWER(IFERROR(INDEX(Attendance!$E:$BI,MATCH($A30,Attendance!$A:$A,0),0),""))="x"))/SUMPRODUCT(--(Attendance!$E$2:$BI$2&lt;&gt;"")),0))</f>
        <v/>
      </c>
      <c r="V30" s="107" t="str" cm="1">
        <f t="array" ref="V30">IF($B30="","",IFERROR(SUMPRODUCT(--(Attendance!$E$2:$BI$2=_xlfn.XLOOKUP(1001,'Point System'!$A:$A,'Point System'!$B:$B,"")),--(LOWER(IFERROR(INDEX(Attendance!$E:$BI,MATCH($A30,Attendance!$A:$A,0),0),""))="x"))/SUMPRODUCT(--(Attendance!$E$2:$BI$2=_xlfn.XLOOKUP(1001,'Point System'!$A:$A,'Point System'!$B:$B,""))),0))</f>
        <v/>
      </c>
      <c r="W30" s="40" t="str">
        <f t="shared" si="1"/>
        <v/>
      </c>
      <c r="X30" s="136" t="str">
        <f t="shared" si="2"/>
        <v/>
      </c>
    </row>
    <row r="31" spans="1:24" x14ac:dyDescent="0.25">
      <c r="A31" s="47">
        <f t="shared" si="0"/>
        <v>30</v>
      </c>
      <c r="B31" s="39" t="str">
        <f>IFERROR(INDEX(Attendance!$B:$B,MATCH($A31,Attendance!$A:$A,0)),"")&amp;""</f>
        <v/>
      </c>
      <c r="C31" s="39" t="str">
        <f>IFERROR(INDEX(Attendance!$C:$C,MATCH($A31,Attendance!$A:$A,0)),"")&amp;""</f>
        <v/>
      </c>
      <c r="D31" s="39" t="str">
        <f>IFERROR(INDEX(Attendance!$D:$D,MATCH($A31,Attendance!$A:$A,0)),"")&amp;""</f>
        <v/>
      </c>
      <c r="E31" s="106" t="str">
        <f>IF($B31="","",INDEX('Dec Detail'!$Z:$Z, MATCH($A31,'Dec Detail'!$A:$A, 0)))</f>
        <v/>
      </c>
      <c r="F31" s="106" t="str">
        <f>IF($B31="","",INDEX('Dec Detail'!$Z:$Z,MATCH($A31,'Dec Detail'!$A:$A,0)))</f>
        <v/>
      </c>
      <c r="G31" s="106" t="str">
        <f>IF($B31="","",INDEX('Jan Detail'!$Y:$Y,MATCH($A31,'Jan Detail'!$A:$A,0)))</f>
        <v/>
      </c>
      <c r="H31" s="106" t="str">
        <f>IF($B31="","",INDEX('Jan Detail'!$Z:$Z,MATCH($A31,'Jan Detail'!$A:$A,0)))</f>
        <v/>
      </c>
      <c r="I31" s="106" t="str">
        <f>IF($B31="","",INDEX('Feb Detail'!$Y:$Y,MATCH($A31,'Feb Detail'!$A:$A,0)))</f>
        <v/>
      </c>
      <c r="J31" s="106" t="str">
        <f>IF($B31="","",INDEX('Feb Detail'!$Z:$Z,MATCH($A31,'Feb Detail'!$A:$A,0)))</f>
        <v/>
      </c>
      <c r="K31" s="106" t="str">
        <f>IF($B31="","",INDEX('Mar Detail'!$Y:$Y,MATCH($A31,'Mar Detail'!$A:$A,0)))</f>
        <v/>
      </c>
      <c r="L31" s="106" t="str">
        <f>IF($B31="","",INDEX('Mar Detail'!$Z:$Z,MATCH($A31,'Mar Detail'!$A:$A,0)))</f>
        <v/>
      </c>
      <c r="M31" s="106" t="str">
        <f>IF($B31="","",INDEX('Apr Detail'!$Y:$Y,MATCH($A31,'Apr Detail'!$A:$A,0)))</f>
        <v/>
      </c>
      <c r="N31" s="106" t="str">
        <f>IF($B31="","",INDEX('Apr Detail'!$Z:$Z,MATCH($A31,'Apr Detail'!$A:$A,0)))</f>
        <v/>
      </c>
      <c r="O31" s="106" t="str">
        <f>IF($B31="","",INDEX('May Detail'!$Y:$Y,MATCH($A31,'May Detail'!$A:$A,0)))</f>
        <v/>
      </c>
      <c r="P31" s="106" t="str">
        <f>IF($B31="","",INDEX('May Detail'!$Z:$Z,MATCH($A31,'May Detail'!$A:$A,0)))</f>
        <v/>
      </c>
      <c r="Q31" s="106" t="str">
        <f>IF($B31="","",INDEX('Jun Detail'!$Y:$Y,MATCH($A31,'Jun Detail'!$A:$A,0)))</f>
        <v/>
      </c>
      <c r="R31" s="106" t="str">
        <f>IF($B31="","",INDEX('Jun Detail'!$Z:$Z,MATCH($A31,'Jun Detail'!$A:$A,0)))</f>
        <v/>
      </c>
      <c r="S31" s="106" t="str">
        <f>IF($B31="","",INDEX('Jul Detail'!$Y:$Y,MATCH($A31,'Jul Detail'!$A:$A,0)))</f>
        <v/>
      </c>
      <c r="T31" s="106" t="str">
        <f>IF($B31="","",INDEX('Jul Detail'!$Z:$Z,MATCH($A31,'Jul Detail'!$A:$A,0)))</f>
        <v/>
      </c>
      <c r="U31" s="106" t="str" cm="1">
        <f t="array" ref="U31">IF($B31="","",IFERROR(SUMPRODUCT(--(Attendance!$E$2:$BI$2&lt;&gt;""),--(LOWER(IFERROR(INDEX(Attendance!$E:$BI,MATCH($A31,Attendance!$A:$A,0),0),""))="x"))/SUMPRODUCT(--(Attendance!$E$2:$BI$2&lt;&gt;"")),0))</f>
        <v/>
      </c>
      <c r="V31" s="106" t="str" cm="1">
        <f t="array" ref="V31">IF($B31="","",IFERROR(SUMPRODUCT(--(Attendance!$E$2:$BI$2=_xlfn.XLOOKUP(1001,'Point System'!$A:$A,'Point System'!$B:$B,"")),--(LOWER(IFERROR(INDEX(Attendance!$E:$BI,MATCH($A31,Attendance!$A:$A,0),0),""))="x"))/SUMPRODUCT(--(Attendance!$E$2:$BI$2=_xlfn.XLOOKUP(1001,'Point System'!$A:$A,'Point System'!$B:$B,""))),0))</f>
        <v/>
      </c>
      <c r="W31" s="39" t="str">
        <f t="shared" si="1"/>
        <v/>
      </c>
      <c r="X31" s="135" t="str">
        <f t="shared" si="2"/>
        <v/>
      </c>
    </row>
    <row r="32" spans="1:24" x14ac:dyDescent="0.25">
      <c r="A32" s="48">
        <f t="shared" si="0"/>
        <v>31</v>
      </c>
      <c r="B32" s="40" t="str">
        <f>IFERROR(INDEX(Attendance!$B:$B,MATCH($A32,Attendance!$A:$A,0)),"")&amp;""</f>
        <v/>
      </c>
      <c r="C32" s="40" t="str">
        <f>IFERROR(INDEX(Attendance!$C:$C,MATCH($A32,Attendance!$A:$A,0)),"")&amp;""</f>
        <v/>
      </c>
      <c r="D32" s="40" t="str">
        <f>IFERROR(INDEX(Attendance!$D:$D,MATCH($A32,Attendance!$A:$A,0)),"")&amp;""</f>
        <v/>
      </c>
      <c r="E32" s="107" t="str">
        <f>IF($B32="","",INDEX('Dec Detail'!$Z:$Z, MATCH($A32,'Dec Detail'!$A:$A, 0)))</f>
        <v/>
      </c>
      <c r="F32" s="107" t="str">
        <f>IF($B32="","",INDEX('Dec Detail'!$Z:$Z,MATCH($A32,'Dec Detail'!$A:$A,0)))</f>
        <v/>
      </c>
      <c r="G32" s="107" t="str">
        <f>IF($B32="","",INDEX('Jan Detail'!$Y:$Y,MATCH($A32,'Jan Detail'!$A:$A,0)))</f>
        <v/>
      </c>
      <c r="H32" s="107" t="str">
        <f>IF($B32="","",INDEX('Jan Detail'!$Z:$Z,MATCH($A32,'Jan Detail'!$A:$A,0)))</f>
        <v/>
      </c>
      <c r="I32" s="107" t="str">
        <f>IF($B32="","",INDEX('Feb Detail'!$Y:$Y,MATCH($A32,'Feb Detail'!$A:$A,0)))</f>
        <v/>
      </c>
      <c r="J32" s="107" t="str">
        <f>IF($B32="","",INDEX('Feb Detail'!$Z:$Z,MATCH($A32,'Feb Detail'!$A:$A,0)))</f>
        <v/>
      </c>
      <c r="K32" s="107" t="str">
        <f>IF($B32="","",INDEX('Mar Detail'!$Y:$Y,MATCH($A32,'Mar Detail'!$A:$A,0)))</f>
        <v/>
      </c>
      <c r="L32" s="107" t="str">
        <f>IF($B32="","",INDEX('Mar Detail'!$Z:$Z,MATCH($A32,'Mar Detail'!$A:$A,0)))</f>
        <v/>
      </c>
      <c r="M32" s="107" t="str">
        <f>IF($B32="","",INDEX('Apr Detail'!$Y:$Y,MATCH($A32,'Apr Detail'!$A:$A,0)))</f>
        <v/>
      </c>
      <c r="N32" s="107" t="str">
        <f>IF($B32="","",INDEX('Apr Detail'!$Z:$Z,MATCH($A32,'Apr Detail'!$A:$A,0)))</f>
        <v/>
      </c>
      <c r="O32" s="107" t="str">
        <f>IF($B32="","",INDEX('May Detail'!$Y:$Y,MATCH($A32,'May Detail'!$A:$A,0)))</f>
        <v/>
      </c>
      <c r="P32" s="107" t="str">
        <f>IF($B32="","",INDEX('May Detail'!$Z:$Z,MATCH($A32,'May Detail'!$A:$A,0)))</f>
        <v/>
      </c>
      <c r="Q32" s="107" t="str">
        <f>IF($B32="","",INDEX('Jun Detail'!$Y:$Y,MATCH($A32,'Jun Detail'!$A:$A,0)))</f>
        <v/>
      </c>
      <c r="R32" s="107" t="str">
        <f>IF($B32="","",INDEX('Jun Detail'!$Z:$Z,MATCH($A32,'Jun Detail'!$A:$A,0)))</f>
        <v/>
      </c>
      <c r="S32" s="107" t="str">
        <f>IF($B32="","",INDEX('Jul Detail'!$Y:$Y,MATCH($A32,'Jul Detail'!$A:$A,0)))</f>
        <v/>
      </c>
      <c r="T32" s="107" t="str">
        <f>IF($B32="","",INDEX('Jul Detail'!$Z:$Z,MATCH($A32,'Jul Detail'!$A:$A,0)))</f>
        <v/>
      </c>
      <c r="U32" s="107" t="str" cm="1">
        <f t="array" ref="U32">IF($B32="","",IFERROR(SUMPRODUCT(--(Attendance!$E$2:$BI$2&lt;&gt;""),--(LOWER(IFERROR(INDEX(Attendance!$E:$BI,MATCH($A32,Attendance!$A:$A,0),0),""))="x"))/SUMPRODUCT(--(Attendance!$E$2:$BI$2&lt;&gt;"")),0))</f>
        <v/>
      </c>
      <c r="V32" s="107" t="str" cm="1">
        <f t="array" ref="V32">IF($B32="","",IFERROR(SUMPRODUCT(--(Attendance!$E$2:$BI$2=_xlfn.XLOOKUP(1001,'Point System'!$A:$A,'Point System'!$B:$B,"")),--(LOWER(IFERROR(INDEX(Attendance!$E:$BI,MATCH($A32,Attendance!$A:$A,0),0),""))="x"))/SUMPRODUCT(--(Attendance!$E$2:$BI$2=_xlfn.XLOOKUP(1001,'Point System'!$A:$A,'Point System'!$B:$B,""))),0))</f>
        <v/>
      </c>
      <c r="W32" s="40" t="str">
        <f t="shared" si="1"/>
        <v/>
      </c>
      <c r="X32" s="136" t="str">
        <f t="shared" si="2"/>
        <v/>
      </c>
    </row>
    <row r="33" spans="1:24" x14ac:dyDescent="0.25">
      <c r="A33" s="47">
        <f t="shared" si="0"/>
        <v>32</v>
      </c>
      <c r="B33" s="39" t="str">
        <f>IFERROR(INDEX(Attendance!$B:$B,MATCH($A33,Attendance!$A:$A,0)),"")&amp;""</f>
        <v/>
      </c>
      <c r="C33" s="39" t="str">
        <f>IFERROR(INDEX(Attendance!$C:$C,MATCH($A33,Attendance!$A:$A,0)),"")&amp;""</f>
        <v/>
      </c>
      <c r="D33" s="39" t="str">
        <f>IFERROR(INDEX(Attendance!$D:$D,MATCH($A33,Attendance!$A:$A,0)),"")&amp;""</f>
        <v/>
      </c>
      <c r="E33" s="106" t="str">
        <f>IF($B33="","",INDEX('Dec Detail'!$Z:$Z, MATCH($A33,'Dec Detail'!$A:$A, 0)))</f>
        <v/>
      </c>
      <c r="F33" s="106" t="str">
        <f>IF($B33="","",INDEX('Dec Detail'!$Z:$Z,MATCH($A33,'Dec Detail'!$A:$A,0)))</f>
        <v/>
      </c>
      <c r="G33" s="106" t="str">
        <f>IF($B33="","",INDEX('Jan Detail'!$Y:$Y,MATCH($A33,'Jan Detail'!$A:$A,0)))</f>
        <v/>
      </c>
      <c r="H33" s="106" t="str">
        <f>IF($B33="","",INDEX('Jan Detail'!$Z:$Z,MATCH($A33,'Jan Detail'!$A:$A,0)))</f>
        <v/>
      </c>
      <c r="I33" s="106" t="str">
        <f>IF($B33="","",INDEX('Feb Detail'!$Y:$Y,MATCH($A33,'Feb Detail'!$A:$A,0)))</f>
        <v/>
      </c>
      <c r="J33" s="106" t="str">
        <f>IF($B33="","",INDEX('Feb Detail'!$Z:$Z,MATCH($A33,'Feb Detail'!$A:$A,0)))</f>
        <v/>
      </c>
      <c r="K33" s="106" t="str">
        <f>IF($B33="","",INDEX('Mar Detail'!$Y:$Y,MATCH($A33,'Mar Detail'!$A:$A,0)))</f>
        <v/>
      </c>
      <c r="L33" s="106" t="str">
        <f>IF($B33="","",INDEX('Mar Detail'!$Z:$Z,MATCH($A33,'Mar Detail'!$A:$A,0)))</f>
        <v/>
      </c>
      <c r="M33" s="106" t="str">
        <f>IF($B33="","",INDEX('Apr Detail'!$Y:$Y,MATCH($A33,'Apr Detail'!$A:$A,0)))</f>
        <v/>
      </c>
      <c r="N33" s="106" t="str">
        <f>IF($B33="","",INDEX('Apr Detail'!$Z:$Z,MATCH($A33,'Apr Detail'!$A:$A,0)))</f>
        <v/>
      </c>
      <c r="O33" s="106" t="str">
        <f>IF($B33="","",INDEX('May Detail'!$Y:$Y,MATCH($A33,'May Detail'!$A:$A,0)))</f>
        <v/>
      </c>
      <c r="P33" s="106" t="str">
        <f>IF($B33="","",INDEX('May Detail'!$Z:$Z,MATCH($A33,'May Detail'!$A:$A,0)))</f>
        <v/>
      </c>
      <c r="Q33" s="106" t="str">
        <f>IF($B33="","",INDEX('Jun Detail'!$Y:$Y,MATCH($A33,'Jun Detail'!$A:$A,0)))</f>
        <v/>
      </c>
      <c r="R33" s="106" t="str">
        <f>IF($B33="","",INDEX('Jun Detail'!$Z:$Z,MATCH($A33,'Jun Detail'!$A:$A,0)))</f>
        <v/>
      </c>
      <c r="S33" s="106" t="str">
        <f>IF($B33="","",INDEX('Jul Detail'!$Y:$Y,MATCH($A33,'Jul Detail'!$A:$A,0)))</f>
        <v/>
      </c>
      <c r="T33" s="106" t="str">
        <f>IF($B33="","",INDEX('Jul Detail'!$Z:$Z,MATCH($A33,'Jul Detail'!$A:$A,0)))</f>
        <v/>
      </c>
      <c r="U33" s="106" t="str" cm="1">
        <f t="array" ref="U33">IF($B33="","",IFERROR(SUMPRODUCT(--(Attendance!$E$2:$BI$2&lt;&gt;""),--(LOWER(IFERROR(INDEX(Attendance!$E:$BI,MATCH($A33,Attendance!$A:$A,0),0),""))="x"))/SUMPRODUCT(--(Attendance!$E$2:$BI$2&lt;&gt;"")),0))</f>
        <v/>
      </c>
      <c r="V33" s="106" t="str" cm="1">
        <f t="array" ref="V33">IF($B33="","",IFERROR(SUMPRODUCT(--(Attendance!$E$2:$BI$2=_xlfn.XLOOKUP(1001,'Point System'!$A:$A,'Point System'!$B:$B,"")),--(LOWER(IFERROR(INDEX(Attendance!$E:$BI,MATCH($A33,Attendance!$A:$A,0),0),""))="x"))/SUMPRODUCT(--(Attendance!$E$2:$BI$2=_xlfn.XLOOKUP(1001,'Point System'!$A:$A,'Point System'!$B:$B,""))),0))</f>
        <v/>
      </c>
      <c r="W33" s="39" t="str">
        <f t="shared" si="1"/>
        <v/>
      </c>
      <c r="X33" s="135" t="str">
        <f t="shared" si="2"/>
        <v/>
      </c>
    </row>
    <row r="34" spans="1:24" x14ac:dyDescent="0.25">
      <c r="A34" s="48">
        <f t="shared" si="0"/>
        <v>33</v>
      </c>
      <c r="B34" s="40" t="str">
        <f>IFERROR(INDEX(Attendance!$B:$B,MATCH($A34,Attendance!$A:$A,0)),"")&amp;""</f>
        <v/>
      </c>
      <c r="C34" s="40" t="str">
        <f>IFERROR(INDEX(Attendance!$C:$C,MATCH($A34,Attendance!$A:$A,0)),"")&amp;""</f>
        <v/>
      </c>
      <c r="D34" s="40" t="str">
        <f>IFERROR(INDEX(Attendance!$D:$D,MATCH($A34,Attendance!$A:$A,0)),"")&amp;""</f>
        <v/>
      </c>
      <c r="E34" s="107" t="str">
        <f>IF($B34="","",INDEX('Dec Detail'!$Z:$Z, MATCH($A34,'Dec Detail'!$A:$A, 0)))</f>
        <v/>
      </c>
      <c r="F34" s="107" t="str">
        <f>IF($B34="","",INDEX('Dec Detail'!$Z:$Z,MATCH($A34,'Dec Detail'!$A:$A,0)))</f>
        <v/>
      </c>
      <c r="G34" s="107" t="str">
        <f>IF($B34="","",INDEX('Jan Detail'!$Y:$Y,MATCH($A34,'Jan Detail'!$A:$A,0)))</f>
        <v/>
      </c>
      <c r="H34" s="107" t="str">
        <f>IF($B34="","",INDEX('Jan Detail'!$Z:$Z,MATCH($A34,'Jan Detail'!$A:$A,0)))</f>
        <v/>
      </c>
      <c r="I34" s="107" t="str">
        <f>IF($B34="","",INDEX('Feb Detail'!$Y:$Y,MATCH($A34,'Feb Detail'!$A:$A,0)))</f>
        <v/>
      </c>
      <c r="J34" s="107" t="str">
        <f>IF($B34="","",INDEX('Feb Detail'!$Z:$Z,MATCH($A34,'Feb Detail'!$A:$A,0)))</f>
        <v/>
      </c>
      <c r="K34" s="107" t="str">
        <f>IF($B34="","",INDEX('Mar Detail'!$Y:$Y,MATCH($A34,'Mar Detail'!$A:$A,0)))</f>
        <v/>
      </c>
      <c r="L34" s="107" t="str">
        <f>IF($B34="","",INDEX('Mar Detail'!$Z:$Z,MATCH($A34,'Mar Detail'!$A:$A,0)))</f>
        <v/>
      </c>
      <c r="M34" s="107" t="str">
        <f>IF($B34="","",INDEX('Apr Detail'!$Y:$Y,MATCH($A34,'Apr Detail'!$A:$A,0)))</f>
        <v/>
      </c>
      <c r="N34" s="107" t="str">
        <f>IF($B34="","",INDEX('Apr Detail'!$Z:$Z,MATCH($A34,'Apr Detail'!$A:$A,0)))</f>
        <v/>
      </c>
      <c r="O34" s="107" t="str">
        <f>IF($B34="","",INDEX('May Detail'!$Y:$Y,MATCH($A34,'May Detail'!$A:$A,0)))</f>
        <v/>
      </c>
      <c r="P34" s="107" t="str">
        <f>IF($B34="","",INDEX('May Detail'!$Z:$Z,MATCH($A34,'May Detail'!$A:$A,0)))</f>
        <v/>
      </c>
      <c r="Q34" s="107" t="str">
        <f>IF($B34="","",INDEX('Jun Detail'!$Y:$Y,MATCH($A34,'Jun Detail'!$A:$A,0)))</f>
        <v/>
      </c>
      <c r="R34" s="107" t="str">
        <f>IF($B34="","",INDEX('Jun Detail'!$Z:$Z,MATCH($A34,'Jun Detail'!$A:$A,0)))</f>
        <v/>
      </c>
      <c r="S34" s="107" t="str">
        <f>IF($B34="","",INDEX('Jul Detail'!$Y:$Y,MATCH($A34,'Jul Detail'!$A:$A,0)))</f>
        <v/>
      </c>
      <c r="T34" s="107" t="str">
        <f>IF($B34="","",INDEX('Jul Detail'!$Z:$Z,MATCH($A34,'Jul Detail'!$A:$A,0)))</f>
        <v/>
      </c>
      <c r="U34" s="107" t="str" cm="1">
        <f t="array" ref="U34">IF($B34="","",IFERROR(SUMPRODUCT(--(Attendance!$E$2:$BI$2&lt;&gt;""),--(LOWER(IFERROR(INDEX(Attendance!$E:$BI,MATCH($A34,Attendance!$A:$A,0),0),""))="x"))/SUMPRODUCT(--(Attendance!$E$2:$BI$2&lt;&gt;"")),0))</f>
        <v/>
      </c>
      <c r="V34" s="107" t="str" cm="1">
        <f t="array" ref="V34">IF($B34="","",IFERROR(SUMPRODUCT(--(Attendance!$E$2:$BI$2=_xlfn.XLOOKUP(1001,'Point System'!$A:$A,'Point System'!$B:$B,"")),--(LOWER(IFERROR(INDEX(Attendance!$E:$BI,MATCH($A34,Attendance!$A:$A,0),0),""))="x"))/SUMPRODUCT(--(Attendance!$E$2:$BI$2=_xlfn.XLOOKUP(1001,'Point System'!$A:$A,'Point System'!$B:$B,""))),0))</f>
        <v/>
      </c>
      <c r="W34" s="40" t="str">
        <f t="shared" si="1"/>
        <v/>
      </c>
      <c r="X34" s="136" t="str">
        <f t="shared" si="2"/>
        <v/>
      </c>
    </row>
    <row r="35" spans="1:24" x14ac:dyDescent="0.25">
      <c r="A35" s="47">
        <f t="shared" si="0"/>
        <v>34</v>
      </c>
      <c r="B35" s="39" t="str">
        <f>IFERROR(INDEX(Attendance!$B:$B,MATCH($A35,Attendance!$A:$A,0)),"")&amp;""</f>
        <v/>
      </c>
      <c r="C35" s="39" t="str">
        <f>IFERROR(INDEX(Attendance!$C:$C,MATCH($A35,Attendance!$A:$A,0)),"")&amp;""</f>
        <v/>
      </c>
      <c r="D35" s="39" t="str">
        <f>IFERROR(INDEX(Attendance!$D:$D,MATCH($A35,Attendance!$A:$A,0)),"")&amp;""</f>
        <v/>
      </c>
      <c r="E35" s="106" t="str">
        <f>IF($B35="","",INDEX('Dec Detail'!$Z:$Z, MATCH($A35,'Dec Detail'!$A:$A, 0)))</f>
        <v/>
      </c>
      <c r="F35" s="106" t="str">
        <f>IF($B35="","",INDEX('Dec Detail'!$Z:$Z,MATCH($A35,'Dec Detail'!$A:$A,0)))</f>
        <v/>
      </c>
      <c r="G35" s="106" t="str">
        <f>IF($B35="","",INDEX('Jan Detail'!$Y:$Y,MATCH($A35,'Jan Detail'!$A:$A,0)))</f>
        <v/>
      </c>
      <c r="H35" s="106" t="str">
        <f>IF($B35="","",INDEX('Jan Detail'!$Z:$Z,MATCH($A35,'Jan Detail'!$A:$A,0)))</f>
        <v/>
      </c>
      <c r="I35" s="106" t="str">
        <f>IF($B35="","",INDEX('Feb Detail'!$Y:$Y,MATCH($A35,'Feb Detail'!$A:$A,0)))</f>
        <v/>
      </c>
      <c r="J35" s="106" t="str">
        <f>IF($B35="","",INDEX('Feb Detail'!$Z:$Z,MATCH($A35,'Feb Detail'!$A:$A,0)))</f>
        <v/>
      </c>
      <c r="K35" s="106" t="str">
        <f>IF($B35="","",INDEX('Mar Detail'!$Y:$Y,MATCH($A35,'Mar Detail'!$A:$A,0)))</f>
        <v/>
      </c>
      <c r="L35" s="106" t="str">
        <f>IF($B35="","",INDEX('Mar Detail'!$Z:$Z,MATCH($A35,'Mar Detail'!$A:$A,0)))</f>
        <v/>
      </c>
      <c r="M35" s="106" t="str">
        <f>IF($B35="","",INDEX('Apr Detail'!$Y:$Y,MATCH($A35,'Apr Detail'!$A:$A,0)))</f>
        <v/>
      </c>
      <c r="N35" s="106" t="str">
        <f>IF($B35="","",INDEX('Apr Detail'!$Z:$Z,MATCH($A35,'Apr Detail'!$A:$A,0)))</f>
        <v/>
      </c>
      <c r="O35" s="106" t="str">
        <f>IF($B35="","",INDEX('May Detail'!$Y:$Y,MATCH($A35,'May Detail'!$A:$A,0)))</f>
        <v/>
      </c>
      <c r="P35" s="106" t="str">
        <f>IF($B35="","",INDEX('May Detail'!$Z:$Z,MATCH($A35,'May Detail'!$A:$A,0)))</f>
        <v/>
      </c>
      <c r="Q35" s="106" t="str">
        <f>IF($B35="","",INDEX('Jun Detail'!$Y:$Y,MATCH($A35,'Jun Detail'!$A:$A,0)))</f>
        <v/>
      </c>
      <c r="R35" s="106" t="str">
        <f>IF($B35="","",INDEX('Jun Detail'!$Z:$Z,MATCH($A35,'Jun Detail'!$A:$A,0)))</f>
        <v/>
      </c>
      <c r="S35" s="106" t="str">
        <f>IF($B35="","",INDEX('Jul Detail'!$Y:$Y,MATCH($A35,'Jul Detail'!$A:$A,0)))</f>
        <v/>
      </c>
      <c r="T35" s="106" t="str">
        <f>IF($B35="","",INDEX('Jul Detail'!$Z:$Z,MATCH($A35,'Jul Detail'!$A:$A,0)))</f>
        <v/>
      </c>
      <c r="U35" s="106" t="str" cm="1">
        <f t="array" ref="U35">IF($B35="","",IFERROR(SUMPRODUCT(--(Attendance!$E$2:$BI$2&lt;&gt;""),--(LOWER(IFERROR(INDEX(Attendance!$E:$BI,MATCH($A35,Attendance!$A:$A,0),0),""))="x"))/SUMPRODUCT(--(Attendance!$E$2:$BI$2&lt;&gt;"")),0))</f>
        <v/>
      </c>
      <c r="V35" s="106" t="str" cm="1">
        <f t="array" ref="V35">IF($B35="","",IFERROR(SUMPRODUCT(--(Attendance!$E$2:$BI$2=_xlfn.XLOOKUP(1001,'Point System'!$A:$A,'Point System'!$B:$B,"")),--(LOWER(IFERROR(INDEX(Attendance!$E:$BI,MATCH($A35,Attendance!$A:$A,0),0),""))="x"))/SUMPRODUCT(--(Attendance!$E$2:$BI$2=_xlfn.XLOOKUP(1001,'Point System'!$A:$A,'Point System'!$B:$B,""))),0))</f>
        <v/>
      </c>
      <c r="W35" s="39" t="str">
        <f t="shared" si="1"/>
        <v/>
      </c>
      <c r="X35" s="135" t="str">
        <f t="shared" si="2"/>
        <v/>
      </c>
    </row>
    <row r="36" spans="1:24" x14ac:dyDescent="0.25">
      <c r="A36" s="48">
        <f t="shared" si="0"/>
        <v>35</v>
      </c>
      <c r="B36" s="40" t="str">
        <f>IFERROR(INDEX(Attendance!$B:$B,MATCH($A36,Attendance!$A:$A,0)),"")&amp;""</f>
        <v/>
      </c>
      <c r="C36" s="40" t="str">
        <f>IFERROR(INDEX(Attendance!$C:$C,MATCH($A36,Attendance!$A:$A,0)),"")&amp;""</f>
        <v/>
      </c>
      <c r="D36" s="40" t="str">
        <f>IFERROR(INDEX(Attendance!$D:$D,MATCH($A36,Attendance!$A:$A,0)),"")&amp;""</f>
        <v/>
      </c>
      <c r="E36" s="107" t="str">
        <f>IF($B36="","",INDEX('Dec Detail'!$Z:$Z, MATCH($A36,'Dec Detail'!$A:$A, 0)))</f>
        <v/>
      </c>
      <c r="F36" s="107" t="str">
        <f>IF($B36="","",INDEX('Dec Detail'!$Z:$Z,MATCH($A36,'Dec Detail'!$A:$A,0)))</f>
        <v/>
      </c>
      <c r="G36" s="107" t="str">
        <f>IF($B36="","",INDEX('Jan Detail'!$Y:$Y,MATCH($A36,'Jan Detail'!$A:$A,0)))</f>
        <v/>
      </c>
      <c r="H36" s="107" t="str">
        <f>IF($B36="","",INDEX('Jan Detail'!$Z:$Z,MATCH($A36,'Jan Detail'!$A:$A,0)))</f>
        <v/>
      </c>
      <c r="I36" s="107" t="str">
        <f>IF($B36="","",INDEX('Feb Detail'!$Y:$Y,MATCH($A36,'Feb Detail'!$A:$A,0)))</f>
        <v/>
      </c>
      <c r="J36" s="107" t="str">
        <f>IF($B36="","",INDEX('Feb Detail'!$Z:$Z,MATCH($A36,'Feb Detail'!$A:$A,0)))</f>
        <v/>
      </c>
      <c r="K36" s="107" t="str">
        <f>IF($B36="","",INDEX('Mar Detail'!$Y:$Y,MATCH($A36,'Mar Detail'!$A:$A,0)))</f>
        <v/>
      </c>
      <c r="L36" s="107" t="str">
        <f>IF($B36="","",INDEX('Mar Detail'!$Z:$Z,MATCH($A36,'Mar Detail'!$A:$A,0)))</f>
        <v/>
      </c>
      <c r="M36" s="107" t="str">
        <f>IF($B36="","",INDEX('Apr Detail'!$Y:$Y,MATCH($A36,'Apr Detail'!$A:$A,0)))</f>
        <v/>
      </c>
      <c r="N36" s="107" t="str">
        <f>IF($B36="","",INDEX('Apr Detail'!$Z:$Z,MATCH($A36,'Apr Detail'!$A:$A,0)))</f>
        <v/>
      </c>
      <c r="O36" s="107" t="str">
        <f>IF($B36="","",INDEX('May Detail'!$Y:$Y,MATCH($A36,'May Detail'!$A:$A,0)))</f>
        <v/>
      </c>
      <c r="P36" s="107" t="str">
        <f>IF($B36="","",INDEX('May Detail'!$Z:$Z,MATCH($A36,'May Detail'!$A:$A,0)))</f>
        <v/>
      </c>
      <c r="Q36" s="107" t="str">
        <f>IF($B36="","",INDEX('Jun Detail'!$Y:$Y,MATCH($A36,'Jun Detail'!$A:$A,0)))</f>
        <v/>
      </c>
      <c r="R36" s="107" t="str">
        <f>IF($B36="","",INDEX('Jun Detail'!$Z:$Z,MATCH($A36,'Jun Detail'!$A:$A,0)))</f>
        <v/>
      </c>
      <c r="S36" s="107" t="str">
        <f>IF($B36="","",INDEX('Jul Detail'!$Y:$Y,MATCH($A36,'Jul Detail'!$A:$A,0)))</f>
        <v/>
      </c>
      <c r="T36" s="107" t="str">
        <f>IF($B36="","",INDEX('Jul Detail'!$Z:$Z,MATCH($A36,'Jul Detail'!$A:$A,0)))</f>
        <v/>
      </c>
      <c r="U36" s="107" t="str" cm="1">
        <f t="array" ref="U36">IF($B36="","",IFERROR(SUMPRODUCT(--(Attendance!$E$2:$BI$2&lt;&gt;""),--(LOWER(IFERROR(INDEX(Attendance!$E:$BI,MATCH($A36,Attendance!$A:$A,0),0),""))="x"))/SUMPRODUCT(--(Attendance!$E$2:$BI$2&lt;&gt;"")),0))</f>
        <v/>
      </c>
      <c r="V36" s="107" t="str" cm="1">
        <f t="array" ref="V36">IF($B36="","",IFERROR(SUMPRODUCT(--(Attendance!$E$2:$BI$2=_xlfn.XLOOKUP(1001,'Point System'!$A:$A,'Point System'!$B:$B,"")),--(LOWER(IFERROR(INDEX(Attendance!$E:$BI,MATCH($A36,Attendance!$A:$A,0),0),""))="x"))/SUMPRODUCT(--(Attendance!$E$2:$BI$2=_xlfn.XLOOKUP(1001,'Point System'!$A:$A,'Point System'!$B:$B,""))),0))</f>
        <v/>
      </c>
      <c r="W36" s="40" t="str">
        <f t="shared" si="1"/>
        <v/>
      </c>
      <c r="X36" s="136" t="str">
        <f t="shared" si="2"/>
        <v/>
      </c>
    </row>
    <row r="37" spans="1:24" x14ac:dyDescent="0.25">
      <c r="A37" s="47">
        <f t="shared" si="0"/>
        <v>36</v>
      </c>
      <c r="B37" s="39" t="str">
        <f>IFERROR(INDEX(Attendance!$B:$B,MATCH($A37,Attendance!$A:$A,0)),"")&amp;""</f>
        <v/>
      </c>
      <c r="C37" s="39" t="str">
        <f>IFERROR(INDEX(Attendance!$C:$C,MATCH($A37,Attendance!$A:$A,0)),"")&amp;""</f>
        <v/>
      </c>
      <c r="D37" s="39" t="str">
        <f>IFERROR(INDEX(Attendance!$D:$D,MATCH($A37,Attendance!$A:$A,0)),"")&amp;""</f>
        <v/>
      </c>
      <c r="E37" s="106" t="str">
        <f>IF($B37="","",INDEX('Dec Detail'!$Z:$Z, MATCH($A37,'Dec Detail'!$A:$A, 0)))</f>
        <v/>
      </c>
      <c r="F37" s="106" t="str">
        <f>IF($B37="","",INDEX('Dec Detail'!$Z:$Z,MATCH($A37,'Dec Detail'!$A:$A,0)))</f>
        <v/>
      </c>
      <c r="G37" s="106" t="str">
        <f>IF($B37="","",INDEX('Jan Detail'!$Y:$Y,MATCH($A37,'Jan Detail'!$A:$A,0)))</f>
        <v/>
      </c>
      <c r="H37" s="106" t="str">
        <f>IF($B37="","",INDEX('Jan Detail'!$Z:$Z,MATCH($A37,'Jan Detail'!$A:$A,0)))</f>
        <v/>
      </c>
      <c r="I37" s="106" t="str">
        <f>IF($B37="","",INDEX('Feb Detail'!$Y:$Y,MATCH($A37,'Feb Detail'!$A:$A,0)))</f>
        <v/>
      </c>
      <c r="J37" s="106" t="str">
        <f>IF($B37="","",INDEX('Feb Detail'!$Z:$Z,MATCH($A37,'Feb Detail'!$A:$A,0)))</f>
        <v/>
      </c>
      <c r="K37" s="106" t="str">
        <f>IF($B37="","",INDEX('Mar Detail'!$Y:$Y,MATCH($A37,'Mar Detail'!$A:$A,0)))</f>
        <v/>
      </c>
      <c r="L37" s="106" t="str">
        <f>IF($B37="","",INDEX('Mar Detail'!$Z:$Z,MATCH($A37,'Mar Detail'!$A:$A,0)))</f>
        <v/>
      </c>
      <c r="M37" s="106" t="str">
        <f>IF($B37="","",INDEX('Apr Detail'!$Y:$Y,MATCH($A37,'Apr Detail'!$A:$A,0)))</f>
        <v/>
      </c>
      <c r="N37" s="106" t="str">
        <f>IF($B37="","",INDEX('Apr Detail'!$Z:$Z,MATCH($A37,'Apr Detail'!$A:$A,0)))</f>
        <v/>
      </c>
      <c r="O37" s="106" t="str">
        <f>IF($B37="","",INDEX('May Detail'!$Y:$Y,MATCH($A37,'May Detail'!$A:$A,0)))</f>
        <v/>
      </c>
      <c r="P37" s="106" t="str">
        <f>IF($B37="","",INDEX('May Detail'!$Z:$Z,MATCH($A37,'May Detail'!$A:$A,0)))</f>
        <v/>
      </c>
      <c r="Q37" s="106" t="str">
        <f>IF($B37="","",INDEX('Jun Detail'!$Y:$Y,MATCH($A37,'Jun Detail'!$A:$A,0)))</f>
        <v/>
      </c>
      <c r="R37" s="106" t="str">
        <f>IF($B37="","",INDEX('Jun Detail'!$Z:$Z,MATCH($A37,'Jun Detail'!$A:$A,0)))</f>
        <v/>
      </c>
      <c r="S37" s="106" t="str">
        <f>IF($B37="","",INDEX('Jul Detail'!$Y:$Y,MATCH($A37,'Jul Detail'!$A:$A,0)))</f>
        <v/>
      </c>
      <c r="T37" s="106" t="str">
        <f>IF($B37="","",INDEX('Jul Detail'!$Z:$Z,MATCH($A37,'Jul Detail'!$A:$A,0)))</f>
        <v/>
      </c>
      <c r="U37" s="106" t="str" cm="1">
        <f t="array" ref="U37">IF($B37="","",IFERROR(SUMPRODUCT(--(Attendance!$E$2:$BI$2&lt;&gt;""),--(LOWER(IFERROR(INDEX(Attendance!$E:$BI,MATCH($A37,Attendance!$A:$A,0),0),""))="x"))/SUMPRODUCT(--(Attendance!$E$2:$BI$2&lt;&gt;"")),0))</f>
        <v/>
      </c>
      <c r="V37" s="106" t="str" cm="1">
        <f t="array" ref="V37">IF($B37="","",IFERROR(SUMPRODUCT(--(Attendance!$E$2:$BI$2=_xlfn.XLOOKUP(1001,'Point System'!$A:$A,'Point System'!$B:$B,"")),--(LOWER(IFERROR(INDEX(Attendance!$E:$BI,MATCH($A37,Attendance!$A:$A,0),0),""))="x"))/SUMPRODUCT(--(Attendance!$E$2:$BI$2=_xlfn.XLOOKUP(1001,'Point System'!$A:$A,'Point System'!$B:$B,""))),0))</f>
        <v/>
      </c>
      <c r="W37" s="39" t="str">
        <f t="shared" si="1"/>
        <v/>
      </c>
      <c r="X37" s="135" t="str">
        <f t="shared" si="2"/>
        <v/>
      </c>
    </row>
    <row r="38" spans="1:24" x14ac:dyDescent="0.25">
      <c r="A38" s="48">
        <f t="shared" si="0"/>
        <v>37</v>
      </c>
      <c r="B38" s="40" t="str">
        <f>IFERROR(INDEX(Attendance!$B:$B,MATCH($A38,Attendance!$A:$A,0)),"")&amp;""</f>
        <v/>
      </c>
      <c r="C38" s="40" t="str">
        <f>IFERROR(INDEX(Attendance!$C:$C,MATCH($A38,Attendance!$A:$A,0)),"")&amp;""</f>
        <v/>
      </c>
      <c r="D38" s="40" t="str">
        <f>IFERROR(INDEX(Attendance!$D:$D,MATCH($A38,Attendance!$A:$A,0)),"")&amp;""</f>
        <v/>
      </c>
      <c r="E38" s="107" t="str">
        <f>IF($B38="","",INDEX('Dec Detail'!$Z:$Z, MATCH($A38,'Dec Detail'!$A:$A, 0)))</f>
        <v/>
      </c>
      <c r="F38" s="107" t="str">
        <f>IF($B38="","",INDEX('Dec Detail'!$Z:$Z,MATCH($A38,'Dec Detail'!$A:$A,0)))</f>
        <v/>
      </c>
      <c r="G38" s="107" t="str">
        <f>IF($B38="","",INDEX('Jan Detail'!$Y:$Y,MATCH($A38,'Jan Detail'!$A:$A,0)))</f>
        <v/>
      </c>
      <c r="H38" s="107" t="str">
        <f>IF($B38="","",INDEX('Jan Detail'!$Z:$Z,MATCH($A38,'Jan Detail'!$A:$A,0)))</f>
        <v/>
      </c>
      <c r="I38" s="107" t="str">
        <f>IF($B38="","",INDEX('Feb Detail'!$Y:$Y,MATCH($A38,'Feb Detail'!$A:$A,0)))</f>
        <v/>
      </c>
      <c r="J38" s="107" t="str">
        <f>IF($B38="","",INDEX('Feb Detail'!$Z:$Z,MATCH($A38,'Feb Detail'!$A:$A,0)))</f>
        <v/>
      </c>
      <c r="K38" s="107" t="str">
        <f>IF($B38="","",INDEX('Mar Detail'!$Y:$Y,MATCH($A38,'Mar Detail'!$A:$A,0)))</f>
        <v/>
      </c>
      <c r="L38" s="107" t="str">
        <f>IF($B38="","",INDEX('Mar Detail'!$Z:$Z,MATCH($A38,'Mar Detail'!$A:$A,0)))</f>
        <v/>
      </c>
      <c r="M38" s="107" t="str">
        <f>IF($B38="","",INDEX('Apr Detail'!$Y:$Y,MATCH($A38,'Apr Detail'!$A:$A,0)))</f>
        <v/>
      </c>
      <c r="N38" s="107" t="str">
        <f>IF($B38="","",INDEX('Apr Detail'!$Z:$Z,MATCH($A38,'Apr Detail'!$A:$A,0)))</f>
        <v/>
      </c>
      <c r="O38" s="107" t="str">
        <f>IF($B38="","",INDEX('May Detail'!$Y:$Y,MATCH($A38,'May Detail'!$A:$A,0)))</f>
        <v/>
      </c>
      <c r="P38" s="107" t="str">
        <f>IF($B38="","",INDEX('May Detail'!$Z:$Z,MATCH($A38,'May Detail'!$A:$A,0)))</f>
        <v/>
      </c>
      <c r="Q38" s="107" t="str">
        <f>IF($B38="","",INDEX('Jun Detail'!$Y:$Y,MATCH($A38,'Jun Detail'!$A:$A,0)))</f>
        <v/>
      </c>
      <c r="R38" s="107" t="str">
        <f>IF($B38="","",INDEX('Jun Detail'!$Z:$Z,MATCH($A38,'Jun Detail'!$A:$A,0)))</f>
        <v/>
      </c>
      <c r="S38" s="107" t="str">
        <f>IF($B38="","",INDEX('Jul Detail'!$Y:$Y,MATCH($A38,'Jul Detail'!$A:$A,0)))</f>
        <v/>
      </c>
      <c r="T38" s="107" t="str">
        <f>IF($B38="","",INDEX('Jul Detail'!$Z:$Z,MATCH($A38,'Jul Detail'!$A:$A,0)))</f>
        <v/>
      </c>
      <c r="U38" s="107" t="str" cm="1">
        <f t="array" ref="U38">IF($B38="","",IFERROR(SUMPRODUCT(--(Attendance!$E$2:$BI$2&lt;&gt;""),--(LOWER(IFERROR(INDEX(Attendance!$E:$BI,MATCH($A38,Attendance!$A:$A,0),0),""))="x"))/SUMPRODUCT(--(Attendance!$E$2:$BI$2&lt;&gt;"")),0))</f>
        <v/>
      </c>
      <c r="V38" s="107" t="str" cm="1">
        <f t="array" ref="V38">IF($B38="","",IFERROR(SUMPRODUCT(--(Attendance!$E$2:$BI$2=_xlfn.XLOOKUP(1001,'Point System'!$A:$A,'Point System'!$B:$B,"")),--(LOWER(IFERROR(INDEX(Attendance!$E:$BI,MATCH($A38,Attendance!$A:$A,0),0),""))="x"))/SUMPRODUCT(--(Attendance!$E$2:$BI$2=_xlfn.XLOOKUP(1001,'Point System'!$A:$A,'Point System'!$B:$B,""))),0))</f>
        <v/>
      </c>
      <c r="W38" s="40" t="str">
        <f t="shared" si="1"/>
        <v/>
      </c>
      <c r="X38" s="136" t="str">
        <f t="shared" si="2"/>
        <v/>
      </c>
    </row>
    <row r="39" spans="1:24" x14ac:dyDescent="0.25">
      <c r="A39" s="47">
        <f t="shared" si="0"/>
        <v>38</v>
      </c>
      <c r="B39" s="39" t="str">
        <f>IFERROR(INDEX(Attendance!$B:$B,MATCH($A39,Attendance!$A:$A,0)),"")&amp;""</f>
        <v/>
      </c>
      <c r="C39" s="39" t="str">
        <f>IFERROR(INDEX(Attendance!$C:$C,MATCH($A39,Attendance!$A:$A,0)),"")&amp;""</f>
        <v/>
      </c>
      <c r="D39" s="39" t="str">
        <f>IFERROR(INDEX(Attendance!$D:$D,MATCH($A39,Attendance!$A:$A,0)),"")&amp;""</f>
        <v/>
      </c>
      <c r="E39" s="106" t="str">
        <f>IF($B39="","",INDEX('Dec Detail'!$Z:$Z, MATCH($A39,'Dec Detail'!$A:$A, 0)))</f>
        <v/>
      </c>
      <c r="F39" s="106" t="str">
        <f>IF($B39="","",INDEX('Dec Detail'!$Z:$Z,MATCH($A39,'Dec Detail'!$A:$A,0)))</f>
        <v/>
      </c>
      <c r="G39" s="106" t="str">
        <f>IF($B39="","",INDEX('Jan Detail'!$Y:$Y,MATCH($A39,'Jan Detail'!$A:$A,0)))</f>
        <v/>
      </c>
      <c r="H39" s="106" t="str">
        <f>IF($B39="","",INDEX('Jan Detail'!$Z:$Z,MATCH($A39,'Jan Detail'!$A:$A,0)))</f>
        <v/>
      </c>
      <c r="I39" s="106" t="str">
        <f>IF($B39="","",INDEX('Feb Detail'!$Y:$Y,MATCH($A39,'Feb Detail'!$A:$A,0)))</f>
        <v/>
      </c>
      <c r="J39" s="106" t="str">
        <f>IF($B39="","",INDEX('Feb Detail'!$Z:$Z,MATCH($A39,'Feb Detail'!$A:$A,0)))</f>
        <v/>
      </c>
      <c r="K39" s="106" t="str">
        <f>IF($B39="","",INDEX('Mar Detail'!$Y:$Y,MATCH($A39,'Mar Detail'!$A:$A,0)))</f>
        <v/>
      </c>
      <c r="L39" s="106" t="str">
        <f>IF($B39="","",INDEX('Mar Detail'!$Z:$Z,MATCH($A39,'Mar Detail'!$A:$A,0)))</f>
        <v/>
      </c>
      <c r="M39" s="106" t="str">
        <f>IF($B39="","",INDEX('Apr Detail'!$Y:$Y,MATCH($A39,'Apr Detail'!$A:$A,0)))</f>
        <v/>
      </c>
      <c r="N39" s="106" t="str">
        <f>IF($B39="","",INDEX('Apr Detail'!$Z:$Z,MATCH($A39,'Apr Detail'!$A:$A,0)))</f>
        <v/>
      </c>
      <c r="O39" s="106" t="str">
        <f>IF($B39="","",INDEX('May Detail'!$Y:$Y,MATCH($A39,'May Detail'!$A:$A,0)))</f>
        <v/>
      </c>
      <c r="P39" s="106" t="str">
        <f>IF($B39="","",INDEX('May Detail'!$Z:$Z,MATCH($A39,'May Detail'!$A:$A,0)))</f>
        <v/>
      </c>
      <c r="Q39" s="106" t="str">
        <f>IF($B39="","",INDEX('Jun Detail'!$Y:$Y,MATCH($A39,'Jun Detail'!$A:$A,0)))</f>
        <v/>
      </c>
      <c r="R39" s="106" t="str">
        <f>IF($B39="","",INDEX('Jun Detail'!$Z:$Z,MATCH($A39,'Jun Detail'!$A:$A,0)))</f>
        <v/>
      </c>
      <c r="S39" s="106" t="str">
        <f>IF($B39="","",INDEX('Jul Detail'!$Y:$Y,MATCH($A39,'Jul Detail'!$A:$A,0)))</f>
        <v/>
      </c>
      <c r="T39" s="106" t="str">
        <f>IF($B39="","",INDEX('Jul Detail'!$Z:$Z,MATCH($A39,'Jul Detail'!$A:$A,0)))</f>
        <v/>
      </c>
      <c r="U39" s="106" t="str" cm="1">
        <f t="array" ref="U39">IF($B39="","",IFERROR(SUMPRODUCT(--(Attendance!$E$2:$BI$2&lt;&gt;""),--(LOWER(IFERROR(INDEX(Attendance!$E:$BI,MATCH($A39,Attendance!$A:$A,0),0),""))="x"))/SUMPRODUCT(--(Attendance!$E$2:$BI$2&lt;&gt;"")),0))</f>
        <v/>
      </c>
      <c r="V39" s="106" t="str" cm="1">
        <f t="array" ref="V39">IF($B39="","",IFERROR(SUMPRODUCT(--(Attendance!$E$2:$BI$2=_xlfn.XLOOKUP(1001,'Point System'!$A:$A,'Point System'!$B:$B,"")),--(LOWER(IFERROR(INDEX(Attendance!$E:$BI,MATCH($A39,Attendance!$A:$A,0),0),""))="x"))/SUMPRODUCT(--(Attendance!$E$2:$BI$2=_xlfn.XLOOKUP(1001,'Point System'!$A:$A,'Point System'!$B:$B,""))),0))</f>
        <v/>
      </c>
      <c r="W39" s="39" t="str">
        <f t="shared" si="1"/>
        <v/>
      </c>
      <c r="X39" s="135" t="str">
        <f t="shared" si="2"/>
        <v/>
      </c>
    </row>
    <row r="40" spans="1:24" x14ac:dyDescent="0.25">
      <c r="A40" s="48">
        <f t="shared" si="0"/>
        <v>39</v>
      </c>
      <c r="B40" s="40" t="str">
        <f>IFERROR(INDEX(Attendance!$B:$B,MATCH($A40,Attendance!$A:$A,0)),"")&amp;""</f>
        <v/>
      </c>
      <c r="C40" s="40" t="str">
        <f>IFERROR(INDEX(Attendance!$C:$C,MATCH($A40,Attendance!$A:$A,0)),"")&amp;""</f>
        <v/>
      </c>
      <c r="D40" s="40" t="str">
        <f>IFERROR(INDEX(Attendance!$D:$D,MATCH($A40,Attendance!$A:$A,0)),"")&amp;""</f>
        <v/>
      </c>
      <c r="E40" s="107" t="str">
        <f>IF($B40="","",INDEX('Dec Detail'!$Z:$Z, MATCH($A40,'Dec Detail'!$A:$A, 0)))</f>
        <v/>
      </c>
      <c r="F40" s="107" t="str">
        <f>IF($B40="","",INDEX('Dec Detail'!$Z:$Z,MATCH($A40,'Dec Detail'!$A:$A,0)))</f>
        <v/>
      </c>
      <c r="G40" s="107" t="str">
        <f>IF($B40="","",INDEX('Jan Detail'!$Y:$Y,MATCH($A40,'Jan Detail'!$A:$A,0)))</f>
        <v/>
      </c>
      <c r="H40" s="107" t="str">
        <f>IF($B40="","",INDEX('Jan Detail'!$Z:$Z,MATCH($A40,'Jan Detail'!$A:$A,0)))</f>
        <v/>
      </c>
      <c r="I40" s="107" t="str">
        <f>IF($B40="","",INDEX('Feb Detail'!$Y:$Y,MATCH($A40,'Feb Detail'!$A:$A,0)))</f>
        <v/>
      </c>
      <c r="J40" s="107" t="str">
        <f>IF($B40="","",INDEX('Feb Detail'!$Z:$Z,MATCH($A40,'Feb Detail'!$A:$A,0)))</f>
        <v/>
      </c>
      <c r="K40" s="107" t="str">
        <f>IF($B40="","",INDEX('Mar Detail'!$Y:$Y,MATCH($A40,'Mar Detail'!$A:$A,0)))</f>
        <v/>
      </c>
      <c r="L40" s="107" t="str">
        <f>IF($B40="","",INDEX('Mar Detail'!$Z:$Z,MATCH($A40,'Mar Detail'!$A:$A,0)))</f>
        <v/>
      </c>
      <c r="M40" s="107" t="str">
        <f>IF($B40="","",INDEX('Apr Detail'!$Y:$Y,MATCH($A40,'Apr Detail'!$A:$A,0)))</f>
        <v/>
      </c>
      <c r="N40" s="107" t="str">
        <f>IF($B40="","",INDEX('Apr Detail'!$Z:$Z,MATCH($A40,'Apr Detail'!$A:$A,0)))</f>
        <v/>
      </c>
      <c r="O40" s="107" t="str">
        <f>IF($B40="","",INDEX('May Detail'!$Y:$Y,MATCH($A40,'May Detail'!$A:$A,0)))</f>
        <v/>
      </c>
      <c r="P40" s="107" t="str">
        <f>IF($B40="","",INDEX('May Detail'!$Z:$Z,MATCH($A40,'May Detail'!$A:$A,0)))</f>
        <v/>
      </c>
      <c r="Q40" s="107" t="str">
        <f>IF($B40="","",INDEX('Jun Detail'!$Y:$Y,MATCH($A40,'Jun Detail'!$A:$A,0)))</f>
        <v/>
      </c>
      <c r="R40" s="107" t="str">
        <f>IF($B40="","",INDEX('Jun Detail'!$Z:$Z,MATCH($A40,'Jun Detail'!$A:$A,0)))</f>
        <v/>
      </c>
      <c r="S40" s="107" t="str">
        <f>IF($B40="","",INDEX('Jul Detail'!$Y:$Y,MATCH($A40,'Jul Detail'!$A:$A,0)))</f>
        <v/>
      </c>
      <c r="T40" s="107" t="str">
        <f>IF($B40="","",INDEX('Jul Detail'!$Z:$Z,MATCH($A40,'Jul Detail'!$A:$A,0)))</f>
        <v/>
      </c>
      <c r="U40" s="107" t="str" cm="1">
        <f t="array" ref="U40">IF($B40="","",IFERROR(SUMPRODUCT(--(Attendance!$E$2:$BI$2&lt;&gt;""),--(LOWER(IFERROR(INDEX(Attendance!$E:$BI,MATCH($A40,Attendance!$A:$A,0),0),""))="x"))/SUMPRODUCT(--(Attendance!$E$2:$BI$2&lt;&gt;"")),0))</f>
        <v/>
      </c>
      <c r="V40" s="107" t="str" cm="1">
        <f t="array" ref="V40">IF($B40="","",IFERROR(SUMPRODUCT(--(Attendance!$E$2:$BI$2=_xlfn.XLOOKUP(1001,'Point System'!$A:$A,'Point System'!$B:$B,"")),--(LOWER(IFERROR(INDEX(Attendance!$E:$BI,MATCH($A40,Attendance!$A:$A,0),0),""))="x"))/SUMPRODUCT(--(Attendance!$E$2:$BI$2=_xlfn.XLOOKUP(1001,'Point System'!$A:$A,'Point System'!$B:$B,""))),0))</f>
        <v/>
      </c>
      <c r="W40" s="40" t="str">
        <f t="shared" si="1"/>
        <v/>
      </c>
      <c r="X40" s="136" t="str">
        <f t="shared" si="2"/>
        <v/>
      </c>
    </row>
    <row r="41" spans="1:24" x14ac:dyDescent="0.25">
      <c r="A41" s="47">
        <f t="shared" si="0"/>
        <v>40</v>
      </c>
      <c r="B41" s="39" t="str">
        <f>IFERROR(INDEX(Attendance!$B:$B,MATCH($A41,Attendance!$A:$A,0)),"")&amp;""</f>
        <v/>
      </c>
      <c r="C41" s="39" t="str">
        <f>IFERROR(INDEX(Attendance!$C:$C,MATCH($A41,Attendance!$A:$A,0)),"")&amp;""</f>
        <v/>
      </c>
      <c r="D41" s="39" t="str">
        <f>IFERROR(INDEX(Attendance!$D:$D,MATCH($A41,Attendance!$A:$A,0)),"")&amp;""</f>
        <v/>
      </c>
      <c r="E41" s="106" t="str">
        <f>IF($B41="","",INDEX('Dec Detail'!$Z:$Z, MATCH($A41,'Dec Detail'!$A:$A, 0)))</f>
        <v/>
      </c>
      <c r="F41" s="106" t="str">
        <f>IF($B41="","",INDEX('Dec Detail'!$Z:$Z,MATCH($A41,'Dec Detail'!$A:$A,0)))</f>
        <v/>
      </c>
      <c r="G41" s="106" t="str">
        <f>IF($B41="","",INDEX('Jan Detail'!$Y:$Y,MATCH($A41,'Jan Detail'!$A:$A,0)))</f>
        <v/>
      </c>
      <c r="H41" s="106" t="str">
        <f>IF($B41="","",INDEX('Jan Detail'!$Z:$Z,MATCH($A41,'Jan Detail'!$A:$A,0)))</f>
        <v/>
      </c>
      <c r="I41" s="106" t="str">
        <f>IF($B41="","",INDEX('Feb Detail'!$Y:$Y,MATCH($A41,'Feb Detail'!$A:$A,0)))</f>
        <v/>
      </c>
      <c r="J41" s="106" t="str">
        <f>IF($B41="","",INDEX('Feb Detail'!$Z:$Z,MATCH($A41,'Feb Detail'!$A:$A,0)))</f>
        <v/>
      </c>
      <c r="K41" s="106" t="str">
        <f>IF($B41="","",INDEX('Mar Detail'!$Y:$Y,MATCH($A41,'Mar Detail'!$A:$A,0)))</f>
        <v/>
      </c>
      <c r="L41" s="106" t="str">
        <f>IF($B41="","",INDEX('Mar Detail'!$Z:$Z,MATCH($A41,'Mar Detail'!$A:$A,0)))</f>
        <v/>
      </c>
      <c r="M41" s="106" t="str">
        <f>IF($B41="","",INDEX('Apr Detail'!$Y:$Y,MATCH($A41,'Apr Detail'!$A:$A,0)))</f>
        <v/>
      </c>
      <c r="N41" s="106" t="str">
        <f>IF($B41="","",INDEX('Apr Detail'!$Z:$Z,MATCH($A41,'Apr Detail'!$A:$A,0)))</f>
        <v/>
      </c>
      <c r="O41" s="106" t="str">
        <f>IF($B41="","",INDEX('May Detail'!$Y:$Y,MATCH($A41,'May Detail'!$A:$A,0)))</f>
        <v/>
      </c>
      <c r="P41" s="106" t="str">
        <f>IF($B41="","",INDEX('May Detail'!$Z:$Z,MATCH($A41,'May Detail'!$A:$A,0)))</f>
        <v/>
      </c>
      <c r="Q41" s="106" t="str">
        <f>IF($B41="","",INDEX('Jun Detail'!$Y:$Y,MATCH($A41,'Jun Detail'!$A:$A,0)))</f>
        <v/>
      </c>
      <c r="R41" s="106" t="str">
        <f>IF($B41="","",INDEX('Jun Detail'!$Z:$Z,MATCH($A41,'Jun Detail'!$A:$A,0)))</f>
        <v/>
      </c>
      <c r="S41" s="106" t="str">
        <f>IF($B41="","",INDEX('Jul Detail'!$Y:$Y,MATCH($A41,'Jul Detail'!$A:$A,0)))</f>
        <v/>
      </c>
      <c r="T41" s="106" t="str">
        <f>IF($B41="","",INDEX('Jul Detail'!$Z:$Z,MATCH($A41,'Jul Detail'!$A:$A,0)))</f>
        <v/>
      </c>
      <c r="U41" s="106" t="str" cm="1">
        <f t="array" ref="U41">IF($B41="","",IFERROR(SUMPRODUCT(--(Attendance!$E$2:$BI$2&lt;&gt;""),--(LOWER(IFERROR(INDEX(Attendance!$E:$BI,MATCH($A41,Attendance!$A:$A,0),0),""))="x"))/SUMPRODUCT(--(Attendance!$E$2:$BI$2&lt;&gt;"")),0))</f>
        <v/>
      </c>
      <c r="V41" s="106" t="str" cm="1">
        <f t="array" ref="V41">IF($B41="","",IFERROR(SUMPRODUCT(--(Attendance!$E$2:$BI$2=_xlfn.XLOOKUP(1001,'Point System'!$A:$A,'Point System'!$B:$B,"")),--(LOWER(IFERROR(INDEX(Attendance!$E:$BI,MATCH($A41,Attendance!$A:$A,0),0),""))="x"))/SUMPRODUCT(--(Attendance!$E$2:$BI$2=_xlfn.XLOOKUP(1001,'Point System'!$A:$A,'Point System'!$B:$B,""))),0))</f>
        <v/>
      </c>
      <c r="W41" s="39" t="str">
        <f t="shared" si="1"/>
        <v/>
      </c>
      <c r="X41" s="135" t="str">
        <f t="shared" si="2"/>
        <v/>
      </c>
    </row>
    <row r="42" spans="1:24" x14ac:dyDescent="0.25">
      <c r="A42" s="48">
        <f t="shared" si="0"/>
        <v>41</v>
      </c>
      <c r="B42" s="40" t="str">
        <f>IFERROR(INDEX(Attendance!$B:$B,MATCH($A42,Attendance!$A:$A,0)),"")&amp;""</f>
        <v/>
      </c>
      <c r="C42" s="40" t="str">
        <f>IFERROR(INDEX(Attendance!$C:$C,MATCH($A42,Attendance!$A:$A,0)),"")&amp;""</f>
        <v/>
      </c>
      <c r="D42" s="40" t="str">
        <f>IFERROR(INDEX(Attendance!$D:$D,MATCH($A42,Attendance!$A:$A,0)),"")&amp;""</f>
        <v/>
      </c>
      <c r="E42" s="107" t="str">
        <f>IF($B42="","",INDEX('Dec Detail'!$Z:$Z, MATCH($A42,'Dec Detail'!$A:$A, 0)))</f>
        <v/>
      </c>
      <c r="F42" s="107" t="str">
        <f>IF($B42="","",INDEX('Dec Detail'!$Z:$Z,MATCH($A42,'Dec Detail'!$A:$A,0)))</f>
        <v/>
      </c>
      <c r="G42" s="107" t="str">
        <f>IF($B42="","",INDEX('Jan Detail'!$Y:$Y,MATCH($A42,'Jan Detail'!$A:$A,0)))</f>
        <v/>
      </c>
      <c r="H42" s="107" t="str">
        <f>IF($B42="","",INDEX('Jan Detail'!$Z:$Z,MATCH($A42,'Jan Detail'!$A:$A,0)))</f>
        <v/>
      </c>
      <c r="I42" s="107" t="str">
        <f>IF($B42="","",INDEX('Feb Detail'!$Y:$Y,MATCH($A42,'Feb Detail'!$A:$A,0)))</f>
        <v/>
      </c>
      <c r="J42" s="107" t="str">
        <f>IF($B42="","",INDEX('Feb Detail'!$Z:$Z,MATCH($A42,'Feb Detail'!$A:$A,0)))</f>
        <v/>
      </c>
      <c r="K42" s="107" t="str">
        <f>IF($B42="","",INDEX('Mar Detail'!$Y:$Y,MATCH($A42,'Mar Detail'!$A:$A,0)))</f>
        <v/>
      </c>
      <c r="L42" s="107" t="str">
        <f>IF($B42="","",INDEX('Mar Detail'!$Z:$Z,MATCH($A42,'Mar Detail'!$A:$A,0)))</f>
        <v/>
      </c>
      <c r="M42" s="107" t="str">
        <f>IF($B42="","",INDEX('Apr Detail'!$Y:$Y,MATCH($A42,'Apr Detail'!$A:$A,0)))</f>
        <v/>
      </c>
      <c r="N42" s="107" t="str">
        <f>IF($B42="","",INDEX('Apr Detail'!$Z:$Z,MATCH($A42,'Apr Detail'!$A:$A,0)))</f>
        <v/>
      </c>
      <c r="O42" s="107" t="str">
        <f>IF($B42="","",INDEX('May Detail'!$Y:$Y,MATCH($A42,'May Detail'!$A:$A,0)))</f>
        <v/>
      </c>
      <c r="P42" s="107" t="str">
        <f>IF($B42="","",INDEX('May Detail'!$Z:$Z,MATCH($A42,'May Detail'!$A:$A,0)))</f>
        <v/>
      </c>
      <c r="Q42" s="107" t="str">
        <f>IF($B42="","",INDEX('Jun Detail'!$Y:$Y,MATCH($A42,'Jun Detail'!$A:$A,0)))</f>
        <v/>
      </c>
      <c r="R42" s="107" t="str">
        <f>IF($B42="","",INDEX('Jun Detail'!$Z:$Z,MATCH($A42,'Jun Detail'!$A:$A,0)))</f>
        <v/>
      </c>
      <c r="S42" s="107" t="str">
        <f>IF($B42="","",INDEX('Jul Detail'!$Y:$Y,MATCH($A42,'Jul Detail'!$A:$A,0)))</f>
        <v/>
      </c>
      <c r="T42" s="107" t="str">
        <f>IF($B42="","",INDEX('Jul Detail'!$Z:$Z,MATCH($A42,'Jul Detail'!$A:$A,0)))</f>
        <v/>
      </c>
      <c r="U42" s="107" t="str" cm="1">
        <f t="array" ref="U42">IF($B42="","",IFERROR(SUMPRODUCT(--(Attendance!$E$2:$BI$2&lt;&gt;""),--(LOWER(IFERROR(INDEX(Attendance!$E:$BI,MATCH($A42,Attendance!$A:$A,0),0),""))="x"))/SUMPRODUCT(--(Attendance!$E$2:$BI$2&lt;&gt;"")),0))</f>
        <v/>
      </c>
      <c r="V42" s="107" t="str" cm="1">
        <f t="array" ref="V42">IF($B42="","",IFERROR(SUMPRODUCT(--(Attendance!$E$2:$BI$2=_xlfn.XLOOKUP(1001,'Point System'!$A:$A,'Point System'!$B:$B,"")),--(LOWER(IFERROR(INDEX(Attendance!$E:$BI,MATCH($A42,Attendance!$A:$A,0),0),""))="x"))/SUMPRODUCT(--(Attendance!$E$2:$BI$2=_xlfn.XLOOKUP(1001,'Point System'!$A:$A,'Point System'!$B:$B,""))),0))</f>
        <v/>
      </c>
      <c r="W42" s="40" t="str">
        <f t="shared" si="1"/>
        <v/>
      </c>
      <c r="X42" s="136" t="str">
        <f t="shared" si="2"/>
        <v/>
      </c>
    </row>
    <row r="43" spans="1:24" x14ac:dyDescent="0.25">
      <c r="A43" s="47">
        <f t="shared" si="0"/>
        <v>42</v>
      </c>
      <c r="B43" s="39" t="str">
        <f>IFERROR(INDEX(Attendance!$B:$B,MATCH($A43,Attendance!$A:$A,0)),"")&amp;""</f>
        <v/>
      </c>
      <c r="C43" s="39" t="str">
        <f>IFERROR(INDEX(Attendance!$C:$C,MATCH($A43,Attendance!$A:$A,0)),"")&amp;""</f>
        <v/>
      </c>
      <c r="D43" s="39" t="str">
        <f>IFERROR(INDEX(Attendance!$D:$D,MATCH($A43,Attendance!$A:$A,0)),"")&amp;""</f>
        <v/>
      </c>
      <c r="E43" s="106" t="str">
        <f>IF($B43="","",INDEX('Dec Detail'!$Z:$Z, MATCH($A43,'Dec Detail'!$A:$A, 0)))</f>
        <v/>
      </c>
      <c r="F43" s="106" t="str">
        <f>IF($B43="","",INDEX('Dec Detail'!$Z:$Z,MATCH($A43,'Dec Detail'!$A:$A,0)))</f>
        <v/>
      </c>
      <c r="G43" s="106" t="str">
        <f>IF($B43="","",INDEX('Jan Detail'!$Y:$Y,MATCH($A43,'Jan Detail'!$A:$A,0)))</f>
        <v/>
      </c>
      <c r="H43" s="106" t="str">
        <f>IF($B43="","",INDEX('Jan Detail'!$Z:$Z,MATCH($A43,'Jan Detail'!$A:$A,0)))</f>
        <v/>
      </c>
      <c r="I43" s="106" t="str">
        <f>IF($B43="","",INDEX('Feb Detail'!$Y:$Y,MATCH($A43,'Feb Detail'!$A:$A,0)))</f>
        <v/>
      </c>
      <c r="J43" s="106" t="str">
        <f>IF($B43="","",INDEX('Feb Detail'!$Z:$Z,MATCH($A43,'Feb Detail'!$A:$A,0)))</f>
        <v/>
      </c>
      <c r="K43" s="106" t="str">
        <f>IF($B43="","",INDEX('Mar Detail'!$Y:$Y,MATCH($A43,'Mar Detail'!$A:$A,0)))</f>
        <v/>
      </c>
      <c r="L43" s="106" t="str">
        <f>IF($B43="","",INDEX('Mar Detail'!$Z:$Z,MATCH($A43,'Mar Detail'!$A:$A,0)))</f>
        <v/>
      </c>
      <c r="M43" s="106" t="str">
        <f>IF($B43="","",INDEX('Apr Detail'!$Y:$Y,MATCH($A43,'Apr Detail'!$A:$A,0)))</f>
        <v/>
      </c>
      <c r="N43" s="106" t="str">
        <f>IF($B43="","",INDEX('Apr Detail'!$Z:$Z,MATCH($A43,'Apr Detail'!$A:$A,0)))</f>
        <v/>
      </c>
      <c r="O43" s="106" t="str">
        <f>IF($B43="","",INDEX('May Detail'!$Y:$Y,MATCH($A43,'May Detail'!$A:$A,0)))</f>
        <v/>
      </c>
      <c r="P43" s="106" t="str">
        <f>IF($B43="","",INDEX('May Detail'!$Z:$Z,MATCH($A43,'May Detail'!$A:$A,0)))</f>
        <v/>
      </c>
      <c r="Q43" s="106" t="str">
        <f>IF($B43="","",INDEX('Jun Detail'!$Y:$Y,MATCH($A43,'Jun Detail'!$A:$A,0)))</f>
        <v/>
      </c>
      <c r="R43" s="106" t="str">
        <f>IF($B43="","",INDEX('Jun Detail'!$Z:$Z,MATCH($A43,'Jun Detail'!$A:$A,0)))</f>
        <v/>
      </c>
      <c r="S43" s="106" t="str">
        <f>IF($B43="","",INDEX('Jul Detail'!$Y:$Y,MATCH($A43,'Jul Detail'!$A:$A,0)))</f>
        <v/>
      </c>
      <c r="T43" s="106" t="str">
        <f>IF($B43="","",INDEX('Jul Detail'!$Z:$Z,MATCH($A43,'Jul Detail'!$A:$A,0)))</f>
        <v/>
      </c>
      <c r="U43" s="106" t="str" cm="1">
        <f t="array" ref="U43">IF($B43="","",IFERROR(SUMPRODUCT(--(Attendance!$E$2:$BI$2&lt;&gt;""),--(LOWER(IFERROR(INDEX(Attendance!$E:$BI,MATCH($A43,Attendance!$A:$A,0),0),""))="x"))/SUMPRODUCT(--(Attendance!$E$2:$BI$2&lt;&gt;"")),0))</f>
        <v/>
      </c>
      <c r="V43" s="106" t="str" cm="1">
        <f t="array" ref="V43">IF($B43="","",IFERROR(SUMPRODUCT(--(Attendance!$E$2:$BI$2=_xlfn.XLOOKUP(1001,'Point System'!$A:$A,'Point System'!$B:$B,"")),--(LOWER(IFERROR(INDEX(Attendance!$E:$BI,MATCH($A43,Attendance!$A:$A,0),0),""))="x"))/SUMPRODUCT(--(Attendance!$E$2:$BI$2=_xlfn.XLOOKUP(1001,'Point System'!$A:$A,'Point System'!$B:$B,""))),0))</f>
        <v/>
      </c>
      <c r="W43" s="39" t="str">
        <f t="shared" si="1"/>
        <v/>
      </c>
      <c r="X43" s="135" t="str">
        <f t="shared" si="2"/>
        <v/>
      </c>
    </row>
    <row r="44" spans="1:24" x14ac:dyDescent="0.25">
      <c r="A44" s="48">
        <f t="shared" si="0"/>
        <v>43</v>
      </c>
      <c r="B44" s="40" t="str">
        <f>IFERROR(INDEX(Attendance!$B:$B,MATCH($A44,Attendance!$A:$A,0)),"")&amp;""</f>
        <v/>
      </c>
      <c r="C44" s="40" t="str">
        <f>IFERROR(INDEX(Attendance!$C:$C,MATCH($A44,Attendance!$A:$A,0)),"")&amp;""</f>
        <v/>
      </c>
      <c r="D44" s="40" t="str">
        <f>IFERROR(INDEX(Attendance!$D:$D,MATCH($A44,Attendance!$A:$A,0)),"")&amp;""</f>
        <v/>
      </c>
      <c r="E44" s="107" t="str">
        <f>IF($B44="","",INDEX('Dec Detail'!$Z:$Z, MATCH($A44,'Dec Detail'!$A:$A, 0)))</f>
        <v/>
      </c>
      <c r="F44" s="107" t="str">
        <f>IF($B44="","",INDEX('Dec Detail'!$Z:$Z,MATCH($A44,'Dec Detail'!$A:$A,0)))</f>
        <v/>
      </c>
      <c r="G44" s="107" t="str">
        <f>IF($B44="","",INDEX('Jan Detail'!$Y:$Y,MATCH($A44,'Jan Detail'!$A:$A,0)))</f>
        <v/>
      </c>
      <c r="H44" s="107" t="str">
        <f>IF($B44="","",INDEX('Jan Detail'!$Z:$Z,MATCH($A44,'Jan Detail'!$A:$A,0)))</f>
        <v/>
      </c>
      <c r="I44" s="107" t="str">
        <f>IF($B44="","",INDEX('Feb Detail'!$Y:$Y,MATCH($A44,'Feb Detail'!$A:$A,0)))</f>
        <v/>
      </c>
      <c r="J44" s="107" t="str">
        <f>IF($B44="","",INDEX('Feb Detail'!$Z:$Z,MATCH($A44,'Feb Detail'!$A:$A,0)))</f>
        <v/>
      </c>
      <c r="K44" s="107" t="str">
        <f>IF($B44="","",INDEX('Mar Detail'!$Y:$Y,MATCH($A44,'Mar Detail'!$A:$A,0)))</f>
        <v/>
      </c>
      <c r="L44" s="107" t="str">
        <f>IF($B44="","",INDEX('Mar Detail'!$Z:$Z,MATCH($A44,'Mar Detail'!$A:$A,0)))</f>
        <v/>
      </c>
      <c r="M44" s="107" t="str">
        <f>IF($B44="","",INDEX('Apr Detail'!$Y:$Y,MATCH($A44,'Apr Detail'!$A:$A,0)))</f>
        <v/>
      </c>
      <c r="N44" s="107" t="str">
        <f>IF($B44="","",INDEX('Apr Detail'!$Z:$Z,MATCH($A44,'Apr Detail'!$A:$A,0)))</f>
        <v/>
      </c>
      <c r="O44" s="107" t="str">
        <f>IF($B44="","",INDEX('May Detail'!$Y:$Y,MATCH($A44,'May Detail'!$A:$A,0)))</f>
        <v/>
      </c>
      <c r="P44" s="107" t="str">
        <f>IF($B44="","",INDEX('May Detail'!$Z:$Z,MATCH($A44,'May Detail'!$A:$A,0)))</f>
        <v/>
      </c>
      <c r="Q44" s="107" t="str">
        <f>IF($B44="","",INDEX('Jun Detail'!$Y:$Y,MATCH($A44,'Jun Detail'!$A:$A,0)))</f>
        <v/>
      </c>
      <c r="R44" s="107" t="str">
        <f>IF($B44="","",INDEX('Jun Detail'!$Z:$Z,MATCH($A44,'Jun Detail'!$A:$A,0)))</f>
        <v/>
      </c>
      <c r="S44" s="107" t="str">
        <f>IF($B44="","",INDEX('Jul Detail'!$Y:$Y,MATCH($A44,'Jul Detail'!$A:$A,0)))</f>
        <v/>
      </c>
      <c r="T44" s="107" t="str">
        <f>IF($B44="","",INDEX('Jul Detail'!$Z:$Z,MATCH($A44,'Jul Detail'!$A:$A,0)))</f>
        <v/>
      </c>
      <c r="U44" s="107" t="str" cm="1">
        <f t="array" ref="U44">IF($B44="","",IFERROR(SUMPRODUCT(--(Attendance!$E$2:$BI$2&lt;&gt;""),--(LOWER(IFERROR(INDEX(Attendance!$E:$BI,MATCH($A44,Attendance!$A:$A,0),0),""))="x"))/SUMPRODUCT(--(Attendance!$E$2:$BI$2&lt;&gt;"")),0))</f>
        <v/>
      </c>
      <c r="V44" s="107" t="str" cm="1">
        <f t="array" ref="V44">IF($B44="","",IFERROR(SUMPRODUCT(--(Attendance!$E$2:$BI$2=_xlfn.XLOOKUP(1001,'Point System'!$A:$A,'Point System'!$B:$B,"")),--(LOWER(IFERROR(INDEX(Attendance!$E:$BI,MATCH($A44,Attendance!$A:$A,0),0),""))="x"))/SUMPRODUCT(--(Attendance!$E$2:$BI$2=_xlfn.XLOOKUP(1001,'Point System'!$A:$A,'Point System'!$B:$B,""))),0))</f>
        <v/>
      </c>
      <c r="W44" s="40" t="str">
        <f t="shared" si="1"/>
        <v/>
      </c>
      <c r="X44" s="136" t="str">
        <f t="shared" si="2"/>
        <v/>
      </c>
    </row>
    <row r="45" spans="1:24" x14ac:dyDescent="0.25">
      <c r="A45" s="47">
        <f t="shared" si="0"/>
        <v>44</v>
      </c>
      <c r="B45" s="39" t="str">
        <f>IFERROR(INDEX(Attendance!$B:$B,MATCH($A45,Attendance!$A:$A,0)),"")&amp;""</f>
        <v/>
      </c>
      <c r="C45" s="39" t="str">
        <f>IFERROR(INDEX(Attendance!$C:$C,MATCH($A45,Attendance!$A:$A,0)),"")&amp;""</f>
        <v/>
      </c>
      <c r="D45" s="39" t="str">
        <f>IFERROR(INDEX(Attendance!$D:$D,MATCH($A45,Attendance!$A:$A,0)),"")&amp;""</f>
        <v/>
      </c>
      <c r="E45" s="106" t="str">
        <f>IF($B45="","",INDEX('Dec Detail'!$Z:$Z, MATCH($A45,'Dec Detail'!$A:$A, 0)))</f>
        <v/>
      </c>
      <c r="F45" s="106" t="str">
        <f>IF($B45="","",INDEX('Dec Detail'!$Z:$Z,MATCH($A45,'Dec Detail'!$A:$A,0)))</f>
        <v/>
      </c>
      <c r="G45" s="106" t="str">
        <f>IF($B45="","",INDEX('Jan Detail'!$Y:$Y,MATCH($A45,'Jan Detail'!$A:$A,0)))</f>
        <v/>
      </c>
      <c r="H45" s="106" t="str">
        <f>IF($B45="","",INDEX('Jan Detail'!$Z:$Z,MATCH($A45,'Jan Detail'!$A:$A,0)))</f>
        <v/>
      </c>
      <c r="I45" s="106" t="str">
        <f>IF($B45="","",INDEX('Feb Detail'!$Y:$Y,MATCH($A45,'Feb Detail'!$A:$A,0)))</f>
        <v/>
      </c>
      <c r="J45" s="106" t="str">
        <f>IF($B45="","",INDEX('Feb Detail'!$Z:$Z,MATCH($A45,'Feb Detail'!$A:$A,0)))</f>
        <v/>
      </c>
      <c r="K45" s="106" t="str">
        <f>IF($B45="","",INDEX('Mar Detail'!$Y:$Y,MATCH($A45,'Mar Detail'!$A:$A,0)))</f>
        <v/>
      </c>
      <c r="L45" s="106" t="str">
        <f>IF($B45="","",INDEX('Mar Detail'!$Z:$Z,MATCH($A45,'Mar Detail'!$A:$A,0)))</f>
        <v/>
      </c>
      <c r="M45" s="106" t="str">
        <f>IF($B45="","",INDEX('Apr Detail'!$Y:$Y,MATCH($A45,'Apr Detail'!$A:$A,0)))</f>
        <v/>
      </c>
      <c r="N45" s="106" t="str">
        <f>IF($B45="","",INDEX('Apr Detail'!$Z:$Z,MATCH($A45,'Apr Detail'!$A:$A,0)))</f>
        <v/>
      </c>
      <c r="O45" s="106" t="str">
        <f>IF($B45="","",INDEX('May Detail'!$Y:$Y,MATCH($A45,'May Detail'!$A:$A,0)))</f>
        <v/>
      </c>
      <c r="P45" s="106" t="str">
        <f>IF($B45="","",INDEX('May Detail'!$Z:$Z,MATCH($A45,'May Detail'!$A:$A,0)))</f>
        <v/>
      </c>
      <c r="Q45" s="106" t="str">
        <f>IF($B45="","",INDEX('Jun Detail'!$Y:$Y,MATCH($A45,'Jun Detail'!$A:$A,0)))</f>
        <v/>
      </c>
      <c r="R45" s="106" t="str">
        <f>IF($B45="","",INDEX('Jun Detail'!$Z:$Z,MATCH($A45,'Jun Detail'!$A:$A,0)))</f>
        <v/>
      </c>
      <c r="S45" s="106" t="str">
        <f>IF($B45="","",INDEX('Jul Detail'!$Y:$Y,MATCH($A45,'Jul Detail'!$A:$A,0)))</f>
        <v/>
      </c>
      <c r="T45" s="106" t="str">
        <f>IF($B45="","",INDEX('Jul Detail'!$Z:$Z,MATCH($A45,'Jul Detail'!$A:$A,0)))</f>
        <v/>
      </c>
      <c r="U45" s="106" t="str" cm="1">
        <f t="array" ref="U45">IF($B45="","",IFERROR(SUMPRODUCT(--(Attendance!$E$2:$BI$2&lt;&gt;""),--(LOWER(IFERROR(INDEX(Attendance!$E:$BI,MATCH($A45,Attendance!$A:$A,0),0),""))="x"))/SUMPRODUCT(--(Attendance!$E$2:$BI$2&lt;&gt;"")),0))</f>
        <v/>
      </c>
      <c r="V45" s="106" t="str" cm="1">
        <f t="array" ref="V45">IF($B45="","",IFERROR(SUMPRODUCT(--(Attendance!$E$2:$BI$2=_xlfn.XLOOKUP(1001,'Point System'!$A:$A,'Point System'!$B:$B,"")),--(LOWER(IFERROR(INDEX(Attendance!$E:$BI,MATCH($A45,Attendance!$A:$A,0),0),""))="x"))/SUMPRODUCT(--(Attendance!$E$2:$BI$2=_xlfn.XLOOKUP(1001,'Point System'!$A:$A,'Point System'!$B:$B,""))),0))</f>
        <v/>
      </c>
      <c r="W45" s="39" t="str">
        <f t="shared" si="1"/>
        <v/>
      </c>
      <c r="X45" s="135" t="str">
        <f t="shared" si="2"/>
        <v/>
      </c>
    </row>
    <row r="46" spans="1:24" x14ac:dyDescent="0.25">
      <c r="A46" s="48">
        <f t="shared" si="0"/>
        <v>45</v>
      </c>
      <c r="B46" s="40" t="str">
        <f>IFERROR(INDEX(Attendance!$B:$B,MATCH($A46,Attendance!$A:$A,0)),"")&amp;""</f>
        <v/>
      </c>
      <c r="C46" s="40" t="str">
        <f>IFERROR(INDEX(Attendance!$C:$C,MATCH($A46,Attendance!$A:$A,0)),"")&amp;""</f>
        <v/>
      </c>
      <c r="D46" s="40" t="str">
        <f>IFERROR(INDEX(Attendance!$D:$D,MATCH($A46,Attendance!$A:$A,0)),"")&amp;""</f>
        <v/>
      </c>
      <c r="E46" s="107" t="str">
        <f>IF($B46="","",INDEX('Dec Detail'!$Z:$Z, MATCH($A46,'Dec Detail'!$A:$A, 0)))</f>
        <v/>
      </c>
      <c r="F46" s="107" t="str">
        <f>IF($B46="","",INDEX('Dec Detail'!$Z:$Z,MATCH($A46,'Dec Detail'!$A:$A,0)))</f>
        <v/>
      </c>
      <c r="G46" s="107" t="str">
        <f>IF($B46="","",INDEX('Jan Detail'!$Y:$Y,MATCH($A46,'Jan Detail'!$A:$A,0)))</f>
        <v/>
      </c>
      <c r="H46" s="107" t="str">
        <f>IF($B46="","",INDEX('Jan Detail'!$Z:$Z,MATCH($A46,'Jan Detail'!$A:$A,0)))</f>
        <v/>
      </c>
      <c r="I46" s="107" t="str">
        <f>IF($B46="","",INDEX('Feb Detail'!$Y:$Y,MATCH($A46,'Feb Detail'!$A:$A,0)))</f>
        <v/>
      </c>
      <c r="J46" s="107" t="str">
        <f>IF($B46="","",INDEX('Feb Detail'!$Z:$Z,MATCH($A46,'Feb Detail'!$A:$A,0)))</f>
        <v/>
      </c>
      <c r="K46" s="107" t="str">
        <f>IF($B46="","",INDEX('Mar Detail'!$Y:$Y,MATCH($A46,'Mar Detail'!$A:$A,0)))</f>
        <v/>
      </c>
      <c r="L46" s="107" t="str">
        <f>IF($B46="","",INDEX('Mar Detail'!$Z:$Z,MATCH($A46,'Mar Detail'!$A:$A,0)))</f>
        <v/>
      </c>
      <c r="M46" s="107" t="str">
        <f>IF($B46="","",INDEX('Apr Detail'!$Y:$Y,MATCH($A46,'Apr Detail'!$A:$A,0)))</f>
        <v/>
      </c>
      <c r="N46" s="107" t="str">
        <f>IF($B46="","",INDEX('Apr Detail'!$Z:$Z,MATCH($A46,'Apr Detail'!$A:$A,0)))</f>
        <v/>
      </c>
      <c r="O46" s="107" t="str">
        <f>IF($B46="","",INDEX('May Detail'!$Y:$Y,MATCH($A46,'May Detail'!$A:$A,0)))</f>
        <v/>
      </c>
      <c r="P46" s="107" t="str">
        <f>IF($B46="","",INDEX('May Detail'!$Z:$Z,MATCH($A46,'May Detail'!$A:$A,0)))</f>
        <v/>
      </c>
      <c r="Q46" s="107" t="str">
        <f>IF($B46="","",INDEX('Jun Detail'!$Y:$Y,MATCH($A46,'Jun Detail'!$A:$A,0)))</f>
        <v/>
      </c>
      <c r="R46" s="107" t="str">
        <f>IF($B46="","",INDEX('Jun Detail'!$Z:$Z,MATCH($A46,'Jun Detail'!$A:$A,0)))</f>
        <v/>
      </c>
      <c r="S46" s="107" t="str">
        <f>IF($B46="","",INDEX('Jul Detail'!$Y:$Y,MATCH($A46,'Jul Detail'!$A:$A,0)))</f>
        <v/>
      </c>
      <c r="T46" s="107" t="str">
        <f>IF($B46="","",INDEX('Jul Detail'!$Z:$Z,MATCH($A46,'Jul Detail'!$A:$A,0)))</f>
        <v/>
      </c>
      <c r="U46" s="107" t="str" cm="1">
        <f t="array" ref="U46">IF($B46="","",IFERROR(SUMPRODUCT(--(Attendance!$E$2:$BI$2&lt;&gt;""),--(LOWER(IFERROR(INDEX(Attendance!$E:$BI,MATCH($A46,Attendance!$A:$A,0),0),""))="x"))/SUMPRODUCT(--(Attendance!$E$2:$BI$2&lt;&gt;"")),0))</f>
        <v/>
      </c>
      <c r="V46" s="107" t="str" cm="1">
        <f t="array" ref="V46">IF($B46="","",IFERROR(SUMPRODUCT(--(Attendance!$E$2:$BI$2=_xlfn.XLOOKUP(1001,'Point System'!$A:$A,'Point System'!$B:$B,"")),--(LOWER(IFERROR(INDEX(Attendance!$E:$BI,MATCH($A46,Attendance!$A:$A,0),0),""))="x"))/SUMPRODUCT(--(Attendance!$E$2:$BI$2=_xlfn.XLOOKUP(1001,'Point System'!$A:$A,'Point System'!$B:$B,""))),0))</f>
        <v/>
      </c>
      <c r="W46" s="40" t="str">
        <f t="shared" si="1"/>
        <v/>
      </c>
      <c r="X46" s="136" t="str">
        <f t="shared" si="2"/>
        <v/>
      </c>
    </row>
    <row r="47" spans="1:24" x14ac:dyDescent="0.25">
      <c r="A47" s="47">
        <f t="shared" si="0"/>
        <v>46</v>
      </c>
      <c r="B47" s="39" t="str">
        <f>IFERROR(INDEX(Attendance!$B:$B,MATCH($A47,Attendance!$A:$A,0)),"")&amp;""</f>
        <v/>
      </c>
      <c r="C47" s="39" t="str">
        <f>IFERROR(INDEX(Attendance!$C:$C,MATCH($A47,Attendance!$A:$A,0)),"")&amp;""</f>
        <v/>
      </c>
      <c r="D47" s="39" t="str">
        <f>IFERROR(INDEX(Attendance!$D:$D,MATCH($A47,Attendance!$A:$A,0)),"")&amp;""</f>
        <v/>
      </c>
      <c r="E47" s="106" t="str">
        <f>IF($B47="","",INDEX('Dec Detail'!$Z:$Z, MATCH($A47,'Dec Detail'!$A:$A, 0)))</f>
        <v/>
      </c>
      <c r="F47" s="106" t="str">
        <f>IF($B47="","",INDEX('Dec Detail'!$Z:$Z,MATCH($A47,'Dec Detail'!$A:$A,0)))</f>
        <v/>
      </c>
      <c r="G47" s="106" t="str">
        <f>IF($B47="","",INDEX('Jan Detail'!$Y:$Y,MATCH($A47,'Jan Detail'!$A:$A,0)))</f>
        <v/>
      </c>
      <c r="H47" s="106" t="str">
        <f>IF($B47="","",INDEX('Jan Detail'!$Z:$Z,MATCH($A47,'Jan Detail'!$A:$A,0)))</f>
        <v/>
      </c>
      <c r="I47" s="106" t="str">
        <f>IF($B47="","",INDEX('Feb Detail'!$Y:$Y,MATCH($A47,'Feb Detail'!$A:$A,0)))</f>
        <v/>
      </c>
      <c r="J47" s="106" t="str">
        <f>IF($B47="","",INDEX('Feb Detail'!$Z:$Z,MATCH($A47,'Feb Detail'!$A:$A,0)))</f>
        <v/>
      </c>
      <c r="K47" s="106" t="str">
        <f>IF($B47="","",INDEX('Mar Detail'!$Y:$Y,MATCH($A47,'Mar Detail'!$A:$A,0)))</f>
        <v/>
      </c>
      <c r="L47" s="106" t="str">
        <f>IF($B47="","",INDEX('Mar Detail'!$Z:$Z,MATCH($A47,'Mar Detail'!$A:$A,0)))</f>
        <v/>
      </c>
      <c r="M47" s="106" t="str">
        <f>IF($B47="","",INDEX('Apr Detail'!$Y:$Y,MATCH($A47,'Apr Detail'!$A:$A,0)))</f>
        <v/>
      </c>
      <c r="N47" s="106" t="str">
        <f>IF($B47="","",INDEX('Apr Detail'!$Z:$Z,MATCH($A47,'Apr Detail'!$A:$A,0)))</f>
        <v/>
      </c>
      <c r="O47" s="106" t="str">
        <f>IF($B47="","",INDEX('May Detail'!$Y:$Y,MATCH($A47,'May Detail'!$A:$A,0)))</f>
        <v/>
      </c>
      <c r="P47" s="106" t="str">
        <f>IF($B47="","",INDEX('May Detail'!$Z:$Z,MATCH($A47,'May Detail'!$A:$A,0)))</f>
        <v/>
      </c>
      <c r="Q47" s="106" t="str">
        <f>IF($B47="","",INDEX('Jun Detail'!$Y:$Y,MATCH($A47,'Jun Detail'!$A:$A,0)))</f>
        <v/>
      </c>
      <c r="R47" s="106" t="str">
        <f>IF($B47="","",INDEX('Jun Detail'!$Z:$Z,MATCH($A47,'Jun Detail'!$A:$A,0)))</f>
        <v/>
      </c>
      <c r="S47" s="106" t="str">
        <f>IF($B47="","",INDEX('Jul Detail'!$Y:$Y,MATCH($A47,'Jul Detail'!$A:$A,0)))</f>
        <v/>
      </c>
      <c r="T47" s="106" t="str">
        <f>IF($B47="","",INDEX('Jul Detail'!$Z:$Z,MATCH($A47,'Jul Detail'!$A:$A,0)))</f>
        <v/>
      </c>
      <c r="U47" s="106" t="str" cm="1">
        <f t="array" ref="U47">IF($B47="","",IFERROR(SUMPRODUCT(--(Attendance!$E$2:$BI$2&lt;&gt;""),--(LOWER(IFERROR(INDEX(Attendance!$E:$BI,MATCH($A47,Attendance!$A:$A,0),0),""))="x"))/SUMPRODUCT(--(Attendance!$E$2:$BI$2&lt;&gt;"")),0))</f>
        <v/>
      </c>
      <c r="V47" s="106" t="str" cm="1">
        <f t="array" ref="V47">IF($B47="","",IFERROR(SUMPRODUCT(--(Attendance!$E$2:$BI$2=_xlfn.XLOOKUP(1001,'Point System'!$A:$A,'Point System'!$B:$B,"")),--(LOWER(IFERROR(INDEX(Attendance!$E:$BI,MATCH($A47,Attendance!$A:$A,0),0),""))="x"))/SUMPRODUCT(--(Attendance!$E$2:$BI$2=_xlfn.XLOOKUP(1001,'Point System'!$A:$A,'Point System'!$B:$B,""))),0))</f>
        <v/>
      </c>
      <c r="W47" s="39" t="str">
        <f t="shared" si="1"/>
        <v/>
      </c>
      <c r="X47" s="135" t="str">
        <f t="shared" si="2"/>
        <v/>
      </c>
    </row>
    <row r="48" spans="1:24" x14ac:dyDescent="0.25">
      <c r="A48" s="48">
        <f t="shared" si="0"/>
        <v>47</v>
      </c>
      <c r="B48" s="40" t="str">
        <f>IFERROR(INDEX(Attendance!$B:$B,MATCH($A48,Attendance!$A:$A,0)),"")&amp;""</f>
        <v/>
      </c>
      <c r="C48" s="40" t="str">
        <f>IFERROR(INDEX(Attendance!$C:$C,MATCH($A48,Attendance!$A:$A,0)),"")&amp;""</f>
        <v/>
      </c>
      <c r="D48" s="40" t="str">
        <f>IFERROR(INDEX(Attendance!$D:$D,MATCH($A48,Attendance!$A:$A,0)),"")&amp;""</f>
        <v/>
      </c>
      <c r="E48" s="107" t="str">
        <f>IF($B48="","",INDEX('Dec Detail'!$Z:$Z, MATCH($A48,'Dec Detail'!$A:$A, 0)))</f>
        <v/>
      </c>
      <c r="F48" s="107" t="str">
        <f>IF($B48="","",INDEX('Dec Detail'!$Z:$Z,MATCH($A48,'Dec Detail'!$A:$A,0)))</f>
        <v/>
      </c>
      <c r="G48" s="107" t="str">
        <f>IF($B48="","",INDEX('Jan Detail'!$Y:$Y,MATCH($A48,'Jan Detail'!$A:$A,0)))</f>
        <v/>
      </c>
      <c r="H48" s="107" t="str">
        <f>IF($B48="","",INDEX('Jan Detail'!$Z:$Z,MATCH($A48,'Jan Detail'!$A:$A,0)))</f>
        <v/>
      </c>
      <c r="I48" s="107" t="str">
        <f>IF($B48="","",INDEX('Feb Detail'!$Y:$Y,MATCH($A48,'Feb Detail'!$A:$A,0)))</f>
        <v/>
      </c>
      <c r="J48" s="107" t="str">
        <f>IF($B48="","",INDEX('Feb Detail'!$Z:$Z,MATCH($A48,'Feb Detail'!$A:$A,0)))</f>
        <v/>
      </c>
      <c r="K48" s="107" t="str">
        <f>IF($B48="","",INDEX('Mar Detail'!$Y:$Y,MATCH($A48,'Mar Detail'!$A:$A,0)))</f>
        <v/>
      </c>
      <c r="L48" s="107" t="str">
        <f>IF($B48="","",INDEX('Mar Detail'!$Z:$Z,MATCH($A48,'Mar Detail'!$A:$A,0)))</f>
        <v/>
      </c>
      <c r="M48" s="107" t="str">
        <f>IF($B48="","",INDEX('Apr Detail'!$Y:$Y,MATCH($A48,'Apr Detail'!$A:$A,0)))</f>
        <v/>
      </c>
      <c r="N48" s="107" t="str">
        <f>IF($B48="","",INDEX('Apr Detail'!$Z:$Z,MATCH($A48,'Apr Detail'!$A:$A,0)))</f>
        <v/>
      </c>
      <c r="O48" s="107" t="str">
        <f>IF($B48="","",INDEX('May Detail'!$Y:$Y,MATCH($A48,'May Detail'!$A:$A,0)))</f>
        <v/>
      </c>
      <c r="P48" s="107" t="str">
        <f>IF($B48="","",INDEX('May Detail'!$Z:$Z,MATCH($A48,'May Detail'!$A:$A,0)))</f>
        <v/>
      </c>
      <c r="Q48" s="107" t="str">
        <f>IF($B48="","",INDEX('Jun Detail'!$Y:$Y,MATCH($A48,'Jun Detail'!$A:$A,0)))</f>
        <v/>
      </c>
      <c r="R48" s="107" t="str">
        <f>IF($B48="","",INDEX('Jun Detail'!$Z:$Z,MATCH($A48,'Jun Detail'!$A:$A,0)))</f>
        <v/>
      </c>
      <c r="S48" s="107" t="str">
        <f>IF($B48="","",INDEX('Jul Detail'!$Y:$Y,MATCH($A48,'Jul Detail'!$A:$A,0)))</f>
        <v/>
      </c>
      <c r="T48" s="107" t="str">
        <f>IF($B48="","",INDEX('Jul Detail'!$Z:$Z,MATCH($A48,'Jul Detail'!$A:$A,0)))</f>
        <v/>
      </c>
      <c r="U48" s="107" t="str" cm="1">
        <f t="array" ref="U48">IF($B48="","",IFERROR(SUMPRODUCT(--(Attendance!$E$2:$BI$2&lt;&gt;""),--(LOWER(IFERROR(INDEX(Attendance!$E:$BI,MATCH($A48,Attendance!$A:$A,0),0),""))="x"))/SUMPRODUCT(--(Attendance!$E$2:$BI$2&lt;&gt;"")),0))</f>
        <v/>
      </c>
      <c r="V48" s="107" t="str" cm="1">
        <f t="array" ref="V48">IF($B48="","",IFERROR(SUMPRODUCT(--(Attendance!$E$2:$BI$2=_xlfn.XLOOKUP(1001,'Point System'!$A:$A,'Point System'!$B:$B,"")),--(LOWER(IFERROR(INDEX(Attendance!$E:$BI,MATCH($A48,Attendance!$A:$A,0),0),""))="x"))/SUMPRODUCT(--(Attendance!$E$2:$BI$2=_xlfn.XLOOKUP(1001,'Point System'!$A:$A,'Point System'!$B:$B,""))),0))</f>
        <v/>
      </c>
      <c r="W48" s="40" t="str">
        <f t="shared" si="1"/>
        <v/>
      </c>
      <c r="X48" s="136" t="str">
        <f t="shared" si="2"/>
        <v/>
      </c>
    </row>
    <row r="49" spans="1:24" x14ac:dyDescent="0.25">
      <c r="A49" s="47">
        <f t="shared" si="0"/>
        <v>48</v>
      </c>
      <c r="B49" s="39" t="str">
        <f>IFERROR(INDEX(Attendance!$B:$B,MATCH($A49,Attendance!$A:$A,0)),"")&amp;""</f>
        <v/>
      </c>
      <c r="C49" s="39" t="str">
        <f>IFERROR(INDEX(Attendance!$C:$C,MATCH($A49,Attendance!$A:$A,0)),"")&amp;""</f>
        <v/>
      </c>
      <c r="D49" s="39" t="str">
        <f>IFERROR(INDEX(Attendance!$D:$D,MATCH($A49,Attendance!$A:$A,0)),"")&amp;""</f>
        <v/>
      </c>
      <c r="E49" s="106" t="str">
        <f>IF($B49="","",INDEX('Dec Detail'!$Z:$Z, MATCH($A49,'Dec Detail'!$A:$A, 0)))</f>
        <v/>
      </c>
      <c r="F49" s="106" t="str">
        <f>IF($B49="","",INDEX('Dec Detail'!$Z:$Z,MATCH($A49,'Dec Detail'!$A:$A,0)))</f>
        <v/>
      </c>
      <c r="G49" s="106" t="str">
        <f>IF($B49="","",INDEX('Jan Detail'!$Y:$Y,MATCH($A49,'Jan Detail'!$A:$A,0)))</f>
        <v/>
      </c>
      <c r="H49" s="106" t="str">
        <f>IF($B49="","",INDEX('Jan Detail'!$Z:$Z,MATCH($A49,'Jan Detail'!$A:$A,0)))</f>
        <v/>
      </c>
      <c r="I49" s="106" t="str">
        <f>IF($B49="","",INDEX('Feb Detail'!$Y:$Y,MATCH($A49,'Feb Detail'!$A:$A,0)))</f>
        <v/>
      </c>
      <c r="J49" s="106" t="str">
        <f>IF($B49="","",INDEX('Feb Detail'!$Z:$Z,MATCH($A49,'Feb Detail'!$A:$A,0)))</f>
        <v/>
      </c>
      <c r="K49" s="106" t="str">
        <f>IF($B49="","",INDEX('Mar Detail'!$Y:$Y,MATCH($A49,'Mar Detail'!$A:$A,0)))</f>
        <v/>
      </c>
      <c r="L49" s="106" t="str">
        <f>IF($B49="","",INDEX('Mar Detail'!$Z:$Z,MATCH($A49,'Mar Detail'!$A:$A,0)))</f>
        <v/>
      </c>
      <c r="M49" s="106" t="str">
        <f>IF($B49="","",INDEX('Apr Detail'!$Y:$Y,MATCH($A49,'Apr Detail'!$A:$A,0)))</f>
        <v/>
      </c>
      <c r="N49" s="106" t="str">
        <f>IF($B49="","",INDEX('Apr Detail'!$Z:$Z,MATCH($A49,'Apr Detail'!$A:$A,0)))</f>
        <v/>
      </c>
      <c r="O49" s="106" t="str">
        <f>IF($B49="","",INDEX('May Detail'!$Y:$Y,MATCH($A49,'May Detail'!$A:$A,0)))</f>
        <v/>
      </c>
      <c r="P49" s="106" t="str">
        <f>IF($B49="","",INDEX('May Detail'!$Z:$Z,MATCH($A49,'May Detail'!$A:$A,0)))</f>
        <v/>
      </c>
      <c r="Q49" s="106" t="str">
        <f>IF($B49="","",INDEX('Jun Detail'!$Y:$Y,MATCH($A49,'Jun Detail'!$A:$A,0)))</f>
        <v/>
      </c>
      <c r="R49" s="106" t="str">
        <f>IF($B49="","",INDEX('Jun Detail'!$Z:$Z,MATCH($A49,'Jun Detail'!$A:$A,0)))</f>
        <v/>
      </c>
      <c r="S49" s="106" t="str">
        <f>IF($B49="","",INDEX('Jul Detail'!$Y:$Y,MATCH($A49,'Jul Detail'!$A:$A,0)))</f>
        <v/>
      </c>
      <c r="T49" s="106" t="str">
        <f>IF($B49="","",INDEX('Jul Detail'!$Z:$Z,MATCH($A49,'Jul Detail'!$A:$A,0)))</f>
        <v/>
      </c>
      <c r="U49" s="106" t="str" cm="1">
        <f t="array" ref="U49">IF($B49="","",IFERROR(SUMPRODUCT(--(Attendance!$E$2:$BI$2&lt;&gt;""),--(LOWER(IFERROR(INDEX(Attendance!$E:$BI,MATCH($A49,Attendance!$A:$A,0),0),""))="x"))/SUMPRODUCT(--(Attendance!$E$2:$BI$2&lt;&gt;"")),0))</f>
        <v/>
      </c>
      <c r="V49" s="106" t="str" cm="1">
        <f t="array" ref="V49">IF($B49="","",IFERROR(SUMPRODUCT(--(Attendance!$E$2:$BI$2=_xlfn.XLOOKUP(1001,'Point System'!$A:$A,'Point System'!$B:$B,"")),--(LOWER(IFERROR(INDEX(Attendance!$E:$BI,MATCH($A49,Attendance!$A:$A,0),0),""))="x"))/SUMPRODUCT(--(Attendance!$E$2:$BI$2=_xlfn.XLOOKUP(1001,'Point System'!$A:$A,'Point System'!$B:$B,""))),0))</f>
        <v/>
      </c>
      <c r="W49" s="39" t="str">
        <f t="shared" si="1"/>
        <v/>
      </c>
      <c r="X49" s="135" t="str">
        <f t="shared" si="2"/>
        <v/>
      </c>
    </row>
    <row r="50" spans="1:24" x14ac:dyDescent="0.25">
      <c r="A50" s="48">
        <f t="shared" si="0"/>
        <v>49</v>
      </c>
      <c r="B50" s="40" t="str">
        <f>IFERROR(INDEX(Attendance!$B:$B,MATCH($A50,Attendance!$A:$A,0)),"")&amp;""</f>
        <v/>
      </c>
      <c r="C50" s="40" t="str">
        <f>IFERROR(INDEX(Attendance!$C:$C,MATCH($A50,Attendance!$A:$A,0)),"")&amp;""</f>
        <v/>
      </c>
      <c r="D50" s="40" t="str">
        <f>IFERROR(INDEX(Attendance!$D:$D,MATCH($A50,Attendance!$A:$A,0)),"")&amp;""</f>
        <v/>
      </c>
      <c r="E50" s="107" t="str">
        <f>IF($B50="","",INDEX('Dec Detail'!$Z:$Z, MATCH($A50,'Dec Detail'!$A:$A, 0)))</f>
        <v/>
      </c>
      <c r="F50" s="107" t="str">
        <f>IF($B50="","",INDEX('Dec Detail'!$Z:$Z,MATCH($A50,'Dec Detail'!$A:$A,0)))</f>
        <v/>
      </c>
      <c r="G50" s="107" t="str">
        <f>IF($B50="","",INDEX('Jan Detail'!$Y:$Y,MATCH($A50,'Jan Detail'!$A:$A,0)))</f>
        <v/>
      </c>
      <c r="H50" s="107" t="str">
        <f>IF($B50="","",INDEX('Jan Detail'!$Z:$Z,MATCH($A50,'Jan Detail'!$A:$A,0)))</f>
        <v/>
      </c>
      <c r="I50" s="107" t="str">
        <f>IF($B50="","",INDEX('Feb Detail'!$Y:$Y,MATCH($A50,'Feb Detail'!$A:$A,0)))</f>
        <v/>
      </c>
      <c r="J50" s="107" t="str">
        <f>IF($B50="","",INDEX('Feb Detail'!$Z:$Z,MATCH($A50,'Feb Detail'!$A:$A,0)))</f>
        <v/>
      </c>
      <c r="K50" s="107" t="str">
        <f>IF($B50="","",INDEX('Mar Detail'!$Y:$Y,MATCH($A50,'Mar Detail'!$A:$A,0)))</f>
        <v/>
      </c>
      <c r="L50" s="107" t="str">
        <f>IF($B50="","",INDEX('Mar Detail'!$Z:$Z,MATCH($A50,'Mar Detail'!$A:$A,0)))</f>
        <v/>
      </c>
      <c r="M50" s="107" t="str">
        <f>IF($B50="","",INDEX('Apr Detail'!$Y:$Y,MATCH($A50,'Apr Detail'!$A:$A,0)))</f>
        <v/>
      </c>
      <c r="N50" s="107" t="str">
        <f>IF($B50="","",INDEX('Apr Detail'!$Z:$Z,MATCH($A50,'Apr Detail'!$A:$A,0)))</f>
        <v/>
      </c>
      <c r="O50" s="107" t="str">
        <f>IF($B50="","",INDEX('May Detail'!$Y:$Y,MATCH($A50,'May Detail'!$A:$A,0)))</f>
        <v/>
      </c>
      <c r="P50" s="107" t="str">
        <f>IF($B50="","",INDEX('May Detail'!$Z:$Z,MATCH($A50,'May Detail'!$A:$A,0)))</f>
        <v/>
      </c>
      <c r="Q50" s="107" t="str">
        <f>IF($B50="","",INDEX('Jun Detail'!$Y:$Y,MATCH($A50,'Jun Detail'!$A:$A,0)))</f>
        <v/>
      </c>
      <c r="R50" s="107" t="str">
        <f>IF($B50="","",INDEX('Jun Detail'!$Z:$Z,MATCH($A50,'Jun Detail'!$A:$A,0)))</f>
        <v/>
      </c>
      <c r="S50" s="107" t="str">
        <f>IF($B50="","",INDEX('Jul Detail'!$Y:$Y,MATCH($A50,'Jul Detail'!$A:$A,0)))</f>
        <v/>
      </c>
      <c r="T50" s="107" t="str">
        <f>IF($B50="","",INDEX('Jul Detail'!$Z:$Z,MATCH($A50,'Jul Detail'!$A:$A,0)))</f>
        <v/>
      </c>
      <c r="U50" s="107" t="str" cm="1">
        <f t="array" ref="U50">IF($B50="","",IFERROR(SUMPRODUCT(--(Attendance!$E$2:$BI$2&lt;&gt;""),--(LOWER(IFERROR(INDEX(Attendance!$E:$BI,MATCH($A50,Attendance!$A:$A,0),0),""))="x"))/SUMPRODUCT(--(Attendance!$E$2:$BI$2&lt;&gt;"")),0))</f>
        <v/>
      </c>
      <c r="V50" s="107" t="str" cm="1">
        <f t="array" ref="V50">IF($B50="","",IFERROR(SUMPRODUCT(--(Attendance!$E$2:$BI$2=_xlfn.XLOOKUP(1001,'Point System'!$A:$A,'Point System'!$B:$B,"")),--(LOWER(IFERROR(INDEX(Attendance!$E:$BI,MATCH($A50,Attendance!$A:$A,0),0),""))="x"))/SUMPRODUCT(--(Attendance!$E$2:$BI$2=_xlfn.XLOOKUP(1001,'Point System'!$A:$A,'Point System'!$B:$B,""))),0))</f>
        <v/>
      </c>
      <c r="W50" s="40" t="str">
        <f t="shared" si="1"/>
        <v/>
      </c>
      <c r="X50" s="136" t="str">
        <f t="shared" si="2"/>
        <v/>
      </c>
    </row>
    <row r="51" spans="1:24" x14ac:dyDescent="0.25">
      <c r="A51" s="47">
        <f t="shared" si="0"/>
        <v>50</v>
      </c>
      <c r="B51" s="39" t="str">
        <f>IFERROR(INDEX(Attendance!$B:$B,MATCH($A51,Attendance!$A:$A,0)),"")&amp;""</f>
        <v/>
      </c>
      <c r="C51" s="39" t="str">
        <f>IFERROR(INDEX(Attendance!$C:$C,MATCH($A51,Attendance!$A:$A,0)),"")&amp;""</f>
        <v/>
      </c>
      <c r="D51" s="39" t="str">
        <f>IFERROR(INDEX(Attendance!$D:$D,MATCH($A51,Attendance!$A:$A,0)),"")&amp;""</f>
        <v/>
      </c>
      <c r="E51" s="106" t="str">
        <f>IF($B51="","",INDEX('Dec Detail'!$Z:$Z, MATCH($A51,'Dec Detail'!$A:$A, 0)))</f>
        <v/>
      </c>
      <c r="F51" s="106" t="str">
        <f>IF($B51="","",INDEX('Dec Detail'!$Z:$Z,MATCH($A51,'Dec Detail'!$A:$A,0)))</f>
        <v/>
      </c>
      <c r="G51" s="106" t="str">
        <f>IF($B51="","",INDEX('Jan Detail'!$Y:$Y,MATCH($A51,'Jan Detail'!$A:$A,0)))</f>
        <v/>
      </c>
      <c r="H51" s="106" t="str">
        <f>IF($B51="","",INDEX('Jan Detail'!$Z:$Z,MATCH($A51,'Jan Detail'!$A:$A,0)))</f>
        <v/>
      </c>
      <c r="I51" s="106" t="str">
        <f>IF($B51="","",INDEX('Feb Detail'!$Y:$Y,MATCH($A51,'Feb Detail'!$A:$A,0)))</f>
        <v/>
      </c>
      <c r="J51" s="106" t="str">
        <f>IF($B51="","",INDEX('Feb Detail'!$Z:$Z,MATCH($A51,'Feb Detail'!$A:$A,0)))</f>
        <v/>
      </c>
      <c r="K51" s="106" t="str">
        <f>IF($B51="","",INDEX('Mar Detail'!$Y:$Y,MATCH($A51,'Mar Detail'!$A:$A,0)))</f>
        <v/>
      </c>
      <c r="L51" s="106" t="str">
        <f>IF($B51="","",INDEX('Mar Detail'!$Z:$Z,MATCH($A51,'Mar Detail'!$A:$A,0)))</f>
        <v/>
      </c>
      <c r="M51" s="106" t="str">
        <f>IF($B51="","",INDEX('Apr Detail'!$Y:$Y,MATCH($A51,'Apr Detail'!$A:$A,0)))</f>
        <v/>
      </c>
      <c r="N51" s="106" t="str">
        <f>IF($B51="","",INDEX('Apr Detail'!$Z:$Z,MATCH($A51,'Apr Detail'!$A:$A,0)))</f>
        <v/>
      </c>
      <c r="O51" s="106" t="str">
        <f>IF($B51="","",INDEX('May Detail'!$Y:$Y,MATCH($A51,'May Detail'!$A:$A,0)))</f>
        <v/>
      </c>
      <c r="P51" s="106" t="str">
        <f>IF($B51="","",INDEX('May Detail'!$Z:$Z,MATCH($A51,'May Detail'!$A:$A,0)))</f>
        <v/>
      </c>
      <c r="Q51" s="106" t="str">
        <f>IF($B51="","",INDEX('Jun Detail'!$Y:$Y,MATCH($A51,'Jun Detail'!$A:$A,0)))</f>
        <v/>
      </c>
      <c r="R51" s="106" t="str">
        <f>IF($B51="","",INDEX('Jun Detail'!$Z:$Z,MATCH($A51,'Jun Detail'!$A:$A,0)))</f>
        <v/>
      </c>
      <c r="S51" s="106" t="str">
        <f>IF($B51="","",INDEX('Jul Detail'!$Y:$Y,MATCH($A51,'Jul Detail'!$A:$A,0)))</f>
        <v/>
      </c>
      <c r="T51" s="106" t="str">
        <f>IF($B51="","",INDEX('Jul Detail'!$Z:$Z,MATCH($A51,'Jul Detail'!$A:$A,0)))</f>
        <v/>
      </c>
      <c r="U51" s="106" t="str" cm="1">
        <f t="array" ref="U51">IF($B51="","",IFERROR(SUMPRODUCT(--(Attendance!$E$2:$BI$2&lt;&gt;""),--(LOWER(IFERROR(INDEX(Attendance!$E:$BI,MATCH($A51,Attendance!$A:$A,0),0),""))="x"))/SUMPRODUCT(--(Attendance!$E$2:$BI$2&lt;&gt;"")),0))</f>
        <v/>
      </c>
      <c r="V51" s="106" t="str" cm="1">
        <f t="array" ref="V51">IF($B51="","",IFERROR(SUMPRODUCT(--(Attendance!$E$2:$BI$2=_xlfn.XLOOKUP(1001,'Point System'!$A:$A,'Point System'!$B:$B,"")),--(LOWER(IFERROR(INDEX(Attendance!$E:$BI,MATCH($A51,Attendance!$A:$A,0),0),""))="x"))/SUMPRODUCT(--(Attendance!$E$2:$BI$2=_xlfn.XLOOKUP(1001,'Point System'!$A:$A,'Point System'!$B:$B,""))),0))</f>
        <v/>
      </c>
      <c r="W51" s="39" t="str">
        <f t="shared" si="1"/>
        <v/>
      </c>
      <c r="X51" s="135" t="str">
        <f t="shared" si="2"/>
        <v/>
      </c>
    </row>
    <row r="52" spans="1:24" x14ac:dyDescent="0.25">
      <c r="A52" s="48">
        <f t="shared" si="0"/>
        <v>51</v>
      </c>
      <c r="B52" s="40" t="str">
        <f>IFERROR(INDEX(Attendance!$B:$B,MATCH($A52,Attendance!$A:$A,0)),"")&amp;""</f>
        <v/>
      </c>
      <c r="C52" s="40" t="str">
        <f>IFERROR(INDEX(Attendance!$C:$C,MATCH($A52,Attendance!$A:$A,0)),"")&amp;""</f>
        <v/>
      </c>
      <c r="D52" s="40" t="str">
        <f>IFERROR(INDEX(Attendance!$D:$D,MATCH($A52,Attendance!$A:$A,0)),"")&amp;""</f>
        <v/>
      </c>
      <c r="E52" s="107" t="str">
        <f>IF($B52="","",INDEX('Dec Detail'!$Z:$Z, MATCH($A52,'Dec Detail'!$A:$A, 0)))</f>
        <v/>
      </c>
      <c r="F52" s="107" t="str">
        <f>IF($B52="","",INDEX('Dec Detail'!$Z:$Z,MATCH($A52,'Dec Detail'!$A:$A,0)))</f>
        <v/>
      </c>
      <c r="G52" s="107" t="str">
        <f>IF($B52="","",INDEX('Jan Detail'!$Y:$Y,MATCH($A52,'Jan Detail'!$A:$A,0)))</f>
        <v/>
      </c>
      <c r="H52" s="107" t="str">
        <f>IF($B52="","",INDEX('Jan Detail'!$Z:$Z,MATCH($A52,'Jan Detail'!$A:$A,0)))</f>
        <v/>
      </c>
      <c r="I52" s="107" t="str">
        <f>IF($B52="","",INDEX('Feb Detail'!$Y:$Y,MATCH($A52,'Feb Detail'!$A:$A,0)))</f>
        <v/>
      </c>
      <c r="J52" s="107" t="str">
        <f>IF($B52="","",INDEX('Feb Detail'!$Z:$Z,MATCH($A52,'Feb Detail'!$A:$A,0)))</f>
        <v/>
      </c>
      <c r="K52" s="107" t="str">
        <f>IF($B52="","",INDEX('Mar Detail'!$Y:$Y,MATCH($A52,'Mar Detail'!$A:$A,0)))</f>
        <v/>
      </c>
      <c r="L52" s="107" t="str">
        <f>IF($B52="","",INDEX('Mar Detail'!$Z:$Z,MATCH($A52,'Mar Detail'!$A:$A,0)))</f>
        <v/>
      </c>
      <c r="M52" s="107" t="str">
        <f>IF($B52="","",INDEX('Apr Detail'!$Y:$Y,MATCH($A52,'Apr Detail'!$A:$A,0)))</f>
        <v/>
      </c>
      <c r="N52" s="107" t="str">
        <f>IF($B52="","",INDEX('Apr Detail'!$Z:$Z,MATCH($A52,'Apr Detail'!$A:$A,0)))</f>
        <v/>
      </c>
      <c r="O52" s="107" t="str">
        <f>IF($B52="","",INDEX('May Detail'!$Y:$Y,MATCH($A52,'May Detail'!$A:$A,0)))</f>
        <v/>
      </c>
      <c r="P52" s="107" t="str">
        <f>IF($B52="","",INDEX('May Detail'!$Z:$Z,MATCH($A52,'May Detail'!$A:$A,0)))</f>
        <v/>
      </c>
      <c r="Q52" s="107" t="str">
        <f>IF($B52="","",INDEX('Jun Detail'!$Y:$Y,MATCH($A52,'Jun Detail'!$A:$A,0)))</f>
        <v/>
      </c>
      <c r="R52" s="107" t="str">
        <f>IF($B52="","",INDEX('Jun Detail'!$Z:$Z,MATCH($A52,'Jun Detail'!$A:$A,0)))</f>
        <v/>
      </c>
      <c r="S52" s="107" t="str">
        <f>IF($B52="","",INDEX('Jul Detail'!$Y:$Y,MATCH($A52,'Jul Detail'!$A:$A,0)))</f>
        <v/>
      </c>
      <c r="T52" s="107" t="str">
        <f>IF($B52="","",INDEX('Jul Detail'!$Z:$Z,MATCH($A52,'Jul Detail'!$A:$A,0)))</f>
        <v/>
      </c>
      <c r="U52" s="107" t="str" cm="1">
        <f t="array" ref="U52">IF($B52="","",IFERROR(SUMPRODUCT(--(Attendance!$E$2:$BI$2&lt;&gt;""),--(LOWER(IFERROR(INDEX(Attendance!$E:$BI,MATCH($A52,Attendance!$A:$A,0),0),""))="x"))/SUMPRODUCT(--(Attendance!$E$2:$BI$2&lt;&gt;"")),0))</f>
        <v/>
      </c>
      <c r="V52" s="107" t="str" cm="1">
        <f t="array" ref="V52">IF($B52="","",IFERROR(SUMPRODUCT(--(Attendance!$E$2:$BI$2=_xlfn.XLOOKUP(1001,'Point System'!$A:$A,'Point System'!$B:$B,"")),--(LOWER(IFERROR(INDEX(Attendance!$E:$BI,MATCH($A52,Attendance!$A:$A,0),0),""))="x"))/SUMPRODUCT(--(Attendance!$E$2:$BI$2=_xlfn.XLOOKUP(1001,'Point System'!$A:$A,'Point System'!$B:$B,""))),0))</f>
        <v/>
      </c>
      <c r="W52" s="40" t="str">
        <f t="shared" si="1"/>
        <v/>
      </c>
      <c r="X52" s="136" t="str">
        <f t="shared" si="2"/>
        <v/>
      </c>
    </row>
    <row r="53" spans="1:24" x14ac:dyDescent="0.25">
      <c r="A53" s="47">
        <f t="shared" si="0"/>
        <v>52</v>
      </c>
      <c r="B53" s="39" t="str">
        <f>IFERROR(INDEX(Attendance!$B:$B,MATCH($A53,Attendance!$A:$A,0)),"")&amp;""</f>
        <v/>
      </c>
      <c r="C53" s="39" t="str">
        <f>IFERROR(INDEX(Attendance!$C:$C,MATCH($A53,Attendance!$A:$A,0)),"")&amp;""</f>
        <v/>
      </c>
      <c r="D53" s="39" t="str">
        <f>IFERROR(INDEX(Attendance!$D:$D,MATCH($A53,Attendance!$A:$A,0)),"")&amp;""</f>
        <v/>
      </c>
      <c r="E53" s="106" t="str">
        <f>IF($B53="","",INDEX('Dec Detail'!$Z:$Z, MATCH($A53,'Dec Detail'!$A:$A, 0)))</f>
        <v/>
      </c>
      <c r="F53" s="106" t="str">
        <f>IF($B53="","",INDEX('Dec Detail'!$Z:$Z,MATCH($A53,'Dec Detail'!$A:$A,0)))</f>
        <v/>
      </c>
      <c r="G53" s="106" t="str">
        <f>IF($B53="","",INDEX('Jan Detail'!$Y:$Y,MATCH($A53,'Jan Detail'!$A:$A,0)))</f>
        <v/>
      </c>
      <c r="H53" s="106" t="str">
        <f>IF($B53="","",INDEX('Jan Detail'!$Z:$Z,MATCH($A53,'Jan Detail'!$A:$A,0)))</f>
        <v/>
      </c>
      <c r="I53" s="106" t="str">
        <f>IF($B53="","",INDEX('Feb Detail'!$Y:$Y,MATCH($A53,'Feb Detail'!$A:$A,0)))</f>
        <v/>
      </c>
      <c r="J53" s="106" t="str">
        <f>IF($B53="","",INDEX('Feb Detail'!$Z:$Z,MATCH($A53,'Feb Detail'!$A:$A,0)))</f>
        <v/>
      </c>
      <c r="K53" s="106" t="str">
        <f>IF($B53="","",INDEX('Mar Detail'!$Y:$Y,MATCH($A53,'Mar Detail'!$A:$A,0)))</f>
        <v/>
      </c>
      <c r="L53" s="106" t="str">
        <f>IF($B53="","",INDEX('Mar Detail'!$Z:$Z,MATCH($A53,'Mar Detail'!$A:$A,0)))</f>
        <v/>
      </c>
      <c r="M53" s="106" t="str">
        <f>IF($B53="","",INDEX('Apr Detail'!$Y:$Y,MATCH($A53,'Apr Detail'!$A:$A,0)))</f>
        <v/>
      </c>
      <c r="N53" s="106" t="str">
        <f>IF($B53="","",INDEX('Apr Detail'!$Z:$Z,MATCH($A53,'Apr Detail'!$A:$A,0)))</f>
        <v/>
      </c>
      <c r="O53" s="106" t="str">
        <f>IF($B53="","",INDEX('May Detail'!$Y:$Y,MATCH($A53,'May Detail'!$A:$A,0)))</f>
        <v/>
      </c>
      <c r="P53" s="106" t="str">
        <f>IF($B53="","",INDEX('May Detail'!$Z:$Z,MATCH($A53,'May Detail'!$A:$A,0)))</f>
        <v/>
      </c>
      <c r="Q53" s="106" t="str">
        <f>IF($B53="","",INDEX('Jun Detail'!$Y:$Y,MATCH($A53,'Jun Detail'!$A:$A,0)))</f>
        <v/>
      </c>
      <c r="R53" s="106" t="str">
        <f>IF($B53="","",INDEX('Jun Detail'!$Z:$Z,MATCH($A53,'Jun Detail'!$A:$A,0)))</f>
        <v/>
      </c>
      <c r="S53" s="106" t="str">
        <f>IF($B53="","",INDEX('Jul Detail'!$Y:$Y,MATCH($A53,'Jul Detail'!$A:$A,0)))</f>
        <v/>
      </c>
      <c r="T53" s="106" t="str">
        <f>IF($B53="","",INDEX('Jul Detail'!$Z:$Z,MATCH($A53,'Jul Detail'!$A:$A,0)))</f>
        <v/>
      </c>
      <c r="U53" s="106" t="str" cm="1">
        <f t="array" ref="U53">IF($B53="","",IFERROR(SUMPRODUCT(--(Attendance!$E$2:$BI$2&lt;&gt;""),--(LOWER(IFERROR(INDEX(Attendance!$E:$BI,MATCH($A53,Attendance!$A:$A,0),0),""))="x"))/SUMPRODUCT(--(Attendance!$E$2:$BI$2&lt;&gt;"")),0))</f>
        <v/>
      </c>
      <c r="V53" s="106" t="str" cm="1">
        <f t="array" ref="V53">IF($B53="","",IFERROR(SUMPRODUCT(--(Attendance!$E$2:$BI$2=_xlfn.XLOOKUP(1001,'Point System'!$A:$A,'Point System'!$B:$B,"")),--(LOWER(IFERROR(INDEX(Attendance!$E:$BI,MATCH($A53,Attendance!$A:$A,0),0),""))="x"))/SUMPRODUCT(--(Attendance!$E$2:$BI$2=_xlfn.XLOOKUP(1001,'Point System'!$A:$A,'Point System'!$B:$B,""))),0))</f>
        <v/>
      </c>
      <c r="W53" s="39" t="str">
        <f t="shared" si="1"/>
        <v/>
      </c>
      <c r="X53" s="135" t="str">
        <f t="shared" si="2"/>
        <v/>
      </c>
    </row>
    <row r="54" spans="1:24" x14ac:dyDescent="0.25">
      <c r="A54" s="48">
        <f t="shared" si="0"/>
        <v>53</v>
      </c>
      <c r="B54" s="40" t="str">
        <f>IFERROR(INDEX(Attendance!$B:$B,MATCH($A54,Attendance!$A:$A,0)),"")&amp;""</f>
        <v/>
      </c>
      <c r="C54" s="40" t="str">
        <f>IFERROR(INDEX(Attendance!$C:$C,MATCH($A54,Attendance!$A:$A,0)),"")&amp;""</f>
        <v/>
      </c>
      <c r="D54" s="40" t="str">
        <f>IFERROR(INDEX(Attendance!$D:$D,MATCH($A54,Attendance!$A:$A,0)),"")&amp;""</f>
        <v/>
      </c>
      <c r="E54" s="107" t="str">
        <f>IF($B54="","",INDEX('Dec Detail'!$Z:$Z, MATCH($A54,'Dec Detail'!$A:$A, 0)))</f>
        <v/>
      </c>
      <c r="F54" s="107" t="str">
        <f>IF($B54="","",INDEX('Dec Detail'!$Z:$Z,MATCH($A54,'Dec Detail'!$A:$A,0)))</f>
        <v/>
      </c>
      <c r="G54" s="107" t="str">
        <f>IF($B54="","",INDEX('Jan Detail'!$Y:$Y,MATCH($A54,'Jan Detail'!$A:$A,0)))</f>
        <v/>
      </c>
      <c r="H54" s="107" t="str">
        <f>IF($B54="","",INDEX('Jan Detail'!$Z:$Z,MATCH($A54,'Jan Detail'!$A:$A,0)))</f>
        <v/>
      </c>
      <c r="I54" s="107" t="str">
        <f>IF($B54="","",INDEX('Feb Detail'!$Y:$Y,MATCH($A54,'Feb Detail'!$A:$A,0)))</f>
        <v/>
      </c>
      <c r="J54" s="107" t="str">
        <f>IF($B54="","",INDEX('Feb Detail'!$Z:$Z,MATCH($A54,'Feb Detail'!$A:$A,0)))</f>
        <v/>
      </c>
      <c r="K54" s="107" t="str">
        <f>IF($B54="","",INDEX('Mar Detail'!$Y:$Y,MATCH($A54,'Mar Detail'!$A:$A,0)))</f>
        <v/>
      </c>
      <c r="L54" s="107" t="str">
        <f>IF($B54="","",INDEX('Mar Detail'!$Z:$Z,MATCH($A54,'Mar Detail'!$A:$A,0)))</f>
        <v/>
      </c>
      <c r="M54" s="107" t="str">
        <f>IF($B54="","",INDEX('Apr Detail'!$Y:$Y,MATCH($A54,'Apr Detail'!$A:$A,0)))</f>
        <v/>
      </c>
      <c r="N54" s="107" t="str">
        <f>IF($B54="","",INDEX('Apr Detail'!$Z:$Z,MATCH($A54,'Apr Detail'!$A:$A,0)))</f>
        <v/>
      </c>
      <c r="O54" s="107" t="str">
        <f>IF($B54="","",INDEX('May Detail'!$Y:$Y,MATCH($A54,'May Detail'!$A:$A,0)))</f>
        <v/>
      </c>
      <c r="P54" s="107" t="str">
        <f>IF($B54="","",INDEX('May Detail'!$Z:$Z,MATCH($A54,'May Detail'!$A:$A,0)))</f>
        <v/>
      </c>
      <c r="Q54" s="107" t="str">
        <f>IF($B54="","",INDEX('Jun Detail'!$Y:$Y,MATCH($A54,'Jun Detail'!$A:$A,0)))</f>
        <v/>
      </c>
      <c r="R54" s="107" t="str">
        <f>IF($B54="","",INDEX('Jun Detail'!$Z:$Z,MATCH($A54,'Jun Detail'!$A:$A,0)))</f>
        <v/>
      </c>
      <c r="S54" s="107" t="str">
        <f>IF($B54="","",INDEX('Jul Detail'!$Y:$Y,MATCH($A54,'Jul Detail'!$A:$A,0)))</f>
        <v/>
      </c>
      <c r="T54" s="107" t="str">
        <f>IF($B54="","",INDEX('Jul Detail'!$Z:$Z,MATCH($A54,'Jul Detail'!$A:$A,0)))</f>
        <v/>
      </c>
      <c r="U54" s="107" t="str" cm="1">
        <f t="array" ref="U54">IF($B54="","",IFERROR(SUMPRODUCT(--(Attendance!$E$2:$BI$2&lt;&gt;""),--(LOWER(IFERROR(INDEX(Attendance!$E:$BI,MATCH($A54,Attendance!$A:$A,0),0),""))="x"))/SUMPRODUCT(--(Attendance!$E$2:$BI$2&lt;&gt;"")),0))</f>
        <v/>
      </c>
      <c r="V54" s="107" t="str" cm="1">
        <f t="array" ref="V54">IF($B54="","",IFERROR(SUMPRODUCT(--(Attendance!$E$2:$BI$2=_xlfn.XLOOKUP(1001,'Point System'!$A:$A,'Point System'!$B:$B,"")),--(LOWER(IFERROR(INDEX(Attendance!$E:$BI,MATCH($A54,Attendance!$A:$A,0),0),""))="x"))/SUMPRODUCT(--(Attendance!$E$2:$BI$2=_xlfn.XLOOKUP(1001,'Point System'!$A:$A,'Point System'!$B:$B,""))),0))</f>
        <v/>
      </c>
      <c r="W54" s="40" t="str">
        <f t="shared" si="1"/>
        <v/>
      </c>
      <c r="X54" s="136" t="str">
        <f t="shared" si="2"/>
        <v/>
      </c>
    </row>
    <row r="55" spans="1:24" x14ac:dyDescent="0.25">
      <c r="A55" s="47">
        <f t="shared" si="0"/>
        <v>54</v>
      </c>
      <c r="B55" s="39" t="str">
        <f>IFERROR(INDEX(Attendance!$B:$B,MATCH($A55,Attendance!$A:$A,0)),"")&amp;""</f>
        <v/>
      </c>
      <c r="C55" s="39" t="str">
        <f>IFERROR(INDEX(Attendance!$C:$C,MATCH($A55,Attendance!$A:$A,0)),"")&amp;""</f>
        <v/>
      </c>
      <c r="D55" s="39" t="str">
        <f>IFERROR(INDEX(Attendance!$D:$D,MATCH($A55,Attendance!$A:$A,0)),"")&amp;""</f>
        <v/>
      </c>
      <c r="E55" s="106" t="str">
        <f>IF($B55="","",INDEX('Dec Detail'!$Z:$Z, MATCH($A55,'Dec Detail'!$A:$A, 0)))</f>
        <v/>
      </c>
      <c r="F55" s="106" t="str">
        <f>IF($B55="","",INDEX('Dec Detail'!$Z:$Z,MATCH($A55,'Dec Detail'!$A:$A,0)))</f>
        <v/>
      </c>
      <c r="G55" s="106" t="str">
        <f>IF($B55="","",INDEX('Jan Detail'!$Y:$Y,MATCH($A55,'Jan Detail'!$A:$A,0)))</f>
        <v/>
      </c>
      <c r="H55" s="106" t="str">
        <f>IF($B55="","",INDEX('Jan Detail'!$Z:$Z,MATCH($A55,'Jan Detail'!$A:$A,0)))</f>
        <v/>
      </c>
      <c r="I55" s="106" t="str">
        <f>IF($B55="","",INDEX('Feb Detail'!$Y:$Y,MATCH($A55,'Feb Detail'!$A:$A,0)))</f>
        <v/>
      </c>
      <c r="J55" s="106" t="str">
        <f>IF($B55="","",INDEX('Feb Detail'!$Z:$Z,MATCH($A55,'Feb Detail'!$A:$A,0)))</f>
        <v/>
      </c>
      <c r="K55" s="106" t="str">
        <f>IF($B55="","",INDEX('Mar Detail'!$Y:$Y,MATCH($A55,'Mar Detail'!$A:$A,0)))</f>
        <v/>
      </c>
      <c r="L55" s="106" t="str">
        <f>IF($B55="","",INDEX('Mar Detail'!$Z:$Z,MATCH($A55,'Mar Detail'!$A:$A,0)))</f>
        <v/>
      </c>
      <c r="M55" s="106" t="str">
        <f>IF($B55="","",INDEX('Apr Detail'!$Y:$Y,MATCH($A55,'Apr Detail'!$A:$A,0)))</f>
        <v/>
      </c>
      <c r="N55" s="106" t="str">
        <f>IF($B55="","",INDEX('Apr Detail'!$Z:$Z,MATCH($A55,'Apr Detail'!$A:$A,0)))</f>
        <v/>
      </c>
      <c r="O55" s="106" t="str">
        <f>IF($B55="","",INDEX('May Detail'!$Y:$Y,MATCH($A55,'May Detail'!$A:$A,0)))</f>
        <v/>
      </c>
      <c r="P55" s="106" t="str">
        <f>IF($B55="","",INDEX('May Detail'!$Z:$Z,MATCH($A55,'May Detail'!$A:$A,0)))</f>
        <v/>
      </c>
      <c r="Q55" s="106" t="str">
        <f>IF($B55="","",INDEX('Jun Detail'!$Y:$Y,MATCH($A55,'Jun Detail'!$A:$A,0)))</f>
        <v/>
      </c>
      <c r="R55" s="106" t="str">
        <f>IF($B55="","",INDEX('Jun Detail'!$Z:$Z,MATCH($A55,'Jun Detail'!$A:$A,0)))</f>
        <v/>
      </c>
      <c r="S55" s="106" t="str">
        <f>IF($B55="","",INDEX('Jul Detail'!$Y:$Y,MATCH($A55,'Jul Detail'!$A:$A,0)))</f>
        <v/>
      </c>
      <c r="T55" s="106" t="str">
        <f>IF($B55="","",INDEX('Jul Detail'!$Z:$Z,MATCH($A55,'Jul Detail'!$A:$A,0)))</f>
        <v/>
      </c>
      <c r="U55" s="106" t="str" cm="1">
        <f t="array" ref="U55">IF($B55="","",IFERROR(SUMPRODUCT(--(Attendance!$E$2:$BI$2&lt;&gt;""),--(LOWER(IFERROR(INDEX(Attendance!$E:$BI,MATCH($A55,Attendance!$A:$A,0),0),""))="x"))/SUMPRODUCT(--(Attendance!$E$2:$BI$2&lt;&gt;"")),0))</f>
        <v/>
      </c>
      <c r="V55" s="106" t="str" cm="1">
        <f t="array" ref="V55">IF($B55="","",IFERROR(SUMPRODUCT(--(Attendance!$E$2:$BI$2=_xlfn.XLOOKUP(1001,'Point System'!$A:$A,'Point System'!$B:$B,"")),--(LOWER(IFERROR(INDEX(Attendance!$E:$BI,MATCH($A55,Attendance!$A:$A,0),0),""))="x"))/SUMPRODUCT(--(Attendance!$E$2:$BI$2=_xlfn.XLOOKUP(1001,'Point System'!$A:$A,'Point System'!$B:$B,""))),0))</f>
        <v/>
      </c>
      <c r="W55" s="39" t="str">
        <f t="shared" si="1"/>
        <v/>
      </c>
      <c r="X55" s="135" t="str">
        <f t="shared" si="2"/>
        <v/>
      </c>
    </row>
    <row r="56" spans="1:24" x14ac:dyDescent="0.25">
      <c r="A56" s="48">
        <f t="shared" si="0"/>
        <v>55</v>
      </c>
      <c r="B56" s="40" t="str">
        <f>IFERROR(INDEX(Attendance!$B:$B,MATCH($A56,Attendance!$A:$A,0)),"")&amp;""</f>
        <v/>
      </c>
      <c r="C56" s="40" t="str">
        <f>IFERROR(INDEX(Attendance!$C:$C,MATCH($A56,Attendance!$A:$A,0)),"")&amp;""</f>
        <v/>
      </c>
      <c r="D56" s="40" t="str">
        <f>IFERROR(INDEX(Attendance!$D:$D,MATCH($A56,Attendance!$A:$A,0)),"")&amp;""</f>
        <v/>
      </c>
      <c r="E56" s="107" t="str">
        <f>IF($B56="","",INDEX('Dec Detail'!$Z:$Z, MATCH($A56,'Dec Detail'!$A:$A, 0)))</f>
        <v/>
      </c>
      <c r="F56" s="107" t="str">
        <f>IF($B56="","",INDEX('Dec Detail'!$Z:$Z,MATCH($A56,'Dec Detail'!$A:$A,0)))</f>
        <v/>
      </c>
      <c r="G56" s="107" t="str">
        <f>IF($B56="","",INDEX('Jan Detail'!$Y:$Y,MATCH($A56,'Jan Detail'!$A:$A,0)))</f>
        <v/>
      </c>
      <c r="H56" s="107" t="str">
        <f>IF($B56="","",INDEX('Jan Detail'!$Z:$Z,MATCH($A56,'Jan Detail'!$A:$A,0)))</f>
        <v/>
      </c>
      <c r="I56" s="107" t="str">
        <f>IF($B56="","",INDEX('Feb Detail'!$Y:$Y,MATCH($A56,'Feb Detail'!$A:$A,0)))</f>
        <v/>
      </c>
      <c r="J56" s="107" t="str">
        <f>IF($B56="","",INDEX('Feb Detail'!$Z:$Z,MATCH($A56,'Feb Detail'!$A:$A,0)))</f>
        <v/>
      </c>
      <c r="K56" s="107" t="str">
        <f>IF($B56="","",INDEX('Mar Detail'!$Y:$Y,MATCH($A56,'Mar Detail'!$A:$A,0)))</f>
        <v/>
      </c>
      <c r="L56" s="107" t="str">
        <f>IF($B56="","",INDEX('Mar Detail'!$Z:$Z,MATCH($A56,'Mar Detail'!$A:$A,0)))</f>
        <v/>
      </c>
      <c r="M56" s="107" t="str">
        <f>IF($B56="","",INDEX('Apr Detail'!$Y:$Y,MATCH($A56,'Apr Detail'!$A:$A,0)))</f>
        <v/>
      </c>
      <c r="N56" s="107" t="str">
        <f>IF($B56="","",INDEX('Apr Detail'!$Z:$Z,MATCH($A56,'Apr Detail'!$A:$A,0)))</f>
        <v/>
      </c>
      <c r="O56" s="107" t="str">
        <f>IF($B56="","",INDEX('May Detail'!$Y:$Y,MATCH($A56,'May Detail'!$A:$A,0)))</f>
        <v/>
      </c>
      <c r="P56" s="107" t="str">
        <f>IF($B56="","",INDEX('May Detail'!$Z:$Z,MATCH($A56,'May Detail'!$A:$A,0)))</f>
        <v/>
      </c>
      <c r="Q56" s="107" t="str">
        <f>IF($B56="","",INDEX('Jun Detail'!$Y:$Y,MATCH($A56,'Jun Detail'!$A:$A,0)))</f>
        <v/>
      </c>
      <c r="R56" s="107" t="str">
        <f>IF($B56="","",INDEX('Jun Detail'!$Z:$Z,MATCH($A56,'Jun Detail'!$A:$A,0)))</f>
        <v/>
      </c>
      <c r="S56" s="107" t="str">
        <f>IF($B56="","",INDEX('Jul Detail'!$Y:$Y,MATCH($A56,'Jul Detail'!$A:$A,0)))</f>
        <v/>
      </c>
      <c r="T56" s="107" t="str">
        <f>IF($B56="","",INDEX('Jul Detail'!$Z:$Z,MATCH($A56,'Jul Detail'!$A:$A,0)))</f>
        <v/>
      </c>
      <c r="U56" s="107" t="str" cm="1">
        <f t="array" ref="U56">IF($B56="","",IFERROR(SUMPRODUCT(--(Attendance!$E$2:$BI$2&lt;&gt;""),--(LOWER(IFERROR(INDEX(Attendance!$E:$BI,MATCH($A56,Attendance!$A:$A,0),0),""))="x"))/SUMPRODUCT(--(Attendance!$E$2:$BI$2&lt;&gt;"")),0))</f>
        <v/>
      </c>
      <c r="V56" s="107" t="str" cm="1">
        <f t="array" ref="V56">IF($B56="","",IFERROR(SUMPRODUCT(--(Attendance!$E$2:$BI$2=_xlfn.XLOOKUP(1001,'Point System'!$A:$A,'Point System'!$B:$B,"")),--(LOWER(IFERROR(INDEX(Attendance!$E:$BI,MATCH($A56,Attendance!$A:$A,0),0),""))="x"))/SUMPRODUCT(--(Attendance!$E$2:$BI$2=_xlfn.XLOOKUP(1001,'Point System'!$A:$A,'Point System'!$B:$B,""))),0))</f>
        <v/>
      </c>
      <c r="W56" s="40" t="str">
        <f t="shared" si="1"/>
        <v/>
      </c>
      <c r="X56" s="136" t="str">
        <f t="shared" si="2"/>
        <v/>
      </c>
    </row>
    <row r="57" spans="1:24" x14ac:dyDescent="0.25">
      <c r="A57" s="47">
        <f t="shared" si="0"/>
        <v>56</v>
      </c>
      <c r="B57" s="39" t="str">
        <f>IFERROR(INDEX(Attendance!$B:$B,MATCH($A57,Attendance!$A:$A,0)),"")&amp;""</f>
        <v/>
      </c>
      <c r="C57" s="39" t="str">
        <f>IFERROR(INDEX(Attendance!$C:$C,MATCH($A57,Attendance!$A:$A,0)),"")&amp;""</f>
        <v/>
      </c>
      <c r="D57" s="39" t="str">
        <f>IFERROR(INDEX(Attendance!$D:$D,MATCH($A57,Attendance!$A:$A,0)),"")&amp;""</f>
        <v/>
      </c>
      <c r="E57" s="106" t="str">
        <f>IF($B57="","",INDEX('Dec Detail'!$Z:$Z, MATCH($A57,'Dec Detail'!$A:$A, 0)))</f>
        <v/>
      </c>
      <c r="F57" s="106" t="str">
        <f>IF($B57="","",INDEX('Dec Detail'!$Z:$Z,MATCH($A57,'Dec Detail'!$A:$A,0)))</f>
        <v/>
      </c>
      <c r="G57" s="106" t="str">
        <f>IF($B57="","",INDEX('Jan Detail'!$Y:$Y,MATCH($A57,'Jan Detail'!$A:$A,0)))</f>
        <v/>
      </c>
      <c r="H57" s="106" t="str">
        <f>IF($B57="","",INDEX('Jan Detail'!$Z:$Z,MATCH($A57,'Jan Detail'!$A:$A,0)))</f>
        <v/>
      </c>
      <c r="I57" s="106" t="str">
        <f>IF($B57="","",INDEX('Feb Detail'!$Y:$Y,MATCH($A57,'Feb Detail'!$A:$A,0)))</f>
        <v/>
      </c>
      <c r="J57" s="106" t="str">
        <f>IF($B57="","",INDEX('Feb Detail'!$Z:$Z,MATCH($A57,'Feb Detail'!$A:$A,0)))</f>
        <v/>
      </c>
      <c r="K57" s="106" t="str">
        <f>IF($B57="","",INDEX('Mar Detail'!$Y:$Y,MATCH($A57,'Mar Detail'!$A:$A,0)))</f>
        <v/>
      </c>
      <c r="L57" s="106" t="str">
        <f>IF($B57="","",INDEX('Mar Detail'!$Z:$Z,MATCH($A57,'Mar Detail'!$A:$A,0)))</f>
        <v/>
      </c>
      <c r="M57" s="106" t="str">
        <f>IF($B57="","",INDEX('Apr Detail'!$Y:$Y,MATCH($A57,'Apr Detail'!$A:$A,0)))</f>
        <v/>
      </c>
      <c r="N57" s="106" t="str">
        <f>IF($B57="","",INDEX('Apr Detail'!$Z:$Z,MATCH($A57,'Apr Detail'!$A:$A,0)))</f>
        <v/>
      </c>
      <c r="O57" s="106" t="str">
        <f>IF($B57="","",INDEX('May Detail'!$Y:$Y,MATCH($A57,'May Detail'!$A:$A,0)))</f>
        <v/>
      </c>
      <c r="P57" s="106" t="str">
        <f>IF($B57="","",INDEX('May Detail'!$Z:$Z,MATCH($A57,'May Detail'!$A:$A,0)))</f>
        <v/>
      </c>
      <c r="Q57" s="106" t="str">
        <f>IF($B57="","",INDEX('Jun Detail'!$Y:$Y,MATCH($A57,'Jun Detail'!$A:$A,0)))</f>
        <v/>
      </c>
      <c r="R57" s="106" t="str">
        <f>IF($B57="","",INDEX('Jun Detail'!$Z:$Z,MATCH($A57,'Jun Detail'!$A:$A,0)))</f>
        <v/>
      </c>
      <c r="S57" s="106" t="str">
        <f>IF($B57="","",INDEX('Jul Detail'!$Y:$Y,MATCH($A57,'Jul Detail'!$A:$A,0)))</f>
        <v/>
      </c>
      <c r="T57" s="106" t="str">
        <f>IF($B57="","",INDEX('Jul Detail'!$Z:$Z,MATCH($A57,'Jul Detail'!$A:$A,0)))</f>
        <v/>
      </c>
      <c r="U57" s="106" t="str" cm="1">
        <f t="array" ref="U57">IF($B57="","",IFERROR(SUMPRODUCT(--(Attendance!$E$2:$BI$2&lt;&gt;""),--(LOWER(IFERROR(INDEX(Attendance!$E:$BI,MATCH($A57,Attendance!$A:$A,0),0),""))="x"))/SUMPRODUCT(--(Attendance!$E$2:$BI$2&lt;&gt;"")),0))</f>
        <v/>
      </c>
      <c r="V57" s="106" t="str" cm="1">
        <f t="array" ref="V57">IF($B57="","",IFERROR(SUMPRODUCT(--(Attendance!$E$2:$BI$2=_xlfn.XLOOKUP(1001,'Point System'!$A:$A,'Point System'!$B:$B,"")),--(LOWER(IFERROR(INDEX(Attendance!$E:$BI,MATCH($A57,Attendance!$A:$A,0),0),""))="x"))/SUMPRODUCT(--(Attendance!$E$2:$BI$2=_xlfn.XLOOKUP(1001,'Point System'!$A:$A,'Point System'!$B:$B,""))),0))</f>
        <v/>
      </c>
      <c r="W57" s="39" t="str">
        <f t="shared" si="1"/>
        <v/>
      </c>
      <c r="X57" s="135" t="str">
        <f t="shared" si="2"/>
        <v/>
      </c>
    </row>
    <row r="58" spans="1:24" x14ac:dyDescent="0.25">
      <c r="A58" s="48">
        <f t="shared" si="0"/>
        <v>57</v>
      </c>
      <c r="B58" s="40" t="str">
        <f>IFERROR(INDEX(Attendance!$B:$B,MATCH($A58,Attendance!$A:$A,0)),"")&amp;""</f>
        <v/>
      </c>
      <c r="C58" s="40" t="str">
        <f>IFERROR(INDEX(Attendance!$C:$C,MATCH($A58,Attendance!$A:$A,0)),"")&amp;""</f>
        <v/>
      </c>
      <c r="D58" s="40" t="str">
        <f>IFERROR(INDEX(Attendance!$D:$D,MATCH($A58,Attendance!$A:$A,0)),"")&amp;""</f>
        <v/>
      </c>
      <c r="E58" s="107" t="str">
        <f>IF($B58="","",INDEX('Dec Detail'!$Z:$Z, MATCH($A58,'Dec Detail'!$A:$A, 0)))</f>
        <v/>
      </c>
      <c r="F58" s="107" t="str">
        <f>IF($B58="","",INDEX('Dec Detail'!$Z:$Z,MATCH($A58,'Dec Detail'!$A:$A,0)))</f>
        <v/>
      </c>
      <c r="G58" s="107" t="str">
        <f>IF($B58="","",INDEX('Jan Detail'!$Y:$Y,MATCH($A58,'Jan Detail'!$A:$A,0)))</f>
        <v/>
      </c>
      <c r="H58" s="107" t="str">
        <f>IF($B58="","",INDEX('Jan Detail'!$Z:$Z,MATCH($A58,'Jan Detail'!$A:$A,0)))</f>
        <v/>
      </c>
      <c r="I58" s="107" t="str">
        <f>IF($B58="","",INDEX('Feb Detail'!$Y:$Y,MATCH($A58,'Feb Detail'!$A:$A,0)))</f>
        <v/>
      </c>
      <c r="J58" s="107" t="str">
        <f>IF($B58="","",INDEX('Feb Detail'!$Z:$Z,MATCH($A58,'Feb Detail'!$A:$A,0)))</f>
        <v/>
      </c>
      <c r="K58" s="107" t="str">
        <f>IF($B58="","",INDEX('Mar Detail'!$Y:$Y,MATCH($A58,'Mar Detail'!$A:$A,0)))</f>
        <v/>
      </c>
      <c r="L58" s="107" t="str">
        <f>IF($B58="","",INDEX('Mar Detail'!$Z:$Z,MATCH($A58,'Mar Detail'!$A:$A,0)))</f>
        <v/>
      </c>
      <c r="M58" s="107" t="str">
        <f>IF($B58="","",INDEX('Apr Detail'!$Y:$Y,MATCH($A58,'Apr Detail'!$A:$A,0)))</f>
        <v/>
      </c>
      <c r="N58" s="107" t="str">
        <f>IF($B58="","",INDEX('Apr Detail'!$Z:$Z,MATCH($A58,'Apr Detail'!$A:$A,0)))</f>
        <v/>
      </c>
      <c r="O58" s="107" t="str">
        <f>IF($B58="","",INDEX('May Detail'!$Y:$Y,MATCH($A58,'May Detail'!$A:$A,0)))</f>
        <v/>
      </c>
      <c r="P58" s="107" t="str">
        <f>IF($B58="","",INDEX('May Detail'!$Z:$Z,MATCH($A58,'May Detail'!$A:$A,0)))</f>
        <v/>
      </c>
      <c r="Q58" s="107" t="str">
        <f>IF($B58="","",INDEX('Jun Detail'!$Y:$Y,MATCH($A58,'Jun Detail'!$A:$A,0)))</f>
        <v/>
      </c>
      <c r="R58" s="107" t="str">
        <f>IF($B58="","",INDEX('Jun Detail'!$Z:$Z,MATCH($A58,'Jun Detail'!$A:$A,0)))</f>
        <v/>
      </c>
      <c r="S58" s="107" t="str">
        <f>IF($B58="","",INDEX('Jul Detail'!$Y:$Y,MATCH($A58,'Jul Detail'!$A:$A,0)))</f>
        <v/>
      </c>
      <c r="T58" s="107" t="str">
        <f>IF($B58="","",INDEX('Jul Detail'!$Z:$Z,MATCH($A58,'Jul Detail'!$A:$A,0)))</f>
        <v/>
      </c>
      <c r="U58" s="107" t="str" cm="1">
        <f t="array" ref="U58">IF($B58="","",IFERROR(SUMPRODUCT(--(Attendance!$E$2:$BI$2&lt;&gt;""),--(LOWER(IFERROR(INDEX(Attendance!$E:$BI,MATCH($A58,Attendance!$A:$A,0),0),""))="x"))/SUMPRODUCT(--(Attendance!$E$2:$BI$2&lt;&gt;"")),0))</f>
        <v/>
      </c>
      <c r="V58" s="107" t="str" cm="1">
        <f t="array" ref="V58">IF($B58="","",IFERROR(SUMPRODUCT(--(Attendance!$E$2:$BI$2=_xlfn.XLOOKUP(1001,'Point System'!$A:$A,'Point System'!$B:$B,"")),--(LOWER(IFERROR(INDEX(Attendance!$E:$BI,MATCH($A58,Attendance!$A:$A,0),0),""))="x"))/SUMPRODUCT(--(Attendance!$E$2:$BI$2=_xlfn.XLOOKUP(1001,'Point System'!$A:$A,'Point System'!$B:$B,""))),0))</f>
        <v/>
      </c>
      <c r="W58" s="40" t="str">
        <f t="shared" si="1"/>
        <v/>
      </c>
      <c r="X58" s="136" t="str">
        <f t="shared" si="2"/>
        <v/>
      </c>
    </row>
    <row r="59" spans="1:24" x14ac:dyDescent="0.25">
      <c r="A59" s="47">
        <f t="shared" si="0"/>
        <v>58</v>
      </c>
      <c r="B59" s="39" t="str">
        <f>IFERROR(INDEX(Attendance!$B:$B,MATCH($A59,Attendance!$A:$A,0)),"")&amp;""</f>
        <v/>
      </c>
      <c r="C59" s="39" t="str">
        <f>IFERROR(INDEX(Attendance!$C:$C,MATCH($A59,Attendance!$A:$A,0)),"")&amp;""</f>
        <v/>
      </c>
      <c r="D59" s="39" t="str">
        <f>IFERROR(INDEX(Attendance!$D:$D,MATCH($A59,Attendance!$A:$A,0)),"")&amp;""</f>
        <v/>
      </c>
      <c r="E59" s="106" t="str">
        <f>IF($B59="","",INDEX('Dec Detail'!$Z:$Z, MATCH($A59,'Dec Detail'!$A:$A, 0)))</f>
        <v/>
      </c>
      <c r="F59" s="106" t="str">
        <f>IF($B59="","",INDEX('Dec Detail'!$Z:$Z,MATCH($A59,'Dec Detail'!$A:$A,0)))</f>
        <v/>
      </c>
      <c r="G59" s="106" t="str">
        <f>IF($B59="","",INDEX('Jan Detail'!$Y:$Y,MATCH($A59,'Jan Detail'!$A:$A,0)))</f>
        <v/>
      </c>
      <c r="H59" s="106" t="str">
        <f>IF($B59="","",INDEX('Jan Detail'!$Z:$Z,MATCH($A59,'Jan Detail'!$A:$A,0)))</f>
        <v/>
      </c>
      <c r="I59" s="106" t="str">
        <f>IF($B59="","",INDEX('Feb Detail'!$Y:$Y,MATCH($A59,'Feb Detail'!$A:$A,0)))</f>
        <v/>
      </c>
      <c r="J59" s="106" t="str">
        <f>IF($B59="","",INDEX('Feb Detail'!$Z:$Z,MATCH($A59,'Feb Detail'!$A:$A,0)))</f>
        <v/>
      </c>
      <c r="K59" s="106" t="str">
        <f>IF($B59="","",INDEX('Mar Detail'!$Y:$Y,MATCH($A59,'Mar Detail'!$A:$A,0)))</f>
        <v/>
      </c>
      <c r="L59" s="106" t="str">
        <f>IF($B59="","",INDEX('Mar Detail'!$Z:$Z,MATCH($A59,'Mar Detail'!$A:$A,0)))</f>
        <v/>
      </c>
      <c r="M59" s="106" t="str">
        <f>IF($B59="","",INDEX('Apr Detail'!$Y:$Y,MATCH($A59,'Apr Detail'!$A:$A,0)))</f>
        <v/>
      </c>
      <c r="N59" s="106" t="str">
        <f>IF($B59="","",INDEX('Apr Detail'!$Z:$Z,MATCH($A59,'Apr Detail'!$A:$A,0)))</f>
        <v/>
      </c>
      <c r="O59" s="106" t="str">
        <f>IF($B59="","",INDEX('May Detail'!$Y:$Y,MATCH($A59,'May Detail'!$A:$A,0)))</f>
        <v/>
      </c>
      <c r="P59" s="106" t="str">
        <f>IF($B59="","",INDEX('May Detail'!$Z:$Z,MATCH($A59,'May Detail'!$A:$A,0)))</f>
        <v/>
      </c>
      <c r="Q59" s="106" t="str">
        <f>IF($B59="","",INDEX('Jun Detail'!$Y:$Y,MATCH($A59,'Jun Detail'!$A:$A,0)))</f>
        <v/>
      </c>
      <c r="R59" s="106" t="str">
        <f>IF($B59="","",INDEX('Jun Detail'!$Z:$Z,MATCH($A59,'Jun Detail'!$A:$A,0)))</f>
        <v/>
      </c>
      <c r="S59" s="106" t="str">
        <f>IF($B59="","",INDEX('Jul Detail'!$Y:$Y,MATCH($A59,'Jul Detail'!$A:$A,0)))</f>
        <v/>
      </c>
      <c r="T59" s="106" t="str">
        <f>IF($B59="","",INDEX('Jul Detail'!$Z:$Z,MATCH($A59,'Jul Detail'!$A:$A,0)))</f>
        <v/>
      </c>
      <c r="U59" s="106" t="str" cm="1">
        <f t="array" ref="U59">IF($B59="","",IFERROR(SUMPRODUCT(--(Attendance!$E$2:$BI$2&lt;&gt;""),--(LOWER(IFERROR(INDEX(Attendance!$E:$BI,MATCH($A59,Attendance!$A:$A,0),0),""))="x"))/SUMPRODUCT(--(Attendance!$E$2:$BI$2&lt;&gt;"")),0))</f>
        <v/>
      </c>
      <c r="V59" s="106" t="str" cm="1">
        <f t="array" ref="V59">IF($B59="","",IFERROR(SUMPRODUCT(--(Attendance!$E$2:$BI$2=_xlfn.XLOOKUP(1001,'Point System'!$A:$A,'Point System'!$B:$B,"")),--(LOWER(IFERROR(INDEX(Attendance!$E:$BI,MATCH($A59,Attendance!$A:$A,0),0),""))="x"))/SUMPRODUCT(--(Attendance!$E$2:$BI$2=_xlfn.XLOOKUP(1001,'Point System'!$A:$A,'Point System'!$B:$B,""))),0))</f>
        <v/>
      </c>
      <c r="W59" s="39" t="str">
        <f t="shared" si="1"/>
        <v/>
      </c>
      <c r="X59" s="135" t="str">
        <f t="shared" si="2"/>
        <v/>
      </c>
    </row>
    <row r="60" spans="1:24" x14ac:dyDescent="0.25">
      <c r="A60" s="48">
        <f t="shared" si="0"/>
        <v>59</v>
      </c>
      <c r="B60" s="40" t="str">
        <f>IFERROR(INDEX(Attendance!$B:$B,MATCH($A60,Attendance!$A:$A,0)),"")&amp;""</f>
        <v/>
      </c>
      <c r="C60" s="40" t="str">
        <f>IFERROR(INDEX(Attendance!$C:$C,MATCH($A60,Attendance!$A:$A,0)),"")&amp;""</f>
        <v/>
      </c>
      <c r="D60" s="40" t="str">
        <f>IFERROR(INDEX(Attendance!$D:$D,MATCH($A60,Attendance!$A:$A,0)),"")&amp;""</f>
        <v/>
      </c>
      <c r="E60" s="107" t="str">
        <f>IF($B60="","",INDEX('Dec Detail'!$Z:$Z, MATCH($A60,'Dec Detail'!$A:$A, 0)))</f>
        <v/>
      </c>
      <c r="F60" s="107" t="str">
        <f>IF($B60="","",INDEX('Dec Detail'!$Z:$Z,MATCH($A60,'Dec Detail'!$A:$A,0)))</f>
        <v/>
      </c>
      <c r="G60" s="107" t="str">
        <f>IF($B60="","",INDEX('Jan Detail'!$Y:$Y,MATCH($A60,'Jan Detail'!$A:$A,0)))</f>
        <v/>
      </c>
      <c r="H60" s="107" t="str">
        <f>IF($B60="","",INDEX('Jan Detail'!$Z:$Z,MATCH($A60,'Jan Detail'!$A:$A,0)))</f>
        <v/>
      </c>
      <c r="I60" s="107" t="str">
        <f>IF($B60="","",INDEX('Feb Detail'!$Y:$Y,MATCH($A60,'Feb Detail'!$A:$A,0)))</f>
        <v/>
      </c>
      <c r="J60" s="107" t="str">
        <f>IF($B60="","",INDEX('Feb Detail'!$Z:$Z,MATCH($A60,'Feb Detail'!$A:$A,0)))</f>
        <v/>
      </c>
      <c r="K60" s="107" t="str">
        <f>IF($B60="","",INDEX('Mar Detail'!$Y:$Y,MATCH($A60,'Mar Detail'!$A:$A,0)))</f>
        <v/>
      </c>
      <c r="L60" s="107" t="str">
        <f>IF($B60="","",INDEX('Mar Detail'!$Z:$Z,MATCH($A60,'Mar Detail'!$A:$A,0)))</f>
        <v/>
      </c>
      <c r="M60" s="107" t="str">
        <f>IF($B60="","",INDEX('Apr Detail'!$Y:$Y,MATCH($A60,'Apr Detail'!$A:$A,0)))</f>
        <v/>
      </c>
      <c r="N60" s="107" t="str">
        <f>IF($B60="","",INDEX('Apr Detail'!$Z:$Z,MATCH($A60,'Apr Detail'!$A:$A,0)))</f>
        <v/>
      </c>
      <c r="O60" s="107" t="str">
        <f>IF($B60="","",INDEX('May Detail'!$Y:$Y,MATCH($A60,'May Detail'!$A:$A,0)))</f>
        <v/>
      </c>
      <c r="P60" s="107" t="str">
        <f>IF($B60="","",INDEX('May Detail'!$Z:$Z,MATCH($A60,'May Detail'!$A:$A,0)))</f>
        <v/>
      </c>
      <c r="Q60" s="107" t="str">
        <f>IF($B60="","",INDEX('Jun Detail'!$Y:$Y,MATCH($A60,'Jun Detail'!$A:$A,0)))</f>
        <v/>
      </c>
      <c r="R60" s="107" t="str">
        <f>IF($B60="","",INDEX('Jun Detail'!$Z:$Z,MATCH($A60,'Jun Detail'!$A:$A,0)))</f>
        <v/>
      </c>
      <c r="S60" s="107" t="str">
        <f>IF($B60="","",INDEX('Jul Detail'!$Y:$Y,MATCH($A60,'Jul Detail'!$A:$A,0)))</f>
        <v/>
      </c>
      <c r="T60" s="107" t="str">
        <f>IF($B60="","",INDEX('Jul Detail'!$Z:$Z,MATCH($A60,'Jul Detail'!$A:$A,0)))</f>
        <v/>
      </c>
      <c r="U60" s="107" t="str" cm="1">
        <f t="array" ref="U60">IF($B60="","",IFERROR(SUMPRODUCT(--(Attendance!$E$2:$BI$2&lt;&gt;""),--(LOWER(IFERROR(INDEX(Attendance!$E:$BI,MATCH($A60,Attendance!$A:$A,0),0),""))="x"))/SUMPRODUCT(--(Attendance!$E$2:$BI$2&lt;&gt;"")),0))</f>
        <v/>
      </c>
      <c r="V60" s="107" t="str" cm="1">
        <f t="array" ref="V60">IF($B60="","",IFERROR(SUMPRODUCT(--(Attendance!$E$2:$BI$2=_xlfn.XLOOKUP(1001,'Point System'!$A:$A,'Point System'!$B:$B,"")),--(LOWER(IFERROR(INDEX(Attendance!$E:$BI,MATCH($A60,Attendance!$A:$A,0),0),""))="x"))/SUMPRODUCT(--(Attendance!$E$2:$BI$2=_xlfn.XLOOKUP(1001,'Point System'!$A:$A,'Point System'!$B:$B,""))),0))</f>
        <v/>
      </c>
      <c r="W60" s="40" t="str">
        <f t="shared" si="1"/>
        <v/>
      </c>
      <c r="X60" s="136" t="str">
        <f t="shared" si="2"/>
        <v/>
      </c>
    </row>
    <row r="61" spans="1:24" x14ac:dyDescent="0.25">
      <c r="A61" s="47">
        <f t="shared" si="0"/>
        <v>60</v>
      </c>
      <c r="B61" s="39" t="str">
        <f>IFERROR(INDEX(Attendance!$B:$B,MATCH($A61,Attendance!$A:$A,0)),"")&amp;""</f>
        <v/>
      </c>
      <c r="C61" s="39" t="str">
        <f>IFERROR(INDEX(Attendance!$C:$C,MATCH($A61,Attendance!$A:$A,0)),"")&amp;""</f>
        <v/>
      </c>
      <c r="D61" s="39" t="str">
        <f>IFERROR(INDEX(Attendance!$D:$D,MATCH($A61,Attendance!$A:$A,0)),"")&amp;""</f>
        <v/>
      </c>
      <c r="E61" s="106" t="str">
        <f>IF($B61="","",INDEX('Dec Detail'!$Z:$Z, MATCH($A61,'Dec Detail'!$A:$A, 0)))</f>
        <v/>
      </c>
      <c r="F61" s="106" t="str">
        <f>IF($B61="","",INDEX('Dec Detail'!$Z:$Z,MATCH($A61,'Dec Detail'!$A:$A,0)))</f>
        <v/>
      </c>
      <c r="G61" s="106" t="str">
        <f>IF($B61="","",INDEX('Jan Detail'!$Y:$Y,MATCH($A61,'Jan Detail'!$A:$A,0)))</f>
        <v/>
      </c>
      <c r="H61" s="106" t="str">
        <f>IF($B61="","",INDEX('Jan Detail'!$Z:$Z,MATCH($A61,'Jan Detail'!$A:$A,0)))</f>
        <v/>
      </c>
      <c r="I61" s="106" t="str">
        <f>IF($B61="","",INDEX('Feb Detail'!$Y:$Y,MATCH($A61,'Feb Detail'!$A:$A,0)))</f>
        <v/>
      </c>
      <c r="J61" s="106" t="str">
        <f>IF($B61="","",INDEX('Feb Detail'!$Z:$Z,MATCH($A61,'Feb Detail'!$A:$A,0)))</f>
        <v/>
      </c>
      <c r="K61" s="106" t="str">
        <f>IF($B61="","",INDEX('Mar Detail'!$Y:$Y,MATCH($A61,'Mar Detail'!$A:$A,0)))</f>
        <v/>
      </c>
      <c r="L61" s="106" t="str">
        <f>IF($B61="","",INDEX('Mar Detail'!$Z:$Z,MATCH($A61,'Mar Detail'!$A:$A,0)))</f>
        <v/>
      </c>
      <c r="M61" s="106" t="str">
        <f>IF($B61="","",INDEX('Apr Detail'!$Y:$Y,MATCH($A61,'Apr Detail'!$A:$A,0)))</f>
        <v/>
      </c>
      <c r="N61" s="106" t="str">
        <f>IF($B61="","",INDEX('Apr Detail'!$Z:$Z,MATCH($A61,'Apr Detail'!$A:$A,0)))</f>
        <v/>
      </c>
      <c r="O61" s="106" t="str">
        <f>IF($B61="","",INDEX('May Detail'!$Y:$Y,MATCH($A61,'May Detail'!$A:$A,0)))</f>
        <v/>
      </c>
      <c r="P61" s="106" t="str">
        <f>IF($B61="","",INDEX('May Detail'!$Z:$Z,MATCH($A61,'May Detail'!$A:$A,0)))</f>
        <v/>
      </c>
      <c r="Q61" s="106" t="str">
        <f>IF($B61="","",INDEX('Jun Detail'!$Y:$Y,MATCH($A61,'Jun Detail'!$A:$A,0)))</f>
        <v/>
      </c>
      <c r="R61" s="106" t="str">
        <f>IF($B61="","",INDEX('Jun Detail'!$Z:$Z,MATCH($A61,'Jun Detail'!$A:$A,0)))</f>
        <v/>
      </c>
      <c r="S61" s="106" t="str">
        <f>IF($B61="","",INDEX('Jul Detail'!$Y:$Y,MATCH($A61,'Jul Detail'!$A:$A,0)))</f>
        <v/>
      </c>
      <c r="T61" s="106" t="str">
        <f>IF($B61="","",INDEX('Jul Detail'!$Z:$Z,MATCH($A61,'Jul Detail'!$A:$A,0)))</f>
        <v/>
      </c>
      <c r="U61" s="106" t="str" cm="1">
        <f t="array" ref="U61">IF($B61="","",IFERROR(SUMPRODUCT(--(Attendance!$E$2:$BI$2&lt;&gt;""),--(LOWER(IFERROR(INDEX(Attendance!$E:$BI,MATCH($A61,Attendance!$A:$A,0),0),""))="x"))/SUMPRODUCT(--(Attendance!$E$2:$BI$2&lt;&gt;"")),0))</f>
        <v/>
      </c>
      <c r="V61" s="106" t="str" cm="1">
        <f t="array" ref="V61">IF($B61="","",IFERROR(SUMPRODUCT(--(Attendance!$E$2:$BI$2=_xlfn.XLOOKUP(1001,'Point System'!$A:$A,'Point System'!$B:$B,"")),--(LOWER(IFERROR(INDEX(Attendance!$E:$BI,MATCH($A61,Attendance!$A:$A,0),0),""))="x"))/SUMPRODUCT(--(Attendance!$E$2:$BI$2=_xlfn.XLOOKUP(1001,'Point System'!$A:$A,'Point System'!$B:$B,""))),0))</f>
        <v/>
      </c>
      <c r="W61" s="39" t="str">
        <f t="shared" si="1"/>
        <v/>
      </c>
      <c r="X61" s="135" t="str">
        <f t="shared" si="2"/>
        <v/>
      </c>
    </row>
    <row r="62" spans="1:24" x14ac:dyDescent="0.25">
      <c r="A62" s="48">
        <f t="shared" si="0"/>
        <v>61</v>
      </c>
      <c r="B62" s="40" t="str">
        <f>IFERROR(INDEX(Attendance!$B:$B,MATCH($A62,Attendance!$A:$A,0)),"")&amp;""</f>
        <v/>
      </c>
      <c r="C62" s="40" t="str">
        <f>IFERROR(INDEX(Attendance!$C:$C,MATCH($A62,Attendance!$A:$A,0)),"")&amp;""</f>
        <v/>
      </c>
      <c r="D62" s="40" t="str">
        <f>IFERROR(INDEX(Attendance!$D:$D,MATCH($A62,Attendance!$A:$A,0)),"")&amp;""</f>
        <v/>
      </c>
      <c r="E62" s="107" t="str">
        <f>IF($B62="","",INDEX('Dec Detail'!$Z:$Z, MATCH($A62,'Dec Detail'!$A:$A, 0)))</f>
        <v/>
      </c>
      <c r="F62" s="107" t="str">
        <f>IF($B62="","",INDEX('Dec Detail'!$Z:$Z,MATCH($A62,'Dec Detail'!$A:$A,0)))</f>
        <v/>
      </c>
      <c r="G62" s="107" t="str">
        <f>IF($B62="","",INDEX('Jan Detail'!$Y:$Y,MATCH($A62,'Jan Detail'!$A:$A,0)))</f>
        <v/>
      </c>
      <c r="H62" s="107" t="str">
        <f>IF($B62="","",INDEX('Jan Detail'!$Z:$Z,MATCH($A62,'Jan Detail'!$A:$A,0)))</f>
        <v/>
      </c>
      <c r="I62" s="107" t="str">
        <f>IF($B62="","",INDEX('Feb Detail'!$Y:$Y,MATCH($A62,'Feb Detail'!$A:$A,0)))</f>
        <v/>
      </c>
      <c r="J62" s="107" t="str">
        <f>IF($B62="","",INDEX('Feb Detail'!$Z:$Z,MATCH($A62,'Feb Detail'!$A:$A,0)))</f>
        <v/>
      </c>
      <c r="K62" s="107" t="str">
        <f>IF($B62="","",INDEX('Mar Detail'!$Y:$Y,MATCH($A62,'Mar Detail'!$A:$A,0)))</f>
        <v/>
      </c>
      <c r="L62" s="107" t="str">
        <f>IF($B62="","",INDEX('Mar Detail'!$Z:$Z,MATCH($A62,'Mar Detail'!$A:$A,0)))</f>
        <v/>
      </c>
      <c r="M62" s="107" t="str">
        <f>IF($B62="","",INDEX('Apr Detail'!$Y:$Y,MATCH($A62,'Apr Detail'!$A:$A,0)))</f>
        <v/>
      </c>
      <c r="N62" s="107" t="str">
        <f>IF($B62="","",INDEX('Apr Detail'!$Z:$Z,MATCH($A62,'Apr Detail'!$A:$A,0)))</f>
        <v/>
      </c>
      <c r="O62" s="107" t="str">
        <f>IF($B62="","",INDEX('May Detail'!$Y:$Y,MATCH($A62,'May Detail'!$A:$A,0)))</f>
        <v/>
      </c>
      <c r="P62" s="107" t="str">
        <f>IF($B62="","",INDEX('May Detail'!$Z:$Z,MATCH($A62,'May Detail'!$A:$A,0)))</f>
        <v/>
      </c>
      <c r="Q62" s="107" t="str">
        <f>IF($B62="","",INDEX('Jun Detail'!$Y:$Y,MATCH($A62,'Jun Detail'!$A:$A,0)))</f>
        <v/>
      </c>
      <c r="R62" s="107" t="str">
        <f>IF($B62="","",INDEX('Jun Detail'!$Z:$Z,MATCH($A62,'Jun Detail'!$A:$A,0)))</f>
        <v/>
      </c>
      <c r="S62" s="107" t="str">
        <f>IF($B62="","",INDEX('Jul Detail'!$Y:$Y,MATCH($A62,'Jul Detail'!$A:$A,0)))</f>
        <v/>
      </c>
      <c r="T62" s="107" t="str">
        <f>IF($B62="","",INDEX('Jul Detail'!$Z:$Z,MATCH($A62,'Jul Detail'!$A:$A,0)))</f>
        <v/>
      </c>
      <c r="U62" s="107" t="str" cm="1">
        <f t="array" ref="U62">IF($B62="","",IFERROR(SUMPRODUCT(--(Attendance!$E$2:$BI$2&lt;&gt;""),--(LOWER(IFERROR(INDEX(Attendance!$E:$BI,MATCH($A62,Attendance!$A:$A,0),0),""))="x"))/SUMPRODUCT(--(Attendance!$E$2:$BI$2&lt;&gt;"")),0))</f>
        <v/>
      </c>
      <c r="V62" s="107" t="str" cm="1">
        <f t="array" ref="V62">IF($B62="","",IFERROR(SUMPRODUCT(--(Attendance!$E$2:$BI$2=_xlfn.XLOOKUP(1001,'Point System'!$A:$A,'Point System'!$B:$B,"")),--(LOWER(IFERROR(INDEX(Attendance!$E:$BI,MATCH($A62,Attendance!$A:$A,0),0),""))="x"))/SUMPRODUCT(--(Attendance!$E$2:$BI$2=_xlfn.XLOOKUP(1001,'Point System'!$A:$A,'Point System'!$B:$B,""))),0))</f>
        <v/>
      </c>
      <c r="W62" s="40" t="str">
        <f t="shared" si="1"/>
        <v/>
      </c>
      <c r="X62" s="136" t="str">
        <f t="shared" si="2"/>
        <v/>
      </c>
    </row>
    <row r="63" spans="1:24" x14ac:dyDescent="0.25">
      <c r="A63" s="47">
        <f t="shared" si="0"/>
        <v>62</v>
      </c>
      <c r="B63" s="39" t="str">
        <f>IFERROR(INDEX(Attendance!$B:$B,MATCH($A63,Attendance!$A:$A,0)),"")&amp;""</f>
        <v/>
      </c>
      <c r="C63" s="39" t="str">
        <f>IFERROR(INDEX(Attendance!$C:$C,MATCH($A63,Attendance!$A:$A,0)),"")&amp;""</f>
        <v/>
      </c>
      <c r="D63" s="39" t="str">
        <f>IFERROR(INDEX(Attendance!$D:$D,MATCH($A63,Attendance!$A:$A,0)),"")&amp;""</f>
        <v/>
      </c>
      <c r="E63" s="106" t="str">
        <f>IF($B63="","",INDEX('Dec Detail'!$Z:$Z, MATCH($A63,'Dec Detail'!$A:$A, 0)))</f>
        <v/>
      </c>
      <c r="F63" s="106" t="str">
        <f>IF($B63="","",INDEX('Dec Detail'!$Z:$Z,MATCH($A63,'Dec Detail'!$A:$A,0)))</f>
        <v/>
      </c>
      <c r="G63" s="106" t="str">
        <f>IF($B63="","",INDEX('Jan Detail'!$Y:$Y,MATCH($A63,'Jan Detail'!$A:$A,0)))</f>
        <v/>
      </c>
      <c r="H63" s="106" t="str">
        <f>IF($B63="","",INDEX('Jan Detail'!$Z:$Z,MATCH($A63,'Jan Detail'!$A:$A,0)))</f>
        <v/>
      </c>
      <c r="I63" s="106" t="str">
        <f>IF($B63="","",INDEX('Feb Detail'!$Y:$Y,MATCH($A63,'Feb Detail'!$A:$A,0)))</f>
        <v/>
      </c>
      <c r="J63" s="106" t="str">
        <f>IF($B63="","",INDEX('Feb Detail'!$Z:$Z,MATCH($A63,'Feb Detail'!$A:$A,0)))</f>
        <v/>
      </c>
      <c r="K63" s="106" t="str">
        <f>IF($B63="","",INDEX('Mar Detail'!$Y:$Y,MATCH($A63,'Mar Detail'!$A:$A,0)))</f>
        <v/>
      </c>
      <c r="L63" s="106" t="str">
        <f>IF($B63="","",INDEX('Mar Detail'!$Z:$Z,MATCH($A63,'Mar Detail'!$A:$A,0)))</f>
        <v/>
      </c>
      <c r="M63" s="106" t="str">
        <f>IF($B63="","",INDEX('Apr Detail'!$Y:$Y,MATCH($A63,'Apr Detail'!$A:$A,0)))</f>
        <v/>
      </c>
      <c r="N63" s="106" t="str">
        <f>IF($B63="","",INDEX('Apr Detail'!$Z:$Z,MATCH($A63,'Apr Detail'!$A:$A,0)))</f>
        <v/>
      </c>
      <c r="O63" s="106" t="str">
        <f>IF($B63="","",INDEX('May Detail'!$Y:$Y,MATCH($A63,'May Detail'!$A:$A,0)))</f>
        <v/>
      </c>
      <c r="P63" s="106" t="str">
        <f>IF($B63="","",INDEX('May Detail'!$Z:$Z,MATCH($A63,'May Detail'!$A:$A,0)))</f>
        <v/>
      </c>
      <c r="Q63" s="106" t="str">
        <f>IF($B63="","",INDEX('Jun Detail'!$Y:$Y,MATCH($A63,'Jun Detail'!$A:$A,0)))</f>
        <v/>
      </c>
      <c r="R63" s="106" t="str">
        <f>IF($B63="","",INDEX('Jun Detail'!$Z:$Z,MATCH($A63,'Jun Detail'!$A:$A,0)))</f>
        <v/>
      </c>
      <c r="S63" s="106" t="str">
        <f>IF($B63="","",INDEX('Jul Detail'!$Y:$Y,MATCH($A63,'Jul Detail'!$A:$A,0)))</f>
        <v/>
      </c>
      <c r="T63" s="106" t="str">
        <f>IF($B63="","",INDEX('Jul Detail'!$Z:$Z,MATCH($A63,'Jul Detail'!$A:$A,0)))</f>
        <v/>
      </c>
      <c r="U63" s="106" t="str" cm="1">
        <f t="array" ref="U63">IF($B63="","",IFERROR(SUMPRODUCT(--(Attendance!$E$2:$BI$2&lt;&gt;""),--(LOWER(IFERROR(INDEX(Attendance!$E:$BI,MATCH($A63,Attendance!$A:$A,0),0),""))="x"))/SUMPRODUCT(--(Attendance!$E$2:$BI$2&lt;&gt;"")),0))</f>
        <v/>
      </c>
      <c r="V63" s="106" t="str" cm="1">
        <f t="array" ref="V63">IF($B63="","",IFERROR(SUMPRODUCT(--(Attendance!$E$2:$BI$2=_xlfn.XLOOKUP(1001,'Point System'!$A:$A,'Point System'!$B:$B,"")),--(LOWER(IFERROR(INDEX(Attendance!$E:$BI,MATCH($A63,Attendance!$A:$A,0),0),""))="x"))/SUMPRODUCT(--(Attendance!$E$2:$BI$2=_xlfn.XLOOKUP(1001,'Point System'!$A:$A,'Point System'!$B:$B,""))),0))</f>
        <v/>
      </c>
      <c r="W63" s="39" t="str">
        <f t="shared" si="1"/>
        <v/>
      </c>
      <c r="X63" s="135" t="str">
        <f t="shared" si="2"/>
        <v/>
      </c>
    </row>
    <row r="64" spans="1:24" x14ac:dyDescent="0.25">
      <c r="A64" s="48">
        <f t="shared" si="0"/>
        <v>63</v>
      </c>
      <c r="B64" s="40" t="str">
        <f>IFERROR(INDEX(Attendance!$B:$B,MATCH($A64,Attendance!$A:$A,0)),"")&amp;""</f>
        <v/>
      </c>
      <c r="C64" s="40" t="str">
        <f>IFERROR(INDEX(Attendance!$C:$C,MATCH($A64,Attendance!$A:$A,0)),"")&amp;""</f>
        <v/>
      </c>
      <c r="D64" s="40" t="str">
        <f>IFERROR(INDEX(Attendance!$D:$D,MATCH($A64,Attendance!$A:$A,0)),"")&amp;""</f>
        <v/>
      </c>
      <c r="E64" s="107" t="str">
        <f>IF($B64="","",INDEX('Dec Detail'!$Z:$Z, MATCH($A64,'Dec Detail'!$A:$A, 0)))</f>
        <v/>
      </c>
      <c r="F64" s="107" t="str">
        <f>IF($B64="","",INDEX('Dec Detail'!$Z:$Z,MATCH($A64,'Dec Detail'!$A:$A,0)))</f>
        <v/>
      </c>
      <c r="G64" s="107" t="str">
        <f>IF($B64="","",INDEX('Jan Detail'!$Y:$Y,MATCH($A64,'Jan Detail'!$A:$A,0)))</f>
        <v/>
      </c>
      <c r="H64" s="107" t="str">
        <f>IF($B64="","",INDEX('Jan Detail'!$Z:$Z,MATCH($A64,'Jan Detail'!$A:$A,0)))</f>
        <v/>
      </c>
      <c r="I64" s="107" t="str">
        <f>IF($B64="","",INDEX('Feb Detail'!$Y:$Y,MATCH($A64,'Feb Detail'!$A:$A,0)))</f>
        <v/>
      </c>
      <c r="J64" s="107" t="str">
        <f>IF($B64="","",INDEX('Feb Detail'!$Z:$Z,MATCH($A64,'Feb Detail'!$A:$A,0)))</f>
        <v/>
      </c>
      <c r="K64" s="107" t="str">
        <f>IF($B64="","",INDEX('Mar Detail'!$Y:$Y,MATCH($A64,'Mar Detail'!$A:$A,0)))</f>
        <v/>
      </c>
      <c r="L64" s="107" t="str">
        <f>IF($B64="","",INDEX('Mar Detail'!$Z:$Z,MATCH($A64,'Mar Detail'!$A:$A,0)))</f>
        <v/>
      </c>
      <c r="M64" s="107" t="str">
        <f>IF($B64="","",INDEX('Apr Detail'!$Y:$Y,MATCH($A64,'Apr Detail'!$A:$A,0)))</f>
        <v/>
      </c>
      <c r="N64" s="107" t="str">
        <f>IF($B64="","",INDEX('Apr Detail'!$Z:$Z,MATCH($A64,'Apr Detail'!$A:$A,0)))</f>
        <v/>
      </c>
      <c r="O64" s="107" t="str">
        <f>IF($B64="","",INDEX('May Detail'!$Y:$Y,MATCH($A64,'May Detail'!$A:$A,0)))</f>
        <v/>
      </c>
      <c r="P64" s="107" t="str">
        <f>IF($B64="","",INDEX('May Detail'!$Z:$Z,MATCH($A64,'May Detail'!$A:$A,0)))</f>
        <v/>
      </c>
      <c r="Q64" s="107" t="str">
        <f>IF($B64="","",INDEX('Jun Detail'!$Y:$Y,MATCH($A64,'Jun Detail'!$A:$A,0)))</f>
        <v/>
      </c>
      <c r="R64" s="107" t="str">
        <f>IF($B64="","",INDEX('Jun Detail'!$Z:$Z,MATCH($A64,'Jun Detail'!$A:$A,0)))</f>
        <v/>
      </c>
      <c r="S64" s="107" t="str">
        <f>IF($B64="","",INDEX('Jul Detail'!$Y:$Y,MATCH($A64,'Jul Detail'!$A:$A,0)))</f>
        <v/>
      </c>
      <c r="T64" s="107" t="str">
        <f>IF($B64="","",INDEX('Jul Detail'!$Z:$Z,MATCH($A64,'Jul Detail'!$A:$A,0)))</f>
        <v/>
      </c>
      <c r="U64" s="107" t="str" cm="1">
        <f t="array" ref="U64">IF($B64="","",IFERROR(SUMPRODUCT(--(Attendance!$E$2:$BI$2&lt;&gt;""),--(LOWER(IFERROR(INDEX(Attendance!$E:$BI,MATCH($A64,Attendance!$A:$A,0),0),""))="x"))/SUMPRODUCT(--(Attendance!$E$2:$BI$2&lt;&gt;"")),0))</f>
        <v/>
      </c>
      <c r="V64" s="107" t="str" cm="1">
        <f t="array" ref="V64">IF($B64="","",IFERROR(SUMPRODUCT(--(Attendance!$E$2:$BI$2=_xlfn.XLOOKUP(1001,'Point System'!$A:$A,'Point System'!$B:$B,"")),--(LOWER(IFERROR(INDEX(Attendance!$E:$BI,MATCH($A64,Attendance!$A:$A,0),0),""))="x"))/SUMPRODUCT(--(Attendance!$E$2:$BI$2=_xlfn.XLOOKUP(1001,'Point System'!$A:$A,'Point System'!$B:$B,""))),0))</f>
        <v/>
      </c>
      <c r="W64" s="40" t="str">
        <f t="shared" si="1"/>
        <v/>
      </c>
      <c r="X64" s="136" t="str">
        <f t="shared" si="2"/>
        <v/>
      </c>
    </row>
    <row r="65" spans="1:24" x14ac:dyDescent="0.25">
      <c r="A65" s="47">
        <f t="shared" si="0"/>
        <v>64</v>
      </c>
      <c r="B65" s="39" t="str">
        <f>IFERROR(INDEX(Attendance!$B:$B,MATCH($A65,Attendance!$A:$A,0)),"")&amp;""</f>
        <v/>
      </c>
      <c r="C65" s="39" t="str">
        <f>IFERROR(INDEX(Attendance!$C:$C,MATCH($A65,Attendance!$A:$A,0)),"")&amp;""</f>
        <v/>
      </c>
      <c r="D65" s="39" t="str">
        <f>IFERROR(INDEX(Attendance!$D:$D,MATCH($A65,Attendance!$A:$A,0)),"")&amp;""</f>
        <v/>
      </c>
      <c r="E65" s="106" t="str">
        <f>IF($B65="","",INDEX('Dec Detail'!$Z:$Z, MATCH($A65,'Dec Detail'!$A:$A, 0)))</f>
        <v/>
      </c>
      <c r="F65" s="106" t="str">
        <f>IF($B65="","",INDEX('Dec Detail'!$Z:$Z,MATCH($A65,'Dec Detail'!$A:$A,0)))</f>
        <v/>
      </c>
      <c r="G65" s="106" t="str">
        <f>IF($B65="","",INDEX('Jan Detail'!$Y:$Y,MATCH($A65,'Jan Detail'!$A:$A,0)))</f>
        <v/>
      </c>
      <c r="H65" s="106" t="str">
        <f>IF($B65="","",INDEX('Jan Detail'!$Z:$Z,MATCH($A65,'Jan Detail'!$A:$A,0)))</f>
        <v/>
      </c>
      <c r="I65" s="106" t="str">
        <f>IF($B65="","",INDEX('Feb Detail'!$Y:$Y,MATCH($A65,'Feb Detail'!$A:$A,0)))</f>
        <v/>
      </c>
      <c r="J65" s="106" t="str">
        <f>IF($B65="","",INDEX('Feb Detail'!$Z:$Z,MATCH($A65,'Feb Detail'!$A:$A,0)))</f>
        <v/>
      </c>
      <c r="K65" s="106" t="str">
        <f>IF($B65="","",INDEX('Mar Detail'!$Y:$Y,MATCH($A65,'Mar Detail'!$A:$A,0)))</f>
        <v/>
      </c>
      <c r="L65" s="106" t="str">
        <f>IF($B65="","",INDEX('Mar Detail'!$Z:$Z,MATCH($A65,'Mar Detail'!$A:$A,0)))</f>
        <v/>
      </c>
      <c r="M65" s="106" t="str">
        <f>IF($B65="","",INDEX('Apr Detail'!$Y:$Y,MATCH($A65,'Apr Detail'!$A:$A,0)))</f>
        <v/>
      </c>
      <c r="N65" s="106" t="str">
        <f>IF($B65="","",INDEX('Apr Detail'!$Z:$Z,MATCH($A65,'Apr Detail'!$A:$A,0)))</f>
        <v/>
      </c>
      <c r="O65" s="106" t="str">
        <f>IF($B65="","",INDEX('May Detail'!$Y:$Y,MATCH($A65,'May Detail'!$A:$A,0)))</f>
        <v/>
      </c>
      <c r="P65" s="106" t="str">
        <f>IF($B65="","",INDEX('May Detail'!$Z:$Z,MATCH($A65,'May Detail'!$A:$A,0)))</f>
        <v/>
      </c>
      <c r="Q65" s="106" t="str">
        <f>IF($B65="","",INDEX('Jun Detail'!$Y:$Y,MATCH($A65,'Jun Detail'!$A:$A,0)))</f>
        <v/>
      </c>
      <c r="R65" s="106" t="str">
        <f>IF($B65="","",INDEX('Jun Detail'!$Z:$Z,MATCH($A65,'Jun Detail'!$A:$A,0)))</f>
        <v/>
      </c>
      <c r="S65" s="106" t="str">
        <f>IF($B65="","",INDEX('Jul Detail'!$Y:$Y,MATCH($A65,'Jul Detail'!$A:$A,0)))</f>
        <v/>
      </c>
      <c r="T65" s="106" t="str">
        <f>IF($B65="","",INDEX('Jul Detail'!$Z:$Z,MATCH($A65,'Jul Detail'!$A:$A,0)))</f>
        <v/>
      </c>
      <c r="U65" s="106" t="str" cm="1">
        <f t="array" ref="U65">IF($B65="","",IFERROR(SUMPRODUCT(--(Attendance!$E$2:$BI$2&lt;&gt;""),--(LOWER(IFERROR(INDEX(Attendance!$E:$BI,MATCH($A65,Attendance!$A:$A,0),0),""))="x"))/SUMPRODUCT(--(Attendance!$E$2:$BI$2&lt;&gt;"")),0))</f>
        <v/>
      </c>
      <c r="V65" s="106" t="str" cm="1">
        <f t="array" ref="V65">IF($B65="","",IFERROR(SUMPRODUCT(--(Attendance!$E$2:$BI$2=_xlfn.XLOOKUP(1001,'Point System'!$A:$A,'Point System'!$B:$B,"")),--(LOWER(IFERROR(INDEX(Attendance!$E:$BI,MATCH($A65,Attendance!$A:$A,0),0),""))="x"))/SUMPRODUCT(--(Attendance!$E$2:$BI$2=_xlfn.XLOOKUP(1001,'Point System'!$A:$A,'Point System'!$B:$B,""))),0))</f>
        <v/>
      </c>
      <c r="W65" s="39" t="str">
        <f t="shared" si="1"/>
        <v/>
      </c>
      <c r="X65" s="135" t="str">
        <f t="shared" si="2"/>
        <v/>
      </c>
    </row>
    <row r="66" spans="1:24" x14ac:dyDescent="0.25">
      <c r="A66" s="48">
        <f t="shared" ref="A66:A129" si="3">ROW()-1</f>
        <v>65</v>
      </c>
      <c r="B66" s="40" t="str">
        <f>IFERROR(INDEX(Attendance!$B:$B,MATCH($A66,Attendance!$A:$A,0)),"")&amp;""</f>
        <v/>
      </c>
      <c r="C66" s="40" t="str">
        <f>IFERROR(INDEX(Attendance!$C:$C,MATCH($A66,Attendance!$A:$A,0)),"")&amp;""</f>
        <v/>
      </c>
      <c r="D66" s="40" t="str">
        <f>IFERROR(INDEX(Attendance!$D:$D,MATCH($A66,Attendance!$A:$A,0)),"")&amp;""</f>
        <v/>
      </c>
      <c r="E66" s="107" t="str">
        <f>IF($B66="","",INDEX('Dec Detail'!$Z:$Z, MATCH($A66,'Dec Detail'!$A:$A, 0)))</f>
        <v/>
      </c>
      <c r="F66" s="107" t="str">
        <f>IF($B66="","",INDEX('Dec Detail'!$Z:$Z,MATCH($A66,'Dec Detail'!$A:$A,0)))</f>
        <v/>
      </c>
      <c r="G66" s="107" t="str">
        <f>IF($B66="","",INDEX('Jan Detail'!$Y:$Y,MATCH($A66,'Jan Detail'!$A:$A,0)))</f>
        <v/>
      </c>
      <c r="H66" s="107" t="str">
        <f>IF($B66="","",INDEX('Jan Detail'!$Z:$Z,MATCH($A66,'Jan Detail'!$A:$A,0)))</f>
        <v/>
      </c>
      <c r="I66" s="107" t="str">
        <f>IF($B66="","",INDEX('Feb Detail'!$Y:$Y,MATCH($A66,'Feb Detail'!$A:$A,0)))</f>
        <v/>
      </c>
      <c r="J66" s="107" t="str">
        <f>IF($B66="","",INDEX('Feb Detail'!$Z:$Z,MATCH($A66,'Feb Detail'!$A:$A,0)))</f>
        <v/>
      </c>
      <c r="K66" s="107" t="str">
        <f>IF($B66="","",INDEX('Mar Detail'!$Y:$Y,MATCH($A66,'Mar Detail'!$A:$A,0)))</f>
        <v/>
      </c>
      <c r="L66" s="107" t="str">
        <f>IF($B66="","",INDEX('Mar Detail'!$Z:$Z,MATCH($A66,'Mar Detail'!$A:$A,0)))</f>
        <v/>
      </c>
      <c r="M66" s="107" t="str">
        <f>IF($B66="","",INDEX('Apr Detail'!$Y:$Y,MATCH($A66,'Apr Detail'!$A:$A,0)))</f>
        <v/>
      </c>
      <c r="N66" s="107" t="str">
        <f>IF($B66="","",INDEX('Apr Detail'!$Z:$Z,MATCH($A66,'Apr Detail'!$A:$A,0)))</f>
        <v/>
      </c>
      <c r="O66" s="107" t="str">
        <f>IF($B66="","",INDEX('May Detail'!$Y:$Y,MATCH($A66,'May Detail'!$A:$A,0)))</f>
        <v/>
      </c>
      <c r="P66" s="107" t="str">
        <f>IF($B66="","",INDEX('May Detail'!$Z:$Z,MATCH($A66,'May Detail'!$A:$A,0)))</f>
        <v/>
      </c>
      <c r="Q66" s="107" t="str">
        <f>IF($B66="","",INDEX('Jun Detail'!$Y:$Y,MATCH($A66,'Jun Detail'!$A:$A,0)))</f>
        <v/>
      </c>
      <c r="R66" s="107" t="str">
        <f>IF($B66="","",INDEX('Jun Detail'!$Z:$Z,MATCH($A66,'Jun Detail'!$A:$A,0)))</f>
        <v/>
      </c>
      <c r="S66" s="107" t="str">
        <f>IF($B66="","",INDEX('Jul Detail'!$Y:$Y,MATCH($A66,'Jul Detail'!$A:$A,0)))</f>
        <v/>
      </c>
      <c r="T66" s="107" t="str">
        <f>IF($B66="","",INDEX('Jul Detail'!$Z:$Z,MATCH($A66,'Jul Detail'!$A:$A,0)))</f>
        <v/>
      </c>
      <c r="U66" s="107" t="str" cm="1">
        <f t="array" ref="U66">IF($B66="","",IFERROR(SUMPRODUCT(--(Attendance!$E$2:$BI$2&lt;&gt;""),--(LOWER(IFERROR(INDEX(Attendance!$E:$BI,MATCH($A66,Attendance!$A:$A,0),0),""))="x"))/SUMPRODUCT(--(Attendance!$E$2:$BI$2&lt;&gt;"")),0))</f>
        <v/>
      </c>
      <c r="V66" s="107" t="str" cm="1">
        <f t="array" ref="V66">IF($B66="","",IFERROR(SUMPRODUCT(--(Attendance!$E$2:$BI$2=_xlfn.XLOOKUP(1001,'Point System'!$A:$A,'Point System'!$B:$B,"")),--(LOWER(IFERROR(INDEX(Attendance!$E:$BI,MATCH($A66,Attendance!$A:$A,0),0),""))="x"))/SUMPRODUCT(--(Attendance!$E$2:$BI$2=_xlfn.XLOOKUP(1001,'Point System'!$A:$A,'Point System'!$B:$B,""))),0))</f>
        <v/>
      </c>
      <c r="W66" s="40" t="str">
        <f t="shared" si="1"/>
        <v/>
      </c>
      <c r="X66" s="136" t="str">
        <f t="shared" si="2"/>
        <v/>
      </c>
    </row>
    <row r="67" spans="1:24" x14ac:dyDescent="0.25">
      <c r="A67" s="47">
        <f t="shared" si="3"/>
        <v>66</v>
      </c>
      <c r="B67" s="39" t="str">
        <f>IFERROR(INDEX(Attendance!$B:$B,MATCH($A67,Attendance!$A:$A,0)),"")&amp;""</f>
        <v/>
      </c>
      <c r="C67" s="39" t="str">
        <f>IFERROR(INDEX(Attendance!$C:$C,MATCH($A67,Attendance!$A:$A,0)),"")&amp;""</f>
        <v/>
      </c>
      <c r="D67" s="39" t="str">
        <f>IFERROR(INDEX(Attendance!$D:$D,MATCH($A67,Attendance!$A:$A,0)),"")&amp;""</f>
        <v/>
      </c>
      <c r="E67" s="106" t="str">
        <f>IF($B67="","",INDEX('Dec Detail'!$Z:$Z, MATCH($A67,'Dec Detail'!$A:$A, 0)))</f>
        <v/>
      </c>
      <c r="F67" s="106" t="str">
        <f>IF($B67="","",INDEX('Dec Detail'!$Z:$Z,MATCH($A67,'Dec Detail'!$A:$A,0)))</f>
        <v/>
      </c>
      <c r="G67" s="106" t="str">
        <f>IF($B67="","",INDEX('Jan Detail'!$Y:$Y,MATCH($A67,'Jan Detail'!$A:$A,0)))</f>
        <v/>
      </c>
      <c r="H67" s="106" t="str">
        <f>IF($B67="","",INDEX('Jan Detail'!$Z:$Z,MATCH($A67,'Jan Detail'!$A:$A,0)))</f>
        <v/>
      </c>
      <c r="I67" s="106" t="str">
        <f>IF($B67="","",INDEX('Feb Detail'!$Y:$Y,MATCH($A67,'Feb Detail'!$A:$A,0)))</f>
        <v/>
      </c>
      <c r="J67" s="106" t="str">
        <f>IF($B67="","",INDEX('Feb Detail'!$Z:$Z,MATCH($A67,'Feb Detail'!$A:$A,0)))</f>
        <v/>
      </c>
      <c r="K67" s="106" t="str">
        <f>IF($B67="","",INDEX('Mar Detail'!$Y:$Y,MATCH($A67,'Mar Detail'!$A:$A,0)))</f>
        <v/>
      </c>
      <c r="L67" s="106" t="str">
        <f>IF($B67="","",INDEX('Mar Detail'!$Z:$Z,MATCH($A67,'Mar Detail'!$A:$A,0)))</f>
        <v/>
      </c>
      <c r="M67" s="106" t="str">
        <f>IF($B67="","",INDEX('Apr Detail'!$Y:$Y,MATCH($A67,'Apr Detail'!$A:$A,0)))</f>
        <v/>
      </c>
      <c r="N67" s="106" t="str">
        <f>IF($B67="","",INDEX('Apr Detail'!$Z:$Z,MATCH($A67,'Apr Detail'!$A:$A,0)))</f>
        <v/>
      </c>
      <c r="O67" s="106" t="str">
        <f>IF($B67="","",INDEX('May Detail'!$Y:$Y,MATCH($A67,'May Detail'!$A:$A,0)))</f>
        <v/>
      </c>
      <c r="P67" s="106" t="str">
        <f>IF($B67="","",INDEX('May Detail'!$Z:$Z,MATCH($A67,'May Detail'!$A:$A,0)))</f>
        <v/>
      </c>
      <c r="Q67" s="106" t="str">
        <f>IF($B67="","",INDEX('Jun Detail'!$Y:$Y,MATCH($A67,'Jun Detail'!$A:$A,0)))</f>
        <v/>
      </c>
      <c r="R67" s="106" t="str">
        <f>IF($B67="","",INDEX('Jun Detail'!$Z:$Z,MATCH($A67,'Jun Detail'!$A:$A,0)))</f>
        <v/>
      </c>
      <c r="S67" s="106" t="str">
        <f>IF($B67="","",INDEX('Jul Detail'!$Y:$Y,MATCH($A67,'Jul Detail'!$A:$A,0)))</f>
        <v/>
      </c>
      <c r="T67" s="106" t="str">
        <f>IF($B67="","",INDEX('Jul Detail'!$Z:$Z,MATCH($A67,'Jul Detail'!$A:$A,0)))</f>
        <v/>
      </c>
      <c r="U67" s="106" t="str" cm="1">
        <f t="array" ref="U67">IF($B67="","",IFERROR(SUMPRODUCT(--(Attendance!$E$2:$BI$2&lt;&gt;""),--(LOWER(IFERROR(INDEX(Attendance!$E:$BI,MATCH($A67,Attendance!$A:$A,0),0),""))="x"))/SUMPRODUCT(--(Attendance!$E$2:$BI$2&lt;&gt;"")),0))</f>
        <v/>
      </c>
      <c r="V67" s="106" t="str" cm="1">
        <f t="array" ref="V67">IF($B67="","",IFERROR(SUMPRODUCT(--(Attendance!$E$2:$BI$2=_xlfn.XLOOKUP(1001,'Point System'!$A:$A,'Point System'!$B:$B,"")),--(LOWER(IFERROR(INDEX(Attendance!$E:$BI,MATCH($A67,Attendance!$A:$A,0),0),""))="x"))/SUMPRODUCT(--(Attendance!$E$2:$BI$2=_xlfn.XLOOKUP(1001,'Point System'!$A:$A,'Point System'!$B:$B,""))),0))</f>
        <v/>
      </c>
      <c r="W67" s="39" t="str">
        <f t="shared" ref="W67:W130" si="4">IFERROR(IF(OR(U67="",U67&lt;=0),"",1+COUNTIFS($U$2:$U$151,"&gt;"&amp;U67,$U$2:$U$151,"&gt;0")),"")</f>
        <v/>
      </c>
      <c r="X67" s="135" t="str">
        <f t="shared" ref="X67:X130" si="5">IFERROR(IF(OR(V67="",V67&lt;=0),"",1+COUNTIFS($V$2:$V$151,"&gt;"&amp;V67,$V$2:$V$151,"&gt;0")),"")</f>
        <v/>
      </c>
    </row>
    <row r="68" spans="1:24" x14ac:dyDescent="0.25">
      <c r="A68" s="48">
        <f t="shared" si="3"/>
        <v>67</v>
      </c>
      <c r="B68" s="40" t="str">
        <f>IFERROR(INDEX(Attendance!$B:$B,MATCH($A68,Attendance!$A:$A,0)),"")&amp;""</f>
        <v/>
      </c>
      <c r="C68" s="40" t="str">
        <f>IFERROR(INDEX(Attendance!$C:$C,MATCH($A68,Attendance!$A:$A,0)),"")&amp;""</f>
        <v/>
      </c>
      <c r="D68" s="40" t="str">
        <f>IFERROR(INDEX(Attendance!$D:$D,MATCH($A68,Attendance!$A:$A,0)),"")&amp;""</f>
        <v/>
      </c>
      <c r="E68" s="107" t="str">
        <f>IF($B68="","",INDEX('Dec Detail'!$Z:$Z, MATCH($A68,'Dec Detail'!$A:$A, 0)))</f>
        <v/>
      </c>
      <c r="F68" s="107" t="str">
        <f>IF($B68="","",INDEX('Dec Detail'!$Z:$Z,MATCH($A68,'Dec Detail'!$A:$A,0)))</f>
        <v/>
      </c>
      <c r="G68" s="107" t="str">
        <f>IF($B68="","",INDEX('Jan Detail'!$Y:$Y,MATCH($A68,'Jan Detail'!$A:$A,0)))</f>
        <v/>
      </c>
      <c r="H68" s="107" t="str">
        <f>IF($B68="","",INDEX('Jan Detail'!$Z:$Z,MATCH($A68,'Jan Detail'!$A:$A,0)))</f>
        <v/>
      </c>
      <c r="I68" s="107" t="str">
        <f>IF($B68="","",INDEX('Feb Detail'!$Y:$Y,MATCH($A68,'Feb Detail'!$A:$A,0)))</f>
        <v/>
      </c>
      <c r="J68" s="107" t="str">
        <f>IF($B68="","",INDEX('Feb Detail'!$Z:$Z,MATCH($A68,'Feb Detail'!$A:$A,0)))</f>
        <v/>
      </c>
      <c r="K68" s="107" t="str">
        <f>IF($B68="","",INDEX('Mar Detail'!$Y:$Y,MATCH($A68,'Mar Detail'!$A:$A,0)))</f>
        <v/>
      </c>
      <c r="L68" s="107" t="str">
        <f>IF($B68="","",INDEX('Mar Detail'!$Z:$Z,MATCH($A68,'Mar Detail'!$A:$A,0)))</f>
        <v/>
      </c>
      <c r="M68" s="107" t="str">
        <f>IF($B68="","",INDEX('Apr Detail'!$Y:$Y,MATCH($A68,'Apr Detail'!$A:$A,0)))</f>
        <v/>
      </c>
      <c r="N68" s="107" t="str">
        <f>IF($B68="","",INDEX('Apr Detail'!$Z:$Z,MATCH($A68,'Apr Detail'!$A:$A,0)))</f>
        <v/>
      </c>
      <c r="O68" s="107" t="str">
        <f>IF($B68="","",INDEX('May Detail'!$Y:$Y,MATCH($A68,'May Detail'!$A:$A,0)))</f>
        <v/>
      </c>
      <c r="P68" s="107" t="str">
        <f>IF($B68="","",INDEX('May Detail'!$Z:$Z,MATCH($A68,'May Detail'!$A:$A,0)))</f>
        <v/>
      </c>
      <c r="Q68" s="107" t="str">
        <f>IF($B68="","",INDEX('Jun Detail'!$Y:$Y,MATCH($A68,'Jun Detail'!$A:$A,0)))</f>
        <v/>
      </c>
      <c r="R68" s="107" t="str">
        <f>IF($B68="","",INDEX('Jun Detail'!$Z:$Z,MATCH($A68,'Jun Detail'!$A:$A,0)))</f>
        <v/>
      </c>
      <c r="S68" s="107" t="str">
        <f>IF($B68="","",INDEX('Jul Detail'!$Y:$Y,MATCH($A68,'Jul Detail'!$A:$A,0)))</f>
        <v/>
      </c>
      <c r="T68" s="107" t="str">
        <f>IF($B68="","",INDEX('Jul Detail'!$Z:$Z,MATCH($A68,'Jul Detail'!$A:$A,0)))</f>
        <v/>
      </c>
      <c r="U68" s="107" t="str" cm="1">
        <f t="array" ref="U68">IF($B68="","",IFERROR(SUMPRODUCT(--(Attendance!$E$2:$BI$2&lt;&gt;""),--(LOWER(IFERROR(INDEX(Attendance!$E:$BI,MATCH($A68,Attendance!$A:$A,0),0),""))="x"))/SUMPRODUCT(--(Attendance!$E$2:$BI$2&lt;&gt;"")),0))</f>
        <v/>
      </c>
      <c r="V68" s="107" t="str" cm="1">
        <f t="array" ref="V68">IF($B68="","",IFERROR(SUMPRODUCT(--(Attendance!$E$2:$BI$2=_xlfn.XLOOKUP(1001,'Point System'!$A:$A,'Point System'!$B:$B,"")),--(LOWER(IFERROR(INDEX(Attendance!$E:$BI,MATCH($A68,Attendance!$A:$A,0),0),""))="x"))/SUMPRODUCT(--(Attendance!$E$2:$BI$2=_xlfn.XLOOKUP(1001,'Point System'!$A:$A,'Point System'!$B:$B,""))),0))</f>
        <v/>
      </c>
      <c r="W68" s="40" t="str">
        <f t="shared" si="4"/>
        <v/>
      </c>
      <c r="X68" s="136" t="str">
        <f t="shared" si="5"/>
        <v/>
      </c>
    </row>
    <row r="69" spans="1:24" x14ac:dyDescent="0.25">
      <c r="A69" s="47">
        <f t="shared" si="3"/>
        <v>68</v>
      </c>
      <c r="B69" s="39" t="str">
        <f>IFERROR(INDEX(Attendance!$B:$B,MATCH($A69,Attendance!$A:$A,0)),"")&amp;""</f>
        <v/>
      </c>
      <c r="C69" s="39" t="str">
        <f>IFERROR(INDEX(Attendance!$C:$C,MATCH($A69,Attendance!$A:$A,0)),"")&amp;""</f>
        <v/>
      </c>
      <c r="D69" s="39" t="str">
        <f>IFERROR(INDEX(Attendance!$D:$D,MATCH($A69,Attendance!$A:$A,0)),"")&amp;""</f>
        <v/>
      </c>
      <c r="E69" s="106" t="str">
        <f>IF($B69="","",INDEX('Dec Detail'!$Z:$Z, MATCH($A69,'Dec Detail'!$A:$A, 0)))</f>
        <v/>
      </c>
      <c r="F69" s="106" t="str">
        <f>IF($B69="","",INDEX('Dec Detail'!$Z:$Z,MATCH($A69,'Dec Detail'!$A:$A,0)))</f>
        <v/>
      </c>
      <c r="G69" s="106" t="str">
        <f>IF($B69="","",INDEX('Jan Detail'!$Y:$Y,MATCH($A69,'Jan Detail'!$A:$A,0)))</f>
        <v/>
      </c>
      <c r="H69" s="106" t="str">
        <f>IF($B69="","",INDEX('Jan Detail'!$Z:$Z,MATCH($A69,'Jan Detail'!$A:$A,0)))</f>
        <v/>
      </c>
      <c r="I69" s="106" t="str">
        <f>IF($B69="","",INDEX('Feb Detail'!$Y:$Y,MATCH($A69,'Feb Detail'!$A:$A,0)))</f>
        <v/>
      </c>
      <c r="J69" s="106" t="str">
        <f>IF($B69="","",INDEX('Feb Detail'!$Z:$Z,MATCH($A69,'Feb Detail'!$A:$A,0)))</f>
        <v/>
      </c>
      <c r="K69" s="106" t="str">
        <f>IF($B69="","",INDEX('Mar Detail'!$Y:$Y,MATCH($A69,'Mar Detail'!$A:$A,0)))</f>
        <v/>
      </c>
      <c r="L69" s="106" t="str">
        <f>IF($B69="","",INDEX('Mar Detail'!$Z:$Z,MATCH($A69,'Mar Detail'!$A:$A,0)))</f>
        <v/>
      </c>
      <c r="M69" s="106" t="str">
        <f>IF($B69="","",INDEX('Apr Detail'!$Y:$Y,MATCH($A69,'Apr Detail'!$A:$A,0)))</f>
        <v/>
      </c>
      <c r="N69" s="106" t="str">
        <f>IF($B69="","",INDEX('Apr Detail'!$Z:$Z,MATCH($A69,'Apr Detail'!$A:$A,0)))</f>
        <v/>
      </c>
      <c r="O69" s="106" t="str">
        <f>IF($B69="","",INDEX('May Detail'!$Y:$Y,MATCH($A69,'May Detail'!$A:$A,0)))</f>
        <v/>
      </c>
      <c r="P69" s="106" t="str">
        <f>IF($B69="","",INDEX('May Detail'!$Z:$Z,MATCH($A69,'May Detail'!$A:$A,0)))</f>
        <v/>
      </c>
      <c r="Q69" s="106" t="str">
        <f>IF($B69="","",INDEX('Jun Detail'!$Y:$Y,MATCH($A69,'Jun Detail'!$A:$A,0)))</f>
        <v/>
      </c>
      <c r="R69" s="106" t="str">
        <f>IF($B69="","",INDEX('Jun Detail'!$Z:$Z,MATCH($A69,'Jun Detail'!$A:$A,0)))</f>
        <v/>
      </c>
      <c r="S69" s="106" t="str">
        <f>IF($B69="","",INDEX('Jul Detail'!$Y:$Y,MATCH($A69,'Jul Detail'!$A:$A,0)))</f>
        <v/>
      </c>
      <c r="T69" s="106" t="str">
        <f>IF($B69="","",INDEX('Jul Detail'!$Z:$Z,MATCH($A69,'Jul Detail'!$A:$A,0)))</f>
        <v/>
      </c>
      <c r="U69" s="106" t="str" cm="1">
        <f t="array" ref="U69">IF($B69="","",IFERROR(SUMPRODUCT(--(Attendance!$E$2:$BI$2&lt;&gt;""),--(LOWER(IFERROR(INDEX(Attendance!$E:$BI,MATCH($A69,Attendance!$A:$A,0),0),""))="x"))/SUMPRODUCT(--(Attendance!$E$2:$BI$2&lt;&gt;"")),0))</f>
        <v/>
      </c>
      <c r="V69" s="106" t="str" cm="1">
        <f t="array" ref="V69">IF($B69="","",IFERROR(SUMPRODUCT(--(Attendance!$E$2:$BI$2=_xlfn.XLOOKUP(1001,'Point System'!$A:$A,'Point System'!$B:$B,"")),--(LOWER(IFERROR(INDEX(Attendance!$E:$BI,MATCH($A69,Attendance!$A:$A,0),0),""))="x"))/SUMPRODUCT(--(Attendance!$E$2:$BI$2=_xlfn.XLOOKUP(1001,'Point System'!$A:$A,'Point System'!$B:$B,""))),0))</f>
        <v/>
      </c>
      <c r="W69" s="39" t="str">
        <f t="shared" si="4"/>
        <v/>
      </c>
      <c r="X69" s="135" t="str">
        <f t="shared" si="5"/>
        <v/>
      </c>
    </row>
    <row r="70" spans="1:24" x14ac:dyDescent="0.25">
      <c r="A70" s="48">
        <f t="shared" si="3"/>
        <v>69</v>
      </c>
      <c r="B70" s="40" t="str">
        <f>IFERROR(INDEX(Attendance!$B:$B,MATCH($A70,Attendance!$A:$A,0)),"")&amp;""</f>
        <v/>
      </c>
      <c r="C70" s="40" t="str">
        <f>IFERROR(INDEX(Attendance!$C:$C,MATCH($A70,Attendance!$A:$A,0)),"")&amp;""</f>
        <v/>
      </c>
      <c r="D70" s="40" t="str">
        <f>IFERROR(INDEX(Attendance!$D:$D,MATCH($A70,Attendance!$A:$A,0)),"")&amp;""</f>
        <v/>
      </c>
      <c r="E70" s="107" t="str">
        <f>IF($B70="","",INDEX('Dec Detail'!$Z:$Z, MATCH($A70,'Dec Detail'!$A:$A, 0)))</f>
        <v/>
      </c>
      <c r="F70" s="107" t="str">
        <f>IF($B70="","",INDEX('Dec Detail'!$Z:$Z,MATCH($A70,'Dec Detail'!$A:$A,0)))</f>
        <v/>
      </c>
      <c r="G70" s="107" t="str">
        <f>IF($B70="","",INDEX('Jan Detail'!$Y:$Y,MATCH($A70,'Jan Detail'!$A:$A,0)))</f>
        <v/>
      </c>
      <c r="H70" s="107" t="str">
        <f>IF($B70="","",INDEX('Jan Detail'!$Z:$Z,MATCH($A70,'Jan Detail'!$A:$A,0)))</f>
        <v/>
      </c>
      <c r="I70" s="107" t="str">
        <f>IF($B70="","",INDEX('Feb Detail'!$Y:$Y,MATCH($A70,'Feb Detail'!$A:$A,0)))</f>
        <v/>
      </c>
      <c r="J70" s="107" t="str">
        <f>IF($B70="","",INDEX('Feb Detail'!$Z:$Z,MATCH($A70,'Feb Detail'!$A:$A,0)))</f>
        <v/>
      </c>
      <c r="K70" s="107" t="str">
        <f>IF($B70="","",INDEX('Mar Detail'!$Y:$Y,MATCH($A70,'Mar Detail'!$A:$A,0)))</f>
        <v/>
      </c>
      <c r="L70" s="107" t="str">
        <f>IF($B70="","",INDEX('Mar Detail'!$Z:$Z,MATCH($A70,'Mar Detail'!$A:$A,0)))</f>
        <v/>
      </c>
      <c r="M70" s="107" t="str">
        <f>IF($B70="","",INDEX('Apr Detail'!$Y:$Y,MATCH($A70,'Apr Detail'!$A:$A,0)))</f>
        <v/>
      </c>
      <c r="N70" s="107" t="str">
        <f>IF($B70="","",INDEX('Apr Detail'!$Z:$Z,MATCH($A70,'Apr Detail'!$A:$A,0)))</f>
        <v/>
      </c>
      <c r="O70" s="107" t="str">
        <f>IF($B70="","",INDEX('May Detail'!$Y:$Y,MATCH($A70,'May Detail'!$A:$A,0)))</f>
        <v/>
      </c>
      <c r="P70" s="107" t="str">
        <f>IF($B70="","",INDEX('May Detail'!$Z:$Z,MATCH($A70,'May Detail'!$A:$A,0)))</f>
        <v/>
      </c>
      <c r="Q70" s="107" t="str">
        <f>IF($B70="","",INDEX('Jun Detail'!$Y:$Y,MATCH($A70,'Jun Detail'!$A:$A,0)))</f>
        <v/>
      </c>
      <c r="R70" s="107" t="str">
        <f>IF($B70="","",INDEX('Jun Detail'!$Z:$Z,MATCH($A70,'Jun Detail'!$A:$A,0)))</f>
        <v/>
      </c>
      <c r="S70" s="107" t="str">
        <f>IF($B70="","",INDEX('Jul Detail'!$Y:$Y,MATCH($A70,'Jul Detail'!$A:$A,0)))</f>
        <v/>
      </c>
      <c r="T70" s="107" t="str">
        <f>IF($B70="","",INDEX('Jul Detail'!$Z:$Z,MATCH($A70,'Jul Detail'!$A:$A,0)))</f>
        <v/>
      </c>
      <c r="U70" s="107" t="str" cm="1">
        <f t="array" ref="U70">IF($B70="","",IFERROR(SUMPRODUCT(--(Attendance!$E$2:$BI$2&lt;&gt;""),--(LOWER(IFERROR(INDEX(Attendance!$E:$BI,MATCH($A70,Attendance!$A:$A,0),0),""))="x"))/SUMPRODUCT(--(Attendance!$E$2:$BI$2&lt;&gt;"")),0))</f>
        <v/>
      </c>
      <c r="V70" s="107" t="str" cm="1">
        <f t="array" ref="V70">IF($B70="","",IFERROR(SUMPRODUCT(--(Attendance!$E$2:$BI$2=_xlfn.XLOOKUP(1001,'Point System'!$A:$A,'Point System'!$B:$B,"")),--(LOWER(IFERROR(INDEX(Attendance!$E:$BI,MATCH($A70,Attendance!$A:$A,0),0),""))="x"))/SUMPRODUCT(--(Attendance!$E$2:$BI$2=_xlfn.XLOOKUP(1001,'Point System'!$A:$A,'Point System'!$B:$B,""))),0))</f>
        <v/>
      </c>
      <c r="W70" s="40" t="str">
        <f t="shared" si="4"/>
        <v/>
      </c>
      <c r="X70" s="136" t="str">
        <f t="shared" si="5"/>
        <v/>
      </c>
    </row>
    <row r="71" spans="1:24" x14ac:dyDescent="0.25">
      <c r="A71" s="47">
        <f t="shared" si="3"/>
        <v>70</v>
      </c>
      <c r="B71" s="39" t="str">
        <f>IFERROR(INDEX(Attendance!$B:$B,MATCH($A71,Attendance!$A:$A,0)),"")&amp;""</f>
        <v/>
      </c>
      <c r="C71" s="39" t="str">
        <f>IFERROR(INDEX(Attendance!$C:$C,MATCH($A71,Attendance!$A:$A,0)),"")&amp;""</f>
        <v/>
      </c>
      <c r="D71" s="39" t="str">
        <f>IFERROR(INDEX(Attendance!$D:$D,MATCH($A71,Attendance!$A:$A,0)),"")&amp;""</f>
        <v/>
      </c>
      <c r="E71" s="106" t="str">
        <f>IF($B71="","",INDEX('Dec Detail'!$Z:$Z, MATCH($A71,'Dec Detail'!$A:$A, 0)))</f>
        <v/>
      </c>
      <c r="F71" s="106" t="str">
        <f>IF($B71="","",INDEX('Dec Detail'!$Z:$Z,MATCH($A71,'Dec Detail'!$A:$A,0)))</f>
        <v/>
      </c>
      <c r="G71" s="106" t="str">
        <f>IF($B71="","",INDEX('Jan Detail'!$Y:$Y,MATCH($A71,'Jan Detail'!$A:$A,0)))</f>
        <v/>
      </c>
      <c r="H71" s="106" t="str">
        <f>IF($B71="","",INDEX('Jan Detail'!$Z:$Z,MATCH($A71,'Jan Detail'!$A:$A,0)))</f>
        <v/>
      </c>
      <c r="I71" s="106" t="str">
        <f>IF($B71="","",INDEX('Feb Detail'!$Y:$Y,MATCH($A71,'Feb Detail'!$A:$A,0)))</f>
        <v/>
      </c>
      <c r="J71" s="106" t="str">
        <f>IF($B71="","",INDEX('Feb Detail'!$Z:$Z,MATCH($A71,'Feb Detail'!$A:$A,0)))</f>
        <v/>
      </c>
      <c r="K71" s="106" t="str">
        <f>IF($B71="","",INDEX('Mar Detail'!$Y:$Y,MATCH($A71,'Mar Detail'!$A:$A,0)))</f>
        <v/>
      </c>
      <c r="L71" s="106" t="str">
        <f>IF($B71="","",INDEX('Mar Detail'!$Z:$Z,MATCH($A71,'Mar Detail'!$A:$A,0)))</f>
        <v/>
      </c>
      <c r="M71" s="106" t="str">
        <f>IF($B71="","",INDEX('Apr Detail'!$Y:$Y,MATCH($A71,'Apr Detail'!$A:$A,0)))</f>
        <v/>
      </c>
      <c r="N71" s="106" t="str">
        <f>IF($B71="","",INDEX('Apr Detail'!$Z:$Z,MATCH($A71,'Apr Detail'!$A:$A,0)))</f>
        <v/>
      </c>
      <c r="O71" s="106" t="str">
        <f>IF($B71="","",INDEX('May Detail'!$Y:$Y,MATCH($A71,'May Detail'!$A:$A,0)))</f>
        <v/>
      </c>
      <c r="P71" s="106" t="str">
        <f>IF($B71="","",INDEX('May Detail'!$Z:$Z,MATCH($A71,'May Detail'!$A:$A,0)))</f>
        <v/>
      </c>
      <c r="Q71" s="106" t="str">
        <f>IF($B71="","",INDEX('Jun Detail'!$Y:$Y,MATCH($A71,'Jun Detail'!$A:$A,0)))</f>
        <v/>
      </c>
      <c r="R71" s="106" t="str">
        <f>IF($B71="","",INDEX('Jun Detail'!$Z:$Z,MATCH($A71,'Jun Detail'!$A:$A,0)))</f>
        <v/>
      </c>
      <c r="S71" s="106" t="str">
        <f>IF($B71="","",INDEX('Jul Detail'!$Y:$Y,MATCH($A71,'Jul Detail'!$A:$A,0)))</f>
        <v/>
      </c>
      <c r="T71" s="106" t="str">
        <f>IF($B71="","",INDEX('Jul Detail'!$Z:$Z,MATCH($A71,'Jul Detail'!$A:$A,0)))</f>
        <v/>
      </c>
      <c r="U71" s="106" t="str" cm="1">
        <f t="array" ref="U71">IF($B71="","",IFERROR(SUMPRODUCT(--(Attendance!$E$2:$BI$2&lt;&gt;""),--(LOWER(IFERROR(INDEX(Attendance!$E:$BI,MATCH($A71,Attendance!$A:$A,0),0),""))="x"))/SUMPRODUCT(--(Attendance!$E$2:$BI$2&lt;&gt;"")),0))</f>
        <v/>
      </c>
      <c r="V71" s="106" t="str" cm="1">
        <f t="array" ref="V71">IF($B71="","",IFERROR(SUMPRODUCT(--(Attendance!$E$2:$BI$2=_xlfn.XLOOKUP(1001,'Point System'!$A:$A,'Point System'!$B:$B,"")),--(LOWER(IFERROR(INDEX(Attendance!$E:$BI,MATCH($A71,Attendance!$A:$A,0),0),""))="x"))/SUMPRODUCT(--(Attendance!$E$2:$BI$2=_xlfn.XLOOKUP(1001,'Point System'!$A:$A,'Point System'!$B:$B,""))),0))</f>
        <v/>
      </c>
      <c r="W71" s="39" t="str">
        <f t="shared" si="4"/>
        <v/>
      </c>
      <c r="X71" s="135" t="str">
        <f t="shared" si="5"/>
        <v/>
      </c>
    </row>
    <row r="72" spans="1:24" x14ac:dyDescent="0.25">
      <c r="A72" s="48">
        <f t="shared" si="3"/>
        <v>71</v>
      </c>
      <c r="B72" s="40" t="str">
        <f>IFERROR(INDEX(Attendance!$B:$B,MATCH($A72,Attendance!$A:$A,0)),"")&amp;""</f>
        <v/>
      </c>
      <c r="C72" s="40" t="str">
        <f>IFERROR(INDEX(Attendance!$C:$C,MATCH($A72,Attendance!$A:$A,0)),"")&amp;""</f>
        <v/>
      </c>
      <c r="D72" s="40" t="str">
        <f>IFERROR(INDEX(Attendance!$D:$D,MATCH($A72,Attendance!$A:$A,0)),"")&amp;""</f>
        <v/>
      </c>
      <c r="E72" s="107" t="str">
        <f>IF($B72="","",INDEX('Dec Detail'!$Z:$Z, MATCH($A72,'Dec Detail'!$A:$A, 0)))</f>
        <v/>
      </c>
      <c r="F72" s="107" t="str">
        <f>IF($B72="","",INDEX('Dec Detail'!$Z:$Z,MATCH($A72,'Dec Detail'!$A:$A,0)))</f>
        <v/>
      </c>
      <c r="G72" s="107" t="str">
        <f>IF($B72="","",INDEX('Jan Detail'!$Y:$Y,MATCH($A72,'Jan Detail'!$A:$A,0)))</f>
        <v/>
      </c>
      <c r="H72" s="107" t="str">
        <f>IF($B72="","",INDEX('Jan Detail'!$Z:$Z,MATCH($A72,'Jan Detail'!$A:$A,0)))</f>
        <v/>
      </c>
      <c r="I72" s="107" t="str">
        <f>IF($B72="","",INDEX('Feb Detail'!$Y:$Y,MATCH($A72,'Feb Detail'!$A:$A,0)))</f>
        <v/>
      </c>
      <c r="J72" s="107" t="str">
        <f>IF($B72="","",INDEX('Feb Detail'!$Z:$Z,MATCH($A72,'Feb Detail'!$A:$A,0)))</f>
        <v/>
      </c>
      <c r="K72" s="107" t="str">
        <f>IF($B72="","",INDEX('Mar Detail'!$Y:$Y,MATCH($A72,'Mar Detail'!$A:$A,0)))</f>
        <v/>
      </c>
      <c r="L72" s="107" t="str">
        <f>IF($B72="","",INDEX('Mar Detail'!$Z:$Z,MATCH($A72,'Mar Detail'!$A:$A,0)))</f>
        <v/>
      </c>
      <c r="M72" s="107" t="str">
        <f>IF($B72="","",INDEX('Apr Detail'!$Y:$Y,MATCH($A72,'Apr Detail'!$A:$A,0)))</f>
        <v/>
      </c>
      <c r="N72" s="107" t="str">
        <f>IF($B72="","",INDEX('Apr Detail'!$Z:$Z,MATCH($A72,'Apr Detail'!$A:$A,0)))</f>
        <v/>
      </c>
      <c r="O72" s="107" t="str">
        <f>IF($B72="","",INDEX('May Detail'!$Y:$Y,MATCH($A72,'May Detail'!$A:$A,0)))</f>
        <v/>
      </c>
      <c r="P72" s="107" t="str">
        <f>IF($B72="","",INDEX('May Detail'!$Z:$Z,MATCH($A72,'May Detail'!$A:$A,0)))</f>
        <v/>
      </c>
      <c r="Q72" s="107" t="str">
        <f>IF($B72="","",INDEX('Jun Detail'!$Y:$Y,MATCH($A72,'Jun Detail'!$A:$A,0)))</f>
        <v/>
      </c>
      <c r="R72" s="107" t="str">
        <f>IF($B72="","",INDEX('Jun Detail'!$Z:$Z,MATCH($A72,'Jun Detail'!$A:$A,0)))</f>
        <v/>
      </c>
      <c r="S72" s="107" t="str">
        <f>IF($B72="","",INDEX('Jul Detail'!$Y:$Y,MATCH($A72,'Jul Detail'!$A:$A,0)))</f>
        <v/>
      </c>
      <c r="T72" s="107" t="str">
        <f>IF($B72="","",INDEX('Jul Detail'!$Z:$Z,MATCH($A72,'Jul Detail'!$A:$A,0)))</f>
        <v/>
      </c>
      <c r="U72" s="107" t="str" cm="1">
        <f t="array" ref="U72">IF($B72="","",IFERROR(SUMPRODUCT(--(Attendance!$E$2:$BI$2&lt;&gt;""),--(LOWER(IFERROR(INDEX(Attendance!$E:$BI,MATCH($A72,Attendance!$A:$A,0),0),""))="x"))/SUMPRODUCT(--(Attendance!$E$2:$BI$2&lt;&gt;"")),0))</f>
        <v/>
      </c>
      <c r="V72" s="107" t="str" cm="1">
        <f t="array" ref="V72">IF($B72="","",IFERROR(SUMPRODUCT(--(Attendance!$E$2:$BI$2=_xlfn.XLOOKUP(1001,'Point System'!$A:$A,'Point System'!$B:$B,"")),--(LOWER(IFERROR(INDEX(Attendance!$E:$BI,MATCH($A72,Attendance!$A:$A,0),0),""))="x"))/SUMPRODUCT(--(Attendance!$E$2:$BI$2=_xlfn.XLOOKUP(1001,'Point System'!$A:$A,'Point System'!$B:$B,""))),0))</f>
        <v/>
      </c>
      <c r="W72" s="40" t="str">
        <f t="shared" si="4"/>
        <v/>
      </c>
      <c r="X72" s="136" t="str">
        <f t="shared" si="5"/>
        <v/>
      </c>
    </row>
    <row r="73" spans="1:24" x14ac:dyDescent="0.25">
      <c r="A73" s="47">
        <f t="shared" si="3"/>
        <v>72</v>
      </c>
      <c r="B73" s="39" t="str">
        <f>IFERROR(INDEX(Attendance!$B:$B,MATCH($A73,Attendance!$A:$A,0)),"")&amp;""</f>
        <v/>
      </c>
      <c r="C73" s="39" t="str">
        <f>IFERROR(INDEX(Attendance!$C:$C,MATCH($A73,Attendance!$A:$A,0)),"")&amp;""</f>
        <v/>
      </c>
      <c r="D73" s="39" t="str">
        <f>IFERROR(INDEX(Attendance!$D:$D,MATCH($A73,Attendance!$A:$A,0)),"")&amp;""</f>
        <v/>
      </c>
      <c r="E73" s="106" t="str">
        <f>IF($B73="","",INDEX('Dec Detail'!$Z:$Z, MATCH($A73,'Dec Detail'!$A:$A, 0)))</f>
        <v/>
      </c>
      <c r="F73" s="106" t="str">
        <f>IF($B73="","",INDEX('Dec Detail'!$Z:$Z,MATCH($A73,'Dec Detail'!$A:$A,0)))</f>
        <v/>
      </c>
      <c r="G73" s="106" t="str">
        <f>IF($B73="","",INDEX('Jan Detail'!$Y:$Y,MATCH($A73,'Jan Detail'!$A:$A,0)))</f>
        <v/>
      </c>
      <c r="H73" s="106" t="str">
        <f>IF($B73="","",INDEX('Jan Detail'!$Z:$Z,MATCH($A73,'Jan Detail'!$A:$A,0)))</f>
        <v/>
      </c>
      <c r="I73" s="106" t="str">
        <f>IF($B73="","",INDEX('Feb Detail'!$Y:$Y,MATCH($A73,'Feb Detail'!$A:$A,0)))</f>
        <v/>
      </c>
      <c r="J73" s="106" t="str">
        <f>IF($B73="","",INDEX('Feb Detail'!$Z:$Z,MATCH($A73,'Feb Detail'!$A:$A,0)))</f>
        <v/>
      </c>
      <c r="K73" s="106" t="str">
        <f>IF($B73="","",INDEX('Mar Detail'!$Y:$Y,MATCH($A73,'Mar Detail'!$A:$A,0)))</f>
        <v/>
      </c>
      <c r="L73" s="106" t="str">
        <f>IF($B73="","",INDEX('Mar Detail'!$Z:$Z,MATCH($A73,'Mar Detail'!$A:$A,0)))</f>
        <v/>
      </c>
      <c r="M73" s="106" t="str">
        <f>IF($B73="","",INDEX('Apr Detail'!$Y:$Y,MATCH($A73,'Apr Detail'!$A:$A,0)))</f>
        <v/>
      </c>
      <c r="N73" s="106" t="str">
        <f>IF($B73="","",INDEX('Apr Detail'!$Z:$Z,MATCH($A73,'Apr Detail'!$A:$A,0)))</f>
        <v/>
      </c>
      <c r="O73" s="106" t="str">
        <f>IF($B73="","",INDEX('May Detail'!$Y:$Y,MATCH($A73,'May Detail'!$A:$A,0)))</f>
        <v/>
      </c>
      <c r="P73" s="106" t="str">
        <f>IF($B73="","",INDEX('May Detail'!$Z:$Z,MATCH($A73,'May Detail'!$A:$A,0)))</f>
        <v/>
      </c>
      <c r="Q73" s="106" t="str">
        <f>IF($B73="","",INDEX('Jun Detail'!$Y:$Y,MATCH($A73,'Jun Detail'!$A:$A,0)))</f>
        <v/>
      </c>
      <c r="R73" s="106" t="str">
        <f>IF($B73="","",INDEX('Jun Detail'!$Z:$Z,MATCH($A73,'Jun Detail'!$A:$A,0)))</f>
        <v/>
      </c>
      <c r="S73" s="106" t="str">
        <f>IF($B73="","",INDEX('Jul Detail'!$Y:$Y,MATCH($A73,'Jul Detail'!$A:$A,0)))</f>
        <v/>
      </c>
      <c r="T73" s="106" t="str">
        <f>IF($B73="","",INDEX('Jul Detail'!$Z:$Z,MATCH($A73,'Jul Detail'!$A:$A,0)))</f>
        <v/>
      </c>
      <c r="U73" s="106" t="str" cm="1">
        <f t="array" ref="U73">IF($B73="","",IFERROR(SUMPRODUCT(--(Attendance!$E$2:$BI$2&lt;&gt;""),--(LOWER(IFERROR(INDEX(Attendance!$E:$BI,MATCH($A73,Attendance!$A:$A,0),0),""))="x"))/SUMPRODUCT(--(Attendance!$E$2:$BI$2&lt;&gt;"")),0))</f>
        <v/>
      </c>
      <c r="V73" s="106" t="str" cm="1">
        <f t="array" ref="V73">IF($B73="","",IFERROR(SUMPRODUCT(--(Attendance!$E$2:$BI$2=_xlfn.XLOOKUP(1001,'Point System'!$A:$A,'Point System'!$B:$B,"")),--(LOWER(IFERROR(INDEX(Attendance!$E:$BI,MATCH($A73,Attendance!$A:$A,0),0),""))="x"))/SUMPRODUCT(--(Attendance!$E$2:$BI$2=_xlfn.XLOOKUP(1001,'Point System'!$A:$A,'Point System'!$B:$B,""))),0))</f>
        <v/>
      </c>
      <c r="W73" s="39" t="str">
        <f t="shared" si="4"/>
        <v/>
      </c>
      <c r="X73" s="135" t="str">
        <f t="shared" si="5"/>
        <v/>
      </c>
    </row>
    <row r="74" spans="1:24" x14ac:dyDescent="0.25">
      <c r="A74" s="48">
        <f t="shared" si="3"/>
        <v>73</v>
      </c>
      <c r="B74" s="40" t="str">
        <f>IFERROR(INDEX(Attendance!$B:$B,MATCH($A74,Attendance!$A:$A,0)),"")&amp;""</f>
        <v/>
      </c>
      <c r="C74" s="40" t="str">
        <f>IFERROR(INDEX(Attendance!$C:$C,MATCH($A74,Attendance!$A:$A,0)),"")&amp;""</f>
        <v/>
      </c>
      <c r="D74" s="40" t="str">
        <f>IFERROR(INDEX(Attendance!$D:$D,MATCH($A74,Attendance!$A:$A,0)),"")&amp;""</f>
        <v/>
      </c>
      <c r="E74" s="107" t="str">
        <f>IF($B74="","",INDEX('Dec Detail'!$Z:$Z, MATCH($A74,'Dec Detail'!$A:$A, 0)))</f>
        <v/>
      </c>
      <c r="F74" s="107" t="str">
        <f>IF($B74="","",INDEX('Dec Detail'!$Z:$Z,MATCH($A74,'Dec Detail'!$A:$A,0)))</f>
        <v/>
      </c>
      <c r="G74" s="107" t="str">
        <f>IF($B74="","",INDEX('Jan Detail'!$Y:$Y,MATCH($A74,'Jan Detail'!$A:$A,0)))</f>
        <v/>
      </c>
      <c r="H74" s="107" t="str">
        <f>IF($B74="","",INDEX('Jan Detail'!$Z:$Z,MATCH($A74,'Jan Detail'!$A:$A,0)))</f>
        <v/>
      </c>
      <c r="I74" s="107" t="str">
        <f>IF($B74="","",INDEX('Feb Detail'!$Y:$Y,MATCH($A74,'Feb Detail'!$A:$A,0)))</f>
        <v/>
      </c>
      <c r="J74" s="107" t="str">
        <f>IF($B74="","",INDEX('Feb Detail'!$Z:$Z,MATCH($A74,'Feb Detail'!$A:$A,0)))</f>
        <v/>
      </c>
      <c r="K74" s="107" t="str">
        <f>IF($B74="","",INDEX('Mar Detail'!$Y:$Y,MATCH($A74,'Mar Detail'!$A:$A,0)))</f>
        <v/>
      </c>
      <c r="L74" s="107" t="str">
        <f>IF($B74="","",INDEX('Mar Detail'!$Z:$Z,MATCH($A74,'Mar Detail'!$A:$A,0)))</f>
        <v/>
      </c>
      <c r="M74" s="107" t="str">
        <f>IF($B74="","",INDEX('Apr Detail'!$Y:$Y,MATCH($A74,'Apr Detail'!$A:$A,0)))</f>
        <v/>
      </c>
      <c r="N74" s="107" t="str">
        <f>IF($B74="","",INDEX('Apr Detail'!$Z:$Z,MATCH($A74,'Apr Detail'!$A:$A,0)))</f>
        <v/>
      </c>
      <c r="O74" s="107" t="str">
        <f>IF($B74="","",INDEX('May Detail'!$Y:$Y,MATCH($A74,'May Detail'!$A:$A,0)))</f>
        <v/>
      </c>
      <c r="P74" s="107" t="str">
        <f>IF($B74="","",INDEX('May Detail'!$Z:$Z,MATCH($A74,'May Detail'!$A:$A,0)))</f>
        <v/>
      </c>
      <c r="Q74" s="107" t="str">
        <f>IF($B74="","",INDEX('Jun Detail'!$Y:$Y,MATCH($A74,'Jun Detail'!$A:$A,0)))</f>
        <v/>
      </c>
      <c r="R74" s="107" t="str">
        <f>IF($B74="","",INDEX('Jun Detail'!$Z:$Z,MATCH($A74,'Jun Detail'!$A:$A,0)))</f>
        <v/>
      </c>
      <c r="S74" s="107" t="str">
        <f>IF($B74="","",INDEX('Jul Detail'!$Y:$Y,MATCH($A74,'Jul Detail'!$A:$A,0)))</f>
        <v/>
      </c>
      <c r="T74" s="107" t="str">
        <f>IF($B74="","",INDEX('Jul Detail'!$Z:$Z,MATCH($A74,'Jul Detail'!$A:$A,0)))</f>
        <v/>
      </c>
      <c r="U74" s="107" t="str" cm="1">
        <f t="array" ref="U74">IF($B74="","",IFERROR(SUMPRODUCT(--(Attendance!$E$2:$BI$2&lt;&gt;""),--(LOWER(IFERROR(INDEX(Attendance!$E:$BI,MATCH($A74,Attendance!$A:$A,0),0),""))="x"))/SUMPRODUCT(--(Attendance!$E$2:$BI$2&lt;&gt;"")),0))</f>
        <v/>
      </c>
      <c r="V74" s="107" t="str" cm="1">
        <f t="array" ref="V74">IF($B74="","",IFERROR(SUMPRODUCT(--(Attendance!$E$2:$BI$2=_xlfn.XLOOKUP(1001,'Point System'!$A:$A,'Point System'!$B:$B,"")),--(LOWER(IFERROR(INDEX(Attendance!$E:$BI,MATCH($A74,Attendance!$A:$A,0),0),""))="x"))/SUMPRODUCT(--(Attendance!$E$2:$BI$2=_xlfn.XLOOKUP(1001,'Point System'!$A:$A,'Point System'!$B:$B,""))),0))</f>
        <v/>
      </c>
      <c r="W74" s="40" t="str">
        <f t="shared" si="4"/>
        <v/>
      </c>
      <c r="X74" s="136" t="str">
        <f t="shared" si="5"/>
        <v/>
      </c>
    </row>
    <row r="75" spans="1:24" x14ac:dyDescent="0.25">
      <c r="A75" s="47">
        <f t="shared" si="3"/>
        <v>74</v>
      </c>
      <c r="B75" s="39" t="str">
        <f>IFERROR(INDEX(Attendance!$B:$B,MATCH($A75,Attendance!$A:$A,0)),"")&amp;""</f>
        <v/>
      </c>
      <c r="C75" s="39" t="str">
        <f>IFERROR(INDEX(Attendance!$C:$C,MATCH($A75,Attendance!$A:$A,0)),"")&amp;""</f>
        <v/>
      </c>
      <c r="D75" s="39" t="str">
        <f>IFERROR(INDEX(Attendance!$D:$D,MATCH($A75,Attendance!$A:$A,0)),"")&amp;""</f>
        <v/>
      </c>
      <c r="E75" s="106" t="str">
        <f>IF($B75="","",INDEX('Dec Detail'!$Z:$Z, MATCH($A75,'Dec Detail'!$A:$A, 0)))</f>
        <v/>
      </c>
      <c r="F75" s="106" t="str">
        <f>IF($B75="","",INDEX('Dec Detail'!$Z:$Z,MATCH($A75,'Dec Detail'!$A:$A,0)))</f>
        <v/>
      </c>
      <c r="G75" s="106" t="str">
        <f>IF($B75="","",INDEX('Jan Detail'!$Y:$Y,MATCH($A75,'Jan Detail'!$A:$A,0)))</f>
        <v/>
      </c>
      <c r="H75" s="106" t="str">
        <f>IF($B75="","",INDEX('Jan Detail'!$Z:$Z,MATCH($A75,'Jan Detail'!$A:$A,0)))</f>
        <v/>
      </c>
      <c r="I75" s="106" t="str">
        <f>IF($B75="","",INDEX('Feb Detail'!$Y:$Y,MATCH($A75,'Feb Detail'!$A:$A,0)))</f>
        <v/>
      </c>
      <c r="J75" s="106" t="str">
        <f>IF($B75="","",INDEX('Feb Detail'!$Z:$Z,MATCH($A75,'Feb Detail'!$A:$A,0)))</f>
        <v/>
      </c>
      <c r="K75" s="106" t="str">
        <f>IF($B75="","",INDEX('Mar Detail'!$Y:$Y,MATCH($A75,'Mar Detail'!$A:$A,0)))</f>
        <v/>
      </c>
      <c r="L75" s="106" t="str">
        <f>IF($B75="","",INDEX('Mar Detail'!$Z:$Z,MATCH($A75,'Mar Detail'!$A:$A,0)))</f>
        <v/>
      </c>
      <c r="M75" s="106" t="str">
        <f>IF($B75="","",INDEX('Apr Detail'!$Y:$Y,MATCH($A75,'Apr Detail'!$A:$A,0)))</f>
        <v/>
      </c>
      <c r="N75" s="106" t="str">
        <f>IF($B75="","",INDEX('Apr Detail'!$Z:$Z,MATCH($A75,'Apr Detail'!$A:$A,0)))</f>
        <v/>
      </c>
      <c r="O75" s="106" t="str">
        <f>IF($B75="","",INDEX('May Detail'!$Y:$Y,MATCH($A75,'May Detail'!$A:$A,0)))</f>
        <v/>
      </c>
      <c r="P75" s="106" t="str">
        <f>IF($B75="","",INDEX('May Detail'!$Z:$Z,MATCH($A75,'May Detail'!$A:$A,0)))</f>
        <v/>
      </c>
      <c r="Q75" s="106" t="str">
        <f>IF($B75="","",INDEX('Jun Detail'!$Y:$Y,MATCH($A75,'Jun Detail'!$A:$A,0)))</f>
        <v/>
      </c>
      <c r="R75" s="106" t="str">
        <f>IF($B75="","",INDEX('Jun Detail'!$Z:$Z,MATCH($A75,'Jun Detail'!$A:$A,0)))</f>
        <v/>
      </c>
      <c r="S75" s="106" t="str">
        <f>IF($B75="","",INDEX('Jul Detail'!$Y:$Y,MATCH($A75,'Jul Detail'!$A:$A,0)))</f>
        <v/>
      </c>
      <c r="T75" s="106" t="str">
        <f>IF($B75="","",INDEX('Jul Detail'!$Z:$Z,MATCH($A75,'Jul Detail'!$A:$A,0)))</f>
        <v/>
      </c>
      <c r="U75" s="106" t="str" cm="1">
        <f t="array" ref="U75">IF($B75="","",IFERROR(SUMPRODUCT(--(Attendance!$E$2:$BI$2&lt;&gt;""),--(LOWER(IFERROR(INDEX(Attendance!$E:$BI,MATCH($A75,Attendance!$A:$A,0),0),""))="x"))/SUMPRODUCT(--(Attendance!$E$2:$BI$2&lt;&gt;"")),0))</f>
        <v/>
      </c>
      <c r="V75" s="106" t="str" cm="1">
        <f t="array" ref="V75">IF($B75="","",IFERROR(SUMPRODUCT(--(Attendance!$E$2:$BI$2=_xlfn.XLOOKUP(1001,'Point System'!$A:$A,'Point System'!$B:$B,"")),--(LOWER(IFERROR(INDEX(Attendance!$E:$BI,MATCH($A75,Attendance!$A:$A,0),0),""))="x"))/SUMPRODUCT(--(Attendance!$E$2:$BI$2=_xlfn.XLOOKUP(1001,'Point System'!$A:$A,'Point System'!$B:$B,""))),0))</f>
        <v/>
      </c>
      <c r="W75" s="39" t="str">
        <f t="shared" si="4"/>
        <v/>
      </c>
      <c r="X75" s="135" t="str">
        <f t="shared" si="5"/>
        <v/>
      </c>
    </row>
    <row r="76" spans="1:24" x14ac:dyDescent="0.25">
      <c r="A76" s="48">
        <f t="shared" si="3"/>
        <v>75</v>
      </c>
      <c r="B76" s="40" t="str">
        <f>IFERROR(INDEX(Attendance!$B:$B,MATCH($A76,Attendance!$A:$A,0)),"")&amp;""</f>
        <v/>
      </c>
      <c r="C76" s="40" t="str">
        <f>IFERROR(INDEX(Attendance!$C:$C,MATCH($A76,Attendance!$A:$A,0)),"")&amp;""</f>
        <v/>
      </c>
      <c r="D76" s="40" t="str">
        <f>IFERROR(INDEX(Attendance!$D:$D,MATCH($A76,Attendance!$A:$A,0)),"")&amp;""</f>
        <v/>
      </c>
      <c r="E76" s="107" t="str">
        <f>IF($B76="","",INDEX('Dec Detail'!$Z:$Z, MATCH($A76,'Dec Detail'!$A:$A, 0)))</f>
        <v/>
      </c>
      <c r="F76" s="107" t="str">
        <f>IF($B76="","",INDEX('Dec Detail'!$Z:$Z,MATCH($A76,'Dec Detail'!$A:$A,0)))</f>
        <v/>
      </c>
      <c r="G76" s="107" t="str">
        <f>IF($B76="","",INDEX('Jan Detail'!$Y:$Y,MATCH($A76,'Jan Detail'!$A:$A,0)))</f>
        <v/>
      </c>
      <c r="H76" s="107" t="str">
        <f>IF($B76="","",INDEX('Jan Detail'!$Z:$Z,MATCH($A76,'Jan Detail'!$A:$A,0)))</f>
        <v/>
      </c>
      <c r="I76" s="107" t="str">
        <f>IF($B76="","",INDEX('Feb Detail'!$Y:$Y,MATCH($A76,'Feb Detail'!$A:$A,0)))</f>
        <v/>
      </c>
      <c r="J76" s="107" t="str">
        <f>IF($B76="","",INDEX('Feb Detail'!$Z:$Z,MATCH($A76,'Feb Detail'!$A:$A,0)))</f>
        <v/>
      </c>
      <c r="K76" s="107" t="str">
        <f>IF($B76="","",INDEX('Mar Detail'!$Y:$Y,MATCH($A76,'Mar Detail'!$A:$A,0)))</f>
        <v/>
      </c>
      <c r="L76" s="107" t="str">
        <f>IF($B76="","",INDEX('Mar Detail'!$Z:$Z,MATCH($A76,'Mar Detail'!$A:$A,0)))</f>
        <v/>
      </c>
      <c r="M76" s="107" t="str">
        <f>IF($B76="","",INDEX('Apr Detail'!$Y:$Y,MATCH($A76,'Apr Detail'!$A:$A,0)))</f>
        <v/>
      </c>
      <c r="N76" s="107" t="str">
        <f>IF($B76="","",INDEX('Apr Detail'!$Z:$Z,MATCH($A76,'Apr Detail'!$A:$A,0)))</f>
        <v/>
      </c>
      <c r="O76" s="107" t="str">
        <f>IF($B76="","",INDEX('May Detail'!$Y:$Y,MATCH($A76,'May Detail'!$A:$A,0)))</f>
        <v/>
      </c>
      <c r="P76" s="107" t="str">
        <f>IF($B76="","",INDEX('May Detail'!$Z:$Z,MATCH($A76,'May Detail'!$A:$A,0)))</f>
        <v/>
      </c>
      <c r="Q76" s="107" t="str">
        <f>IF($B76="","",INDEX('Jun Detail'!$Y:$Y,MATCH($A76,'Jun Detail'!$A:$A,0)))</f>
        <v/>
      </c>
      <c r="R76" s="107" t="str">
        <f>IF($B76="","",INDEX('Jun Detail'!$Z:$Z,MATCH($A76,'Jun Detail'!$A:$A,0)))</f>
        <v/>
      </c>
      <c r="S76" s="107" t="str">
        <f>IF($B76="","",INDEX('Jul Detail'!$Y:$Y,MATCH($A76,'Jul Detail'!$A:$A,0)))</f>
        <v/>
      </c>
      <c r="T76" s="107" t="str">
        <f>IF($B76="","",INDEX('Jul Detail'!$Z:$Z,MATCH($A76,'Jul Detail'!$A:$A,0)))</f>
        <v/>
      </c>
      <c r="U76" s="107" t="str" cm="1">
        <f t="array" ref="U76">IF($B76="","",IFERROR(SUMPRODUCT(--(Attendance!$E$2:$BI$2&lt;&gt;""),--(LOWER(IFERROR(INDEX(Attendance!$E:$BI,MATCH($A76,Attendance!$A:$A,0),0),""))="x"))/SUMPRODUCT(--(Attendance!$E$2:$BI$2&lt;&gt;"")),0))</f>
        <v/>
      </c>
      <c r="V76" s="107" t="str" cm="1">
        <f t="array" ref="V76">IF($B76="","",IFERROR(SUMPRODUCT(--(Attendance!$E$2:$BI$2=_xlfn.XLOOKUP(1001,'Point System'!$A:$A,'Point System'!$B:$B,"")),--(LOWER(IFERROR(INDEX(Attendance!$E:$BI,MATCH($A76,Attendance!$A:$A,0),0),""))="x"))/SUMPRODUCT(--(Attendance!$E$2:$BI$2=_xlfn.XLOOKUP(1001,'Point System'!$A:$A,'Point System'!$B:$B,""))),0))</f>
        <v/>
      </c>
      <c r="W76" s="40" t="str">
        <f t="shared" si="4"/>
        <v/>
      </c>
      <c r="X76" s="136" t="str">
        <f t="shared" si="5"/>
        <v/>
      </c>
    </row>
    <row r="77" spans="1:24" x14ac:dyDescent="0.25">
      <c r="A77" s="47">
        <f t="shared" si="3"/>
        <v>76</v>
      </c>
      <c r="B77" s="39" t="str">
        <f>IFERROR(INDEX(Attendance!$B:$B,MATCH($A77,Attendance!$A:$A,0)),"")&amp;""</f>
        <v/>
      </c>
      <c r="C77" s="39" t="str">
        <f>IFERROR(INDEX(Attendance!$C:$C,MATCH($A77,Attendance!$A:$A,0)),"")&amp;""</f>
        <v/>
      </c>
      <c r="D77" s="39" t="str">
        <f>IFERROR(INDEX(Attendance!$D:$D,MATCH($A77,Attendance!$A:$A,0)),"")&amp;""</f>
        <v/>
      </c>
      <c r="E77" s="106" t="str">
        <f>IF($B77="","",INDEX('Dec Detail'!$Z:$Z, MATCH($A77,'Dec Detail'!$A:$A, 0)))</f>
        <v/>
      </c>
      <c r="F77" s="106" t="str">
        <f>IF($B77="","",INDEX('Dec Detail'!$Z:$Z,MATCH($A77,'Dec Detail'!$A:$A,0)))</f>
        <v/>
      </c>
      <c r="G77" s="106" t="str">
        <f>IF($B77="","",INDEX('Jan Detail'!$Y:$Y,MATCH($A77,'Jan Detail'!$A:$A,0)))</f>
        <v/>
      </c>
      <c r="H77" s="106" t="str">
        <f>IF($B77="","",INDEX('Jan Detail'!$Z:$Z,MATCH($A77,'Jan Detail'!$A:$A,0)))</f>
        <v/>
      </c>
      <c r="I77" s="106" t="str">
        <f>IF($B77="","",INDEX('Feb Detail'!$Y:$Y,MATCH($A77,'Feb Detail'!$A:$A,0)))</f>
        <v/>
      </c>
      <c r="J77" s="106" t="str">
        <f>IF($B77="","",INDEX('Feb Detail'!$Z:$Z,MATCH($A77,'Feb Detail'!$A:$A,0)))</f>
        <v/>
      </c>
      <c r="K77" s="106" t="str">
        <f>IF($B77="","",INDEX('Mar Detail'!$Y:$Y,MATCH($A77,'Mar Detail'!$A:$A,0)))</f>
        <v/>
      </c>
      <c r="L77" s="106" t="str">
        <f>IF($B77="","",INDEX('Mar Detail'!$Z:$Z,MATCH($A77,'Mar Detail'!$A:$A,0)))</f>
        <v/>
      </c>
      <c r="M77" s="106" t="str">
        <f>IF($B77="","",INDEX('Apr Detail'!$Y:$Y,MATCH($A77,'Apr Detail'!$A:$A,0)))</f>
        <v/>
      </c>
      <c r="N77" s="106" t="str">
        <f>IF($B77="","",INDEX('Apr Detail'!$Z:$Z,MATCH($A77,'Apr Detail'!$A:$A,0)))</f>
        <v/>
      </c>
      <c r="O77" s="106" t="str">
        <f>IF($B77="","",INDEX('May Detail'!$Y:$Y,MATCH($A77,'May Detail'!$A:$A,0)))</f>
        <v/>
      </c>
      <c r="P77" s="106" t="str">
        <f>IF($B77="","",INDEX('May Detail'!$Z:$Z,MATCH($A77,'May Detail'!$A:$A,0)))</f>
        <v/>
      </c>
      <c r="Q77" s="106" t="str">
        <f>IF($B77="","",INDEX('Jun Detail'!$Y:$Y,MATCH($A77,'Jun Detail'!$A:$A,0)))</f>
        <v/>
      </c>
      <c r="R77" s="106" t="str">
        <f>IF($B77="","",INDEX('Jun Detail'!$Z:$Z,MATCH($A77,'Jun Detail'!$A:$A,0)))</f>
        <v/>
      </c>
      <c r="S77" s="106" t="str">
        <f>IF($B77="","",INDEX('Jul Detail'!$Y:$Y,MATCH($A77,'Jul Detail'!$A:$A,0)))</f>
        <v/>
      </c>
      <c r="T77" s="106" t="str">
        <f>IF($B77="","",INDEX('Jul Detail'!$Z:$Z,MATCH($A77,'Jul Detail'!$A:$A,0)))</f>
        <v/>
      </c>
      <c r="U77" s="106" t="str" cm="1">
        <f t="array" ref="U77">IF($B77="","",IFERROR(SUMPRODUCT(--(Attendance!$E$2:$BI$2&lt;&gt;""),--(LOWER(IFERROR(INDEX(Attendance!$E:$BI,MATCH($A77,Attendance!$A:$A,0),0),""))="x"))/SUMPRODUCT(--(Attendance!$E$2:$BI$2&lt;&gt;"")),0))</f>
        <v/>
      </c>
      <c r="V77" s="106" t="str" cm="1">
        <f t="array" ref="V77">IF($B77="","",IFERROR(SUMPRODUCT(--(Attendance!$E$2:$BI$2=_xlfn.XLOOKUP(1001,'Point System'!$A:$A,'Point System'!$B:$B,"")),--(LOWER(IFERROR(INDEX(Attendance!$E:$BI,MATCH($A77,Attendance!$A:$A,0),0),""))="x"))/SUMPRODUCT(--(Attendance!$E$2:$BI$2=_xlfn.XLOOKUP(1001,'Point System'!$A:$A,'Point System'!$B:$B,""))),0))</f>
        <v/>
      </c>
      <c r="W77" s="39" t="str">
        <f t="shared" si="4"/>
        <v/>
      </c>
      <c r="X77" s="135" t="str">
        <f t="shared" si="5"/>
        <v/>
      </c>
    </row>
    <row r="78" spans="1:24" x14ac:dyDescent="0.25">
      <c r="A78" s="48">
        <f t="shared" si="3"/>
        <v>77</v>
      </c>
      <c r="B78" s="40" t="str">
        <f>IFERROR(INDEX(Attendance!$B:$B,MATCH($A78,Attendance!$A:$A,0)),"")&amp;""</f>
        <v/>
      </c>
      <c r="C78" s="40" t="str">
        <f>IFERROR(INDEX(Attendance!$C:$C,MATCH($A78,Attendance!$A:$A,0)),"")&amp;""</f>
        <v/>
      </c>
      <c r="D78" s="40" t="str">
        <f>IFERROR(INDEX(Attendance!$D:$D,MATCH($A78,Attendance!$A:$A,0)),"")&amp;""</f>
        <v/>
      </c>
      <c r="E78" s="107" t="str">
        <f>IF($B78="","",INDEX('Dec Detail'!$Z:$Z, MATCH($A78,'Dec Detail'!$A:$A, 0)))</f>
        <v/>
      </c>
      <c r="F78" s="107" t="str">
        <f>IF($B78="","",INDEX('Dec Detail'!$Z:$Z,MATCH($A78,'Dec Detail'!$A:$A,0)))</f>
        <v/>
      </c>
      <c r="G78" s="107" t="str">
        <f>IF($B78="","",INDEX('Jan Detail'!$Y:$Y,MATCH($A78,'Jan Detail'!$A:$A,0)))</f>
        <v/>
      </c>
      <c r="H78" s="107" t="str">
        <f>IF($B78="","",INDEX('Jan Detail'!$Z:$Z,MATCH($A78,'Jan Detail'!$A:$A,0)))</f>
        <v/>
      </c>
      <c r="I78" s="107" t="str">
        <f>IF($B78="","",INDEX('Feb Detail'!$Y:$Y,MATCH($A78,'Feb Detail'!$A:$A,0)))</f>
        <v/>
      </c>
      <c r="J78" s="107" t="str">
        <f>IF($B78="","",INDEX('Feb Detail'!$Z:$Z,MATCH($A78,'Feb Detail'!$A:$A,0)))</f>
        <v/>
      </c>
      <c r="K78" s="107" t="str">
        <f>IF($B78="","",INDEX('Mar Detail'!$Y:$Y,MATCH($A78,'Mar Detail'!$A:$A,0)))</f>
        <v/>
      </c>
      <c r="L78" s="107" t="str">
        <f>IF($B78="","",INDEX('Mar Detail'!$Z:$Z,MATCH($A78,'Mar Detail'!$A:$A,0)))</f>
        <v/>
      </c>
      <c r="M78" s="107" t="str">
        <f>IF($B78="","",INDEX('Apr Detail'!$Y:$Y,MATCH($A78,'Apr Detail'!$A:$A,0)))</f>
        <v/>
      </c>
      <c r="N78" s="107" t="str">
        <f>IF($B78="","",INDEX('Apr Detail'!$Z:$Z,MATCH($A78,'Apr Detail'!$A:$A,0)))</f>
        <v/>
      </c>
      <c r="O78" s="107" t="str">
        <f>IF($B78="","",INDEX('May Detail'!$Y:$Y,MATCH($A78,'May Detail'!$A:$A,0)))</f>
        <v/>
      </c>
      <c r="P78" s="107" t="str">
        <f>IF($B78="","",INDEX('May Detail'!$Z:$Z,MATCH($A78,'May Detail'!$A:$A,0)))</f>
        <v/>
      </c>
      <c r="Q78" s="107" t="str">
        <f>IF($B78="","",INDEX('Jun Detail'!$Y:$Y,MATCH($A78,'Jun Detail'!$A:$A,0)))</f>
        <v/>
      </c>
      <c r="R78" s="107" t="str">
        <f>IF($B78="","",INDEX('Jun Detail'!$Z:$Z,MATCH($A78,'Jun Detail'!$A:$A,0)))</f>
        <v/>
      </c>
      <c r="S78" s="107" t="str">
        <f>IF($B78="","",INDEX('Jul Detail'!$Y:$Y,MATCH($A78,'Jul Detail'!$A:$A,0)))</f>
        <v/>
      </c>
      <c r="T78" s="107" t="str">
        <f>IF($B78="","",INDEX('Jul Detail'!$Z:$Z,MATCH($A78,'Jul Detail'!$A:$A,0)))</f>
        <v/>
      </c>
      <c r="U78" s="107" t="str" cm="1">
        <f t="array" ref="U78">IF($B78="","",IFERROR(SUMPRODUCT(--(Attendance!$E$2:$BI$2&lt;&gt;""),--(LOWER(IFERROR(INDEX(Attendance!$E:$BI,MATCH($A78,Attendance!$A:$A,0),0),""))="x"))/SUMPRODUCT(--(Attendance!$E$2:$BI$2&lt;&gt;"")),0))</f>
        <v/>
      </c>
      <c r="V78" s="107" t="str" cm="1">
        <f t="array" ref="V78">IF($B78="","",IFERROR(SUMPRODUCT(--(Attendance!$E$2:$BI$2=_xlfn.XLOOKUP(1001,'Point System'!$A:$A,'Point System'!$B:$B,"")),--(LOWER(IFERROR(INDEX(Attendance!$E:$BI,MATCH($A78,Attendance!$A:$A,0),0),""))="x"))/SUMPRODUCT(--(Attendance!$E$2:$BI$2=_xlfn.XLOOKUP(1001,'Point System'!$A:$A,'Point System'!$B:$B,""))),0))</f>
        <v/>
      </c>
      <c r="W78" s="40" t="str">
        <f t="shared" si="4"/>
        <v/>
      </c>
      <c r="X78" s="136" t="str">
        <f t="shared" si="5"/>
        <v/>
      </c>
    </row>
    <row r="79" spans="1:24" x14ac:dyDescent="0.25">
      <c r="A79" s="47">
        <f t="shared" si="3"/>
        <v>78</v>
      </c>
      <c r="B79" s="39" t="str">
        <f>IFERROR(INDEX(Attendance!$B:$B,MATCH($A79,Attendance!$A:$A,0)),"")&amp;""</f>
        <v/>
      </c>
      <c r="C79" s="39" t="str">
        <f>IFERROR(INDEX(Attendance!$C:$C,MATCH($A79,Attendance!$A:$A,0)),"")&amp;""</f>
        <v/>
      </c>
      <c r="D79" s="39" t="str">
        <f>IFERROR(INDEX(Attendance!$D:$D,MATCH($A79,Attendance!$A:$A,0)),"")&amp;""</f>
        <v/>
      </c>
      <c r="E79" s="106" t="str">
        <f>IF($B79="","",INDEX('Dec Detail'!$Z:$Z, MATCH($A79,'Dec Detail'!$A:$A, 0)))</f>
        <v/>
      </c>
      <c r="F79" s="106" t="str">
        <f>IF($B79="","",INDEX('Dec Detail'!$Z:$Z,MATCH($A79,'Dec Detail'!$A:$A,0)))</f>
        <v/>
      </c>
      <c r="G79" s="106" t="str">
        <f>IF($B79="","",INDEX('Jan Detail'!$Y:$Y,MATCH($A79,'Jan Detail'!$A:$A,0)))</f>
        <v/>
      </c>
      <c r="H79" s="106" t="str">
        <f>IF($B79="","",INDEX('Jan Detail'!$Z:$Z,MATCH($A79,'Jan Detail'!$A:$A,0)))</f>
        <v/>
      </c>
      <c r="I79" s="106" t="str">
        <f>IF($B79="","",INDEX('Feb Detail'!$Y:$Y,MATCH($A79,'Feb Detail'!$A:$A,0)))</f>
        <v/>
      </c>
      <c r="J79" s="106" t="str">
        <f>IF($B79="","",INDEX('Feb Detail'!$Z:$Z,MATCH($A79,'Feb Detail'!$A:$A,0)))</f>
        <v/>
      </c>
      <c r="K79" s="106" t="str">
        <f>IF($B79="","",INDEX('Mar Detail'!$Y:$Y,MATCH($A79,'Mar Detail'!$A:$A,0)))</f>
        <v/>
      </c>
      <c r="L79" s="106" t="str">
        <f>IF($B79="","",INDEX('Mar Detail'!$Z:$Z,MATCH($A79,'Mar Detail'!$A:$A,0)))</f>
        <v/>
      </c>
      <c r="M79" s="106" t="str">
        <f>IF($B79="","",INDEX('Apr Detail'!$Y:$Y,MATCH($A79,'Apr Detail'!$A:$A,0)))</f>
        <v/>
      </c>
      <c r="N79" s="106" t="str">
        <f>IF($B79="","",INDEX('Apr Detail'!$Z:$Z,MATCH($A79,'Apr Detail'!$A:$A,0)))</f>
        <v/>
      </c>
      <c r="O79" s="106" t="str">
        <f>IF($B79="","",INDEX('May Detail'!$Y:$Y,MATCH($A79,'May Detail'!$A:$A,0)))</f>
        <v/>
      </c>
      <c r="P79" s="106" t="str">
        <f>IF($B79="","",INDEX('May Detail'!$Z:$Z,MATCH($A79,'May Detail'!$A:$A,0)))</f>
        <v/>
      </c>
      <c r="Q79" s="106" t="str">
        <f>IF($B79="","",INDEX('Jun Detail'!$Y:$Y,MATCH($A79,'Jun Detail'!$A:$A,0)))</f>
        <v/>
      </c>
      <c r="R79" s="106" t="str">
        <f>IF($B79="","",INDEX('Jun Detail'!$Z:$Z,MATCH($A79,'Jun Detail'!$A:$A,0)))</f>
        <v/>
      </c>
      <c r="S79" s="106" t="str">
        <f>IF($B79="","",INDEX('Jul Detail'!$Y:$Y,MATCH($A79,'Jul Detail'!$A:$A,0)))</f>
        <v/>
      </c>
      <c r="T79" s="106" t="str">
        <f>IF($B79="","",INDEX('Jul Detail'!$Z:$Z,MATCH($A79,'Jul Detail'!$A:$A,0)))</f>
        <v/>
      </c>
      <c r="U79" s="106" t="str" cm="1">
        <f t="array" ref="U79">IF($B79="","",IFERROR(SUMPRODUCT(--(Attendance!$E$2:$BI$2&lt;&gt;""),--(LOWER(IFERROR(INDEX(Attendance!$E:$BI,MATCH($A79,Attendance!$A:$A,0),0),""))="x"))/SUMPRODUCT(--(Attendance!$E$2:$BI$2&lt;&gt;"")),0))</f>
        <v/>
      </c>
      <c r="V79" s="106" t="str" cm="1">
        <f t="array" ref="V79">IF($B79="","",IFERROR(SUMPRODUCT(--(Attendance!$E$2:$BI$2=_xlfn.XLOOKUP(1001,'Point System'!$A:$A,'Point System'!$B:$B,"")),--(LOWER(IFERROR(INDEX(Attendance!$E:$BI,MATCH($A79,Attendance!$A:$A,0),0),""))="x"))/SUMPRODUCT(--(Attendance!$E$2:$BI$2=_xlfn.XLOOKUP(1001,'Point System'!$A:$A,'Point System'!$B:$B,""))),0))</f>
        <v/>
      </c>
      <c r="W79" s="39" t="str">
        <f t="shared" si="4"/>
        <v/>
      </c>
      <c r="X79" s="135" t="str">
        <f t="shared" si="5"/>
        <v/>
      </c>
    </row>
    <row r="80" spans="1:24" x14ac:dyDescent="0.25">
      <c r="A80" s="48">
        <f t="shared" si="3"/>
        <v>79</v>
      </c>
      <c r="B80" s="40" t="str">
        <f>IFERROR(INDEX(Attendance!$B:$B,MATCH($A80,Attendance!$A:$A,0)),"")&amp;""</f>
        <v/>
      </c>
      <c r="C80" s="40" t="str">
        <f>IFERROR(INDEX(Attendance!$C:$C,MATCH($A80,Attendance!$A:$A,0)),"")&amp;""</f>
        <v/>
      </c>
      <c r="D80" s="40" t="str">
        <f>IFERROR(INDEX(Attendance!$D:$D,MATCH($A80,Attendance!$A:$A,0)),"")&amp;""</f>
        <v/>
      </c>
      <c r="E80" s="107" t="str">
        <f>IF($B80="","",INDEX('Dec Detail'!$Z:$Z, MATCH($A80,'Dec Detail'!$A:$A, 0)))</f>
        <v/>
      </c>
      <c r="F80" s="107" t="str">
        <f>IF($B80="","",INDEX('Dec Detail'!$Z:$Z,MATCH($A80,'Dec Detail'!$A:$A,0)))</f>
        <v/>
      </c>
      <c r="G80" s="107" t="str">
        <f>IF($B80="","",INDEX('Jan Detail'!$Y:$Y,MATCH($A80,'Jan Detail'!$A:$A,0)))</f>
        <v/>
      </c>
      <c r="H80" s="107" t="str">
        <f>IF($B80="","",INDEX('Jan Detail'!$Z:$Z,MATCH($A80,'Jan Detail'!$A:$A,0)))</f>
        <v/>
      </c>
      <c r="I80" s="107" t="str">
        <f>IF($B80="","",INDEX('Feb Detail'!$Y:$Y,MATCH($A80,'Feb Detail'!$A:$A,0)))</f>
        <v/>
      </c>
      <c r="J80" s="107" t="str">
        <f>IF($B80="","",INDEX('Feb Detail'!$Z:$Z,MATCH($A80,'Feb Detail'!$A:$A,0)))</f>
        <v/>
      </c>
      <c r="K80" s="107" t="str">
        <f>IF($B80="","",INDEX('Mar Detail'!$Y:$Y,MATCH($A80,'Mar Detail'!$A:$A,0)))</f>
        <v/>
      </c>
      <c r="L80" s="107" t="str">
        <f>IF($B80="","",INDEX('Mar Detail'!$Z:$Z,MATCH($A80,'Mar Detail'!$A:$A,0)))</f>
        <v/>
      </c>
      <c r="M80" s="107" t="str">
        <f>IF($B80="","",INDEX('Apr Detail'!$Y:$Y,MATCH($A80,'Apr Detail'!$A:$A,0)))</f>
        <v/>
      </c>
      <c r="N80" s="107" t="str">
        <f>IF($B80="","",INDEX('Apr Detail'!$Z:$Z,MATCH($A80,'Apr Detail'!$A:$A,0)))</f>
        <v/>
      </c>
      <c r="O80" s="107" t="str">
        <f>IF($B80="","",INDEX('May Detail'!$Y:$Y,MATCH($A80,'May Detail'!$A:$A,0)))</f>
        <v/>
      </c>
      <c r="P80" s="107" t="str">
        <f>IF($B80="","",INDEX('May Detail'!$Z:$Z,MATCH($A80,'May Detail'!$A:$A,0)))</f>
        <v/>
      </c>
      <c r="Q80" s="107" t="str">
        <f>IF($B80="","",INDEX('Jun Detail'!$Y:$Y,MATCH($A80,'Jun Detail'!$A:$A,0)))</f>
        <v/>
      </c>
      <c r="R80" s="107" t="str">
        <f>IF($B80="","",INDEX('Jun Detail'!$Z:$Z,MATCH($A80,'Jun Detail'!$A:$A,0)))</f>
        <v/>
      </c>
      <c r="S80" s="107" t="str">
        <f>IF($B80="","",INDEX('Jul Detail'!$Y:$Y,MATCH($A80,'Jul Detail'!$A:$A,0)))</f>
        <v/>
      </c>
      <c r="T80" s="107" t="str">
        <f>IF($B80="","",INDEX('Jul Detail'!$Z:$Z,MATCH($A80,'Jul Detail'!$A:$A,0)))</f>
        <v/>
      </c>
      <c r="U80" s="107" t="str" cm="1">
        <f t="array" ref="U80">IF($B80="","",IFERROR(SUMPRODUCT(--(Attendance!$E$2:$BI$2&lt;&gt;""),--(LOWER(IFERROR(INDEX(Attendance!$E:$BI,MATCH($A80,Attendance!$A:$A,0),0),""))="x"))/SUMPRODUCT(--(Attendance!$E$2:$BI$2&lt;&gt;"")),0))</f>
        <v/>
      </c>
      <c r="V80" s="107" t="str" cm="1">
        <f t="array" ref="V80">IF($B80="","",IFERROR(SUMPRODUCT(--(Attendance!$E$2:$BI$2=_xlfn.XLOOKUP(1001,'Point System'!$A:$A,'Point System'!$B:$B,"")),--(LOWER(IFERROR(INDEX(Attendance!$E:$BI,MATCH($A80,Attendance!$A:$A,0),0),""))="x"))/SUMPRODUCT(--(Attendance!$E$2:$BI$2=_xlfn.XLOOKUP(1001,'Point System'!$A:$A,'Point System'!$B:$B,""))),0))</f>
        <v/>
      </c>
      <c r="W80" s="40" t="str">
        <f t="shared" si="4"/>
        <v/>
      </c>
      <c r="X80" s="136" t="str">
        <f t="shared" si="5"/>
        <v/>
      </c>
    </row>
    <row r="81" spans="1:24" x14ac:dyDescent="0.25">
      <c r="A81" s="47">
        <f t="shared" si="3"/>
        <v>80</v>
      </c>
      <c r="B81" s="39" t="str">
        <f>IFERROR(INDEX(Attendance!$B:$B,MATCH($A81,Attendance!$A:$A,0)),"")&amp;""</f>
        <v/>
      </c>
      <c r="C81" s="39" t="str">
        <f>IFERROR(INDEX(Attendance!$C:$C,MATCH($A81,Attendance!$A:$A,0)),"")&amp;""</f>
        <v/>
      </c>
      <c r="D81" s="39" t="str">
        <f>IFERROR(INDEX(Attendance!$D:$D,MATCH($A81,Attendance!$A:$A,0)),"")&amp;""</f>
        <v/>
      </c>
      <c r="E81" s="106" t="str">
        <f>IF($B81="","",INDEX('Dec Detail'!$Z:$Z, MATCH($A81,'Dec Detail'!$A:$A, 0)))</f>
        <v/>
      </c>
      <c r="F81" s="106" t="str">
        <f>IF($B81="","",INDEX('Dec Detail'!$Z:$Z,MATCH($A81,'Dec Detail'!$A:$A,0)))</f>
        <v/>
      </c>
      <c r="G81" s="106" t="str">
        <f>IF($B81="","",INDEX('Jan Detail'!$Y:$Y,MATCH($A81,'Jan Detail'!$A:$A,0)))</f>
        <v/>
      </c>
      <c r="H81" s="106" t="str">
        <f>IF($B81="","",INDEX('Jan Detail'!$Z:$Z,MATCH($A81,'Jan Detail'!$A:$A,0)))</f>
        <v/>
      </c>
      <c r="I81" s="106" t="str">
        <f>IF($B81="","",INDEX('Feb Detail'!$Y:$Y,MATCH($A81,'Feb Detail'!$A:$A,0)))</f>
        <v/>
      </c>
      <c r="J81" s="106" t="str">
        <f>IF($B81="","",INDEX('Feb Detail'!$Z:$Z,MATCH($A81,'Feb Detail'!$A:$A,0)))</f>
        <v/>
      </c>
      <c r="K81" s="106" t="str">
        <f>IF($B81="","",INDEX('Mar Detail'!$Y:$Y,MATCH($A81,'Mar Detail'!$A:$A,0)))</f>
        <v/>
      </c>
      <c r="L81" s="106" t="str">
        <f>IF($B81="","",INDEX('Mar Detail'!$Z:$Z,MATCH($A81,'Mar Detail'!$A:$A,0)))</f>
        <v/>
      </c>
      <c r="M81" s="106" t="str">
        <f>IF($B81="","",INDEX('Apr Detail'!$Y:$Y,MATCH($A81,'Apr Detail'!$A:$A,0)))</f>
        <v/>
      </c>
      <c r="N81" s="106" t="str">
        <f>IF($B81="","",INDEX('Apr Detail'!$Z:$Z,MATCH($A81,'Apr Detail'!$A:$A,0)))</f>
        <v/>
      </c>
      <c r="O81" s="106" t="str">
        <f>IF($B81="","",INDEX('May Detail'!$Y:$Y,MATCH($A81,'May Detail'!$A:$A,0)))</f>
        <v/>
      </c>
      <c r="P81" s="106" t="str">
        <f>IF($B81="","",INDEX('May Detail'!$Z:$Z,MATCH($A81,'May Detail'!$A:$A,0)))</f>
        <v/>
      </c>
      <c r="Q81" s="106" t="str">
        <f>IF($B81="","",INDEX('Jun Detail'!$Y:$Y,MATCH($A81,'Jun Detail'!$A:$A,0)))</f>
        <v/>
      </c>
      <c r="R81" s="106" t="str">
        <f>IF($B81="","",INDEX('Jun Detail'!$Z:$Z,MATCH($A81,'Jun Detail'!$A:$A,0)))</f>
        <v/>
      </c>
      <c r="S81" s="106" t="str">
        <f>IF($B81="","",INDEX('Jul Detail'!$Y:$Y,MATCH($A81,'Jul Detail'!$A:$A,0)))</f>
        <v/>
      </c>
      <c r="T81" s="106" t="str">
        <f>IF($B81="","",INDEX('Jul Detail'!$Z:$Z,MATCH($A81,'Jul Detail'!$A:$A,0)))</f>
        <v/>
      </c>
      <c r="U81" s="106" t="str" cm="1">
        <f t="array" ref="U81">IF($B81="","",IFERROR(SUMPRODUCT(--(Attendance!$E$2:$BI$2&lt;&gt;""),--(LOWER(IFERROR(INDEX(Attendance!$E:$BI,MATCH($A81,Attendance!$A:$A,0),0),""))="x"))/SUMPRODUCT(--(Attendance!$E$2:$BI$2&lt;&gt;"")),0))</f>
        <v/>
      </c>
      <c r="V81" s="106" t="str" cm="1">
        <f t="array" ref="V81">IF($B81="","",IFERROR(SUMPRODUCT(--(Attendance!$E$2:$BI$2=_xlfn.XLOOKUP(1001,'Point System'!$A:$A,'Point System'!$B:$B,"")),--(LOWER(IFERROR(INDEX(Attendance!$E:$BI,MATCH($A81,Attendance!$A:$A,0),0),""))="x"))/SUMPRODUCT(--(Attendance!$E$2:$BI$2=_xlfn.XLOOKUP(1001,'Point System'!$A:$A,'Point System'!$B:$B,""))),0))</f>
        <v/>
      </c>
      <c r="W81" s="39" t="str">
        <f t="shared" si="4"/>
        <v/>
      </c>
      <c r="X81" s="135" t="str">
        <f t="shared" si="5"/>
        <v/>
      </c>
    </row>
    <row r="82" spans="1:24" x14ac:dyDescent="0.25">
      <c r="A82" s="48">
        <f t="shared" si="3"/>
        <v>81</v>
      </c>
      <c r="B82" s="40" t="str">
        <f>IFERROR(INDEX(Attendance!$B:$B,MATCH($A82,Attendance!$A:$A,0)),"")&amp;""</f>
        <v/>
      </c>
      <c r="C82" s="40" t="str">
        <f>IFERROR(INDEX(Attendance!$C:$C,MATCH($A82,Attendance!$A:$A,0)),"")&amp;""</f>
        <v/>
      </c>
      <c r="D82" s="40" t="str">
        <f>IFERROR(INDEX(Attendance!$D:$D,MATCH($A82,Attendance!$A:$A,0)),"")&amp;""</f>
        <v/>
      </c>
      <c r="E82" s="107" t="str">
        <f>IF($B82="","",INDEX('Dec Detail'!$Z:$Z, MATCH($A82,'Dec Detail'!$A:$A, 0)))</f>
        <v/>
      </c>
      <c r="F82" s="107" t="str">
        <f>IF($B82="","",INDEX('Dec Detail'!$Z:$Z,MATCH($A82,'Dec Detail'!$A:$A,0)))</f>
        <v/>
      </c>
      <c r="G82" s="107" t="str">
        <f>IF($B82="","",INDEX('Jan Detail'!$Y:$Y,MATCH($A82,'Jan Detail'!$A:$A,0)))</f>
        <v/>
      </c>
      <c r="H82" s="107" t="str">
        <f>IF($B82="","",INDEX('Jan Detail'!$Z:$Z,MATCH($A82,'Jan Detail'!$A:$A,0)))</f>
        <v/>
      </c>
      <c r="I82" s="107" t="str">
        <f>IF($B82="","",INDEX('Feb Detail'!$Y:$Y,MATCH($A82,'Feb Detail'!$A:$A,0)))</f>
        <v/>
      </c>
      <c r="J82" s="107" t="str">
        <f>IF($B82="","",INDEX('Feb Detail'!$Z:$Z,MATCH($A82,'Feb Detail'!$A:$A,0)))</f>
        <v/>
      </c>
      <c r="K82" s="107" t="str">
        <f>IF($B82="","",INDEX('Mar Detail'!$Y:$Y,MATCH($A82,'Mar Detail'!$A:$A,0)))</f>
        <v/>
      </c>
      <c r="L82" s="107" t="str">
        <f>IF($B82="","",INDEX('Mar Detail'!$Z:$Z,MATCH($A82,'Mar Detail'!$A:$A,0)))</f>
        <v/>
      </c>
      <c r="M82" s="107" t="str">
        <f>IF($B82="","",INDEX('Apr Detail'!$Y:$Y,MATCH($A82,'Apr Detail'!$A:$A,0)))</f>
        <v/>
      </c>
      <c r="N82" s="107" t="str">
        <f>IF($B82="","",INDEX('Apr Detail'!$Z:$Z,MATCH($A82,'Apr Detail'!$A:$A,0)))</f>
        <v/>
      </c>
      <c r="O82" s="107" t="str">
        <f>IF($B82="","",INDEX('May Detail'!$Y:$Y,MATCH($A82,'May Detail'!$A:$A,0)))</f>
        <v/>
      </c>
      <c r="P82" s="107" t="str">
        <f>IF($B82="","",INDEX('May Detail'!$Z:$Z,MATCH($A82,'May Detail'!$A:$A,0)))</f>
        <v/>
      </c>
      <c r="Q82" s="107" t="str">
        <f>IF($B82="","",INDEX('Jun Detail'!$Y:$Y,MATCH($A82,'Jun Detail'!$A:$A,0)))</f>
        <v/>
      </c>
      <c r="R82" s="107" t="str">
        <f>IF($B82="","",INDEX('Jun Detail'!$Z:$Z,MATCH($A82,'Jun Detail'!$A:$A,0)))</f>
        <v/>
      </c>
      <c r="S82" s="107" t="str">
        <f>IF($B82="","",INDEX('Jul Detail'!$Y:$Y,MATCH($A82,'Jul Detail'!$A:$A,0)))</f>
        <v/>
      </c>
      <c r="T82" s="107" t="str">
        <f>IF($B82="","",INDEX('Jul Detail'!$Z:$Z,MATCH($A82,'Jul Detail'!$A:$A,0)))</f>
        <v/>
      </c>
      <c r="U82" s="107" t="str" cm="1">
        <f t="array" ref="U82">IF($B82="","",IFERROR(SUMPRODUCT(--(Attendance!$E$2:$BI$2&lt;&gt;""),--(LOWER(IFERROR(INDEX(Attendance!$E:$BI,MATCH($A82,Attendance!$A:$A,0),0),""))="x"))/SUMPRODUCT(--(Attendance!$E$2:$BI$2&lt;&gt;"")),0))</f>
        <v/>
      </c>
      <c r="V82" s="107" t="str" cm="1">
        <f t="array" ref="V82">IF($B82="","",IFERROR(SUMPRODUCT(--(Attendance!$E$2:$BI$2=_xlfn.XLOOKUP(1001,'Point System'!$A:$A,'Point System'!$B:$B,"")),--(LOWER(IFERROR(INDEX(Attendance!$E:$BI,MATCH($A82,Attendance!$A:$A,0),0),""))="x"))/SUMPRODUCT(--(Attendance!$E$2:$BI$2=_xlfn.XLOOKUP(1001,'Point System'!$A:$A,'Point System'!$B:$B,""))),0))</f>
        <v/>
      </c>
      <c r="W82" s="40" t="str">
        <f t="shared" si="4"/>
        <v/>
      </c>
      <c r="X82" s="136" t="str">
        <f t="shared" si="5"/>
        <v/>
      </c>
    </row>
    <row r="83" spans="1:24" x14ac:dyDescent="0.25">
      <c r="A83" s="47">
        <f t="shared" si="3"/>
        <v>82</v>
      </c>
      <c r="B83" s="39" t="str">
        <f>IFERROR(INDEX(Attendance!$B:$B,MATCH($A83,Attendance!$A:$A,0)),"")&amp;""</f>
        <v/>
      </c>
      <c r="C83" s="39" t="str">
        <f>IFERROR(INDEX(Attendance!$C:$C,MATCH($A83,Attendance!$A:$A,0)),"")&amp;""</f>
        <v/>
      </c>
      <c r="D83" s="39" t="str">
        <f>IFERROR(INDEX(Attendance!$D:$D,MATCH($A83,Attendance!$A:$A,0)),"")&amp;""</f>
        <v/>
      </c>
      <c r="E83" s="106" t="str">
        <f>IF($B83="","",INDEX('Dec Detail'!$Z:$Z, MATCH($A83,'Dec Detail'!$A:$A, 0)))</f>
        <v/>
      </c>
      <c r="F83" s="106" t="str">
        <f>IF($B83="","",INDEX('Dec Detail'!$Z:$Z,MATCH($A83,'Dec Detail'!$A:$A,0)))</f>
        <v/>
      </c>
      <c r="G83" s="106" t="str">
        <f>IF($B83="","",INDEX('Jan Detail'!$Y:$Y,MATCH($A83,'Jan Detail'!$A:$A,0)))</f>
        <v/>
      </c>
      <c r="H83" s="106" t="str">
        <f>IF($B83="","",INDEX('Jan Detail'!$Z:$Z,MATCH($A83,'Jan Detail'!$A:$A,0)))</f>
        <v/>
      </c>
      <c r="I83" s="106" t="str">
        <f>IF($B83="","",INDEX('Feb Detail'!$Y:$Y,MATCH($A83,'Feb Detail'!$A:$A,0)))</f>
        <v/>
      </c>
      <c r="J83" s="106" t="str">
        <f>IF($B83="","",INDEX('Feb Detail'!$Z:$Z,MATCH($A83,'Feb Detail'!$A:$A,0)))</f>
        <v/>
      </c>
      <c r="K83" s="106" t="str">
        <f>IF($B83="","",INDEX('Mar Detail'!$Y:$Y,MATCH($A83,'Mar Detail'!$A:$A,0)))</f>
        <v/>
      </c>
      <c r="L83" s="106" t="str">
        <f>IF($B83="","",INDEX('Mar Detail'!$Z:$Z,MATCH($A83,'Mar Detail'!$A:$A,0)))</f>
        <v/>
      </c>
      <c r="M83" s="106" t="str">
        <f>IF($B83="","",INDEX('Apr Detail'!$Y:$Y,MATCH($A83,'Apr Detail'!$A:$A,0)))</f>
        <v/>
      </c>
      <c r="N83" s="106" t="str">
        <f>IF($B83="","",INDEX('Apr Detail'!$Z:$Z,MATCH($A83,'Apr Detail'!$A:$A,0)))</f>
        <v/>
      </c>
      <c r="O83" s="106" t="str">
        <f>IF($B83="","",INDEX('May Detail'!$Y:$Y,MATCH($A83,'May Detail'!$A:$A,0)))</f>
        <v/>
      </c>
      <c r="P83" s="106" t="str">
        <f>IF($B83="","",INDEX('May Detail'!$Z:$Z,MATCH($A83,'May Detail'!$A:$A,0)))</f>
        <v/>
      </c>
      <c r="Q83" s="106" t="str">
        <f>IF($B83="","",INDEX('Jun Detail'!$Y:$Y,MATCH($A83,'Jun Detail'!$A:$A,0)))</f>
        <v/>
      </c>
      <c r="R83" s="106" t="str">
        <f>IF($B83="","",INDEX('Jun Detail'!$Z:$Z,MATCH($A83,'Jun Detail'!$A:$A,0)))</f>
        <v/>
      </c>
      <c r="S83" s="106" t="str">
        <f>IF($B83="","",INDEX('Jul Detail'!$Y:$Y,MATCH($A83,'Jul Detail'!$A:$A,0)))</f>
        <v/>
      </c>
      <c r="T83" s="106" t="str">
        <f>IF($B83="","",INDEX('Jul Detail'!$Z:$Z,MATCH($A83,'Jul Detail'!$A:$A,0)))</f>
        <v/>
      </c>
      <c r="U83" s="106" t="str" cm="1">
        <f t="array" ref="U83">IF($B83="","",IFERROR(SUMPRODUCT(--(Attendance!$E$2:$BI$2&lt;&gt;""),--(LOWER(IFERROR(INDEX(Attendance!$E:$BI,MATCH($A83,Attendance!$A:$A,0),0),""))="x"))/SUMPRODUCT(--(Attendance!$E$2:$BI$2&lt;&gt;"")),0))</f>
        <v/>
      </c>
      <c r="V83" s="106" t="str" cm="1">
        <f t="array" ref="V83">IF($B83="","",IFERROR(SUMPRODUCT(--(Attendance!$E$2:$BI$2=_xlfn.XLOOKUP(1001,'Point System'!$A:$A,'Point System'!$B:$B,"")),--(LOWER(IFERROR(INDEX(Attendance!$E:$BI,MATCH($A83,Attendance!$A:$A,0),0),""))="x"))/SUMPRODUCT(--(Attendance!$E$2:$BI$2=_xlfn.XLOOKUP(1001,'Point System'!$A:$A,'Point System'!$B:$B,""))),0))</f>
        <v/>
      </c>
      <c r="W83" s="39" t="str">
        <f t="shared" si="4"/>
        <v/>
      </c>
      <c r="X83" s="135" t="str">
        <f t="shared" si="5"/>
        <v/>
      </c>
    </row>
    <row r="84" spans="1:24" x14ac:dyDescent="0.25">
      <c r="A84" s="48">
        <f t="shared" si="3"/>
        <v>83</v>
      </c>
      <c r="B84" s="40" t="str">
        <f>IFERROR(INDEX(Attendance!$B:$B,MATCH($A84,Attendance!$A:$A,0)),"")&amp;""</f>
        <v/>
      </c>
      <c r="C84" s="40" t="str">
        <f>IFERROR(INDEX(Attendance!$C:$C,MATCH($A84,Attendance!$A:$A,0)),"")&amp;""</f>
        <v/>
      </c>
      <c r="D84" s="40" t="str">
        <f>IFERROR(INDEX(Attendance!$D:$D,MATCH($A84,Attendance!$A:$A,0)),"")&amp;""</f>
        <v/>
      </c>
      <c r="E84" s="107" t="str">
        <f>IF($B84="","",INDEX('Dec Detail'!$Z:$Z, MATCH($A84,'Dec Detail'!$A:$A, 0)))</f>
        <v/>
      </c>
      <c r="F84" s="107" t="str">
        <f>IF($B84="","",INDEX('Dec Detail'!$Z:$Z,MATCH($A84,'Dec Detail'!$A:$A,0)))</f>
        <v/>
      </c>
      <c r="G84" s="107" t="str">
        <f>IF($B84="","",INDEX('Jan Detail'!$Y:$Y,MATCH($A84,'Jan Detail'!$A:$A,0)))</f>
        <v/>
      </c>
      <c r="H84" s="107" t="str">
        <f>IF($B84="","",INDEX('Jan Detail'!$Z:$Z,MATCH($A84,'Jan Detail'!$A:$A,0)))</f>
        <v/>
      </c>
      <c r="I84" s="107" t="str">
        <f>IF($B84="","",INDEX('Feb Detail'!$Y:$Y,MATCH($A84,'Feb Detail'!$A:$A,0)))</f>
        <v/>
      </c>
      <c r="J84" s="107" t="str">
        <f>IF($B84="","",INDEX('Feb Detail'!$Z:$Z,MATCH($A84,'Feb Detail'!$A:$A,0)))</f>
        <v/>
      </c>
      <c r="K84" s="107" t="str">
        <f>IF($B84="","",INDEX('Mar Detail'!$Y:$Y,MATCH($A84,'Mar Detail'!$A:$A,0)))</f>
        <v/>
      </c>
      <c r="L84" s="107" t="str">
        <f>IF($B84="","",INDEX('Mar Detail'!$Z:$Z,MATCH($A84,'Mar Detail'!$A:$A,0)))</f>
        <v/>
      </c>
      <c r="M84" s="107" t="str">
        <f>IF($B84="","",INDEX('Apr Detail'!$Y:$Y,MATCH($A84,'Apr Detail'!$A:$A,0)))</f>
        <v/>
      </c>
      <c r="N84" s="107" t="str">
        <f>IF($B84="","",INDEX('Apr Detail'!$Z:$Z,MATCH($A84,'Apr Detail'!$A:$A,0)))</f>
        <v/>
      </c>
      <c r="O84" s="107" t="str">
        <f>IF($B84="","",INDEX('May Detail'!$Y:$Y,MATCH($A84,'May Detail'!$A:$A,0)))</f>
        <v/>
      </c>
      <c r="P84" s="107" t="str">
        <f>IF($B84="","",INDEX('May Detail'!$Z:$Z,MATCH($A84,'May Detail'!$A:$A,0)))</f>
        <v/>
      </c>
      <c r="Q84" s="107" t="str">
        <f>IF($B84="","",INDEX('Jun Detail'!$Y:$Y,MATCH($A84,'Jun Detail'!$A:$A,0)))</f>
        <v/>
      </c>
      <c r="R84" s="107" t="str">
        <f>IF($B84="","",INDEX('Jun Detail'!$Z:$Z,MATCH($A84,'Jun Detail'!$A:$A,0)))</f>
        <v/>
      </c>
      <c r="S84" s="107" t="str">
        <f>IF($B84="","",INDEX('Jul Detail'!$Y:$Y,MATCH($A84,'Jul Detail'!$A:$A,0)))</f>
        <v/>
      </c>
      <c r="T84" s="107" t="str">
        <f>IF($B84="","",INDEX('Jul Detail'!$Z:$Z,MATCH($A84,'Jul Detail'!$A:$A,0)))</f>
        <v/>
      </c>
      <c r="U84" s="107" t="str" cm="1">
        <f t="array" ref="U84">IF($B84="","",IFERROR(SUMPRODUCT(--(Attendance!$E$2:$BI$2&lt;&gt;""),--(LOWER(IFERROR(INDEX(Attendance!$E:$BI,MATCH($A84,Attendance!$A:$A,0),0),""))="x"))/SUMPRODUCT(--(Attendance!$E$2:$BI$2&lt;&gt;"")),0))</f>
        <v/>
      </c>
      <c r="V84" s="107" t="str" cm="1">
        <f t="array" ref="V84">IF($B84="","",IFERROR(SUMPRODUCT(--(Attendance!$E$2:$BI$2=_xlfn.XLOOKUP(1001,'Point System'!$A:$A,'Point System'!$B:$B,"")),--(LOWER(IFERROR(INDEX(Attendance!$E:$BI,MATCH($A84,Attendance!$A:$A,0),0),""))="x"))/SUMPRODUCT(--(Attendance!$E$2:$BI$2=_xlfn.XLOOKUP(1001,'Point System'!$A:$A,'Point System'!$B:$B,""))),0))</f>
        <v/>
      </c>
      <c r="W84" s="40" t="str">
        <f t="shared" si="4"/>
        <v/>
      </c>
      <c r="X84" s="136" t="str">
        <f t="shared" si="5"/>
        <v/>
      </c>
    </row>
    <row r="85" spans="1:24" x14ac:dyDescent="0.25">
      <c r="A85" s="47">
        <f t="shared" si="3"/>
        <v>84</v>
      </c>
      <c r="B85" s="39" t="str">
        <f>IFERROR(INDEX(Attendance!$B:$B,MATCH($A85,Attendance!$A:$A,0)),"")&amp;""</f>
        <v/>
      </c>
      <c r="C85" s="39" t="str">
        <f>IFERROR(INDEX(Attendance!$C:$C,MATCH($A85,Attendance!$A:$A,0)),"")&amp;""</f>
        <v/>
      </c>
      <c r="D85" s="39" t="str">
        <f>IFERROR(INDEX(Attendance!$D:$D,MATCH($A85,Attendance!$A:$A,0)),"")&amp;""</f>
        <v/>
      </c>
      <c r="E85" s="106" t="str">
        <f>IF($B85="","",INDEX('Dec Detail'!$Z:$Z, MATCH($A85,'Dec Detail'!$A:$A, 0)))</f>
        <v/>
      </c>
      <c r="F85" s="106" t="str">
        <f>IF($B85="","",INDEX('Dec Detail'!$Z:$Z,MATCH($A85,'Dec Detail'!$A:$A,0)))</f>
        <v/>
      </c>
      <c r="G85" s="106" t="str">
        <f>IF($B85="","",INDEX('Jan Detail'!$Y:$Y,MATCH($A85,'Jan Detail'!$A:$A,0)))</f>
        <v/>
      </c>
      <c r="H85" s="106" t="str">
        <f>IF($B85="","",INDEX('Jan Detail'!$Z:$Z,MATCH($A85,'Jan Detail'!$A:$A,0)))</f>
        <v/>
      </c>
      <c r="I85" s="106" t="str">
        <f>IF($B85="","",INDEX('Feb Detail'!$Y:$Y,MATCH($A85,'Feb Detail'!$A:$A,0)))</f>
        <v/>
      </c>
      <c r="J85" s="106" t="str">
        <f>IF($B85="","",INDEX('Feb Detail'!$Z:$Z,MATCH($A85,'Feb Detail'!$A:$A,0)))</f>
        <v/>
      </c>
      <c r="K85" s="106" t="str">
        <f>IF($B85="","",INDEX('Mar Detail'!$Y:$Y,MATCH($A85,'Mar Detail'!$A:$A,0)))</f>
        <v/>
      </c>
      <c r="L85" s="106" t="str">
        <f>IF($B85="","",INDEX('Mar Detail'!$Z:$Z,MATCH($A85,'Mar Detail'!$A:$A,0)))</f>
        <v/>
      </c>
      <c r="M85" s="106" t="str">
        <f>IF($B85="","",INDEX('Apr Detail'!$Y:$Y,MATCH($A85,'Apr Detail'!$A:$A,0)))</f>
        <v/>
      </c>
      <c r="N85" s="106" t="str">
        <f>IF($B85="","",INDEX('Apr Detail'!$Z:$Z,MATCH($A85,'Apr Detail'!$A:$A,0)))</f>
        <v/>
      </c>
      <c r="O85" s="106" t="str">
        <f>IF($B85="","",INDEX('May Detail'!$Y:$Y,MATCH($A85,'May Detail'!$A:$A,0)))</f>
        <v/>
      </c>
      <c r="P85" s="106" t="str">
        <f>IF($B85="","",INDEX('May Detail'!$Z:$Z,MATCH($A85,'May Detail'!$A:$A,0)))</f>
        <v/>
      </c>
      <c r="Q85" s="106" t="str">
        <f>IF($B85="","",INDEX('Jun Detail'!$Y:$Y,MATCH($A85,'Jun Detail'!$A:$A,0)))</f>
        <v/>
      </c>
      <c r="R85" s="106" t="str">
        <f>IF($B85="","",INDEX('Jun Detail'!$Z:$Z,MATCH($A85,'Jun Detail'!$A:$A,0)))</f>
        <v/>
      </c>
      <c r="S85" s="106" t="str">
        <f>IF($B85="","",INDEX('Jul Detail'!$Y:$Y,MATCH($A85,'Jul Detail'!$A:$A,0)))</f>
        <v/>
      </c>
      <c r="T85" s="106" t="str">
        <f>IF($B85="","",INDEX('Jul Detail'!$Z:$Z,MATCH($A85,'Jul Detail'!$A:$A,0)))</f>
        <v/>
      </c>
      <c r="U85" s="106" t="str" cm="1">
        <f t="array" ref="U85">IF($B85="","",IFERROR(SUMPRODUCT(--(Attendance!$E$2:$BI$2&lt;&gt;""),--(LOWER(IFERROR(INDEX(Attendance!$E:$BI,MATCH($A85,Attendance!$A:$A,0),0),""))="x"))/SUMPRODUCT(--(Attendance!$E$2:$BI$2&lt;&gt;"")),0))</f>
        <v/>
      </c>
      <c r="V85" s="106" t="str" cm="1">
        <f t="array" ref="V85">IF($B85="","",IFERROR(SUMPRODUCT(--(Attendance!$E$2:$BI$2=_xlfn.XLOOKUP(1001,'Point System'!$A:$A,'Point System'!$B:$B,"")),--(LOWER(IFERROR(INDEX(Attendance!$E:$BI,MATCH($A85,Attendance!$A:$A,0),0),""))="x"))/SUMPRODUCT(--(Attendance!$E$2:$BI$2=_xlfn.XLOOKUP(1001,'Point System'!$A:$A,'Point System'!$B:$B,""))),0))</f>
        <v/>
      </c>
      <c r="W85" s="39" t="str">
        <f t="shared" si="4"/>
        <v/>
      </c>
      <c r="X85" s="135" t="str">
        <f t="shared" si="5"/>
        <v/>
      </c>
    </row>
    <row r="86" spans="1:24" x14ac:dyDescent="0.25">
      <c r="A86" s="48">
        <f t="shared" si="3"/>
        <v>85</v>
      </c>
      <c r="B86" s="40" t="str">
        <f>IFERROR(INDEX(Attendance!$B:$B,MATCH($A86,Attendance!$A:$A,0)),"")&amp;""</f>
        <v/>
      </c>
      <c r="C86" s="40" t="str">
        <f>IFERROR(INDEX(Attendance!$C:$C,MATCH($A86,Attendance!$A:$A,0)),"")&amp;""</f>
        <v/>
      </c>
      <c r="D86" s="40" t="str">
        <f>IFERROR(INDEX(Attendance!$D:$D,MATCH($A86,Attendance!$A:$A,0)),"")&amp;""</f>
        <v/>
      </c>
      <c r="E86" s="107" t="str">
        <f>IF($B86="","",INDEX('Dec Detail'!$Z:$Z, MATCH($A86,'Dec Detail'!$A:$A, 0)))</f>
        <v/>
      </c>
      <c r="F86" s="107" t="str">
        <f>IF($B86="","",INDEX('Dec Detail'!$Z:$Z,MATCH($A86,'Dec Detail'!$A:$A,0)))</f>
        <v/>
      </c>
      <c r="G86" s="107" t="str">
        <f>IF($B86="","",INDEX('Jan Detail'!$Y:$Y,MATCH($A86,'Jan Detail'!$A:$A,0)))</f>
        <v/>
      </c>
      <c r="H86" s="107" t="str">
        <f>IF($B86="","",INDEX('Jan Detail'!$Z:$Z,MATCH($A86,'Jan Detail'!$A:$A,0)))</f>
        <v/>
      </c>
      <c r="I86" s="107" t="str">
        <f>IF($B86="","",INDEX('Feb Detail'!$Y:$Y,MATCH($A86,'Feb Detail'!$A:$A,0)))</f>
        <v/>
      </c>
      <c r="J86" s="107" t="str">
        <f>IF($B86="","",INDEX('Feb Detail'!$Z:$Z,MATCH($A86,'Feb Detail'!$A:$A,0)))</f>
        <v/>
      </c>
      <c r="K86" s="107" t="str">
        <f>IF($B86="","",INDEX('Mar Detail'!$Y:$Y,MATCH($A86,'Mar Detail'!$A:$A,0)))</f>
        <v/>
      </c>
      <c r="L86" s="107" t="str">
        <f>IF($B86="","",INDEX('Mar Detail'!$Z:$Z,MATCH($A86,'Mar Detail'!$A:$A,0)))</f>
        <v/>
      </c>
      <c r="M86" s="107" t="str">
        <f>IF($B86="","",INDEX('Apr Detail'!$Y:$Y,MATCH($A86,'Apr Detail'!$A:$A,0)))</f>
        <v/>
      </c>
      <c r="N86" s="107" t="str">
        <f>IF($B86="","",INDEX('Apr Detail'!$Z:$Z,MATCH($A86,'Apr Detail'!$A:$A,0)))</f>
        <v/>
      </c>
      <c r="O86" s="107" t="str">
        <f>IF($B86="","",INDEX('May Detail'!$Y:$Y,MATCH($A86,'May Detail'!$A:$A,0)))</f>
        <v/>
      </c>
      <c r="P86" s="107" t="str">
        <f>IF($B86="","",INDEX('May Detail'!$Z:$Z,MATCH($A86,'May Detail'!$A:$A,0)))</f>
        <v/>
      </c>
      <c r="Q86" s="107" t="str">
        <f>IF($B86="","",INDEX('Jun Detail'!$Y:$Y,MATCH($A86,'Jun Detail'!$A:$A,0)))</f>
        <v/>
      </c>
      <c r="R86" s="107" t="str">
        <f>IF($B86="","",INDEX('Jun Detail'!$Z:$Z,MATCH($A86,'Jun Detail'!$A:$A,0)))</f>
        <v/>
      </c>
      <c r="S86" s="107" t="str">
        <f>IF($B86="","",INDEX('Jul Detail'!$Y:$Y,MATCH($A86,'Jul Detail'!$A:$A,0)))</f>
        <v/>
      </c>
      <c r="T86" s="107" t="str">
        <f>IF($B86="","",INDEX('Jul Detail'!$Z:$Z,MATCH($A86,'Jul Detail'!$A:$A,0)))</f>
        <v/>
      </c>
      <c r="U86" s="107" t="str" cm="1">
        <f t="array" ref="U86">IF($B86="","",IFERROR(SUMPRODUCT(--(Attendance!$E$2:$BI$2&lt;&gt;""),--(LOWER(IFERROR(INDEX(Attendance!$E:$BI,MATCH($A86,Attendance!$A:$A,0),0),""))="x"))/SUMPRODUCT(--(Attendance!$E$2:$BI$2&lt;&gt;"")),0))</f>
        <v/>
      </c>
      <c r="V86" s="107" t="str" cm="1">
        <f t="array" ref="V86">IF($B86="","",IFERROR(SUMPRODUCT(--(Attendance!$E$2:$BI$2=_xlfn.XLOOKUP(1001,'Point System'!$A:$A,'Point System'!$B:$B,"")),--(LOWER(IFERROR(INDEX(Attendance!$E:$BI,MATCH($A86,Attendance!$A:$A,0),0),""))="x"))/SUMPRODUCT(--(Attendance!$E$2:$BI$2=_xlfn.XLOOKUP(1001,'Point System'!$A:$A,'Point System'!$B:$B,""))),0))</f>
        <v/>
      </c>
      <c r="W86" s="40" t="str">
        <f t="shared" si="4"/>
        <v/>
      </c>
      <c r="X86" s="136" t="str">
        <f t="shared" si="5"/>
        <v/>
      </c>
    </row>
    <row r="87" spans="1:24" x14ac:dyDescent="0.25">
      <c r="A87" s="47">
        <f t="shared" si="3"/>
        <v>86</v>
      </c>
      <c r="B87" s="39" t="str">
        <f>IFERROR(INDEX(Attendance!$B:$B,MATCH($A87,Attendance!$A:$A,0)),"")&amp;""</f>
        <v/>
      </c>
      <c r="C87" s="39" t="str">
        <f>IFERROR(INDEX(Attendance!$C:$C,MATCH($A87,Attendance!$A:$A,0)),"")&amp;""</f>
        <v/>
      </c>
      <c r="D87" s="39" t="str">
        <f>IFERROR(INDEX(Attendance!$D:$D,MATCH($A87,Attendance!$A:$A,0)),"")&amp;""</f>
        <v/>
      </c>
      <c r="E87" s="106" t="str">
        <f>IF($B87="","",INDEX('Dec Detail'!$Z:$Z, MATCH($A87,'Dec Detail'!$A:$A, 0)))</f>
        <v/>
      </c>
      <c r="F87" s="106" t="str">
        <f>IF($B87="","",INDEX('Dec Detail'!$Z:$Z,MATCH($A87,'Dec Detail'!$A:$A,0)))</f>
        <v/>
      </c>
      <c r="G87" s="106" t="str">
        <f>IF($B87="","",INDEX('Jan Detail'!$Y:$Y,MATCH($A87,'Jan Detail'!$A:$A,0)))</f>
        <v/>
      </c>
      <c r="H87" s="106" t="str">
        <f>IF($B87="","",INDEX('Jan Detail'!$Z:$Z,MATCH($A87,'Jan Detail'!$A:$A,0)))</f>
        <v/>
      </c>
      <c r="I87" s="106" t="str">
        <f>IF($B87="","",INDEX('Feb Detail'!$Y:$Y,MATCH($A87,'Feb Detail'!$A:$A,0)))</f>
        <v/>
      </c>
      <c r="J87" s="106" t="str">
        <f>IF($B87="","",INDEX('Feb Detail'!$Z:$Z,MATCH($A87,'Feb Detail'!$A:$A,0)))</f>
        <v/>
      </c>
      <c r="K87" s="106" t="str">
        <f>IF($B87="","",INDEX('Mar Detail'!$Y:$Y,MATCH($A87,'Mar Detail'!$A:$A,0)))</f>
        <v/>
      </c>
      <c r="L87" s="106" t="str">
        <f>IF($B87="","",INDEX('Mar Detail'!$Z:$Z,MATCH($A87,'Mar Detail'!$A:$A,0)))</f>
        <v/>
      </c>
      <c r="M87" s="106" t="str">
        <f>IF($B87="","",INDEX('Apr Detail'!$Y:$Y,MATCH($A87,'Apr Detail'!$A:$A,0)))</f>
        <v/>
      </c>
      <c r="N87" s="106" t="str">
        <f>IF($B87="","",INDEX('Apr Detail'!$Z:$Z,MATCH($A87,'Apr Detail'!$A:$A,0)))</f>
        <v/>
      </c>
      <c r="O87" s="106" t="str">
        <f>IF($B87="","",INDEX('May Detail'!$Y:$Y,MATCH($A87,'May Detail'!$A:$A,0)))</f>
        <v/>
      </c>
      <c r="P87" s="106" t="str">
        <f>IF($B87="","",INDEX('May Detail'!$Z:$Z,MATCH($A87,'May Detail'!$A:$A,0)))</f>
        <v/>
      </c>
      <c r="Q87" s="106" t="str">
        <f>IF($B87="","",INDEX('Jun Detail'!$Y:$Y,MATCH($A87,'Jun Detail'!$A:$A,0)))</f>
        <v/>
      </c>
      <c r="R87" s="106" t="str">
        <f>IF($B87="","",INDEX('Jun Detail'!$Z:$Z,MATCH($A87,'Jun Detail'!$A:$A,0)))</f>
        <v/>
      </c>
      <c r="S87" s="106" t="str">
        <f>IF($B87="","",INDEX('Jul Detail'!$Y:$Y,MATCH($A87,'Jul Detail'!$A:$A,0)))</f>
        <v/>
      </c>
      <c r="T87" s="106" t="str">
        <f>IF($B87="","",INDEX('Jul Detail'!$Z:$Z,MATCH($A87,'Jul Detail'!$A:$A,0)))</f>
        <v/>
      </c>
      <c r="U87" s="106" t="str" cm="1">
        <f t="array" ref="U87">IF($B87="","",IFERROR(SUMPRODUCT(--(Attendance!$E$2:$BI$2&lt;&gt;""),--(LOWER(IFERROR(INDEX(Attendance!$E:$BI,MATCH($A87,Attendance!$A:$A,0),0),""))="x"))/SUMPRODUCT(--(Attendance!$E$2:$BI$2&lt;&gt;"")),0))</f>
        <v/>
      </c>
      <c r="V87" s="106" t="str" cm="1">
        <f t="array" ref="V87">IF($B87="","",IFERROR(SUMPRODUCT(--(Attendance!$E$2:$BI$2=_xlfn.XLOOKUP(1001,'Point System'!$A:$A,'Point System'!$B:$B,"")),--(LOWER(IFERROR(INDEX(Attendance!$E:$BI,MATCH($A87,Attendance!$A:$A,0),0),""))="x"))/SUMPRODUCT(--(Attendance!$E$2:$BI$2=_xlfn.XLOOKUP(1001,'Point System'!$A:$A,'Point System'!$B:$B,""))),0))</f>
        <v/>
      </c>
      <c r="W87" s="39" t="str">
        <f t="shared" si="4"/>
        <v/>
      </c>
      <c r="X87" s="135" t="str">
        <f t="shared" si="5"/>
        <v/>
      </c>
    </row>
    <row r="88" spans="1:24" x14ac:dyDescent="0.25">
      <c r="A88" s="48">
        <f t="shared" si="3"/>
        <v>87</v>
      </c>
      <c r="B88" s="40" t="str">
        <f>IFERROR(INDEX(Attendance!$B:$B,MATCH($A88,Attendance!$A:$A,0)),"")&amp;""</f>
        <v/>
      </c>
      <c r="C88" s="40" t="str">
        <f>IFERROR(INDEX(Attendance!$C:$C,MATCH($A88,Attendance!$A:$A,0)),"")&amp;""</f>
        <v/>
      </c>
      <c r="D88" s="40" t="str">
        <f>IFERROR(INDEX(Attendance!$D:$D,MATCH($A88,Attendance!$A:$A,0)),"")&amp;""</f>
        <v/>
      </c>
      <c r="E88" s="107" t="str">
        <f>IF($B88="","",INDEX('Dec Detail'!$Z:$Z, MATCH($A88,'Dec Detail'!$A:$A, 0)))</f>
        <v/>
      </c>
      <c r="F88" s="107" t="str">
        <f>IF($B88="","",INDEX('Dec Detail'!$Z:$Z,MATCH($A88,'Dec Detail'!$A:$A,0)))</f>
        <v/>
      </c>
      <c r="G88" s="107" t="str">
        <f>IF($B88="","",INDEX('Jan Detail'!$Y:$Y,MATCH($A88,'Jan Detail'!$A:$A,0)))</f>
        <v/>
      </c>
      <c r="H88" s="107" t="str">
        <f>IF($B88="","",INDEX('Jan Detail'!$Z:$Z,MATCH($A88,'Jan Detail'!$A:$A,0)))</f>
        <v/>
      </c>
      <c r="I88" s="107" t="str">
        <f>IF($B88="","",INDEX('Feb Detail'!$Y:$Y,MATCH($A88,'Feb Detail'!$A:$A,0)))</f>
        <v/>
      </c>
      <c r="J88" s="107" t="str">
        <f>IF($B88="","",INDEX('Feb Detail'!$Z:$Z,MATCH($A88,'Feb Detail'!$A:$A,0)))</f>
        <v/>
      </c>
      <c r="K88" s="107" t="str">
        <f>IF($B88="","",INDEX('Mar Detail'!$Y:$Y,MATCH($A88,'Mar Detail'!$A:$A,0)))</f>
        <v/>
      </c>
      <c r="L88" s="107" t="str">
        <f>IF($B88="","",INDEX('Mar Detail'!$Z:$Z,MATCH($A88,'Mar Detail'!$A:$A,0)))</f>
        <v/>
      </c>
      <c r="M88" s="107" t="str">
        <f>IF($B88="","",INDEX('Apr Detail'!$Y:$Y,MATCH($A88,'Apr Detail'!$A:$A,0)))</f>
        <v/>
      </c>
      <c r="N88" s="107" t="str">
        <f>IF($B88="","",INDEX('Apr Detail'!$Z:$Z,MATCH($A88,'Apr Detail'!$A:$A,0)))</f>
        <v/>
      </c>
      <c r="O88" s="107" t="str">
        <f>IF($B88="","",INDEX('May Detail'!$Y:$Y,MATCH($A88,'May Detail'!$A:$A,0)))</f>
        <v/>
      </c>
      <c r="P88" s="107" t="str">
        <f>IF($B88="","",INDEX('May Detail'!$Z:$Z,MATCH($A88,'May Detail'!$A:$A,0)))</f>
        <v/>
      </c>
      <c r="Q88" s="107" t="str">
        <f>IF($B88="","",INDEX('Jun Detail'!$Y:$Y,MATCH($A88,'Jun Detail'!$A:$A,0)))</f>
        <v/>
      </c>
      <c r="R88" s="107" t="str">
        <f>IF($B88="","",INDEX('Jun Detail'!$Z:$Z,MATCH($A88,'Jun Detail'!$A:$A,0)))</f>
        <v/>
      </c>
      <c r="S88" s="107" t="str">
        <f>IF($B88="","",INDEX('Jul Detail'!$Y:$Y,MATCH($A88,'Jul Detail'!$A:$A,0)))</f>
        <v/>
      </c>
      <c r="T88" s="107" t="str">
        <f>IF($B88="","",INDEX('Jul Detail'!$Z:$Z,MATCH($A88,'Jul Detail'!$A:$A,0)))</f>
        <v/>
      </c>
      <c r="U88" s="107" t="str" cm="1">
        <f t="array" ref="U88">IF($B88="","",IFERROR(SUMPRODUCT(--(Attendance!$E$2:$BI$2&lt;&gt;""),--(LOWER(IFERROR(INDEX(Attendance!$E:$BI,MATCH($A88,Attendance!$A:$A,0),0),""))="x"))/SUMPRODUCT(--(Attendance!$E$2:$BI$2&lt;&gt;"")),0))</f>
        <v/>
      </c>
      <c r="V88" s="107" t="str" cm="1">
        <f t="array" ref="V88">IF($B88="","",IFERROR(SUMPRODUCT(--(Attendance!$E$2:$BI$2=_xlfn.XLOOKUP(1001,'Point System'!$A:$A,'Point System'!$B:$B,"")),--(LOWER(IFERROR(INDEX(Attendance!$E:$BI,MATCH($A88,Attendance!$A:$A,0),0),""))="x"))/SUMPRODUCT(--(Attendance!$E$2:$BI$2=_xlfn.XLOOKUP(1001,'Point System'!$A:$A,'Point System'!$B:$B,""))),0))</f>
        <v/>
      </c>
      <c r="W88" s="40" t="str">
        <f t="shared" si="4"/>
        <v/>
      </c>
      <c r="X88" s="136" t="str">
        <f t="shared" si="5"/>
        <v/>
      </c>
    </row>
    <row r="89" spans="1:24" x14ac:dyDescent="0.25">
      <c r="A89" s="47">
        <f t="shared" si="3"/>
        <v>88</v>
      </c>
      <c r="B89" s="39" t="str">
        <f>IFERROR(INDEX(Attendance!$B:$B,MATCH($A89,Attendance!$A:$A,0)),"")&amp;""</f>
        <v/>
      </c>
      <c r="C89" s="39" t="str">
        <f>IFERROR(INDEX(Attendance!$C:$C,MATCH($A89,Attendance!$A:$A,0)),"")&amp;""</f>
        <v/>
      </c>
      <c r="D89" s="39" t="str">
        <f>IFERROR(INDEX(Attendance!$D:$D,MATCH($A89,Attendance!$A:$A,0)),"")&amp;""</f>
        <v/>
      </c>
      <c r="E89" s="106" t="str">
        <f>IF($B89="","",INDEX('Dec Detail'!$Z:$Z, MATCH($A89,'Dec Detail'!$A:$A, 0)))</f>
        <v/>
      </c>
      <c r="F89" s="106" t="str">
        <f>IF($B89="","",INDEX('Dec Detail'!$Z:$Z,MATCH($A89,'Dec Detail'!$A:$A,0)))</f>
        <v/>
      </c>
      <c r="G89" s="106" t="str">
        <f>IF($B89="","",INDEX('Jan Detail'!$Y:$Y,MATCH($A89,'Jan Detail'!$A:$A,0)))</f>
        <v/>
      </c>
      <c r="H89" s="106" t="str">
        <f>IF($B89="","",INDEX('Jan Detail'!$Z:$Z,MATCH($A89,'Jan Detail'!$A:$A,0)))</f>
        <v/>
      </c>
      <c r="I89" s="106" t="str">
        <f>IF($B89="","",INDEX('Feb Detail'!$Y:$Y,MATCH($A89,'Feb Detail'!$A:$A,0)))</f>
        <v/>
      </c>
      <c r="J89" s="106" t="str">
        <f>IF($B89="","",INDEX('Feb Detail'!$Z:$Z,MATCH($A89,'Feb Detail'!$A:$A,0)))</f>
        <v/>
      </c>
      <c r="K89" s="106" t="str">
        <f>IF($B89="","",INDEX('Mar Detail'!$Y:$Y,MATCH($A89,'Mar Detail'!$A:$A,0)))</f>
        <v/>
      </c>
      <c r="L89" s="106" t="str">
        <f>IF($B89="","",INDEX('Mar Detail'!$Z:$Z,MATCH($A89,'Mar Detail'!$A:$A,0)))</f>
        <v/>
      </c>
      <c r="M89" s="106" t="str">
        <f>IF($B89="","",INDEX('Apr Detail'!$Y:$Y,MATCH($A89,'Apr Detail'!$A:$A,0)))</f>
        <v/>
      </c>
      <c r="N89" s="106" t="str">
        <f>IF($B89="","",INDEX('Apr Detail'!$Z:$Z,MATCH($A89,'Apr Detail'!$A:$A,0)))</f>
        <v/>
      </c>
      <c r="O89" s="106" t="str">
        <f>IF($B89="","",INDEX('May Detail'!$Y:$Y,MATCH($A89,'May Detail'!$A:$A,0)))</f>
        <v/>
      </c>
      <c r="P89" s="106" t="str">
        <f>IF($B89="","",INDEX('May Detail'!$Z:$Z,MATCH($A89,'May Detail'!$A:$A,0)))</f>
        <v/>
      </c>
      <c r="Q89" s="106" t="str">
        <f>IF($B89="","",INDEX('Jun Detail'!$Y:$Y,MATCH($A89,'Jun Detail'!$A:$A,0)))</f>
        <v/>
      </c>
      <c r="R89" s="106" t="str">
        <f>IF($B89="","",INDEX('Jun Detail'!$Z:$Z,MATCH($A89,'Jun Detail'!$A:$A,0)))</f>
        <v/>
      </c>
      <c r="S89" s="106" t="str">
        <f>IF($B89="","",INDEX('Jul Detail'!$Y:$Y,MATCH($A89,'Jul Detail'!$A:$A,0)))</f>
        <v/>
      </c>
      <c r="T89" s="106" t="str">
        <f>IF($B89="","",INDEX('Jul Detail'!$Z:$Z,MATCH($A89,'Jul Detail'!$A:$A,0)))</f>
        <v/>
      </c>
      <c r="U89" s="106" t="str" cm="1">
        <f t="array" ref="U89">IF($B89="","",IFERROR(SUMPRODUCT(--(Attendance!$E$2:$BI$2&lt;&gt;""),--(LOWER(IFERROR(INDEX(Attendance!$E:$BI,MATCH($A89,Attendance!$A:$A,0),0),""))="x"))/SUMPRODUCT(--(Attendance!$E$2:$BI$2&lt;&gt;"")),0))</f>
        <v/>
      </c>
      <c r="V89" s="106" t="str" cm="1">
        <f t="array" ref="V89">IF($B89="","",IFERROR(SUMPRODUCT(--(Attendance!$E$2:$BI$2=_xlfn.XLOOKUP(1001,'Point System'!$A:$A,'Point System'!$B:$B,"")),--(LOWER(IFERROR(INDEX(Attendance!$E:$BI,MATCH($A89,Attendance!$A:$A,0),0),""))="x"))/SUMPRODUCT(--(Attendance!$E$2:$BI$2=_xlfn.XLOOKUP(1001,'Point System'!$A:$A,'Point System'!$B:$B,""))),0))</f>
        <v/>
      </c>
      <c r="W89" s="39" t="str">
        <f t="shared" si="4"/>
        <v/>
      </c>
      <c r="X89" s="135" t="str">
        <f t="shared" si="5"/>
        <v/>
      </c>
    </row>
    <row r="90" spans="1:24" x14ac:dyDescent="0.25">
      <c r="A90" s="48">
        <f t="shared" si="3"/>
        <v>89</v>
      </c>
      <c r="B90" s="40" t="str">
        <f>IFERROR(INDEX(Attendance!$B:$B,MATCH($A90,Attendance!$A:$A,0)),"")&amp;""</f>
        <v/>
      </c>
      <c r="C90" s="40" t="str">
        <f>IFERROR(INDEX(Attendance!$C:$C,MATCH($A90,Attendance!$A:$A,0)),"")&amp;""</f>
        <v/>
      </c>
      <c r="D90" s="40" t="str">
        <f>IFERROR(INDEX(Attendance!$D:$D,MATCH($A90,Attendance!$A:$A,0)),"")&amp;""</f>
        <v/>
      </c>
      <c r="E90" s="107" t="str">
        <f>IF($B90="","",INDEX('Dec Detail'!$Z:$Z, MATCH($A90,'Dec Detail'!$A:$A, 0)))</f>
        <v/>
      </c>
      <c r="F90" s="107" t="str">
        <f>IF($B90="","",INDEX('Dec Detail'!$Z:$Z,MATCH($A90,'Dec Detail'!$A:$A,0)))</f>
        <v/>
      </c>
      <c r="G90" s="107" t="str">
        <f>IF($B90="","",INDEX('Jan Detail'!$Y:$Y,MATCH($A90,'Jan Detail'!$A:$A,0)))</f>
        <v/>
      </c>
      <c r="H90" s="107" t="str">
        <f>IF($B90="","",INDEX('Jan Detail'!$Z:$Z,MATCH($A90,'Jan Detail'!$A:$A,0)))</f>
        <v/>
      </c>
      <c r="I90" s="107" t="str">
        <f>IF($B90="","",INDEX('Feb Detail'!$Y:$Y,MATCH($A90,'Feb Detail'!$A:$A,0)))</f>
        <v/>
      </c>
      <c r="J90" s="107" t="str">
        <f>IF($B90="","",INDEX('Feb Detail'!$Z:$Z,MATCH($A90,'Feb Detail'!$A:$A,0)))</f>
        <v/>
      </c>
      <c r="K90" s="107" t="str">
        <f>IF($B90="","",INDEX('Mar Detail'!$Y:$Y,MATCH($A90,'Mar Detail'!$A:$A,0)))</f>
        <v/>
      </c>
      <c r="L90" s="107" t="str">
        <f>IF($B90="","",INDEX('Mar Detail'!$Z:$Z,MATCH($A90,'Mar Detail'!$A:$A,0)))</f>
        <v/>
      </c>
      <c r="M90" s="107" t="str">
        <f>IF($B90="","",INDEX('Apr Detail'!$Y:$Y,MATCH($A90,'Apr Detail'!$A:$A,0)))</f>
        <v/>
      </c>
      <c r="N90" s="107" t="str">
        <f>IF($B90="","",INDEX('Apr Detail'!$Z:$Z,MATCH($A90,'Apr Detail'!$A:$A,0)))</f>
        <v/>
      </c>
      <c r="O90" s="107" t="str">
        <f>IF($B90="","",INDEX('May Detail'!$Y:$Y,MATCH($A90,'May Detail'!$A:$A,0)))</f>
        <v/>
      </c>
      <c r="P90" s="107" t="str">
        <f>IF($B90="","",INDEX('May Detail'!$Z:$Z,MATCH($A90,'May Detail'!$A:$A,0)))</f>
        <v/>
      </c>
      <c r="Q90" s="107" t="str">
        <f>IF($B90="","",INDEX('Jun Detail'!$Y:$Y,MATCH($A90,'Jun Detail'!$A:$A,0)))</f>
        <v/>
      </c>
      <c r="R90" s="107" t="str">
        <f>IF($B90="","",INDEX('Jun Detail'!$Z:$Z,MATCH($A90,'Jun Detail'!$A:$A,0)))</f>
        <v/>
      </c>
      <c r="S90" s="107" t="str">
        <f>IF($B90="","",INDEX('Jul Detail'!$Y:$Y,MATCH($A90,'Jul Detail'!$A:$A,0)))</f>
        <v/>
      </c>
      <c r="T90" s="107" t="str">
        <f>IF($B90="","",INDEX('Jul Detail'!$Z:$Z,MATCH($A90,'Jul Detail'!$A:$A,0)))</f>
        <v/>
      </c>
      <c r="U90" s="107" t="str" cm="1">
        <f t="array" ref="U90">IF($B90="","",IFERROR(SUMPRODUCT(--(Attendance!$E$2:$BI$2&lt;&gt;""),--(LOWER(IFERROR(INDEX(Attendance!$E:$BI,MATCH($A90,Attendance!$A:$A,0),0),""))="x"))/SUMPRODUCT(--(Attendance!$E$2:$BI$2&lt;&gt;"")),0))</f>
        <v/>
      </c>
      <c r="V90" s="107" t="str" cm="1">
        <f t="array" ref="V90">IF($B90="","",IFERROR(SUMPRODUCT(--(Attendance!$E$2:$BI$2=_xlfn.XLOOKUP(1001,'Point System'!$A:$A,'Point System'!$B:$B,"")),--(LOWER(IFERROR(INDEX(Attendance!$E:$BI,MATCH($A90,Attendance!$A:$A,0),0),""))="x"))/SUMPRODUCT(--(Attendance!$E$2:$BI$2=_xlfn.XLOOKUP(1001,'Point System'!$A:$A,'Point System'!$B:$B,""))),0))</f>
        <v/>
      </c>
      <c r="W90" s="40" t="str">
        <f t="shared" si="4"/>
        <v/>
      </c>
      <c r="X90" s="136" t="str">
        <f t="shared" si="5"/>
        <v/>
      </c>
    </row>
    <row r="91" spans="1:24" x14ac:dyDescent="0.25">
      <c r="A91" s="47">
        <f t="shared" si="3"/>
        <v>90</v>
      </c>
      <c r="B91" s="39" t="str">
        <f>IFERROR(INDEX(Attendance!$B:$B,MATCH($A91,Attendance!$A:$A,0)),"")&amp;""</f>
        <v/>
      </c>
      <c r="C91" s="39" t="str">
        <f>IFERROR(INDEX(Attendance!$C:$C,MATCH($A91,Attendance!$A:$A,0)),"")&amp;""</f>
        <v/>
      </c>
      <c r="D91" s="39" t="str">
        <f>IFERROR(INDEX(Attendance!$D:$D,MATCH($A91,Attendance!$A:$A,0)),"")&amp;""</f>
        <v/>
      </c>
      <c r="E91" s="106" t="str">
        <f>IF($B91="","",INDEX('Dec Detail'!$Z:$Z, MATCH($A91,'Dec Detail'!$A:$A, 0)))</f>
        <v/>
      </c>
      <c r="F91" s="106" t="str">
        <f>IF($B91="","",INDEX('Dec Detail'!$Z:$Z,MATCH($A91,'Dec Detail'!$A:$A,0)))</f>
        <v/>
      </c>
      <c r="G91" s="106" t="str">
        <f>IF($B91="","",INDEX('Jan Detail'!$Y:$Y,MATCH($A91,'Jan Detail'!$A:$A,0)))</f>
        <v/>
      </c>
      <c r="H91" s="106" t="str">
        <f>IF($B91="","",INDEX('Jan Detail'!$Z:$Z,MATCH($A91,'Jan Detail'!$A:$A,0)))</f>
        <v/>
      </c>
      <c r="I91" s="106" t="str">
        <f>IF($B91="","",INDEX('Feb Detail'!$Y:$Y,MATCH($A91,'Feb Detail'!$A:$A,0)))</f>
        <v/>
      </c>
      <c r="J91" s="106" t="str">
        <f>IF($B91="","",INDEX('Feb Detail'!$Z:$Z,MATCH($A91,'Feb Detail'!$A:$A,0)))</f>
        <v/>
      </c>
      <c r="K91" s="106" t="str">
        <f>IF($B91="","",INDEX('Mar Detail'!$Y:$Y,MATCH($A91,'Mar Detail'!$A:$A,0)))</f>
        <v/>
      </c>
      <c r="L91" s="106" t="str">
        <f>IF($B91="","",INDEX('Mar Detail'!$Z:$Z,MATCH($A91,'Mar Detail'!$A:$A,0)))</f>
        <v/>
      </c>
      <c r="M91" s="106" t="str">
        <f>IF($B91="","",INDEX('Apr Detail'!$Y:$Y,MATCH($A91,'Apr Detail'!$A:$A,0)))</f>
        <v/>
      </c>
      <c r="N91" s="106" t="str">
        <f>IF($B91="","",INDEX('Apr Detail'!$Z:$Z,MATCH($A91,'Apr Detail'!$A:$A,0)))</f>
        <v/>
      </c>
      <c r="O91" s="106" t="str">
        <f>IF($B91="","",INDEX('May Detail'!$Y:$Y,MATCH($A91,'May Detail'!$A:$A,0)))</f>
        <v/>
      </c>
      <c r="P91" s="106" t="str">
        <f>IF($B91="","",INDEX('May Detail'!$Z:$Z,MATCH($A91,'May Detail'!$A:$A,0)))</f>
        <v/>
      </c>
      <c r="Q91" s="106" t="str">
        <f>IF($B91="","",INDEX('Jun Detail'!$Y:$Y,MATCH($A91,'Jun Detail'!$A:$A,0)))</f>
        <v/>
      </c>
      <c r="R91" s="106" t="str">
        <f>IF($B91="","",INDEX('Jun Detail'!$Z:$Z,MATCH($A91,'Jun Detail'!$A:$A,0)))</f>
        <v/>
      </c>
      <c r="S91" s="106" t="str">
        <f>IF($B91="","",INDEX('Jul Detail'!$Y:$Y,MATCH($A91,'Jul Detail'!$A:$A,0)))</f>
        <v/>
      </c>
      <c r="T91" s="106" t="str">
        <f>IF($B91="","",INDEX('Jul Detail'!$Z:$Z,MATCH($A91,'Jul Detail'!$A:$A,0)))</f>
        <v/>
      </c>
      <c r="U91" s="106" t="str" cm="1">
        <f t="array" ref="U91">IF($B91="","",IFERROR(SUMPRODUCT(--(Attendance!$E$2:$BI$2&lt;&gt;""),--(LOWER(IFERROR(INDEX(Attendance!$E:$BI,MATCH($A91,Attendance!$A:$A,0),0),""))="x"))/SUMPRODUCT(--(Attendance!$E$2:$BI$2&lt;&gt;"")),0))</f>
        <v/>
      </c>
      <c r="V91" s="106" t="str" cm="1">
        <f t="array" ref="V91">IF($B91="","",IFERROR(SUMPRODUCT(--(Attendance!$E$2:$BI$2=_xlfn.XLOOKUP(1001,'Point System'!$A:$A,'Point System'!$B:$B,"")),--(LOWER(IFERROR(INDEX(Attendance!$E:$BI,MATCH($A91,Attendance!$A:$A,0),0),""))="x"))/SUMPRODUCT(--(Attendance!$E$2:$BI$2=_xlfn.XLOOKUP(1001,'Point System'!$A:$A,'Point System'!$B:$B,""))),0))</f>
        <v/>
      </c>
      <c r="W91" s="39" t="str">
        <f t="shared" si="4"/>
        <v/>
      </c>
      <c r="X91" s="135" t="str">
        <f t="shared" si="5"/>
        <v/>
      </c>
    </row>
    <row r="92" spans="1:24" x14ac:dyDescent="0.25">
      <c r="A92" s="48">
        <f t="shared" si="3"/>
        <v>91</v>
      </c>
      <c r="B92" s="40" t="str">
        <f>IFERROR(INDEX(Attendance!$B:$B,MATCH($A92,Attendance!$A:$A,0)),"")&amp;""</f>
        <v/>
      </c>
      <c r="C92" s="40" t="str">
        <f>IFERROR(INDEX(Attendance!$C:$C,MATCH($A92,Attendance!$A:$A,0)),"")&amp;""</f>
        <v/>
      </c>
      <c r="D92" s="40" t="str">
        <f>IFERROR(INDEX(Attendance!$D:$D,MATCH($A92,Attendance!$A:$A,0)),"")&amp;""</f>
        <v/>
      </c>
      <c r="E92" s="107" t="str">
        <f>IF($B92="","",INDEX('Dec Detail'!$Z:$Z, MATCH($A92,'Dec Detail'!$A:$A, 0)))</f>
        <v/>
      </c>
      <c r="F92" s="107" t="str">
        <f>IF($B92="","",INDEX('Dec Detail'!$Z:$Z,MATCH($A92,'Dec Detail'!$A:$A,0)))</f>
        <v/>
      </c>
      <c r="G92" s="107" t="str">
        <f>IF($B92="","",INDEX('Jan Detail'!$Y:$Y,MATCH($A92,'Jan Detail'!$A:$A,0)))</f>
        <v/>
      </c>
      <c r="H92" s="107" t="str">
        <f>IF($B92="","",INDEX('Jan Detail'!$Z:$Z,MATCH($A92,'Jan Detail'!$A:$A,0)))</f>
        <v/>
      </c>
      <c r="I92" s="107" t="str">
        <f>IF($B92="","",INDEX('Feb Detail'!$Y:$Y,MATCH($A92,'Feb Detail'!$A:$A,0)))</f>
        <v/>
      </c>
      <c r="J92" s="107" t="str">
        <f>IF($B92="","",INDEX('Feb Detail'!$Z:$Z,MATCH($A92,'Feb Detail'!$A:$A,0)))</f>
        <v/>
      </c>
      <c r="K92" s="107" t="str">
        <f>IF($B92="","",INDEX('Mar Detail'!$Y:$Y,MATCH($A92,'Mar Detail'!$A:$A,0)))</f>
        <v/>
      </c>
      <c r="L92" s="107" t="str">
        <f>IF($B92="","",INDEX('Mar Detail'!$Z:$Z,MATCH($A92,'Mar Detail'!$A:$A,0)))</f>
        <v/>
      </c>
      <c r="M92" s="107" t="str">
        <f>IF($B92="","",INDEX('Apr Detail'!$Y:$Y,MATCH($A92,'Apr Detail'!$A:$A,0)))</f>
        <v/>
      </c>
      <c r="N92" s="107" t="str">
        <f>IF($B92="","",INDEX('Apr Detail'!$Z:$Z,MATCH($A92,'Apr Detail'!$A:$A,0)))</f>
        <v/>
      </c>
      <c r="O92" s="107" t="str">
        <f>IF($B92="","",INDEX('May Detail'!$Y:$Y,MATCH($A92,'May Detail'!$A:$A,0)))</f>
        <v/>
      </c>
      <c r="P92" s="107" t="str">
        <f>IF($B92="","",INDEX('May Detail'!$Z:$Z,MATCH($A92,'May Detail'!$A:$A,0)))</f>
        <v/>
      </c>
      <c r="Q92" s="107" t="str">
        <f>IF($B92="","",INDEX('Jun Detail'!$Y:$Y,MATCH($A92,'Jun Detail'!$A:$A,0)))</f>
        <v/>
      </c>
      <c r="R92" s="107" t="str">
        <f>IF($B92="","",INDEX('Jun Detail'!$Z:$Z,MATCH($A92,'Jun Detail'!$A:$A,0)))</f>
        <v/>
      </c>
      <c r="S92" s="107" t="str">
        <f>IF($B92="","",INDEX('Jul Detail'!$Y:$Y,MATCH($A92,'Jul Detail'!$A:$A,0)))</f>
        <v/>
      </c>
      <c r="T92" s="107" t="str">
        <f>IF($B92="","",INDEX('Jul Detail'!$Z:$Z,MATCH($A92,'Jul Detail'!$A:$A,0)))</f>
        <v/>
      </c>
      <c r="U92" s="107" t="str" cm="1">
        <f t="array" ref="U92">IF($B92="","",IFERROR(SUMPRODUCT(--(Attendance!$E$2:$BI$2&lt;&gt;""),--(LOWER(IFERROR(INDEX(Attendance!$E:$BI,MATCH($A92,Attendance!$A:$A,0),0),""))="x"))/SUMPRODUCT(--(Attendance!$E$2:$BI$2&lt;&gt;"")),0))</f>
        <v/>
      </c>
      <c r="V92" s="107" t="str" cm="1">
        <f t="array" ref="V92">IF($B92="","",IFERROR(SUMPRODUCT(--(Attendance!$E$2:$BI$2=_xlfn.XLOOKUP(1001,'Point System'!$A:$A,'Point System'!$B:$B,"")),--(LOWER(IFERROR(INDEX(Attendance!$E:$BI,MATCH($A92,Attendance!$A:$A,0),0),""))="x"))/SUMPRODUCT(--(Attendance!$E$2:$BI$2=_xlfn.XLOOKUP(1001,'Point System'!$A:$A,'Point System'!$B:$B,""))),0))</f>
        <v/>
      </c>
      <c r="W92" s="40" t="str">
        <f t="shared" si="4"/>
        <v/>
      </c>
      <c r="X92" s="136" t="str">
        <f t="shared" si="5"/>
        <v/>
      </c>
    </row>
    <row r="93" spans="1:24" x14ac:dyDescent="0.25">
      <c r="A93" s="47">
        <f t="shared" si="3"/>
        <v>92</v>
      </c>
      <c r="B93" s="39" t="str">
        <f>IFERROR(INDEX(Attendance!$B:$B,MATCH($A93,Attendance!$A:$A,0)),"")&amp;""</f>
        <v/>
      </c>
      <c r="C93" s="39" t="str">
        <f>IFERROR(INDEX(Attendance!$C:$C,MATCH($A93,Attendance!$A:$A,0)),"")&amp;""</f>
        <v/>
      </c>
      <c r="D93" s="39" t="str">
        <f>IFERROR(INDEX(Attendance!$D:$D,MATCH($A93,Attendance!$A:$A,0)),"")&amp;""</f>
        <v/>
      </c>
      <c r="E93" s="106" t="str">
        <f>IF($B93="","",INDEX('Dec Detail'!$Z:$Z, MATCH($A93,'Dec Detail'!$A:$A, 0)))</f>
        <v/>
      </c>
      <c r="F93" s="106" t="str">
        <f>IF($B93="","",INDEX('Dec Detail'!$Z:$Z,MATCH($A93,'Dec Detail'!$A:$A,0)))</f>
        <v/>
      </c>
      <c r="G93" s="106" t="str">
        <f>IF($B93="","",INDEX('Jan Detail'!$Y:$Y,MATCH($A93,'Jan Detail'!$A:$A,0)))</f>
        <v/>
      </c>
      <c r="H93" s="106" t="str">
        <f>IF($B93="","",INDEX('Jan Detail'!$Z:$Z,MATCH($A93,'Jan Detail'!$A:$A,0)))</f>
        <v/>
      </c>
      <c r="I93" s="106" t="str">
        <f>IF($B93="","",INDEX('Feb Detail'!$Y:$Y,MATCH($A93,'Feb Detail'!$A:$A,0)))</f>
        <v/>
      </c>
      <c r="J93" s="106" t="str">
        <f>IF($B93="","",INDEX('Feb Detail'!$Z:$Z,MATCH($A93,'Feb Detail'!$A:$A,0)))</f>
        <v/>
      </c>
      <c r="K93" s="106" t="str">
        <f>IF($B93="","",INDEX('Mar Detail'!$Y:$Y,MATCH($A93,'Mar Detail'!$A:$A,0)))</f>
        <v/>
      </c>
      <c r="L93" s="106" t="str">
        <f>IF($B93="","",INDEX('Mar Detail'!$Z:$Z,MATCH($A93,'Mar Detail'!$A:$A,0)))</f>
        <v/>
      </c>
      <c r="M93" s="106" t="str">
        <f>IF($B93="","",INDEX('Apr Detail'!$Y:$Y,MATCH($A93,'Apr Detail'!$A:$A,0)))</f>
        <v/>
      </c>
      <c r="N93" s="106" t="str">
        <f>IF($B93="","",INDEX('Apr Detail'!$Z:$Z,MATCH($A93,'Apr Detail'!$A:$A,0)))</f>
        <v/>
      </c>
      <c r="O93" s="106" t="str">
        <f>IF($B93="","",INDEX('May Detail'!$Y:$Y,MATCH($A93,'May Detail'!$A:$A,0)))</f>
        <v/>
      </c>
      <c r="P93" s="106" t="str">
        <f>IF($B93="","",INDEX('May Detail'!$Z:$Z,MATCH($A93,'May Detail'!$A:$A,0)))</f>
        <v/>
      </c>
      <c r="Q93" s="106" t="str">
        <f>IF($B93="","",INDEX('Jun Detail'!$Y:$Y,MATCH($A93,'Jun Detail'!$A:$A,0)))</f>
        <v/>
      </c>
      <c r="R93" s="106" t="str">
        <f>IF($B93="","",INDEX('Jun Detail'!$Z:$Z,MATCH($A93,'Jun Detail'!$A:$A,0)))</f>
        <v/>
      </c>
      <c r="S93" s="106" t="str">
        <f>IF($B93="","",INDEX('Jul Detail'!$Y:$Y,MATCH($A93,'Jul Detail'!$A:$A,0)))</f>
        <v/>
      </c>
      <c r="T93" s="106" t="str">
        <f>IF($B93="","",INDEX('Jul Detail'!$Z:$Z,MATCH($A93,'Jul Detail'!$A:$A,0)))</f>
        <v/>
      </c>
      <c r="U93" s="106" t="str" cm="1">
        <f t="array" ref="U93">IF($B93="","",IFERROR(SUMPRODUCT(--(Attendance!$E$2:$BI$2&lt;&gt;""),--(LOWER(IFERROR(INDEX(Attendance!$E:$BI,MATCH($A93,Attendance!$A:$A,0),0),""))="x"))/SUMPRODUCT(--(Attendance!$E$2:$BI$2&lt;&gt;"")),0))</f>
        <v/>
      </c>
      <c r="V93" s="106" t="str" cm="1">
        <f t="array" ref="V93">IF($B93="","",IFERROR(SUMPRODUCT(--(Attendance!$E$2:$BI$2=_xlfn.XLOOKUP(1001,'Point System'!$A:$A,'Point System'!$B:$B,"")),--(LOWER(IFERROR(INDEX(Attendance!$E:$BI,MATCH($A93,Attendance!$A:$A,0),0),""))="x"))/SUMPRODUCT(--(Attendance!$E$2:$BI$2=_xlfn.XLOOKUP(1001,'Point System'!$A:$A,'Point System'!$B:$B,""))),0))</f>
        <v/>
      </c>
      <c r="W93" s="39" t="str">
        <f t="shared" si="4"/>
        <v/>
      </c>
      <c r="X93" s="135" t="str">
        <f t="shared" si="5"/>
        <v/>
      </c>
    </row>
    <row r="94" spans="1:24" x14ac:dyDescent="0.25">
      <c r="A94" s="48">
        <f t="shared" si="3"/>
        <v>93</v>
      </c>
      <c r="B94" s="40" t="str">
        <f>IFERROR(INDEX(Attendance!$B:$B,MATCH($A94,Attendance!$A:$A,0)),"")&amp;""</f>
        <v/>
      </c>
      <c r="C94" s="40" t="str">
        <f>IFERROR(INDEX(Attendance!$C:$C,MATCH($A94,Attendance!$A:$A,0)),"")&amp;""</f>
        <v/>
      </c>
      <c r="D94" s="40" t="str">
        <f>IFERROR(INDEX(Attendance!$D:$D,MATCH($A94,Attendance!$A:$A,0)),"")&amp;""</f>
        <v/>
      </c>
      <c r="E94" s="107" t="str">
        <f>IF($B94="","",INDEX('Dec Detail'!$Z:$Z, MATCH($A94,'Dec Detail'!$A:$A, 0)))</f>
        <v/>
      </c>
      <c r="F94" s="107" t="str">
        <f>IF($B94="","",INDEX('Dec Detail'!$Z:$Z,MATCH($A94,'Dec Detail'!$A:$A,0)))</f>
        <v/>
      </c>
      <c r="G94" s="107" t="str">
        <f>IF($B94="","",INDEX('Jan Detail'!$Y:$Y,MATCH($A94,'Jan Detail'!$A:$A,0)))</f>
        <v/>
      </c>
      <c r="H94" s="107" t="str">
        <f>IF($B94="","",INDEX('Jan Detail'!$Z:$Z,MATCH($A94,'Jan Detail'!$A:$A,0)))</f>
        <v/>
      </c>
      <c r="I94" s="107" t="str">
        <f>IF($B94="","",INDEX('Feb Detail'!$Y:$Y,MATCH($A94,'Feb Detail'!$A:$A,0)))</f>
        <v/>
      </c>
      <c r="J94" s="107" t="str">
        <f>IF($B94="","",INDEX('Feb Detail'!$Z:$Z,MATCH($A94,'Feb Detail'!$A:$A,0)))</f>
        <v/>
      </c>
      <c r="K94" s="107" t="str">
        <f>IF($B94="","",INDEX('Mar Detail'!$Y:$Y,MATCH($A94,'Mar Detail'!$A:$A,0)))</f>
        <v/>
      </c>
      <c r="L94" s="107" t="str">
        <f>IF($B94="","",INDEX('Mar Detail'!$Z:$Z,MATCH($A94,'Mar Detail'!$A:$A,0)))</f>
        <v/>
      </c>
      <c r="M94" s="107" t="str">
        <f>IF($B94="","",INDEX('Apr Detail'!$Y:$Y,MATCH($A94,'Apr Detail'!$A:$A,0)))</f>
        <v/>
      </c>
      <c r="N94" s="107" t="str">
        <f>IF($B94="","",INDEX('Apr Detail'!$Z:$Z,MATCH($A94,'Apr Detail'!$A:$A,0)))</f>
        <v/>
      </c>
      <c r="O94" s="107" t="str">
        <f>IF($B94="","",INDEX('May Detail'!$Y:$Y,MATCH($A94,'May Detail'!$A:$A,0)))</f>
        <v/>
      </c>
      <c r="P94" s="107" t="str">
        <f>IF($B94="","",INDEX('May Detail'!$Z:$Z,MATCH($A94,'May Detail'!$A:$A,0)))</f>
        <v/>
      </c>
      <c r="Q94" s="107" t="str">
        <f>IF($B94="","",INDEX('Jun Detail'!$Y:$Y,MATCH($A94,'Jun Detail'!$A:$A,0)))</f>
        <v/>
      </c>
      <c r="R94" s="107" t="str">
        <f>IF($B94="","",INDEX('Jun Detail'!$Z:$Z,MATCH($A94,'Jun Detail'!$A:$A,0)))</f>
        <v/>
      </c>
      <c r="S94" s="107" t="str">
        <f>IF($B94="","",INDEX('Jul Detail'!$Y:$Y,MATCH($A94,'Jul Detail'!$A:$A,0)))</f>
        <v/>
      </c>
      <c r="T94" s="107" t="str">
        <f>IF($B94="","",INDEX('Jul Detail'!$Z:$Z,MATCH($A94,'Jul Detail'!$A:$A,0)))</f>
        <v/>
      </c>
      <c r="U94" s="107" t="str" cm="1">
        <f t="array" ref="U94">IF($B94="","",IFERROR(SUMPRODUCT(--(Attendance!$E$2:$BI$2&lt;&gt;""),--(LOWER(IFERROR(INDEX(Attendance!$E:$BI,MATCH($A94,Attendance!$A:$A,0),0),""))="x"))/SUMPRODUCT(--(Attendance!$E$2:$BI$2&lt;&gt;"")),0))</f>
        <v/>
      </c>
      <c r="V94" s="107" t="str" cm="1">
        <f t="array" ref="V94">IF($B94="","",IFERROR(SUMPRODUCT(--(Attendance!$E$2:$BI$2=_xlfn.XLOOKUP(1001,'Point System'!$A:$A,'Point System'!$B:$B,"")),--(LOWER(IFERROR(INDEX(Attendance!$E:$BI,MATCH($A94,Attendance!$A:$A,0),0),""))="x"))/SUMPRODUCT(--(Attendance!$E$2:$BI$2=_xlfn.XLOOKUP(1001,'Point System'!$A:$A,'Point System'!$B:$B,""))),0))</f>
        <v/>
      </c>
      <c r="W94" s="40" t="str">
        <f t="shared" si="4"/>
        <v/>
      </c>
      <c r="X94" s="136" t="str">
        <f t="shared" si="5"/>
        <v/>
      </c>
    </row>
    <row r="95" spans="1:24" x14ac:dyDescent="0.25">
      <c r="A95" s="47">
        <f t="shared" si="3"/>
        <v>94</v>
      </c>
      <c r="B95" s="39" t="str">
        <f>IFERROR(INDEX(Attendance!$B:$B,MATCH($A95,Attendance!$A:$A,0)),"")&amp;""</f>
        <v/>
      </c>
      <c r="C95" s="39" t="str">
        <f>IFERROR(INDEX(Attendance!$C:$C,MATCH($A95,Attendance!$A:$A,0)),"")&amp;""</f>
        <v/>
      </c>
      <c r="D95" s="39" t="str">
        <f>IFERROR(INDEX(Attendance!$D:$D,MATCH($A95,Attendance!$A:$A,0)),"")&amp;""</f>
        <v/>
      </c>
      <c r="E95" s="106" t="str">
        <f>IF($B95="","",INDEX('Dec Detail'!$Z:$Z, MATCH($A95,'Dec Detail'!$A:$A, 0)))</f>
        <v/>
      </c>
      <c r="F95" s="106" t="str">
        <f>IF($B95="","",INDEX('Dec Detail'!$Z:$Z,MATCH($A95,'Dec Detail'!$A:$A,0)))</f>
        <v/>
      </c>
      <c r="G95" s="106" t="str">
        <f>IF($B95="","",INDEX('Jan Detail'!$Y:$Y,MATCH($A95,'Jan Detail'!$A:$A,0)))</f>
        <v/>
      </c>
      <c r="H95" s="106" t="str">
        <f>IF($B95="","",INDEX('Jan Detail'!$Z:$Z,MATCH($A95,'Jan Detail'!$A:$A,0)))</f>
        <v/>
      </c>
      <c r="I95" s="106" t="str">
        <f>IF($B95="","",INDEX('Feb Detail'!$Y:$Y,MATCH($A95,'Feb Detail'!$A:$A,0)))</f>
        <v/>
      </c>
      <c r="J95" s="106" t="str">
        <f>IF($B95="","",INDEX('Feb Detail'!$Z:$Z,MATCH($A95,'Feb Detail'!$A:$A,0)))</f>
        <v/>
      </c>
      <c r="K95" s="106" t="str">
        <f>IF($B95="","",INDEX('Mar Detail'!$Y:$Y,MATCH($A95,'Mar Detail'!$A:$A,0)))</f>
        <v/>
      </c>
      <c r="L95" s="106" t="str">
        <f>IF($B95="","",INDEX('Mar Detail'!$Z:$Z,MATCH($A95,'Mar Detail'!$A:$A,0)))</f>
        <v/>
      </c>
      <c r="M95" s="106" t="str">
        <f>IF($B95="","",INDEX('Apr Detail'!$Y:$Y,MATCH($A95,'Apr Detail'!$A:$A,0)))</f>
        <v/>
      </c>
      <c r="N95" s="106" t="str">
        <f>IF($B95="","",INDEX('Apr Detail'!$Z:$Z,MATCH($A95,'Apr Detail'!$A:$A,0)))</f>
        <v/>
      </c>
      <c r="O95" s="106" t="str">
        <f>IF($B95="","",INDEX('May Detail'!$Y:$Y,MATCH($A95,'May Detail'!$A:$A,0)))</f>
        <v/>
      </c>
      <c r="P95" s="106" t="str">
        <f>IF($B95="","",INDEX('May Detail'!$Z:$Z,MATCH($A95,'May Detail'!$A:$A,0)))</f>
        <v/>
      </c>
      <c r="Q95" s="106" t="str">
        <f>IF($B95="","",INDEX('Jun Detail'!$Y:$Y,MATCH($A95,'Jun Detail'!$A:$A,0)))</f>
        <v/>
      </c>
      <c r="R95" s="106" t="str">
        <f>IF($B95="","",INDEX('Jun Detail'!$Z:$Z,MATCH($A95,'Jun Detail'!$A:$A,0)))</f>
        <v/>
      </c>
      <c r="S95" s="106" t="str">
        <f>IF($B95="","",INDEX('Jul Detail'!$Y:$Y,MATCH($A95,'Jul Detail'!$A:$A,0)))</f>
        <v/>
      </c>
      <c r="T95" s="106" t="str">
        <f>IF($B95="","",INDEX('Jul Detail'!$Z:$Z,MATCH($A95,'Jul Detail'!$A:$A,0)))</f>
        <v/>
      </c>
      <c r="U95" s="106" t="str" cm="1">
        <f t="array" ref="U95">IF($B95="","",IFERROR(SUMPRODUCT(--(Attendance!$E$2:$BI$2&lt;&gt;""),--(LOWER(IFERROR(INDEX(Attendance!$E:$BI,MATCH($A95,Attendance!$A:$A,0),0),""))="x"))/SUMPRODUCT(--(Attendance!$E$2:$BI$2&lt;&gt;"")),0))</f>
        <v/>
      </c>
      <c r="V95" s="106" t="str" cm="1">
        <f t="array" ref="V95">IF($B95="","",IFERROR(SUMPRODUCT(--(Attendance!$E$2:$BI$2=_xlfn.XLOOKUP(1001,'Point System'!$A:$A,'Point System'!$B:$B,"")),--(LOWER(IFERROR(INDEX(Attendance!$E:$BI,MATCH($A95,Attendance!$A:$A,0),0),""))="x"))/SUMPRODUCT(--(Attendance!$E$2:$BI$2=_xlfn.XLOOKUP(1001,'Point System'!$A:$A,'Point System'!$B:$B,""))),0))</f>
        <v/>
      </c>
      <c r="W95" s="39" t="str">
        <f t="shared" si="4"/>
        <v/>
      </c>
      <c r="X95" s="135" t="str">
        <f t="shared" si="5"/>
        <v/>
      </c>
    </row>
    <row r="96" spans="1:24" x14ac:dyDescent="0.25">
      <c r="A96" s="48">
        <f t="shared" si="3"/>
        <v>95</v>
      </c>
      <c r="B96" s="40" t="str">
        <f>IFERROR(INDEX(Attendance!$B:$B,MATCH($A96,Attendance!$A:$A,0)),"")&amp;""</f>
        <v/>
      </c>
      <c r="C96" s="40" t="str">
        <f>IFERROR(INDEX(Attendance!$C:$C,MATCH($A96,Attendance!$A:$A,0)),"")&amp;""</f>
        <v/>
      </c>
      <c r="D96" s="40" t="str">
        <f>IFERROR(INDEX(Attendance!$D:$D,MATCH($A96,Attendance!$A:$A,0)),"")&amp;""</f>
        <v/>
      </c>
      <c r="E96" s="107" t="str">
        <f>IF($B96="","",INDEX('Dec Detail'!$Z:$Z, MATCH($A96,'Dec Detail'!$A:$A, 0)))</f>
        <v/>
      </c>
      <c r="F96" s="107" t="str">
        <f>IF($B96="","",INDEX('Dec Detail'!$Z:$Z,MATCH($A96,'Dec Detail'!$A:$A,0)))</f>
        <v/>
      </c>
      <c r="G96" s="107" t="str">
        <f>IF($B96="","",INDEX('Jan Detail'!$Y:$Y,MATCH($A96,'Jan Detail'!$A:$A,0)))</f>
        <v/>
      </c>
      <c r="H96" s="107" t="str">
        <f>IF($B96="","",INDEX('Jan Detail'!$Z:$Z,MATCH($A96,'Jan Detail'!$A:$A,0)))</f>
        <v/>
      </c>
      <c r="I96" s="107" t="str">
        <f>IF($B96="","",INDEX('Feb Detail'!$Y:$Y,MATCH($A96,'Feb Detail'!$A:$A,0)))</f>
        <v/>
      </c>
      <c r="J96" s="107" t="str">
        <f>IF($B96="","",INDEX('Feb Detail'!$Z:$Z,MATCH($A96,'Feb Detail'!$A:$A,0)))</f>
        <v/>
      </c>
      <c r="K96" s="107" t="str">
        <f>IF($B96="","",INDEX('Mar Detail'!$Y:$Y,MATCH($A96,'Mar Detail'!$A:$A,0)))</f>
        <v/>
      </c>
      <c r="L96" s="107" t="str">
        <f>IF($B96="","",INDEX('Mar Detail'!$Z:$Z,MATCH($A96,'Mar Detail'!$A:$A,0)))</f>
        <v/>
      </c>
      <c r="M96" s="107" t="str">
        <f>IF($B96="","",INDEX('Apr Detail'!$Y:$Y,MATCH($A96,'Apr Detail'!$A:$A,0)))</f>
        <v/>
      </c>
      <c r="N96" s="107" t="str">
        <f>IF($B96="","",INDEX('Apr Detail'!$Z:$Z,MATCH($A96,'Apr Detail'!$A:$A,0)))</f>
        <v/>
      </c>
      <c r="O96" s="107" t="str">
        <f>IF($B96="","",INDEX('May Detail'!$Y:$Y,MATCH($A96,'May Detail'!$A:$A,0)))</f>
        <v/>
      </c>
      <c r="P96" s="107" t="str">
        <f>IF($B96="","",INDEX('May Detail'!$Z:$Z,MATCH($A96,'May Detail'!$A:$A,0)))</f>
        <v/>
      </c>
      <c r="Q96" s="107" t="str">
        <f>IF($B96="","",INDEX('Jun Detail'!$Y:$Y,MATCH($A96,'Jun Detail'!$A:$A,0)))</f>
        <v/>
      </c>
      <c r="R96" s="107" t="str">
        <f>IF($B96="","",INDEX('Jun Detail'!$Z:$Z,MATCH($A96,'Jun Detail'!$A:$A,0)))</f>
        <v/>
      </c>
      <c r="S96" s="107" t="str">
        <f>IF($B96="","",INDEX('Jul Detail'!$Y:$Y,MATCH($A96,'Jul Detail'!$A:$A,0)))</f>
        <v/>
      </c>
      <c r="T96" s="107" t="str">
        <f>IF($B96="","",INDEX('Jul Detail'!$Z:$Z,MATCH($A96,'Jul Detail'!$A:$A,0)))</f>
        <v/>
      </c>
      <c r="U96" s="107" t="str" cm="1">
        <f t="array" ref="U96">IF($B96="","",IFERROR(SUMPRODUCT(--(Attendance!$E$2:$BI$2&lt;&gt;""),--(LOWER(IFERROR(INDEX(Attendance!$E:$BI,MATCH($A96,Attendance!$A:$A,0),0),""))="x"))/SUMPRODUCT(--(Attendance!$E$2:$BI$2&lt;&gt;"")),0))</f>
        <v/>
      </c>
      <c r="V96" s="107" t="str" cm="1">
        <f t="array" ref="V96">IF($B96="","",IFERROR(SUMPRODUCT(--(Attendance!$E$2:$BI$2=_xlfn.XLOOKUP(1001,'Point System'!$A:$A,'Point System'!$B:$B,"")),--(LOWER(IFERROR(INDEX(Attendance!$E:$BI,MATCH($A96,Attendance!$A:$A,0),0),""))="x"))/SUMPRODUCT(--(Attendance!$E$2:$BI$2=_xlfn.XLOOKUP(1001,'Point System'!$A:$A,'Point System'!$B:$B,""))),0))</f>
        <v/>
      </c>
      <c r="W96" s="40" t="str">
        <f t="shared" si="4"/>
        <v/>
      </c>
      <c r="X96" s="136" t="str">
        <f t="shared" si="5"/>
        <v/>
      </c>
    </row>
    <row r="97" spans="1:24" x14ac:dyDescent="0.25">
      <c r="A97" s="47">
        <f t="shared" si="3"/>
        <v>96</v>
      </c>
      <c r="B97" s="39" t="str">
        <f>IFERROR(INDEX(Attendance!$B:$B,MATCH($A97,Attendance!$A:$A,0)),"")&amp;""</f>
        <v/>
      </c>
      <c r="C97" s="39" t="str">
        <f>IFERROR(INDEX(Attendance!$C:$C,MATCH($A97,Attendance!$A:$A,0)),"")&amp;""</f>
        <v/>
      </c>
      <c r="D97" s="39" t="str">
        <f>IFERROR(INDEX(Attendance!$D:$D,MATCH($A97,Attendance!$A:$A,0)),"")&amp;""</f>
        <v/>
      </c>
      <c r="E97" s="106" t="str">
        <f>IF($B97="","",INDEX('Dec Detail'!$Z:$Z, MATCH($A97,'Dec Detail'!$A:$A, 0)))</f>
        <v/>
      </c>
      <c r="F97" s="106" t="str">
        <f>IF($B97="","",INDEX('Dec Detail'!$Z:$Z,MATCH($A97,'Dec Detail'!$A:$A,0)))</f>
        <v/>
      </c>
      <c r="G97" s="106" t="str">
        <f>IF($B97="","",INDEX('Jan Detail'!$Y:$Y,MATCH($A97,'Jan Detail'!$A:$A,0)))</f>
        <v/>
      </c>
      <c r="H97" s="106" t="str">
        <f>IF($B97="","",INDEX('Jan Detail'!$Z:$Z,MATCH($A97,'Jan Detail'!$A:$A,0)))</f>
        <v/>
      </c>
      <c r="I97" s="106" t="str">
        <f>IF($B97="","",INDEX('Feb Detail'!$Y:$Y,MATCH($A97,'Feb Detail'!$A:$A,0)))</f>
        <v/>
      </c>
      <c r="J97" s="106" t="str">
        <f>IF($B97="","",INDEX('Feb Detail'!$Z:$Z,MATCH($A97,'Feb Detail'!$A:$A,0)))</f>
        <v/>
      </c>
      <c r="K97" s="106" t="str">
        <f>IF($B97="","",INDEX('Mar Detail'!$Y:$Y,MATCH($A97,'Mar Detail'!$A:$A,0)))</f>
        <v/>
      </c>
      <c r="L97" s="106" t="str">
        <f>IF($B97="","",INDEX('Mar Detail'!$Z:$Z,MATCH($A97,'Mar Detail'!$A:$A,0)))</f>
        <v/>
      </c>
      <c r="M97" s="106" t="str">
        <f>IF($B97="","",INDEX('Apr Detail'!$Y:$Y,MATCH($A97,'Apr Detail'!$A:$A,0)))</f>
        <v/>
      </c>
      <c r="N97" s="106" t="str">
        <f>IF($B97="","",INDEX('Apr Detail'!$Z:$Z,MATCH($A97,'Apr Detail'!$A:$A,0)))</f>
        <v/>
      </c>
      <c r="O97" s="106" t="str">
        <f>IF($B97="","",INDEX('May Detail'!$Y:$Y,MATCH($A97,'May Detail'!$A:$A,0)))</f>
        <v/>
      </c>
      <c r="P97" s="106" t="str">
        <f>IF($B97="","",INDEX('May Detail'!$Z:$Z,MATCH($A97,'May Detail'!$A:$A,0)))</f>
        <v/>
      </c>
      <c r="Q97" s="106" t="str">
        <f>IF($B97="","",INDEX('Jun Detail'!$Y:$Y,MATCH($A97,'Jun Detail'!$A:$A,0)))</f>
        <v/>
      </c>
      <c r="R97" s="106" t="str">
        <f>IF($B97="","",INDEX('Jun Detail'!$Z:$Z,MATCH($A97,'Jun Detail'!$A:$A,0)))</f>
        <v/>
      </c>
      <c r="S97" s="106" t="str">
        <f>IF($B97="","",INDEX('Jul Detail'!$Y:$Y,MATCH($A97,'Jul Detail'!$A:$A,0)))</f>
        <v/>
      </c>
      <c r="T97" s="106" t="str">
        <f>IF($B97="","",INDEX('Jul Detail'!$Z:$Z,MATCH($A97,'Jul Detail'!$A:$A,0)))</f>
        <v/>
      </c>
      <c r="U97" s="106" t="str" cm="1">
        <f t="array" ref="U97">IF($B97="","",IFERROR(SUMPRODUCT(--(Attendance!$E$2:$BI$2&lt;&gt;""),--(LOWER(IFERROR(INDEX(Attendance!$E:$BI,MATCH($A97,Attendance!$A:$A,0),0),""))="x"))/SUMPRODUCT(--(Attendance!$E$2:$BI$2&lt;&gt;"")),0))</f>
        <v/>
      </c>
      <c r="V97" s="106" t="str" cm="1">
        <f t="array" ref="V97">IF($B97="","",IFERROR(SUMPRODUCT(--(Attendance!$E$2:$BI$2=_xlfn.XLOOKUP(1001,'Point System'!$A:$A,'Point System'!$B:$B,"")),--(LOWER(IFERROR(INDEX(Attendance!$E:$BI,MATCH($A97,Attendance!$A:$A,0),0),""))="x"))/SUMPRODUCT(--(Attendance!$E$2:$BI$2=_xlfn.XLOOKUP(1001,'Point System'!$A:$A,'Point System'!$B:$B,""))),0))</f>
        <v/>
      </c>
      <c r="W97" s="39" t="str">
        <f t="shared" si="4"/>
        <v/>
      </c>
      <c r="X97" s="135" t="str">
        <f t="shared" si="5"/>
        <v/>
      </c>
    </row>
    <row r="98" spans="1:24" x14ac:dyDescent="0.25">
      <c r="A98" s="48">
        <f t="shared" si="3"/>
        <v>97</v>
      </c>
      <c r="B98" s="40" t="str">
        <f>IFERROR(INDEX(Attendance!$B:$B,MATCH($A98,Attendance!$A:$A,0)),"")&amp;""</f>
        <v/>
      </c>
      <c r="C98" s="40" t="str">
        <f>IFERROR(INDEX(Attendance!$C:$C,MATCH($A98,Attendance!$A:$A,0)),"")&amp;""</f>
        <v/>
      </c>
      <c r="D98" s="40" t="str">
        <f>IFERROR(INDEX(Attendance!$D:$D,MATCH($A98,Attendance!$A:$A,0)),"")&amp;""</f>
        <v/>
      </c>
      <c r="E98" s="107" t="str">
        <f>IF($B98="","",INDEX('Dec Detail'!$Z:$Z, MATCH($A98,'Dec Detail'!$A:$A, 0)))</f>
        <v/>
      </c>
      <c r="F98" s="107" t="str">
        <f>IF($B98="","",INDEX('Dec Detail'!$Z:$Z,MATCH($A98,'Dec Detail'!$A:$A,0)))</f>
        <v/>
      </c>
      <c r="G98" s="107" t="str">
        <f>IF($B98="","",INDEX('Jan Detail'!$Y:$Y,MATCH($A98,'Jan Detail'!$A:$A,0)))</f>
        <v/>
      </c>
      <c r="H98" s="107" t="str">
        <f>IF($B98="","",INDEX('Jan Detail'!$Z:$Z,MATCH($A98,'Jan Detail'!$A:$A,0)))</f>
        <v/>
      </c>
      <c r="I98" s="107" t="str">
        <f>IF($B98="","",INDEX('Feb Detail'!$Y:$Y,MATCH($A98,'Feb Detail'!$A:$A,0)))</f>
        <v/>
      </c>
      <c r="J98" s="107" t="str">
        <f>IF($B98="","",INDEX('Feb Detail'!$Z:$Z,MATCH($A98,'Feb Detail'!$A:$A,0)))</f>
        <v/>
      </c>
      <c r="K98" s="107" t="str">
        <f>IF($B98="","",INDEX('Mar Detail'!$Y:$Y,MATCH($A98,'Mar Detail'!$A:$A,0)))</f>
        <v/>
      </c>
      <c r="L98" s="107" t="str">
        <f>IF($B98="","",INDEX('Mar Detail'!$Z:$Z,MATCH($A98,'Mar Detail'!$A:$A,0)))</f>
        <v/>
      </c>
      <c r="M98" s="107" t="str">
        <f>IF($B98="","",INDEX('Apr Detail'!$Y:$Y,MATCH($A98,'Apr Detail'!$A:$A,0)))</f>
        <v/>
      </c>
      <c r="N98" s="107" t="str">
        <f>IF($B98="","",INDEX('Apr Detail'!$Z:$Z,MATCH($A98,'Apr Detail'!$A:$A,0)))</f>
        <v/>
      </c>
      <c r="O98" s="107" t="str">
        <f>IF($B98="","",INDEX('May Detail'!$Y:$Y,MATCH($A98,'May Detail'!$A:$A,0)))</f>
        <v/>
      </c>
      <c r="P98" s="107" t="str">
        <f>IF($B98="","",INDEX('May Detail'!$Z:$Z,MATCH($A98,'May Detail'!$A:$A,0)))</f>
        <v/>
      </c>
      <c r="Q98" s="107" t="str">
        <f>IF($B98="","",INDEX('Jun Detail'!$Y:$Y,MATCH($A98,'Jun Detail'!$A:$A,0)))</f>
        <v/>
      </c>
      <c r="R98" s="107" t="str">
        <f>IF($B98="","",INDEX('Jun Detail'!$Z:$Z,MATCH($A98,'Jun Detail'!$A:$A,0)))</f>
        <v/>
      </c>
      <c r="S98" s="107" t="str">
        <f>IF($B98="","",INDEX('Jul Detail'!$Y:$Y,MATCH($A98,'Jul Detail'!$A:$A,0)))</f>
        <v/>
      </c>
      <c r="T98" s="107" t="str">
        <f>IF($B98="","",INDEX('Jul Detail'!$Z:$Z,MATCH($A98,'Jul Detail'!$A:$A,0)))</f>
        <v/>
      </c>
      <c r="U98" s="107" t="str" cm="1">
        <f t="array" ref="U98">IF($B98="","",IFERROR(SUMPRODUCT(--(Attendance!$E$2:$BI$2&lt;&gt;""),--(LOWER(IFERROR(INDEX(Attendance!$E:$BI,MATCH($A98,Attendance!$A:$A,0),0),""))="x"))/SUMPRODUCT(--(Attendance!$E$2:$BI$2&lt;&gt;"")),0))</f>
        <v/>
      </c>
      <c r="V98" s="107" t="str" cm="1">
        <f t="array" ref="V98">IF($B98="","",IFERROR(SUMPRODUCT(--(Attendance!$E$2:$BI$2=_xlfn.XLOOKUP(1001,'Point System'!$A:$A,'Point System'!$B:$B,"")),--(LOWER(IFERROR(INDEX(Attendance!$E:$BI,MATCH($A98,Attendance!$A:$A,0),0),""))="x"))/SUMPRODUCT(--(Attendance!$E$2:$BI$2=_xlfn.XLOOKUP(1001,'Point System'!$A:$A,'Point System'!$B:$B,""))),0))</f>
        <v/>
      </c>
      <c r="W98" s="40" t="str">
        <f t="shared" si="4"/>
        <v/>
      </c>
      <c r="X98" s="136" t="str">
        <f t="shared" si="5"/>
        <v/>
      </c>
    </row>
    <row r="99" spans="1:24" x14ac:dyDescent="0.25">
      <c r="A99" s="47">
        <f t="shared" si="3"/>
        <v>98</v>
      </c>
      <c r="B99" s="39" t="str">
        <f>IFERROR(INDEX(Attendance!$B:$B,MATCH($A99,Attendance!$A:$A,0)),"")&amp;""</f>
        <v/>
      </c>
      <c r="C99" s="39" t="str">
        <f>IFERROR(INDEX(Attendance!$C:$C,MATCH($A99,Attendance!$A:$A,0)),"")&amp;""</f>
        <v/>
      </c>
      <c r="D99" s="39" t="str">
        <f>IFERROR(INDEX(Attendance!$D:$D,MATCH($A99,Attendance!$A:$A,0)),"")&amp;""</f>
        <v/>
      </c>
      <c r="E99" s="106" t="str">
        <f>IF($B99="","",INDEX('Dec Detail'!$Z:$Z, MATCH($A99,'Dec Detail'!$A:$A, 0)))</f>
        <v/>
      </c>
      <c r="F99" s="106" t="str">
        <f>IF($B99="","",INDEX('Dec Detail'!$Z:$Z,MATCH($A99,'Dec Detail'!$A:$A,0)))</f>
        <v/>
      </c>
      <c r="G99" s="106" t="str">
        <f>IF($B99="","",INDEX('Jan Detail'!$Y:$Y,MATCH($A99,'Jan Detail'!$A:$A,0)))</f>
        <v/>
      </c>
      <c r="H99" s="106" t="str">
        <f>IF($B99="","",INDEX('Jan Detail'!$Z:$Z,MATCH($A99,'Jan Detail'!$A:$A,0)))</f>
        <v/>
      </c>
      <c r="I99" s="106" t="str">
        <f>IF($B99="","",INDEX('Feb Detail'!$Y:$Y,MATCH($A99,'Feb Detail'!$A:$A,0)))</f>
        <v/>
      </c>
      <c r="J99" s="106" t="str">
        <f>IF($B99="","",INDEX('Feb Detail'!$Z:$Z,MATCH($A99,'Feb Detail'!$A:$A,0)))</f>
        <v/>
      </c>
      <c r="K99" s="106" t="str">
        <f>IF($B99="","",INDEX('Mar Detail'!$Y:$Y,MATCH($A99,'Mar Detail'!$A:$A,0)))</f>
        <v/>
      </c>
      <c r="L99" s="106" t="str">
        <f>IF($B99="","",INDEX('Mar Detail'!$Z:$Z,MATCH($A99,'Mar Detail'!$A:$A,0)))</f>
        <v/>
      </c>
      <c r="M99" s="106" t="str">
        <f>IF($B99="","",INDEX('Apr Detail'!$Y:$Y,MATCH($A99,'Apr Detail'!$A:$A,0)))</f>
        <v/>
      </c>
      <c r="N99" s="106" t="str">
        <f>IF($B99="","",INDEX('Apr Detail'!$Z:$Z,MATCH($A99,'Apr Detail'!$A:$A,0)))</f>
        <v/>
      </c>
      <c r="O99" s="106" t="str">
        <f>IF($B99="","",INDEX('May Detail'!$Y:$Y,MATCH($A99,'May Detail'!$A:$A,0)))</f>
        <v/>
      </c>
      <c r="P99" s="106" t="str">
        <f>IF($B99="","",INDEX('May Detail'!$Z:$Z,MATCH($A99,'May Detail'!$A:$A,0)))</f>
        <v/>
      </c>
      <c r="Q99" s="106" t="str">
        <f>IF($B99="","",INDEX('Jun Detail'!$Y:$Y,MATCH($A99,'Jun Detail'!$A:$A,0)))</f>
        <v/>
      </c>
      <c r="R99" s="106" t="str">
        <f>IF($B99="","",INDEX('Jun Detail'!$Z:$Z,MATCH($A99,'Jun Detail'!$A:$A,0)))</f>
        <v/>
      </c>
      <c r="S99" s="106" t="str">
        <f>IF($B99="","",INDEX('Jul Detail'!$Y:$Y,MATCH($A99,'Jul Detail'!$A:$A,0)))</f>
        <v/>
      </c>
      <c r="T99" s="106" t="str">
        <f>IF($B99="","",INDEX('Jul Detail'!$Z:$Z,MATCH($A99,'Jul Detail'!$A:$A,0)))</f>
        <v/>
      </c>
      <c r="U99" s="106" t="str" cm="1">
        <f t="array" ref="U99">IF($B99="","",IFERROR(SUMPRODUCT(--(Attendance!$E$2:$BI$2&lt;&gt;""),--(LOWER(IFERROR(INDEX(Attendance!$E:$BI,MATCH($A99,Attendance!$A:$A,0),0),""))="x"))/SUMPRODUCT(--(Attendance!$E$2:$BI$2&lt;&gt;"")),0))</f>
        <v/>
      </c>
      <c r="V99" s="106" t="str" cm="1">
        <f t="array" ref="V99">IF($B99="","",IFERROR(SUMPRODUCT(--(Attendance!$E$2:$BI$2=_xlfn.XLOOKUP(1001,'Point System'!$A:$A,'Point System'!$B:$B,"")),--(LOWER(IFERROR(INDEX(Attendance!$E:$BI,MATCH($A99,Attendance!$A:$A,0),0),""))="x"))/SUMPRODUCT(--(Attendance!$E$2:$BI$2=_xlfn.XLOOKUP(1001,'Point System'!$A:$A,'Point System'!$B:$B,""))),0))</f>
        <v/>
      </c>
      <c r="W99" s="39" t="str">
        <f t="shared" si="4"/>
        <v/>
      </c>
      <c r="X99" s="135" t="str">
        <f t="shared" si="5"/>
        <v/>
      </c>
    </row>
    <row r="100" spans="1:24" x14ac:dyDescent="0.25">
      <c r="A100" s="48">
        <f t="shared" si="3"/>
        <v>99</v>
      </c>
      <c r="B100" s="40" t="str">
        <f>IFERROR(INDEX(Attendance!$B:$B,MATCH($A100,Attendance!$A:$A,0)),"")&amp;""</f>
        <v/>
      </c>
      <c r="C100" s="40" t="str">
        <f>IFERROR(INDEX(Attendance!$C:$C,MATCH($A100,Attendance!$A:$A,0)),"")&amp;""</f>
        <v/>
      </c>
      <c r="D100" s="40" t="str">
        <f>IFERROR(INDEX(Attendance!$D:$D,MATCH($A100,Attendance!$A:$A,0)),"")&amp;""</f>
        <v/>
      </c>
      <c r="E100" s="107" t="str">
        <f>IF($B100="","",INDEX('Dec Detail'!$Z:$Z, MATCH($A100,'Dec Detail'!$A:$A, 0)))</f>
        <v/>
      </c>
      <c r="F100" s="107" t="str">
        <f>IF($B100="","",INDEX('Dec Detail'!$Z:$Z,MATCH($A100,'Dec Detail'!$A:$A,0)))</f>
        <v/>
      </c>
      <c r="G100" s="107" t="str">
        <f>IF($B100="","",INDEX('Jan Detail'!$Y:$Y,MATCH($A100,'Jan Detail'!$A:$A,0)))</f>
        <v/>
      </c>
      <c r="H100" s="107" t="str">
        <f>IF($B100="","",INDEX('Jan Detail'!$Z:$Z,MATCH($A100,'Jan Detail'!$A:$A,0)))</f>
        <v/>
      </c>
      <c r="I100" s="107" t="str">
        <f>IF($B100="","",INDEX('Feb Detail'!$Y:$Y,MATCH($A100,'Feb Detail'!$A:$A,0)))</f>
        <v/>
      </c>
      <c r="J100" s="107" t="str">
        <f>IF($B100="","",INDEX('Feb Detail'!$Z:$Z,MATCH($A100,'Feb Detail'!$A:$A,0)))</f>
        <v/>
      </c>
      <c r="K100" s="107" t="str">
        <f>IF($B100="","",INDEX('Mar Detail'!$Y:$Y,MATCH($A100,'Mar Detail'!$A:$A,0)))</f>
        <v/>
      </c>
      <c r="L100" s="107" t="str">
        <f>IF($B100="","",INDEX('Mar Detail'!$Z:$Z,MATCH($A100,'Mar Detail'!$A:$A,0)))</f>
        <v/>
      </c>
      <c r="M100" s="107" t="str">
        <f>IF($B100="","",INDEX('Apr Detail'!$Y:$Y,MATCH($A100,'Apr Detail'!$A:$A,0)))</f>
        <v/>
      </c>
      <c r="N100" s="107" t="str">
        <f>IF($B100="","",INDEX('Apr Detail'!$Z:$Z,MATCH($A100,'Apr Detail'!$A:$A,0)))</f>
        <v/>
      </c>
      <c r="O100" s="107" t="str">
        <f>IF($B100="","",INDEX('May Detail'!$Y:$Y,MATCH($A100,'May Detail'!$A:$A,0)))</f>
        <v/>
      </c>
      <c r="P100" s="107" t="str">
        <f>IF($B100="","",INDEX('May Detail'!$Z:$Z,MATCH($A100,'May Detail'!$A:$A,0)))</f>
        <v/>
      </c>
      <c r="Q100" s="107" t="str">
        <f>IF($B100="","",INDEX('Jun Detail'!$Y:$Y,MATCH($A100,'Jun Detail'!$A:$A,0)))</f>
        <v/>
      </c>
      <c r="R100" s="107" t="str">
        <f>IF($B100="","",INDEX('Jun Detail'!$Z:$Z,MATCH($A100,'Jun Detail'!$A:$A,0)))</f>
        <v/>
      </c>
      <c r="S100" s="107" t="str">
        <f>IF($B100="","",INDEX('Jul Detail'!$Y:$Y,MATCH($A100,'Jul Detail'!$A:$A,0)))</f>
        <v/>
      </c>
      <c r="T100" s="107" t="str">
        <f>IF($B100="","",INDEX('Jul Detail'!$Z:$Z,MATCH($A100,'Jul Detail'!$A:$A,0)))</f>
        <v/>
      </c>
      <c r="U100" s="107" t="str" cm="1">
        <f t="array" ref="U100">IF($B100="","",IFERROR(SUMPRODUCT(--(Attendance!$E$2:$BI$2&lt;&gt;""),--(LOWER(IFERROR(INDEX(Attendance!$E:$BI,MATCH($A100,Attendance!$A:$A,0),0),""))="x"))/SUMPRODUCT(--(Attendance!$E$2:$BI$2&lt;&gt;"")),0))</f>
        <v/>
      </c>
      <c r="V100" s="107" t="str" cm="1">
        <f t="array" ref="V100">IF($B100="","",IFERROR(SUMPRODUCT(--(Attendance!$E$2:$BI$2=_xlfn.XLOOKUP(1001,'Point System'!$A:$A,'Point System'!$B:$B,"")),--(LOWER(IFERROR(INDEX(Attendance!$E:$BI,MATCH($A100,Attendance!$A:$A,0),0),""))="x"))/SUMPRODUCT(--(Attendance!$E$2:$BI$2=_xlfn.XLOOKUP(1001,'Point System'!$A:$A,'Point System'!$B:$B,""))),0))</f>
        <v/>
      </c>
      <c r="W100" s="40" t="str">
        <f t="shared" si="4"/>
        <v/>
      </c>
      <c r="X100" s="136" t="str">
        <f t="shared" si="5"/>
        <v/>
      </c>
    </row>
    <row r="101" spans="1:24" x14ac:dyDescent="0.25">
      <c r="A101" s="47">
        <f t="shared" si="3"/>
        <v>100</v>
      </c>
      <c r="B101" s="39" t="str">
        <f>IFERROR(INDEX(Attendance!$B:$B,MATCH($A101,Attendance!$A:$A,0)),"")&amp;""</f>
        <v/>
      </c>
      <c r="C101" s="39" t="str">
        <f>IFERROR(INDEX(Attendance!$C:$C,MATCH($A101,Attendance!$A:$A,0)),"")&amp;""</f>
        <v/>
      </c>
      <c r="D101" s="39" t="str">
        <f>IFERROR(INDEX(Attendance!$D:$D,MATCH($A101,Attendance!$A:$A,0)),"")&amp;""</f>
        <v/>
      </c>
      <c r="E101" s="106" t="str">
        <f>IF($B101="","",INDEX('Dec Detail'!$Z:$Z, MATCH($A101,'Dec Detail'!$A:$A, 0)))</f>
        <v/>
      </c>
      <c r="F101" s="106" t="str">
        <f>IF($B101="","",INDEX('Dec Detail'!$Z:$Z,MATCH($A101,'Dec Detail'!$A:$A,0)))</f>
        <v/>
      </c>
      <c r="G101" s="106" t="str">
        <f>IF($B101="","",INDEX('Jan Detail'!$Y:$Y,MATCH($A101,'Jan Detail'!$A:$A,0)))</f>
        <v/>
      </c>
      <c r="H101" s="106" t="str">
        <f>IF($B101="","",INDEX('Jan Detail'!$Z:$Z,MATCH($A101,'Jan Detail'!$A:$A,0)))</f>
        <v/>
      </c>
      <c r="I101" s="106" t="str">
        <f>IF($B101="","",INDEX('Feb Detail'!$Y:$Y,MATCH($A101,'Feb Detail'!$A:$A,0)))</f>
        <v/>
      </c>
      <c r="J101" s="106" t="str">
        <f>IF($B101="","",INDEX('Feb Detail'!$Z:$Z,MATCH($A101,'Feb Detail'!$A:$A,0)))</f>
        <v/>
      </c>
      <c r="K101" s="106" t="str">
        <f>IF($B101="","",INDEX('Mar Detail'!$Y:$Y,MATCH($A101,'Mar Detail'!$A:$A,0)))</f>
        <v/>
      </c>
      <c r="L101" s="106" t="str">
        <f>IF($B101="","",INDEX('Mar Detail'!$Z:$Z,MATCH($A101,'Mar Detail'!$A:$A,0)))</f>
        <v/>
      </c>
      <c r="M101" s="106" t="str">
        <f>IF($B101="","",INDEX('Apr Detail'!$Y:$Y,MATCH($A101,'Apr Detail'!$A:$A,0)))</f>
        <v/>
      </c>
      <c r="N101" s="106" t="str">
        <f>IF($B101="","",INDEX('Apr Detail'!$Z:$Z,MATCH($A101,'Apr Detail'!$A:$A,0)))</f>
        <v/>
      </c>
      <c r="O101" s="106" t="str">
        <f>IF($B101="","",INDEX('May Detail'!$Y:$Y,MATCH($A101,'May Detail'!$A:$A,0)))</f>
        <v/>
      </c>
      <c r="P101" s="106" t="str">
        <f>IF($B101="","",INDEX('May Detail'!$Z:$Z,MATCH($A101,'May Detail'!$A:$A,0)))</f>
        <v/>
      </c>
      <c r="Q101" s="106" t="str">
        <f>IF($B101="","",INDEX('Jun Detail'!$Y:$Y,MATCH($A101,'Jun Detail'!$A:$A,0)))</f>
        <v/>
      </c>
      <c r="R101" s="106" t="str">
        <f>IF($B101="","",INDEX('Jun Detail'!$Z:$Z,MATCH($A101,'Jun Detail'!$A:$A,0)))</f>
        <v/>
      </c>
      <c r="S101" s="106" t="str">
        <f>IF($B101="","",INDEX('Jul Detail'!$Y:$Y,MATCH($A101,'Jul Detail'!$A:$A,0)))</f>
        <v/>
      </c>
      <c r="T101" s="106" t="str">
        <f>IF($B101="","",INDEX('Jul Detail'!$Z:$Z,MATCH($A101,'Jul Detail'!$A:$A,0)))</f>
        <v/>
      </c>
      <c r="U101" s="106" t="str" cm="1">
        <f t="array" ref="U101">IF($B101="","",IFERROR(SUMPRODUCT(--(Attendance!$E$2:$BI$2&lt;&gt;""),--(LOWER(IFERROR(INDEX(Attendance!$E:$BI,MATCH($A101,Attendance!$A:$A,0),0),""))="x"))/SUMPRODUCT(--(Attendance!$E$2:$BI$2&lt;&gt;"")),0))</f>
        <v/>
      </c>
      <c r="V101" s="106" t="str" cm="1">
        <f t="array" ref="V101">IF($B101="","",IFERROR(SUMPRODUCT(--(Attendance!$E$2:$BI$2=_xlfn.XLOOKUP(1001,'Point System'!$A:$A,'Point System'!$B:$B,"")),--(LOWER(IFERROR(INDEX(Attendance!$E:$BI,MATCH($A101,Attendance!$A:$A,0),0),""))="x"))/SUMPRODUCT(--(Attendance!$E$2:$BI$2=_xlfn.XLOOKUP(1001,'Point System'!$A:$A,'Point System'!$B:$B,""))),0))</f>
        <v/>
      </c>
      <c r="W101" s="39" t="str">
        <f t="shared" si="4"/>
        <v/>
      </c>
      <c r="X101" s="135" t="str">
        <f t="shared" si="5"/>
        <v/>
      </c>
    </row>
    <row r="102" spans="1:24" x14ac:dyDescent="0.25">
      <c r="A102" s="48">
        <f t="shared" si="3"/>
        <v>101</v>
      </c>
      <c r="B102" s="40" t="str">
        <f>IFERROR(INDEX(Attendance!$B:$B,MATCH($A102,Attendance!$A:$A,0)),"")&amp;""</f>
        <v/>
      </c>
      <c r="C102" s="40" t="str">
        <f>IFERROR(INDEX(Attendance!$C:$C,MATCH($A102,Attendance!$A:$A,0)),"")&amp;""</f>
        <v/>
      </c>
      <c r="D102" s="40" t="str">
        <f>IFERROR(INDEX(Attendance!$D:$D,MATCH($A102,Attendance!$A:$A,0)),"")&amp;""</f>
        <v/>
      </c>
      <c r="E102" s="107" t="str">
        <f>IF($B102="","",INDEX('Dec Detail'!$Z:$Z, MATCH($A102,'Dec Detail'!$A:$A, 0)))</f>
        <v/>
      </c>
      <c r="F102" s="107" t="str">
        <f>IF($B102="","",INDEX('Dec Detail'!$Z:$Z,MATCH($A102,'Dec Detail'!$A:$A,0)))</f>
        <v/>
      </c>
      <c r="G102" s="107" t="str">
        <f>IF($B102="","",INDEX('Jan Detail'!$Y:$Y,MATCH($A102,'Jan Detail'!$A:$A,0)))</f>
        <v/>
      </c>
      <c r="H102" s="107" t="str">
        <f>IF($B102="","",INDEX('Jan Detail'!$Z:$Z,MATCH($A102,'Jan Detail'!$A:$A,0)))</f>
        <v/>
      </c>
      <c r="I102" s="107" t="str">
        <f>IF($B102="","",INDEX('Feb Detail'!$Y:$Y,MATCH($A102,'Feb Detail'!$A:$A,0)))</f>
        <v/>
      </c>
      <c r="J102" s="107" t="str">
        <f>IF($B102="","",INDEX('Feb Detail'!$Z:$Z,MATCH($A102,'Feb Detail'!$A:$A,0)))</f>
        <v/>
      </c>
      <c r="K102" s="107" t="str">
        <f>IF($B102="","",INDEX('Mar Detail'!$Y:$Y,MATCH($A102,'Mar Detail'!$A:$A,0)))</f>
        <v/>
      </c>
      <c r="L102" s="107" t="str">
        <f>IF($B102="","",INDEX('Mar Detail'!$Z:$Z,MATCH($A102,'Mar Detail'!$A:$A,0)))</f>
        <v/>
      </c>
      <c r="M102" s="107" t="str">
        <f>IF($B102="","",INDEX('Apr Detail'!$Y:$Y,MATCH($A102,'Apr Detail'!$A:$A,0)))</f>
        <v/>
      </c>
      <c r="N102" s="107" t="str">
        <f>IF($B102="","",INDEX('Apr Detail'!$Z:$Z,MATCH($A102,'Apr Detail'!$A:$A,0)))</f>
        <v/>
      </c>
      <c r="O102" s="107" t="str">
        <f>IF($B102="","",INDEX('May Detail'!$Y:$Y,MATCH($A102,'May Detail'!$A:$A,0)))</f>
        <v/>
      </c>
      <c r="P102" s="107" t="str">
        <f>IF($B102="","",INDEX('May Detail'!$Z:$Z,MATCH($A102,'May Detail'!$A:$A,0)))</f>
        <v/>
      </c>
      <c r="Q102" s="107" t="str">
        <f>IF($B102="","",INDEX('Jun Detail'!$Y:$Y,MATCH($A102,'Jun Detail'!$A:$A,0)))</f>
        <v/>
      </c>
      <c r="R102" s="107" t="str">
        <f>IF($B102="","",INDEX('Jun Detail'!$Z:$Z,MATCH($A102,'Jun Detail'!$A:$A,0)))</f>
        <v/>
      </c>
      <c r="S102" s="107" t="str">
        <f>IF($B102="","",INDEX('Jul Detail'!$Y:$Y,MATCH($A102,'Jul Detail'!$A:$A,0)))</f>
        <v/>
      </c>
      <c r="T102" s="107" t="str">
        <f>IF($B102="","",INDEX('Jul Detail'!$Z:$Z,MATCH($A102,'Jul Detail'!$A:$A,0)))</f>
        <v/>
      </c>
      <c r="U102" s="107" t="str" cm="1">
        <f t="array" ref="U102">IF($B102="","",IFERROR(SUMPRODUCT(--(Attendance!$E$2:$BI$2&lt;&gt;""),--(LOWER(IFERROR(INDEX(Attendance!$E:$BI,MATCH($A102,Attendance!$A:$A,0),0),""))="x"))/SUMPRODUCT(--(Attendance!$E$2:$BI$2&lt;&gt;"")),0))</f>
        <v/>
      </c>
      <c r="V102" s="107" t="str" cm="1">
        <f t="array" ref="V102">IF($B102="","",IFERROR(SUMPRODUCT(--(Attendance!$E$2:$BI$2=_xlfn.XLOOKUP(1001,'Point System'!$A:$A,'Point System'!$B:$B,"")),--(LOWER(IFERROR(INDEX(Attendance!$E:$BI,MATCH($A102,Attendance!$A:$A,0),0),""))="x"))/SUMPRODUCT(--(Attendance!$E$2:$BI$2=_xlfn.XLOOKUP(1001,'Point System'!$A:$A,'Point System'!$B:$B,""))),0))</f>
        <v/>
      </c>
      <c r="W102" s="40" t="str">
        <f t="shared" si="4"/>
        <v/>
      </c>
      <c r="X102" s="136" t="str">
        <f t="shared" si="5"/>
        <v/>
      </c>
    </row>
    <row r="103" spans="1:24" x14ac:dyDescent="0.25">
      <c r="A103" s="47">
        <f t="shared" si="3"/>
        <v>102</v>
      </c>
      <c r="B103" s="39" t="str">
        <f>IFERROR(INDEX(Attendance!$B:$B,MATCH($A103,Attendance!$A:$A,0)),"")&amp;""</f>
        <v/>
      </c>
      <c r="C103" s="39" t="str">
        <f>IFERROR(INDEX(Attendance!$C:$C,MATCH($A103,Attendance!$A:$A,0)),"")&amp;""</f>
        <v/>
      </c>
      <c r="D103" s="39" t="str">
        <f>IFERROR(INDEX(Attendance!$D:$D,MATCH($A103,Attendance!$A:$A,0)),"")&amp;""</f>
        <v/>
      </c>
      <c r="E103" s="106" t="str">
        <f>IF($B103="","",INDEX('Dec Detail'!$Z:$Z, MATCH($A103,'Dec Detail'!$A:$A, 0)))</f>
        <v/>
      </c>
      <c r="F103" s="106" t="str">
        <f>IF($B103="","",INDEX('Dec Detail'!$Z:$Z,MATCH($A103,'Dec Detail'!$A:$A,0)))</f>
        <v/>
      </c>
      <c r="G103" s="106" t="str">
        <f>IF($B103="","",INDEX('Jan Detail'!$Y:$Y,MATCH($A103,'Jan Detail'!$A:$A,0)))</f>
        <v/>
      </c>
      <c r="H103" s="106" t="str">
        <f>IF($B103="","",INDEX('Jan Detail'!$Z:$Z,MATCH($A103,'Jan Detail'!$A:$A,0)))</f>
        <v/>
      </c>
      <c r="I103" s="106" t="str">
        <f>IF($B103="","",INDEX('Feb Detail'!$Y:$Y,MATCH($A103,'Feb Detail'!$A:$A,0)))</f>
        <v/>
      </c>
      <c r="J103" s="106" t="str">
        <f>IF($B103="","",INDEX('Feb Detail'!$Z:$Z,MATCH($A103,'Feb Detail'!$A:$A,0)))</f>
        <v/>
      </c>
      <c r="K103" s="106" t="str">
        <f>IF($B103="","",INDEX('Mar Detail'!$Y:$Y,MATCH($A103,'Mar Detail'!$A:$A,0)))</f>
        <v/>
      </c>
      <c r="L103" s="106" t="str">
        <f>IF($B103="","",INDEX('Mar Detail'!$Z:$Z,MATCH($A103,'Mar Detail'!$A:$A,0)))</f>
        <v/>
      </c>
      <c r="M103" s="106" t="str">
        <f>IF($B103="","",INDEX('Apr Detail'!$Y:$Y,MATCH($A103,'Apr Detail'!$A:$A,0)))</f>
        <v/>
      </c>
      <c r="N103" s="106" t="str">
        <f>IF($B103="","",INDEX('Apr Detail'!$Z:$Z,MATCH($A103,'Apr Detail'!$A:$A,0)))</f>
        <v/>
      </c>
      <c r="O103" s="106" t="str">
        <f>IF($B103="","",INDEX('May Detail'!$Y:$Y,MATCH($A103,'May Detail'!$A:$A,0)))</f>
        <v/>
      </c>
      <c r="P103" s="106" t="str">
        <f>IF($B103="","",INDEX('May Detail'!$Z:$Z,MATCH($A103,'May Detail'!$A:$A,0)))</f>
        <v/>
      </c>
      <c r="Q103" s="106" t="str">
        <f>IF($B103="","",INDEX('Jun Detail'!$Y:$Y,MATCH($A103,'Jun Detail'!$A:$A,0)))</f>
        <v/>
      </c>
      <c r="R103" s="106" t="str">
        <f>IF($B103="","",INDEX('Jun Detail'!$Z:$Z,MATCH($A103,'Jun Detail'!$A:$A,0)))</f>
        <v/>
      </c>
      <c r="S103" s="106" t="str">
        <f>IF($B103="","",INDEX('Jul Detail'!$Y:$Y,MATCH($A103,'Jul Detail'!$A:$A,0)))</f>
        <v/>
      </c>
      <c r="T103" s="106" t="str">
        <f>IF($B103="","",INDEX('Jul Detail'!$Z:$Z,MATCH($A103,'Jul Detail'!$A:$A,0)))</f>
        <v/>
      </c>
      <c r="U103" s="106" t="str" cm="1">
        <f t="array" ref="U103">IF($B103="","",IFERROR(SUMPRODUCT(--(Attendance!$E$2:$BI$2&lt;&gt;""),--(LOWER(IFERROR(INDEX(Attendance!$E:$BI,MATCH($A103,Attendance!$A:$A,0),0),""))="x"))/SUMPRODUCT(--(Attendance!$E$2:$BI$2&lt;&gt;"")),0))</f>
        <v/>
      </c>
      <c r="V103" s="106" t="str" cm="1">
        <f t="array" ref="V103">IF($B103="","",IFERROR(SUMPRODUCT(--(Attendance!$E$2:$BI$2=_xlfn.XLOOKUP(1001,'Point System'!$A:$A,'Point System'!$B:$B,"")),--(LOWER(IFERROR(INDEX(Attendance!$E:$BI,MATCH($A103,Attendance!$A:$A,0),0),""))="x"))/SUMPRODUCT(--(Attendance!$E$2:$BI$2=_xlfn.XLOOKUP(1001,'Point System'!$A:$A,'Point System'!$B:$B,""))),0))</f>
        <v/>
      </c>
      <c r="W103" s="39" t="str">
        <f t="shared" si="4"/>
        <v/>
      </c>
      <c r="X103" s="135" t="str">
        <f t="shared" si="5"/>
        <v/>
      </c>
    </row>
    <row r="104" spans="1:24" x14ac:dyDescent="0.25">
      <c r="A104" s="48">
        <f t="shared" si="3"/>
        <v>103</v>
      </c>
      <c r="B104" s="40" t="str">
        <f>IFERROR(INDEX(Attendance!$B:$B,MATCH($A104,Attendance!$A:$A,0)),"")&amp;""</f>
        <v/>
      </c>
      <c r="C104" s="40" t="str">
        <f>IFERROR(INDEX(Attendance!$C:$C,MATCH($A104,Attendance!$A:$A,0)),"")&amp;""</f>
        <v/>
      </c>
      <c r="D104" s="40" t="str">
        <f>IFERROR(INDEX(Attendance!$D:$D,MATCH($A104,Attendance!$A:$A,0)),"")&amp;""</f>
        <v/>
      </c>
      <c r="E104" s="107" t="str">
        <f>IF($B104="","",INDEX('Dec Detail'!$Z:$Z, MATCH($A104,'Dec Detail'!$A:$A, 0)))</f>
        <v/>
      </c>
      <c r="F104" s="107" t="str">
        <f>IF($B104="","",INDEX('Dec Detail'!$Z:$Z,MATCH($A104,'Dec Detail'!$A:$A,0)))</f>
        <v/>
      </c>
      <c r="G104" s="107" t="str">
        <f>IF($B104="","",INDEX('Jan Detail'!$Y:$Y,MATCH($A104,'Jan Detail'!$A:$A,0)))</f>
        <v/>
      </c>
      <c r="H104" s="107" t="str">
        <f>IF($B104="","",INDEX('Jan Detail'!$Z:$Z,MATCH($A104,'Jan Detail'!$A:$A,0)))</f>
        <v/>
      </c>
      <c r="I104" s="107" t="str">
        <f>IF($B104="","",INDEX('Feb Detail'!$Y:$Y,MATCH($A104,'Feb Detail'!$A:$A,0)))</f>
        <v/>
      </c>
      <c r="J104" s="107" t="str">
        <f>IF($B104="","",INDEX('Feb Detail'!$Z:$Z,MATCH($A104,'Feb Detail'!$A:$A,0)))</f>
        <v/>
      </c>
      <c r="K104" s="107" t="str">
        <f>IF($B104="","",INDEX('Mar Detail'!$Y:$Y,MATCH($A104,'Mar Detail'!$A:$A,0)))</f>
        <v/>
      </c>
      <c r="L104" s="107" t="str">
        <f>IF($B104="","",INDEX('Mar Detail'!$Z:$Z,MATCH($A104,'Mar Detail'!$A:$A,0)))</f>
        <v/>
      </c>
      <c r="M104" s="107" t="str">
        <f>IF($B104="","",INDEX('Apr Detail'!$Y:$Y,MATCH($A104,'Apr Detail'!$A:$A,0)))</f>
        <v/>
      </c>
      <c r="N104" s="107" t="str">
        <f>IF($B104="","",INDEX('Apr Detail'!$Z:$Z,MATCH($A104,'Apr Detail'!$A:$A,0)))</f>
        <v/>
      </c>
      <c r="O104" s="107" t="str">
        <f>IF($B104="","",INDEX('May Detail'!$Y:$Y,MATCH($A104,'May Detail'!$A:$A,0)))</f>
        <v/>
      </c>
      <c r="P104" s="107" t="str">
        <f>IF($B104="","",INDEX('May Detail'!$Z:$Z,MATCH($A104,'May Detail'!$A:$A,0)))</f>
        <v/>
      </c>
      <c r="Q104" s="107" t="str">
        <f>IF($B104="","",INDEX('Jun Detail'!$Y:$Y,MATCH($A104,'Jun Detail'!$A:$A,0)))</f>
        <v/>
      </c>
      <c r="R104" s="107" t="str">
        <f>IF($B104="","",INDEX('Jun Detail'!$Z:$Z,MATCH($A104,'Jun Detail'!$A:$A,0)))</f>
        <v/>
      </c>
      <c r="S104" s="107" t="str">
        <f>IF($B104="","",INDEX('Jul Detail'!$Y:$Y,MATCH($A104,'Jul Detail'!$A:$A,0)))</f>
        <v/>
      </c>
      <c r="T104" s="107" t="str">
        <f>IF($B104="","",INDEX('Jul Detail'!$Z:$Z,MATCH($A104,'Jul Detail'!$A:$A,0)))</f>
        <v/>
      </c>
      <c r="U104" s="107" t="str" cm="1">
        <f t="array" ref="U104">IF($B104="","",IFERROR(SUMPRODUCT(--(Attendance!$E$2:$BI$2&lt;&gt;""),--(LOWER(IFERROR(INDEX(Attendance!$E:$BI,MATCH($A104,Attendance!$A:$A,0),0),""))="x"))/SUMPRODUCT(--(Attendance!$E$2:$BI$2&lt;&gt;"")),0))</f>
        <v/>
      </c>
      <c r="V104" s="107" t="str" cm="1">
        <f t="array" ref="V104">IF($B104="","",IFERROR(SUMPRODUCT(--(Attendance!$E$2:$BI$2=_xlfn.XLOOKUP(1001,'Point System'!$A:$A,'Point System'!$B:$B,"")),--(LOWER(IFERROR(INDEX(Attendance!$E:$BI,MATCH($A104,Attendance!$A:$A,0),0),""))="x"))/SUMPRODUCT(--(Attendance!$E$2:$BI$2=_xlfn.XLOOKUP(1001,'Point System'!$A:$A,'Point System'!$B:$B,""))),0))</f>
        <v/>
      </c>
      <c r="W104" s="40" t="str">
        <f t="shared" si="4"/>
        <v/>
      </c>
      <c r="X104" s="136" t="str">
        <f t="shared" si="5"/>
        <v/>
      </c>
    </row>
    <row r="105" spans="1:24" x14ac:dyDescent="0.25">
      <c r="A105" s="47">
        <f t="shared" si="3"/>
        <v>104</v>
      </c>
      <c r="B105" s="39" t="str">
        <f>IFERROR(INDEX(Attendance!$B:$B,MATCH($A105,Attendance!$A:$A,0)),"")&amp;""</f>
        <v/>
      </c>
      <c r="C105" s="39" t="str">
        <f>IFERROR(INDEX(Attendance!$C:$C,MATCH($A105,Attendance!$A:$A,0)),"")&amp;""</f>
        <v/>
      </c>
      <c r="D105" s="39" t="str">
        <f>IFERROR(INDEX(Attendance!$D:$D,MATCH($A105,Attendance!$A:$A,0)),"")&amp;""</f>
        <v/>
      </c>
      <c r="E105" s="106" t="str">
        <f>IF($B105="","",INDEX('Dec Detail'!$Z:$Z, MATCH($A105,'Dec Detail'!$A:$A, 0)))</f>
        <v/>
      </c>
      <c r="F105" s="106" t="str">
        <f>IF($B105="","",INDEX('Dec Detail'!$Z:$Z,MATCH($A105,'Dec Detail'!$A:$A,0)))</f>
        <v/>
      </c>
      <c r="G105" s="106" t="str">
        <f>IF($B105="","",INDEX('Jan Detail'!$Y:$Y,MATCH($A105,'Jan Detail'!$A:$A,0)))</f>
        <v/>
      </c>
      <c r="H105" s="106" t="str">
        <f>IF($B105="","",INDEX('Jan Detail'!$Z:$Z,MATCH($A105,'Jan Detail'!$A:$A,0)))</f>
        <v/>
      </c>
      <c r="I105" s="106" t="str">
        <f>IF($B105="","",INDEX('Feb Detail'!$Y:$Y,MATCH($A105,'Feb Detail'!$A:$A,0)))</f>
        <v/>
      </c>
      <c r="J105" s="106" t="str">
        <f>IF($B105="","",INDEX('Feb Detail'!$Z:$Z,MATCH($A105,'Feb Detail'!$A:$A,0)))</f>
        <v/>
      </c>
      <c r="K105" s="106" t="str">
        <f>IF($B105="","",INDEX('Mar Detail'!$Y:$Y,MATCH($A105,'Mar Detail'!$A:$A,0)))</f>
        <v/>
      </c>
      <c r="L105" s="106" t="str">
        <f>IF($B105="","",INDEX('Mar Detail'!$Z:$Z,MATCH($A105,'Mar Detail'!$A:$A,0)))</f>
        <v/>
      </c>
      <c r="M105" s="106" t="str">
        <f>IF($B105="","",INDEX('Apr Detail'!$Y:$Y,MATCH($A105,'Apr Detail'!$A:$A,0)))</f>
        <v/>
      </c>
      <c r="N105" s="106" t="str">
        <f>IF($B105="","",INDEX('Apr Detail'!$Z:$Z,MATCH($A105,'Apr Detail'!$A:$A,0)))</f>
        <v/>
      </c>
      <c r="O105" s="106" t="str">
        <f>IF($B105="","",INDEX('May Detail'!$Y:$Y,MATCH($A105,'May Detail'!$A:$A,0)))</f>
        <v/>
      </c>
      <c r="P105" s="106" t="str">
        <f>IF($B105="","",INDEX('May Detail'!$Z:$Z,MATCH($A105,'May Detail'!$A:$A,0)))</f>
        <v/>
      </c>
      <c r="Q105" s="106" t="str">
        <f>IF($B105="","",INDEX('Jun Detail'!$Y:$Y,MATCH($A105,'Jun Detail'!$A:$A,0)))</f>
        <v/>
      </c>
      <c r="R105" s="106" t="str">
        <f>IF($B105="","",INDEX('Jun Detail'!$Z:$Z,MATCH($A105,'Jun Detail'!$A:$A,0)))</f>
        <v/>
      </c>
      <c r="S105" s="106" t="str">
        <f>IF($B105="","",INDEX('Jul Detail'!$Y:$Y,MATCH($A105,'Jul Detail'!$A:$A,0)))</f>
        <v/>
      </c>
      <c r="T105" s="106" t="str">
        <f>IF($B105="","",INDEX('Jul Detail'!$Z:$Z,MATCH($A105,'Jul Detail'!$A:$A,0)))</f>
        <v/>
      </c>
      <c r="U105" s="106" t="str" cm="1">
        <f t="array" ref="U105">IF($B105="","",IFERROR(SUMPRODUCT(--(Attendance!$E$2:$BI$2&lt;&gt;""),--(LOWER(IFERROR(INDEX(Attendance!$E:$BI,MATCH($A105,Attendance!$A:$A,0),0),""))="x"))/SUMPRODUCT(--(Attendance!$E$2:$BI$2&lt;&gt;"")),0))</f>
        <v/>
      </c>
      <c r="V105" s="106" t="str" cm="1">
        <f t="array" ref="V105">IF($B105="","",IFERROR(SUMPRODUCT(--(Attendance!$E$2:$BI$2=_xlfn.XLOOKUP(1001,'Point System'!$A:$A,'Point System'!$B:$B,"")),--(LOWER(IFERROR(INDEX(Attendance!$E:$BI,MATCH($A105,Attendance!$A:$A,0),0),""))="x"))/SUMPRODUCT(--(Attendance!$E$2:$BI$2=_xlfn.XLOOKUP(1001,'Point System'!$A:$A,'Point System'!$B:$B,""))),0))</f>
        <v/>
      </c>
      <c r="W105" s="39" t="str">
        <f t="shared" si="4"/>
        <v/>
      </c>
      <c r="X105" s="135" t="str">
        <f t="shared" si="5"/>
        <v/>
      </c>
    </row>
    <row r="106" spans="1:24" x14ac:dyDescent="0.25">
      <c r="A106" s="48">
        <f t="shared" si="3"/>
        <v>105</v>
      </c>
      <c r="B106" s="40" t="str">
        <f>IFERROR(INDEX(Attendance!$B:$B,MATCH($A106,Attendance!$A:$A,0)),"")&amp;""</f>
        <v/>
      </c>
      <c r="C106" s="40" t="str">
        <f>IFERROR(INDEX(Attendance!$C:$C,MATCH($A106,Attendance!$A:$A,0)),"")&amp;""</f>
        <v/>
      </c>
      <c r="D106" s="40" t="str">
        <f>IFERROR(INDEX(Attendance!$D:$D,MATCH($A106,Attendance!$A:$A,0)),"")&amp;""</f>
        <v/>
      </c>
      <c r="E106" s="107" t="str">
        <f>IF($B106="","",INDEX('Dec Detail'!$Z:$Z, MATCH($A106,'Dec Detail'!$A:$A, 0)))</f>
        <v/>
      </c>
      <c r="F106" s="107" t="str">
        <f>IF($B106="","",INDEX('Dec Detail'!$Z:$Z,MATCH($A106,'Dec Detail'!$A:$A,0)))</f>
        <v/>
      </c>
      <c r="G106" s="107" t="str">
        <f>IF($B106="","",INDEX('Jan Detail'!$Y:$Y,MATCH($A106,'Jan Detail'!$A:$A,0)))</f>
        <v/>
      </c>
      <c r="H106" s="107" t="str">
        <f>IF($B106="","",INDEX('Jan Detail'!$Z:$Z,MATCH($A106,'Jan Detail'!$A:$A,0)))</f>
        <v/>
      </c>
      <c r="I106" s="107" t="str">
        <f>IF($B106="","",INDEX('Feb Detail'!$Y:$Y,MATCH($A106,'Feb Detail'!$A:$A,0)))</f>
        <v/>
      </c>
      <c r="J106" s="107" t="str">
        <f>IF($B106="","",INDEX('Feb Detail'!$Z:$Z,MATCH($A106,'Feb Detail'!$A:$A,0)))</f>
        <v/>
      </c>
      <c r="K106" s="107" t="str">
        <f>IF($B106="","",INDEX('Mar Detail'!$Y:$Y,MATCH($A106,'Mar Detail'!$A:$A,0)))</f>
        <v/>
      </c>
      <c r="L106" s="107" t="str">
        <f>IF($B106="","",INDEX('Mar Detail'!$Z:$Z,MATCH($A106,'Mar Detail'!$A:$A,0)))</f>
        <v/>
      </c>
      <c r="M106" s="107" t="str">
        <f>IF($B106="","",INDEX('Apr Detail'!$Y:$Y,MATCH($A106,'Apr Detail'!$A:$A,0)))</f>
        <v/>
      </c>
      <c r="N106" s="107" t="str">
        <f>IF($B106="","",INDEX('Apr Detail'!$Z:$Z,MATCH($A106,'Apr Detail'!$A:$A,0)))</f>
        <v/>
      </c>
      <c r="O106" s="107" t="str">
        <f>IF($B106="","",INDEX('May Detail'!$Y:$Y,MATCH($A106,'May Detail'!$A:$A,0)))</f>
        <v/>
      </c>
      <c r="P106" s="107" t="str">
        <f>IF($B106="","",INDEX('May Detail'!$Z:$Z,MATCH($A106,'May Detail'!$A:$A,0)))</f>
        <v/>
      </c>
      <c r="Q106" s="107" t="str">
        <f>IF($B106="","",INDEX('Jun Detail'!$Y:$Y,MATCH($A106,'Jun Detail'!$A:$A,0)))</f>
        <v/>
      </c>
      <c r="R106" s="107" t="str">
        <f>IF($B106="","",INDEX('Jun Detail'!$Z:$Z,MATCH($A106,'Jun Detail'!$A:$A,0)))</f>
        <v/>
      </c>
      <c r="S106" s="107" t="str">
        <f>IF($B106="","",INDEX('Jul Detail'!$Y:$Y,MATCH($A106,'Jul Detail'!$A:$A,0)))</f>
        <v/>
      </c>
      <c r="T106" s="107" t="str">
        <f>IF($B106="","",INDEX('Jul Detail'!$Z:$Z,MATCH($A106,'Jul Detail'!$A:$A,0)))</f>
        <v/>
      </c>
      <c r="U106" s="107" t="str" cm="1">
        <f t="array" ref="U106">IF($B106="","",IFERROR(SUMPRODUCT(--(Attendance!$E$2:$BI$2&lt;&gt;""),--(LOWER(IFERROR(INDEX(Attendance!$E:$BI,MATCH($A106,Attendance!$A:$A,0),0),""))="x"))/SUMPRODUCT(--(Attendance!$E$2:$BI$2&lt;&gt;"")),0))</f>
        <v/>
      </c>
      <c r="V106" s="107" t="str" cm="1">
        <f t="array" ref="V106">IF($B106="","",IFERROR(SUMPRODUCT(--(Attendance!$E$2:$BI$2=_xlfn.XLOOKUP(1001,'Point System'!$A:$A,'Point System'!$B:$B,"")),--(LOWER(IFERROR(INDEX(Attendance!$E:$BI,MATCH($A106,Attendance!$A:$A,0),0),""))="x"))/SUMPRODUCT(--(Attendance!$E$2:$BI$2=_xlfn.XLOOKUP(1001,'Point System'!$A:$A,'Point System'!$B:$B,""))),0))</f>
        <v/>
      </c>
      <c r="W106" s="40" t="str">
        <f t="shared" si="4"/>
        <v/>
      </c>
      <c r="X106" s="136" t="str">
        <f t="shared" si="5"/>
        <v/>
      </c>
    </row>
    <row r="107" spans="1:24" x14ac:dyDescent="0.25">
      <c r="A107" s="47">
        <f t="shared" si="3"/>
        <v>106</v>
      </c>
      <c r="B107" s="39" t="str">
        <f>IFERROR(INDEX(Attendance!$B:$B,MATCH($A107,Attendance!$A:$A,0)),"")&amp;""</f>
        <v/>
      </c>
      <c r="C107" s="39" t="str">
        <f>IFERROR(INDEX(Attendance!$C:$C,MATCH($A107,Attendance!$A:$A,0)),"")&amp;""</f>
        <v/>
      </c>
      <c r="D107" s="39" t="str">
        <f>IFERROR(INDEX(Attendance!$D:$D,MATCH($A107,Attendance!$A:$A,0)),"")&amp;""</f>
        <v/>
      </c>
      <c r="E107" s="106" t="str">
        <f>IF($B107="","",INDEX('Dec Detail'!$Z:$Z, MATCH($A107,'Dec Detail'!$A:$A, 0)))</f>
        <v/>
      </c>
      <c r="F107" s="106" t="str">
        <f>IF($B107="","",INDEX('Dec Detail'!$Z:$Z,MATCH($A107,'Dec Detail'!$A:$A,0)))</f>
        <v/>
      </c>
      <c r="G107" s="106" t="str">
        <f>IF($B107="","",INDEX('Jan Detail'!$Y:$Y,MATCH($A107,'Jan Detail'!$A:$A,0)))</f>
        <v/>
      </c>
      <c r="H107" s="106" t="str">
        <f>IF($B107="","",INDEX('Jan Detail'!$Z:$Z,MATCH($A107,'Jan Detail'!$A:$A,0)))</f>
        <v/>
      </c>
      <c r="I107" s="106" t="str">
        <f>IF($B107="","",INDEX('Feb Detail'!$Y:$Y,MATCH($A107,'Feb Detail'!$A:$A,0)))</f>
        <v/>
      </c>
      <c r="J107" s="106" t="str">
        <f>IF($B107="","",INDEX('Feb Detail'!$Z:$Z,MATCH($A107,'Feb Detail'!$A:$A,0)))</f>
        <v/>
      </c>
      <c r="K107" s="106" t="str">
        <f>IF($B107="","",INDEX('Mar Detail'!$Y:$Y,MATCH($A107,'Mar Detail'!$A:$A,0)))</f>
        <v/>
      </c>
      <c r="L107" s="106" t="str">
        <f>IF($B107="","",INDEX('Mar Detail'!$Z:$Z,MATCH($A107,'Mar Detail'!$A:$A,0)))</f>
        <v/>
      </c>
      <c r="M107" s="106" t="str">
        <f>IF($B107="","",INDEX('Apr Detail'!$Y:$Y,MATCH($A107,'Apr Detail'!$A:$A,0)))</f>
        <v/>
      </c>
      <c r="N107" s="106" t="str">
        <f>IF($B107="","",INDEX('Apr Detail'!$Z:$Z,MATCH($A107,'Apr Detail'!$A:$A,0)))</f>
        <v/>
      </c>
      <c r="O107" s="106" t="str">
        <f>IF($B107="","",INDEX('May Detail'!$Y:$Y,MATCH($A107,'May Detail'!$A:$A,0)))</f>
        <v/>
      </c>
      <c r="P107" s="106" t="str">
        <f>IF($B107="","",INDEX('May Detail'!$Z:$Z,MATCH($A107,'May Detail'!$A:$A,0)))</f>
        <v/>
      </c>
      <c r="Q107" s="106" t="str">
        <f>IF($B107="","",INDEX('Jun Detail'!$Y:$Y,MATCH($A107,'Jun Detail'!$A:$A,0)))</f>
        <v/>
      </c>
      <c r="R107" s="106" t="str">
        <f>IF($B107="","",INDEX('Jun Detail'!$Z:$Z,MATCH($A107,'Jun Detail'!$A:$A,0)))</f>
        <v/>
      </c>
      <c r="S107" s="106" t="str">
        <f>IF($B107="","",INDEX('Jul Detail'!$Y:$Y,MATCH($A107,'Jul Detail'!$A:$A,0)))</f>
        <v/>
      </c>
      <c r="T107" s="106" t="str">
        <f>IF($B107="","",INDEX('Jul Detail'!$Z:$Z,MATCH($A107,'Jul Detail'!$A:$A,0)))</f>
        <v/>
      </c>
      <c r="U107" s="106" t="str" cm="1">
        <f t="array" ref="U107">IF($B107="","",IFERROR(SUMPRODUCT(--(Attendance!$E$2:$BI$2&lt;&gt;""),--(LOWER(IFERROR(INDEX(Attendance!$E:$BI,MATCH($A107,Attendance!$A:$A,0),0),""))="x"))/SUMPRODUCT(--(Attendance!$E$2:$BI$2&lt;&gt;"")),0))</f>
        <v/>
      </c>
      <c r="V107" s="106" t="str" cm="1">
        <f t="array" ref="V107">IF($B107="","",IFERROR(SUMPRODUCT(--(Attendance!$E$2:$BI$2=_xlfn.XLOOKUP(1001,'Point System'!$A:$A,'Point System'!$B:$B,"")),--(LOWER(IFERROR(INDEX(Attendance!$E:$BI,MATCH($A107,Attendance!$A:$A,0),0),""))="x"))/SUMPRODUCT(--(Attendance!$E$2:$BI$2=_xlfn.XLOOKUP(1001,'Point System'!$A:$A,'Point System'!$B:$B,""))),0))</f>
        <v/>
      </c>
      <c r="W107" s="39" t="str">
        <f t="shared" si="4"/>
        <v/>
      </c>
      <c r="X107" s="135" t="str">
        <f t="shared" si="5"/>
        <v/>
      </c>
    </row>
    <row r="108" spans="1:24" x14ac:dyDescent="0.25">
      <c r="A108" s="48">
        <f t="shared" si="3"/>
        <v>107</v>
      </c>
      <c r="B108" s="40" t="str">
        <f>IFERROR(INDEX(Attendance!$B:$B,MATCH($A108,Attendance!$A:$A,0)),"")&amp;""</f>
        <v/>
      </c>
      <c r="C108" s="40" t="str">
        <f>IFERROR(INDEX(Attendance!$C:$C,MATCH($A108,Attendance!$A:$A,0)),"")&amp;""</f>
        <v/>
      </c>
      <c r="D108" s="40" t="str">
        <f>IFERROR(INDEX(Attendance!$D:$D,MATCH($A108,Attendance!$A:$A,0)),"")&amp;""</f>
        <v/>
      </c>
      <c r="E108" s="107" t="str">
        <f>IF($B108="","",INDEX('Dec Detail'!$Z:$Z, MATCH($A108,'Dec Detail'!$A:$A, 0)))</f>
        <v/>
      </c>
      <c r="F108" s="107" t="str">
        <f>IF($B108="","",INDEX('Dec Detail'!$Z:$Z,MATCH($A108,'Dec Detail'!$A:$A,0)))</f>
        <v/>
      </c>
      <c r="G108" s="107" t="str">
        <f>IF($B108="","",INDEX('Jan Detail'!$Y:$Y,MATCH($A108,'Jan Detail'!$A:$A,0)))</f>
        <v/>
      </c>
      <c r="H108" s="107" t="str">
        <f>IF($B108="","",INDEX('Jan Detail'!$Z:$Z,MATCH($A108,'Jan Detail'!$A:$A,0)))</f>
        <v/>
      </c>
      <c r="I108" s="107" t="str">
        <f>IF($B108="","",INDEX('Feb Detail'!$Y:$Y,MATCH($A108,'Feb Detail'!$A:$A,0)))</f>
        <v/>
      </c>
      <c r="J108" s="107" t="str">
        <f>IF($B108="","",INDEX('Feb Detail'!$Z:$Z,MATCH($A108,'Feb Detail'!$A:$A,0)))</f>
        <v/>
      </c>
      <c r="K108" s="107" t="str">
        <f>IF($B108="","",INDEX('Mar Detail'!$Y:$Y,MATCH($A108,'Mar Detail'!$A:$A,0)))</f>
        <v/>
      </c>
      <c r="L108" s="107" t="str">
        <f>IF($B108="","",INDEX('Mar Detail'!$Z:$Z,MATCH($A108,'Mar Detail'!$A:$A,0)))</f>
        <v/>
      </c>
      <c r="M108" s="107" t="str">
        <f>IF($B108="","",INDEX('Apr Detail'!$Y:$Y,MATCH($A108,'Apr Detail'!$A:$A,0)))</f>
        <v/>
      </c>
      <c r="N108" s="107" t="str">
        <f>IF($B108="","",INDEX('Apr Detail'!$Z:$Z,MATCH($A108,'Apr Detail'!$A:$A,0)))</f>
        <v/>
      </c>
      <c r="O108" s="107" t="str">
        <f>IF($B108="","",INDEX('May Detail'!$Y:$Y,MATCH($A108,'May Detail'!$A:$A,0)))</f>
        <v/>
      </c>
      <c r="P108" s="107" t="str">
        <f>IF($B108="","",INDEX('May Detail'!$Z:$Z,MATCH($A108,'May Detail'!$A:$A,0)))</f>
        <v/>
      </c>
      <c r="Q108" s="107" t="str">
        <f>IF($B108="","",INDEX('Jun Detail'!$Y:$Y,MATCH($A108,'Jun Detail'!$A:$A,0)))</f>
        <v/>
      </c>
      <c r="R108" s="107" t="str">
        <f>IF($B108="","",INDEX('Jun Detail'!$Z:$Z,MATCH($A108,'Jun Detail'!$A:$A,0)))</f>
        <v/>
      </c>
      <c r="S108" s="107" t="str">
        <f>IF($B108="","",INDEX('Jul Detail'!$Y:$Y,MATCH($A108,'Jul Detail'!$A:$A,0)))</f>
        <v/>
      </c>
      <c r="T108" s="107" t="str">
        <f>IF($B108="","",INDEX('Jul Detail'!$Z:$Z,MATCH($A108,'Jul Detail'!$A:$A,0)))</f>
        <v/>
      </c>
      <c r="U108" s="107" t="str" cm="1">
        <f t="array" ref="U108">IF($B108="","",IFERROR(SUMPRODUCT(--(Attendance!$E$2:$BI$2&lt;&gt;""),--(LOWER(IFERROR(INDEX(Attendance!$E:$BI,MATCH($A108,Attendance!$A:$A,0),0),""))="x"))/SUMPRODUCT(--(Attendance!$E$2:$BI$2&lt;&gt;"")),0))</f>
        <v/>
      </c>
      <c r="V108" s="107" t="str" cm="1">
        <f t="array" ref="V108">IF($B108="","",IFERROR(SUMPRODUCT(--(Attendance!$E$2:$BI$2=_xlfn.XLOOKUP(1001,'Point System'!$A:$A,'Point System'!$B:$B,"")),--(LOWER(IFERROR(INDEX(Attendance!$E:$BI,MATCH($A108,Attendance!$A:$A,0),0),""))="x"))/SUMPRODUCT(--(Attendance!$E$2:$BI$2=_xlfn.XLOOKUP(1001,'Point System'!$A:$A,'Point System'!$B:$B,""))),0))</f>
        <v/>
      </c>
      <c r="W108" s="40" t="str">
        <f t="shared" si="4"/>
        <v/>
      </c>
      <c r="X108" s="136" t="str">
        <f t="shared" si="5"/>
        <v/>
      </c>
    </row>
    <row r="109" spans="1:24" x14ac:dyDescent="0.25">
      <c r="A109" s="47">
        <f t="shared" si="3"/>
        <v>108</v>
      </c>
      <c r="B109" s="39" t="str">
        <f>IFERROR(INDEX(Attendance!$B:$B,MATCH($A109,Attendance!$A:$A,0)),"")&amp;""</f>
        <v/>
      </c>
      <c r="C109" s="39" t="str">
        <f>IFERROR(INDEX(Attendance!$C:$C,MATCH($A109,Attendance!$A:$A,0)),"")&amp;""</f>
        <v/>
      </c>
      <c r="D109" s="39" t="str">
        <f>IFERROR(INDEX(Attendance!$D:$D,MATCH($A109,Attendance!$A:$A,0)),"")&amp;""</f>
        <v/>
      </c>
      <c r="E109" s="106" t="str">
        <f>IF($B109="","",INDEX('Dec Detail'!$Z:$Z, MATCH($A109,'Dec Detail'!$A:$A, 0)))</f>
        <v/>
      </c>
      <c r="F109" s="106" t="str">
        <f>IF($B109="","",INDEX('Dec Detail'!$Z:$Z,MATCH($A109,'Dec Detail'!$A:$A,0)))</f>
        <v/>
      </c>
      <c r="G109" s="106" t="str">
        <f>IF($B109="","",INDEX('Jan Detail'!$Y:$Y,MATCH($A109,'Jan Detail'!$A:$A,0)))</f>
        <v/>
      </c>
      <c r="H109" s="106" t="str">
        <f>IF($B109="","",INDEX('Jan Detail'!$Z:$Z,MATCH($A109,'Jan Detail'!$A:$A,0)))</f>
        <v/>
      </c>
      <c r="I109" s="106" t="str">
        <f>IF($B109="","",INDEX('Feb Detail'!$Y:$Y,MATCH($A109,'Feb Detail'!$A:$A,0)))</f>
        <v/>
      </c>
      <c r="J109" s="106" t="str">
        <f>IF($B109="","",INDEX('Feb Detail'!$Z:$Z,MATCH($A109,'Feb Detail'!$A:$A,0)))</f>
        <v/>
      </c>
      <c r="K109" s="106" t="str">
        <f>IF($B109="","",INDEX('Mar Detail'!$Y:$Y,MATCH($A109,'Mar Detail'!$A:$A,0)))</f>
        <v/>
      </c>
      <c r="L109" s="106" t="str">
        <f>IF($B109="","",INDEX('Mar Detail'!$Z:$Z,MATCH($A109,'Mar Detail'!$A:$A,0)))</f>
        <v/>
      </c>
      <c r="M109" s="106" t="str">
        <f>IF($B109="","",INDEX('Apr Detail'!$Y:$Y,MATCH($A109,'Apr Detail'!$A:$A,0)))</f>
        <v/>
      </c>
      <c r="N109" s="106" t="str">
        <f>IF($B109="","",INDEX('Apr Detail'!$Z:$Z,MATCH($A109,'Apr Detail'!$A:$A,0)))</f>
        <v/>
      </c>
      <c r="O109" s="106" t="str">
        <f>IF($B109="","",INDEX('May Detail'!$Y:$Y,MATCH($A109,'May Detail'!$A:$A,0)))</f>
        <v/>
      </c>
      <c r="P109" s="106" t="str">
        <f>IF($B109="","",INDEX('May Detail'!$Z:$Z,MATCH($A109,'May Detail'!$A:$A,0)))</f>
        <v/>
      </c>
      <c r="Q109" s="106" t="str">
        <f>IF($B109="","",INDEX('Jun Detail'!$Y:$Y,MATCH($A109,'Jun Detail'!$A:$A,0)))</f>
        <v/>
      </c>
      <c r="R109" s="106" t="str">
        <f>IF($B109="","",INDEX('Jun Detail'!$Z:$Z,MATCH($A109,'Jun Detail'!$A:$A,0)))</f>
        <v/>
      </c>
      <c r="S109" s="106" t="str">
        <f>IF($B109="","",INDEX('Jul Detail'!$Y:$Y,MATCH($A109,'Jul Detail'!$A:$A,0)))</f>
        <v/>
      </c>
      <c r="T109" s="106" t="str">
        <f>IF($B109="","",INDEX('Jul Detail'!$Z:$Z,MATCH($A109,'Jul Detail'!$A:$A,0)))</f>
        <v/>
      </c>
      <c r="U109" s="106" t="str" cm="1">
        <f t="array" ref="U109">IF($B109="","",IFERROR(SUMPRODUCT(--(Attendance!$E$2:$BI$2&lt;&gt;""),--(LOWER(IFERROR(INDEX(Attendance!$E:$BI,MATCH($A109,Attendance!$A:$A,0),0),""))="x"))/SUMPRODUCT(--(Attendance!$E$2:$BI$2&lt;&gt;"")),0))</f>
        <v/>
      </c>
      <c r="V109" s="106" t="str" cm="1">
        <f t="array" ref="V109">IF($B109="","",IFERROR(SUMPRODUCT(--(Attendance!$E$2:$BI$2=_xlfn.XLOOKUP(1001,'Point System'!$A:$A,'Point System'!$B:$B,"")),--(LOWER(IFERROR(INDEX(Attendance!$E:$BI,MATCH($A109,Attendance!$A:$A,0),0),""))="x"))/SUMPRODUCT(--(Attendance!$E$2:$BI$2=_xlfn.XLOOKUP(1001,'Point System'!$A:$A,'Point System'!$B:$B,""))),0))</f>
        <v/>
      </c>
      <c r="W109" s="39" t="str">
        <f t="shared" si="4"/>
        <v/>
      </c>
      <c r="X109" s="135" t="str">
        <f t="shared" si="5"/>
        <v/>
      </c>
    </row>
    <row r="110" spans="1:24" x14ac:dyDescent="0.25">
      <c r="A110" s="48">
        <f t="shared" si="3"/>
        <v>109</v>
      </c>
      <c r="B110" s="40" t="str">
        <f>IFERROR(INDEX(Attendance!$B:$B,MATCH($A110,Attendance!$A:$A,0)),"")&amp;""</f>
        <v/>
      </c>
      <c r="C110" s="40" t="str">
        <f>IFERROR(INDEX(Attendance!$C:$C,MATCH($A110,Attendance!$A:$A,0)),"")&amp;""</f>
        <v/>
      </c>
      <c r="D110" s="40" t="str">
        <f>IFERROR(INDEX(Attendance!$D:$D,MATCH($A110,Attendance!$A:$A,0)),"")&amp;""</f>
        <v/>
      </c>
      <c r="E110" s="107" t="str">
        <f>IF($B110="","",INDEX('Dec Detail'!$Z:$Z, MATCH($A110,'Dec Detail'!$A:$A, 0)))</f>
        <v/>
      </c>
      <c r="F110" s="107" t="str">
        <f>IF($B110="","",INDEX('Dec Detail'!$Z:$Z,MATCH($A110,'Dec Detail'!$A:$A,0)))</f>
        <v/>
      </c>
      <c r="G110" s="107" t="str">
        <f>IF($B110="","",INDEX('Jan Detail'!$Y:$Y,MATCH($A110,'Jan Detail'!$A:$A,0)))</f>
        <v/>
      </c>
      <c r="H110" s="107" t="str">
        <f>IF($B110="","",INDEX('Jan Detail'!$Z:$Z,MATCH($A110,'Jan Detail'!$A:$A,0)))</f>
        <v/>
      </c>
      <c r="I110" s="107" t="str">
        <f>IF($B110="","",INDEX('Feb Detail'!$Y:$Y,MATCH($A110,'Feb Detail'!$A:$A,0)))</f>
        <v/>
      </c>
      <c r="J110" s="107" t="str">
        <f>IF($B110="","",INDEX('Feb Detail'!$Z:$Z,MATCH($A110,'Feb Detail'!$A:$A,0)))</f>
        <v/>
      </c>
      <c r="K110" s="107" t="str">
        <f>IF($B110="","",INDEX('Mar Detail'!$Y:$Y,MATCH($A110,'Mar Detail'!$A:$A,0)))</f>
        <v/>
      </c>
      <c r="L110" s="107" t="str">
        <f>IF($B110="","",INDEX('Mar Detail'!$Z:$Z,MATCH($A110,'Mar Detail'!$A:$A,0)))</f>
        <v/>
      </c>
      <c r="M110" s="107" t="str">
        <f>IF($B110="","",INDEX('Apr Detail'!$Y:$Y,MATCH($A110,'Apr Detail'!$A:$A,0)))</f>
        <v/>
      </c>
      <c r="N110" s="107" t="str">
        <f>IF($B110="","",INDEX('Apr Detail'!$Z:$Z,MATCH($A110,'Apr Detail'!$A:$A,0)))</f>
        <v/>
      </c>
      <c r="O110" s="107" t="str">
        <f>IF($B110="","",INDEX('May Detail'!$Y:$Y,MATCH($A110,'May Detail'!$A:$A,0)))</f>
        <v/>
      </c>
      <c r="P110" s="107" t="str">
        <f>IF($B110="","",INDEX('May Detail'!$Z:$Z,MATCH($A110,'May Detail'!$A:$A,0)))</f>
        <v/>
      </c>
      <c r="Q110" s="107" t="str">
        <f>IF($B110="","",INDEX('Jun Detail'!$Y:$Y,MATCH($A110,'Jun Detail'!$A:$A,0)))</f>
        <v/>
      </c>
      <c r="R110" s="107" t="str">
        <f>IF($B110="","",INDEX('Jun Detail'!$Z:$Z,MATCH($A110,'Jun Detail'!$A:$A,0)))</f>
        <v/>
      </c>
      <c r="S110" s="107" t="str">
        <f>IF($B110="","",INDEX('Jul Detail'!$Y:$Y,MATCH($A110,'Jul Detail'!$A:$A,0)))</f>
        <v/>
      </c>
      <c r="T110" s="107" t="str">
        <f>IF($B110="","",INDEX('Jul Detail'!$Z:$Z,MATCH($A110,'Jul Detail'!$A:$A,0)))</f>
        <v/>
      </c>
      <c r="U110" s="107" t="str" cm="1">
        <f t="array" ref="U110">IF($B110="","",IFERROR(SUMPRODUCT(--(Attendance!$E$2:$BI$2&lt;&gt;""),--(LOWER(IFERROR(INDEX(Attendance!$E:$BI,MATCH($A110,Attendance!$A:$A,0),0),""))="x"))/SUMPRODUCT(--(Attendance!$E$2:$BI$2&lt;&gt;"")),0))</f>
        <v/>
      </c>
      <c r="V110" s="107" t="str" cm="1">
        <f t="array" ref="V110">IF($B110="","",IFERROR(SUMPRODUCT(--(Attendance!$E$2:$BI$2=_xlfn.XLOOKUP(1001,'Point System'!$A:$A,'Point System'!$B:$B,"")),--(LOWER(IFERROR(INDEX(Attendance!$E:$BI,MATCH($A110,Attendance!$A:$A,0),0),""))="x"))/SUMPRODUCT(--(Attendance!$E$2:$BI$2=_xlfn.XLOOKUP(1001,'Point System'!$A:$A,'Point System'!$B:$B,""))),0))</f>
        <v/>
      </c>
      <c r="W110" s="40" t="str">
        <f t="shared" si="4"/>
        <v/>
      </c>
      <c r="X110" s="136" t="str">
        <f t="shared" si="5"/>
        <v/>
      </c>
    </row>
    <row r="111" spans="1:24" x14ac:dyDescent="0.25">
      <c r="A111" s="47">
        <f t="shared" si="3"/>
        <v>110</v>
      </c>
      <c r="B111" s="39" t="str">
        <f>IFERROR(INDEX(Attendance!$B:$B,MATCH($A111,Attendance!$A:$A,0)),"")&amp;""</f>
        <v/>
      </c>
      <c r="C111" s="39" t="str">
        <f>IFERROR(INDEX(Attendance!$C:$C,MATCH($A111,Attendance!$A:$A,0)),"")&amp;""</f>
        <v/>
      </c>
      <c r="D111" s="39" t="str">
        <f>IFERROR(INDEX(Attendance!$D:$D,MATCH($A111,Attendance!$A:$A,0)),"")&amp;""</f>
        <v/>
      </c>
      <c r="E111" s="106" t="str">
        <f>IF($B111="","",INDEX('Dec Detail'!$Z:$Z, MATCH($A111,'Dec Detail'!$A:$A, 0)))</f>
        <v/>
      </c>
      <c r="F111" s="106" t="str">
        <f>IF($B111="","",INDEX('Dec Detail'!$Z:$Z,MATCH($A111,'Dec Detail'!$A:$A,0)))</f>
        <v/>
      </c>
      <c r="G111" s="106" t="str">
        <f>IF($B111="","",INDEX('Jan Detail'!$Y:$Y,MATCH($A111,'Jan Detail'!$A:$A,0)))</f>
        <v/>
      </c>
      <c r="H111" s="106" t="str">
        <f>IF($B111="","",INDEX('Jan Detail'!$Z:$Z,MATCH($A111,'Jan Detail'!$A:$A,0)))</f>
        <v/>
      </c>
      <c r="I111" s="106" t="str">
        <f>IF($B111="","",INDEX('Feb Detail'!$Y:$Y,MATCH($A111,'Feb Detail'!$A:$A,0)))</f>
        <v/>
      </c>
      <c r="J111" s="106" t="str">
        <f>IF($B111="","",INDEX('Feb Detail'!$Z:$Z,MATCH($A111,'Feb Detail'!$A:$A,0)))</f>
        <v/>
      </c>
      <c r="K111" s="106" t="str">
        <f>IF($B111="","",INDEX('Mar Detail'!$Y:$Y,MATCH($A111,'Mar Detail'!$A:$A,0)))</f>
        <v/>
      </c>
      <c r="L111" s="106" t="str">
        <f>IF($B111="","",INDEX('Mar Detail'!$Z:$Z,MATCH($A111,'Mar Detail'!$A:$A,0)))</f>
        <v/>
      </c>
      <c r="M111" s="106" t="str">
        <f>IF($B111="","",INDEX('Apr Detail'!$Y:$Y,MATCH($A111,'Apr Detail'!$A:$A,0)))</f>
        <v/>
      </c>
      <c r="N111" s="106" t="str">
        <f>IF($B111="","",INDEX('Apr Detail'!$Z:$Z,MATCH($A111,'Apr Detail'!$A:$A,0)))</f>
        <v/>
      </c>
      <c r="O111" s="106" t="str">
        <f>IF($B111="","",INDEX('May Detail'!$Y:$Y,MATCH($A111,'May Detail'!$A:$A,0)))</f>
        <v/>
      </c>
      <c r="P111" s="106" t="str">
        <f>IF($B111="","",INDEX('May Detail'!$Z:$Z,MATCH($A111,'May Detail'!$A:$A,0)))</f>
        <v/>
      </c>
      <c r="Q111" s="106" t="str">
        <f>IF($B111="","",INDEX('Jun Detail'!$Y:$Y,MATCH($A111,'Jun Detail'!$A:$A,0)))</f>
        <v/>
      </c>
      <c r="R111" s="106" t="str">
        <f>IF($B111="","",INDEX('Jun Detail'!$Z:$Z,MATCH($A111,'Jun Detail'!$A:$A,0)))</f>
        <v/>
      </c>
      <c r="S111" s="106" t="str">
        <f>IF($B111="","",INDEX('Jul Detail'!$Y:$Y,MATCH($A111,'Jul Detail'!$A:$A,0)))</f>
        <v/>
      </c>
      <c r="T111" s="106" t="str">
        <f>IF($B111="","",INDEX('Jul Detail'!$Z:$Z,MATCH($A111,'Jul Detail'!$A:$A,0)))</f>
        <v/>
      </c>
      <c r="U111" s="106" t="str" cm="1">
        <f t="array" ref="U111">IF($B111="","",IFERROR(SUMPRODUCT(--(Attendance!$E$2:$BI$2&lt;&gt;""),--(LOWER(IFERROR(INDEX(Attendance!$E:$BI,MATCH($A111,Attendance!$A:$A,0),0),""))="x"))/SUMPRODUCT(--(Attendance!$E$2:$BI$2&lt;&gt;"")),0))</f>
        <v/>
      </c>
      <c r="V111" s="106" t="str" cm="1">
        <f t="array" ref="V111">IF($B111="","",IFERROR(SUMPRODUCT(--(Attendance!$E$2:$BI$2=_xlfn.XLOOKUP(1001,'Point System'!$A:$A,'Point System'!$B:$B,"")),--(LOWER(IFERROR(INDEX(Attendance!$E:$BI,MATCH($A111,Attendance!$A:$A,0),0),""))="x"))/SUMPRODUCT(--(Attendance!$E$2:$BI$2=_xlfn.XLOOKUP(1001,'Point System'!$A:$A,'Point System'!$B:$B,""))),0))</f>
        <v/>
      </c>
      <c r="W111" s="39" t="str">
        <f t="shared" si="4"/>
        <v/>
      </c>
      <c r="X111" s="135" t="str">
        <f t="shared" si="5"/>
        <v/>
      </c>
    </row>
    <row r="112" spans="1:24" x14ac:dyDescent="0.25">
      <c r="A112" s="48">
        <f t="shared" si="3"/>
        <v>111</v>
      </c>
      <c r="B112" s="40" t="str">
        <f>IFERROR(INDEX(Attendance!$B:$B,MATCH($A112,Attendance!$A:$A,0)),"")&amp;""</f>
        <v/>
      </c>
      <c r="C112" s="40" t="str">
        <f>IFERROR(INDEX(Attendance!$C:$C,MATCH($A112,Attendance!$A:$A,0)),"")&amp;""</f>
        <v/>
      </c>
      <c r="D112" s="40" t="str">
        <f>IFERROR(INDEX(Attendance!$D:$D,MATCH($A112,Attendance!$A:$A,0)),"")&amp;""</f>
        <v/>
      </c>
      <c r="E112" s="107" t="str">
        <f>IF($B112="","",INDEX('Dec Detail'!$Z:$Z, MATCH($A112,'Dec Detail'!$A:$A, 0)))</f>
        <v/>
      </c>
      <c r="F112" s="107" t="str">
        <f>IF($B112="","",INDEX('Dec Detail'!$Z:$Z,MATCH($A112,'Dec Detail'!$A:$A,0)))</f>
        <v/>
      </c>
      <c r="G112" s="107" t="str">
        <f>IF($B112="","",INDEX('Jan Detail'!$Y:$Y,MATCH($A112,'Jan Detail'!$A:$A,0)))</f>
        <v/>
      </c>
      <c r="H112" s="107" t="str">
        <f>IF($B112="","",INDEX('Jan Detail'!$Z:$Z,MATCH($A112,'Jan Detail'!$A:$A,0)))</f>
        <v/>
      </c>
      <c r="I112" s="107" t="str">
        <f>IF($B112="","",INDEX('Feb Detail'!$Y:$Y,MATCH($A112,'Feb Detail'!$A:$A,0)))</f>
        <v/>
      </c>
      <c r="J112" s="107" t="str">
        <f>IF($B112="","",INDEX('Feb Detail'!$Z:$Z,MATCH($A112,'Feb Detail'!$A:$A,0)))</f>
        <v/>
      </c>
      <c r="K112" s="107" t="str">
        <f>IF($B112="","",INDEX('Mar Detail'!$Y:$Y,MATCH($A112,'Mar Detail'!$A:$A,0)))</f>
        <v/>
      </c>
      <c r="L112" s="107" t="str">
        <f>IF($B112="","",INDEX('Mar Detail'!$Z:$Z,MATCH($A112,'Mar Detail'!$A:$A,0)))</f>
        <v/>
      </c>
      <c r="M112" s="107" t="str">
        <f>IF($B112="","",INDEX('Apr Detail'!$Y:$Y,MATCH($A112,'Apr Detail'!$A:$A,0)))</f>
        <v/>
      </c>
      <c r="N112" s="107" t="str">
        <f>IF($B112="","",INDEX('Apr Detail'!$Z:$Z,MATCH($A112,'Apr Detail'!$A:$A,0)))</f>
        <v/>
      </c>
      <c r="O112" s="107" t="str">
        <f>IF($B112="","",INDEX('May Detail'!$Y:$Y,MATCH($A112,'May Detail'!$A:$A,0)))</f>
        <v/>
      </c>
      <c r="P112" s="107" t="str">
        <f>IF($B112="","",INDEX('May Detail'!$Z:$Z,MATCH($A112,'May Detail'!$A:$A,0)))</f>
        <v/>
      </c>
      <c r="Q112" s="107" t="str">
        <f>IF($B112="","",INDEX('Jun Detail'!$Y:$Y,MATCH($A112,'Jun Detail'!$A:$A,0)))</f>
        <v/>
      </c>
      <c r="R112" s="107" t="str">
        <f>IF($B112="","",INDEX('Jun Detail'!$Z:$Z,MATCH($A112,'Jun Detail'!$A:$A,0)))</f>
        <v/>
      </c>
      <c r="S112" s="107" t="str">
        <f>IF($B112="","",INDEX('Jul Detail'!$Y:$Y,MATCH($A112,'Jul Detail'!$A:$A,0)))</f>
        <v/>
      </c>
      <c r="T112" s="107" t="str">
        <f>IF($B112="","",INDEX('Jul Detail'!$Z:$Z,MATCH($A112,'Jul Detail'!$A:$A,0)))</f>
        <v/>
      </c>
      <c r="U112" s="107" t="str" cm="1">
        <f t="array" ref="U112">IF($B112="","",IFERROR(SUMPRODUCT(--(Attendance!$E$2:$BI$2&lt;&gt;""),--(LOWER(IFERROR(INDEX(Attendance!$E:$BI,MATCH($A112,Attendance!$A:$A,0),0),""))="x"))/SUMPRODUCT(--(Attendance!$E$2:$BI$2&lt;&gt;"")),0))</f>
        <v/>
      </c>
      <c r="V112" s="107" t="str" cm="1">
        <f t="array" ref="V112">IF($B112="","",IFERROR(SUMPRODUCT(--(Attendance!$E$2:$BI$2=_xlfn.XLOOKUP(1001,'Point System'!$A:$A,'Point System'!$B:$B,"")),--(LOWER(IFERROR(INDEX(Attendance!$E:$BI,MATCH($A112,Attendance!$A:$A,0),0),""))="x"))/SUMPRODUCT(--(Attendance!$E$2:$BI$2=_xlfn.XLOOKUP(1001,'Point System'!$A:$A,'Point System'!$B:$B,""))),0))</f>
        <v/>
      </c>
      <c r="W112" s="40" t="str">
        <f t="shared" si="4"/>
        <v/>
      </c>
      <c r="X112" s="136" t="str">
        <f t="shared" si="5"/>
        <v/>
      </c>
    </row>
    <row r="113" spans="1:24" x14ac:dyDescent="0.25">
      <c r="A113" s="47">
        <f t="shared" si="3"/>
        <v>112</v>
      </c>
      <c r="B113" s="39" t="str">
        <f>IFERROR(INDEX(Attendance!$B:$B,MATCH($A113,Attendance!$A:$A,0)),"")&amp;""</f>
        <v/>
      </c>
      <c r="C113" s="39" t="str">
        <f>IFERROR(INDEX(Attendance!$C:$C,MATCH($A113,Attendance!$A:$A,0)),"")&amp;""</f>
        <v/>
      </c>
      <c r="D113" s="39" t="str">
        <f>IFERROR(INDEX(Attendance!$D:$D,MATCH($A113,Attendance!$A:$A,0)),"")&amp;""</f>
        <v/>
      </c>
      <c r="E113" s="106" t="str">
        <f>IF($B113="","",INDEX('Dec Detail'!$Z:$Z, MATCH($A113,'Dec Detail'!$A:$A, 0)))</f>
        <v/>
      </c>
      <c r="F113" s="106" t="str">
        <f>IF($B113="","",INDEX('Dec Detail'!$Z:$Z,MATCH($A113,'Dec Detail'!$A:$A,0)))</f>
        <v/>
      </c>
      <c r="G113" s="106" t="str">
        <f>IF($B113="","",INDEX('Jan Detail'!$Y:$Y,MATCH($A113,'Jan Detail'!$A:$A,0)))</f>
        <v/>
      </c>
      <c r="H113" s="106" t="str">
        <f>IF($B113="","",INDEX('Jan Detail'!$Z:$Z,MATCH($A113,'Jan Detail'!$A:$A,0)))</f>
        <v/>
      </c>
      <c r="I113" s="106" t="str">
        <f>IF($B113="","",INDEX('Feb Detail'!$Y:$Y,MATCH($A113,'Feb Detail'!$A:$A,0)))</f>
        <v/>
      </c>
      <c r="J113" s="106" t="str">
        <f>IF($B113="","",INDEX('Feb Detail'!$Z:$Z,MATCH($A113,'Feb Detail'!$A:$A,0)))</f>
        <v/>
      </c>
      <c r="K113" s="106" t="str">
        <f>IF($B113="","",INDEX('Mar Detail'!$Y:$Y,MATCH($A113,'Mar Detail'!$A:$A,0)))</f>
        <v/>
      </c>
      <c r="L113" s="106" t="str">
        <f>IF($B113="","",INDEX('Mar Detail'!$Z:$Z,MATCH($A113,'Mar Detail'!$A:$A,0)))</f>
        <v/>
      </c>
      <c r="M113" s="106" t="str">
        <f>IF($B113="","",INDEX('Apr Detail'!$Y:$Y,MATCH($A113,'Apr Detail'!$A:$A,0)))</f>
        <v/>
      </c>
      <c r="N113" s="106" t="str">
        <f>IF($B113="","",INDEX('Apr Detail'!$Z:$Z,MATCH($A113,'Apr Detail'!$A:$A,0)))</f>
        <v/>
      </c>
      <c r="O113" s="106" t="str">
        <f>IF($B113="","",INDEX('May Detail'!$Y:$Y,MATCH($A113,'May Detail'!$A:$A,0)))</f>
        <v/>
      </c>
      <c r="P113" s="106" t="str">
        <f>IF($B113="","",INDEX('May Detail'!$Z:$Z,MATCH($A113,'May Detail'!$A:$A,0)))</f>
        <v/>
      </c>
      <c r="Q113" s="106" t="str">
        <f>IF($B113="","",INDEX('Jun Detail'!$Y:$Y,MATCH($A113,'Jun Detail'!$A:$A,0)))</f>
        <v/>
      </c>
      <c r="R113" s="106" t="str">
        <f>IF($B113="","",INDEX('Jun Detail'!$Z:$Z,MATCH($A113,'Jun Detail'!$A:$A,0)))</f>
        <v/>
      </c>
      <c r="S113" s="106" t="str">
        <f>IF($B113="","",INDEX('Jul Detail'!$Y:$Y,MATCH($A113,'Jul Detail'!$A:$A,0)))</f>
        <v/>
      </c>
      <c r="T113" s="106" t="str">
        <f>IF($B113="","",INDEX('Jul Detail'!$Z:$Z,MATCH($A113,'Jul Detail'!$A:$A,0)))</f>
        <v/>
      </c>
      <c r="U113" s="106" t="str" cm="1">
        <f t="array" ref="U113">IF($B113="","",IFERROR(SUMPRODUCT(--(Attendance!$E$2:$BI$2&lt;&gt;""),--(LOWER(IFERROR(INDEX(Attendance!$E:$BI,MATCH($A113,Attendance!$A:$A,0),0),""))="x"))/SUMPRODUCT(--(Attendance!$E$2:$BI$2&lt;&gt;"")),0))</f>
        <v/>
      </c>
      <c r="V113" s="106" t="str" cm="1">
        <f t="array" ref="V113">IF($B113="","",IFERROR(SUMPRODUCT(--(Attendance!$E$2:$BI$2=_xlfn.XLOOKUP(1001,'Point System'!$A:$A,'Point System'!$B:$B,"")),--(LOWER(IFERROR(INDEX(Attendance!$E:$BI,MATCH($A113,Attendance!$A:$A,0),0),""))="x"))/SUMPRODUCT(--(Attendance!$E$2:$BI$2=_xlfn.XLOOKUP(1001,'Point System'!$A:$A,'Point System'!$B:$B,""))),0))</f>
        <v/>
      </c>
      <c r="W113" s="39" t="str">
        <f t="shared" si="4"/>
        <v/>
      </c>
      <c r="X113" s="135" t="str">
        <f t="shared" si="5"/>
        <v/>
      </c>
    </row>
    <row r="114" spans="1:24" x14ac:dyDescent="0.25">
      <c r="A114" s="48">
        <f t="shared" si="3"/>
        <v>113</v>
      </c>
      <c r="B114" s="40" t="str">
        <f>IFERROR(INDEX(Attendance!$B:$B,MATCH($A114,Attendance!$A:$A,0)),"")&amp;""</f>
        <v/>
      </c>
      <c r="C114" s="40" t="str">
        <f>IFERROR(INDEX(Attendance!$C:$C,MATCH($A114,Attendance!$A:$A,0)),"")&amp;""</f>
        <v/>
      </c>
      <c r="D114" s="40" t="str">
        <f>IFERROR(INDEX(Attendance!$D:$D,MATCH($A114,Attendance!$A:$A,0)),"")&amp;""</f>
        <v/>
      </c>
      <c r="E114" s="107" t="str">
        <f>IF($B114="","",INDEX('Dec Detail'!$Z:$Z, MATCH($A114,'Dec Detail'!$A:$A, 0)))</f>
        <v/>
      </c>
      <c r="F114" s="107" t="str">
        <f>IF($B114="","",INDEX('Dec Detail'!$Z:$Z,MATCH($A114,'Dec Detail'!$A:$A,0)))</f>
        <v/>
      </c>
      <c r="G114" s="107" t="str">
        <f>IF($B114="","",INDEX('Jan Detail'!$Y:$Y,MATCH($A114,'Jan Detail'!$A:$A,0)))</f>
        <v/>
      </c>
      <c r="H114" s="107" t="str">
        <f>IF($B114="","",INDEX('Jan Detail'!$Z:$Z,MATCH($A114,'Jan Detail'!$A:$A,0)))</f>
        <v/>
      </c>
      <c r="I114" s="107" t="str">
        <f>IF($B114="","",INDEX('Feb Detail'!$Y:$Y,MATCH($A114,'Feb Detail'!$A:$A,0)))</f>
        <v/>
      </c>
      <c r="J114" s="107" t="str">
        <f>IF($B114="","",INDEX('Feb Detail'!$Z:$Z,MATCH($A114,'Feb Detail'!$A:$A,0)))</f>
        <v/>
      </c>
      <c r="K114" s="107" t="str">
        <f>IF($B114="","",INDEX('Mar Detail'!$Y:$Y,MATCH($A114,'Mar Detail'!$A:$A,0)))</f>
        <v/>
      </c>
      <c r="L114" s="107" t="str">
        <f>IF($B114="","",INDEX('Mar Detail'!$Z:$Z,MATCH($A114,'Mar Detail'!$A:$A,0)))</f>
        <v/>
      </c>
      <c r="M114" s="107" t="str">
        <f>IF($B114="","",INDEX('Apr Detail'!$Y:$Y,MATCH($A114,'Apr Detail'!$A:$A,0)))</f>
        <v/>
      </c>
      <c r="N114" s="107" t="str">
        <f>IF($B114="","",INDEX('Apr Detail'!$Z:$Z,MATCH($A114,'Apr Detail'!$A:$A,0)))</f>
        <v/>
      </c>
      <c r="O114" s="107" t="str">
        <f>IF($B114="","",INDEX('May Detail'!$Y:$Y,MATCH($A114,'May Detail'!$A:$A,0)))</f>
        <v/>
      </c>
      <c r="P114" s="107" t="str">
        <f>IF($B114="","",INDEX('May Detail'!$Z:$Z,MATCH($A114,'May Detail'!$A:$A,0)))</f>
        <v/>
      </c>
      <c r="Q114" s="107" t="str">
        <f>IF($B114="","",INDEX('Jun Detail'!$Y:$Y,MATCH($A114,'Jun Detail'!$A:$A,0)))</f>
        <v/>
      </c>
      <c r="R114" s="107" t="str">
        <f>IF($B114="","",INDEX('Jun Detail'!$Z:$Z,MATCH($A114,'Jun Detail'!$A:$A,0)))</f>
        <v/>
      </c>
      <c r="S114" s="107" t="str">
        <f>IF($B114="","",INDEX('Jul Detail'!$Y:$Y,MATCH($A114,'Jul Detail'!$A:$A,0)))</f>
        <v/>
      </c>
      <c r="T114" s="107" t="str">
        <f>IF($B114="","",INDEX('Jul Detail'!$Z:$Z,MATCH($A114,'Jul Detail'!$A:$A,0)))</f>
        <v/>
      </c>
      <c r="U114" s="107" t="str" cm="1">
        <f t="array" ref="U114">IF($B114="","",IFERROR(SUMPRODUCT(--(Attendance!$E$2:$BI$2&lt;&gt;""),--(LOWER(IFERROR(INDEX(Attendance!$E:$BI,MATCH($A114,Attendance!$A:$A,0),0),""))="x"))/SUMPRODUCT(--(Attendance!$E$2:$BI$2&lt;&gt;"")),0))</f>
        <v/>
      </c>
      <c r="V114" s="107" t="str" cm="1">
        <f t="array" ref="V114">IF($B114="","",IFERROR(SUMPRODUCT(--(Attendance!$E$2:$BI$2=_xlfn.XLOOKUP(1001,'Point System'!$A:$A,'Point System'!$B:$B,"")),--(LOWER(IFERROR(INDEX(Attendance!$E:$BI,MATCH($A114,Attendance!$A:$A,0),0),""))="x"))/SUMPRODUCT(--(Attendance!$E$2:$BI$2=_xlfn.XLOOKUP(1001,'Point System'!$A:$A,'Point System'!$B:$B,""))),0))</f>
        <v/>
      </c>
      <c r="W114" s="40" t="str">
        <f t="shared" si="4"/>
        <v/>
      </c>
      <c r="X114" s="136" t="str">
        <f t="shared" si="5"/>
        <v/>
      </c>
    </row>
    <row r="115" spans="1:24" x14ac:dyDescent="0.25">
      <c r="A115" s="47">
        <f t="shared" si="3"/>
        <v>114</v>
      </c>
      <c r="B115" s="39" t="str">
        <f>IFERROR(INDEX(Attendance!$B:$B,MATCH($A115,Attendance!$A:$A,0)),"")&amp;""</f>
        <v/>
      </c>
      <c r="C115" s="39" t="str">
        <f>IFERROR(INDEX(Attendance!$C:$C,MATCH($A115,Attendance!$A:$A,0)),"")&amp;""</f>
        <v/>
      </c>
      <c r="D115" s="39" t="str">
        <f>IFERROR(INDEX(Attendance!$D:$D,MATCH($A115,Attendance!$A:$A,0)),"")&amp;""</f>
        <v/>
      </c>
      <c r="E115" s="106" t="str">
        <f>IF($B115="","",INDEX('Dec Detail'!$Z:$Z, MATCH($A115,'Dec Detail'!$A:$A, 0)))</f>
        <v/>
      </c>
      <c r="F115" s="106" t="str">
        <f>IF($B115="","",INDEX('Dec Detail'!$Z:$Z,MATCH($A115,'Dec Detail'!$A:$A,0)))</f>
        <v/>
      </c>
      <c r="G115" s="106" t="str">
        <f>IF($B115="","",INDEX('Jan Detail'!$Y:$Y,MATCH($A115,'Jan Detail'!$A:$A,0)))</f>
        <v/>
      </c>
      <c r="H115" s="106" t="str">
        <f>IF($B115="","",INDEX('Jan Detail'!$Z:$Z,MATCH($A115,'Jan Detail'!$A:$A,0)))</f>
        <v/>
      </c>
      <c r="I115" s="106" t="str">
        <f>IF($B115="","",INDEX('Feb Detail'!$Y:$Y,MATCH($A115,'Feb Detail'!$A:$A,0)))</f>
        <v/>
      </c>
      <c r="J115" s="106" t="str">
        <f>IF($B115="","",INDEX('Feb Detail'!$Z:$Z,MATCH($A115,'Feb Detail'!$A:$A,0)))</f>
        <v/>
      </c>
      <c r="K115" s="106" t="str">
        <f>IF($B115="","",INDEX('Mar Detail'!$Y:$Y,MATCH($A115,'Mar Detail'!$A:$A,0)))</f>
        <v/>
      </c>
      <c r="L115" s="106" t="str">
        <f>IF($B115="","",INDEX('Mar Detail'!$Z:$Z,MATCH($A115,'Mar Detail'!$A:$A,0)))</f>
        <v/>
      </c>
      <c r="M115" s="106" t="str">
        <f>IF($B115="","",INDEX('Apr Detail'!$Y:$Y,MATCH($A115,'Apr Detail'!$A:$A,0)))</f>
        <v/>
      </c>
      <c r="N115" s="106" t="str">
        <f>IF($B115="","",INDEX('Apr Detail'!$Z:$Z,MATCH($A115,'Apr Detail'!$A:$A,0)))</f>
        <v/>
      </c>
      <c r="O115" s="106" t="str">
        <f>IF($B115="","",INDEX('May Detail'!$Y:$Y,MATCH($A115,'May Detail'!$A:$A,0)))</f>
        <v/>
      </c>
      <c r="P115" s="106" t="str">
        <f>IF($B115="","",INDEX('May Detail'!$Z:$Z,MATCH($A115,'May Detail'!$A:$A,0)))</f>
        <v/>
      </c>
      <c r="Q115" s="106" t="str">
        <f>IF($B115="","",INDEX('Jun Detail'!$Y:$Y,MATCH($A115,'Jun Detail'!$A:$A,0)))</f>
        <v/>
      </c>
      <c r="R115" s="106" t="str">
        <f>IF($B115="","",INDEX('Jun Detail'!$Z:$Z,MATCH($A115,'Jun Detail'!$A:$A,0)))</f>
        <v/>
      </c>
      <c r="S115" s="106" t="str">
        <f>IF($B115="","",INDEX('Jul Detail'!$Y:$Y,MATCH($A115,'Jul Detail'!$A:$A,0)))</f>
        <v/>
      </c>
      <c r="T115" s="106" t="str">
        <f>IF($B115="","",INDEX('Jul Detail'!$Z:$Z,MATCH($A115,'Jul Detail'!$A:$A,0)))</f>
        <v/>
      </c>
      <c r="U115" s="106" t="str" cm="1">
        <f t="array" ref="U115">IF($B115="","",IFERROR(SUMPRODUCT(--(Attendance!$E$2:$BI$2&lt;&gt;""),--(LOWER(IFERROR(INDEX(Attendance!$E:$BI,MATCH($A115,Attendance!$A:$A,0),0),""))="x"))/SUMPRODUCT(--(Attendance!$E$2:$BI$2&lt;&gt;"")),0))</f>
        <v/>
      </c>
      <c r="V115" s="106" t="str" cm="1">
        <f t="array" ref="V115">IF($B115="","",IFERROR(SUMPRODUCT(--(Attendance!$E$2:$BI$2=_xlfn.XLOOKUP(1001,'Point System'!$A:$A,'Point System'!$B:$B,"")),--(LOWER(IFERROR(INDEX(Attendance!$E:$BI,MATCH($A115,Attendance!$A:$A,0),0),""))="x"))/SUMPRODUCT(--(Attendance!$E$2:$BI$2=_xlfn.XLOOKUP(1001,'Point System'!$A:$A,'Point System'!$B:$B,""))),0))</f>
        <v/>
      </c>
      <c r="W115" s="39" t="str">
        <f t="shared" si="4"/>
        <v/>
      </c>
      <c r="X115" s="135" t="str">
        <f t="shared" si="5"/>
        <v/>
      </c>
    </row>
    <row r="116" spans="1:24" x14ac:dyDescent="0.25">
      <c r="A116" s="48">
        <f t="shared" si="3"/>
        <v>115</v>
      </c>
      <c r="B116" s="40" t="str">
        <f>IFERROR(INDEX(Attendance!$B:$B,MATCH($A116,Attendance!$A:$A,0)),"")&amp;""</f>
        <v/>
      </c>
      <c r="C116" s="40" t="str">
        <f>IFERROR(INDEX(Attendance!$C:$C,MATCH($A116,Attendance!$A:$A,0)),"")&amp;""</f>
        <v/>
      </c>
      <c r="D116" s="40" t="str">
        <f>IFERROR(INDEX(Attendance!$D:$D,MATCH($A116,Attendance!$A:$A,0)),"")&amp;""</f>
        <v/>
      </c>
      <c r="E116" s="107" t="str">
        <f>IF($B116="","",INDEX('Dec Detail'!$Z:$Z, MATCH($A116,'Dec Detail'!$A:$A, 0)))</f>
        <v/>
      </c>
      <c r="F116" s="107" t="str">
        <f>IF($B116="","",INDEX('Dec Detail'!$Z:$Z,MATCH($A116,'Dec Detail'!$A:$A,0)))</f>
        <v/>
      </c>
      <c r="G116" s="107" t="str">
        <f>IF($B116="","",INDEX('Jan Detail'!$Y:$Y,MATCH($A116,'Jan Detail'!$A:$A,0)))</f>
        <v/>
      </c>
      <c r="H116" s="107" t="str">
        <f>IF($B116="","",INDEX('Jan Detail'!$Z:$Z,MATCH($A116,'Jan Detail'!$A:$A,0)))</f>
        <v/>
      </c>
      <c r="I116" s="107" t="str">
        <f>IF($B116="","",INDEX('Feb Detail'!$Y:$Y,MATCH($A116,'Feb Detail'!$A:$A,0)))</f>
        <v/>
      </c>
      <c r="J116" s="107" t="str">
        <f>IF($B116="","",INDEX('Feb Detail'!$Z:$Z,MATCH($A116,'Feb Detail'!$A:$A,0)))</f>
        <v/>
      </c>
      <c r="K116" s="107" t="str">
        <f>IF($B116="","",INDEX('Mar Detail'!$Y:$Y,MATCH($A116,'Mar Detail'!$A:$A,0)))</f>
        <v/>
      </c>
      <c r="L116" s="107" t="str">
        <f>IF($B116="","",INDEX('Mar Detail'!$Z:$Z,MATCH($A116,'Mar Detail'!$A:$A,0)))</f>
        <v/>
      </c>
      <c r="M116" s="107" t="str">
        <f>IF($B116="","",INDEX('Apr Detail'!$Y:$Y,MATCH($A116,'Apr Detail'!$A:$A,0)))</f>
        <v/>
      </c>
      <c r="N116" s="107" t="str">
        <f>IF($B116="","",INDEX('Apr Detail'!$Z:$Z,MATCH($A116,'Apr Detail'!$A:$A,0)))</f>
        <v/>
      </c>
      <c r="O116" s="107" t="str">
        <f>IF($B116="","",INDEX('May Detail'!$Y:$Y,MATCH($A116,'May Detail'!$A:$A,0)))</f>
        <v/>
      </c>
      <c r="P116" s="107" t="str">
        <f>IF($B116="","",INDEX('May Detail'!$Z:$Z,MATCH($A116,'May Detail'!$A:$A,0)))</f>
        <v/>
      </c>
      <c r="Q116" s="107" t="str">
        <f>IF($B116="","",INDEX('Jun Detail'!$Y:$Y,MATCH($A116,'Jun Detail'!$A:$A,0)))</f>
        <v/>
      </c>
      <c r="R116" s="107" t="str">
        <f>IF($B116="","",INDEX('Jun Detail'!$Z:$Z,MATCH($A116,'Jun Detail'!$A:$A,0)))</f>
        <v/>
      </c>
      <c r="S116" s="107" t="str">
        <f>IF($B116="","",INDEX('Jul Detail'!$Y:$Y,MATCH($A116,'Jul Detail'!$A:$A,0)))</f>
        <v/>
      </c>
      <c r="T116" s="107" t="str">
        <f>IF($B116="","",INDEX('Jul Detail'!$Z:$Z,MATCH($A116,'Jul Detail'!$A:$A,0)))</f>
        <v/>
      </c>
      <c r="U116" s="107" t="str" cm="1">
        <f t="array" ref="U116">IF($B116="","",IFERROR(SUMPRODUCT(--(Attendance!$E$2:$BI$2&lt;&gt;""),--(LOWER(IFERROR(INDEX(Attendance!$E:$BI,MATCH($A116,Attendance!$A:$A,0),0),""))="x"))/SUMPRODUCT(--(Attendance!$E$2:$BI$2&lt;&gt;"")),0))</f>
        <v/>
      </c>
      <c r="V116" s="107" t="str" cm="1">
        <f t="array" ref="V116">IF($B116="","",IFERROR(SUMPRODUCT(--(Attendance!$E$2:$BI$2=_xlfn.XLOOKUP(1001,'Point System'!$A:$A,'Point System'!$B:$B,"")),--(LOWER(IFERROR(INDEX(Attendance!$E:$BI,MATCH($A116,Attendance!$A:$A,0),0),""))="x"))/SUMPRODUCT(--(Attendance!$E$2:$BI$2=_xlfn.XLOOKUP(1001,'Point System'!$A:$A,'Point System'!$B:$B,""))),0))</f>
        <v/>
      </c>
      <c r="W116" s="40" t="str">
        <f t="shared" si="4"/>
        <v/>
      </c>
      <c r="X116" s="136" t="str">
        <f t="shared" si="5"/>
        <v/>
      </c>
    </row>
    <row r="117" spans="1:24" x14ac:dyDescent="0.25">
      <c r="A117" s="47">
        <f t="shared" si="3"/>
        <v>116</v>
      </c>
      <c r="B117" s="39" t="str">
        <f>IFERROR(INDEX(Attendance!$B:$B,MATCH($A117,Attendance!$A:$A,0)),"")&amp;""</f>
        <v/>
      </c>
      <c r="C117" s="39" t="str">
        <f>IFERROR(INDEX(Attendance!$C:$C,MATCH($A117,Attendance!$A:$A,0)),"")&amp;""</f>
        <v/>
      </c>
      <c r="D117" s="39" t="str">
        <f>IFERROR(INDEX(Attendance!$D:$D,MATCH($A117,Attendance!$A:$A,0)),"")&amp;""</f>
        <v/>
      </c>
      <c r="E117" s="106" t="str">
        <f>IF($B117="","",INDEX('Dec Detail'!$Z:$Z, MATCH($A117,'Dec Detail'!$A:$A, 0)))</f>
        <v/>
      </c>
      <c r="F117" s="106" t="str">
        <f>IF($B117="","",INDEX('Dec Detail'!$Z:$Z,MATCH($A117,'Dec Detail'!$A:$A,0)))</f>
        <v/>
      </c>
      <c r="G117" s="106" t="str">
        <f>IF($B117="","",INDEX('Jan Detail'!$Y:$Y,MATCH($A117,'Jan Detail'!$A:$A,0)))</f>
        <v/>
      </c>
      <c r="H117" s="106" t="str">
        <f>IF($B117="","",INDEX('Jan Detail'!$Z:$Z,MATCH($A117,'Jan Detail'!$A:$A,0)))</f>
        <v/>
      </c>
      <c r="I117" s="106" t="str">
        <f>IF($B117="","",INDEX('Feb Detail'!$Y:$Y,MATCH($A117,'Feb Detail'!$A:$A,0)))</f>
        <v/>
      </c>
      <c r="J117" s="106" t="str">
        <f>IF($B117="","",INDEX('Feb Detail'!$Z:$Z,MATCH($A117,'Feb Detail'!$A:$A,0)))</f>
        <v/>
      </c>
      <c r="K117" s="106" t="str">
        <f>IF($B117="","",INDEX('Mar Detail'!$Y:$Y,MATCH($A117,'Mar Detail'!$A:$A,0)))</f>
        <v/>
      </c>
      <c r="L117" s="106" t="str">
        <f>IF($B117="","",INDEX('Mar Detail'!$Z:$Z,MATCH($A117,'Mar Detail'!$A:$A,0)))</f>
        <v/>
      </c>
      <c r="M117" s="106" t="str">
        <f>IF($B117="","",INDEX('Apr Detail'!$Y:$Y,MATCH($A117,'Apr Detail'!$A:$A,0)))</f>
        <v/>
      </c>
      <c r="N117" s="106" t="str">
        <f>IF($B117="","",INDEX('Apr Detail'!$Z:$Z,MATCH($A117,'Apr Detail'!$A:$A,0)))</f>
        <v/>
      </c>
      <c r="O117" s="106" t="str">
        <f>IF($B117="","",INDEX('May Detail'!$Y:$Y,MATCH($A117,'May Detail'!$A:$A,0)))</f>
        <v/>
      </c>
      <c r="P117" s="106" t="str">
        <f>IF($B117="","",INDEX('May Detail'!$Z:$Z,MATCH($A117,'May Detail'!$A:$A,0)))</f>
        <v/>
      </c>
      <c r="Q117" s="106" t="str">
        <f>IF($B117="","",INDEX('Jun Detail'!$Y:$Y,MATCH($A117,'Jun Detail'!$A:$A,0)))</f>
        <v/>
      </c>
      <c r="R117" s="106" t="str">
        <f>IF($B117="","",INDEX('Jun Detail'!$Z:$Z,MATCH($A117,'Jun Detail'!$A:$A,0)))</f>
        <v/>
      </c>
      <c r="S117" s="106" t="str">
        <f>IF($B117="","",INDEX('Jul Detail'!$Y:$Y,MATCH($A117,'Jul Detail'!$A:$A,0)))</f>
        <v/>
      </c>
      <c r="T117" s="106" t="str">
        <f>IF($B117="","",INDEX('Jul Detail'!$Z:$Z,MATCH($A117,'Jul Detail'!$A:$A,0)))</f>
        <v/>
      </c>
      <c r="U117" s="106" t="str" cm="1">
        <f t="array" ref="U117">IF($B117="","",IFERROR(SUMPRODUCT(--(Attendance!$E$2:$BI$2&lt;&gt;""),--(LOWER(IFERROR(INDEX(Attendance!$E:$BI,MATCH($A117,Attendance!$A:$A,0),0),""))="x"))/SUMPRODUCT(--(Attendance!$E$2:$BI$2&lt;&gt;"")),0))</f>
        <v/>
      </c>
      <c r="V117" s="106" t="str" cm="1">
        <f t="array" ref="V117">IF($B117="","",IFERROR(SUMPRODUCT(--(Attendance!$E$2:$BI$2=_xlfn.XLOOKUP(1001,'Point System'!$A:$A,'Point System'!$B:$B,"")),--(LOWER(IFERROR(INDEX(Attendance!$E:$BI,MATCH($A117,Attendance!$A:$A,0),0),""))="x"))/SUMPRODUCT(--(Attendance!$E$2:$BI$2=_xlfn.XLOOKUP(1001,'Point System'!$A:$A,'Point System'!$B:$B,""))),0))</f>
        <v/>
      </c>
      <c r="W117" s="39" t="str">
        <f t="shared" si="4"/>
        <v/>
      </c>
      <c r="X117" s="135" t="str">
        <f t="shared" si="5"/>
        <v/>
      </c>
    </row>
    <row r="118" spans="1:24" x14ac:dyDescent="0.25">
      <c r="A118" s="48">
        <f t="shared" si="3"/>
        <v>117</v>
      </c>
      <c r="B118" s="40" t="str">
        <f>IFERROR(INDEX(Attendance!$B:$B,MATCH($A118,Attendance!$A:$A,0)),"")&amp;""</f>
        <v/>
      </c>
      <c r="C118" s="40" t="str">
        <f>IFERROR(INDEX(Attendance!$C:$C,MATCH($A118,Attendance!$A:$A,0)),"")&amp;""</f>
        <v/>
      </c>
      <c r="D118" s="40" t="str">
        <f>IFERROR(INDEX(Attendance!$D:$D,MATCH($A118,Attendance!$A:$A,0)),"")&amp;""</f>
        <v/>
      </c>
      <c r="E118" s="107" t="str">
        <f>IF($B118="","",INDEX('Dec Detail'!$Z:$Z, MATCH($A118,'Dec Detail'!$A:$A, 0)))</f>
        <v/>
      </c>
      <c r="F118" s="107" t="str">
        <f>IF($B118="","",INDEX('Dec Detail'!$Z:$Z,MATCH($A118,'Dec Detail'!$A:$A,0)))</f>
        <v/>
      </c>
      <c r="G118" s="107" t="str">
        <f>IF($B118="","",INDEX('Jan Detail'!$Y:$Y,MATCH($A118,'Jan Detail'!$A:$A,0)))</f>
        <v/>
      </c>
      <c r="H118" s="107" t="str">
        <f>IF($B118="","",INDEX('Jan Detail'!$Z:$Z,MATCH($A118,'Jan Detail'!$A:$A,0)))</f>
        <v/>
      </c>
      <c r="I118" s="107" t="str">
        <f>IF($B118="","",INDEX('Feb Detail'!$Y:$Y,MATCH($A118,'Feb Detail'!$A:$A,0)))</f>
        <v/>
      </c>
      <c r="J118" s="107" t="str">
        <f>IF($B118="","",INDEX('Feb Detail'!$Z:$Z,MATCH($A118,'Feb Detail'!$A:$A,0)))</f>
        <v/>
      </c>
      <c r="K118" s="107" t="str">
        <f>IF($B118="","",INDEX('Mar Detail'!$Y:$Y,MATCH($A118,'Mar Detail'!$A:$A,0)))</f>
        <v/>
      </c>
      <c r="L118" s="107" t="str">
        <f>IF($B118="","",INDEX('Mar Detail'!$Z:$Z,MATCH($A118,'Mar Detail'!$A:$A,0)))</f>
        <v/>
      </c>
      <c r="M118" s="107" t="str">
        <f>IF($B118="","",INDEX('Apr Detail'!$Y:$Y,MATCH($A118,'Apr Detail'!$A:$A,0)))</f>
        <v/>
      </c>
      <c r="N118" s="107" t="str">
        <f>IF($B118="","",INDEX('Apr Detail'!$Z:$Z,MATCH($A118,'Apr Detail'!$A:$A,0)))</f>
        <v/>
      </c>
      <c r="O118" s="107" t="str">
        <f>IF($B118="","",INDEX('May Detail'!$Y:$Y,MATCH($A118,'May Detail'!$A:$A,0)))</f>
        <v/>
      </c>
      <c r="P118" s="107" t="str">
        <f>IF($B118="","",INDEX('May Detail'!$Z:$Z,MATCH($A118,'May Detail'!$A:$A,0)))</f>
        <v/>
      </c>
      <c r="Q118" s="107" t="str">
        <f>IF($B118="","",INDEX('Jun Detail'!$Y:$Y,MATCH($A118,'Jun Detail'!$A:$A,0)))</f>
        <v/>
      </c>
      <c r="R118" s="107" t="str">
        <f>IF($B118="","",INDEX('Jun Detail'!$Z:$Z,MATCH($A118,'Jun Detail'!$A:$A,0)))</f>
        <v/>
      </c>
      <c r="S118" s="107" t="str">
        <f>IF($B118="","",INDEX('Jul Detail'!$Y:$Y,MATCH($A118,'Jul Detail'!$A:$A,0)))</f>
        <v/>
      </c>
      <c r="T118" s="107" t="str">
        <f>IF($B118="","",INDEX('Jul Detail'!$Z:$Z,MATCH($A118,'Jul Detail'!$A:$A,0)))</f>
        <v/>
      </c>
      <c r="U118" s="107" t="str" cm="1">
        <f t="array" ref="U118">IF($B118="","",IFERROR(SUMPRODUCT(--(Attendance!$E$2:$BI$2&lt;&gt;""),--(LOWER(IFERROR(INDEX(Attendance!$E:$BI,MATCH($A118,Attendance!$A:$A,0),0),""))="x"))/SUMPRODUCT(--(Attendance!$E$2:$BI$2&lt;&gt;"")),0))</f>
        <v/>
      </c>
      <c r="V118" s="107" t="str" cm="1">
        <f t="array" ref="V118">IF($B118="","",IFERROR(SUMPRODUCT(--(Attendance!$E$2:$BI$2=_xlfn.XLOOKUP(1001,'Point System'!$A:$A,'Point System'!$B:$B,"")),--(LOWER(IFERROR(INDEX(Attendance!$E:$BI,MATCH($A118,Attendance!$A:$A,0),0),""))="x"))/SUMPRODUCT(--(Attendance!$E$2:$BI$2=_xlfn.XLOOKUP(1001,'Point System'!$A:$A,'Point System'!$B:$B,""))),0))</f>
        <v/>
      </c>
      <c r="W118" s="40" t="str">
        <f t="shared" si="4"/>
        <v/>
      </c>
      <c r="X118" s="136" t="str">
        <f t="shared" si="5"/>
        <v/>
      </c>
    </row>
    <row r="119" spans="1:24" x14ac:dyDescent="0.25">
      <c r="A119" s="47">
        <f t="shared" si="3"/>
        <v>118</v>
      </c>
      <c r="B119" s="39" t="str">
        <f>IFERROR(INDEX(Attendance!$B:$B,MATCH($A119,Attendance!$A:$A,0)),"")&amp;""</f>
        <v/>
      </c>
      <c r="C119" s="39" t="str">
        <f>IFERROR(INDEX(Attendance!$C:$C,MATCH($A119,Attendance!$A:$A,0)),"")&amp;""</f>
        <v/>
      </c>
      <c r="D119" s="39" t="str">
        <f>IFERROR(INDEX(Attendance!$D:$D,MATCH($A119,Attendance!$A:$A,0)),"")&amp;""</f>
        <v/>
      </c>
      <c r="E119" s="106" t="str">
        <f>IF($B119="","",INDEX('Dec Detail'!$Z:$Z, MATCH($A119,'Dec Detail'!$A:$A, 0)))</f>
        <v/>
      </c>
      <c r="F119" s="106" t="str">
        <f>IF($B119="","",INDEX('Dec Detail'!$Z:$Z,MATCH($A119,'Dec Detail'!$A:$A,0)))</f>
        <v/>
      </c>
      <c r="G119" s="106" t="str">
        <f>IF($B119="","",INDEX('Jan Detail'!$Y:$Y,MATCH($A119,'Jan Detail'!$A:$A,0)))</f>
        <v/>
      </c>
      <c r="H119" s="106" t="str">
        <f>IF($B119="","",INDEX('Jan Detail'!$Z:$Z,MATCH($A119,'Jan Detail'!$A:$A,0)))</f>
        <v/>
      </c>
      <c r="I119" s="106" t="str">
        <f>IF($B119="","",INDEX('Feb Detail'!$Y:$Y,MATCH($A119,'Feb Detail'!$A:$A,0)))</f>
        <v/>
      </c>
      <c r="J119" s="106" t="str">
        <f>IF($B119="","",INDEX('Feb Detail'!$Z:$Z,MATCH($A119,'Feb Detail'!$A:$A,0)))</f>
        <v/>
      </c>
      <c r="K119" s="106" t="str">
        <f>IF($B119="","",INDEX('Mar Detail'!$Y:$Y,MATCH($A119,'Mar Detail'!$A:$A,0)))</f>
        <v/>
      </c>
      <c r="L119" s="106" t="str">
        <f>IF($B119="","",INDEX('Mar Detail'!$Z:$Z,MATCH($A119,'Mar Detail'!$A:$A,0)))</f>
        <v/>
      </c>
      <c r="M119" s="106" t="str">
        <f>IF($B119="","",INDEX('Apr Detail'!$Y:$Y,MATCH($A119,'Apr Detail'!$A:$A,0)))</f>
        <v/>
      </c>
      <c r="N119" s="106" t="str">
        <f>IF($B119="","",INDEX('Apr Detail'!$Z:$Z,MATCH($A119,'Apr Detail'!$A:$A,0)))</f>
        <v/>
      </c>
      <c r="O119" s="106" t="str">
        <f>IF($B119="","",INDEX('May Detail'!$Y:$Y,MATCH($A119,'May Detail'!$A:$A,0)))</f>
        <v/>
      </c>
      <c r="P119" s="106" t="str">
        <f>IF($B119="","",INDEX('May Detail'!$Z:$Z,MATCH($A119,'May Detail'!$A:$A,0)))</f>
        <v/>
      </c>
      <c r="Q119" s="106" t="str">
        <f>IF($B119="","",INDEX('Jun Detail'!$Y:$Y,MATCH($A119,'Jun Detail'!$A:$A,0)))</f>
        <v/>
      </c>
      <c r="R119" s="106" t="str">
        <f>IF($B119="","",INDEX('Jun Detail'!$Z:$Z,MATCH($A119,'Jun Detail'!$A:$A,0)))</f>
        <v/>
      </c>
      <c r="S119" s="106" t="str">
        <f>IF($B119="","",INDEX('Jul Detail'!$Y:$Y,MATCH($A119,'Jul Detail'!$A:$A,0)))</f>
        <v/>
      </c>
      <c r="T119" s="106" t="str">
        <f>IF($B119="","",INDEX('Jul Detail'!$Z:$Z,MATCH($A119,'Jul Detail'!$A:$A,0)))</f>
        <v/>
      </c>
      <c r="U119" s="106" t="str" cm="1">
        <f t="array" ref="U119">IF($B119="","",IFERROR(SUMPRODUCT(--(Attendance!$E$2:$BI$2&lt;&gt;""),--(LOWER(IFERROR(INDEX(Attendance!$E:$BI,MATCH($A119,Attendance!$A:$A,0),0),""))="x"))/SUMPRODUCT(--(Attendance!$E$2:$BI$2&lt;&gt;"")),0))</f>
        <v/>
      </c>
      <c r="V119" s="106" t="str" cm="1">
        <f t="array" ref="V119">IF($B119="","",IFERROR(SUMPRODUCT(--(Attendance!$E$2:$BI$2=_xlfn.XLOOKUP(1001,'Point System'!$A:$A,'Point System'!$B:$B,"")),--(LOWER(IFERROR(INDEX(Attendance!$E:$BI,MATCH($A119,Attendance!$A:$A,0),0),""))="x"))/SUMPRODUCT(--(Attendance!$E$2:$BI$2=_xlfn.XLOOKUP(1001,'Point System'!$A:$A,'Point System'!$B:$B,""))),0))</f>
        <v/>
      </c>
      <c r="W119" s="39" t="str">
        <f t="shared" si="4"/>
        <v/>
      </c>
      <c r="X119" s="135" t="str">
        <f t="shared" si="5"/>
        <v/>
      </c>
    </row>
    <row r="120" spans="1:24" x14ac:dyDescent="0.25">
      <c r="A120" s="48">
        <f t="shared" si="3"/>
        <v>119</v>
      </c>
      <c r="B120" s="40" t="str">
        <f>IFERROR(INDEX(Attendance!$B:$B,MATCH($A120,Attendance!$A:$A,0)),"")&amp;""</f>
        <v/>
      </c>
      <c r="C120" s="40" t="str">
        <f>IFERROR(INDEX(Attendance!$C:$C,MATCH($A120,Attendance!$A:$A,0)),"")&amp;""</f>
        <v/>
      </c>
      <c r="D120" s="40" t="str">
        <f>IFERROR(INDEX(Attendance!$D:$D,MATCH($A120,Attendance!$A:$A,0)),"")&amp;""</f>
        <v/>
      </c>
      <c r="E120" s="107" t="str">
        <f>IF($B120="","",INDEX('Dec Detail'!$Z:$Z, MATCH($A120,'Dec Detail'!$A:$A, 0)))</f>
        <v/>
      </c>
      <c r="F120" s="107" t="str">
        <f>IF($B120="","",INDEX('Dec Detail'!$Z:$Z,MATCH($A120,'Dec Detail'!$A:$A,0)))</f>
        <v/>
      </c>
      <c r="G120" s="107" t="str">
        <f>IF($B120="","",INDEX('Jan Detail'!$Y:$Y,MATCH($A120,'Jan Detail'!$A:$A,0)))</f>
        <v/>
      </c>
      <c r="H120" s="107" t="str">
        <f>IF($B120="","",INDEX('Jan Detail'!$Z:$Z,MATCH($A120,'Jan Detail'!$A:$A,0)))</f>
        <v/>
      </c>
      <c r="I120" s="107" t="str">
        <f>IF($B120="","",INDEX('Feb Detail'!$Y:$Y,MATCH($A120,'Feb Detail'!$A:$A,0)))</f>
        <v/>
      </c>
      <c r="J120" s="107" t="str">
        <f>IF($B120="","",INDEX('Feb Detail'!$Z:$Z,MATCH($A120,'Feb Detail'!$A:$A,0)))</f>
        <v/>
      </c>
      <c r="K120" s="107" t="str">
        <f>IF($B120="","",INDEX('Mar Detail'!$Y:$Y,MATCH($A120,'Mar Detail'!$A:$A,0)))</f>
        <v/>
      </c>
      <c r="L120" s="107" t="str">
        <f>IF($B120="","",INDEX('Mar Detail'!$Z:$Z,MATCH($A120,'Mar Detail'!$A:$A,0)))</f>
        <v/>
      </c>
      <c r="M120" s="107" t="str">
        <f>IF($B120="","",INDEX('Apr Detail'!$Y:$Y,MATCH($A120,'Apr Detail'!$A:$A,0)))</f>
        <v/>
      </c>
      <c r="N120" s="107" t="str">
        <f>IF($B120="","",INDEX('Apr Detail'!$Z:$Z,MATCH($A120,'Apr Detail'!$A:$A,0)))</f>
        <v/>
      </c>
      <c r="O120" s="107" t="str">
        <f>IF($B120="","",INDEX('May Detail'!$Y:$Y,MATCH($A120,'May Detail'!$A:$A,0)))</f>
        <v/>
      </c>
      <c r="P120" s="107" t="str">
        <f>IF($B120="","",INDEX('May Detail'!$Z:$Z,MATCH($A120,'May Detail'!$A:$A,0)))</f>
        <v/>
      </c>
      <c r="Q120" s="107" t="str">
        <f>IF($B120="","",INDEX('Jun Detail'!$Y:$Y,MATCH($A120,'Jun Detail'!$A:$A,0)))</f>
        <v/>
      </c>
      <c r="R120" s="107" t="str">
        <f>IF($B120="","",INDEX('Jun Detail'!$Z:$Z,MATCH($A120,'Jun Detail'!$A:$A,0)))</f>
        <v/>
      </c>
      <c r="S120" s="107" t="str">
        <f>IF($B120="","",INDEX('Jul Detail'!$Y:$Y,MATCH($A120,'Jul Detail'!$A:$A,0)))</f>
        <v/>
      </c>
      <c r="T120" s="107" t="str">
        <f>IF($B120="","",INDEX('Jul Detail'!$Z:$Z,MATCH($A120,'Jul Detail'!$A:$A,0)))</f>
        <v/>
      </c>
      <c r="U120" s="107" t="str" cm="1">
        <f t="array" ref="U120">IF($B120="","",IFERROR(SUMPRODUCT(--(Attendance!$E$2:$BI$2&lt;&gt;""),--(LOWER(IFERROR(INDEX(Attendance!$E:$BI,MATCH($A120,Attendance!$A:$A,0),0),""))="x"))/SUMPRODUCT(--(Attendance!$E$2:$BI$2&lt;&gt;"")),0))</f>
        <v/>
      </c>
      <c r="V120" s="107" t="str" cm="1">
        <f t="array" ref="V120">IF($B120="","",IFERROR(SUMPRODUCT(--(Attendance!$E$2:$BI$2=_xlfn.XLOOKUP(1001,'Point System'!$A:$A,'Point System'!$B:$B,"")),--(LOWER(IFERROR(INDEX(Attendance!$E:$BI,MATCH($A120,Attendance!$A:$A,0),0),""))="x"))/SUMPRODUCT(--(Attendance!$E$2:$BI$2=_xlfn.XLOOKUP(1001,'Point System'!$A:$A,'Point System'!$B:$B,""))),0))</f>
        <v/>
      </c>
      <c r="W120" s="40" t="str">
        <f t="shared" si="4"/>
        <v/>
      </c>
      <c r="X120" s="136" t="str">
        <f t="shared" si="5"/>
        <v/>
      </c>
    </row>
    <row r="121" spans="1:24" x14ac:dyDescent="0.25">
      <c r="A121" s="47">
        <f t="shared" si="3"/>
        <v>120</v>
      </c>
      <c r="B121" s="39" t="str">
        <f>IFERROR(INDEX(Attendance!$B:$B,MATCH($A121,Attendance!$A:$A,0)),"")&amp;""</f>
        <v/>
      </c>
      <c r="C121" s="39" t="str">
        <f>IFERROR(INDEX(Attendance!$C:$C,MATCH($A121,Attendance!$A:$A,0)),"")&amp;""</f>
        <v/>
      </c>
      <c r="D121" s="39" t="str">
        <f>IFERROR(INDEX(Attendance!$D:$D,MATCH($A121,Attendance!$A:$A,0)),"")&amp;""</f>
        <v/>
      </c>
      <c r="E121" s="106" t="str">
        <f>IF($B121="","",INDEX('Dec Detail'!$Z:$Z, MATCH($A121,'Dec Detail'!$A:$A, 0)))</f>
        <v/>
      </c>
      <c r="F121" s="106" t="str">
        <f>IF($B121="","",INDEX('Dec Detail'!$Z:$Z,MATCH($A121,'Dec Detail'!$A:$A,0)))</f>
        <v/>
      </c>
      <c r="G121" s="106" t="str">
        <f>IF($B121="","",INDEX('Jan Detail'!$Y:$Y,MATCH($A121,'Jan Detail'!$A:$A,0)))</f>
        <v/>
      </c>
      <c r="H121" s="106" t="str">
        <f>IF($B121="","",INDEX('Jan Detail'!$Z:$Z,MATCH($A121,'Jan Detail'!$A:$A,0)))</f>
        <v/>
      </c>
      <c r="I121" s="106" t="str">
        <f>IF($B121="","",INDEX('Feb Detail'!$Y:$Y,MATCH($A121,'Feb Detail'!$A:$A,0)))</f>
        <v/>
      </c>
      <c r="J121" s="106" t="str">
        <f>IF($B121="","",INDEX('Feb Detail'!$Z:$Z,MATCH($A121,'Feb Detail'!$A:$A,0)))</f>
        <v/>
      </c>
      <c r="K121" s="106" t="str">
        <f>IF($B121="","",INDEX('Mar Detail'!$Y:$Y,MATCH($A121,'Mar Detail'!$A:$A,0)))</f>
        <v/>
      </c>
      <c r="L121" s="106" t="str">
        <f>IF($B121="","",INDEX('Mar Detail'!$Z:$Z,MATCH($A121,'Mar Detail'!$A:$A,0)))</f>
        <v/>
      </c>
      <c r="M121" s="106" t="str">
        <f>IF($B121="","",INDEX('Apr Detail'!$Y:$Y,MATCH($A121,'Apr Detail'!$A:$A,0)))</f>
        <v/>
      </c>
      <c r="N121" s="106" t="str">
        <f>IF($B121="","",INDEX('Apr Detail'!$Z:$Z,MATCH($A121,'Apr Detail'!$A:$A,0)))</f>
        <v/>
      </c>
      <c r="O121" s="106" t="str">
        <f>IF($B121="","",INDEX('May Detail'!$Y:$Y,MATCH($A121,'May Detail'!$A:$A,0)))</f>
        <v/>
      </c>
      <c r="P121" s="106" t="str">
        <f>IF($B121="","",INDEX('May Detail'!$Z:$Z,MATCH($A121,'May Detail'!$A:$A,0)))</f>
        <v/>
      </c>
      <c r="Q121" s="106" t="str">
        <f>IF($B121="","",INDEX('Jun Detail'!$Y:$Y,MATCH($A121,'Jun Detail'!$A:$A,0)))</f>
        <v/>
      </c>
      <c r="R121" s="106" t="str">
        <f>IF($B121="","",INDEX('Jun Detail'!$Z:$Z,MATCH($A121,'Jun Detail'!$A:$A,0)))</f>
        <v/>
      </c>
      <c r="S121" s="106" t="str">
        <f>IF($B121="","",INDEX('Jul Detail'!$Y:$Y,MATCH($A121,'Jul Detail'!$A:$A,0)))</f>
        <v/>
      </c>
      <c r="T121" s="106" t="str">
        <f>IF($B121="","",INDEX('Jul Detail'!$Z:$Z,MATCH($A121,'Jul Detail'!$A:$A,0)))</f>
        <v/>
      </c>
      <c r="U121" s="106" t="str" cm="1">
        <f t="array" ref="U121">IF($B121="","",IFERROR(SUMPRODUCT(--(Attendance!$E$2:$BI$2&lt;&gt;""),--(LOWER(IFERROR(INDEX(Attendance!$E:$BI,MATCH($A121,Attendance!$A:$A,0),0),""))="x"))/SUMPRODUCT(--(Attendance!$E$2:$BI$2&lt;&gt;"")),0))</f>
        <v/>
      </c>
      <c r="V121" s="106" t="str" cm="1">
        <f t="array" ref="V121">IF($B121="","",IFERROR(SUMPRODUCT(--(Attendance!$E$2:$BI$2=_xlfn.XLOOKUP(1001,'Point System'!$A:$A,'Point System'!$B:$B,"")),--(LOWER(IFERROR(INDEX(Attendance!$E:$BI,MATCH($A121,Attendance!$A:$A,0),0),""))="x"))/SUMPRODUCT(--(Attendance!$E$2:$BI$2=_xlfn.XLOOKUP(1001,'Point System'!$A:$A,'Point System'!$B:$B,""))),0))</f>
        <v/>
      </c>
      <c r="W121" s="39" t="str">
        <f t="shared" si="4"/>
        <v/>
      </c>
      <c r="X121" s="135" t="str">
        <f t="shared" si="5"/>
        <v/>
      </c>
    </row>
    <row r="122" spans="1:24" x14ac:dyDescent="0.25">
      <c r="A122" s="48">
        <f t="shared" si="3"/>
        <v>121</v>
      </c>
      <c r="B122" s="40" t="str">
        <f>IFERROR(INDEX(Attendance!$B:$B,MATCH($A122,Attendance!$A:$A,0)),"")&amp;""</f>
        <v/>
      </c>
      <c r="C122" s="40" t="str">
        <f>IFERROR(INDEX(Attendance!$C:$C,MATCH($A122,Attendance!$A:$A,0)),"")&amp;""</f>
        <v/>
      </c>
      <c r="D122" s="40" t="str">
        <f>IFERROR(INDEX(Attendance!$D:$D,MATCH($A122,Attendance!$A:$A,0)),"")&amp;""</f>
        <v/>
      </c>
      <c r="E122" s="107" t="str">
        <f>IF($B122="","",INDEX('Dec Detail'!$Z:$Z, MATCH($A122,'Dec Detail'!$A:$A, 0)))</f>
        <v/>
      </c>
      <c r="F122" s="107" t="str">
        <f>IF($B122="","",INDEX('Dec Detail'!$Z:$Z,MATCH($A122,'Dec Detail'!$A:$A,0)))</f>
        <v/>
      </c>
      <c r="G122" s="107" t="str">
        <f>IF($B122="","",INDEX('Jan Detail'!$Y:$Y,MATCH($A122,'Jan Detail'!$A:$A,0)))</f>
        <v/>
      </c>
      <c r="H122" s="107" t="str">
        <f>IF($B122="","",INDEX('Jan Detail'!$Z:$Z,MATCH($A122,'Jan Detail'!$A:$A,0)))</f>
        <v/>
      </c>
      <c r="I122" s="107" t="str">
        <f>IF($B122="","",INDEX('Feb Detail'!$Y:$Y,MATCH($A122,'Feb Detail'!$A:$A,0)))</f>
        <v/>
      </c>
      <c r="J122" s="107" t="str">
        <f>IF($B122="","",INDEX('Feb Detail'!$Z:$Z,MATCH($A122,'Feb Detail'!$A:$A,0)))</f>
        <v/>
      </c>
      <c r="K122" s="107" t="str">
        <f>IF($B122="","",INDEX('Mar Detail'!$Y:$Y,MATCH($A122,'Mar Detail'!$A:$A,0)))</f>
        <v/>
      </c>
      <c r="L122" s="107" t="str">
        <f>IF($B122="","",INDEX('Mar Detail'!$Z:$Z,MATCH($A122,'Mar Detail'!$A:$A,0)))</f>
        <v/>
      </c>
      <c r="M122" s="107" t="str">
        <f>IF($B122="","",INDEX('Apr Detail'!$Y:$Y,MATCH($A122,'Apr Detail'!$A:$A,0)))</f>
        <v/>
      </c>
      <c r="N122" s="107" t="str">
        <f>IF($B122="","",INDEX('Apr Detail'!$Z:$Z,MATCH($A122,'Apr Detail'!$A:$A,0)))</f>
        <v/>
      </c>
      <c r="O122" s="107" t="str">
        <f>IF($B122="","",INDEX('May Detail'!$Y:$Y,MATCH($A122,'May Detail'!$A:$A,0)))</f>
        <v/>
      </c>
      <c r="P122" s="107" t="str">
        <f>IF($B122="","",INDEX('May Detail'!$Z:$Z,MATCH($A122,'May Detail'!$A:$A,0)))</f>
        <v/>
      </c>
      <c r="Q122" s="107" t="str">
        <f>IF($B122="","",INDEX('Jun Detail'!$Y:$Y,MATCH($A122,'Jun Detail'!$A:$A,0)))</f>
        <v/>
      </c>
      <c r="R122" s="107" t="str">
        <f>IF($B122="","",INDEX('Jun Detail'!$Z:$Z,MATCH($A122,'Jun Detail'!$A:$A,0)))</f>
        <v/>
      </c>
      <c r="S122" s="107" t="str">
        <f>IF($B122="","",INDEX('Jul Detail'!$Y:$Y,MATCH($A122,'Jul Detail'!$A:$A,0)))</f>
        <v/>
      </c>
      <c r="T122" s="107" t="str">
        <f>IF($B122="","",INDEX('Jul Detail'!$Z:$Z,MATCH($A122,'Jul Detail'!$A:$A,0)))</f>
        <v/>
      </c>
      <c r="U122" s="107" t="str" cm="1">
        <f t="array" ref="U122">IF($B122="","",IFERROR(SUMPRODUCT(--(Attendance!$E$2:$BI$2&lt;&gt;""),--(LOWER(IFERROR(INDEX(Attendance!$E:$BI,MATCH($A122,Attendance!$A:$A,0),0),""))="x"))/SUMPRODUCT(--(Attendance!$E$2:$BI$2&lt;&gt;"")),0))</f>
        <v/>
      </c>
      <c r="V122" s="107" t="str" cm="1">
        <f t="array" ref="V122">IF($B122="","",IFERROR(SUMPRODUCT(--(Attendance!$E$2:$BI$2=_xlfn.XLOOKUP(1001,'Point System'!$A:$A,'Point System'!$B:$B,"")),--(LOWER(IFERROR(INDEX(Attendance!$E:$BI,MATCH($A122,Attendance!$A:$A,0),0),""))="x"))/SUMPRODUCT(--(Attendance!$E$2:$BI$2=_xlfn.XLOOKUP(1001,'Point System'!$A:$A,'Point System'!$B:$B,""))),0))</f>
        <v/>
      </c>
      <c r="W122" s="40" t="str">
        <f t="shared" si="4"/>
        <v/>
      </c>
      <c r="X122" s="136" t="str">
        <f t="shared" si="5"/>
        <v/>
      </c>
    </row>
    <row r="123" spans="1:24" x14ac:dyDescent="0.25">
      <c r="A123" s="47">
        <f t="shared" si="3"/>
        <v>122</v>
      </c>
      <c r="B123" s="39" t="str">
        <f>IFERROR(INDEX(Attendance!$B:$B,MATCH($A123,Attendance!$A:$A,0)),"")&amp;""</f>
        <v/>
      </c>
      <c r="C123" s="39" t="str">
        <f>IFERROR(INDEX(Attendance!$C:$C,MATCH($A123,Attendance!$A:$A,0)),"")&amp;""</f>
        <v/>
      </c>
      <c r="D123" s="39" t="str">
        <f>IFERROR(INDEX(Attendance!$D:$D,MATCH($A123,Attendance!$A:$A,0)),"")&amp;""</f>
        <v/>
      </c>
      <c r="E123" s="106" t="str">
        <f>IF($B123="","",INDEX('Dec Detail'!$Z:$Z, MATCH($A123,'Dec Detail'!$A:$A, 0)))</f>
        <v/>
      </c>
      <c r="F123" s="106" t="str">
        <f>IF($B123="","",INDEX('Dec Detail'!$Z:$Z,MATCH($A123,'Dec Detail'!$A:$A,0)))</f>
        <v/>
      </c>
      <c r="G123" s="106" t="str">
        <f>IF($B123="","",INDEX('Jan Detail'!$Y:$Y,MATCH($A123,'Jan Detail'!$A:$A,0)))</f>
        <v/>
      </c>
      <c r="H123" s="106" t="str">
        <f>IF($B123="","",INDEX('Jan Detail'!$Z:$Z,MATCH($A123,'Jan Detail'!$A:$A,0)))</f>
        <v/>
      </c>
      <c r="I123" s="106" t="str">
        <f>IF($B123="","",INDEX('Feb Detail'!$Y:$Y,MATCH($A123,'Feb Detail'!$A:$A,0)))</f>
        <v/>
      </c>
      <c r="J123" s="106" t="str">
        <f>IF($B123="","",INDEX('Feb Detail'!$Z:$Z,MATCH($A123,'Feb Detail'!$A:$A,0)))</f>
        <v/>
      </c>
      <c r="K123" s="106" t="str">
        <f>IF($B123="","",INDEX('Mar Detail'!$Y:$Y,MATCH($A123,'Mar Detail'!$A:$A,0)))</f>
        <v/>
      </c>
      <c r="L123" s="106" t="str">
        <f>IF($B123="","",INDEX('Mar Detail'!$Z:$Z,MATCH($A123,'Mar Detail'!$A:$A,0)))</f>
        <v/>
      </c>
      <c r="M123" s="106" t="str">
        <f>IF($B123="","",INDEX('Apr Detail'!$Y:$Y,MATCH($A123,'Apr Detail'!$A:$A,0)))</f>
        <v/>
      </c>
      <c r="N123" s="106" t="str">
        <f>IF($B123="","",INDEX('Apr Detail'!$Z:$Z,MATCH($A123,'Apr Detail'!$A:$A,0)))</f>
        <v/>
      </c>
      <c r="O123" s="106" t="str">
        <f>IF($B123="","",INDEX('May Detail'!$Y:$Y,MATCH($A123,'May Detail'!$A:$A,0)))</f>
        <v/>
      </c>
      <c r="P123" s="106" t="str">
        <f>IF($B123="","",INDEX('May Detail'!$Z:$Z,MATCH($A123,'May Detail'!$A:$A,0)))</f>
        <v/>
      </c>
      <c r="Q123" s="106" t="str">
        <f>IF($B123="","",INDEX('Jun Detail'!$Y:$Y,MATCH($A123,'Jun Detail'!$A:$A,0)))</f>
        <v/>
      </c>
      <c r="R123" s="106" t="str">
        <f>IF($B123="","",INDEX('Jun Detail'!$Z:$Z,MATCH($A123,'Jun Detail'!$A:$A,0)))</f>
        <v/>
      </c>
      <c r="S123" s="106" t="str">
        <f>IF($B123="","",INDEX('Jul Detail'!$Y:$Y,MATCH($A123,'Jul Detail'!$A:$A,0)))</f>
        <v/>
      </c>
      <c r="T123" s="106" t="str">
        <f>IF($B123="","",INDEX('Jul Detail'!$Z:$Z,MATCH($A123,'Jul Detail'!$A:$A,0)))</f>
        <v/>
      </c>
      <c r="U123" s="106" t="str" cm="1">
        <f t="array" ref="U123">IF($B123="","",IFERROR(SUMPRODUCT(--(Attendance!$E$2:$BI$2&lt;&gt;""),--(LOWER(IFERROR(INDEX(Attendance!$E:$BI,MATCH($A123,Attendance!$A:$A,0),0),""))="x"))/SUMPRODUCT(--(Attendance!$E$2:$BI$2&lt;&gt;"")),0))</f>
        <v/>
      </c>
      <c r="V123" s="106" t="str" cm="1">
        <f t="array" ref="V123">IF($B123="","",IFERROR(SUMPRODUCT(--(Attendance!$E$2:$BI$2=_xlfn.XLOOKUP(1001,'Point System'!$A:$A,'Point System'!$B:$B,"")),--(LOWER(IFERROR(INDEX(Attendance!$E:$BI,MATCH($A123,Attendance!$A:$A,0),0),""))="x"))/SUMPRODUCT(--(Attendance!$E$2:$BI$2=_xlfn.XLOOKUP(1001,'Point System'!$A:$A,'Point System'!$B:$B,""))),0))</f>
        <v/>
      </c>
      <c r="W123" s="39" t="str">
        <f t="shared" si="4"/>
        <v/>
      </c>
      <c r="X123" s="135" t="str">
        <f t="shared" si="5"/>
        <v/>
      </c>
    </row>
    <row r="124" spans="1:24" x14ac:dyDescent="0.25">
      <c r="A124" s="48">
        <f t="shared" si="3"/>
        <v>123</v>
      </c>
      <c r="B124" s="40" t="str">
        <f>IFERROR(INDEX(Attendance!$B:$B,MATCH($A124,Attendance!$A:$A,0)),"")&amp;""</f>
        <v/>
      </c>
      <c r="C124" s="40" t="str">
        <f>IFERROR(INDEX(Attendance!$C:$C,MATCH($A124,Attendance!$A:$A,0)),"")&amp;""</f>
        <v/>
      </c>
      <c r="D124" s="40" t="str">
        <f>IFERROR(INDEX(Attendance!$D:$D,MATCH($A124,Attendance!$A:$A,0)),"")&amp;""</f>
        <v/>
      </c>
      <c r="E124" s="107" t="str">
        <f>IF($B124="","",INDEX('Dec Detail'!$Z:$Z, MATCH($A124,'Dec Detail'!$A:$A, 0)))</f>
        <v/>
      </c>
      <c r="F124" s="107" t="str">
        <f>IF($B124="","",INDEX('Dec Detail'!$Z:$Z,MATCH($A124,'Dec Detail'!$A:$A,0)))</f>
        <v/>
      </c>
      <c r="G124" s="107" t="str">
        <f>IF($B124="","",INDEX('Jan Detail'!$Y:$Y,MATCH($A124,'Jan Detail'!$A:$A,0)))</f>
        <v/>
      </c>
      <c r="H124" s="107" t="str">
        <f>IF($B124="","",INDEX('Jan Detail'!$Z:$Z,MATCH($A124,'Jan Detail'!$A:$A,0)))</f>
        <v/>
      </c>
      <c r="I124" s="107" t="str">
        <f>IF($B124="","",INDEX('Feb Detail'!$Y:$Y,MATCH($A124,'Feb Detail'!$A:$A,0)))</f>
        <v/>
      </c>
      <c r="J124" s="107" t="str">
        <f>IF($B124="","",INDEX('Feb Detail'!$Z:$Z,MATCH($A124,'Feb Detail'!$A:$A,0)))</f>
        <v/>
      </c>
      <c r="K124" s="107" t="str">
        <f>IF($B124="","",INDEX('Mar Detail'!$Y:$Y,MATCH($A124,'Mar Detail'!$A:$A,0)))</f>
        <v/>
      </c>
      <c r="L124" s="107" t="str">
        <f>IF($B124="","",INDEX('Mar Detail'!$Z:$Z,MATCH($A124,'Mar Detail'!$A:$A,0)))</f>
        <v/>
      </c>
      <c r="M124" s="107" t="str">
        <f>IF($B124="","",INDEX('Apr Detail'!$Y:$Y,MATCH($A124,'Apr Detail'!$A:$A,0)))</f>
        <v/>
      </c>
      <c r="N124" s="107" t="str">
        <f>IF($B124="","",INDEX('Apr Detail'!$Z:$Z,MATCH($A124,'Apr Detail'!$A:$A,0)))</f>
        <v/>
      </c>
      <c r="O124" s="107" t="str">
        <f>IF($B124="","",INDEX('May Detail'!$Y:$Y,MATCH($A124,'May Detail'!$A:$A,0)))</f>
        <v/>
      </c>
      <c r="P124" s="107" t="str">
        <f>IF($B124="","",INDEX('May Detail'!$Z:$Z,MATCH($A124,'May Detail'!$A:$A,0)))</f>
        <v/>
      </c>
      <c r="Q124" s="107" t="str">
        <f>IF($B124="","",INDEX('Jun Detail'!$Y:$Y,MATCH($A124,'Jun Detail'!$A:$A,0)))</f>
        <v/>
      </c>
      <c r="R124" s="107" t="str">
        <f>IF($B124="","",INDEX('Jun Detail'!$Z:$Z,MATCH($A124,'Jun Detail'!$A:$A,0)))</f>
        <v/>
      </c>
      <c r="S124" s="107" t="str">
        <f>IF($B124="","",INDEX('Jul Detail'!$Y:$Y,MATCH($A124,'Jul Detail'!$A:$A,0)))</f>
        <v/>
      </c>
      <c r="T124" s="107" t="str">
        <f>IF($B124="","",INDEX('Jul Detail'!$Z:$Z,MATCH($A124,'Jul Detail'!$A:$A,0)))</f>
        <v/>
      </c>
      <c r="U124" s="107" t="str" cm="1">
        <f t="array" ref="U124">IF($B124="","",IFERROR(SUMPRODUCT(--(Attendance!$E$2:$BI$2&lt;&gt;""),--(LOWER(IFERROR(INDEX(Attendance!$E:$BI,MATCH($A124,Attendance!$A:$A,0),0),""))="x"))/SUMPRODUCT(--(Attendance!$E$2:$BI$2&lt;&gt;"")),0))</f>
        <v/>
      </c>
      <c r="V124" s="107" t="str" cm="1">
        <f t="array" ref="V124">IF($B124="","",IFERROR(SUMPRODUCT(--(Attendance!$E$2:$BI$2=_xlfn.XLOOKUP(1001,'Point System'!$A:$A,'Point System'!$B:$B,"")),--(LOWER(IFERROR(INDEX(Attendance!$E:$BI,MATCH($A124,Attendance!$A:$A,0),0),""))="x"))/SUMPRODUCT(--(Attendance!$E$2:$BI$2=_xlfn.XLOOKUP(1001,'Point System'!$A:$A,'Point System'!$B:$B,""))),0))</f>
        <v/>
      </c>
      <c r="W124" s="40" t="str">
        <f t="shared" si="4"/>
        <v/>
      </c>
      <c r="X124" s="136" t="str">
        <f t="shared" si="5"/>
        <v/>
      </c>
    </row>
    <row r="125" spans="1:24" x14ac:dyDescent="0.25">
      <c r="A125" s="47">
        <f t="shared" si="3"/>
        <v>124</v>
      </c>
      <c r="B125" s="39" t="str">
        <f>IFERROR(INDEX(Attendance!$B:$B,MATCH($A125,Attendance!$A:$A,0)),"")&amp;""</f>
        <v/>
      </c>
      <c r="C125" s="39" t="str">
        <f>IFERROR(INDEX(Attendance!$C:$C,MATCH($A125,Attendance!$A:$A,0)),"")&amp;""</f>
        <v/>
      </c>
      <c r="D125" s="39" t="str">
        <f>IFERROR(INDEX(Attendance!$D:$D,MATCH($A125,Attendance!$A:$A,0)),"")&amp;""</f>
        <v/>
      </c>
      <c r="E125" s="106" t="str">
        <f>IF($B125="","",INDEX('Dec Detail'!$Z:$Z, MATCH($A125,'Dec Detail'!$A:$A, 0)))</f>
        <v/>
      </c>
      <c r="F125" s="106" t="str">
        <f>IF($B125="","",INDEX('Dec Detail'!$Z:$Z,MATCH($A125,'Dec Detail'!$A:$A,0)))</f>
        <v/>
      </c>
      <c r="G125" s="106" t="str">
        <f>IF($B125="","",INDEX('Jan Detail'!$Y:$Y,MATCH($A125,'Jan Detail'!$A:$A,0)))</f>
        <v/>
      </c>
      <c r="H125" s="106" t="str">
        <f>IF($B125="","",INDEX('Jan Detail'!$Z:$Z,MATCH($A125,'Jan Detail'!$A:$A,0)))</f>
        <v/>
      </c>
      <c r="I125" s="106" t="str">
        <f>IF($B125="","",INDEX('Feb Detail'!$Y:$Y,MATCH($A125,'Feb Detail'!$A:$A,0)))</f>
        <v/>
      </c>
      <c r="J125" s="106" t="str">
        <f>IF($B125="","",INDEX('Feb Detail'!$Z:$Z,MATCH($A125,'Feb Detail'!$A:$A,0)))</f>
        <v/>
      </c>
      <c r="K125" s="106" t="str">
        <f>IF($B125="","",INDEX('Mar Detail'!$Y:$Y,MATCH($A125,'Mar Detail'!$A:$A,0)))</f>
        <v/>
      </c>
      <c r="L125" s="106" t="str">
        <f>IF($B125="","",INDEX('Mar Detail'!$Z:$Z,MATCH($A125,'Mar Detail'!$A:$A,0)))</f>
        <v/>
      </c>
      <c r="M125" s="106" t="str">
        <f>IF($B125="","",INDEX('Apr Detail'!$Y:$Y,MATCH($A125,'Apr Detail'!$A:$A,0)))</f>
        <v/>
      </c>
      <c r="N125" s="106" t="str">
        <f>IF($B125="","",INDEX('Apr Detail'!$Z:$Z,MATCH($A125,'Apr Detail'!$A:$A,0)))</f>
        <v/>
      </c>
      <c r="O125" s="106" t="str">
        <f>IF($B125="","",INDEX('May Detail'!$Y:$Y,MATCH($A125,'May Detail'!$A:$A,0)))</f>
        <v/>
      </c>
      <c r="P125" s="106" t="str">
        <f>IF($B125="","",INDEX('May Detail'!$Z:$Z,MATCH($A125,'May Detail'!$A:$A,0)))</f>
        <v/>
      </c>
      <c r="Q125" s="106" t="str">
        <f>IF($B125="","",INDEX('Jun Detail'!$Y:$Y,MATCH($A125,'Jun Detail'!$A:$A,0)))</f>
        <v/>
      </c>
      <c r="R125" s="106" t="str">
        <f>IF($B125="","",INDEX('Jun Detail'!$Z:$Z,MATCH($A125,'Jun Detail'!$A:$A,0)))</f>
        <v/>
      </c>
      <c r="S125" s="106" t="str">
        <f>IF($B125="","",INDEX('Jul Detail'!$Y:$Y,MATCH($A125,'Jul Detail'!$A:$A,0)))</f>
        <v/>
      </c>
      <c r="T125" s="106" t="str">
        <f>IF($B125="","",INDEX('Jul Detail'!$Z:$Z,MATCH($A125,'Jul Detail'!$A:$A,0)))</f>
        <v/>
      </c>
      <c r="U125" s="106" t="str" cm="1">
        <f t="array" ref="U125">IF($B125="","",IFERROR(SUMPRODUCT(--(Attendance!$E$2:$BI$2&lt;&gt;""),--(LOWER(IFERROR(INDEX(Attendance!$E:$BI,MATCH($A125,Attendance!$A:$A,0),0),""))="x"))/SUMPRODUCT(--(Attendance!$E$2:$BI$2&lt;&gt;"")),0))</f>
        <v/>
      </c>
      <c r="V125" s="106" t="str" cm="1">
        <f t="array" ref="V125">IF($B125="","",IFERROR(SUMPRODUCT(--(Attendance!$E$2:$BI$2=_xlfn.XLOOKUP(1001,'Point System'!$A:$A,'Point System'!$B:$B,"")),--(LOWER(IFERROR(INDEX(Attendance!$E:$BI,MATCH($A125,Attendance!$A:$A,0),0),""))="x"))/SUMPRODUCT(--(Attendance!$E$2:$BI$2=_xlfn.XLOOKUP(1001,'Point System'!$A:$A,'Point System'!$B:$B,""))),0))</f>
        <v/>
      </c>
      <c r="W125" s="39" t="str">
        <f t="shared" si="4"/>
        <v/>
      </c>
      <c r="X125" s="135" t="str">
        <f t="shared" si="5"/>
        <v/>
      </c>
    </row>
    <row r="126" spans="1:24" x14ac:dyDescent="0.25">
      <c r="A126" s="48">
        <f t="shared" si="3"/>
        <v>125</v>
      </c>
      <c r="B126" s="40" t="str">
        <f>IFERROR(INDEX(Attendance!$B:$B,MATCH($A126,Attendance!$A:$A,0)),"")&amp;""</f>
        <v/>
      </c>
      <c r="C126" s="40" t="str">
        <f>IFERROR(INDEX(Attendance!$C:$C,MATCH($A126,Attendance!$A:$A,0)),"")&amp;""</f>
        <v/>
      </c>
      <c r="D126" s="40" t="str">
        <f>IFERROR(INDEX(Attendance!$D:$D,MATCH($A126,Attendance!$A:$A,0)),"")&amp;""</f>
        <v/>
      </c>
      <c r="E126" s="107" t="str">
        <f>IF($B126="","",INDEX('Dec Detail'!$Z:$Z, MATCH($A126,'Dec Detail'!$A:$A, 0)))</f>
        <v/>
      </c>
      <c r="F126" s="107" t="str">
        <f>IF($B126="","",INDEX('Dec Detail'!$Z:$Z,MATCH($A126,'Dec Detail'!$A:$A,0)))</f>
        <v/>
      </c>
      <c r="G126" s="107" t="str">
        <f>IF($B126="","",INDEX('Jan Detail'!$Y:$Y,MATCH($A126,'Jan Detail'!$A:$A,0)))</f>
        <v/>
      </c>
      <c r="H126" s="107" t="str">
        <f>IF($B126="","",INDEX('Jan Detail'!$Z:$Z,MATCH($A126,'Jan Detail'!$A:$A,0)))</f>
        <v/>
      </c>
      <c r="I126" s="107" t="str">
        <f>IF($B126="","",INDEX('Feb Detail'!$Y:$Y,MATCH($A126,'Feb Detail'!$A:$A,0)))</f>
        <v/>
      </c>
      <c r="J126" s="107" t="str">
        <f>IF($B126="","",INDEX('Feb Detail'!$Z:$Z,MATCH($A126,'Feb Detail'!$A:$A,0)))</f>
        <v/>
      </c>
      <c r="K126" s="107" t="str">
        <f>IF($B126="","",INDEX('Mar Detail'!$Y:$Y,MATCH($A126,'Mar Detail'!$A:$A,0)))</f>
        <v/>
      </c>
      <c r="L126" s="107" t="str">
        <f>IF($B126="","",INDEX('Mar Detail'!$Z:$Z,MATCH($A126,'Mar Detail'!$A:$A,0)))</f>
        <v/>
      </c>
      <c r="M126" s="107" t="str">
        <f>IF($B126="","",INDEX('Apr Detail'!$Y:$Y,MATCH($A126,'Apr Detail'!$A:$A,0)))</f>
        <v/>
      </c>
      <c r="N126" s="107" t="str">
        <f>IF($B126="","",INDEX('Apr Detail'!$Z:$Z,MATCH($A126,'Apr Detail'!$A:$A,0)))</f>
        <v/>
      </c>
      <c r="O126" s="107" t="str">
        <f>IF($B126="","",INDEX('May Detail'!$Y:$Y,MATCH($A126,'May Detail'!$A:$A,0)))</f>
        <v/>
      </c>
      <c r="P126" s="107" t="str">
        <f>IF($B126="","",INDEX('May Detail'!$Z:$Z,MATCH($A126,'May Detail'!$A:$A,0)))</f>
        <v/>
      </c>
      <c r="Q126" s="107" t="str">
        <f>IF($B126="","",INDEX('Jun Detail'!$Y:$Y,MATCH($A126,'Jun Detail'!$A:$A,0)))</f>
        <v/>
      </c>
      <c r="R126" s="107" t="str">
        <f>IF($B126="","",INDEX('Jun Detail'!$Z:$Z,MATCH($A126,'Jun Detail'!$A:$A,0)))</f>
        <v/>
      </c>
      <c r="S126" s="107" t="str">
        <f>IF($B126="","",INDEX('Jul Detail'!$Y:$Y,MATCH($A126,'Jul Detail'!$A:$A,0)))</f>
        <v/>
      </c>
      <c r="T126" s="107" t="str">
        <f>IF($B126="","",INDEX('Jul Detail'!$Z:$Z,MATCH($A126,'Jul Detail'!$A:$A,0)))</f>
        <v/>
      </c>
      <c r="U126" s="107" t="str" cm="1">
        <f t="array" ref="U126">IF($B126="","",IFERROR(SUMPRODUCT(--(Attendance!$E$2:$BI$2&lt;&gt;""),--(LOWER(IFERROR(INDEX(Attendance!$E:$BI,MATCH($A126,Attendance!$A:$A,0),0),""))="x"))/SUMPRODUCT(--(Attendance!$E$2:$BI$2&lt;&gt;"")),0))</f>
        <v/>
      </c>
      <c r="V126" s="107" t="str" cm="1">
        <f t="array" ref="V126">IF($B126="","",IFERROR(SUMPRODUCT(--(Attendance!$E$2:$BI$2=_xlfn.XLOOKUP(1001,'Point System'!$A:$A,'Point System'!$B:$B,"")),--(LOWER(IFERROR(INDEX(Attendance!$E:$BI,MATCH($A126,Attendance!$A:$A,0),0),""))="x"))/SUMPRODUCT(--(Attendance!$E$2:$BI$2=_xlfn.XLOOKUP(1001,'Point System'!$A:$A,'Point System'!$B:$B,""))),0))</f>
        <v/>
      </c>
      <c r="W126" s="40" t="str">
        <f t="shared" si="4"/>
        <v/>
      </c>
      <c r="X126" s="136" t="str">
        <f t="shared" si="5"/>
        <v/>
      </c>
    </row>
    <row r="127" spans="1:24" x14ac:dyDescent="0.25">
      <c r="A127" s="47">
        <f t="shared" si="3"/>
        <v>126</v>
      </c>
      <c r="B127" s="39" t="str">
        <f>IFERROR(INDEX(Attendance!$B:$B,MATCH($A127,Attendance!$A:$A,0)),"")&amp;""</f>
        <v/>
      </c>
      <c r="C127" s="39" t="str">
        <f>IFERROR(INDEX(Attendance!$C:$C,MATCH($A127,Attendance!$A:$A,0)),"")&amp;""</f>
        <v/>
      </c>
      <c r="D127" s="39" t="str">
        <f>IFERROR(INDEX(Attendance!$D:$D,MATCH($A127,Attendance!$A:$A,0)),"")&amp;""</f>
        <v/>
      </c>
      <c r="E127" s="106" t="str">
        <f>IF($B127="","",INDEX('Dec Detail'!$Z:$Z, MATCH($A127,'Dec Detail'!$A:$A, 0)))</f>
        <v/>
      </c>
      <c r="F127" s="106" t="str">
        <f>IF($B127="","",INDEX('Dec Detail'!$Z:$Z,MATCH($A127,'Dec Detail'!$A:$A,0)))</f>
        <v/>
      </c>
      <c r="G127" s="106" t="str">
        <f>IF($B127="","",INDEX('Jan Detail'!$Y:$Y,MATCH($A127,'Jan Detail'!$A:$A,0)))</f>
        <v/>
      </c>
      <c r="H127" s="106" t="str">
        <f>IF($B127="","",INDEX('Jan Detail'!$Z:$Z,MATCH($A127,'Jan Detail'!$A:$A,0)))</f>
        <v/>
      </c>
      <c r="I127" s="106" t="str">
        <f>IF($B127="","",INDEX('Feb Detail'!$Y:$Y,MATCH($A127,'Feb Detail'!$A:$A,0)))</f>
        <v/>
      </c>
      <c r="J127" s="106" t="str">
        <f>IF($B127="","",INDEX('Feb Detail'!$Z:$Z,MATCH($A127,'Feb Detail'!$A:$A,0)))</f>
        <v/>
      </c>
      <c r="K127" s="106" t="str">
        <f>IF($B127="","",INDEX('Mar Detail'!$Y:$Y,MATCH($A127,'Mar Detail'!$A:$A,0)))</f>
        <v/>
      </c>
      <c r="L127" s="106" t="str">
        <f>IF($B127="","",INDEX('Mar Detail'!$Z:$Z,MATCH($A127,'Mar Detail'!$A:$A,0)))</f>
        <v/>
      </c>
      <c r="M127" s="106" t="str">
        <f>IF($B127="","",INDEX('Apr Detail'!$Y:$Y,MATCH($A127,'Apr Detail'!$A:$A,0)))</f>
        <v/>
      </c>
      <c r="N127" s="106" t="str">
        <f>IF($B127="","",INDEX('Apr Detail'!$Z:$Z,MATCH($A127,'Apr Detail'!$A:$A,0)))</f>
        <v/>
      </c>
      <c r="O127" s="106" t="str">
        <f>IF($B127="","",INDEX('May Detail'!$Y:$Y,MATCH($A127,'May Detail'!$A:$A,0)))</f>
        <v/>
      </c>
      <c r="P127" s="106" t="str">
        <f>IF($B127="","",INDEX('May Detail'!$Z:$Z,MATCH($A127,'May Detail'!$A:$A,0)))</f>
        <v/>
      </c>
      <c r="Q127" s="106" t="str">
        <f>IF($B127="","",INDEX('Jun Detail'!$Y:$Y,MATCH($A127,'Jun Detail'!$A:$A,0)))</f>
        <v/>
      </c>
      <c r="R127" s="106" t="str">
        <f>IF($B127="","",INDEX('Jun Detail'!$Z:$Z,MATCH($A127,'Jun Detail'!$A:$A,0)))</f>
        <v/>
      </c>
      <c r="S127" s="106" t="str">
        <f>IF($B127="","",INDEX('Jul Detail'!$Y:$Y,MATCH($A127,'Jul Detail'!$A:$A,0)))</f>
        <v/>
      </c>
      <c r="T127" s="106" t="str">
        <f>IF($B127="","",INDEX('Jul Detail'!$Z:$Z,MATCH($A127,'Jul Detail'!$A:$A,0)))</f>
        <v/>
      </c>
      <c r="U127" s="106" t="str" cm="1">
        <f t="array" ref="U127">IF($B127="","",IFERROR(SUMPRODUCT(--(Attendance!$E$2:$BI$2&lt;&gt;""),--(LOWER(IFERROR(INDEX(Attendance!$E:$BI,MATCH($A127,Attendance!$A:$A,0),0),""))="x"))/SUMPRODUCT(--(Attendance!$E$2:$BI$2&lt;&gt;"")),0))</f>
        <v/>
      </c>
      <c r="V127" s="106" t="str" cm="1">
        <f t="array" ref="V127">IF($B127="","",IFERROR(SUMPRODUCT(--(Attendance!$E$2:$BI$2=_xlfn.XLOOKUP(1001,'Point System'!$A:$A,'Point System'!$B:$B,"")),--(LOWER(IFERROR(INDEX(Attendance!$E:$BI,MATCH($A127,Attendance!$A:$A,0),0),""))="x"))/SUMPRODUCT(--(Attendance!$E$2:$BI$2=_xlfn.XLOOKUP(1001,'Point System'!$A:$A,'Point System'!$B:$B,""))),0))</f>
        <v/>
      </c>
      <c r="W127" s="39" t="str">
        <f t="shared" si="4"/>
        <v/>
      </c>
      <c r="X127" s="135" t="str">
        <f t="shared" si="5"/>
        <v/>
      </c>
    </row>
    <row r="128" spans="1:24" x14ac:dyDescent="0.25">
      <c r="A128" s="48">
        <f t="shared" si="3"/>
        <v>127</v>
      </c>
      <c r="B128" s="40" t="str">
        <f>IFERROR(INDEX(Attendance!$B:$B,MATCH($A128,Attendance!$A:$A,0)),"")&amp;""</f>
        <v/>
      </c>
      <c r="C128" s="40" t="str">
        <f>IFERROR(INDEX(Attendance!$C:$C,MATCH($A128,Attendance!$A:$A,0)),"")&amp;""</f>
        <v/>
      </c>
      <c r="D128" s="40" t="str">
        <f>IFERROR(INDEX(Attendance!$D:$D,MATCH($A128,Attendance!$A:$A,0)),"")&amp;""</f>
        <v/>
      </c>
      <c r="E128" s="107" t="str">
        <f>IF($B128="","",INDEX('Dec Detail'!$Z:$Z, MATCH($A128,'Dec Detail'!$A:$A, 0)))</f>
        <v/>
      </c>
      <c r="F128" s="107" t="str">
        <f>IF($B128="","",INDEX('Dec Detail'!$Z:$Z,MATCH($A128,'Dec Detail'!$A:$A,0)))</f>
        <v/>
      </c>
      <c r="G128" s="107" t="str">
        <f>IF($B128="","",INDEX('Jan Detail'!$Y:$Y,MATCH($A128,'Jan Detail'!$A:$A,0)))</f>
        <v/>
      </c>
      <c r="H128" s="107" t="str">
        <f>IF($B128="","",INDEX('Jan Detail'!$Z:$Z,MATCH($A128,'Jan Detail'!$A:$A,0)))</f>
        <v/>
      </c>
      <c r="I128" s="107" t="str">
        <f>IF($B128="","",INDEX('Feb Detail'!$Y:$Y,MATCH($A128,'Feb Detail'!$A:$A,0)))</f>
        <v/>
      </c>
      <c r="J128" s="107" t="str">
        <f>IF($B128="","",INDEX('Feb Detail'!$Z:$Z,MATCH($A128,'Feb Detail'!$A:$A,0)))</f>
        <v/>
      </c>
      <c r="K128" s="107" t="str">
        <f>IF($B128="","",INDEX('Mar Detail'!$Y:$Y,MATCH($A128,'Mar Detail'!$A:$A,0)))</f>
        <v/>
      </c>
      <c r="L128" s="107" t="str">
        <f>IF($B128="","",INDEX('Mar Detail'!$Z:$Z,MATCH($A128,'Mar Detail'!$A:$A,0)))</f>
        <v/>
      </c>
      <c r="M128" s="107" t="str">
        <f>IF($B128="","",INDEX('Apr Detail'!$Y:$Y,MATCH($A128,'Apr Detail'!$A:$A,0)))</f>
        <v/>
      </c>
      <c r="N128" s="107" t="str">
        <f>IF($B128="","",INDEX('Apr Detail'!$Z:$Z,MATCH($A128,'Apr Detail'!$A:$A,0)))</f>
        <v/>
      </c>
      <c r="O128" s="107" t="str">
        <f>IF($B128="","",INDEX('May Detail'!$Y:$Y,MATCH($A128,'May Detail'!$A:$A,0)))</f>
        <v/>
      </c>
      <c r="P128" s="107" t="str">
        <f>IF($B128="","",INDEX('May Detail'!$Z:$Z,MATCH($A128,'May Detail'!$A:$A,0)))</f>
        <v/>
      </c>
      <c r="Q128" s="107" t="str">
        <f>IF($B128="","",INDEX('Jun Detail'!$Y:$Y,MATCH($A128,'Jun Detail'!$A:$A,0)))</f>
        <v/>
      </c>
      <c r="R128" s="107" t="str">
        <f>IF($B128="","",INDEX('Jun Detail'!$Z:$Z,MATCH($A128,'Jun Detail'!$A:$A,0)))</f>
        <v/>
      </c>
      <c r="S128" s="107" t="str">
        <f>IF($B128="","",INDEX('Jul Detail'!$Y:$Y,MATCH($A128,'Jul Detail'!$A:$A,0)))</f>
        <v/>
      </c>
      <c r="T128" s="107" t="str">
        <f>IF($B128="","",INDEX('Jul Detail'!$Z:$Z,MATCH($A128,'Jul Detail'!$A:$A,0)))</f>
        <v/>
      </c>
      <c r="U128" s="107" t="str" cm="1">
        <f t="array" ref="U128">IF($B128="","",IFERROR(SUMPRODUCT(--(Attendance!$E$2:$BI$2&lt;&gt;""),--(LOWER(IFERROR(INDEX(Attendance!$E:$BI,MATCH($A128,Attendance!$A:$A,0),0),""))="x"))/SUMPRODUCT(--(Attendance!$E$2:$BI$2&lt;&gt;"")),0))</f>
        <v/>
      </c>
      <c r="V128" s="107" t="str" cm="1">
        <f t="array" ref="V128">IF($B128="","",IFERROR(SUMPRODUCT(--(Attendance!$E$2:$BI$2=_xlfn.XLOOKUP(1001,'Point System'!$A:$A,'Point System'!$B:$B,"")),--(LOWER(IFERROR(INDEX(Attendance!$E:$BI,MATCH($A128,Attendance!$A:$A,0),0),""))="x"))/SUMPRODUCT(--(Attendance!$E$2:$BI$2=_xlfn.XLOOKUP(1001,'Point System'!$A:$A,'Point System'!$B:$B,""))),0))</f>
        <v/>
      </c>
      <c r="W128" s="40" t="str">
        <f t="shared" si="4"/>
        <v/>
      </c>
      <c r="X128" s="136" t="str">
        <f t="shared" si="5"/>
        <v/>
      </c>
    </row>
    <row r="129" spans="1:24" x14ac:dyDescent="0.25">
      <c r="A129" s="47">
        <f t="shared" si="3"/>
        <v>128</v>
      </c>
      <c r="B129" s="39" t="str">
        <f>IFERROR(INDEX(Attendance!$B:$B,MATCH($A129,Attendance!$A:$A,0)),"")&amp;""</f>
        <v/>
      </c>
      <c r="C129" s="39" t="str">
        <f>IFERROR(INDEX(Attendance!$C:$C,MATCH($A129,Attendance!$A:$A,0)),"")&amp;""</f>
        <v/>
      </c>
      <c r="D129" s="39" t="str">
        <f>IFERROR(INDEX(Attendance!$D:$D,MATCH($A129,Attendance!$A:$A,0)),"")&amp;""</f>
        <v/>
      </c>
      <c r="E129" s="106" t="str">
        <f>IF($B129="","",INDEX('Dec Detail'!$Z:$Z, MATCH($A129,'Dec Detail'!$A:$A, 0)))</f>
        <v/>
      </c>
      <c r="F129" s="106" t="str">
        <f>IF($B129="","",INDEX('Dec Detail'!$Z:$Z,MATCH($A129,'Dec Detail'!$A:$A,0)))</f>
        <v/>
      </c>
      <c r="G129" s="106" t="str">
        <f>IF($B129="","",INDEX('Jan Detail'!$Y:$Y,MATCH($A129,'Jan Detail'!$A:$A,0)))</f>
        <v/>
      </c>
      <c r="H129" s="106" t="str">
        <f>IF($B129="","",INDEX('Jan Detail'!$Z:$Z,MATCH($A129,'Jan Detail'!$A:$A,0)))</f>
        <v/>
      </c>
      <c r="I129" s="106" t="str">
        <f>IF($B129="","",INDEX('Feb Detail'!$Y:$Y,MATCH($A129,'Feb Detail'!$A:$A,0)))</f>
        <v/>
      </c>
      <c r="J129" s="106" t="str">
        <f>IF($B129="","",INDEX('Feb Detail'!$Z:$Z,MATCH($A129,'Feb Detail'!$A:$A,0)))</f>
        <v/>
      </c>
      <c r="K129" s="106" t="str">
        <f>IF($B129="","",INDEX('Mar Detail'!$Y:$Y,MATCH($A129,'Mar Detail'!$A:$A,0)))</f>
        <v/>
      </c>
      <c r="L129" s="106" t="str">
        <f>IF($B129="","",INDEX('Mar Detail'!$Z:$Z,MATCH($A129,'Mar Detail'!$A:$A,0)))</f>
        <v/>
      </c>
      <c r="M129" s="106" t="str">
        <f>IF($B129="","",INDEX('Apr Detail'!$Y:$Y,MATCH($A129,'Apr Detail'!$A:$A,0)))</f>
        <v/>
      </c>
      <c r="N129" s="106" t="str">
        <f>IF($B129="","",INDEX('Apr Detail'!$Z:$Z,MATCH($A129,'Apr Detail'!$A:$A,0)))</f>
        <v/>
      </c>
      <c r="O129" s="106" t="str">
        <f>IF($B129="","",INDEX('May Detail'!$Y:$Y,MATCH($A129,'May Detail'!$A:$A,0)))</f>
        <v/>
      </c>
      <c r="P129" s="106" t="str">
        <f>IF($B129="","",INDEX('May Detail'!$Z:$Z,MATCH($A129,'May Detail'!$A:$A,0)))</f>
        <v/>
      </c>
      <c r="Q129" s="106" t="str">
        <f>IF($B129="","",INDEX('Jun Detail'!$Y:$Y,MATCH($A129,'Jun Detail'!$A:$A,0)))</f>
        <v/>
      </c>
      <c r="R129" s="106" t="str">
        <f>IF($B129="","",INDEX('Jun Detail'!$Z:$Z,MATCH($A129,'Jun Detail'!$A:$A,0)))</f>
        <v/>
      </c>
      <c r="S129" s="106" t="str">
        <f>IF($B129="","",INDEX('Jul Detail'!$Y:$Y,MATCH($A129,'Jul Detail'!$A:$A,0)))</f>
        <v/>
      </c>
      <c r="T129" s="106" t="str">
        <f>IF($B129="","",INDEX('Jul Detail'!$Z:$Z,MATCH($A129,'Jul Detail'!$A:$A,0)))</f>
        <v/>
      </c>
      <c r="U129" s="106" t="str" cm="1">
        <f t="array" ref="U129">IF($B129="","",IFERROR(SUMPRODUCT(--(Attendance!$E$2:$BI$2&lt;&gt;""),--(LOWER(IFERROR(INDEX(Attendance!$E:$BI,MATCH($A129,Attendance!$A:$A,0),0),""))="x"))/SUMPRODUCT(--(Attendance!$E$2:$BI$2&lt;&gt;"")),0))</f>
        <v/>
      </c>
      <c r="V129" s="106" t="str" cm="1">
        <f t="array" ref="V129">IF($B129="","",IFERROR(SUMPRODUCT(--(Attendance!$E$2:$BI$2=_xlfn.XLOOKUP(1001,'Point System'!$A:$A,'Point System'!$B:$B,"")),--(LOWER(IFERROR(INDEX(Attendance!$E:$BI,MATCH($A129,Attendance!$A:$A,0),0),""))="x"))/SUMPRODUCT(--(Attendance!$E$2:$BI$2=_xlfn.XLOOKUP(1001,'Point System'!$A:$A,'Point System'!$B:$B,""))),0))</f>
        <v/>
      </c>
      <c r="W129" s="39" t="str">
        <f t="shared" si="4"/>
        <v/>
      </c>
      <c r="X129" s="135" t="str">
        <f t="shared" si="5"/>
        <v/>
      </c>
    </row>
    <row r="130" spans="1:24" x14ac:dyDescent="0.25">
      <c r="A130" s="48">
        <f t="shared" ref="A130:A151" si="6">ROW()-1</f>
        <v>129</v>
      </c>
      <c r="B130" s="40" t="str">
        <f>IFERROR(INDEX(Attendance!$B:$B,MATCH($A130,Attendance!$A:$A,0)),"")&amp;""</f>
        <v/>
      </c>
      <c r="C130" s="40" t="str">
        <f>IFERROR(INDEX(Attendance!$C:$C,MATCH($A130,Attendance!$A:$A,0)),"")&amp;""</f>
        <v/>
      </c>
      <c r="D130" s="40" t="str">
        <f>IFERROR(INDEX(Attendance!$D:$D,MATCH($A130,Attendance!$A:$A,0)),"")&amp;""</f>
        <v/>
      </c>
      <c r="E130" s="107" t="str">
        <f>IF($B130="","",INDEX('Dec Detail'!$Z:$Z, MATCH($A130,'Dec Detail'!$A:$A, 0)))</f>
        <v/>
      </c>
      <c r="F130" s="107" t="str">
        <f>IF($B130="","",INDEX('Dec Detail'!$Z:$Z,MATCH($A130,'Dec Detail'!$A:$A,0)))</f>
        <v/>
      </c>
      <c r="G130" s="107" t="str">
        <f>IF($B130="","",INDEX('Jan Detail'!$Y:$Y,MATCH($A130,'Jan Detail'!$A:$A,0)))</f>
        <v/>
      </c>
      <c r="H130" s="107" t="str">
        <f>IF($B130="","",INDEX('Jan Detail'!$Z:$Z,MATCH($A130,'Jan Detail'!$A:$A,0)))</f>
        <v/>
      </c>
      <c r="I130" s="107" t="str">
        <f>IF($B130="","",INDEX('Feb Detail'!$Y:$Y,MATCH($A130,'Feb Detail'!$A:$A,0)))</f>
        <v/>
      </c>
      <c r="J130" s="107" t="str">
        <f>IF($B130="","",INDEX('Feb Detail'!$Z:$Z,MATCH($A130,'Feb Detail'!$A:$A,0)))</f>
        <v/>
      </c>
      <c r="K130" s="107" t="str">
        <f>IF($B130="","",INDEX('Mar Detail'!$Y:$Y,MATCH($A130,'Mar Detail'!$A:$A,0)))</f>
        <v/>
      </c>
      <c r="L130" s="107" t="str">
        <f>IF($B130="","",INDEX('Mar Detail'!$Z:$Z,MATCH($A130,'Mar Detail'!$A:$A,0)))</f>
        <v/>
      </c>
      <c r="M130" s="107" t="str">
        <f>IF($B130="","",INDEX('Apr Detail'!$Y:$Y,MATCH($A130,'Apr Detail'!$A:$A,0)))</f>
        <v/>
      </c>
      <c r="N130" s="107" t="str">
        <f>IF($B130="","",INDEX('Apr Detail'!$Z:$Z,MATCH($A130,'Apr Detail'!$A:$A,0)))</f>
        <v/>
      </c>
      <c r="O130" s="107" t="str">
        <f>IF($B130="","",INDEX('May Detail'!$Y:$Y,MATCH($A130,'May Detail'!$A:$A,0)))</f>
        <v/>
      </c>
      <c r="P130" s="107" t="str">
        <f>IF($B130="","",INDEX('May Detail'!$Z:$Z,MATCH($A130,'May Detail'!$A:$A,0)))</f>
        <v/>
      </c>
      <c r="Q130" s="107" t="str">
        <f>IF($B130="","",INDEX('Jun Detail'!$Y:$Y,MATCH($A130,'Jun Detail'!$A:$A,0)))</f>
        <v/>
      </c>
      <c r="R130" s="107" t="str">
        <f>IF($B130="","",INDEX('Jun Detail'!$Z:$Z,MATCH($A130,'Jun Detail'!$A:$A,0)))</f>
        <v/>
      </c>
      <c r="S130" s="107" t="str">
        <f>IF($B130="","",INDEX('Jul Detail'!$Y:$Y,MATCH($A130,'Jul Detail'!$A:$A,0)))</f>
        <v/>
      </c>
      <c r="T130" s="107" t="str">
        <f>IF($B130="","",INDEX('Jul Detail'!$Z:$Z,MATCH($A130,'Jul Detail'!$A:$A,0)))</f>
        <v/>
      </c>
      <c r="U130" s="107" t="str" cm="1">
        <f t="array" ref="U130">IF($B130="","",IFERROR(SUMPRODUCT(--(Attendance!$E$2:$BI$2&lt;&gt;""),--(LOWER(IFERROR(INDEX(Attendance!$E:$BI,MATCH($A130,Attendance!$A:$A,0),0),""))="x"))/SUMPRODUCT(--(Attendance!$E$2:$BI$2&lt;&gt;"")),0))</f>
        <v/>
      </c>
      <c r="V130" s="107" t="str" cm="1">
        <f t="array" ref="V130">IF($B130="","",IFERROR(SUMPRODUCT(--(Attendance!$E$2:$BI$2=_xlfn.XLOOKUP(1001,'Point System'!$A:$A,'Point System'!$B:$B,"")),--(LOWER(IFERROR(INDEX(Attendance!$E:$BI,MATCH($A130,Attendance!$A:$A,0),0),""))="x"))/SUMPRODUCT(--(Attendance!$E$2:$BI$2=_xlfn.XLOOKUP(1001,'Point System'!$A:$A,'Point System'!$B:$B,""))),0))</f>
        <v/>
      </c>
      <c r="W130" s="40" t="str">
        <f t="shared" si="4"/>
        <v/>
      </c>
      <c r="X130" s="136" t="str">
        <f t="shared" si="5"/>
        <v/>
      </c>
    </row>
    <row r="131" spans="1:24" x14ac:dyDescent="0.25">
      <c r="A131" s="47">
        <f t="shared" si="6"/>
        <v>130</v>
      </c>
      <c r="B131" s="39" t="str">
        <f>IFERROR(INDEX(Attendance!$B:$B,MATCH($A131,Attendance!$A:$A,0)),"")&amp;""</f>
        <v/>
      </c>
      <c r="C131" s="39" t="str">
        <f>IFERROR(INDEX(Attendance!$C:$C,MATCH($A131,Attendance!$A:$A,0)),"")&amp;""</f>
        <v/>
      </c>
      <c r="D131" s="39" t="str">
        <f>IFERROR(INDEX(Attendance!$D:$D,MATCH($A131,Attendance!$A:$A,0)),"")&amp;""</f>
        <v/>
      </c>
      <c r="E131" s="106" t="str">
        <f>IF($B131="","",INDEX('Dec Detail'!$Z:$Z, MATCH($A131,'Dec Detail'!$A:$A, 0)))</f>
        <v/>
      </c>
      <c r="F131" s="106" t="str">
        <f>IF($B131="","",INDEX('Dec Detail'!$Z:$Z,MATCH($A131,'Dec Detail'!$A:$A,0)))</f>
        <v/>
      </c>
      <c r="G131" s="106" t="str">
        <f>IF($B131="","",INDEX('Jan Detail'!$Y:$Y,MATCH($A131,'Jan Detail'!$A:$A,0)))</f>
        <v/>
      </c>
      <c r="H131" s="106" t="str">
        <f>IF($B131="","",INDEX('Jan Detail'!$Z:$Z,MATCH($A131,'Jan Detail'!$A:$A,0)))</f>
        <v/>
      </c>
      <c r="I131" s="106" t="str">
        <f>IF($B131="","",INDEX('Feb Detail'!$Y:$Y,MATCH($A131,'Feb Detail'!$A:$A,0)))</f>
        <v/>
      </c>
      <c r="J131" s="106" t="str">
        <f>IF($B131="","",INDEX('Feb Detail'!$Z:$Z,MATCH($A131,'Feb Detail'!$A:$A,0)))</f>
        <v/>
      </c>
      <c r="K131" s="106" t="str">
        <f>IF($B131="","",INDEX('Mar Detail'!$Y:$Y,MATCH($A131,'Mar Detail'!$A:$A,0)))</f>
        <v/>
      </c>
      <c r="L131" s="106" t="str">
        <f>IF($B131="","",INDEX('Mar Detail'!$Z:$Z,MATCH($A131,'Mar Detail'!$A:$A,0)))</f>
        <v/>
      </c>
      <c r="M131" s="106" t="str">
        <f>IF($B131="","",INDEX('Apr Detail'!$Y:$Y,MATCH($A131,'Apr Detail'!$A:$A,0)))</f>
        <v/>
      </c>
      <c r="N131" s="106" t="str">
        <f>IF($B131="","",INDEX('Apr Detail'!$Z:$Z,MATCH($A131,'Apr Detail'!$A:$A,0)))</f>
        <v/>
      </c>
      <c r="O131" s="106" t="str">
        <f>IF($B131="","",INDEX('May Detail'!$Y:$Y,MATCH($A131,'May Detail'!$A:$A,0)))</f>
        <v/>
      </c>
      <c r="P131" s="106" t="str">
        <f>IF($B131="","",INDEX('May Detail'!$Z:$Z,MATCH($A131,'May Detail'!$A:$A,0)))</f>
        <v/>
      </c>
      <c r="Q131" s="106" t="str">
        <f>IF($B131="","",INDEX('Jun Detail'!$Y:$Y,MATCH($A131,'Jun Detail'!$A:$A,0)))</f>
        <v/>
      </c>
      <c r="R131" s="106" t="str">
        <f>IF($B131="","",INDEX('Jun Detail'!$Z:$Z,MATCH($A131,'Jun Detail'!$A:$A,0)))</f>
        <v/>
      </c>
      <c r="S131" s="106" t="str">
        <f>IF($B131="","",INDEX('Jul Detail'!$Y:$Y,MATCH($A131,'Jul Detail'!$A:$A,0)))</f>
        <v/>
      </c>
      <c r="T131" s="106" t="str">
        <f>IF($B131="","",INDEX('Jul Detail'!$Z:$Z,MATCH($A131,'Jul Detail'!$A:$A,0)))</f>
        <v/>
      </c>
      <c r="U131" s="106" t="str" cm="1">
        <f t="array" ref="U131">IF($B131="","",IFERROR(SUMPRODUCT(--(Attendance!$E$2:$BI$2&lt;&gt;""),--(LOWER(IFERROR(INDEX(Attendance!$E:$BI,MATCH($A131,Attendance!$A:$A,0),0),""))="x"))/SUMPRODUCT(--(Attendance!$E$2:$BI$2&lt;&gt;"")),0))</f>
        <v/>
      </c>
      <c r="V131" s="106" t="str" cm="1">
        <f t="array" ref="V131">IF($B131="","",IFERROR(SUMPRODUCT(--(Attendance!$E$2:$BI$2=_xlfn.XLOOKUP(1001,'Point System'!$A:$A,'Point System'!$B:$B,"")),--(LOWER(IFERROR(INDEX(Attendance!$E:$BI,MATCH($A131,Attendance!$A:$A,0),0),""))="x"))/SUMPRODUCT(--(Attendance!$E$2:$BI$2=_xlfn.XLOOKUP(1001,'Point System'!$A:$A,'Point System'!$B:$B,""))),0))</f>
        <v/>
      </c>
      <c r="W131" s="39" t="str">
        <f t="shared" ref="W131:W150" si="7">IFERROR(IF(OR(U131="",U131&lt;=0),"",1+COUNTIFS($U$2:$U$151,"&gt;"&amp;U131,$U$2:$U$151,"&gt;0")),"")</f>
        <v/>
      </c>
      <c r="X131" s="135" t="str">
        <f t="shared" ref="X131:X150" si="8">IFERROR(IF(OR(V131="",V131&lt;=0),"",1+COUNTIFS($V$2:$V$151,"&gt;"&amp;V131,$V$2:$V$151,"&gt;0")),"")</f>
        <v/>
      </c>
    </row>
    <row r="132" spans="1:24" x14ac:dyDescent="0.25">
      <c r="A132" s="48">
        <f t="shared" si="6"/>
        <v>131</v>
      </c>
      <c r="B132" s="40" t="str">
        <f>IFERROR(INDEX(Attendance!$B:$B,MATCH($A132,Attendance!$A:$A,0)),"")&amp;""</f>
        <v/>
      </c>
      <c r="C132" s="40" t="str">
        <f>IFERROR(INDEX(Attendance!$C:$C,MATCH($A132,Attendance!$A:$A,0)),"")&amp;""</f>
        <v/>
      </c>
      <c r="D132" s="40" t="str">
        <f>IFERROR(INDEX(Attendance!$D:$D,MATCH($A132,Attendance!$A:$A,0)),"")&amp;""</f>
        <v/>
      </c>
      <c r="E132" s="107" t="str">
        <f>IF($B132="","",INDEX('Dec Detail'!$Z:$Z, MATCH($A132,'Dec Detail'!$A:$A, 0)))</f>
        <v/>
      </c>
      <c r="F132" s="107" t="str">
        <f>IF($B132="","",INDEX('Dec Detail'!$Z:$Z,MATCH($A132,'Dec Detail'!$A:$A,0)))</f>
        <v/>
      </c>
      <c r="G132" s="107" t="str">
        <f>IF($B132="","",INDEX('Jan Detail'!$Y:$Y,MATCH($A132,'Jan Detail'!$A:$A,0)))</f>
        <v/>
      </c>
      <c r="H132" s="107" t="str">
        <f>IF($B132="","",INDEX('Jan Detail'!$Z:$Z,MATCH($A132,'Jan Detail'!$A:$A,0)))</f>
        <v/>
      </c>
      <c r="I132" s="107" t="str">
        <f>IF($B132="","",INDEX('Feb Detail'!$Y:$Y,MATCH($A132,'Feb Detail'!$A:$A,0)))</f>
        <v/>
      </c>
      <c r="J132" s="107" t="str">
        <f>IF($B132="","",INDEX('Feb Detail'!$Z:$Z,MATCH($A132,'Feb Detail'!$A:$A,0)))</f>
        <v/>
      </c>
      <c r="K132" s="107" t="str">
        <f>IF($B132="","",INDEX('Mar Detail'!$Y:$Y,MATCH($A132,'Mar Detail'!$A:$A,0)))</f>
        <v/>
      </c>
      <c r="L132" s="107" t="str">
        <f>IF($B132="","",INDEX('Mar Detail'!$Z:$Z,MATCH($A132,'Mar Detail'!$A:$A,0)))</f>
        <v/>
      </c>
      <c r="M132" s="107" t="str">
        <f>IF($B132="","",INDEX('Apr Detail'!$Y:$Y,MATCH($A132,'Apr Detail'!$A:$A,0)))</f>
        <v/>
      </c>
      <c r="N132" s="107" t="str">
        <f>IF($B132="","",INDEX('Apr Detail'!$Z:$Z,MATCH($A132,'Apr Detail'!$A:$A,0)))</f>
        <v/>
      </c>
      <c r="O132" s="107" t="str">
        <f>IF($B132="","",INDEX('May Detail'!$Y:$Y,MATCH($A132,'May Detail'!$A:$A,0)))</f>
        <v/>
      </c>
      <c r="P132" s="107" t="str">
        <f>IF($B132="","",INDEX('May Detail'!$Z:$Z,MATCH($A132,'May Detail'!$A:$A,0)))</f>
        <v/>
      </c>
      <c r="Q132" s="107" t="str">
        <f>IF($B132="","",INDEX('Jun Detail'!$Y:$Y,MATCH($A132,'Jun Detail'!$A:$A,0)))</f>
        <v/>
      </c>
      <c r="R132" s="107" t="str">
        <f>IF($B132="","",INDEX('Jun Detail'!$Z:$Z,MATCH($A132,'Jun Detail'!$A:$A,0)))</f>
        <v/>
      </c>
      <c r="S132" s="107" t="str">
        <f>IF($B132="","",INDEX('Jul Detail'!$Y:$Y,MATCH($A132,'Jul Detail'!$A:$A,0)))</f>
        <v/>
      </c>
      <c r="T132" s="107" t="str">
        <f>IF($B132="","",INDEX('Jul Detail'!$Z:$Z,MATCH($A132,'Jul Detail'!$A:$A,0)))</f>
        <v/>
      </c>
      <c r="U132" s="107" t="str" cm="1">
        <f t="array" ref="U132">IF($B132="","",IFERROR(SUMPRODUCT(--(Attendance!$E$2:$BI$2&lt;&gt;""),--(LOWER(IFERROR(INDEX(Attendance!$E:$BI,MATCH($A132,Attendance!$A:$A,0),0),""))="x"))/SUMPRODUCT(--(Attendance!$E$2:$BI$2&lt;&gt;"")),0))</f>
        <v/>
      </c>
      <c r="V132" s="107" t="str" cm="1">
        <f t="array" ref="V132">IF($B132="","",IFERROR(SUMPRODUCT(--(Attendance!$E$2:$BI$2=_xlfn.XLOOKUP(1001,'Point System'!$A:$A,'Point System'!$B:$B,"")),--(LOWER(IFERROR(INDEX(Attendance!$E:$BI,MATCH($A132,Attendance!$A:$A,0),0),""))="x"))/SUMPRODUCT(--(Attendance!$E$2:$BI$2=_xlfn.XLOOKUP(1001,'Point System'!$A:$A,'Point System'!$B:$B,""))),0))</f>
        <v/>
      </c>
      <c r="W132" s="40" t="str">
        <f t="shared" si="7"/>
        <v/>
      </c>
      <c r="X132" s="136" t="str">
        <f t="shared" si="8"/>
        <v/>
      </c>
    </row>
    <row r="133" spans="1:24" x14ac:dyDescent="0.25">
      <c r="A133" s="47">
        <f t="shared" si="6"/>
        <v>132</v>
      </c>
      <c r="B133" s="39" t="str">
        <f>IFERROR(INDEX(Attendance!$B:$B,MATCH($A133,Attendance!$A:$A,0)),"")&amp;""</f>
        <v/>
      </c>
      <c r="C133" s="39" t="str">
        <f>IFERROR(INDEX(Attendance!$C:$C,MATCH($A133,Attendance!$A:$A,0)),"")&amp;""</f>
        <v/>
      </c>
      <c r="D133" s="39" t="str">
        <f>IFERROR(INDEX(Attendance!$D:$D,MATCH($A133,Attendance!$A:$A,0)),"")&amp;""</f>
        <v/>
      </c>
      <c r="E133" s="106" t="str">
        <f>IF($B133="","",INDEX('Dec Detail'!$Z:$Z, MATCH($A133,'Dec Detail'!$A:$A, 0)))</f>
        <v/>
      </c>
      <c r="F133" s="106" t="str">
        <f>IF($B133="","",INDEX('Dec Detail'!$Z:$Z,MATCH($A133,'Dec Detail'!$A:$A,0)))</f>
        <v/>
      </c>
      <c r="G133" s="106" t="str">
        <f>IF($B133="","",INDEX('Jan Detail'!$Y:$Y,MATCH($A133,'Jan Detail'!$A:$A,0)))</f>
        <v/>
      </c>
      <c r="H133" s="106" t="str">
        <f>IF($B133="","",INDEX('Jan Detail'!$Z:$Z,MATCH($A133,'Jan Detail'!$A:$A,0)))</f>
        <v/>
      </c>
      <c r="I133" s="106" t="str">
        <f>IF($B133="","",INDEX('Feb Detail'!$Y:$Y,MATCH($A133,'Feb Detail'!$A:$A,0)))</f>
        <v/>
      </c>
      <c r="J133" s="106" t="str">
        <f>IF($B133="","",INDEX('Feb Detail'!$Z:$Z,MATCH($A133,'Feb Detail'!$A:$A,0)))</f>
        <v/>
      </c>
      <c r="K133" s="106" t="str">
        <f>IF($B133="","",INDEX('Mar Detail'!$Y:$Y,MATCH($A133,'Mar Detail'!$A:$A,0)))</f>
        <v/>
      </c>
      <c r="L133" s="106" t="str">
        <f>IF($B133="","",INDEX('Mar Detail'!$Z:$Z,MATCH($A133,'Mar Detail'!$A:$A,0)))</f>
        <v/>
      </c>
      <c r="M133" s="106" t="str">
        <f>IF($B133="","",INDEX('Apr Detail'!$Y:$Y,MATCH($A133,'Apr Detail'!$A:$A,0)))</f>
        <v/>
      </c>
      <c r="N133" s="106" t="str">
        <f>IF($B133="","",INDEX('Apr Detail'!$Z:$Z,MATCH($A133,'Apr Detail'!$A:$A,0)))</f>
        <v/>
      </c>
      <c r="O133" s="106" t="str">
        <f>IF($B133="","",INDEX('May Detail'!$Y:$Y,MATCH($A133,'May Detail'!$A:$A,0)))</f>
        <v/>
      </c>
      <c r="P133" s="106" t="str">
        <f>IF($B133="","",INDEX('May Detail'!$Z:$Z,MATCH($A133,'May Detail'!$A:$A,0)))</f>
        <v/>
      </c>
      <c r="Q133" s="106" t="str">
        <f>IF($B133="","",INDEX('Jun Detail'!$Y:$Y,MATCH($A133,'Jun Detail'!$A:$A,0)))</f>
        <v/>
      </c>
      <c r="R133" s="106" t="str">
        <f>IF($B133="","",INDEX('Jun Detail'!$Z:$Z,MATCH($A133,'Jun Detail'!$A:$A,0)))</f>
        <v/>
      </c>
      <c r="S133" s="106" t="str">
        <f>IF($B133="","",INDEX('Jul Detail'!$Y:$Y,MATCH($A133,'Jul Detail'!$A:$A,0)))</f>
        <v/>
      </c>
      <c r="T133" s="106" t="str">
        <f>IF($B133="","",INDEX('Jul Detail'!$Z:$Z,MATCH($A133,'Jul Detail'!$A:$A,0)))</f>
        <v/>
      </c>
      <c r="U133" s="106" t="str" cm="1">
        <f t="array" ref="U133">IF($B133="","",IFERROR(SUMPRODUCT(--(Attendance!$E$2:$BI$2&lt;&gt;""),--(LOWER(IFERROR(INDEX(Attendance!$E:$BI,MATCH($A133,Attendance!$A:$A,0),0),""))="x"))/SUMPRODUCT(--(Attendance!$E$2:$BI$2&lt;&gt;"")),0))</f>
        <v/>
      </c>
      <c r="V133" s="106" t="str" cm="1">
        <f t="array" ref="V133">IF($B133="","",IFERROR(SUMPRODUCT(--(Attendance!$E$2:$BI$2=_xlfn.XLOOKUP(1001,'Point System'!$A:$A,'Point System'!$B:$B,"")),--(LOWER(IFERROR(INDEX(Attendance!$E:$BI,MATCH($A133,Attendance!$A:$A,0),0),""))="x"))/SUMPRODUCT(--(Attendance!$E$2:$BI$2=_xlfn.XLOOKUP(1001,'Point System'!$A:$A,'Point System'!$B:$B,""))),0))</f>
        <v/>
      </c>
      <c r="W133" s="39" t="str">
        <f t="shared" si="7"/>
        <v/>
      </c>
      <c r="X133" s="135" t="str">
        <f t="shared" si="8"/>
        <v/>
      </c>
    </row>
    <row r="134" spans="1:24" x14ac:dyDescent="0.25">
      <c r="A134" s="48">
        <f t="shared" si="6"/>
        <v>133</v>
      </c>
      <c r="B134" s="40" t="str">
        <f>IFERROR(INDEX(Attendance!$B:$B,MATCH($A134,Attendance!$A:$A,0)),"")&amp;""</f>
        <v/>
      </c>
      <c r="C134" s="40" t="str">
        <f>IFERROR(INDEX(Attendance!$C:$C,MATCH($A134,Attendance!$A:$A,0)),"")&amp;""</f>
        <v/>
      </c>
      <c r="D134" s="40" t="str">
        <f>IFERROR(INDEX(Attendance!$D:$D,MATCH($A134,Attendance!$A:$A,0)),"")&amp;""</f>
        <v/>
      </c>
      <c r="E134" s="107" t="str">
        <f>IF($B134="","",INDEX('Dec Detail'!$Z:$Z, MATCH($A134,'Dec Detail'!$A:$A, 0)))</f>
        <v/>
      </c>
      <c r="F134" s="107" t="str">
        <f>IF($B134="","",INDEX('Dec Detail'!$Z:$Z,MATCH($A134,'Dec Detail'!$A:$A,0)))</f>
        <v/>
      </c>
      <c r="G134" s="107" t="str">
        <f>IF($B134="","",INDEX('Jan Detail'!$Y:$Y,MATCH($A134,'Jan Detail'!$A:$A,0)))</f>
        <v/>
      </c>
      <c r="H134" s="107" t="str">
        <f>IF($B134="","",INDEX('Jan Detail'!$Z:$Z,MATCH($A134,'Jan Detail'!$A:$A,0)))</f>
        <v/>
      </c>
      <c r="I134" s="107" t="str">
        <f>IF($B134="","",INDEX('Feb Detail'!$Y:$Y,MATCH($A134,'Feb Detail'!$A:$A,0)))</f>
        <v/>
      </c>
      <c r="J134" s="107" t="str">
        <f>IF($B134="","",INDEX('Feb Detail'!$Z:$Z,MATCH($A134,'Feb Detail'!$A:$A,0)))</f>
        <v/>
      </c>
      <c r="K134" s="107" t="str">
        <f>IF($B134="","",INDEX('Mar Detail'!$Y:$Y,MATCH($A134,'Mar Detail'!$A:$A,0)))</f>
        <v/>
      </c>
      <c r="L134" s="107" t="str">
        <f>IF($B134="","",INDEX('Mar Detail'!$Z:$Z,MATCH($A134,'Mar Detail'!$A:$A,0)))</f>
        <v/>
      </c>
      <c r="M134" s="107" t="str">
        <f>IF($B134="","",INDEX('Apr Detail'!$Y:$Y,MATCH($A134,'Apr Detail'!$A:$A,0)))</f>
        <v/>
      </c>
      <c r="N134" s="107" t="str">
        <f>IF($B134="","",INDEX('Apr Detail'!$Z:$Z,MATCH($A134,'Apr Detail'!$A:$A,0)))</f>
        <v/>
      </c>
      <c r="O134" s="107" t="str">
        <f>IF($B134="","",INDEX('May Detail'!$Y:$Y,MATCH($A134,'May Detail'!$A:$A,0)))</f>
        <v/>
      </c>
      <c r="P134" s="107" t="str">
        <f>IF($B134="","",INDEX('May Detail'!$Z:$Z,MATCH($A134,'May Detail'!$A:$A,0)))</f>
        <v/>
      </c>
      <c r="Q134" s="107" t="str">
        <f>IF($B134="","",INDEX('Jun Detail'!$Y:$Y,MATCH($A134,'Jun Detail'!$A:$A,0)))</f>
        <v/>
      </c>
      <c r="R134" s="107" t="str">
        <f>IF($B134="","",INDEX('Jun Detail'!$Z:$Z,MATCH($A134,'Jun Detail'!$A:$A,0)))</f>
        <v/>
      </c>
      <c r="S134" s="107" t="str">
        <f>IF($B134="","",INDEX('Jul Detail'!$Y:$Y,MATCH($A134,'Jul Detail'!$A:$A,0)))</f>
        <v/>
      </c>
      <c r="T134" s="107" t="str">
        <f>IF($B134="","",INDEX('Jul Detail'!$Z:$Z,MATCH($A134,'Jul Detail'!$A:$A,0)))</f>
        <v/>
      </c>
      <c r="U134" s="107" t="str" cm="1">
        <f t="array" ref="U134">IF($B134="","",IFERROR(SUMPRODUCT(--(Attendance!$E$2:$BI$2&lt;&gt;""),--(LOWER(IFERROR(INDEX(Attendance!$E:$BI,MATCH($A134,Attendance!$A:$A,0),0),""))="x"))/SUMPRODUCT(--(Attendance!$E$2:$BI$2&lt;&gt;"")),0))</f>
        <v/>
      </c>
      <c r="V134" s="107" t="str" cm="1">
        <f t="array" ref="V134">IF($B134="","",IFERROR(SUMPRODUCT(--(Attendance!$E$2:$BI$2=_xlfn.XLOOKUP(1001,'Point System'!$A:$A,'Point System'!$B:$B,"")),--(LOWER(IFERROR(INDEX(Attendance!$E:$BI,MATCH($A134,Attendance!$A:$A,0),0),""))="x"))/SUMPRODUCT(--(Attendance!$E$2:$BI$2=_xlfn.XLOOKUP(1001,'Point System'!$A:$A,'Point System'!$B:$B,""))),0))</f>
        <v/>
      </c>
      <c r="W134" s="40" t="str">
        <f t="shared" si="7"/>
        <v/>
      </c>
      <c r="X134" s="136" t="str">
        <f t="shared" si="8"/>
        <v/>
      </c>
    </row>
    <row r="135" spans="1:24" x14ac:dyDescent="0.25">
      <c r="A135" s="47">
        <f t="shared" si="6"/>
        <v>134</v>
      </c>
      <c r="B135" s="39" t="str">
        <f>IFERROR(INDEX(Attendance!$B:$B,MATCH($A135,Attendance!$A:$A,0)),"")&amp;""</f>
        <v/>
      </c>
      <c r="C135" s="39" t="str">
        <f>IFERROR(INDEX(Attendance!$C:$C,MATCH($A135,Attendance!$A:$A,0)),"")&amp;""</f>
        <v/>
      </c>
      <c r="D135" s="39" t="str">
        <f>IFERROR(INDEX(Attendance!$D:$D,MATCH($A135,Attendance!$A:$A,0)),"")&amp;""</f>
        <v/>
      </c>
      <c r="E135" s="106" t="str">
        <f>IF($B135="","",INDEX('Dec Detail'!$Z:$Z, MATCH($A135,'Dec Detail'!$A:$A, 0)))</f>
        <v/>
      </c>
      <c r="F135" s="106" t="str">
        <f>IF($B135="","",INDEX('Dec Detail'!$Z:$Z,MATCH($A135,'Dec Detail'!$A:$A,0)))</f>
        <v/>
      </c>
      <c r="G135" s="106" t="str">
        <f>IF($B135="","",INDEX('Jan Detail'!$Y:$Y,MATCH($A135,'Jan Detail'!$A:$A,0)))</f>
        <v/>
      </c>
      <c r="H135" s="106" t="str">
        <f>IF($B135="","",INDEX('Jan Detail'!$Z:$Z,MATCH($A135,'Jan Detail'!$A:$A,0)))</f>
        <v/>
      </c>
      <c r="I135" s="106" t="str">
        <f>IF($B135="","",INDEX('Feb Detail'!$Y:$Y,MATCH($A135,'Feb Detail'!$A:$A,0)))</f>
        <v/>
      </c>
      <c r="J135" s="106" t="str">
        <f>IF($B135="","",INDEX('Feb Detail'!$Z:$Z,MATCH($A135,'Feb Detail'!$A:$A,0)))</f>
        <v/>
      </c>
      <c r="K135" s="106" t="str">
        <f>IF($B135="","",INDEX('Mar Detail'!$Y:$Y,MATCH($A135,'Mar Detail'!$A:$A,0)))</f>
        <v/>
      </c>
      <c r="L135" s="106" t="str">
        <f>IF($B135="","",INDEX('Mar Detail'!$Z:$Z,MATCH($A135,'Mar Detail'!$A:$A,0)))</f>
        <v/>
      </c>
      <c r="M135" s="106" t="str">
        <f>IF($B135="","",INDEX('Apr Detail'!$Y:$Y,MATCH($A135,'Apr Detail'!$A:$A,0)))</f>
        <v/>
      </c>
      <c r="N135" s="106" t="str">
        <f>IF($B135="","",INDEX('Apr Detail'!$Z:$Z,MATCH($A135,'Apr Detail'!$A:$A,0)))</f>
        <v/>
      </c>
      <c r="O135" s="106" t="str">
        <f>IF($B135="","",INDEX('May Detail'!$Y:$Y,MATCH($A135,'May Detail'!$A:$A,0)))</f>
        <v/>
      </c>
      <c r="P135" s="106" t="str">
        <f>IF($B135="","",INDEX('May Detail'!$Z:$Z,MATCH($A135,'May Detail'!$A:$A,0)))</f>
        <v/>
      </c>
      <c r="Q135" s="106" t="str">
        <f>IF($B135="","",INDEX('Jun Detail'!$Y:$Y,MATCH($A135,'Jun Detail'!$A:$A,0)))</f>
        <v/>
      </c>
      <c r="R135" s="106" t="str">
        <f>IF($B135="","",INDEX('Jun Detail'!$Z:$Z,MATCH($A135,'Jun Detail'!$A:$A,0)))</f>
        <v/>
      </c>
      <c r="S135" s="106" t="str">
        <f>IF($B135="","",INDEX('Jul Detail'!$Y:$Y,MATCH($A135,'Jul Detail'!$A:$A,0)))</f>
        <v/>
      </c>
      <c r="T135" s="106" t="str">
        <f>IF($B135="","",INDEX('Jul Detail'!$Z:$Z,MATCH($A135,'Jul Detail'!$A:$A,0)))</f>
        <v/>
      </c>
      <c r="U135" s="106" t="str" cm="1">
        <f t="array" ref="U135">IF($B135="","",IFERROR(SUMPRODUCT(--(Attendance!$E$2:$BI$2&lt;&gt;""),--(LOWER(IFERROR(INDEX(Attendance!$E:$BI,MATCH($A135,Attendance!$A:$A,0),0),""))="x"))/SUMPRODUCT(--(Attendance!$E$2:$BI$2&lt;&gt;"")),0))</f>
        <v/>
      </c>
      <c r="V135" s="106" t="str" cm="1">
        <f t="array" ref="V135">IF($B135="","",IFERROR(SUMPRODUCT(--(Attendance!$E$2:$BI$2=_xlfn.XLOOKUP(1001,'Point System'!$A:$A,'Point System'!$B:$B,"")),--(LOWER(IFERROR(INDEX(Attendance!$E:$BI,MATCH($A135,Attendance!$A:$A,0),0),""))="x"))/SUMPRODUCT(--(Attendance!$E$2:$BI$2=_xlfn.XLOOKUP(1001,'Point System'!$A:$A,'Point System'!$B:$B,""))),0))</f>
        <v/>
      </c>
      <c r="W135" s="39" t="str">
        <f t="shared" si="7"/>
        <v/>
      </c>
      <c r="X135" s="135" t="str">
        <f t="shared" si="8"/>
        <v/>
      </c>
    </row>
    <row r="136" spans="1:24" x14ac:dyDescent="0.25">
      <c r="A136" s="48">
        <f t="shared" si="6"/>
        <v>135</v>
      </c>
      <c r="B136" s="40" t="str">
        <f>IFERROR(INDEX(Attendance!$B:$B,MATCH($A136,Attendance!$A:$A,0)),"")&amp;""</f>
        <v/>
      </c>
      <c r="C136" s="40" t="str">
        <f>IFERROR(INDEX(Attendance!$C:$C,MATCH($A136,Attendance!$A:$A,0)),"")&amp;""</f>
        <v/>
      </c>
      <c r="D136" s="40" t="str">
        <f>IFERROR(INDEX(Attendance!$D:$D,MATCH($A136,Attendance!$A:$A,0)),"")&amp;""</f>
        <v/>
      </c>
      <c r="E136" s="107" t="str">
        <f>IF($B136="","",INDEX('Dec Detail'!$Z:$Z, MATCH($A136,'Dec Detail'!$A:$A, 0)))</f>
        <v/>
      </c>
      <c r="F136" s="107" t="str">
        <f>IF($B136="","",INDEX('Dec Detail'!$Z:$Z,MATCH($A136,'Dec Detail'!$A:$A,0)))</f>
        <v/>
      </c>
      <c r="G136" s="107" t="str">
        <f>IF($B136="","",INDEX('Jan Detail'!$Y:$Y,MATCH($A136,'Jan Detail'!$A:$A,0)))</f>
        <v/>
      </c>
      <c r="H136" s="107" t="str">
        <f>IF($B136="","",INDEX('Jan Detail'!$Z:$Z,MATCH($A136,'Jan Detail'!$A:$A,0)))</f>
        <v/>
      </c>
      <c r="I136" s="107" t="str">
        <f>IF($B136="","",INDEX('Feb Detail'!$Y:$Y,MATCH($A136,'Feb Detail'!$A:$A,0)))</f>
        <v/>
      </c>
      <c r="J136" s="107" t="str">
        <f>IF($B136="","",INDEX('Feb Detail'!$Z:$Z,MATCH($A136,'Feb Detail'!$A:$A,0)))</f>
        <v/>
      </c>
      <c r="K136" s="107" t="str">
        <f>IF($B136="","",INDEX('Mar Detail'!$Y:$Y,MATCH($A136,'Mar Detail'!$A:$A,0)))</f>
        <v/>
      </c>
      <c r="L136" s="107" t="str">
        <f>IF($B136="","",INDEX('Mar Detail'!$Z:$Z,MATCH($A136,'Mar Detail'!$A:$A,0)))</f>
        <v/>
      </c>
      <c r="M136" s="107" t="str">
        <f>IF($B136="","",INDEX('Apr Detail'!$Y:$Y,MATCH($A136,'Apr Detail'!$A:$A,0)))</f>
        <v/>
      </c>
      <c r="N136" s="107" t="str">
        <f>IF($B136="","",INDEX('Apr Detail'!$Z:$Z,MATCH($A136,'Apr Detail'!$A:$A,0)))</f>
        <v/>
      </c>
      <c r="O136" s="107" t="str">
        <f>IF($B136="","",INDEX('May Detail'!$Y:$Y,MATCH($A136,'May Detail'!$A:$A,0)))</f>
        <v/>
      </c>
      <c r="P136" s="107" t="str">
        <f>IF($B136="","",INDEX('May Detail'!$Z:$Z,MATCH($A136,'May Detail'!$A:$A,0)))</f>
        <v/>
      </c>
      <c r="Q136" s="107" t="str">
        <f>IF($B136="","",INDEX('Jun Detail'!$Y:$Y,MATCH($A136,'Jun Detail'!$A:$A,0)))</f>
        <v/>
      </c>
      <c r="R136" s="107" t="str">
        <f>IF($B136="","",INDEX('Jun Detail'!$Z:$Z,MATCH($A136,'Jun Detail'!$A:$A,0)))</f>
        <v/>
      </c>
      <c r="S136" s="107" t="str">
        <f>IF($B136="","",INDEX('Jul Detail'!$Y:$Y,MATCH($A136,'Jul Detail'!$A:$A,0)))</f>
        <v/>
      </c>
      <c r="T136" s="107" t="str">
        <f>IF($B136="","",INDEX('Jul Detail'!$Z:$Z,MATCH($A136,'Jul Detail'!$A:$A,0)))</f>
        <v/>
      </c>
      <c r="U136" s="107" t="str" cm="1">
        <f t="array" ref="U136">IF($B136="","",IFERROR(SUMPRODUCT(--(Attendance!$E$2:$BI$2&lt;&gt;""),--(LOWER(IFERROR(INDEX(Attendance!$E:$BI,MATCH($A136,Attendance!$A:$A,0),0),""))="x"))/SUMPRODUCT(--(Attendance!$E$2:$BI$2&lt;&gt;"")),0))</f>
        <v/>
      </c>
      <c r="V136" s="107" t="str" cm="1">
        <f t="array" ref="V136">IF($B136="","",IFERROR(SUMPRODUCT(--(Attendance!$E$2:$BI$2=_xlfn.XLOOKUP(1001,'Point System'!$A:$A,'Point System'!$B:$B,"")),--(LOWER(IFERROR(INDEX(Attendance!$E:$BI,MATCH($A136,Attendance!$A:$A,0),0),""))="x"))/SUMPRODUCT(--(Attendance!$E$2:$BI$2=_xlfn.XLOOKUP(1001,'Point System'!$A:$A,'Point System'!$B:$B,""))),0))</f>
        <v/>
      </c>
      <c r="W136" s="40" t="str">
        <f t="shared" si="7"/>
        <v/>
      </c>
      <c r="X136" s="136" t="str">
        <f t="shared" si="8"/>
        <v/>
      </c>
    </row>
    <row r="137" spans="1:24" x14ac:dyDescent="0.25">
      <c r="A137" s="47">
        <f t="shared" si="6"/>
        <v>136</v>
      </c>
      <c r="B137" s="39" t="str">
        <f>IFERROR(INDEX(Attendance!$B:$B,MATCH($A137,Attendance!$A:$A,0)),"")&amp;""</f>
        <v/>
      </c>
      <c r="C137" s="39" t="str">
        <f>IFERROR(INDEX(Attendance!$C:$C,MATCH($A137,Attendance!$A:$A,0)),"")&amp;""</f>
        <v/>
      </c>
      <c r="D137" s="39" t="str">
        <f>IFERROR(INDEX(Attendance!$D:$D,MATCH($A137,Attendance!$A:$A,0)),"")&amp;""</f>
        <v/>
      </c>
      <c r="E137" s="106" t="str">
        <f>IF($B137="","",INDEX('Dec Detail'!$Z:$Z, MATCH($A137,'Dec Detail'!$A:$A, 0)))</f>
        <v/>
      </c>
      <c r="F137" s="106" t="str">
        <f>IF($B137="","",INDEX('Dec Detail'!$Z:$Z,MATCH($A137,'Dec Detail'!$A:$A,0)))</f>
        <v/>
      </c>
      <c r="G137" s="106" t="str">
        <f>IF($B137="","",INDEX('Jan Detail'!$Y:$Y,MATCH($A137,'Jan Detail'!$A:$A,0)))</f>
        <v/>
      </c>
      <c r="H137" s="106" t="str">
        <f>IF($B137="","",INDEX('Jan Detail'!$Z:$Z,MATCH($A137,'Jan Detail'!$A:$A,0)))</f>
        <v/>
      </c>
      <c r="I137" s="106" t="str">
        <f>IF($B137="","",INDEX('Feb Detail'!$Y:$Y,MATCH($A137,'Feb Detail'!$A:$A,0)))</f>
        <v/>
      </c>
      <c r="J137" s="106" t="str">
        <f>IF($B137="","",INDEX('Feb Detail'!$Z:$Z,MATCH($A137,'Feb Detail'!$A:$A,0)))</f>
        <v/>
      </c>
      <c r="K137" s="106" t="str">
        <f>IF($B137="","",INDEX('Mar Detail'!$Y:$Y,MATCH($A137,'Mar Detail'!$A:$A,0)))</f>
        <v/>
      </c>
      <c r="L137" s="106" t="str">
        <f>IF($B137="","",INDEX('Mar Detail'!$Z:$Z,MATCH($A137,'Mar Detail'!$A:$A,0)))</f>
        <v/>
      </c>
      <c r="M137" s="106" t="str">
        <f>IF($B137="","",INDEX('Apr Detail'!$Y:$Y,MATCH($A137,'Apr Detail'!$A:$A,0)))</f>
        <v/>
      </c>
      <c r="N137" s="106" t="str">
        <f>IF($B137="","",INDEX('Apr Detail'!$Z:$Z,MATCH($A137,'Apr Detail'!$A:$A,0)))</f>
        <v/>
      </c>
      <c r="O137" s="106" t="str">
        <f>IF($B137="","",INDEX('May Detail'!$Y:$Y,MATCH($A137,'May Detail'!$A:$A,0)))</f>
        <v/>
      </c>
      <c r="P137" s="106" t="str">
        <f>IF($B137="","",INDEX('May Detail'!$Z:$Z,MATCH($A137,'May Detail'!$A:$A,0)))</f>
        <v/>
      </c>
      <c r="Q137" s="106" t="str">
        <f>IF($B137="","",INDEX('Jun Detail'!$Y:$Y,MATCH($A137,'Jun Detail'!$A:$A,0)))</f>
        <v/>
      </c>
      <c r="R137" s="106" t="str">
        <f>IF($B137="","",INDEX('Jun Detail'!$Z:$Z,MATCH($A137,'Jun Detail'!$A:$A,0)))</f>
        <v/>
      </c>
      <c r="S137" s="106" t="str">
        <f>IF($B137="","",INDEX('Jul Detail'!$Y:$Y,MATCH($A137,'Jul Detail'!$A:$A,0)))</f>
        <v/>
      </c>
      <c r="T137" s="106" t="str">
        <f>IF($B137="","",INDEX('Jul Detail'!$Z:$Z,MATCH($A137,'Jul Detail'!$A:$A,0)))</f>
        <v/>
      </c>
      <c r="U137" s="106" t="str" cm="1">
        <f t="array" ref="U137">IF($B137="","",IFERROR(SUMPRODUCT(--(Attendance!$E$2:$BI$2&lt;&gt;""),--(LOWER(IFERROR(INDEX(Attendance!$E:$BI,MATCH($A137,Attendance!$A:$A,0),0),""))="x"))/SUMPRODUCT(--(Attendance!$E$2:$BI$2&lt;&gt;"")),0))</f>
        <v/>
      </c>
      <c r="V137" s="106" t="str" cm="1">
        <f t="array" ref="V137">IF($B137="","",IFERROR(SUMPRODUCT(--(Attendance!$E$2:$BI$2=_xlfn.XLOOKUP(1001,'Point System'!$A:$A,'Point System'!$B:$B,"")),--(LOWER(IFERROR(INDEX(Attendance!$E:$BI,MATCH($A137,Attendance!$A:$A,0),0),""))="x"))/SUMPRODUCT(--(Attendance!$E$2:$BI$2=_xlfn.XLOOKUP(1001,'Point System'!$A:$A,'Point System'!$B:$B,""))),0))</f>
        <v/>
      </c>
      <c r="W137" s="39" t="str">
        <f t="shared" si="7"/>
        <v/>
      </c>
      <c r="X137" s="135" t="str">
        <f t="shared" si="8"/>
        <v/>
      </c>
    </row>
    <row r="138" spans="1:24" x14ac:dyDescent="0.25">
      <c r="A138" s="48">
        <f t="shared" si="6"/>
        <v>137</v>
      </c>
      <c r="B138" s="40" t="str">
        <f>IFERROR(INDEX(Attendance!$B:$B,MATCH($A138,Attendance!$A:$A,0)),"")&amp;""</f>
        <v/>
      </c>
      <c r="C138" s="40" t="str">
        <f>IFERROR(INDEX(Attendance!$C:$C,MATCH($A138,Attendance!$A:$A,0)),"")&amp;""</f>
        <v/>
      </c>
      <c r="D138" s="40" t="str">
        <f>IFERROR(INDEX(Attendance!$D:$D,MATCH($A138,Attendance!$A:$A,0)),"")&amp;""</f>
        <v/>
      </c>
      <c r="E138" s="107" t="str">
        <f>IF($B138="","",INDEX('Dec Detail'!$Z:$Z, MATCH($A138,'Dec Detail'!$A:$A, 0)))</f>
        <v/>
      </c>
      <c r="F138" s="107" t="str">
        <f>IF($B138="","",INDEX('Dec Detail'!$Z:$Z,MATCH($A138,'Dec Detail'!$A:$A,0)))</f>
        <v/>
      </c>
      <c r="G138" s="107" t="str">
        <f>IF($B138="","",INDEX('Jan Detail'!$Y:$Y,MATCH($A138,'Jan Detail'!$A:$A,0)))</f>
        <v/>
      </c>
      <c r="H138" s="107" t="str">
        <f>IF($B138="","",INDEX('Jan Detail'!$Z:$Z,MATCH($A138,'Jan Detail'!$A:$A,0)))</f>
        <v/>
      </c>
      <c r="I138" s="107" t="str">
        <f>IF($B138="","",INDEX('Feb Detail'!$Y:$Y,MATCH($A138,'Feb Detail'!$A:$A,0)))</f>
        <v/>
      </c>
      <c r="J138" s="107" t="str">
        <f>IF($B138="","",INDEX('Feb Detail'!$Z:$Z,MATCH($A138,'Feb Detail'!$A:$A,0)))</f>
        <v/>
      </c>
      <c r="K138" s="107" t="str">
        <f>IF($B138="","",INDEX('Mar Detail'!$Y:$Y,MATCH($A138,'Mar Detail'!$A:$A,0)))</f>
        <v/>
      </c>
      <c r="L138" s="107" t="str">
        <f>IF($B138="","",INDEX('Mar Detail'!$Z:$Z,MATCH($A138,'Mar Detail'!$A:$A,0)))</f>
        <v/>
      </c>
      <c r="M138" s="107" t="str">
        <f>IF($B138="","",INDEX('Apr Detail'!$Y:$Y,MATCH($A138,'Apr Detail'!$A:$A,0)))</f>
        <v/>
      </c>
      <c r="N138" s="107" t="str">
        <f>IF($B138="","",INDEX('Apr Detail'!$Z:$Z,MATCH($A138,'Apr Detail'!$A:$A,0)))</f>
        <v/>
      </c>
      <c r="O138" s="107" t="str">
        <f>IF($B138="","",INDEX('May Detail'!$Y:$Y,MATCH($A138,'May Detail'!$A:$A,0)))</f>
        <v/>
      </c>
      <c r="P138" s="107" t="str">
        <f>IF($B138="","",INDEX('May Detail'!$Z:$Z,MATCH($A138,'May Detail'!$A:$A,0)))</f>
        <v/>
      </c>
      <c r="Q138" s="107" t="str">
        <f>IF($B138="","",INDEX('Jun Detail'!$Y:$Y,MATCH($A138,'Jun Detail'!$A:$A,0)))</f>
        <v/>
      </c>
      <c r="R138" s="107" t="str">
        <f>IF($B138="","",INDEX('Jun Detail'!$Z:$Z,MATCH($A138,'Jun Detail'!$A:$A,0)))</f>
        <v/>
      </c>
      <c r="S138" s="107" t="str">
        <f>IF($B138="","",INDEX('Jul Detail'!$Y:$Y,MATCH($A138,'Jul Detail'!$A:$A,0)))</f>
        <v/>
      </c>
      <c r="T138" s="107" t="str">
        <f>IF($B138="","",INDEX('Jul Detail'!$Z:$Z,MATCH($A138,'Jul Detail'!$A:$A,0)))</f>
        <v/>
      </c>
      <c r="U138" s="107" t="str" cm="1">
        <f t="array" ref="U138">IF($B138="","",IFERROR(SUMPRODUCT(--(Attendance!$E$2:$BI$2&lt;&gt;""),--(LOWER(IFERROR(INDEX(Attendance!$E:$BI,MATCH($A138,Attendance!$A:$A,0),0),""))="x"))/SUMPRODUCT(--(Attendance!$E$2:$BI$2&lt;&gt;"")),0))</f>
        <v/>
      </c>
      <c r="V138" s="107" t="str" cm="1">
        <f t="array" ref="V138">IF($B138="","",IFERROR(SUMPRODUCT(--(Attendance!$E$2:$BI$2=_xlfn.XLOOKUP(1001,'Point System'!$A:$A,'Point System'!$B:$B,"")),--(LOWER(IFERROR(INDEX(Attendance!$E:$BI,MATCH($A138,Attendance!$A:$A,0),0),""))="x"))/SUMPRODUCT(--(Attendance!$E$2:$BI$2=_xlfn.XLOOKUP(1001,'Point System'!$A:$A,'Point System'!$B:$B,""))),0))</f>
        <v/>
      </c>
      <c r="W138" s="40" t="str">
        <f t="shared" si="7"/>
        <v/>
      </c>
      <c r="X138" s="136" t="str">
        <f t="shared" si="8"/>
        <v/>
      </c>
    </row>
    <row r="139" spans="1:24" x14ac:dyDescent="0.25">
      <c r="A139" s="47">
        <f t="shared" si="6"/>
        <v>138</v>
      </c>
      <c r="B139" s="39" t="str">
        <f>IFERROR(INDEX(Attendance!$B:$B,MATCH($A139,Attendance!$A:$A,0)),"")&amp;""</f>
        <v/>
      </c>
      <c r="C139" s="39" t="str">
        <f>IFERROR(INDEX(Attendance!$C:$C,MATCH($A139,Attendance!$A:$A,0)),"")&amp;""</f>
        <v/>
      </c>
      <c r="D139" s="39" t="str">
        <f>IFERROR(INDEX(Attendance!$D:$D,MATCH($A139,Attendance!$A:$A,0)),"")&amp;""</f>
        <v/>
      </c>
      <c r="E139" s="106" t="str">
        <f>IF($B139="","",INDEX('Dec Detail'!$Z:$Z, MATCH($A139,'Dec Detail'!$A:$A, 0)))</f>
        <v/>
      </c>
      <c r="F139" s="106" t="str">
        <f>IF($B139="","",INDEX('Dec Detail'!$Z:$Z,MATCH($A139,'Dec Detail'!$A:$A,0)))</f>
        <v/>
      </c>
      <c r="G139" s="106" t="str">
        <f>IF($B139="","",INDEX('Jan Detail'!$Y:$Y,MATCH($A139,'Jan Detail'!$A:$A,0)))</f>
        <v/>
      </c>
      <c r="H139" s="106" t="str">
        <f>IF($B139="","",INDEX('Jan Detail'!$Z:$Z,MATCH($A139,'Jan Detail'!$A:$A,0)))</f>
        <v/>
      </c>
      <c r="I139" s="106" t="str">
        <f>IF($B139="","",INDEX('Feb Detail'!$Y:$Y,MATCH($A139,'Feb Detail'!$A:$A,0)))</f>
        <v/>
      </c>
      <c r="J139" s="106" t="str">
        <f>IF($B139="","",INDEX('Feb Detail'!$Z:$Z,MATCH($A139,'Feb Detail'!$A:$A,0)))</f>
        <v/>
      </c>
      <c r="K139" s="106" t="str">
        <f>IF($B139="","",INDEX('Mar Detail'!$Y:$Y,MATCH($A139,'Mar Detail'!$A:$A,0)))</f>
        <v/>
      </c>
      <c r="L139" s="106" t="str">
        <f>IF($B139="","",INDEX('Mar Detail'!$Z:$Z,MATCH($A139,'Mar Detail'!$A:$A,0)))</f>
        <v/>
      </c>
      <c r="M139" s="106" t="str">
        <f>IF($B139="","",INDEX('Apr Detail'!$Y:$Y,MATCH($A139,'Apr Detail'!$A:$A,0)))</f>
        <v/>
      </c>
      <c r="N139" s="106" t="str">
        <f>IF($B139="","",INDEX('Apr Detail'!$Z:$Z,MATCH($A139,'Apr Detail'!$A:$A,0)))</f>
        <v/>
      </c>
      <c r="O139" s="106" t="str">
        <f>IF($B139="","",INDEX('May Detail'!$Y:$Y,MATCH($A139,'May Detail'!$A:$A,0)))</f>
        <v/>
      </c>
      <c r="P139" s="106" t="str">
        <f>IF($B139="","",INDEX('May Detail'!$Z:$Z,MATCH($A139,'May Detail'!$A:$A,0)))</f>
        <v/>
      </c>
      <c r="Q139" s="106" t="str">
        <f>IF($B139="","",INDEX('Jun Detail'!$Y:$Y,MATCH($A139,'Jun Detail'!$A:$A,0)))</f>
        <v/>
      </c>
      <c r="R139" s="106" t="str">
        <f>IF($B139="","",INDEX('Jun Detail'!$Z:$Z,MATCH($A139,'Jun Detail'!$A:$A,0)))</f>
        <v/>
      </c>
      <c r="S139" s="106" t="str">
        <f>IF($B139="","",INDEX('Jul Detail'!$Y:$Y,MATCH($A139,'Jul Detail'!$A:$A,0)))</f>
        <v/>
      </c>
      <c r="T139" s="106" t="str">
        <f>IF($B139="","",INDEX('Jul Detail'!$Z:$Z,MATCH($A139,'Jul Detail'!$A:$A,0)))</f>
        <v/>
      </c>
      <c r="U139" s="106" t="str" cm="1">
        <f t="array" ref="U139">IF($B139="","",IFERROR(SUMPRODUCT(--(Attendance!$E$2:$BI$2&lt;&gt;""),--(LOWER(IFERROR(INDEX(Attendance!$E:$BI,MATCH($A139,Attendance!$A:$A,0),0),""))="x"))/SUMPRODUCT(--(Attendance!$E$2:$BI$2&lt;&gt;"")),0))</f>
        <v/>
      </c>
      <c r="V139" s="106" t="str" cm="1">
        <f t="array" ref="V139">IF($B139="","",IFERROR(SUMPRODUCT(--(Attendance!$E$2:$BI$2=_xlfn.XLOOKUP(1001,'Point System'!$A:$A,'Point System'!$B:$B,"")),--(LOWER(IFERROR(INDEX(Attendance!$E:$BI,MATCH($A139,Attendance!$A:$A,0),0),""))="x"))/SUMPRODUCT(--(Attendance!$E$2:$BI$2=_xlfn.XLOOKUP(1001,'Point System'!$A:$A,'Point System'!$B:$B,""))),0))</f>
        <v/>
      </c>
      <c r="W139" s="39" t="str">
        <f t="shared" si="7"/>
        <v/>
      </c>
      <c r="X139" s="135" t="str">
        <f t="shared" si="8"/>
        <v/>
      </c>
    </row>
    <row r="140" spans="1:24" x14ac:dyDescent="0.25">
      <c r="A140" s="48">
        <f t="shared" si="6"/>
        <v>139</v>
      </c>
      <c r="B140" s="40" t="str">
        <f>IFERROR(INDEX(Attendance!$B:$B,MATCH($A140,Attendance!$A:$A,0)),"")&amp;""</f>
        <v/>
      </c>
      <c r="C140" s="40" t="str">
        <f>IFERROR(INDEX(Attendance!$C:$C,MATCH($A140,Attendance!$A:$A,0)),"")&amp;""</f>
        <v/>
      </c>
      <c r="D140" s="40" t="str">
        <f>IFERROR(INDEX(Attendance!$D:$D,MATCH($A140,Attendance!$A:$A,0)),"")&amp;""</f>
        <v/>
      </c>
      <c r="E140" s="107" t="str">
        <f>IF($B140="","",INDEX('Dec Detail'!$Z:$Z, MATCH($A140,'Dec Detail'!$A:$A, 0)))</f>
        <v/>
      </c>
      <c r="F140" s="107" t="str">
        <f>IF($B140="","",INDEX('Dec Detail'!$Z:$Z,MATCH($A140,'Dec Detail'!$A:$A,0)))</f>
        <v/>
      </c>
      <c r="G140" s="107" t="str">
        <f>IF($B140="","",INDEX('Jan Detail'!$Y:$Y,MATCH($A140,'Jan Detail'!$A:$A,0)))</f>
        <v/>
      </c>
      <c r="H140" s="107" t="str">
        <f>IF($B140="","",INDEX('Jan Detail'!$Z:$Z,MATCH($A140,'Jan Detail'!$A:$A,0)))</f>
        <v/>
      </c>
      <c r="I140" s="107" t="str">
        <f>IF($B140="","",INDEX('Feb Detail'!$Y:$Y,MATCH($A140,'Feb Detail'!$A:$A,0)))</f>
        <v/>
      </c>
      <c r="J140" s="107" t="str">
        <f>IF($B140="","",INDEX('Feb Detail'!$Z:$Z,MATCH($A140,'Feb Detail'!$A:$A,0)))</f>
        <v/>
      </c>
      <c r="K140" s="107" t="str">
        <f>IF($B140="","",INDEX('Mar Detail'!$Y:$Y,MATCH($A140,'Mar Detail'!$A:$A,0)))</f>
        <v/>
      </c>
      <c r="L140" s="107" t="str">
        <f>IF($B140="","",INDEX('Mar Detail'!$Z:$Z,MATCH($A140,'Mar Detail'!$A:$A,0)))</f>
        <v/>
      </c>
      <c r="M140" s="107" t="str">
        <f>IF($B140="","",INDEX('Apr Detail'!$Y:$Y,MATCH($A140,'Apr Detail'!$A:$A,0)))</f>
        <v/>
      </c>
      <c r="N140" s="107" t="str">
        <f>IF($B140="","",INDEX('Apr Detail'!$Z:$Z,MATCH($A140,'Apr Detail'!$A:$A,0)))</f>
        <v/>
      </c>
      <c r="O140" s="107" t="str">
        <f>IF($B140="","",INDEX('May Detail'!$Y:$Y,MATCH($A140,'May Detail'!$A:$A,0)))</f>
        <v/>
      </c>
      <c r="P140" s="107" t="str">
        <f>IF($B140="","",INDEX('May Detail'!$Z:$Z,MATCH($A140,'May Detail'!$A:$A,0)))</f>
        <v/>
      </c>
      <c r="Q140" s="107" t="str">
        <f>IF($B140="","",INDEX('Jun Detail'!$Y:$Y,MATCH($A140,'Jun Detail'!$A:$A,0)))</f>
        <v/>
      </c>
      <c r="R140" s="107" t="str">
        <f>IF($B140="","",INDEX('Jun Detail'!$Z:$Z,MATCH($A140,'Jun Detail'!$A:$A,0)))</f>
        <v/>
      </c>
      <c r="S140" s="107" t="str">
        <f>IF($B140="","",INDEX('Jul Detail'!$Y:$Y,MATCH($A140,'Jul Detail'!$A:$A,0)))</f>
        <v/>
      </c>
      <c r="T140" s="107" t="str">
        <f>IF($B140="","",INDEX('Jul Detail'!$Z:$Z,MATCH($A140,'Jul Detail'!$A:$A,0)))</f>
        <v/>
      </c>
      <c r="U140" s="107" t="str" cm="1">
        <f t="array" ref="U140">IF($B140="","",IFERROR(SUMPRODUCT(--(Attendance!$E$2:$BI$2&lt;&gt;""),--(LOWER(IFERROR(INDEX(Attendance!$E:$BI,MATCH($A140,Attendance!$A:$A,0),0),""))="x"))/SUMPRODUCT(--(Attendance!$E$2:$BI$2&lt;&gt;"")),0))</f>
        <v/>
      </c>
      <c r="V140" s="107" t="str" cm="1">
        <f t="array" ref="V140">IF($B140="","",IFERROR(SUMPRODUCT(--(Attendance!$E$2:$BI$2=_xlfn.XLOOKUP(1001,'Point System'!$A:$A,'Point System'!$B:$B,"")),--(LOWER(IFERROR(INDEX(Attendance!$E:$BI,MATCH($A140,Attendance!$A:$A,0),0),""))="x"))/SUMPRODUCT(--(Attendance!$E$2:$BI$2=_xlfn.XLOOKUP(1001,'Point System'!$A:$A,'Point System'!$B:$B,""))),0))</f>
        <v/>
      </c>
      <c r="W140" s="40" t="str">
        <f t="shared" si="7"/>
        <v/>
      </c>
      <c r="X140" s="136" t="str">
        <f t="shared" si="8"/>
        <v/>
      </c>
    </row>
    <row r="141" spans="1:24" x14ac:dyDescent="0.25">
      <c r="A141" s="47">
        <f t="shared" si="6"/>
        <v>140</v>
      </c>
      <c r="B141" s="39" t="str">
        <f>IFERROR(INDEX(Attendance!$B:$B,MATCH($A141,Attendance!$A:$A,0)),"")&amp;""</f>
        <v/>
      </c>
      <c r="C141" s="39" t="str">
        <f>IFERROR(INDEX(Attendance!$C:$C,MATCH($A141,Attendance!$A:$A,0)),"")&amp;""</f>
        <v/>
      </c>
      <c r="D141" s="39" t="str">
        <f>IFERROR(INDEX(Attendance!$D:$D,MATCH($A141,Attendance!$A:$A,0)),"")&amp;""</f>
        <v/>
      </c>
      <c r="E141" s="106" t="str">
        <f>IF($B141="","",INDEX('Dec Detail'!$Z:$Z, MATCH($A141,'Dec Detail'!$A:$A, 0)))</f>
        <v/>
      </c>
      <c r="F141" s="106" t="str">
        <f>IF($B141="","",INDEX('Dec Detail'!$Z:$Z,MATCH($A141,'Dec Detail'!$A:$A,0)))</f>
        <v/>
      </c>
      <c r="G141" s="106" t="str">
        <f>IF($B141="","",INDEX('Jan Detail'!$Y:$Y,MATCH($A141,'Jan Detail'!$A:$A,0)))</f>
        <v/>
      </c>
      <c r="H141" s="106" t="str">
        <f>IF($B141="","",INDEX('Jan Detail'!$Z:$Z,MATCH($A141,'Jan Detail'!$A:$A,0)))</f>
        <v/>
      </c>
      <c r="I141" s="106" t="str">
        <f>IF($B141="","",INDEX('Feb Detail'!$Y:$Y,MATCH($A141,'Feb Detail'!$A:$A,0)))</f>
        <v/>
      </c>
      <c r="J141" s="106" t="str">
        <f>IF($B141="","",INDEX('Feb Detail'!$Z:$Z,MATCH($A141,'Feb Detail'!$A:$A,0)))</f>
        <v/>
      </c>
      <c r="K141" s="106" t="str">
        <f>IF($B141="","",INDEX('Mar Detail'!$Y:$Y,MATCH($A141,'Mar Detail'!$A:$A,0)))</f>
        <v/>
      </c>
      <c r="L141" s="106" t="str">
        <f>IF($B141="","",INDEX('Mar Detail'!$Z:$Z,MATCH($A141,'Mar Detail'!$A:$A,0)))</f>
        <v/>
      </c>
      <c r="M141" s="106" t="str">
        <f>IF($B141="","",INDEX('Apr Detail'!$Y:$Y,MATCH($A141,'Apr Detail'!$A:$A,0)))</f>
        <v/>
      </c>
      <c r="N141" s="106" t="str">
        <f>IF($B141="","",INDEX('Apr Detail'!$Z:$Z,MATCH($A141,'Apr Detail'!$A:$A,0)))</f>
        <v/>
      </c>
      <c r="O141" s="106" t="str">
        <f>IF($B141="","",INDEX('May Detail'!$Y:$Y,MATCH($A141,'May Detail'!$A:$A,0)))</f>
        <v/>
      </c>
      <c r="P141" s="106" t="str">
        <f>IF($B141="","",INDEX('May Detail'!$Z:$Z,MATCH($A141,'May Detail'!$A:$A,0)))</f>
        <v/>
      </c>
      <c r="Q141" s="106" t="str">
        <f>IF($B141="","",INDEX('Jun Detail'!$Y:$Y,MATCH($A141,'Jun Detail'!$A:$A,0)))</f>
        <v/>
      </c>
      <c r="R141" s="106" t="str">
        <f>IF($B141="","",INDEX('Jun Detail'!$Z:$Z,MATCH($A141,'Jun Detail'!$A:$A,0)))</f>
        <v/>
      </c>
      <c r="S141" s="106" t="str">
        <f>IF($B141="","",INDEX('Jul Detail'!$Y:$Y,MATCH($A141,'Jul Detail'!$A:$A,0)))</f>
        <v/>
      </c>
      <c r="T141" s="106" t="str">
        <f>IF($B141="","",INDEX('Jul Detail'!$Z:$Z,MATCH($A141,'Jul Detail'!$A:$A,0)))</f>
        <v/>
      </c>
      <c r="U141" s="106" t="str" cm="1">
        <f t="array" ref="U141">IF($B141="","",IFERROR(SUMPRODUCT(--(Attendance!$E$2:$BI$2&lt;&gt;""),--(LOWER(IFERROR(INDEX(Attendance!$E:$BI,MATCH($A141,Attendance!$A:$A,0),0),""))="x"))/SUMPRODUCT(--(Attendance!$E$2:$BI$2&lt;&gt;"")),0))</f>
        <v/>
      </c>
      <c r="V141" s="106" t="str" cm="1">
        <f t="array" ref="V141">IF($B141="","",IFERROR(SUMPRODUCT(--(Attendance!$E$2:$BI$2=_xlfn.XLOOKUP(1001,'Point System'!$A:$A,'Point System'!$B:$B,"")),--(LOWER(IFERROR(INDEX(Attendance!$E:$BI,MATCH($A141,Attendance!$A:$A,0),0),""))="x"))/SUMPRODUCT(--(Attendance!$E$2:$BI$2=_xlfn.XLOOKUP(1001,'Point System'!$A:$A,'Point System'!$B:$B,""))),0))</f>
        <v/>
      </c>
      <c r="W141" s="39" t="str">
        <f t="shared" si="7"/>
        <v/>
      </c>
      <c r="X141" s="135" t="str">
        <f t="shared" si="8"/>
        <v/>
      </c>
    </row>
    <row r="142" spans="1:24" x14ac:dyDescent="0.25">
      <c r="A142" s="48">
        <f t="shared" si="6"/>
        <v>141</v>
      </c>
      <c r="B142" s="40" t="str">
        <f>IFERROR(INDEX(Attendance!$B:$B,MATCH($A142,Attendance!$A:$A,0)),"")&amp;""</f>
        <v/>
      </c>
      <c r="C142" s="40" t="str">
        <f>IFERROR(INDEX(Attendance!$C:$C,MATCH($A142,Attendance!$A:$A,0)),"")&amp;""</f>
        <v/>
      </c>
      <c r="D142" s="40" t="str">
        <f>IFERROR(INDEX(Attendance!$D:$D,MATCH($A142,Attendance!$A:$A,0)),"")&amp;""</f>
        <v/>
      </c>
      <c r="E142" s="107" t="str">
        <f>IF($B142="","",INDEX('Dec Detail'!$Z:$Z, MATCH($A142,'Dec Detail'!$A:$A, 0)))</f>
        <v/>
      </c>
      <c r="F142" s="107" t="str">
        <f>IF($B142="","",INDEX('Dec Detail'!$Z:$Z,MATCH($A142,'Dec Detail'!$A:$A,0)))</f>
        <v/>
      </c>
      <c r="G142" s="107" t="str">
        <f>IF($B142="","",INDEX('Jan Detail'!$Y:$Y,MATCH($A142,'Jan Detail'!$A:$A,0)))</f>
        <v/>
      </c>
      <c r="H142" s="107" t="str">
        <f>IF($B142="","",INDEX('Jan Detail'!$Z:$Z,MATCH($A142,'Jan Detail'!$A:$A,0)))</f>
        <v/>
      </c>
      <c r="I142" s="107" t="str">
        <f>IF($B142="","",INDEX('Feb Detail'!$Y:$Y,MATCH($A142,'Feb Detail'!$A:$A,0)))</f>
        <v/>
      </c>
      <c r="J142" s="107" t="str">
        <f>IF($B142="","",INDEX('Feb Detail'!$Z:$Z,MATCH($A142,'Feb Detail'!$A:$A,0)))</f>
        <v/>
      </c>
      <c r="K142" s="107" t="str">
        <f>IF($B142="","",INDEX('Mar Detail'!$Y:$Y,MATCH($A142,'Mar Detail'!$A:$A,0)))</f>
        <v/>
      </c>
      <c r="L142" s="107" t="str">
        <f>IF($B142="","",INDEX('Mar Detail'!$Z:$Z,MATCH($A142,'Mar Detail'!$A:$A,0)))</f>
        <v/>
      </c>
      <c r="M142" s="107" t="str">
        <f>IF($B142="","",INDEX('Apr Detail'!$Y:$Y,MATCH($A142,'Apr Detail'!$A:$A,0)))</f>
        <v/>
      </c>
      <c r="N142" s="107" t="str">
        <f>IF($B142="","",INDEX('Apr Detail'!$Z:$Z,MATCH($A142,'Apr Detail'!$A:$A,0)))</f>
        <v/>
      </c>
      <c r="O142" s="107" t="str">
        <f>IF($B142="","",INDEX('May Detail'!$Y:$Y,MATCH($A142,'May Detail'!$A:$A,0)))</f>
        <v/>
      </c>
      <c r="P142" s="107" t="str">
        <f>IF($B142="","",INDEX('May Detail'!$Z:$Z,MATCH($A142,'May Detail'!$A:$A,0)))</f>
        <v/>
      </c>
      <c r="Q142" s="107" t="str">
        <f>IF($B142="","",INDEX('Jun Detail'!$Y:$Y,MATCH($A142,'Jun Detail'!$A:$A,0)))</f>
        <v/>
      </c>
      <c r="R142" s="107" t="str">
        <f>IF($B142="","",INDEX('Jun Detail'!$Z:$Z,MATCH($A142,'Jun Detail'!$A:$A,0)))</f>
        <v/>
      </c>
      <c r="S142" s="107" t="str">
        <f>IF($B142="","",INDEX('Jul Detail'!$Y:$Y,MATCH($A142,'Jul Detail'!$A:$A,0)))</f>
        <v/>
      </c>
      <c r="T142" s="107" t="str">
        <f>IF($B142="","",INDEX('Jul Detail'!$Z:$Z,MATCH($A142,'Jul Detail'!$A:$A,0)))</f>
        <v/>
      </c>
      <c r="U142" s="107" t="str" cm="1">
        <f t="array" ref="U142">IF($B142="","",IFERROR(SUMPRODUCT(--(Attendance!$E$2:$BI$2&lt;&gt;""),--(LOWER(IFERROR(INDEX(Attendance!$E:$BI,MATCH($A142,Attendance!$A:$A,0),0),""))="x"))/SUMPRODUCT(--(Attendance!$E$2:$BI$2&lt;&gt;"")),0))</f>
        <v/>
      </c>
      <c r="V142" s="107" t="str" cm="1">
        <f t="array" ref="V142">IF($B142="","",IFERROR(SUMPRODUCT(--(Attendance!$E$2:$BI$2=_xlfn.XLOOKUP(1001,'Point System'!$A:$A,'Point System'!$B:$B,"")),--(LOWER(IFERROR(INDEX(Attendance!$E:$BI,MATCH($A142,Attendance!$A:$A,0),0),""))="x"))/SUMPRODUCT(--(Attendance!$E$2:$BI$2=_xlfn.XLOOKUP(1001,'Point System'!$A:$A,'Point System'!$B:$B,""))),0))</f>
        <v/>
      </c>
      <c r="W142" s="40" t="str">
        <f t="shared" si="7"/>
        <v/>
      </c>
      <c r="X142" s="136" t="str">
        <f t="shared" si="8"/>
        <v/>
      </c>
    </row>
    <row r="143" spans="1:24" x14ac:dyDescent="0.25">
      <c r="A143" s="47">
        <f t="shared" si="6"/>
        <v>142</v>
      </c>
      <c r="B143" s="39" t="str">
        <f>IFERROR(INDEX(Attendance!$B:$B,MATCH($A143,Attendance!$A:$A,0)),"")&amp;""</f>
        <v/>
      </c>
      <c r="C143" s="39" t="str">
        <f>IFERROR(INDEX(Attendance!$C:$C,MATCH($A143,Attendance!$A:$A,0)),"")&amp;""</f>
        <v/>
      </c>
      <c r="D143" s="39" t="str">
        <f>IFERROR(INDEX(Attendance!$D:$D,MATCH($A143,Attendance!$A:$A,0)),"")&amp;""</f>
        <v/>
      </c>
      <c r="E143" s="106" t="str">
        <f>IF($B143="","",INDEX('Dec Detail'!$Z:$Z, MATCH($A143,'Dec Detail'!$A:$A, 0)))</f>
        <v/>
      </c>
      <c r="F143" s="106" t="str">
        <f>IF($B143="","",INDEX('Dec Detail'!$Z:$Z,MATCH($A143,'Dec Detail'!$A:$A,0)))</f>
        <v/>
      </c>
      <c r="G143" s="106" t="str">
        <f>IF($B143="","",INDEX('Jan Detail'!$Y:$Y,MATCH($A143,'Jan Detail'!$A:$A,0)))</f>
        <v/>
      </c>
      <c r="H143" s="106" t="str">
        <f>IF($B143="","",INDEX('Jan Detail'!$Z:$Z,MATCH($A143,'Jan Detail'!$A:$A,0)))</f>
        <v/>
      </c>
      <c r="I143" s="106" t="str">
        <f>IF($B143="","",INDEX('Feb Detail'!$Y:$Y,MATCH($A143,'Feb Detail'!$A:$A,0)))</f>
        <v/>
      </c>
      <c r="J143" s="106" t="str">
        <f>IF($B143="","",INDEX('Feb Detail'!$Z:$Z,MATCH($A143,'Feb Detail'!$A:$A,0)))</f>
        <v/>
      </c>
      <c r="K143" s="106" t="str">
        <f>IF($B143="","",INDEX('Mar Detail'!$Y:$Y,MATCH($A143,'Mar Detail'!$A:$A,0)))</f>
        <v/>
      </c>
      <c r="L143" s="106" t="str">
        <f>IF($B143="","",INDEX('Mar Detail'!$Z:$Z,MATCH($A143,'Mar Detail'!$A:$A,0)))</f>
        <v/>
      </c>
      <c r="M143" s="106" t="str">
        <f>IF($B143="","",INDEX('Apr Detail'!$Y:$Y,MATCH($A143,'Apr Detail'!$A:$A,0)))</f>
        <v/>
      </c>
      <c r="N143" s="106" t="str">
        <f>IF($B143="","",INDEX('Apr Detail'!$Z:$Z,MATCH($A143,'Apr Detail'!$A:$A,0)))</f>
        <v/>
      </c>
      <c r="O143" s="106" t="str">
        <f>IF($B143="","",INDEX('May Detail'!$Y:$Y,MATCH($A143,'May Detail'!$A:$A,0)))</f>
        <v/>
      </c>
      <c r="P143" s="106" t="str">
        <f>IF($B143="","",INDEX('May Detail'!$Z:$Z,MATCH($A143,'May Detail'!$A:$A,0)))</f>
        <v/>
      </c>
      <c r="Q143" s="106" t="str">
        <f>IF($B143="","",INDEX('Jun Detail'!$Y:$Y,MATCH($A143,'Jun Detail'!$A:$A,0)))</f>
        <v/>
      </c>
      <c r="R143" s="106" t="str">
        <f>IF($B143="","",INDEX('Jun Detail'!$Z:$Z,MATCH($A143,'Jun Detail'!$A:$A,0)))</f>
        <v/>
      </c>
      <c r="S143" s="106" t="str">
        <f>IF($B143="","",INDEX('Jul Detail'!$Y:$Y,MATCH($A143,'Jul Detail'!$A:$A,0)))</f>
        <v/>
      </c>
      <c r="T143" s="106" t="str">
        <f>IF($B143="","",INDEX('Jul Detail'!$Z:$Z,MATCH($A143,'Jul Detail'!$A:$A,0)))</f>
        <v/>
      </c>
      <c r="U143" s="106" t="str" cm="1">
        <f t="array" ref="U143">IF($B143="","",IFERROR(SUMPRODUCT(--(Attendance!$E$2:$BI$2&lt;&gt;""),--(LOWER(IFERROR(INDEX(Attendance!$E:$BI,MATCH($A143,Attendance!$A:$A,0),0),""))="x"))/SUMPRODUCT(--(Attendance!$E$2:$BI$2&lt;&gt;"")),0))</f>
        <v/>
      </c>
      <c r="V143" s="106" t="str" cm="1">
        <f t="array" ref="V143">IF($B143="","",IFERROR(SUMPRODUCT(--(Attendance!$E$2:$BI$2=_xlfn.XLOOKUP(1001,'Point System'!$A:$A,'Point System'!$B:$B,"")),--(LOWER(IFERROR(INDEX(Attendance!$E:$BI,MATCH($A143,Attendance!$A:$A,0),0),""))="x"))/SUMPRODUCT(--(Attendance!$E$2:$BI$2=_xlfn.XLOOKUP(1001,'Point System'!$A:$A,'Point System'!$B:$B,""))),0))</f>
        <v/>
      </c>
      <c r="W143" s="39" t="str">
        <f t="shared" si="7"/>
        <v/>
      </c>
      <c r="X143" s="135" t="str">
        <f t="shared" si="8"/>
        <v/>
      </c>
    </row>
    <row r="144" spans="1:24" x14ac:dyDescent="0.25">
      <c r="A144" s="48">
        <f t="shared" si="6"/>
        <v>143</v>
      </c>
      <c r="B144" s="40" t="str">
        <f>IFERROR(INDEX(Attendance!$B:$B,MATCH($A144,Attendance!$A:$A,0)),"")&amp;""</f>
        <v/>
      </c>
      <c r="C144" s="40" t="str">
        <f>IFERROR(INDEX(Attendance!$C:$C,MATCH($A144,Attendance!$A:$A,0)),"")&amp;""</f>
        <v/>
      </c>
      <c r="D144" s="40" t="str">
        <f>IFERROR(INDEX(Attendance!$D:$D,MATCH($A144,Attendance!$A:$A,0)),"")&amp;""</f>
        <v/>
      </c>
      <c r="E144" s="107" t="str">
        <f>IF($B144="","",INDEX('Dec Detail'!$Z:$Z, MATCH($A144,'Dec Detail'!$A:$A, 0)))</f>
        <v/>
      </c>
      <c r="F144" s="107" t="str">
        <f>IF($B144="","",INDEX('Dec Detail'!$Z:$Z,MATCH($A144,'Dec Detail'!$A:$A,0)))</f>
        <v/>
      </c>
      <c r="G144" s="107" t="str">
        <f>IF($B144="","",INDEX('Jan Detail'!$Y:$Y,MATCH($A144,'Jan Detail'!$A:$A,0)))</f>
        <v/>
      </c>
      <c r="H144" s="107" t="str">
        <f>IF($B144="","",INDEX('Jan Detail'!$Z:$Z,MATCH($A144,'Jan Detail'!$A:$A,0)))</f>
        <v/>
      </c>
      <c r="I144" s="107" t="str">
        <f>IF($B144="","",INDEX('Feb Detail'!$Y:$Y,MATCH($A144,'Feb Detail'!$A:$A,0)))</f>
        <v/>
      </c>
      <c r="J144" s="107" t="str">
        <f>IF($B144="","",INDEX('Feb Detail'!$Z:$Z,MATCH($A144,'Feb Detail'!$A:$A,0)))</f>
        <v/>
      </c>
      <c r="K144" s="107" t="str">
        <f>IF($B144="","",INDEX('Mar Detail'!$Y:$Y,MATCH($A144,'Mar Detail'!$A:$A,0)))</f>
        <v/>
      </c>
      <c r="L144" s="107" t="str">
        <f>IF($B144="","",INDEX('Mar Detail'!$Z:$Z,MATCH($A144,'Mar Detail'!$A:$A,0)))</f>
        <v/>
      </c>
      <c r="M144" s="107" t="str">
        <f>IF($B144="","",INDEX('Apr Detail'!$Y:$Y,MATCH($A144,'Apr Detail'!$A:$A,0)))</f>
        <v/>
      </c>
      <c r="N144" s="107" t="str">
        <f>IF($B144="","",INDEX('Apr Detail'!$Z:$Z,MATCH($A144,'Apr Detail'!$A:$A,0)))</f>
        <v/>
      </c>
      <c r="O144" s="107" t="str">
        <f>IF($B144="","",INDEX('May Detail'!$Y:$Y,MATCH($A144,'May Detail'!$A:$A,0)))</f>
        <v/>
      </c>
      <c r="P144" s="107" t="str">
        <f>IF($B144="","",INDEX('May Detail'!$Z:$Z,MATCH($A144,'May Detail'!$A:$A,0)))</f>
        <v/>
      </c>
      <c r="Q144" s="107" t="str">
        <f>IF($B144="","",INDEX('Jun Detail'!$Y:$Y,MATCH($A144,'Jun Detail'!$A:$A,0)))</f>
        <v/>
      </c>
      <c r="R144" s="107" t="str">
        <f>IF($B144="","",INDEX('Jun Detail'!$Z:$Z,MATCH($A144,'Jun Detail'!$A:$A,0)))</f>
        <v/>
      </c>
      <c r="S144" s="107" t="str">
        <f>IF($B144="","",INDEX('Jul Detail'!$Y:$Y,MATCH($A144,'Jul Detail'!$A:$A,0)))</f>
        <v/>
      </c>
      <c r="T144" s="107" t="str">
        <f>IF($B144="","",INDEX('Jul Detail'!$Z:$Z,MATCH($A144,'Jul Detail'!$A:$A,0)))</f>
        <v/>
      </c>
      <c r="U144" s="107" t="str" cm="1">
        <f t="array" ref="U144">IF($B144="","",IFERROR(SUMPRODUCT(--(Attendance!$E$2:$BI$2&lt;&gt;""),--(LOWER(IFERROR(INDEX(Attendance!$E:$BI,MATCH($A144,Attendance!$A:$A,0),0),""))="x"))/SUMPRODUCT(--(Attendance!$E$2:$BI$2&lt;&gt;"")),0))</f>
        <v/>
      </c>
      <c r="V144" s="107" t="str" cm="1">
        <f t="array" ref="V144">IF($B144="","",IFERROR(SUMPRODUCT(--(Attendance!$E$2:$BI$2=_xlfn.XLOOKUP(1001,'Point System'!$A:$A,'Point System'!$B:$B,"")),--(LOWER(IFERROR(INDEX(Attendance!$E:$BI,MATCH($A144,Attendance!$A:$A,0),0),""))="x"))/SUMPRODUCT(--(Attendance!$E$2:$BI$2=_xlfn.XLOOKUP(1001,'Point System'!$A:$A,'Point System'!$B:$B,""))),0))</f>
        <v/>
      </c>
      <c r="W144" s="40" t="str">
        <f t="shared" si="7"/>
        <v/>
      </c>
      <c r="X144" s="136" t="str">
        <f t="shared" si="8"/>
        <v/>
      </c>
    </row>
    <row r="145" spans="1:24" x14ac:dyDescent="0.25">
      <c r="A145" s="47">
        <f t="shared" si="6"/>
        <v>144</v>
      </c>
      <c r="B145" s="39" t="str">
        <f>IFERROR(INDEX(Attendance!$B:$B,MATCH($A145,Attendance!$A:$A,0)),"")&amp;""</f>
        <v/>
      </c>
      <c r="C145" s="39" t="str">
        <f>IFERROR(INDEX(Attendance!$C:$C,MATCH($A145,Attendance!$A:$A,0)),"")&amp;""</f>
        <v/>
      </c>
      <c r="D145" s="39" t="str">
        <f>IFERROR(INDEX(Attendance!$D:$D,MATCH($A145,Attendance!$A:$A,0)),"")&amp;""</f>
        <v/>
      </c>
      <c r="E145" s="106" t="str">
        <f>IF($B145="","",INDEX('Dec Detail'!$Z:$Z, MATCH($A145,'Dec Detail'!$A:$A, 0)))</f>
        <v/>
      </c>
      <c r="F145" s="106" t="str">
        <f>IF($B145="","",INDEX('Dec Detail'!$Z:$Z,MATCH($A145,'Dec Detail'!$A:$A,0)))</f>
        <v/>
      </c>
      <c r="G145" s="106" t="str">
        <f>IF($B145="","",INDEX('Jan Detail'!$Y:$Y,MATCH($A145,'Jan Detail'!$A:$A,0)))</f>
        <v/>
      </c>
      <c r="H145" s="106" t="str">
        <f>IF($B145="","",INDEX('Jan Detail'!$Z:$Z,MATCH($A145,'Jan Detail'!$A:$A,0)))</f>
        <v/>
      </c>
      <c r="I145" s="106" t="str">
        <f>IF($B145="","",INDEX('Feb Detail'!$Y:$Y,MATCH($A145,'Feb Detail'!$A:$A,0)))</f>
        <v/>
      </c>
      <c r="J145" s="106" t="str">
        <f>IF($B145="","",INDEX('Feb Detail'!$Z:$Z,MATCH($A145,'Feb Detail'!$A:$A,0)))</f>
        <v/>
      </c>
      <c r="K145" s="106" t="str">
        <f>IF($B145="","",INDEX('Mar Detail'!$Y:$Y,MATCH($A145,'Mar Detail'!$A:$A,0)))</f>
        <v/>
      </c>
      <c r="L145" s="106" t="str">
        <f>IF($B145="","",INDEX('Mar Detail'!$Z:$Z,MATCH($A145,'Mar Detail'!$A:$A,0)))</f>
        <v/>
      </c>
      <c r="M145" s="106" t="str">
        <f>IF($B145="","",INDEX('Apr Detail'!$Y:$Y,MATCH($A145,'Apr Detail'!$A:$A,0)))</f>
        <v/>
      </c>
      <c r="N145" s="106" t="str">
        <f>IF($B145="","",INDEX('Apr Detail'!$Z:$Z,MATCH($A145,'Apr Detail'!$A:$A,0)))</f>
        <v/>
      </c>
      <c r="O145" s="106" t="str">
        <f>IF($B145="","",INDEX('May Detail'!$Y:$Y,MATCH($A145,'May Detail'!$A:$A,0)))</f>
        <v/>
      </c>
      <c r="P145" s="106" t="str">
        <f>IF($B145="","",INDEX('May Detail'!$Z:$Z,MATCH($A145,'May Detail'!$A:$A,0)))</f>
        <v/>
      </c>
      <c r="Q145" s="106" t="str">
        <f>IF($B145="","",INDEX('Jun Detail'!$Y:$Y,MATCH($A145,'Jun Detail'!$A:$A,0)))</f>
        <v/>
      </c>
      <c r="R145" s="106" t="str">
        <f>IF($B145="","",INDEX('Jun Detail'!$Z:$Z,MATCH($A145,'Jun Detail'!$A:$A,0)))</f>
        <v/>
      </c>
      <c r="S145" s="106" t="str">
        <f>IF($B145="","",INDEX('Jul Detail'!$Y:$Y,MATCH($A145,'Jul Detail'!$A:$A,0)))</f>
        <v/>
      </c>
      <c r="T145" s="106" t="str">
        <f>IF($B145="","",INDEX('Jul Detail'!$Z:$Z,MATCH($A145,'Jul Detail'!$A:$A,0)))</f>
        <v/>
      </c>
      <c r="U145" s="106" t="str" cm="1">
        <f t="array" ref="U145">IF($B145="","",IFERROR(SUMPRODUCT(--(Attendance!$E$2:$BI$2&lt;&gt;""),--(LOWER(IFERROR(INDEX(Attendance!$E:$BI,MATCH($A145,Attendance!$A:$A,0),0),""))="x"))/SUMPRODUCT(--(Attendance!$E$2:$BI$2&lt;&gt;"")),0))</f>
        <v/>
      </c>
      <c r="V145" s="106" t="str" cm="1">
        <f t="array" ref="V145">IF($B145="","",IFERROR(SUMPRODUCT(--(Attendance!$E$2:$BI$2=_xlfn.XLOOKUP(1001,'Point System'!$A:$A,'Point System'!$B:$B,"")),--(LOWER(IFERROR(INDEX(Attendance!$E:$BI,MATCH($A145,Attendance!$A:$A,0),0),""))="x"))/SUMPRODUCT(--(Attendance!$E$2:$BI$2=_xlfn.XLOOKUP(1001,'Point System'!$A:$A,'Point System'!$B:$B,""))),0))</f>
        <v/>
      </c>
      <c r="W145" s="39" t="str">
        <f t="shared" si="7"/>
        <v/>
      </c>
      <c r="X145" s="135" t="str">
        <f t="shared" si="8"/>
        <v/>
      </c>
    </row>
    <row r="146" spans="1:24" x14ac:dyDescent="0.25">
      <c r="A146" s="48">
        <f t="shared" si="6"/>
        <v>145</v>
      </c>
      <c r="B146" s="40" t="str">
        <f>IFERROR(INDEX(Attendance!$B:$B,MATCH($A146,Attendance!$A:$A,0)),"")&amp;""</f>
        <v/>
      </c>
      <c r="C146" s="40" t="str">
        <f>IFERROR(INDEX(Attendance!$C:$C,MATCH($A146,Attendance!$A:$A,0)),"")&amp;""</f>
        <v/>
      </c>
      <c r="D146" s="40" t="str">
        <f>IFERROR(INDEX(Attendance!$D:$D,MATCH($A146,Attendance!$A:$A,0)),"")&amp;""</f>
        <v/>
      </c>
      <c r="E146" s="107" t="str">
        <f>IF($B146="","",INDEX('Dec Detail'!$Z:$Z, MATCH($A146,'Dec Detail'!$A:$A, 0)))</f>
        <v/>
      </c>
      <c r="F146" s="107" t="str">
        <f>IF($B146="","",INDEX('Dec Detail'!$Z:$Z,MATCH($A146,'Dec Detail'!$A:$A,0)))</f>
        <v/>
      </c>
      <c r="G146" s="107" t="str">
        <f>IF($B146="","",INDEX('Jan Detail'!$Y:$Y,MATCH($A146,'Jan Detail'!$A:$A,0)))</f>
        <v/>
      </c>
      <c r="H146" s="107" t="str">
        <f>IF($B146="","",INDEX('Jan Detail'!$Z:$Z,MATCH($A146,'Jan Detail'!$A:$A,0)))</f>
        <v/>
      </c>
      <c r="I146" s="107" t="str">
        <f>IF($B146="","",INDEX('Feb Detail'!$Y:$Y,MATCH($A146,'Feb Detail'!$A:$A,0)))</f>
        <v/>
      </c>
      <c r="J146" s="107" t="str">
        <f>IF($B146="","",INDEX('Feb Detail'!$Z:$Z,MATCH($A146,'Feb Detail'!$A:$A,0)))</f>
        <v/>
      </c>
      <c r="K146" s="107" t="str">
        <f>IF($B146="","",INDEX('Mar Detail'!$Y:$Y,MATCH($A146,'Mar Detail'!$A:$A,0)))</f>
        <v/>
      </c>
      <c r="L146" s="107" t="str">
        <f>IF($B146="","",INDEX('Mar Detail'!$Z:$Z,MATCH($A146,'Mar Detail'!$A:$A,0)))</f>
        <v/>
      </c>
      <c r="M146" s="107" t="str">
        <f>IF($B146="","",INDEX('Apr Detail'!$Y:$Y,MATCH($A146,'Apr Detail'!$A:$A,0)))</f>
        <v/>
      </c>
      <c r="N146" s="107" t="str">
        <f>IF($B146="","",INDEX('Apr Detail'!$Z:$Z,MATCH($A146,'Apr Detail'!$A:$A,0)))</f>
        <v/>
      </c>
      <c r="O146" s="107" t="str">
        <f>IF($B146="","",INDEX('May Detail'!$Y:$Y,MATCH($A146,'May Detail'!$A:$A,0)))</f>
        <v/>
      </c>
      <c r="P146" s="107" t="str">
        <f>IF($B146="","",INDEX('May Detail'!$Z:$Z,MATCH($A146,'May Detail'!$A:$A,0)))</f>
        <v/>
      </c>
      <c r="Q146" s="107" t="str">
        <f>IF($B146="","",INDEX('Jun Detail'!$Y:$Y,MATCH($A146,'Jun Detail'!$A:$A,0)))</f>
        <v/>
      </c>
      <c r="R146" s="107" t="str">
        <f>IF($B146="","",INDEX('Jun Detail'!$Z:$Z,MATCH($A146,'Jun Detail'!$A:$A,0)))</f>
        <v/>
      </c>
      <c r="S146" s="107" t="str">
        <f>IF($B146="","",INDEX('Jul Detail'!$Y:$Y,MATCH($A146,'Jul Detail'!$A:$A,0)))</f>
        <v/>
      </c>
      <c r="T146" s="107" t="str">
        <f>IF($B146="","",INDEX('Jul Detail'!$Z:$Z,MATCH($A146,'Jul Detail'!$A:$A,0)))</f>
        <v/>
      </c>
      <c r="U146" s="107" t="str" cm="1">
        <f t="array" ref="U146">IF($B146="","",IFERROR(SUMPRODUCT(--(Attendance!$E$2:$BI$2&lt;&gt;""),--(LOWER(IFERROR(INDEX(Attendance!$E:$BI,MATCH($A146,Attendance!$A:$A,0),0),""))="x"))/SUMPRODUCT(--(Attendance!$E$2:$BI$2&lt;&gt;"")),0))</f>
        <v/>
      </c>
      <c r="V146" s="107" t="str" cm="1">
        <f t="array" ref="V146">IF($B146="","",IFERROR(SUMPRODUCT(--(Attendance!$E$2:$BI$2=_xlfn.XLOOKUP(1001,'Point System'!$A:$A,'Point System'!$B:$B,"")),--(LOWER(IFERROR(INDEX(Attendance!$E:$BI,MATCH($A146,Attendance!$A:$A,0),0),""))="x"))/SUMPRODUCT(--(Attendance!$E$2:$BI$2=_xlfn.XLOOKUP(1001,'Point System'!$A:$A,'Point System'!$B:$B,""))),0))</f>
        <v/>
      </c>
      <c r="W146" s="40" t="str">
        <f t="shared" si="7"/>
        <v/>
      </c>
      <c r="X146" s="136" t="str">
        <f t="shared" si="8"/>
        <v/>
      </c>
    </row>
    <row r="147" spans="1:24" x14ac:dyDescent="0.25">
      <c r="A147" s="47">
        <f t="shared" si="6"/>
        <v>146</v>
      </c>
      <c r="B147" s="39" t="str">
        <f>IFERROR(INDEX(Attendance!$B:$B,MATCH($A147,Attendance!$A:$A,0)),"")&amp;""</f>
        <v/>
      </c>
      <c r="C147" s="39" t="str">
        <f>IFERROR(INDEX(Attendance!$C:$C,MATCH($A147,Attendance!$A:$A,0)),"")&amp;""</f>
        <v/>
      </c>
      <c r="D147" s="39" t="str">
        <f>IFERROR(INDEX(Attendance!$D:$D,MATCH($A147,Attendance!$A:$A,0)),"")&amp;""</f>
        <v/>
      </c>
      <c r="E147" s="106" t="str">
        <f>IF($B147="","",INDEX('Dec Detail'!$Z:$Z, MATCH($A147,'Dec Detail'!$A:$A, 0)))</f>
        <v/>
      </c>
      <c r="F147" s="106" t="str">
        <f>IF($B147="","",INDEX('Dec Detail'!$Z:$Z,MATCH($A147,'Dec Detail'!$A:$A,0)))</f>
        <v/>
      </c>
      <c r="G147" s="106" t="str">
        <f>IF($B147="","",INDEX('Jan Detail'!$Y:$Y,MATCH($A147,'Jan Detail'!$A:$A,0)))</f>
        <v/>
      </c>
      <c r="H147" s="106" t="str">
        <f>IF($B147="","",INDEX('Jan Detail'!$Z:$Z,MATCH($A147,'Jan Detail'!$A:$A,0)))</f>
        <v/>
      </c>
      <c r="I147" s="106" t="str">
        <f>IF($B147="","",INDEX('Feb Detail'!$Y:$Y,MATCH($A147,'Feb Detail'!$A:$A,0)))</f>
        <v/>
      </c>
      <c r="J147" s="106" t="str">
        <f>IF($B147="","",INDEX('Feb Detail'!$Z:$Z,MATCH($A147,'Feb Detail'!$A:$A,0)))</f>
        <v/>
      </c>
      <c r="K147" s="106" t="str">
        <f>IF($B147="","",INDEX('Mar Detail'!$Y:$Y,MATCH($A147,'Mar Detail'!$A:$A,0)))</f>
        <v/>
      </c>
      <c r="L147" s="106" t="str">
        <f>IF($B147="","",INDEX('Mar Detail'!$Z:$Z,MATCH($A147,'Mar Detail'!$A:$A,0)))</f>
        <v/>
      </c>
      <c r="M147" s="106" t="str">
        <f>IF($B147="","",INDEX('Apr Detail'!$Y:$Y,MATCH($A147,'Apr Detail'!$A:$A,0)))</f>
        <v/>
      </c>
      <c r="N147" s="106" t="str">
        <f>IF($B147="","",INDEX('Apr Detail'!$Z:$Z,MATCH($A147,'Apr Detail'!$A:$A,0)))</f>
        <v/>
      </c>
      <c r="O147" s="106" t="str">
        <f>IF($B147="","",INDEX('May Detail'!$Y:$Y,MATCH($A147,'May Detail'!$A:$A,0)))</f>
        <v/>
      </c>
      <c r="P147" s="106" t="str">
        <f>IF($B147="","",INDEX('May Detail'!$Z:$Z,MATCH($A147,'May Detail'!$A:$A,0)))</f>
        <v/>
      </c>
      <c r="Q147" s="106" t="str">
        <f>IF($B147="","",INDEX('Jun Detail'!$Y:$Y,MATCH($A147,'Jun Detail'!$A:$A,0)))</f>
        <v/>
      </c>
      <c r="R147" s="106" t="str">
        <f>IF($B147="","",INDEX('Jun Detail'!$Z:$Z,MATCH($A147,'Jun Detail'!$A:$A,0)))</f>
        <v/>
      </c>
      <c r="S147" s="106" t="str">
        <f>IF($B147="","",INDEX('Jul Detail'!$Y:$Y,MATCH($A147,'Jul Detail'!$A:$A,0)))</f>
        <v/>
      </c>
      <c r="T147" s="106" t="str">
        <f>IF($B147="","",INDEX('Jul Detail'!$Z:$Z,MATCH($A147,'Jul Detail'!$A:$A,0)))</f>
        <v/>
      </c>
      <c r="U147" s="106" t="str" cm="1">
        <f t="array" ref="U147">IF($B147="","",IFERROR(SUMPRODUCT(--(Attendance!$E$2:$BI$2&lt;&gt;""),--(LOWER(IFERROR(INDEX(Attendance!$E:$BI,MATCH($A147,Attendance!$A:$A,0),0),""))="x"))/SUMPRODUCT(--(Attendance!$E$2:$BI$2&lt;&gt;"")),0))</f>
        <v/>
      </c>
      <c r="V147" s="106" t="str" cm="1">
        <f t="array" ref="V147">IF($B147="","",IFERROR(SUMPRODUCT(--(Attendance!$E$2:$BI$2=_xlfn.XLOOKUP(1001,'Point System'!$A:$A,'Point System'!$B:$B,"")),--(LOWER(IFERROR(INDEX(Attendance!$E:$BI,MATCH($A147,Attendance!$A:$A,0),0),""))="x"))/SUMPRODUCT(--(Attendance!$E$2:$BI$2=_xlfn.XLOOKUP(1001,'Point System'!$A:$A,'Point System'!$B:$B,""))),0))</f>
        <v/>
      </c>
      <c r="W147" s="39" t="str">
        <f t="shared" si="7"/>
        <v/>
      </c>
      <c r="X147" s="135" t="str">
        <f t="shared" si="8"/>
        <v/>
      </c>
    </row>
    <row r="148" spans="1:24" x14ac:dyDescent="0.25">
      <c r="A148" s="48">
        <f t="shared" si="6"/>
        <v>147</v>
      </c>
      <c r="B148" s="40" t="str">
        <f>IFERROR(INDEX(Attendance!$B:$B,MATCH($A148,Attendance!$A:$A,0)),"")&amp;""</f>
        <v/>
      </c>
      <c r="C148" s="40" t="str">
        <f>IFERROR(INDEX(Attendance!$C:$C,MATCH($A148,Attendance!$A:$A,0)),"")&amp;""</f>
        <v/>
      </c>
      <c r="D148" s="40" t="str">
        <f>IFERROR(INDEX(Attendance!$D:$D,MATCH($A148,Attendance!$A:$A,0)),"")&amp;""</f>
        <v/>
      </c>
      <c r="E148" s="107" t="str">
        <f>IF($B148="","",INDEX('Dec Detail'!$Z:$Z, MATCH($A148,'Dec Detail'!$A:$A, 0)))</f>
        <v/>
      </c>
      <c r="F148" s="107" t="str">
        <f>IF($B148="","",INDEX('Dec Detail'!$Z:$Z,MATCH($A148,'Dec Detail'!$A:$A,0)))</f>
        <v/>
      </c>
      <c r="G148" s="107" t="str">
        <f>IF($B148="","",INDEX('Jan Detail'!$Y:$Y,MATCH($A148,'Jan Detail'!$A:$A,0)))</f>
        <v/>
      </c>
      <c r="H148" s="107" t="str">
        <f>IF($B148="","",INDEX('Jan Detail'!$Z:$Z,MATCH($A148,'Jan Detail'!$A:$A,0)))</f>
        <v/>
      </c>
      <c r="I148" s="107" t="str">
        <f>IF($B148="","",INDEX('Feb Detail'!$Y:$Y,MATCH($A148,'Feb Detail'!$A:$A,0)))</f>
        <v/>
      </c>
      <c r="J148" s="107" t="str">
        <f>IF($B148="","",INDEX('Feb Detail'!$Z:$Z,MATCH($A148,'Feb Detail'!$A:$A,0)))</f>
        <v/>
      </c>
      <c r="K148" s="107" t="str">
        <f>IF($B148="","",INDEX('Mar Detail'!$Y:$Y,MATCH($A148,'Mar Detail'!$A:$A,0)))</f>
        <v/>
      </c>
      <c r="L148" s="107" t="str">
        <f>IF($B148="","",INDEX('Mar Detail'!$Z:$Z,MATCH($A148,'Mar Detail'!$A:$A,0)))</f>
        <v/>
      </c>
      <c r="M148" s="107" t="str">
        <f>IF($B148="","",INDEX('Apr Detail'!$Y:$Y,MATCH($A148,'Apr Detail'!$A:$A,0)))</f>
        <v/>
      </c>
      <c r="N148" s="107" t="str">
        <f>IF($B148="","",INDEX('Apr Detail'!$Z:$Z,MATCH($A148,'Apr Detail'!$A:$A,0)))</f>
        <v/>
      </c>
      <c r="O148" s="107" t="str">
        <f>IF($B148="","",INDEX('May Detail'!$Y:$Y,MATCH($A148,'May Detail'!$A:$A,0)))</f>
        <v/>
      </c>
      <c r="P148" s="107" t="str">
        <f>IF($B148="","",INDEX('May Detail'!$Z:$Z,MATCH($A148,'May Detail'!$A:$A,0)))</f>
        <v/>
      </c>
      <c r="Q148" s="107" t="str">
        <f>IF($B148="","",INDEX('Jun Detail'!$Y:$Y,MATCH($A148,'Jun Detail'!$A:$A,0)))</f>
        <v/>
      </c>
      <c r="R148" s="107" t="str">
        <f>IF($B148="","",INDEX('Jun Detail'!$Z:$Z,MATCH($A148,'Jun Detail'!$A:$A,0)))</f>
        <v/>
      </c>
      <c r="S148" s="107" t="str">
        <f>IF($B148="","",INDEX('Jul Detail'!$Y:$Y,MATCH($A148,'Jul Detail'!$A:$A,0)))</f>
        <v/>
      </c>
      <c r="T148" s="107" t="str">
        <f>IF($B148="","",INDEX('Jul Detail'!$Z:$Z,MATCH($A148,'Jul Detail'!$A:$A,0)))</f>
        <v/>
      </c>
      <c r="U148" s="107" t="str" cm="1">
        <f t="array" ref="U148">IF($B148="","",IFERROR(SUMPRODUCT(--(Attendance!$E$2:$BI$2&lt;&gt;""),--(LOWER(IFERROR(INDEX(Attendance!$E:$BI,MATCH($A148,Attendance!$A:$A,0),0),""))="x"))/SUMPRODUCT(--(Attendance!$E$2:$BI$2&lt;&gt;"")),0))</f>
        <v/>
      </c>
      <c r="V148" s="107" t="str" cm="1">
        <f t="array" ref="V148">IF($B148="","",IFERROR(SUMPRODUCT(--(Attendance!$E$2:$BI$2=_xlfn.XLOOKUP(1001,'Point System'!$A:$A,'Point System'!$B:$B,"")),--(LOWER(IFERROR(INDEX(Attendance!$E:$BI,MATCH($A148,Attendance!$A:$A,0),0),""))="x"))/SUMPRODUCT(--(Attendance!$E$2:$BI$2=_xlfn.XLOOKUP(1001,'Point System'!$A:$A,'Point System'!$B:$B,""))),0))</f>
        <v/>
      </c>
      <c r="W148" s="40" t="str">
        <f t="shared" si="7"/>
        <v/>
      </c>
      <c r="X148" s="136" t="str">
        <f t="shared" si="8"/>
        <v/>
      </c>
    </row>
    <row r="149" spans="1:24" x14ac:dyDescent="0.25">
      <c r="A149" s="47">
        <f t="shared" si="6"/>
        <v>148</v>
      </c>
      <c r="B149" s="39" t="str">
        <f>IFERROR(INDEX(Attendance!$B:$B,MATCH($A149,Attendance!$A:$A,0)),"")&amp;""</f>
        <v/>
      </c>
      <c r="C149" s="39" t="str">
        <f>IFERROR(INDEX(Attendance!$C:$C,MATCH($A149,Attendance!$A:$A,0)),"")&amp;""</f>
        <v/>
      </c>
      <c r="D149" s="39" t="str">
        <f>IFERROR(INDEX(Attendance!$D:$D,MATCH($A149,Attendance!$A:$A,0)),"")&amp;""</f>
        <v/>
      </c>
      <c r="E149" s="106" t="str">
        <f>IF($B149="","",INDEX('Dec Detail'!$Z:$Z, MATCH($A149,'Dec Detail'!$A:$A, 0)))</f>
        <v/>
      </c>
      <c r="F149" s="106" t="str">
        <f>IF($B149="","",INDEX('Dec Detail'!$Z:$Z,MATCH($A149,'Dec Detail'!$A:$A,0)))</f>
        <v/>
      </c>
      <c r="G149" s="106" t="str">
        <f>IF($B149="","",INDEX('Jan Detail'!$Y:$Y,MATCH($A149,'Jan Detail'!$A:$A,0)))</f>
        <v/>
      </c>
      <c r="H149" s="106" t="str">
        <f>IF($B149="","",INDEX('Jan Detail'!$Z:$Z,MATCH($A149,'Jan Detail'!$A:$A,0)))</f>
        <v/>
      </c>
      <c r="I149" s="106" t="str">
        <f>IF($B149="","",INDEX('Feb Detail'!$Y:$Y,MATCH($A149,'Feb Detail'!$A:$A,0)))</f>
        <v/>
      </c>
      <c r="J149" s="106" t="str">
        <f>IF($B149="","",INDEX('Feb Detail'!$Z:$Z,MATCH($A149,'Feb Detail'!$A:$A,0)))</f>
        <v/>
      </c>
      <c r="K149" s="106" t="str">
        <f>IF($B149="","",INDEX('Mar Detail'!$Y:$Y,MATCH($A149,'Mar Detail'!$A:$A,0)))</f>
        <v/>
      </c>
      <c r="L149" s="106" t="str">
        <f>IF($B149="","",INDEX('Mar Detail'!$Z:$Z,MATCH($A149,'Mar Detail'!$A:$A,0)))</f>
        <v/>
      </c>
      <c r="M149" s="106" t="str">
        <f>IF($B149="","",INDEX('Apr Detail'!$Y:$Y,MATCH($A149,'Apr Detail'!$A:$A,0)))</f>
        <v/>
      </c>
      <c r="N149" s="106" t="str">
        <f>IF($B149="","",INDEX('Apr Detail'!$Z:$Z,MATCH($A149,'Apr Detail'!$A:$A,0)))</f>
        <v/>
      </c>
      <c r="O149" s="106" t="str">
        <f>IF($B149="","",INDEX('May Detail'!$Y:$Y,MATCH($A149,'May Detail'!$A:$A,0)))</f>
        <v/>
      </c>
      <c r="P149" s="106" t="str">
        <f>IF($B149="","",INDEX('May Detail'!$Z:$Z,MATCH($A149,'May Detail'!$A:$A,0)))</f>
        <v/>
      </c>
      <c r="Q149" s="106" t="str">
        <f>IF($B149="","",INDEX('Jun Detail'!$Y:$Y,MATCH($A149,'Jun Detail'!$A:$A,0)))</f>
        <v/>
      </c>
      <c r="R149" s="106" t="str">
        <f>IF($B149="","",INDEX('Jun Detail'!$Z:$Z,MATCH($A149,'Jun Detail'!$A:$A,0)))</f>
        <v/>
      </c>
      <c r="S149" s="106" t="str">
        <f>IF($B149="","",INDEX('Jul Detail'!$Y:$Y,MATCH($A149,'Jul Detail'!$A:$A,0)))</f>
        <v/>
      </c>
      <c r="T149" s="106" t="str">
        <f>IF($B149="","",INDEX('Jul Detail'!$Z:$Z,MATCH($A149,'Jul Detail'!$A:$A,0)))</f>
        <v/>
      </c>
      <c r="U149" s="106" t="str" cm="1">
        <f t="array" ref="U149">IF($B149="","",IFERROR(SUMPRODUCT(--(Attendance!$E$2:$BI$2&lt;&gt;""),--(LOWER(IFERROR(INDEX(Attendance!$E:$BI,MATCH($A149,Attendance!$A:$A,0),0),""))="x"))/SUMPRODUCT(--(Attendance!$E$2:$BI$2&lt;&gt;"")),0))</f>
        <v/>
      </c>
      <c r="V149" s="106" t="str" cm="1">
        <f t="array" ref="V149">IF($B149="","",IFERROR(SUMPRODUCT(--(Attendance!$E$2:$BI$2=_xlfn.XLOOKUP(1001,'Point System'!$A:$A,'Point System'!$B:$B,"")),--(LOWER(IFERROR(INDEX(Attendance!$E:$BI,MATCH($A149,Attendance!$A:$A,0),0),""))="x"))/SUMPRODUCT(--(Attendance!$E$2:$BI$2=_xlfn.XLOOKUP(1001,'Point System'!$A:$A,'Point System'!$B:$B,""))),0))</f>
        <v/>
      </c>
      <c r="W149" s="39" t="str">
        <f t="shared" si="7"/>
        <v/>
      </c>
      <c r="X149" s="135" t="str">
        <f t="shared" si="8"/>
        <v/>
      </c>
    </row>
    <row r="150" spans="1:24" x14ac:dyDescent="0.25">
      <c r="A150" s="48">
        <f t="shared" si="6"/>
        <v>149</v>
      </c>
      <c r="B150" s="40" t="str">
        <f>IFERROR(INDEX(Attendance!$B:$B,MATCH($A150,Attendance!$A:$A,0)),"")&amp;""</f>
        <v/>
      </c>
      <c r="C150" s="40" t="str">
        <f>IFERROR(INDEX(Attendance!$C:$C,MATCH($A150,Attendance!$A:$A,0)),"")&amp;""</f>
        <v/>
      </c>
      <c r="D150" s="40" t="str">
        <f>IFERROR(INDEX(Attendance!$D:$D,MATCH($A150,Attendance!$A:$A,0)),"")&amp;""</f>
        <v/>
      </c>
      <c r="E150" s="107" t="str">
        <f>IF($B150="","",INDEX('Dec Detail'!$Z:$Z, MATCH($A150,'Dec Detail'!$A:$A, 0)))</f>
        <v/>
      </c>
      <c r="F150" s="107" t="str">
        <f>IF($B150="","",INDEX('Dec Detail'!$Z:$Z,MATCH($A150,'Dec Detail'!$A:$A,0)))</f>
        <v/>
      </c>
      <c r="G150" s="107" t="str">
        <f>IF($B150="","",INDEX('Jan Detail'!$Y:$Y,MATCH($A150,'Jan Detail'!$A:$A,0)))</f>
        <v/>
      </c>
      <c r="H150" s="107" t="str">
        <f>IF($B150="","",INDEX('Jan Detail'!$Z:$Z,MATCH($A150,'Jan Detail'!$A:$A,0)))</f>
        <v/>
      </c>
      <c r="I150" s="107" t="str">
        <f>IF($B150="","",INDEX('Feb Detail'!$Y:$Y,MATCH($A150,'Feb Detail'!$A:$A,0)))</f>
        <v/>
      </c>
      <c r="J150" s="107" t="str">
        <f>IF($B150="","",INDEX('Feb Detail'!$Z:$Z,MATCH($A150,'Feb Detail'!$A:$A,0)))</f>
        <v/>
      </c>
      <c r="K150" s="107" t="str">
        <f>IF($B150="","",INDEX('Mar Detail'!$Y:$Y,MATCH($A150,'Mar Detail'!$A:$A,0)))</f>
        <v/>
      </c>
      <c r="L150" s="107" t="str">
        <f>IF($B150="","",INDEX('Mar Detail'!$Z:$Z,MATCH($A150,'Mar Detail'!$A:$A,0)))</f>
        <v/>
      </c>
      <c r="M150" s="107" t="str">
        <f>IF($B150="","",INDEX('Apr Detail'!$Y:$Y,MATCH($A150,'Apr Detail'!$A:$A,0)))</f>
        <v/>
      </c>
      <c r="N150" s="107" t="str">
        <f>IF($B150="","",INDEX('Apr Detail'!$Z:$Z,MATCH($A150,'Apr Detail'!$A:$A,0)))</f>
        <v/>
      </c>
      <c r="O150" s="107" t="str">
        <f>IF($B150="","",INDEX('May Detail'!$Y:$Y,MATCH($A150,'May Detail'!$A:$A,0)))</f>
        <v/>
      </c>
      <c r="P150" s="107" t="str">
        <f>IF($B150="","",INDEX('May Detail'!$Z:$Z,MATCH($A150,'May Detail'!$A:$A,0)))</f>
        <v/>
      </c>
      <c r="Q150" s="107" t="str">
        <f>IF($B150="","",INDEX('Jun Detail'!$Y:$Y,MATCH($A150,'Jun Detail'!$A:$A,0)))</f>
        <v/>
      </c>
      <c r="R150" s="107" t="str">
        <f>IF($B150="","",INDEX('Jun Detail'!$Z:$Z,MATCH($A150,'Jun Detail'!$A:$A,0)))</f>
        <v/>
      </c>
      <c r="S150" s="107" t="str">
        <f>IF($B150="","",INDEX('Jul Detail'!$Y:$Y,MATCH($A150,'Jul Detail'!$A:$A,0)))</f>
        <v/>
      </c>
      <c r="T150" s="107" t="str">
        <f>IF($B150="","",INDEX('Jul Detail'!$Z:$Z,MATCH($A150,'Jul Detail'!$A:$A,0)))</f>
        <v/>
      </c>
      <c r="U150" s="107" t="str" cm="1">
        <f t="array" ref="U150">IF($B150="","",IFERROR(SUMPRODUCT(--(Attendance!$E$2:$BI$2&lt;&gt;""),--(LOWER(IFERROR(INDEX(Attendance!$E:$BI,MATCH($A150,Attendance!$A:$A,0),0),""))="x"))/SUMPRODUCT(--(Attendance!$E$2:$BI$2&lt;&gt;"")),0))</f>
        <v/>
      </c>
      <c r="V150" s="107" t="str" cm="1">
        <f t="array" ref="V150">IF($B150="","",IFERROR(SUMPRODUCT(--(Attendance!$E$2:$BI$2=_xlfn.XLOOKUP(1001,'Point System'!$A:$A,'Point System'!$B:$B,"")),--(LOWER(IFERROR(INDEX(Attendance!$E:$BI,MATCH($A150,Attendance!$A:$A,0),0),""))="x"))/SUMPRODUCT(--(Attendance!$E$2:$BI$2=_xlfn.XLOOKUP(1001,'Point System'!$A:$A,'Point System'!$B:$B,""))),0))</f>
        <v/>
      </c>
      <c r="W150" s="40" t="str">
        <f t="shared" si="7"/>
        <v/>
      </c>
      <c r="X150" s="136" t="str">
        <f t="shared" si="8"/>
        <v/>
      </c>
    </row>
    <row r="151" spans="1:24" ht="15.75" thickBot="1" x14ac:dyDescent="0.3">
      <c r="A151" s="137">
        <f t="shared" si="6"/>
        <v>150</v>
      </c>
      <c r="B151" s="138" t="str">
        <f>IFERROR(INDEX(Attendance!$B:$B,MATCH($A151,Attendance!$A:$A,0)),"")&amp;""</f>
        <v/>
      </c>
      <c r="C151" s="138" t="str">
        <f>IFERROR(INDEX(Attendance!$C:$C,MATCH($A151,Attendance!$A:$A,0)),"")&amp;""</f>
        <v/>
      </c>
      <c r="D151" s="138" t="str">
        <f>IFERROR(INDEX(Attendance!$D:$D,MATCH($A151,Attendance!$A:$A,0)),"")&amp;""</f>
        <v/>
      </c>
      <c r="E151" s="139" t="str">
        <f>IF($B151="","",INDEX('Dec Detail'!$Z:$Z, MATCH($A151,'Dec Detail'!$A:$A, 0)))</f>
        <v/>
      </c>
      <c r="F151" s="139" t="str">
        <f>IF($B151="","",INDEX('Dec Detail'!$Z:$Z,MATCH($A151,'Dec Detail'!$A:$A,0)))</f>
        <v/>
      </c>
      <c r="G151" s="139" t="str">
        <f>IF($B151="","",INDEX('Jan Detail'!$Y:$Y,MATCH($A151,'Jan Detail'!$A:$A,0)))</f>
        <v/>
      </c>
      <c r="H151" s="139" t="str">
        <f>IF($B151="","",INDEX('Jan Detail'!$Z:$Z,MATCH($A151,'Jan Detail'!$A:$A,0)))</f>
        <v/>
      </c>
      <c r="I151" s="139" t="str">
        <f>IF($B151="","",INDEX('Feb Detail'!$Y:$Y,MATCH($A151,'Feb Detail'!$A:$A,0)))</f>
        <v/>
      </c>
      <c r="J151" s="139" t="str">
        <f>IF($B151="","",INDEX('Feb Detail'!$Z:$Z,MATCH($A151,'Feb Detail'!$A:$A,0)))</f>
        <v/>
      </c>
      <c r="K151" s="139" t="str">
        <f>IF($B151="","",INDEX('Mar Detail'!$Y:$Y,MATCH($A151,'Mar Detail'!$A:$A,0)))</f>
        <v/>
      </c>
      <c r="L151" s="139" t="str">
        <f>IF($B151="","",INDEX('Mar Detail'!$Z:$Z,MATCH($A151,'Mar Detail'!$A:$A,0)))</f>
        <v/>
      </c>
      <c r="M151" s="139" t="str">
        <f>IF($B151="","",INDEX('Apr Detail'!$Y:$Y,MATCH($A151,'Apr Detail'!$A:$A,0)))</f>
        <v/>
      </c>
      <c r="N151" s="139" t="str">
        <f>IF($B151="","",INDEX('Apr Detail'!$Z:$Z,MATCH($A151,'Apr Detail'!$A:$A,0)))</f>
        <v/>
      </c>
      <c r="O151" s="139" t="str">
        <f>IF($B151="","",INDEX('May Detail'!$Y:$Y,MATCH($A151,'May Detail'!$A:$A,0)))</f>
        <v/>
      </c>
      <c r="P151" s="139" t="str">
        <f>IF($B151="","",INDEX('May Detail'!$Z:$Z,MATCH($A151,'May Detail'!$A:$A,0)))</f>
        <v/>
      </c>
      <c r="Q151" s="139" t="str">
        <f>IF($B151="","",INDEX('Jun Detail'!$Y:$Y,MATCH($A151,'Jun Detail'!$A:$A,0)))</f>
        <v/>
      </c>
      <c r="R151" s="139" t="str">
        <f>IF($B151="","",INDEX('Jun Detail'!$Z:$Z,MATCH($A151,'Jun Detail'!$A:$A,0)))</f>
        <v/>
      </c>
      <c r="S151" s="139" t="str">
        <f>IF($B151="","",INDEX('Jul Detail'!$Y:$Y,MATCH($A151,'Jul Detail'!$A:$A,0)))</f>
        <v/>
      </c>
      <c r="T151" s="139" t="str">
        <f>IF($B151="","",INDEX('Jul Detail'!$Z:$Z,MATCH($A151,'Jul Detail'!$A:$A,0)))</f>
        <v/>
      </c>
      <c r="U151" s="139" t="str" cm="1">
        <f t="array" ref="U151">IF($B151="","",IFERROR(SUMPRODUCT(--(Attendance!$E$2:$BI$2&lt;&gt;""),--(LOWER(IFERROR(INDEX(Attendance!$E:$BI,MATCH($A151,Attendance!$A:$A,0),0),""))="x"))/SUMPRODUCT(--(Attendance!$E$2:$BI$2&lt;&gt;"")),0))</f>
        <v/>
      </c>
      <c r="V151" s="139" t="str" cm="1">
        <f t="array" ref="V151">IF($B151="","",IFERROR(SUMPRODUCT(--(Attendance!$E$2:$BI$2=_xlfn.XLOOKUP(1001,'Point System'!$A:$A,'Point System'!$B:$B,"")),--(LOWER(IFERROR(INDEX(Attendance!$E:$BI,MATCH($A151,Attendance!$A:$A,0),0),""))="x"))/SUMPRODUCT(--(Attendance!$E$2:$BI$2=_xlfn.XLOOKUP(1001,'Point System'!$A:$A,'Point System'!$B:$B,""))),0))</f>
        <v/>
      </c>
      <c r="W151" s="138" t="str">
        <f t="shared" ref="W151" si="9">IFERROR(IF(OR(U151="",U151&lt;=0),"",1+COUNTIFS($U$2:$U$151,"&gt;"&amp;U151,$U$2:$U$151,"&gt;0")),"")</f>
        <v/>
      </c>
      <c r="X151" s="140" t="str">
        <f t="shared" ref="X151" si="10">IFERROR(IF(OR(V151="",V151&lt;=0),"",1+COUNTIFS($V$2:$V$151,"&gt;"&amp;V151,$V$2:$V$151,"&gt;0")),"")</f>
        <v/>
      </c>
    </row>
  </sheetData>
  <sheetProtection algorithmName="SHA-512" hashValue="yeR7v123RQagvDKVrkj+klBgIs9Qih0CuZY2Gy4eCf6afjx8kGBfeUXTbezFppIIHMexsGSUqIHeWb4FnFbBYw==" saltValue="1bEMxROoIYTd5ekce5Q57Q==" spinCount="100000" sheet="1" sort="0" autoFilter="0"/>
  <pageMargins left="0.75" right="0.75" top="1" bottom="1" header="0.5" footer="0.5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43528-B835-4ACD-B385-28202848D3D4}">
  <sheetPr codeName="Sheet8"/>
  <dimension ref="A1:X151"/>
  <sheetViews>
    <sheetView topLeftCell="B1" workbookViewId="0">
      <selection activeCell="B2" sqref="B2"/>
    </sheetView>
  </sheetViews>
  <sheetFormatPr defaultRowHeight="15" x14ac:dyDescent="0.25"/>
  <cols>
    <col min="1" max="1" width="10.7109375" hidden="1" customWidth="1"/>
    <col min="2" max="2" width="12.28515625" customWidth="1"/>
    <col min="3" max="3" width="12.7109375" customWidth="1"/>
    <col min="4" max="4" width="10.7109375" customWidth="1"/>
    <col min="5" max="5" width="11.5703125" customWidth="1"/>
    <col min="6" max="6" width="10.7109375" customWidth="1"/>
    <col min="7" max="7" width="11.140625" customWidth="1"/>
    <col min="8" max="8" width="10.7109375" customWidth="1"/>
    <col min="9" max="9" width="11.5703125" customWidth="1"/>
    <col min="10" max="10" width="10.7109375" customWidth="1"/>
    <col min="11" max="11" width="11.85546875" customWidth="1"/>
    <col min="12" max="12" width="10.7109375" customWidth="1"/>
    <col min="13" max="13" width="11.42578125" customWidth="1"/>
    <col min="14" max="14" width="10.7109375" customWidth="1"/>
    <col min="15" max="15" width="12.140625" customWidth="1"/>
    <col min="16" max="16" width="10.7109375" customWidth="1"/>
    <col min="17" max="17" width="11.28515625" customWidth="1"/>
    <col min="18" max="20" width="10.7109375" customWidth="1"/>
    <col min="21" max="21" width="12.7109375" customWidth="1"/>
    <col min="22" max="22" width="12.85546875" style="4" customWidth="1"/>
    <col min="23" max="23" width="15.42578125" style="3" customWidth="1"/>
    <col min="24" max="24" width="15.5703125" style="3" customWidth="1"/>
  </cols>
  <sheetData>
    <row r="1" spans="1:24" x14ac:dyDescent="0.25">
      <c r="A1" s="49" t="s">
        <v>0</v>
      </c>
      <c r="B1" s="108" t="s">
        <v>1</v>
      </c>
      <c r="C1" s="108" t="s">
        <v>2</v>
      </c>
      <c r="D1" s="132" t="s">
        <v>3</v>
      </c>
      <c r="E1" s="109" t="s">
        <v>27</v>
      </c>
      <c r="F1" s="109" t="s">
        <v>28</v>
      </c>
      <c r="G1" s="109" t="s">
        <v>29</v>
      </c>
      <c r="H1" s="109" t="s">
        <v>30</v>
      </c>
      <c r="I1" s="109" t="s">
        <v>31</v>
      </c>
      <c r="J1" s="109" t="s">
        <v>32</v>
      </c>
      <c r="K1" s="109" t="s">
        <v>33</v>
      </c>
      <c r="L1" s="109" t="s">
        <v>34</v>
      </c>
      <c r="M1" s="109" t="s">
        <v>35</v>
      </c>
      <c r="N1" s="109" t="s">
        <v>36</v>
      </c>
      <c r="O1" s="109" t="s">
        <v>37</v>
      </c>
      <c r="P1" s="109" t="s">
        <v>38</v>
      </c>
      <c r="Q1" s="109" t="s">
        <v>39</v>
      </c>
      <c r="R1" s="109" t="s">
        <v>40</v>
      </c>
      <c r="S1" s="109" t="s">
        <v>41</v>
      </c>
      <c r="T1" s="109" t="s">
        <v>42</v>
      </c>
      <c r="U1" s="109" t="s">
        <v>43</v>
      </c>
      <c r="V1" s="110" t="s">
        <v>44</v>
      </c>
      <c r="W1" s="109" t="s">
        <v>97</v>
      </c>
      <c r="X1" s="111" t="s">
        <v>96</v>
      </c>
    </row>
    <row r="2" spans="1:24" x14ac:dyDescent="0.25">
      <c r="A2" s="50" cm="1">
        <f t="array" ref="A2:X151">_xlfn.SORTBY('Attendance %'!A2:X151,IF('Attendance %'!B2:B151="","ZZZZZZ",'Attendance %'!B2:B151),1)</f>
        <v>1</v>
      </c>
      <c r="B2" s="145" t="str">
        <v/>
      </c>
      <c r="C2" s="145" t="str">
        <v/>
      </c>
      <c r="D2" s="146" t="str">
        <v/>
      </c>
      <c r="E2" s="146" t="str">
        <v/>
      </c>
      <c r="F2" s="146" t="str">
        <v/>
      </c>
      <c r="G2" s="146" t="str">
        <v/>
      </c>
      <c r="H2" s="146" t="str">
        <v/>
      </c>
      <c r="I2" s="146" t="str">
        <v/>
      </c>
      <c r="J2" s="146" t="str">
        <v/>
      </c>
      <c r="K2" s="146" t="str">
        <v/>
      </c>
      <c r="L2" s="146" t="str">
        <v/>
      </c>
      <c r="M2" s="146" t="str">
        <v/>
      </c>
      <c r="N2" s="146" t="str">
        <v/>
      </c>
      <c r="O2" s="146" t="str">
        <v/>
      </c>
      <c r="P2" s="146" t="str">
        <v/>
      </c>
      <c r="Q2" s="146" t="str">
        <v/>
      </c>
      <c r="R2" s="146" t="str">
        <v/>
      </c>
      <c r="S2" s="146" t="str">
        <v/>
      </c>
      <c r="T2" s="146" t="str">
        <v/>
      </c>
      <c r="U2" s="146" t="str">
        <v/>
      </c>
      <c r="V2" s="146" t="str">
        <v/>
      </c>
      <c r="W2" s="147" t="str">
        <v/>
      </c>
      <c r="X2" s="148" t="str">
        <v/>
      </c>
    </row>
    <row r="3" spans="1:24" x14ac:dyDescent="0.25">
      <c r="A3" s="50">
        <v>2</v>
      </c>
      <c r="B3" s="149" t="str">
        <v/>
      </c>
      <c r="C3" s="149" t="str">
        <v/>
      </c>
      <c r="D3" s="150" t="str">
        <v/>
      </c>
      <c r="E3" s="150" t="str">
        <v/>
      </c>
      <c r="F3" s="150" t="str">
        <v/>
      </c>
      <c r="G3" s="150" t="str">
        <v/>
      </c>
      <c r="H3" s="150" t="str">
        <v/>
      </c>
      <c r="I3" s="150" t="str">
        <v/>
      </c>
      <c r="J3" s="150" t="str">
        <v/>
      </c>
      <c r="K3" s="150" t="str">
        <v/>
      </c>
      <c r="L3" s="150" t="str">
        <v/>
      </c>
      <c r="M3" s="150" t="str">
        <v/>
      </c>
      <c r="N3" s="150" t="str">
        <v/>
      </c>
      <c r="O3" s="150" t="str">
        <v/>
      </c>
      <c r="P3" s="150" t="str">
        <v/>
      </c>
      <c r="Q3" s="150" t="str">
        <v/>
      </c>
      <c r="R3" s="150" t="str">
        <v/>
      </c>
      <c r="S3" s="150" t="str">
        <v/>
      </c>
      <c r="T3" s="150" t="str">
        <v/>
      </c>
      <c r="U3" s="150" t="str">
        <v/>
      </c>
      <c r="V3" s="150" t="str">
        <v/>
      </c>
      <c r="W3" s="37" t="str">
        <v/>
      </c>
      <c r="X3" s="151" t="str">
        <v/>
      </c>
    </row>
    <row r="4" spans="1:24" x14ac:dyDescent="0.25">
      <c r="A4" s="50">
        <v>3</v>
      </c>
      <c r="B4" s="145" t="str">
        <v/>
      </c>
      <c r="C4" s="145" t="str">
        <v/>
      </c>
      <c r="D4" s="146" t="str">
        <v/>
      </c>
      <c r="E4" s="146" t="str">
        <v/>
      </c>
      <c r="F4" s="146" t="str">
        <v/>
      </c>
      <c r="G4" s="146" t="str">
        <v/>
      </c>
      <c r="H4" s="146" t="str">
        <v/>
      </c>
      <c r="I4" s="146" t="str">
        <v/>
      </c>
      <c r="J4" s="146" t="str">
        <v/>
      </c>
      <c r="K4" s="146" t="str">
        <v/>
      </c>
      <c r="L4" s="146" t="str">
        <v/>
      </c>
      <c r="M4" s="146" t="str">
        <v/>
      </c>
      <c r="N4" s="146" t="str">
        <v/>
      </c>
      <c r="O4" s="146" t="str">
        <v/>
      </c>
      <c r="P4" s="146" t="str">
        <v/>
      </c>
      <c r="Q4" s="146" t="str">
        <v/>
      </c>
      <c r="R4" s="146" t="str">
        <v/>
      </c>
      <c r="S4" s="146" t="str">
        <v/>
      </c>
      <c r="T4" s="146" t="str">
        <v/>
      </c>
      <c r="U4" s="146" t="str">
        <v/>
      </c>
      <c r="V4" s="146" t="str">
        <v/>
      </c>
      <c r="W4" s="147" t="str">
        <v/>
      </c>
      <c r="X4" s="148" t="str">
        <v/>
      </c>
    </row>
    <row r="5" spans="1:24" x14ac:dyDescent="0.25">
      <c r="A5" s="50">
        <v>4</v>
      </c>
      <c r="B5" s="149" t="str">
        <v/>
      </c>
      <c r="C5" s="149" t="str">
        <v/>
      </c>
      <c r="D5" s="150" t="str">
        <v/>
      </c>
      <c r="E5" s="150" t="str">
        <v/>
      </c>
      <c r="F5" s="150" t="str">
        <v/>
      </c>
      <c r="G5" s="150" t="str">
        <v/>
      </c>
      <c r="H5" s="150" t="str">
        <v/>
      </c>
      <c r="I5" s="150" t="str">
        <v/>
      </c>
      <c r="J5" s="150" t="str">
        <v/>
      </c>
      <c r="K5" s="150" t="str">
        <v/>
      </c>
      <c r="L5" s="150" t="str">
        <v/>
      </c>
      <c r="M5" s="150" t="str">
        <v/>
      </c>
      <c r="N5" s="150" t="str">
        <v/>
      </c>
      <c r="O5" s="150" t="str">
        <v/>
      </c>
      <c r="P5" s="150" t="str">
        <v/>
      </c>
      <c r="Q5" s="150" t="str">
        <v/>
      </c>
      <c r="R5" s="150" t="str">
        <v/>
      </c>
      <c r="S5" s="150" t="str">
        <v/>
      </c>
      <c r="T5" s="150" t="str">
        <v/>
      </c>
      <c r="U5" s="150" t="str">
        <v/>
      </c>
      <c r="V5" s="150" t="str">
        <v/>
      </c>
      <c r="W5" s="37" t="str">
        <v/>
      </c>
      <c r="X5" s="151" t="str">
        <v/>
      </c>
    </row>
    <row r="6" spans="1:24" x14ac:dyDescent="0.25">
      <c r="A6" s="50">
        <v>5</v>
      </c>
      <c r="B6" s="145" t="str">
        <v/>
      </c>
      <c r="C6" s="145" t="str">
        <v/>
      </c>
      <c r="D6" s="146" t="str">
        <v/>
      </c>
      <c r="E6" s="146" t="str">
        <v/>
      </c>
      <c r="F6" s="146" t="str">
        <v/>
      </c>
      <c r="G6" s="146" t="str">
        <v/>
      </c>
      <c r="H6" s="146" t="str">
        <v/>
      </c>
      <c r="I6" s="146" t="str">
        <v/>
      </c>
      <c r="J6" s="146" t="str">
        <v/>
      </c>
      <c r="K6" s="146" t="str">
        <v/>
      </c>
      <c r="L6" s="146" t="str">
        <v/>
      </c>
      <c r="M6" s="146" t="str">
        <v/>
      </c>
      <c r="N6" s="146" t="str">
        <v/>
      </c>
      <c r="O6" s="146" t="str">
        <v/>
      </c>
      <c r="P6" s="146" t="str">
        <v/>
      </c>
      <c r="Q6" s="146" t="str">
        <v/>
      </c>
      <c r="R6" s="146" t="str">
        <v/>
      </c>
      <c r="S6" s="146" t="str">
        <v/>
      </c>
      <c r="T6" s="146" t="str">
        <v/>
      </c>
      <c r="U6" s="146" t="str">
        <v/>
      </c>
      <c r="V6" s="146" t="str">
        <v/>
      </c>
      <c r="W6" s="147" t="str">
        <v/>
      </c>
      <c r="X6" s="148" t="str">
        <v/>
      </c>
    </row>
    <row r="7" spans="1:24" x14ac:dyDescent="0.25">
      <c r="A7" s="50">
        <v>6</v>
      </c>
      <c r="B7" s="149" t="str">
        <v/>
      </c>
      <c r="C7" s="149" t="str">
        <v/>
      </c>
      <c r="D7" s="150" t="str">
        <v/>
      </c>
      <c r="E7" s="150" t="str">
        <v/>
      </c>
      <c r="F7" s="150" t="str">
        <v/>
      </c>
      <c r="G7" s="150" t="str">
        <v/>
      </c>
      <c r="H7" s="150" t="str">
        <v/>
      </c>
      <c r="I7" s="150" t="str">
        <v/>
      </c>
      <c r="J7" s="150" t="str">
        <v/>
      </c>
      <c r="K7" s="150" t="str">
        <v/>
      </c>
      <c r="L7" s="150" t="str">
        <v/>
      </c>
      <c r="M7" s="150" t="str">
        <v/>
      </c>
      <c r="N7" s="150" t="str">
        <v/>
      </c>
      <c r="O7" s="150" t="str">
        <v/>
      </c>
      <c r="P7" s="150" t="str">
        <v/>
      </c>
      <c r="Q7" s="150" t="str">
        <v/>
      </c>
      <c r="R7" s="150" t="str">
        <v/>
      </c>
      <c r="S7" s="150" t="str">
        <v/>
      </c>
      <c r="T7" s="150" t="str">
        <v/>
      </c>
      <c r="U7" s="150" t="str">
        <v/>
      </c>
      <c r="V7" s="150" t="str">
        <v/>
      </c>
      <c r="W7" s="37" t="str">
        <v/>
      </c>
      <c r="X7" s="151" t="str">
        <v/>
      </c>
    </row>
    <row r="8" spans="1:24" x14ac:dyDescent="0.25">
      <c r="A8" s="50">
        <v>7</v>
      </c>
      <c r="B8" s="145" t="str">
        <v/>
      </c>
      <c r="C8" s="145" t="str">
        <v/>
      </c>
      <c r="D8" s="146" t="str">
        <v/>
      </c>
      <c r="E8" s="146" t="str">
        <v/>
      </c>
      <c r="F8" s="146" t="str">
        <v/>
      </c>
      <c r="G8" s="146" t="str">
        <v/>
      </c>
      <c r="H8" s="146" t="str">
        <v/>
      </c>
      <c r="I8" s="146" t="str">
        <v/>
      </c>
      <c r="J8" s="146" t="str">
        <v/>
      </c>
      <c r="K8" s="146" t="str">
        <v/>
      </c>
      <c r="L8" s="146" t="str">
        <v/>
      </c>
      <c r="M8" s="146" t="str">
        <v/>
      </c>
      <c r="N8" s="146" t="str">
        <v/>
      </c>
      <c r="O8" s="146" t="str">
        <v/>
      </c>
      <c r="P8" s="146" t="str">
        <v/>
      </c>
      <c r="Q8" s="146" t="str">
        <v/>
      </c>
      <c r="R8" s="146" t="str">
        <v/>
      </c>
      <c r="S8" s="146" t="str">
        <v/>
      </c>
      <c r="T8" s="146" t="str">
        <v/>
      </c>
      <c r="U8" s="146" t="str">
        <v/>
      </c>
      <c r="V8" s="146" t="str">
        <v/>
      </c>
      <c r="W8" s="147" t="str">
        <v/>
      </c>
      <c r="X8" s="148" t="str">
        <v/>
      </c>
    </row>
    <row r="9" spans="1:24" x14ac:dyDescent="0.25">
      <c r="A9" s="50">
        <v>8</v>
      </c>
      <c r="B9" s="149" t="str">
        <v/>
      </c>
      <c r="C9" s="149" t="str">
        <v/>
      </c>
      <c r="D9" s="150" t="str">
        <v/>
      </c>
      <c r="E9" s="150" t="str">
        <v/>
      </c>
      <c r="F9" s="150" t="str">
        <v/>
      </c>
      <c r="G9" s="150" t="str">
        <v/>
      </c>
      <c r="H9" s="150" t="str">
        <v/>
      </c>
      <c r="I9" s="150" t="str">
        <v/>
      </c>
      <c r="J9" s="150" t="str">
        <v/>
      </c>
      <c r="K9" s="150" t="str">
        <v/>
      </c>
      <c r="L9" s="150" t="str">
        <v/>
      </c>
      <c r="M9" s="150" t="str">
        <v/>
      </c>
      <c r="N9" s="150" t="str">
        <v/>
      </c>
      <c r="O9" s="150" t="str">
        <v/>
      </c>
      <c r="P9" s="150" t="str">
        <v/>
      </c>
      <c r="Q9" s="150" t="str">
        <v/>
      </c>
      <c r="R9" s="150" t="str">
        <v/>
      </c>
      <c r="S9" s="150" t="str">
        <v/>
      </c>
      <c r="T9" s="150" t="str">
        <v/>
      </c>
      <c r="U9" s="150" t="str">
        <v/>
      </c>
      <c r="V9" s="150" t="str">
        <v/>
      </c>
      <c r="W9" s="37" t="str">
        <v/>
      </c>
      <c r="X9" s="151" t="str">
        <v/>
      </c>
    </row>
    <row r="10" spans="1:24" x14ac:dyDescent="0.25">
      <c r="A10" s="50">
        <v>9</v>
      </c>
      <c r="B10" s="145" t="str">
        <v/>
      </c>
      <c r="C10" s="145" t="str">
        <v/>
      </c>
      <c r="D10" s="146" t="str">
        <v/>
      </c>
      <c r="E10" s="146" t="str">
        <v/>
      </c>
      <c r="F10" s="146" t="str">
        <v/>
      </c>
      <c r="G10" s="146" t="str">
        <v/>
      </c>
      <c r="H10" s="146" t="str">
        <v/>
      </c>
      <c r="I10" s="146" t="str">
        <v/>
      </c>
      <c r="J10" s="146" t="str">
        <v/>
      </c>
      <c r="K10" s="146" t="str">
        <v/>
      </c>
      <c r="L10" s="146" t="str">
        <v/>
      </c>
      <c r="M10" s="146" t="str">
        <v/>
      </c>
      <c r="N10" s="146" t="str">
        <v/>
      </c>
      <c r="O10" s="146" t="str">
        <v/>
      </c>
      <c r="P10" s="146" t="str">
        <v/>
      </c>
      <c r="Q10" s="146" t="str">
        <v/>
      </c>
      <c r="R10" s="146" t="str">
        <v/>
      </c>
      <c r="S10" s="146" t="str">
        <v/>
      </c>
      <c r="T10" s="146" t="str">
        <v/>
      </c>
      <c r="U10" s="146" t="str">
        <v/>
      </c>
      <c r="V10" s="146" t="str">
        <v/>
      </c>
      <c r="W10" s="147" t="str">
        <v/>
      </c>
      <c r="X10" s="148" t="str">
        <v/>
      </c>
    </row>
    <row r="11" spans="1:24" x14ac:dyDescent="0.25">
      <c r="A11" s="50">
        <v>10</v>
      </c>
      <c r="B11" s="149" t="str">
        <v/>
      </c>
      <c r="C11" s="149" t="str">
        <v/>
      </c>
      <c r="D11" s="150" t="str">
        <v/>
      </c>
      <c r="E11" s="150" t="str">
        <v/>
      </c>
      <c r="F11" s="150" t="str">
        <v/>
      </c>
      <c r="G11" s="150" t="str">
        <v/>
      </c>
      <c r="H11" s="150" t="str">
        <v/>
      </c>
      <c r="I11" s="150" t="str">
        <v/>
      </c>
      <c r="J11" s="150" t="str">
        <v/>
      </c>
      <c r="K11" s="150" t="str">
        <v/>
      </c>
      <c r="L11" s="150" t="str">
        <v/>
      </c>
      <c r="M11" s="150" t="str">
        <v/>
      </c>
      <c r="N11" s="150" t="str">
        <v/>
      </c>
      <c r="O11" s="150" t="str">
        <v/>
      </c>
      <c r="P11" s="150" t="str">
        <v/>
      </c>
      <c r="Q11" s="150" t="str">
        <v/>
      </c>
      <c r="R11" s="150" t="str">
        <v/>
      </c>
      <c r="S11" s="150" t="str">
        <v/>
      </c>
      <c r="T11" s="150" t="str">
        <v/>
      </c>
      <c r="U11" s="150" t="str">
        <v/>
      </c>
      <c r="V11" s="150" t="str">
        <v/>
      </c>
      <c r="W11" s="37" t="str">
        <v/>
      </c>
      <c r="X11" s="151" t="str">
        <v/>
      </c>
    </row>
    <row r="12" spans="1:24" x14ac:dyDescent="0.25">
      <c r="A12" s="50">
        <v>11</v>
      </c>
      <c r="B12" s="145" t="str">
        <v/>
      </c>
      <c r="C12" s="145" t="str">
        <v/>
      </c>
      <c r="D12" s="146" t="str">
        <v/>
      </c>
      <c r="E12" s="146" t="str">
        <v/>
      </c>
      <c r="F12" s="146" t="str">
        <v/>
      </c>
      <c r="G12" s="146" t="str">
        <v/>
      </c>
      <c r="H12" s="146" t="str">
        <v/>
      </c>
      <c r="I12" s="146" t="str">
        <v/>
      </c>
      <c r="J12" s="146" t="str">
        <v/>
      </c>
      <c r="K12" s="146" t="str">
        <v/>
      </c>
      <c r="L12" s="146" t="str">
        <v/>
      </c>
      <c r="M12" s="146" t="str">
        <v/>
      </c>
      <c r="N12" s="146" t="str">
        <v/>
      </c>
      <c r="O12" s="146" t="str">
        <v/>
      </c>
      <c r="P12" s="146" t="str">
        <v/>
      </c>
      <c r="Q12" s="146" t="str">
        <v/>
      </c>
      <c r="R12" s="146" t="str">
        <v/>
      </c>
      <c r="S12" s="146" t="str">
        <v/>
      </c>
      <c r="T12" s="146" t="str">
        <v/>
      </c>
      <c r="U12" s="146" t="str">
        <v/>
      </c>
      <c r="V12" s="146" t="str">
        <v/>
      </c>
      <c r="W12" s="147" t="str">
        <v/>
      </c>
      <c r="X12" s="148" t="str">
        <v/>
      </c>
    </row>
    <row r="13" spans="1:24" x14ac:dyDescent="0.25">
      <c r="A13" s="50">
        <v>12</v>
      </c>
      <c r="B13" s="149" t="str">
        <v/>
      </c>
      <c r="C13" s="149" t="str">
        <v/>
      </c>
      <c r="D13" s="150" t="str">
        <v/>
      </c>
      <c r="E13" s="150" t="str">
        <v/>
      </c>
      <c r="F13" s="150" t="str">
        <v/>
      </c>
      <c r="G13" s="150" t="str">
        <v/>
      </c>
      <c r="H13" s="150" t="str">
        <v/>
      </c>
      <c r="I13" s="150" t="str">
        <v/>
      </c>
      <c r="J13" s="150" t="str">
        <v/>
      </c>
      <c r="K13" s="150" t="str">
        <v/>
      </c>
      <c r="L13" s="150" t="str">
        <v/>
      </c>
      <c r="M13" s="150" t="str">
        <v/>
      </c>
      <c r="N13" s="150" t="str">
        <v/>
      </c>
      <c r="O13" s="150" t="str">
        <v/>
      </c>
      <c r="P13" s="150" t="str">
        <v/>
      </c>
      <c r="Q13" s="150" t="str">
        <v/>
      </c>
      <c r="R13" s="150" t="str">
        <v/>
      </c>
      <c r="S13" s="150" t="str">
        <v/>
      </c>
      <c r="T13" s="150" t="str">
        <v/>
      </c>
      <c r="U13" s="150" t="str">
        <v/>
      </c>
      <c r="V13" s="150" t="str">
        <v/>
      </c>
      <c r="W13" s="37" t="str">
        <v/>
      </c>
      <c r="X13" s="151" t="str">
        <v/>
      </c>
    </row>
    <row r="14" spans="1:24" x14ac:dyDescent="0.25">
      <c r="A14" s="50">
        <v>13</v>
      </c>
      <c r="B14" s="145" t="str">
        <v/>
      </c>
      <c r="C14" s="145" t="str">
        <v/>
      </c>
      <c r="D14" s="146" t="str">
        <v/>
      </c>
      <c r="E14" s="146" t="str">
        <v/>
      </c>
      <c r="F14" s="146" t="str">
        <v/>
      </c>
      <c r="G14" s="146" t="str">
        <v/>
      </c>
      <c r="H14" s="146" t="str">
        <v/>
      </c>
      <c r="I14" s="146" t="str">
        <v/>
      </c>
      <c r="J14" s="146" t="str">
        <v/>
      </c>
      <c r="K14" s="146" t="str">
        <v/>
      </c>
      <c r="L14" s="146" t="str">
        <v/>
      </c>
      <c r="M14" s="146" t="str">
        <v/>
      </c>
      <c r="N14" s="146" t="str">
        <v/>
      </c>
      <c r="O14" s="146" t="str">
        <v/>
      </c>
      <c r="P14" s="146" t="str">
        <v/>
      </c>
      <c r="Q14" s="146" t="str">
        <v/>
      </c>
      <c r="R14" s="146" t="str">
        <v/>
      </c>
      <c r="S14" s="146" t="str">
        <v/>
      </c>
      <c r="T14" s="146" t="str">
        <v/>
      </c>
      <c r="U14" s="146" t="str">
        <v/>
      </c>
      <c r="V14" s="146" t="str">
        <v/>
      </c>
      <c r="W14" s="147" t="str">
        <v/>
      </c>
      <c r="X14" s="148" t="str">
        <v/>
      </c>
    </row>
    <row r="15" spans="1:24" x14ac:dyDescent="0.25">
      <c r="A15" s="50">
        <v>14</v>
      </c>
      <c r="B15" s="149" t="str">
        <v/>
      </c>
      <c r="C15" s="149" t="str">
        <v/>
      </c>
      <c r="D15" s="150" t="str">
        <v/>
      </c>
      <c r="E15" s="150" t="str">
        <v/>
      </c>
      <c r="F15" s="150" t="str">
        <v/>
      </c>
      <c r="G15" s="150" t="str">
        <v/>
      </c>
      <c r="H15" s="150" t="str">
        <v/>
      </c>
      <c r="I15" s="150" t="str">
        <v/>
      </c>
      <c r="J15" s="150" t="str">
        <v/>
      </c>
      <c r="K15" s="150" t="str">
        <v/>
      </c>
      <c r="L15" s="150" t="str">
        <v/>
      </c>
      <c r="M15" s="150" t="str">
        <v/>
      </c>
      <c r="N15" s="150" t="str">
        <v/>
      </c>
      <c r="O15" s="150" t="str">
        <v/>
      </c>
      <c r="P15" s="150" t="str">
        <v/>
      </c>
      <c r="Q15" s="150" t="str">
        <v/>
      </c>
      <c r="R15" s="150" t="str">
        <v/>
      </c>
      <c r="S15" s="150" t="str">
        <v/>
      </c>
      <c r="T15" s="150" t="str">
        <v/>
      </c>
      <c r="U15" s="150" t="str">
        <v/>
      </c>
      <c r="V15" s="150" t="str">
        <v/>
      </c>
      <c r="W15" s="37" t="str">
        <v/>
      </c>
      <c r="X15" s="151" t="str">
        <v/>
      </c>
    </row>
    <row r="16" spans="1:24" x14ac:dyDescent="0.25">
      <c r="A16" s="50">
        <v>15</v>
      </c>
      <c r="B16" s="145" t="str">
        <v/>
      </c>
      <c r="C16" s="145" t="str">
        <v/>
      </c>
      <c r="D16" s="146" t="str">
        <v/>
      </c>
      <c r="E16" s="146" t="str">
        <v/>
      </c>
      <c r="F16" s="146" t="str">
        <v/>
      </c>
      <c r="G16" s="146" t="str">
        <v/>
      </c>
      <c r="H16" s="146" t="str">
        <v/>
      </c>
      <c r="I16" s="146" t="str">
        <v/>
      </c>
      <c r="J16" s="146" t="str">
        <v/>
      </c>
      <c r="K16" s="146" t="str">
        <v/>
      </c>
      <c r="L16" s="146" t="str">
        <v/>
      </c>
      <c r="M16" s="146" t="str">
        <v/>
      </c>
      <c r="N16" s="146" t="str">
        <v/>
      </c>
      <c r="O16" s="146" t="str">
        <v/>
      </c>
      <c r="P16" s="146" t="str">
        <v/>
      </c>
      <c r="Q16" s="146" t="str">
        <v/>
      </c>
      <c r="R16" s="146" t="str">
        <v/>
      </c>
      <c r="S16" s="146" t="str">
        <v/>
      </c>
      <c r="T16" s="146" t="str">
        <v/>
      </c>
      <c r="U16" s="146" t="str">
        <v/>
      </c>
      <c r="V16" s="146" t="str">
        <v/>
      </c>
      <c r="W16" s="147" t="str">
        <v/>
      </c>
      <c r="X16" s="148" t="str">
        <v/>
      </c>
    </row>
    <row r="17" spans="1:24" x14ac:dyDescent="0.25">
      <c r="A17" s="50">
        <v>16</v>
      </c>
      <c r="B17" s="149" t="str">
        <v/>
      </c>
      <c r="C17" s="149" t="str">
        <v/>
      </c>
      <c r="D17" s="150" t="str">
        <v/>
      </c>
      <c r="E17" s="150" t="str">
        <v/>
      </c>
      <c r="F17" s="150" t="str">
        <v/>
      </c>
      <c r="G17" s="150" t="str">
        <v/>
      </c>
      <c r="H17" s="150" t="str">
        <v/>
      </c>
      <c r="I17" s="150" t="str">
        <v/>
      </c>
      <c r="J17" s="150" t="str">
        <v/>
      </c>
      <c r="K17" s="150" t="str">
        <v/>
      </c>
      <c r="L17" s="150" t="str">
        <v/>
      </c>
      <c r="M17" s="150" t="str">
        <v/>
      </c>
      <c r="N17" s="150" t="str">
        <v/>
      </c>
      <c r="O17" s="150" t="str">
        <v/>
      </c>
      <c r="P17" s="150" t="str">
        <v/>
      </c>
      <c r="Q17" s="150" t="str">
        <v/>
      </c>
      <c r="R17" s="150" t="str">
        <v/>
      </c>
      <c r="S17" s="150" t="str">
        <v/>
      </c>
      <c r="T17" s="150" t="str">
        <v/>
      </c>
      <c r="U17" s="150" t="str">
        <v/>
      </c>
      <c r="V17" s="150" t="str">
        <v/>
      </c>
      <c r="W17" s="37" t="str">
        <v/>
      </c>
      <c r="X17" s="151" t="str">
        <v/>
      </c>
    </row>
    <row r="18" spans="1:24" x14ac:dyDescent="0.25">
      <c r="A18" s="50">
        <v>17</v>
      </c>
      <c r="B18" s="145" t="str">
        <v/>
      </c>
      <c r="C18" s="145" t="str">
        <v/>
      </c>
      <c r="D18" s="146" t="str">
        <v/>
      </c>
      <c r="E18" s="146" t="str">
        <v/>
      </c>
      <c r="F18" s="146" t="str">
        <v/>
      </c>
      <c r="G18" s="146" t="str">
        <v/>
      </c>
      <c r="H18" s="146" t="str">
        <v/>
      </c>
      <c r="I18" s="146" t="str">
        <v/>
      </c>
      <c r="J18" s="146" t="str">
        <v/>
      </c>
      <c r="K18" s="146" t="str">
        <v/>
      </c>
      <c r="L18" s="146" t="str">
        <v/>
      </c>
      <c r="M18" s="146" t="str">
        <v/>
      </c>
      <c r="N18" s="146" t="str">
        <v/>
      </c>
      <c r="O18" s="146" t="str">
        <v/>
      </c>
      <c r="P18" s="146" t="str">
        <v/>
      </c>
      <c r="Q18" s="146" t="str">
        <v/>
      </c>
      <c r="R18" s="146" t="str">
        <v/>
      </c>
      <c r="S18" s="146" t="str">
        <v/>
      </c>
      <c r="T18" s="146" t="str">
        <v/>
      </c>
      <c r="U18" s="146" t="str">
        <v/>
      </c>
      <c r="V18" s="146" t="str">
        <v/>
      </c>
      <c r="W18" s="147" t="str">
        <v/>
      </c>
      <c r="X18" s="148" t="str">
        <v/>
      </c>
    </row>
    <row r="19" spans="1:24" x14ac:dyDescent="0.25">
      <c r="A19" s="50">
        <v>18</v>
      </c>
      <c r="B19" s="149" t="str">
        <v/>
      </c>
      <c r="C19" s="149" t="str">
        <v/>
      </c>
      <c r="D19" s="150" t="str">
        <v/>
      </c>
      <c r="E19" s="150" t="str">
        <v/>
      </c>
      <c r="F19" s="150" t="str">
        <v/>
      </c>
      <c r="G19" s="150" t="str">
        <v/>
      </c>
      <c r="H19" s="150" t="str">
        <v/>
      </c>
      <c r="I19" s="150" t="str">
        <v/>
      </c>
      <c r="J19" s="150" t="str">
        <v/>
      </c>
      <c r="K19" s="150" t="str">
        <v/>
      </c>
      <c r="L19" s="150" t="str">
        <v/>
      </c>
      <c r="M19" s="150" t="str">
        <v/>
      </c>
      <c r="N19" s="150" t="str">
        <v/>
      </c>
      <c r="O19" s="150" t="str">
        <v/>
      </c>
      <c r="P19" s="150" t="str">
        <v/>
      </c>
      <c r="Q19" s="150" t="str">
        <v/>
      </c>
      <c r="R19" s="150" t="str">
        <v/>
      </c>
      <c r="S19" s="150" t="str">
        <v/>
      </c>
      <c r="T19" s="150" t="str">
        <v/>
      </c>
      <c r="U19" s="150" t="str">
        <v/>
      </c>
      <c r="V19" s="150" t="str">
        <v/>
      </c>
      <c r="W19" s="37" t="str">
        <v/>
      </c>
      <c r="X19" s="151" t="str">
        <v/>
      </c>
    </row>
    <row r="20" spans="1:24" x14ac:dyDescent="0.25">
      <c r="A20" s="50">
        <v>19</v>
      </c>
      <c r="B20" s="145" t="str">
        <v/>
      </c>
      <c r="C20" s="145" t="str">
        <v/>
      </c>
      <c r="D20" s="146" t="str">
        <v/>
      </c>
      <c r="E20" s="146" t="str">
        <v/>
      </c>
      <c r="F20" s="146" t="str">
        <v/>
      </c>
      <c r="G20" s="146" t="str">
        <v/>
      </c>
      <c r="H20" s="146" t="str">
        <v/>
      </c>
      <c r="I20" s="146" t="str">
        <v/>
      </c>
      <c r="J20" s="146" t="str">
        <v/>
      </c>
      <c r="K20" s="146" t="str">
        <v/>
      </c>
      <c r="L20" s="146" t="str">
        <v/>
      </c>
      <c r="M20" s="146" t="str">
        <v/>
      </c>
      <c r="N20" s="146" t="str">
        <v/>
      </c>
      <c r="O20" s="146" t="str">
        <v/>
      </c>
      <c r="P20" s="146" t="str">
        <v/>
      </c>
      <c r="Q20" s="146" t="str">
        <v/>
      </c>
      <c r="R20" s="146" t="str">
        <v/>
      </c>
      <c r="S20" s="146" t="str">
        <v/>
      </c>
      <c r="T20" s="146" t="str">
        <v/>
      </c>
      <c r="U20" s="146" t="str">
        <v/>
      </c>
      <c r="V20" s="146" t="str">
        <v/>
      </c>
      <c r="W20" s="147" t="str">
        <v/>
      </c>
      <c r="X20" s="148" t="str">
        <v/>
      </c>
    </row>
    <row r="21" spans="1:24" x14ac:dyDescent="0.25">
      <c r="A21" s="50">
        <v>20</v>
      </c>
      <c r="B21" s="149" t="str">
        <v/>
      </c>
      <c r="C21" s="149" t="str">
        <v/>
      </c>
      <c r="D21" s="150" t="str">
        <v/>
      </c>
      <c r="E21" s="150" t="str">
        <v/>
      </c>
      <c r="F21" s="150" t="str">
        <v/>
      </c>
      <c r="G21" s="150" t="str">
        <v/>
      </c>
      <c r="H21" s="150" t="str">
        <v/>
      </c>
      <c r="I21" s="150" t="str">
        <v/>
      </c>
      <c r="J21" s="150" t="str">
        <v/>
      </c>
      <c r="K21" s="150" t="str">
        <v/>
      </c>
      <c r="L21" s="150" t="str">
        <v/>
      </c>
      <c r="M21" s="150" t="str">
        <v/>
      </c>
      <c r="N21" s="150" t="str">
        <v/>
      </c>
      <c r="O21" s="150" t="str">
        <v/>
      </c>
      <c r="P21" s="150" t="str">
        <v/>
      </c>
      <c r="Q21" s="150" t="str">
        <v/>
      </c>
      <c r="R21" s="150" t="str">
        <v/>
      </c>
      <c r="S21" s="150" t="str">
        <v/>
      </c>
      <c r="T21" s="150" t="str">
        <v/>
      </c>
      <c r="U21" s="150" t="str">
        <v/>
      </c>
      <c r="V21" s="150" t="str">
        <v/>
      </c>
      <c r="W21" s="37" t="str">
        <v/>
      </c>
      <c r="X21" s="151" t="str">
        <v/>
      </c>
    </row>
    <row r="22" spans="1:24" x14ac:dyDescent="0.25">
      <c r="A22" s="50">
        <v>21</v>
      </c>
      <c r="B22" s="145" t="str">
        <v/>
      </c>
      <c r="C22" s="145" t="str">
        <v/>
      </c>
      <c r="D22" s="146" t="str">
        <v/>
      </c>
      <c r="E22" s="146" t="str">
        <v/>
      </c>
      <c r="F22" s="146" t="str">
        <v/>
      </c>
      <c r="G22" s="146" t="str">
        <v/>
      </c>
      <c r="H22" s="146" t="str">
        <v/>
      </c>
      <c r="I22" s="146" t="str">
        <v/>
      </c>
      <c r="J22" s="146" t="str">
        <v/>
      </c>
      <c r="K22" s="146" t="str">
        <v/>
      </c>
      <c r="L22" s="146" t="str">
        <v/>
      </c>
      <c r="M22" s="146" t="str">
        <v/>
      </c>
      <c r="N22" s="146" t="str">
        <v/>
      </c>
      <c r="O22" s="146" t="str">
        <v/>
      </c>
      <c r="P22" s="146" t="str">
        <v/>
      </c>
      <c r="Q22" s="146" t="str">
        <v/>
      </c>
      <c r="R22" s="146" t="str">
        <v/>
      </c>
      <c r="S22" s="146" t="str">
        <v/>
      </c>
      <c r="T22" s="146" t="str">
        <v/>
      </c>
      <c r="U22" s="146" t="str">
        <v/>
      </c>
      <c r="V22" s="146" t="str">
        <v/>
      </c>
      <c r="W22" s="147" t="str">
        <v/>
      </c>
      <c r="X22" s="148" t="str">
        <v/>
      </c>
    </row>
    <row r="23" spans="1:24" x14ac:dyDescent="0.25">
      <c r="A23" s="50">
        <v>22</v>
      </c>
      <c r="B23" s="149" t="str">
        <v/>
      </c>
      <c r="C23" s="149" t="str">
        <v/>
      </c>
      <c r="D23" s="150" t="str">
        <v/>
      </c>
      <c r="E23" s="150" t="str">
        <v/>
      </c>
      <c r="F23" s="150" t="str">
        <v/>
      </c>
      <c r="G23" s="150" t="str">
        <v/>
      </c>
      <c r="H23" s="150" t="str">
        <v/>
      </c>
      <c r="I23" s="150" t="str">
        <v/>
      </c>
      <c r="J23" s="150" t="str">
        <v/>
      </c>
      <c r="K23" s="150" t="str">
        <v/>
      </c>
      <c r="L23" s="150" t="str">
        <v/>
      </c>
      <c r="M23" s="150" t="str">
        <v/>
      </c>
      <c r="N23" s="150" t="str">
        <v/>
      </c>
      <c r="O23" s="150" t="str">
        <v/>
      </c>
      <c r="P23" s="150" t="str">
        <v/>
      </c>
      <c r="Q23" s="150" t="str">
        <v/>
      </c>
      <c r="R23" s="150" t="str">
        <v/>
      </c>
      <c r="S23" s="150" t="str">
        <v/>
      </c>
      <c r="T23" s="150" t="str">
        <v/>
      </c>
      <c r="U23" s="150" t="str">
        <v/>
      </c>
      <c r="V23" s="150" t="str">
        <v/>
      </c>
      <c r="W23" s="37" t="str">
        <v/>
      </c>
      <c r="X23" s="151" t="str">
        <v/>
      </c>
    </row>
    <row r="24" spans="1:24" x14ac:dyDescent="0.25">
      <c r="A24" s="50">
        <v>23</v>
      </c>
      <c r="B24" s="145" t="str">
        <v/>
      </c>
      <c r="C24" s="145" t="str">
        <v/>
      </c>
      <c r="D24" s="146" t="str">
        <v/>
      </c>
      <c r="E24" s="146" t="str">
        <v/>
      </c>
      <c r="F24" s="146" t="str">
        <v/>
      </c>
      <c r="G24" s="146" t="str">
        <v/>
      </c>
      <c r="H24" s="146" t="str">
        <v/>
      </c>
      <c r="I24" s="146" t="str">
        <v/>
      </c>
      <c r="J24" s="146" t="str">
        <v/>
      </c>
      <c r="K24" s="146" t="str">
        <v/>
      </c>
      <c r="L24" s="146" t="str">
        <v/>
      </c>
      <c r="M24" s="146" t="str">
        <v/>
      </c>
      <c r="N24" s="146" t="str">
        <v/>
      </c>
      <c r="O24" s="146" t="str">
        <v/>
      </c>
      <c r="P24" s="146" t="str">
        <v/>
      </c>
      <c r="Q24" s="146" t="str">
        <v/>
      </c>
      <c r="R24" s="146" t="str">
        <v/>
      </c>
      <c r="S24" s="146" t="str">
        <v/>
      </c>
      <c r="T24" s="146" t="str">
        <v/>
      </c>
      <c r="U24" s="146" t="str">
        <v/>
      </c>
      <c r="V24" s="146" t="str">
        <v/>
      </c>
      <c r="W24" s="147" t="str">
        <v/>
      </c>
      <c r="X24" s="148" t="str">
        <v/>
      </c>
    </row>
    <row r="25" spans="1:24" x14ac:dyDescent="0.25">
      <c r="A25" s="50">
        <v>24</v>
      </c>
      <c r="B25" s="149" t="str">
        <v/>
      </c>
      <c r="C25" s="149" t="str">
        <v/>
      </c>
      <c r="D25" s="150" t="str">
        <v/>
      </c>
      <c r="E25" s="150" t="str">
        <v/>
      </c>
      <c r="F25" s="150" t="str">
        <v/>
      </c>
      <c r="G25" s="150" t="str">
        <v/>
      </c>
      <c r="H25" s="150" t="str">
        <v/>
      </c>
      <c r="I25" s="150" t="str">
        <v/>
      </c>
      <c r="J25" s="150" t="str">
        <v/>
      </c>
      <c r="K25" s="150" t="str">
        <v/>
      </c>
      <c r="L25" s="150" t="str">
        <v/>
      </c>
      <c r="M25" s="150" t="str">
        <v/>
      </c>
      <c r="N25" s="150" t="str">
        <v/>
      </c>
      <c r="O25" s="150" t="str">
        <v/>
      </c>
      <c r="P25" s="150" t="str">
        <v/>
      </c>
      <c r="Q25" s="150" t="str">
        <v/>
      </c>
      <c r="R25" s="150" t="str">
        <v/>
      </c>
      <c r="S25" s="150" t="str">
        <v/>
      </c>
      <c r="T25" s="150" t="str">
        <v/>
      </c>
      <c r="U25" s="150" t="str">
        <v/>
      </c>
      <c r="V25" s="150" t="str">
        <v/>
      </c>
      <c r="W25" s="37" t="str">
        <v/>
      </c>
      <c r="X25" s="151" t="str">
        <v/>
      </c>
    </row>
    <row r="26" spans="1:24" x14ac:dyDescent="0.25">
      <c r="A26" s="50">
        <v>25</v>
      </c>
      <c r="B26" s="145" t="str">
        <v/>
      </c>
      <c r="C26" s="145" t="str">
        <v/>
      </c>
      <c r="D26" s="146" t="str">
        <v/>
      </c>
      <c r="E26" s="146" t="str">
        <v/>
      </c>
      <c r="F26" s="146" t="str">
        <v/>
      </c>
      <c r="G26" s="146" t="str">
        <v/>
      </c>
      <c r="H26" s="146" t="str">
        <v/>
      </c>
      <c r="I26" s="146" t="str">
        <v/>
      </c>
      <c r="J26" s="146" t="str">
        <v/>
      </c>
      <c r="K26" s="146" t="str">
        <v/>
      </c>
      <c r="L26" s="146" t="str">
        <v/>
      </c>
      <c r="M26" s="146" t="str">
        <v/>
      </c>
      <c r="N26" s="146" t="str">
        <v/>
      </c>
      <c r="O26" s="146" t="str">
        <v/>
      </c>
      <c r="P26" s="146" t="str">
        <v/>
      </c>
      <c r="Q26" s="146" t="str">
        <v/>
      </c>
      <c r="R26" s="146" t="str">
        <v/>
      </c>
      <c r="S26" s="146" t="str">
        <v/>
      </c>
      <c r="T26" s="146" t="str">
        <v/>
      </c>
      <c r="U26" s="146" t="str">
        <v/>
      </c>
      <c r="V26" s="146" t="str">
        <v/>
      </c>
      <c r="W26" s="147" t="str">
        <v/>
      </c>
      <c r="X26" s="148" t="str">
        <v/>
      </c>
    </row>
    <row r="27" spans="1:24" x14ac:dyDescent="0.25">
      <c r="A27" s="50">
        <v>26</v>
      </c>
      <c r="B27" s="149" t="str">
        <v/>
      </c>
      <c r="C27" s="149" t="str">
        <v/>
      </c>
      <c r="D27" s="150" t="str">
        <v/>
      </c>
      <c r="E27" s="150" t="str">
        <v/>
      </c>
      <c r="F27" s="150" t="str">
        <v/>
      </c>
      <c r="G27" s="150" t="str">
        <v/>
      </c>
      <c r="H27" s="150" t="str">
        <v/>
      </c>
      <c r="I27" s="150" t="str">
        <v/>
      </c>
      <c r="J27" s="150" t="str">
        <v/>
      </c>
      <c r="K27" s="150" t="str">
        <v/>
      </c>
      <c r="L27" s="150" t="str">
        <v/>
      </c>
      <c r="M27" s="150" t="str">
        <v/>
      </c>
      <c r="N27" s="150" t="str">
        <v/>
      </c>
      <c r="O27" s="150" t="str">
        <v/>
      </c>
      <c r="P27" s="150" t="str">
        <v/>
      </c>
      <c r="Q27" s="150" t="str">
        <v/>
      </c>
      <c r="R27" s="150" t="str">
        <v/>
      </c>
      <c r="S27" s="150" t="str">
        <v/>
      </c>
      <c r="T27" s="150" t="str">
        <v/>
      </c>
      <c r="U27" s="150" t="str">
        <v/>
      </c>
      <c r="V27" s="150" t="str">
        <v/>
      </c>
      <c r="W27" s="37" t="str">
        <v/>
      </c>
      <c r="X27" s="151" t="str">
        <v/>
      </c>
    </row>
    <row r="28" spans="1:24" x14ac:dyDescent="0.25">
      <c r="A28" s="50">
        <v>27</v>
      </c>
      <c r="B28" s="145" t="str">
        <v/>
      </c>
      <c r="C28" s="145" t="str">
        <v/>
      </c>
      <c r="D28" s="146" t="str">
        <v/>
      </c>
      <c r="E28" s="146" t="str">
        <v/>
      </c>
      <c r="F28" s="146" t="str">
        <v/>
      </c>
      <c r="G28" s="146" t="str">
        <v/>
      </c>
      <c r="H28" s="146" t="str">
        <v/>
      </c>
      <c r="I28" s="146" t="str">
        <v/>
      </c>
      <c r="J28" s="146" t="str">
        <v/>
      </c>
      <c r="K28" s="146" t="str">
        <v/>
      </c>
      <c r="L28" s="146" t="str">
        <v/>
      </c>
      <c r="M28" s="146" t="str">
        <v/>
      </c>
      <c r="N28" s="146" t="str">
        <v/>
      </c>
      <c r="O28" s="146" t="str">
        <v/>
      </c>
      <c r="P28" s="146" t="str">
        <v/>
      </c>
      <c r="Q28" s="146" t="str">
        <v/>
      </c>
      <c r="R28" s="146" t="str">
        <v/>
      </c>
      <c r="S28" s="146" t="str">
        <v/>
      </c>
      <c r="T28" s="146" t="str">
        <v/>
      </c>
      <c r="U28" s="146" t="str">
        <v/>
      </c>
      <c r="V28" s="146" t="str">
        <v/>
      </c>
      <c r="W28" s="147" t="str">
        <v/>
      </c>
      <c r="X28" s="148" t="str">
        <v/>
      </c>
    </row>
    <row r="29" spans="1:24" x14ac:dyDescent="0.25">
      <c r="A29" s="50">
        <v>28</v>
      </c>
      <c r="B29" s="149" t="str">
        <v/>
      </c>
      <c r="C29" s="149" t="str">
        <v/>
      </c>
      <c r="D29" s="150" t="str">
        <v/>
      </c>
      <c r="E29" s="150" t="str">
        <v/>
      </c>
      <c r="F29" s="150" t="str">
        <v/>
      </c>
      <c r="G29" s="150" t="str">
        <v/>
      </c>
      <c r="H29" s="150" t="str">
        <v/>
      </c>
      <c r="I29" s="150" t="str">
        <v/>
      </c>
      <c r="J29" s="150" t="str">
        <v/>
      </c>
      <c r="K29" s="150" t="str">
        <v/>
      </c>
      <c r="L29" s="150" t="str">
        <v/>
      </c>
      <c r="M29" s="150" t="str">
        <v/>
      </c>
      <c r="N29" s="150" t="str">
        <v/>
      </c>
      <c r="O29" s="150" t="str">
        <v/>
      </c>
      <c r="P29" s="150" t="str">
        <v/>
      </c>
      <c r="Q29" s="150" t="str">
        <v/>
      </c>
      <c r="R29" s="150" t="str">
        <v/>
      </c>
      <c r="S29" s="150" t="str">
        <v/>
      </c>
      <c r="T29" s="150" t="str">
        <v/>
      </c>
      <c r="U29" s="150" t="str">
        <v/>
      </c>
      <c r="V29" s="150" t="str">
        <v/>
      </c>
      <c r="W29" s="37" t="str">
        <v/>
      </c>
      <c r="X29" s="151" t="str">
        <v/>
      </c>
    </row>
    <row r="30" spans="1:24" x14ac:dyDescent="0.25">
      <c r="A30" s="50">
        <v>29</v>
      </c>
      <c r="B30" s="145" t="str">
        <v/>
      </c>
      <c r="C30" s="145" t="str">
        <v/>
      </c>
      <c r="D30" s="146" t="str">
        <v/>
      </c>
      <c r="E30" s="146" t="str">
        <v/>
      </c>
      <c r="F30" s="146" t="str">
        <v/>
      </c>
      <c r="G30" s="146" t="str">
        <v/>
      </c>
      <c r="H30" s="146" t="str">
        <v/>
      </c>
      <c r="I30" s="146" t="str">
        <v/>
      </c>
      <c r="J30" s="146" t="str">
        <v/>
      </c>
      <c r="K30" s="146" t="str">
        <v/>
      </c>
      <c r="L30" s="146" t="str">
        <v/>
      </c>
      <c r="M30" s="146" t="str">
        <v/>
      </c>
      <c r="N30" s="146" t="str">
        <v/>
      </c>
      <c r="O30" s="146" t="str">
        <v/>
      </c>
      <c r="P30" s="146" t="str">
        <v/>
      </c>
      <c r="Q30" s="146" t="str">
        <v/>
      </c>
      <c r="R30" s="146" t="str">
        <v/>
      </c>
      <c r="S30" s="146" t="str">
        <v/>
      </c>
      <c r="T30" s="146" t="str">
        <v/>
      </c>
      <c r="U30" s="146" t="str">
        <v/>
      </c>
      <c r="V30" s="146" t="str">
        <v/>
      </c>
      <c r="W30" s="147" t="str">
        <v/>
      </c>
      <c r="X30" s="148" t="str">
        <v/>
      </c>
    </row>
    <row r="31" spans="1:24" x14ac:dyDescent="0.25">
      <c r="A31" s="50">
        <v>30</v>
      </c>
      <c r="B31" s="149" t="str">
        <v/>
      </c>
      <c r="C31" s="149" t="str">
        <v/>
      </c>
      <c r="D31" s="150" t="str">
        <v/>
      </c>
      <c r="E31" s="150" t="str">
        <v/>
      </c>
      <c r="F31" s="150" t="str">
        <v/>
      </c>
      <c r="G31" s="150" t="str">
        <v/>
      </c>
      <c r="H31" s="150" t="str">
        <v/>
      </c>
      <c r="I31" s="150" t="str">
        <v/>
      </c>
      <c r="J31" s="150" t="str">
        <v/>
      </c>
      <c r="K31" s="150" t="str">
        <v/>
      </c>
      <c r="L31" s="150" t="str">
        <v/>
      </c>
      <c r="M31" s="150" t="str">
        <v/>
      </c>
      <c r="N31" s="150" t="str">
        <v/>
      </c>
      <c r="O31" s="150" t="str">
        <v/>
      </c>
      <c r="P31" s="150" t="str">
        <v/>
      </c>
      <c r="Q31" s="150" t="str">
        <v/>
      </c>
      <c r="R31" s="150" t="str">
        <v/>
      </c>
      <c r="S31" s="150" t="str">
        <v/>
      </c>
      <c r="T31" s="150" t="str">
        <v/>
      </c>
      <c r="U31" s="150" t="str">
        <v/>
      </c>
      <c r="V31" s="150" t="str">
        <v/>
      </c>
      <c r="W31" s="37" t="str">
        <v/>
      </c>
      <c r="X31" s="151" t="str">
        <v/>
      </c>
    </row>
    <row r="32" spans="1:24" x14ac:dyDescent="0.25">
      <c r="A32" s="50">
        <v>31</v>
      </c>
      <c r="B32" s="145" t="str">
        <v/>
      </c>
      <c r="C32" s="145" t="str">
        <v/>
      </c>
      <c r="D32" s="146" t="str">
        <v/>
      </c>
      <c r="E32" s="146" t="str">
        <v/>
      </c>
      <c r="F32" s="146" t="str">
        <v/>
      </c>
      <c r="G32" s="146" t="str">
        <v/>
      </c>
      <c r="H32" s="146" t="str">
        <v/>
      </c>
      <c r="I32" s="146" t="str">
        <v/>
      </c>
      <c r="J32" s="146" t="str">
        <v/>
      </c>
      <c r="K32" s="146" t="str">
        <v/>
      </c>
      <c r="L32" s="146" t="str">
        <v/>
      </c>
      <c r="M32" s="146" t="str">
        <v/>
      </c>
      <c r="N32" s="146" t="str">
        <v/>
      </c>
      <c r="O32" s="146" t="str">
        <v/>
      </c>
      <c r="P32" s="146" t="str">
        <v/>
      </c>
      <c r="Q32" s="146" t="str">
        <v/>
      </c>
      <c r="R32" s="146" t="str">
        <v/>
      </c>
      <c r="S32" s="146" t="str">
        <v/>
      </c>
      <c r="T32" s="146" t="str">
        <v/>
      </c>
      <c r="U32" s="146" t="str">
        <v/>
      </c>
      <c r="V32" s="146" t="str">
        <v/>
      </c>
      <c r="W32" s="147" t="str">
        <v/>
      </c>
      <c r="X32" s="148" t="str">
        <v/>
      </c>
    </row>
    <row r="33" spans="1:24" x14ac:dyDescent="0.25">
      <c r="A33" s="50">
        <v>32</v>
      </c>
      <c r="B33" s="149" t="str">
        <v/>
      </c>
      <c r="C33" s="149" t="str">
        <v/>
      </c>
      <c r="D33" s="150" t="str">
        <v/>
      </c>
      <c r="E33" s="150" t="str">
        <v/>
      </c>
      <c r="F33" s="150" t="str">
        <v/>
      </c>
      <c r="G33" s="150" t="str">
        <v/>
      </c>
      <c r="H33" s="150" t="str">
        <v/>
      </c>
      <c r="I33" s="150" t="str">
        <v/>
      </c>
      <c r="J33" s="150" t="str">
        <v/>
      </c>
      <c r="K33" s="150" t="str">
        <v/>
      </c>
      <c r="L33" s="150" t="str">
        <v/>
      </c>
      <c r="M33" s="150" t="str">
        <v/>
      </c>
      <c r="N33" s="150" t="str">
        <v/>
      </c>
      <c r="O33" s="150" t="str">
        <v/>
      </c>
      <c r="P33" s="150" t="str">
        <v/>
      </c>
      <c r="Q33" s="150" t="str">
        <v/>
      </c>
      <c r="R33" s="150" t="str">
        <v/>
      </c>
      <c r="S33" s="150" t="str">
        <v/>
      </c>
      <c r="T33" s="150" t="str">
        <v/>
      </c>
      <c r="U33" s="150" t="str">
        <v/>
      </c>
      <c r="V33" s="150" t="str">
        <v/>
      </c>
      <c r="W33" s="37" t="str">
        <v/>
      </c>
      <c r="X33" s="151" t="str">
        <v/>
      </c>
    </row>
    <row r="34" spans="1:24" x14ac:dyDescent="0.25">
      <c r="A34" s="50">
        <v>33</v>
      </c>
      <c r="B34" s="145" t="str">
        <v/>
      </c>
      <c r="C34" s="145" t="str">
        <v/>
      </c>
      <c r="D34" s="146" t="str">
        <v/>
      </c>
      <c r="E34" s="146" t="str">
        <v/>
      </c>
      <c r="F34" s="146" t="str">
        <v/>
      </c>
      <c r="G34" s="146" t="str">
        <v/>
      </c>
      <c r="H34" s="146" t="str">
        <v/>
      </c>
      <c r="I34" s="146" t="str">
        <v/>
      </c>
      <c r="J34" s="146" t="str">
        <v/>
      </c>
      <c r="K34" s="146" t="str">
        <v/>
      </c>
      <c r="L34" s="146" t="str">
        <v/>
      </c>
      <c r="M34" s="146" t="str">
        <v/>
      </c>
      <c r="N34" s="146" t="str">
        <v/>
      </c>
      <c r="O34" s="146" t="str">
        <v/>
      </c>
      <c r="P34" s="146" t="str">
        <v/>
      </c>
      <c r="Q34" s="146" t="str">
        <v/>
      </c>
      <c r="R34" s="146" t="str">
        <v/>
      </c>
      <c r="S34" s="146" t="str">
        <v/>
      </c>
      <c r="T34" s="146" t="str">
        <v/>
      </c>
      <c r="U34" s="146" t="str">
        <v/>
      </c>
      <c r="V34" s="146" t="str">
        <v/>
      </c>
      <c r="W34" s="147" t="str">
        <v/>
      </c>
      <c r="X34" s="148" t="str">
        <v/>
      </c>
    </row>
    <row r="35" spans="1:24" x14ac:dyDescent="0.25">
      <c r="A35" s="50">
        <v>34</v>
      </c>
      <c r="B35" s="149" t="str">
        <v/>
      </c>
      <c r="C35" s="149" t="str">
        <v/>
      </c>
      <c r="D35" s="150" t="str">
        <v/>
      </c>
      <c r="E35" s="150" t="str">
        <v/>
      </c>
      <c r="F35" s="150" t="str">
        <v/>
      </c>
      <c r="G35" s="150" t="str">
        <v/>
      </c>
      <c r="H35" s="150" t="str">
        <v/>
      </c>
      <c r="I35" s="150" t="str">
        <v/>
      </c>
      <c r="J35" s="150" t="str">
        <v/>
      </c>
      <c r="K35" s="150" t="str">
        <v/>
      </c>
      <c r="L35" s="150" t="str">
        <v/>
      </c>
      <c r="M35" s="150" t="str">
        <v/>
      </c>
      <c r="N35" s="150" t="str">
        <v/>
      </c>
      <c r="O35" s="150" t="str">
        <v/>
      </c>
      <c r="P35" s="150" t="str">
        <v/>
      </c>
      <c r="Q35" s="150" t="str">
        <v/>
      </c>
      <c r="R35" s="150" t="str">
        <v/>
      </c>
      <c r="S35" s="150" t="str">
        <v/>
      </c>
      <c r="T35" s="150" t="str">
        <v/>
      </c>
      <c r="U35" s="150" t="str">
        <v/>
      </c>
      <c r="V35" s="150" t="str">
        <v/>
      </c>
      <c r="W35" s="37" t="str">
        <v/>
      </c>
      <c r="X35" s="151" t="str">
        <v/>
      </c>
    </row>
    <row r="36" spans="1:24" x14ac:dyDescent="0.25">
      <c r="A36" s="50">
        <v>35</v>
      </c>
      <c r="B36" s="145" t="str">
        <v/>
      </c>
      <c r="C36" s="145" t="str">
        <v/>
      </c>
      <c r="D36" s="146" t="str">
        <v/>
      </c>
      <c r="E36" s="146" t="str">
        <v/>
      </c>
      <c r="F36" s="146" t="str">
        <v/>
      </c>
      <c r="G36" s="146" t="str">
        <v/>
      </c>
      <c r="H36" s="146" t="str">
        <v/>
      </c>
      <c r="I36" s="146" t="str">
        <v/>
      </c>
      <c r="J36" s="146" t="str">
        <v/>
      </c>
      <c r="K36" s="146" t="str">
        <v/>
      </c>
      <c r="L36" s="146" t="str">
        <v/>
      </c>
      <c r="M36" s="146" t="str">
        <v/>
      </c>
      <c r="N36" s="146" t="str">
        <v/>
      </c>
      <c r="O36" s="146" t="str">
        <v/>
      </c>
      <c r="P36" s="146" t="str">
        <v/>
      </c>
      <c r="Q36" s="146" t="str">
        <v/>
      </c>
      <c r="R36" s="146" t="str">
        <v/>
      </c>
      <c r="S36" s="146" t="str">
        <v/>
      </c>
      <c r="T36" s="146" t="str">
        <v/>
      </c>
      <c r="U36" s="146" t="str">
        <v/>
      </c>
      <c r="V36" s="146" t="str">
        <v/>
      </c>
      <c r="W36" s="147" t="str">
        <v/>
      </c>
      <c r="X36" s="148" t="str">
        <v/>
      </c>
    </row>
    <row r="37" spans="1:24" x14ac:dyDescent="0.25">
      <c r="A37" s="50">
        <v>36</v>
      </c>
      <c r="B37" s="149" t="str">
        <v/>
      </c>
      <c r="C37" s="149" t="str">
        <v/>
      </c>
      <c r="D37" s="150" t="str">
        <v/>
      </c>
      <c r="E37" s="150" t="str">
        <v/>
      </c>
      <c r="F37" s="150" t="str">
        <v/>
      </c>
      <c r="G37" s="150" t="str">
        <v/>
      </c>
      <c r="H37" s="150" t="str">
        <v/>
      </c>
      <c r="I37" s="150" t="str">
        <v/>
      </c>
      <c r="J37" s="150" t="str">
        <v/>
      </c>
      <c r="K37" s="150" t="str">
        <v/>
      </c>
      <c r="L37" s="150" t="str">
        <v/>
      </c>
      <c r="M37" s="150" t="str">
        <v/>
      </c>
      <c r="N37" s="150" t="str">
        <v/>
      </c>
      <c r="O37" s="150" t="str">
        <v/>
      </c>
      <c r="P37" s="150" t="str">
        <v/>
      </c>
      <c r="Q37" s="150" t="str">
        <v/>
      </c>
      <c r="R37" s="150" t="str">
        <v/>
      </c>
      <c r="S37" s="150" t="str">
        <v/>
      </c>
      <c r="T37" s="150" t="str">
        <v/>
      </c>
      <c r="U37" s="150" t="str">
        <v/>
      </c>
      <c r="V37" s="150" t="str">
        <v/>
      </c>
      <c r="W37" s="37" t="str">
        <v/>
      </c>
      <c r="X37" s="151" t="str">
        <v/>
      </c>
    </row>
    <row r="38" spans="1:24" x14ac:dyDescent="0.25">
      <c r="A38" s="50">
        <v>37</v>
      </c>
      <c r="B38" s="145" t="str">
        <v/>
      </c>
      <c r="C38" s="145" t="str">
        <v/>
      </c>
      <c r="D38" s="146" t="str">
        <v/>
      </c>
      <c r="E38" s="146" t="str">
        <v/>
      </c>
      <c r="F38" s="146" t="str">
        <v/>
      </c>
      <c r="G38" s="146" t="str">
        <v/>
      </c>
      <c r="H38" s="146" t="str">
        <v/>
      </c>
      <c r="I38" s="146" t="str">
        <v/>
      </c>
      <c r="J38" s="146" t="str">
        <v/>
      </c>
      <c r="K38" s="146" t="str">
        <v/>
      </c>
      <c r="L38" s="146" t="str">
        <v/>
      </c>
      <c r="M38" s="146" t="str">
        <v/>
      </c>
      <c r="N38" s="146" t="str">
        <v/>
      </c>
      <c r="O38" s="146" t="str">
        <v/>
      </c>
      <c r="P38" s="146" t="str">
        <v/>
      </c>
      <c r="Q38" s="146" t="str">
        <v/>
      </c>
      <c r="R38" s="146" t="str">
        <v/>
      </c>
      <c r="S38" s="146" t="str">
        <v/>
      </c>
      <c r="T38" s="146" t="str">
        <v/>
      </c>
      <c r="U38" s="146" t="str">
        <v/>
      </c>
      <c r="V38" s="146" t="str">
        <v/>
      </c>
      <c r="W38" s="147" t="str">
        <v/>
      </c>
      <c r="X38" s="148" t="str">
        <v/>
      </c>
    </row>
    <row r="39" spans="1:24" x14ac:dyDescent="0.25">
      <c r="A39" s="50">
        <v>38</v>
      </c>
      <c r="B39" s="149" t="str">
        <v/>
      </c>
      <c r="C39" s="149" t="str">
        <v/>
      </c>
      <c r="D39" s="150" t="str">
        <v/>
      </c>
      <c r="E39" s="150" t="str">
        <v/>
      </c>
      <c r="F39" s="150" t="str">
        <v/>
      </c>
      <c r="G39" s="150" t="str">
        <v/>
      </c>
      <c r="H39" s="150" t="str">
        <v/>
      </c>
      <c r="I39" s="150" t="str">
        <v/>
      </c>
      <c r="J39" s="150" t="str">
        <v/>
      </c>
      <c r="K39" s="150" t="str">
        <v/>
      </c>
      <c r="L39" s="150" t="str">
        <v/>
      </c>
      <c r="M39" s="150" t="str">
        <v/>
      </c>
      <c r="N39" s="150" t="str">
        <v/>
      </c>
      <c r="O39" s="150" t="str">
        <v/>
      </c>
      <c r="P39" s="150" t="str">
        <v/>
      </c>
      <c r="Q39" s="150" t="str">
        <v/>
      </c>
      <c r="R39" s="150" t="str">
        <v/>
      </c>
      <c r="S39" s="150" t="str">
        <v/>
      </c>
      <c r="T39" s="150" t="str">
        <v/>
      </c>
      <c r="U39" s="150" t="str">
        <v/>
      </c>
      <c r="V39" s="150" t="str">
        <v/>
      </c>
      <c r="W39" s="37" t="str">
        <v/>
      </c>
      <c r="X39" s="151" t="str">
        <v/>
      </c>
    </row>
    <row r="40" spans="1:24" x14ac:dyDescent="0.25">
      <c r="A40" s="50">
        <v>39</v>
      </c>
      <c r="B40" s="145" t="str">
        <v/>
      </c>
      <c r="C40" s="145" t="str">
        <v/>
      </c>
      <c r="D40" s="146" t="str">
        <v/>
      </c>
      <c r="E40" s="146" t="str">
        <v/>
      </c>
      <c r="F40" s="146" t="str">
        <v/>
      </c>
      <c r="G40" s="146" t="str">
        <v/>
      </c>
      <c r="H40" s="146" t="str">
        <v/>
      </c>
      <c r="I40" s="146" t="str">
        <v/>
      </c>
      <c r="J40" s="146" t="str">
        <v/>
      </c>
      <c r="K40" s="146" t="str">
        <v/>
      </c>
      <c r="L40" s="146" t="str">
        <v/>
      </c>
      <c r="M40" s="146" t="str">
        <v/>
      </c>
      <c r="N40" s="146" t="str">
        <v/>
      </c>
      <c r="O40" s="146" t="str">
        <v/>
      </c>
      <c r="P40" s="146" t="str">
        <v/>
      </c>
      <c r="Q40" s="146" t="str">
        <v/>
      </c>
      <c r="R40" s="146" t="str">
        <v/>
      </c>
      <c r="S40" s="146" t="str">
        <v/>
      </c>
      <c r="T40" s="146" t="str">
        <v/>
      </c>
      <c r="U40" s="146" t="str">
        <v/>
      </c>
      <c r="V40" s="146" t="str">
        <v/>
      </c>
      <c r="W40" s="147" t="str">
        <v/>
      </c>
      <c r="X40" s="148" t="str">
        <v/>
      </c>
    </row>
    <row r="41" spans="1:24" x14ac:dyDescent="0.25">
      <c r="A41" s="50">
        <v>40</v>
      </c>
      <c r="B41" s="149" t="str">
        <v/>
      </c>
      <c r="C41" s="149" t="str">
        <v/>
      </c>
      <c r="D41" s="150" t="str">
        <v/>
      </c>
      <c r="E41" s="150" t="str">
        <v/>
      </c>
      <c r="F41" s="150" t="str">
        <v/>
      </c>
      <c r="G41" s="150" t="str">
        <v/>
      </c>
      <c r="H41" s="150" t="str">
        <v/>
      </c>
      <c r="I41" s="150" t="str">
        <v/>
      </c>
      <c r="J41" s="150" t="str">
        <v/>
      </c>
      <c r="K41" s="150" t="str">
        <v/>
      </c>
      <c r="L41" s="150" t="str">
        <v/>
      </c>
      <c r="M41" s="150" t="str">
        <v/>
      </c>
      <c r="N41" s="150" t="str">
        <v/>
      </c>
      <c r="O41" s="150" t="str">
        <v/>
      </c>
      <c r="P41" s="150" t="str">
        <v/>
      </c>
      <c r="Q41" s="150" t="str">
        <v/>
      </c>
      <c r="R41" s="150" t="str">
        <v/>
      </c>
      <c r="S41" s="150" t="str">
        <v/>
      </c>
      <c r="T41" s="150" t="str">
        <v/>
      </c>
      <c r="U41" s="150" t="str">
        <v/>
      </c>
      <c r="V41" s="150" t="str">
        <v/>
      </c>
      <c r="W41" s="37" t="str">
        <v/>
      </c>
      <c r="X41" s="151" t="str">
        <v/>
      </c>
    </row>
    <row r="42" spans="1:24" x14ac:dyDescent="0.25">
      <c r="A42" s="50">
        <v>41</v>
      </c>
      <c r="B42" s="145" t="str">
        <v/>
      </c>
      <c r="C42" s="145" t="str">
        <v/>
      </c>
      <c r="D42" s="146" t="str">
        <v/>
      </c>
      <c r="E42" s="146" t="str">
        <v/>
      </c>
      <c r="F42" s="146" t="str">
        <v/>
      </c>
      <c r="G42" s="146" t="str">
        <v/>
      </c>
      <c r="H42" s="146" t="str">
        <v/>
      </c>
      <c r="I42" s="146" t="str">
        <v/>
      </c>
      <c r="J42" s="146" t="str">
        <v/>
      </c>
      <c r="K42" s="146" t="str">
        <v/>
      </c>
      <c r="L42" s="146" t="str">
        <v/>
      </c>
      <c r="M42" s="146" t="str">
        <v/>
      </c>
      <c r="N42" s="146" t="str">
        <v/>
      </c>
      <c r="O42" s="146" t="str">
        <v/>
      </c>
      <c r="P42" s="146" t="str">
        <v/>
      </c>
      <c r="Q42" s="146" t="str">
        <v/>
      </c>
      <c r="R42" s="146" t="str">
        <v/>
      </c>
      <c r="S42" s="146" t="str">
        <v/>
      </c>
      <c r="T42" s="146" t="str">
        <v/>
      </c>
      <c r="U42" s="146" t="str">
        <v/>
      </c>
      <c r="V42" s="146" t="str">
        <v/>
      </c>
      <c r="W42" s="147" t="str">
        <v/>
      </c>
      <c r="X42" s="148" t="str">
        <v/>
      </c>
    </row>
    <row r="43" spans="1:24" x14ac:dyDescent="0.25">
      <c r="A43" s="50">
        <v>42</v>
      </c>
      <c r="B43" s="149" t="str">
        <v/>
      </c>
      <c r="C43" s="149" t="str">
        <v/>
      </c>
      <c r="D43" s="150" t="str">
        <v/>
      </c>
      <c r="E43" s="150" t="str">
        <v/>
      </c>
      <c r="F43" s="150" t="str">
        <v/>
      </c>
      <c r="G43" s="150" t="str">
        <v/>
      </c>
      <c r="H43" s="150" t="str">
        <v/>
      </c>
      <c r="I43" s="150" t="str">
        <v/>
      </c>
      <c r="J43" s="150" t="str">
        <v/>
      </c>
      <c r="K43" s="150" t="str">
        <v/>
      </c>
      <c r="L43" s="150" t="str">
        <v/>
      </c>
      <c r="M43" s="150" t="str">
        <v/>
      </c>
      <c r="N43" s="150" t="str">
        <v/>
      </c>
      <c r="O43" s="150" t="str">
        <v/>
      </c>
      <c r="P43" s="150" t="str">
        <v/>
      </c>
      <c r="Q43" s="150" t="str">
        <v/>
      </c>
      <c r="R43" s="150" t="str">
        <v/>
      </c>
      <c r="S43" s="150" t="str">
        <v/>
      </c>
      <c r="T43" s="150" t="str">
        <v/>
      </c>
      <c r="U43" s="150" t="str">
        <v/>
      </c>
      <c r="V43" s="150" t="str">
        <v/>
      </c>
      <c r="W43" s="37" t="str">
        <v/>
      </c>
      <c r="X43" s="151" t="str">
        <v/>
      </c>
    </row>
    <row r="44" spans="1:24" x14ac:dyDescent="0.25">
      <c r="A44" s="50">
        <v>43</v>
      </c>
      <c r="B44" s="145" t="str">
        <v/>
      </c>
      <c r="C44" s="145" t="str">
        <v/>
      </c>
      <c r="D44" s="146" t="str">
        <v/>
      </c>
      <c r="E44" s="146" t="str">
        <v/>
      </c>
      <c r="F44" s="146" t="str">
        <v/>
      </c>
      <c r="G44" s="146" t="str">
        <v/>
      </c>
      <c r="H44" s="146" t="str">
        <v/>
      </c>
      <c r="I44" s="146" t="str">
        <v/>
      </c>
      <c r="J44" s="146" t="str">
        <v/>
      </c>
      <c r="K44" s="146" t="str">
        <v/>
      </c>
      <c r="L44" s="146" t="str">
        <v/>
      </c>
      <c r="M44" s="146" t="str">
        <v/>
      </c>
      <c r="N44" s="146" t="str">
        <v/>
      </c>
      <c r="O44" s="146" t="str">
        <v/>
      </c>
      <c r="P44" s="146" t="str">
        <v/>
      </c>
      <c r="Q44" s="146" t="str">
        <v/>
      </c>
      <c r="R44" s="146" t="str">
        <v/>
      </c>
      <c r="S44" s="146" t="str">
        <v/>
      </c>
      <c r="T44" s="146" t="str">
        <v/>
      </c>
      <c r="U44" s="146" t="str">
        <v/>
      </c>
      <c r="V44" s="146" t="str">
        <v/>
      </c>
      <c r="W44" s="147" t="str">
        <v/>
      </c>
      <c r="X44" s="148" t="str">
        <v/>
      </c>
    </row>
    <row r="45" spans="1:24" x14ac:dyDescent="0.25">
      <c r="A45" s="50">
        <v>44</v>
      </c>
      <c r="B45" s="149" t="str">
        <v/>
      </c>
      <c r="C45" s="149" t="str">
        <v/>
      </c>
      <c r="D45" s="150" t="str">
        <v/>
      </c>
      <c r="E45" s="150" t="str">
        <v/>
      </c>
      <c r="F45" s="150" t="str">
        <v/>
      </c>
      <c r="G45" s="150" t="str">
        <v/>
      </c>
      <c r="H45" s="150" t="str">
        <v/>
      </c>
      <c r="I45" s="150" t="str">
        <v/>
      </c>
      <c r="J45" s="150" t="str">
        <v/>
      </c>
      <c r="K45" s="150" t="str">
        <v/>
      </c>
      <c r="L45" s="150" t="str">
        <v/>
      </c>
      <c r="M45" s="150" t="str">
        <v/>
      </c>
      <c r="N45" s="150" t="str">
        <v/>
      </c>
      <c r="O45" s="150" t="str">
        <v/>
      </c>
      <c r="P45" s="150" t="str">
        <v/>
      </c>
      <c r="Q45" s="150" t="str">
        <v/>
      </c>
      <c r="R45" s="150" t="str">
        <v/>
      </c>
      <c r="S45" s="150" t="str">
        <v/>
      </c>
      <c r="T45" s="150" t="str">
        <v/>
      </c>
      <c r="U45" s="150" t="str">
        <v/>
      </c>
      <c r="V45" s="150" t="str">
        <v/>
      </c>
      <c r="W45" s="37" t="str">
        <v/>
      </c>
      <c r="X45" s="151" t="str">
        <v/>
      </c>
    </row>
    <row r="46" spans="1:24" x14ac:dyDescent="0.25">
      <c r="A46" s="50">
        <v>45</v>
      </c>
      <c r="B46" s="145" t="str">
        <v/>
      </c>
      <c r="C46" s="145" t="str">
        <v/>
      </c>
      <c r="D46" s="146" t="str">
        <v/>
      </c>
      <c r="E46" s="146" t="str">
        <v/>
      </c>
      <c r="F46" s="146" t="str">
        <v/>
      </c>
      <c r="G46" s="146" t="str">
        <v/>
      </c>
      <c r="H46" s="146" t="str">
        <v/>
      </c>
      <c r="I46" s="146" t="str">
        <v/>
      </c>
      <c r="J46" s="146" t="str">
        <v/>
      </c>
      <c r="K46" s="146" t="str">
        <v/>
      </c>
      <c r="L46" s="146" t="str">
        <v/>
      </c>
      <c r="M46" s="146" t="str">
        <v/>
      </c>
      <c r="N46" s="146" t="str">
        <v/>
      </c>
      <c r="O46" s="146" t="str">
        <v/>
      </c>
      <c r="P46" s="146" t="str">
        <v/>
      </c>
      <c r="Q46" s="146" t="str">
        <v/>
      </c>
      <c r="R46" s="146" t="str">
        <v/>
      </c>
      <c r="S46" s="146" t="str">
        <v/>
      </c>
      <c r="T46" s="146" t="str">
        <v/>
      </c>
      <c r="U46" s="146" t="str">
        <v/>
      </c>
      <c r="V46" s="146" t="str">
        <v/>
      </c>
      <c r="W46" s="147" t="str">
        <v/>
      </c>
      <c r="X46" s="148" t="str">
        <v/>
      </c>
    </row>
    <row r="47" spans="1:24" x14ac:dyDescent="0.25">
      <c r="A47" s="50">
        <v>46</v>
      </c>
      <c r="B47" s="149" t="str">
        <v/>
      </c>
      <c r="C47" s="149" t="str">
        <v/>
      </c>
      <c r="D47" s="150" t="str">
        <v/>
      </c>
      <c r="E47" s="150" t="str">
        <v/>
      </c>
      <c r="F47" s="150" t="str">
        <v/>
      </c>
      <c r="G47" s="150" t="str">
        <v/>
      </c>
      <c r="H47" s="150" t="str">
        <v/>
      </c>
      <c r="I47" s="150" t="str">
        <v/>
      </c>
      <c r="J47" s="150" t="str">
        <v/>
      </c>
      <c r="K47" s="150" t="str">
        <v/>
      </c>
      <c r="L47" s="150" t="str">
        <v/>
      </c>
      <c r="M47" s="150" t="str">
        <v/>
      </c>
      <c r="N47" s="150" t="str">
        <v/>
      </c>
      <c r="O47" s="150" t="str">
        <v/>
      </c>
      <c r="P47" s="150" t="str">
        <v/>
      </c>
      <c r="Q47" s="150" t="str">
        <v/>
      </c>
      <c r="R47" s="150" t="str">
        <v/>
      </c>
      <c r="S47" s="150" t="str">
        <v/>
      </c>
      <c r="T47" s="150" t="str">
        <v/>
      </c>
      <c r="U47" s="150" t="str">
        <v/>
      </c>
      <c r="V47" s="150" t="str">
        <v/>
      </c>
      <c r="W47" s="37" t="str">
        <v/>
      </c>
      <c r="X47" s="151" t="str">
        <v/>
      </c>
    </row>
    <row r="48" spans="1:24" x14ac:dyDescent="0.25">
      <c r="A48" s="50">
        <v>47</v>
      </c>
      <c r="B48" s="145" t="str">
        <v/>
      </c>
      <c r="C48" s="145" t="str">
        <v/>
      </c>
      <c r="D48" s="146" t="str">
        <v/>
      </c>
      <c r="E48" s="146" t="str">
        <v/>
      </c>
      <c r="F48" s="146" t="str">
        <v/>
      </c>
      <c r="G48" s="146" t="str">
        <v/>
      </c>
      <c r="H48" s="146" t="str">
        <v/>
      </c>
      <c r="I48" s="146" t="str">
        <v/>
      </c>
      <c r="J48" s="146" t="str">
        <v/>
      </c>
      <c r="K48" s="146" t="str">
        <v/>
      </c>
      <c r="L48" s="146" t="str">
        <v/>
      </c>
      <c r="M48" s="146" t="str">
        <v/>
      </c>
      <c r="N48" s="146" t="str">
        <v/>
      </c>
      <c r="O48" s="146" t="str">
        <v/>
      </c>
      <c r="P48" s="146" t="str">
        <v/>
      </c>
      <c r="Q48" s="146" t="str">
        <v/>
      </c>
      <c r="R48" s="146" t="str">
        <v/>
      </c>
      <c r="S48" s="146" t="str">
        <v/>
      </c>
      <c r="T48" s="146" t="str">
        <v/>
      </c>
      <c r="U48" s="146" t="str">
        <v/>
      </c>
      <c r="V48" s="146" t="str">
        <v/>
      </c>
      <c r="W48" s="147" t="str">
        <v/>
      </c>
      <c r="X48" s="148" t="str">
        <v/>
      </c>
    </row>
    <row r="49" spans="1:24" x14ac:dyDescent="0.25">
      <c r="A49" s="50">
        <v>48</v>
      </c>
      <c r="B49" s="149" t="str">
        <v/>
      </c>
      <c r="C49" s="149" t="str">
        <v/>
      </c>
      <c r="D49" s="150" t="str">
        <v/>
      </c>
      <c r="E49" s="150" t="str">
        <v/>
      </c>
      <c r="F49" s="150" t="str">
        <v/>
      </c>
      <c r="G49" s="150" t="str">
        <v/>
      </c>
      <c r="H49" s="150" t="str">
        <v/>
      </c>
      <c r="I49" s="150" t="str">
        <v/>
      </c>
      <c r="J49" s="150" t="str">
        <v/>
      </c>
      <c r="K49" s="150" t="str">
        <v/>
      </c>
      <c r="L49" s="150" t="str">
        <v/>
      </c>
      <c r="M49" s="150" t="str">
        <v/>
      </c>
      <c r="N49" s="150" t="str">
        <v/>
      </c>
      <c r="O49" s="150" t="str">
        <v/>
      </c>
      <c r="P49" s="150" t="str">
        <v/>
      </c>
      <c r="Q49" s="150" t="str">
        <v/>
      </c>
      <c r="R49" s="150" t="str">
        <v/>
      </c>
      <c r="S49" s="150" t="str">
        <v/>
      </c>
      <c r="T49" s="150" t="str">
        <v/>
      </c>
      <c r="U49" s="150" t="str">
        <v/>
      </c>
      <c r="V49" s="150" t="str">
        <v/>
      </c>
      <c r="W49" s="37" t="str">
        <v/>
      </c>
      <c r="X49" s="151" t="str">
        <v/>
      </c>
    </row>
    <row r="50" spans="1:24" x14ac:dyDescent="0.25">
      <c r="A50" s="50">
        <v>49</v>
      </c>
      <c r="B50" s="145" t="str">
        <v/>
      </c>
      <c r="C50" s="145" t="str">
        <v/>
      </c>
      <c r="D50" s="146" t="str">
        <v/>
      </c>
      <c r="E50" s="146" t="str">
        <v/>
      </c>
      <c r="F50" s="146" t="str">
        <v/>
      </c>
      <c r="G50" s="146" t="str">
        <v/>
      </c>
      <c r="H50" s="146" t="str">
        <v/>
      </c>
      <c r="I50" s="146" t="str">
        <v/>
      </c>
      <c r="J50" s="146" t="str">
        <v/>
      </c>
      <c r="K50" s="146" t="str">
        <v/>
      </c>
      <c r="L50" s="146" t="str">
        <v/>
      </c>
      <c r="M50" s="146" t="str">
        <v/>
      </c>
      <c r="N50" s="146" t="str">
        <v/>
      </c>
      <c r="O50" s="146" t="str">
        <v/>
      </c>
      <c r="P50" s="146" t="str">
        <v/>
      </c>
      <c r="Q50" s="146" t="str">
        <v/>
      </c>
      <c r="R50" s="146" t="str">
        <v/>
      </c>
      <c r="S50" s="146" t="str">
        <v/>
      </c>
      <c r="T50" s="146" t="str">
        <v/>
      </c>
      <c r="U50" s="146" t="str">
        <v/>
      </c>
      <c r="V50" s="146" t="str">
        <v/>
      </c>
      <c r="W50" s="147" t="str">
        <v/>
      </c>
      <c r="X50" s="148" t="str">
        <v/>
      </c>
    </row>
    <row r="51" spans="1:24" x14ac:dyDescent="0.25">
      <c r="A51" s="50">
        <v>50</v>
      </c>
      <c r="B51" s="149" t="str">
        <v/>
      </c>
      <c r="C51" s="149" t="str">
        <v/>
      </c>
      <c r="D51" s="150" t="str">
        <v/>
      </c>
      <c r="E51" s="150" t="str">
        <v/>
      </c>
      <c r="F51" s="150" t="str">
        <v/>
      </c>
      <c r="G51" s="150" t="str">
        <v/>
      </c>
      <c r="H51" s="150" t="str">
        <v/>
      </c>
      <c r="I51" s="150" t="str">
        <v/>
      </c>
      <c r="J51" s="150" t="str">
        <v/>
      </c>
      <c r="K51" s="150" t="str">
        <v/>
      </c>
      <c r="L51" s="150" t="str">
        <v/>
      </c>
      <c r="M51" s="150" t="str">
        <v/>
      </c>
      <c r="N51" s="150" t="str">
        <v/>
      </c>
      <c r="O51" s="150" t="str">
        <v/>
      </c>
      <c r="P51" s="150" t="str">
        <v/>
      </c>
      <c r="Q51" s="150" t="str">
        <v/>
      </c>
      <c r="R51" s="150" t="str">
        <v/>
      </c>
      <c r="S51" s="150" t="str">
        <v/>
      </c>
      <c r="T51" s="150" t="str">
        <v/>
      </c>
      <c r="U51" s="150" t="str">
        <v/>
      </c>
      <c r="V51" s="150" t="str">
        <v/>
      </c>
      <c r="W51" s="37" t="str">
        <v/>
      </c>
      <c r="X51" s="151" t="str">
        <v/>
      </c>
    </row>
    <row r="52" spans="1:24" x14ac:dyDescent="0.25">
      <c r="A52" s="50">
        <v>51</v>
      </c>
      <c r="B52" s="145" t="str">
        <v/>
      </c>
      <c r="C52" s="145" t="str">
        <v/>
      </c>
      <c r="D52" s="146" t="str">
        <v/>
      </c>
      <c r="E52" s="146" t="str">
        <v/>
      </c>
      <c r="F52" s="146" t="str">
        <v/>
      </c>
      <c r="G52" s="146" t="str">
        <v/>
      </c>
      <c r="H52" s="146" t="str">
        <v/>
      </c>
      <c r="I52" s="146" t="str">
        <v/>
      </c>
      <c r="J52" s="146" t="str">
        <v/>
      </c>
      <c r="K52" s="146" t="str">
        <v/>
      </c>
      <c r="L52" s="146" t="str">
        <v/>
      </c>
      <c r="M52" s="146" t="str">
        <v/>
      </c>
      <c r="N52" s="146" t="str">
        <v/>
      </c>
      <c r="O52" s="146" t="str">
        <v/>
      </c>
      <c r="P52" s="146" t="str">
        <v/>
      </c>
      <c r="Q52" s="146" t="str">
        <v/>
      </c>
      <c r="R52" s="146" t="str">
        <v/>
      </c>
      <c r="S52" s="146" t="str">
        <v/>
      </c>
      <c r="T52" s="146" t="str">
        <v/>
      </c>
      <c r="U52" s="146" t="str">
        <v/>
      </c>
      <c r="V52" s="146" t="str">
        <v/>
      </c>
      <c r="W52" s="147" t="str">
        <v/>
      </c>
      <c r="X52" s="148" t="str">
        <v/>
      </c>
    </row>
    <row r="53" spans="1:24" x14ac:dyDescent="0.25">
      <c r="A53" s="50">
        <v>52</v>
      </c>
      <c r="B53" s="149" t="str">
        <v/>
      </c>
      <c r="C53" s="149" t="str">
        <v/>
      </c>
      <c r="D53" s="150" t="str">
        <v/>
      </c>
      <c r="E53" s="150" t="str">
        <v/>
      </c>
      <c r="F53" s="150" t="str">
        <v/>
      </c>
      <c r="G53" s="150" t="str">
        <v/>
      </c>
      <c r="H53" s="150" t="str">
        <v/>
      </c>
      <c r="I53" s="150" t="str">
        <v/>
      </c>
      <c r="J53" s="150" t="str">
        <v/>
      </c>
      <c r="K53" s="150" t="str">
        <v/>
      </c>
      <c r="L53" s="150" t="str">
        <v/>
      </c>
      <c r="M53" s="150" t="str">
        <v/>
      </c>
      <c r="N53" s="150" t="str">
        <v/>
      </c>
      <c r="O53" s="150" t="str">
        <v/>
      </c>
      <c r="P53" s="150" t="str">
        <v/>
      </c>
      <c r="Q53" s="150" t="str">
        <v/>
      </c>
      <c r="R53" s="150" t="str">
        <v/>
      </c>
      <c r="S53" s="150" t="str">
        <v/>
      </c>
      <c r="T53" s="150" t="str">
        <v/>
      </c>
      <c r="U53" s="150" t="str">
        <v/>
      </c>
      <c r="V53" s="150" t="str">
        <v/>
      </c>
      <c r="W53" s="37" t="str">
        <v/>
      </c>
      <c r="X53" s="151" t="str">
        <v/>
      </c>
    </row>
    <row r="54" spans="1:24" x14ac:dyDescent="0.25">
      <c r="A54" s="50">
        <v>53</v>
      </c>
      <c r="B54" s="145" t="str">
        <v/>
      </c>
      <c r="C54" s="145" t="str">
        <v/>
      </c>
      <c r="D54" s="146" t="str">
        <v/>
      </c>
      <c r="E54" s="146" t="str">
        <v/>
      </c>
      <c r="F54" s="146" t="str">
        <v/>
      </c>
      <c r="G54" s="146" t="str">
        <v/>
      </c>
      <c r="H54" s="146" t="str">
        <v/>
      </c>
      <c r="I54" s="146" t="str">
        <v/>
      </c>
      <c r="J54" s="146" t="str">
        <v/>
      </c>
      <c r="K54" s="146" t="str">
        <v/>
      </c>
      <c r="L54" s="146" t="str">
        <v/>
      </c>
      <c r="M54" s="146" t="str">
        <v/>
      </c>
      <c r="N54" s="146" t="str">
        <v/>
      </c>
      <c r="O54" s="146" t="str">
        <v/>
      </c>
      <c r="P54" s="146" t="str">
        <v/>
      </c>
      <c r="Q54" s="146" t="str">
        <v/>
      </c>
      <c r="R54" s="146" t="str">
        <v/>
      </c>
      <c r="S54" s="146" t="str">
        <v/>
      </c>
      <c r="T54" s="146" t="str">
        <v/>
      </c>
      <c r="U54" s="146" t="str">
        <v/>
      </c>
      <c r="V54" s="146" t="str">
        <v/>
      </c>
      <c r="W54" s="147" t="str">
        <v/>
      </c>
      <c r="X54" s="148" t="str">
        <v/>
      </c>
    </row>
    <row r="55" spans="1:24" x14ac:dyDescent="0.25">
      <c r="A55" s="50">
        <v>54</v>
      </c>
      <c r="B55" s="149" t="str">
        <v/>
      </c>
      <c r="C55" s="149" t="str">
        <v/>
      </c>
      <c r="D55" s="150" t="str">
        <v/>
      </c>
      <c r="E55" s="150" t="str">
        <v/>
      </c>
      <c r="F55" s="150" t="str">
        <v/>
      </c>
      <c r="G55" s="150" t="str">
        <v/>
      </c>
      <c r="H55" s="150" t="str">
        <v/>
      </c>
      <c r="I55" s="150" t="str">
        <v/>
      </c>
      <c r="J55" s="150" t="str">
        <v/>
      </c>
      <c r="K55" s="150" t="str">
        <v/>
      </c>
      <c r="L55" s="150" t="str">
        <v/>
      </c>
      <c r="M55" s="150" t="str">
        <v/>
      </c>
      <c r="N55" s="150" t="str">
        <v/>
      </c>
      <c r="O55" s="150" t="str">
        <v/>
      </c>
      <c r="P55" s="150" t="str">
        <v/>
      </c>
      <c r="Q55" s="150" t="str">
        <v/>
      </c>
      <c r="R55" s="150" t="str">
        <v/>
      </c>
      <c r="S55" s="150" t="str">
        <v/>
      </c>
      <c r="T55" s="150" t="str">
        <v/>
      </c>
      <c r="U55" s="150" t="str">
        <v/>
      </c>
      <c r="V55" s="150" t="str">
        <v/>
      </c>
      <c r="W55" s="37" t="str">
        <v/>
      </c>
      <c r="X55" s="151" t="str">
        <v/>
      </c>
    </row>
    <row r="56" spans="1:24" x14ac:dyDescent="0.25">
      <c r="A56" s="50">
        <v>55</v>
      </c>
      <c r="B56" s="145" t="str">
        <v/>
      </c>
      <c r="C56" s="145" t="str">
        <v/>
      </c>
      <c r="D56" s="146" t="str">
        <v/>
      </c>
      <c r="E56" s="146" t="str">
        <v/>
      </c>
      <c r="F56" s="146" t="str">
        <v/>
      </c>
      <c r="G56" s="146" t="str">
        <v/>
      </c>
      <c r="H56" s="146" t="str">
        <v/>
      </c>
      <c r="I56" s="146" t="str">
        <v/>
      </c>
      <c r="J56" s="146" t="str">
        <v/>
      </c>
      <c r="K56" s="146" t="str">
        <v/>
      </c>
      <c r="L56" s="146" t="str">
        <v/>
      </c>
      <c r="M56" s="146" t="str">
        <v/>
      </c>
      <c r="N56" s="146" t="str">
        <v/>
      </c>
      <c r="O56" s="146" t="str">
        <v/>
      </c>
      <c r="P56" s="146" t="str">
        <v/>
      </c>
      <c r="Q56" s="146" t="str">
        <v/>
      </c>
      <c r="R56" s="146" t="str">
        <v/>
      </c>
      <c r="S56" s="146" t="str">
        <v/>
      </c>
      <c r="T56" s="146" t="str">
        <v/>
      </c>
      <c r="U56" s="146" t="str">
        <v/>
      </c>
      <c r="V56" s="146" t="str">
        <v/>
      </c>
      <c r="W56" s="147" t="str">
        <v/>
      </c>
      <c r="X56" s="148" t="str">
        <v/>
      </c>
    </row>
    <row r="57" spans="1:24" x14ac:dyDescent="0.25">
      <c r="A57" s="50">
        <v>56</v>
      </c>
      <c r="B57" s="149" t="str">
        <v/>
      </c>
      <c r="C57" s="149" t="str">
        <v/>
      </c>
      <c r="D57" s="150" t="str">
        <v/>
      </c>
      <c r="E57" s="150" t="str">
        <v/>
      </c>
      <c r="F57" s="150" t="str">
        <v/>
      </c>
      <c r="G57" s="150" t="str">
        <v/>
      </c>
      <c r="H57" s="150" t="str">
        <v/>
      </c>
      <c r="I57" s="150" t="str">
        <v/>
      </c>
      <c r="J57" s="150" t="str">
        <v/>
      </c>
      <c r="K57" s="150" t="str">
        <v/>
      </c>
      <c r="L57" s="150" t="str">
        <v/>
      </c>
      <c r="M57" s="150" t="str">
        <v/>
      </c>
      <c r="N57" s="150" t="str">
        <v/>
      </c>
      <c r="O57" s="150" t="str">
        <v/>
      </c>
      <c r="P57" s="150" t="str">
        <v/>
      </c>
      <c r="Q57" s="150" t="str">
        <v/>
      </c>
      <c r="R57" s="150" t="str">
        <v/>
      </c>
      <c r="S57" s="150" t="str">
        <v/>
      </c>
      <c r="T57" s="150" t="str">
        <v/>
      </c>
      <c r="U57" s="150" t="str">
        <v/>
      </c>
      <c r="V57" s="150" t="str">
        <v/>
      </c>
      <c r="W57" s="37" t="str">
        <v/>
      </c>
      <c r="X57" s="151" t="str">
        <v/>
      </c>
    </row>
    <row r="58" spans="1:24" x14ac:dyDescent="0.25">
      <c r="A58" s="50">
        <v>57</v>
      </c>
      <c r="B58" s="145" t="str">
        <v/>
      </c>
      <c r="C58" s="145" t="str">
        <v/>
      </c>
      <c r="D58" s="146" t="str">
        <v/>
      </c>
      <c r="E58" s="146" t="str">
        <v/>
      </c>
      <c r="F58" s="146" t="str">
        <v/>
      </c>
      <c r="G58" s="146" t="str">
        <v/>
      </c>
      <c r="H58" s="146" t="str">
        <v/>
      </c>
      <c r="I58" s="146" t="str">
        <v/>
      </c>
      <c r="J58" s="146" t="str">
        <v/>
      </c>
      <c r="K58" s="146" t="str">
        <v/>
      </c>
      <c r="L58" s="146" t="str">
        <v/>
      </c>
      <c r="M58" s="146" t="str">
        <v/>
      </c>
      <c r="N58" s="146" t="str">
        <v/>
      </c>
      <c r="O58" s="146" t="str">
        <v/>
      </c>
      <c r="P58" s="146" t="str">
        <v/>
      </c>
      <c r="Q58" s="146" t="str">
        <v/>
      </c>
      <c r="R58" s="146" t="str">
        <v/>
      </c>
      <c r="S58" s="146" t="str">
        <v/>
      </c>
      <c r="T58" s="146" t="str">
        <v/>
      </c>
      <c r="U58" s="146" t="str">
        <v/>
      </c>
      <c r="V58" s="146" t="str">
        <v/>
      </c>
      <c r="W58" s="147" t="str">
        <v/>
      </c>
      <c r="X58" s="148" t="str">
        <v/>
      </c>
    </row>
    <row r="59" spans="1:24" x14ac:dyDescent="0.25">
      <c r="A59" s="50">
        <v>58</v>
      </c>
      <c r="B59" s="149" t="str">
        <v/>
      </c>
      <c r="C59" s="149" t="str">
        <v/>
      </c>
      <c r="D59" s="150" t="str">
        <v/>
      </c>
      <c r="E59" s="150" t="str">
        <v/>
      </c>
      <c r="F59" s="150" t="str">
        <v/>
      </c>
      <c r="G59" s="150" t="str">
        <v/>
      </c>
      <c r="H59" s="150" t="str">
        <v/>
      </c>
      <c r="I59" s="150" t="str">
        <v/>
      </c>
      <c r="J59" s="150" t="str">
        <v/>
      </c>
      <c r="K59" s="150" t="str">
        <v/>
      </c>
      <c r="L59" s="150" t="str">
        <v/>
      </c>
      <c r="M59" s="150" t="str">
        <v/>
      </c>
      <c r="N59" s="150" t="str">
        <v/>
      </c>
      <c r="O59" s="150" t="str">
        <v/>
      </c>
      <c r="P59" s="150" t="str">
        <v/>
      </c>
      <c r="Q59" s="150" t="str">
        <v/>
      </c>
      <c r="R59" s="150" t="str">
        <v/>
      </c>
      <c r="S59" s="150" t="str">
        <v/>
      </c>
      <c r="T59" s="150" t="str">
        <v/>
      </c>
      <c r="U59" s="150" t="str">
        <v/>
      </c>
      <c r="V59" s="150" t="str">
        <v/>
      </c>
      <c r="W59" s="37" t="str">
        <v/>
      </c>
      <c r="X59" s="151" t="str">
        <v/>
      </c>
    </row>
    <row r="60" spans="1:24" x14ac:dyDescent="0.25">
      <c r="A60" s="50">
        <v>59</v>
      </c>
      <c r="B60" s="145" t="str">
        <v/>
      </c>
      <c r="C60" s="145" t="str">
        <v/>
      </c>
      <c r="D60" s="146" t="str">
        <v/>
      </c>
      <c r="E60" s="146" t="str">
        <v/>
      </c>
      <c r="F60" s="146" t="str">
        <v/>
      </c>
      <c r="G60" s="146" t="str">
        <v/>
      </c>
      <c r="H60" s="146" t="str">
        <v/>
      </c>
      <c r="I60" s="146" t="str">
        <v/>
      </c>
      <c r="J60" s="146" t="str">
        <v/>
      </c>
      <c r="K60" s="146" t="str">
        <v/>
      </c>
      <c r="L60" s="146" t="str">
        <v/>
      </c>
      <c r="M60" s="146" t="str">
        <v/>
      </c>
      <c r="N60" s="146" t="str">
        <v/>
      </c>
      <c r="O60" s="146" t="str">
        <v/>
      </c>
      <c r="P60" s="146" t="str">
        <v/>
      </c>
      <c r="Q60" s="146" t="str">
        <v/>
      </c>
      <c r="R60" s="146" t="str">
        <v/>
      </c>
      <c r="S60" s="146" t="str">
        <v/>
      </c>
      <c r="T60" s="146" t="str">
        <v/>
      </c>
      <c r="U60" s="146" t="str">
        <v/>
      </c>
      <c r="V60" s="146" t="str">
        <v/>
      </c>
      <c r="W60" s="147" t="str">
        <v/>
      </c>
      <c r="X60" s="148" t="str">
        <v/>
      </c>
    </row>
    <row r="61" spans="1:24" x14ac:dyDescent="0.25">
      <c r="A61" s="50">
        <v>60</v>
      </c>
      <c r="B61" s="149" t="str">
        <v/>
      </c>
      <c r="C61" s="149" t="str">
        <v/>
      </c>
      <c r="D61" s="150" t="str">
        <v/>
      </c>
      <c r="E61" s="150" t="str">
        <v/>
      </c>
      <c r="F61" s="150" t="str">
        <v/>
      </c>
      <c r="G61" s="150" t="str">
        <v/>
      </c>
      <c r="H61" s="150" t="str">
        <v/>
      </c>
      <c r="I61" s="150" t="str">
        <v/>
      </c>
      <c r="J61" s="150" t="str">
        <v/>
      </c>
      <c r="K61" s="150" t="str">
        <v/>
      </c>
      <c r="L61" s="150" t="str">
        <v/>
      </c>
      <c r="M61" s="150" t="str">
        <v/>
      </c>
      <c r="N61" s="150" t="str">
        <v/>
      </c>
      <c r="O61" s="150" t="str">
        <v/>
      </c>
      <c r="P61" s="150" t="str">
        <v/>
      </c>
      <c r="Q61" s="150" t="str">
        <v/>
      </c>
      <c r="R61" s="150" t="str">
        <v/>
      </c>
      <c r="S61" s="150" t="str">
        <v/>
      </c>
      <c r="T61" s="150" t="str">
        <v/>
      </c>
      <c r="U61" s="150" t="str">
        <v/>
      </c>
      <c r="V61" s="150" t="str">
        <v/>
      </c>
      <c r="W61" s="37" t="str">
        <v/>
      </c>
      <c r="X61" s="151" t="str">
        <v/>
      </c>
    </row>
    <row r="62" spans="1:24" x14ac:dyDescent="0.25">
      <c r="A62" s="50">
        <v>61</v>
      </c>
      <c r="B62" s="145" t="str">
        <v/>
      </c>
      <c r="C62" s="145" t="str">
        <v/>
      </c>
      <c r="D62" s="146" t="str">
        <v/>
      </c>
      <c r="E62" s="146" t="str">
        <v/>
      </c>
      <c r="F62" s="146" t="str">
        <v/>
      </c>
      <c r="G62" s="146" t="str">
        <v/>
      </c>
      <c r="H62" s="146" t="str">
        <v/>
      </c>
      <c r="I62" s="146" t="str">
        <v/>
      </c>
      <c r="J62" s="146" t="str">
        <v/>
      </c>
      <c r="K62" s="146" t="str">
        <v/>
      </c>
      <c r="L62" s="146" t="str">
        <v/>
      </c>
      <c r="M62" s="146" t="str">
        <v/>
      </c>
      <c r="N62" s="146" t="str">
        <v/>
      </c>
      <c r="O62" s="146" t="str">
        <v/>
      </c>
      <c r="P62" s="146" t="str">
        <v/>
      </c>
      <c r="Q62" s="146" t="str">
        <v/>
      </c>
      <c r="R62" s="146" t="str">
        <v/>
      </c>
      <c r="S62" s="146" t="str">
        <v/>
      </c>
      <c r="T62" s="146" t="str">
        <v/>
      </c>
      <c r="U62" s="146" t="str">
        <v/>
      </c>
      <c r="V62" s="146" t="str">
        <v/>
      </c>
      <c r="W62" s="147" t="str">
        <v/>
      </c>
      <c r="X62" s="148" t="str">
        <v/>
      </c>
    </row>
    <row r="63" spans="1:24" x14ac:dyDescent="0.25">
      <c r="A63" s="50">
        <v>62</v>
      </c>
      <c r="B63" s="149" t="str">
        <v/>
      </c>
      <c r="C63" s="149" t="str">
        <v/>
      </c>
      <c r="D63" s="150" t="str">
        <v/>
      </c>
      <c r="E63" s="150" t="str">
        <v/>
      </c>
      <c r="F63" s="150" t="str">
        <v/>
      </c>
      <c r="G63" s="150" t="str">
        <v/>
      </c>
      <c r="H63" s="150" t="str">
        <v/>
      </c>
      <c r="I63" s="150" t="str">
        <v/>
      </c>
      <c r="J63" s="150" t="str">
        <v/>
      </c>
      <c r="K63" s="150" t="str">
        <v/>
      </c>
      <c r="L63" s="150" t="str">
        <v/>
      </c>
      <c r="M63" s="150" t="str">
        <v/>
      </c>
      <c r="N63" s="150" t="str">
        <v/>
      </c>
      <c r="O63" s="150" t="str">
        <v/>
      </c>
      <c r="P63" s="150" t="str">
        <v/>
      </c>
      <c r="Q63" s="150" t="str">
        <v/>
      </c>
      <c r="R63" s="150" t="str">
        <v/>
      </c>
      <c r="S63" s="150" t="str">
        <v/>
      </c>
      <c r="T63" s="150" t="str">
        <v/>
      </c>
      <c r="U63" s="150" t="str">
        <v/>
      </c>
      <c r="V63" s="150" t="str">
        <v/>
      </c>
      <c r="W63" s="37" t="str">
        <v/>
      </c>
      <c r="X63" s="151" t="str">
        <v/>
      </c>
    </row>
    <row r="64" spans="1:24" x14ac:dyDescent="0.25">
      <c r="A64" s="50">
        <v>63</v>
      </c>
      <c r="B64" s="145" t="str">
        <v/>
      </c>
      <c r="C64" s="145" t="str">
        <v/>
      </c>
      <c r="D64" s="146" t="str">
        <v/>
      </c>
      <c r="E64" s="146" t="str">
        <v/>
      </c>
      <c r="F64" s="146" t="str">
        <v/>
      </c>
      <c r="G64" s="146" t="str">
        <v/>
      </c>
      <c r="H64" s="146" t="str">
        <v/>
      </c>
      <c r="I64" s="146" t="str">
        <v/>
      </c>
      <c r="J64" s="146" t="str">
        <v/>
      </c>
      <c r="K64" s="146" t="str">
        <v/>
      </c>
      <c r="L64" s="146" t="str">
        <v/>
      </c>
      <c r="M64" s="146" t="str">
        <v/>
      </c>
      <c r="N64" s="146" t="str">
        <v/>
      </c>
      <c r="O64" s="146" t="str">
        <v/>
      </c>
      <c r="P64" s="146" t="str">
        <v/>
      </c>
      <c r="Q64" s="146" t="str">
        <v/>
      </c>
      <c r="R64" s="146" t="str">
        <v/>
      </c>
      <c r="S64" s="146" t="str">
        <v/>
      </c>
      <c r="T64" s="146" t="str">
        <v/>
      </c>
      <c r="U64" s="146" t="str">
        <v/>
      </c>
      <c r="V64" s="146" t="str">
        <v/>
      </c>
      <c r="W64" s="147" t="str">
        <v/>
      </c>
      <c r="X64" s="148" t="str">
        <v/>
      </c>
    </row>
    <row r="65" spans="1:24" x14ac:dyDescent="0.25">
      <c r="A65" s="50">
        <v>64</v>
      </c>
      <c r="B65" s="149" t="str">
        <v/>
      </c>
      <c r="C65" s="149" t="str">
        <v/>
      </c>
      <c r="D65" s="150" t="str">
        <v/>
      </c>
      <c r="E65" s="150" t="str">
        <v/>
      </c>
      <c r="F65" s="150" t="str">
        <v/>
      </c>
      <c r="G65" s="150" t="str">
        <v/>
      </c>
      <c r="H65" s="150" t="str">
        <v/>
      </c>
      <c r="I65" s="150" t="str">
        <v/>
      </c>
      <c r="J65" s="150" t="str">
        <v/>
      </c>
      <c r="K65" s="150" t="str">
        <v/>
      </c>
      <c r="L65" s="150" t="str">
        <v/>
      </c>
      <c r="M65" s="150" t="str">
        <v/>
      </c>
      <c r="N65" s="150" t="str">
        <v/>
      </c>
      <c r="O65" s="150" t="str">
        <v/>
      </c>
      <c r="P65" s="150" t="str">
        <v/>
      </c>
      <c r="Q65" s="150" t="str">
        <v/>
      </c>
      <c r="R65" s="150" t="str">
        <v/>
      </c>
      <c r="S65" s="150" t="str">
        <v/>
      </c>
      <c r="T65" s="150" t="str">
        <v/>
      </c>
      <c r="U65" s="150" t="str">
        <v/>
      </c>
      <c r="V65" s="150" t="str">
        <v/>
      </c>
      <c r="W65" s="37" t="str">
        <v/>
      </c>
      <c r="X65" s="151" t="str">
        <v/>
      </c>
    </row>
    <row r="66" spans="1:24" x14ac:dyDescent="0.25">
      <c r="A66" s="50">
        <v>65</v>
      </c>
      <c r="B66" s="145" t="str">
        <v/>
      </c>
      <c r="C66" s="145" t="str">
        <v/>
      </c>
      <c r="D66" s="146" t="str">
        <v/>
      </c>
      <c r="E66" s="146" t="str">
        <v/>
      </c>
      <c r="F66" s="146" t="str">
        <v/>
      </c>
      <c r="G66" s="146" t="str">
        <v/>
      </c>
      <c r="H66" s="146" t="str">
        <v/>
      </c>
      <c r="I66" s="146" t="str">
        <v/>
      </c>
      <c r="J66" s="146" t="str">
        <v/>
      </c>
      <c r="K66" s="146" t="str">
        <v/>
      </c>
      <c r="L66" s="146" t="str">
        <v/>
      </c>
      <c r="M66" s="146" t="str">
        <v/>
      </c>
      <c r="N66" s="146" t="str">
        <v/>
      </c>
      <c r="O66" s="146" t="str">
        <v/>
      </c>
      <c r="P66" s="146" t="str">
        <v/>
      </c>
      <c r="Q66" s="146" t="str">
        <v/>
      </c>
      <c r="R66" s="146" t="str">
        <v/>
      </c>
      <c r="S66" s="146" t="str">
        <v/>
      </c>
      <c r="T66" s="146" t="str">
        <v/>
      </c>
      <c r="U66" s="146" t="str">
        <v/>
      </c>
      <c r="V66" s="146" t="str">
        <v/>
      </c>
      <c r="W66" s="147" t="str">
        <v/>
      </c>
      <c r="X66" s="148" t="str">
        <v/>
      </c>
    </row>
    <row r="67" spans="1:24" x14ac:dyDescent="0.25">
      <c r="A67" s="50">
        <v>66</v>
      </c>
      <c r="B67" s="149" t="str">
        <v/>
      </c>
      <c r="C67" s="149" t="str">
        <v/>
      </c>
      <c r="D67" s="150" t="str">
        <v/>
      </c>
      <c r="E67" s="150" t="str">
        <v/>
      </c>
      <c r="F67" s="150" t="str">
        <v/>
      </c>
      <c r="G67" s="150" t="str">
        <v/>
      </c>
      <c r="H67" s="150" t="str">
        <v/>
      </c>
      <c r="I67" s="150" t="str">
        <v/>
      </c>
      <c r="J67" s="150" t="str">
        <v/>
      </c>
      <c r="K67" s="150" t="str">
        <v/>
      </c>
      <c r="L67" s="150" t="str">
        <v/>
      </c>
      <c r="M67" s="150" t="str">
        <v/>
      </c>
      <c r="N67" s="150" t="str">
        <v/>
      </c>
      <c r="O67" s="150" t="str">
        <v/>
      </c>
      <c r="P67" s="150" t="str">
        <v/>
      </c>
      <c r="Q67" s="150" t="str">
        <v/>
      </c>
      <c r="R67" s="150" t="str">
        <v/>
      </c>
      <c r="S67" s="150" t="str">
        <v/>
      </c>
      <c r="T67" s="150" t="str">
        <v/>
      </c>
      <c r="U67" s="150" t="str">
        <v/>
      </c>
      <c r="V67" s="150" t="str">
        <v/>
      </c>
      <c r="W67" s="37" t="str">
        <v/>
      </c>
      <c r="X67" s="151" t="str">
        <v/>
      </c>
    </row>
    <row r="68" spans="1:24" x14ac:dyDescent="0.25">
      <c r="A68" s="50">
        <v>67</v>
      </c>
      <c r="B68" s="145" t="str">
        <v/>
      </c>
      <c r="C68" s="145" t="str">
        <v/>
      </c>
      <c r="D68" s="146" t="str">
        <v/>
      </c>
      <c r="E68" s="146" t="str">
        <v/>
      </c>
      <c r="F68" s="146" t="str">
        <v/>
      </c>
      <c r="G68" s="146" t="str">
        <v/>
      </c>
      <c r="H68" s="146" t="str">
        <v/>
      </c>
      <c r="I68" s="146" t="str">
        <v/>
      </c>
      <c r="J68" s="146" t="str">
        <v/>
      </c>
      <c r="K68" s="146" t="str">
        <v/>
      </c>
      <c r="L68" s="146" t="str">
        <v/>
      </c>
      <c r="M68" s="146" t="str">
        <v/>
      </c>
      <c r="N68" s="146" t="str">
        <v/>
      </c>
      <c r="O68" s="146" t="str">
        <v/>
      </c>
      <c r="P68" s="146" t="str">
        <v/>
      </c>
      <c r="Q68" s="146" t="str">
        <v/>
      </c>
      <c r="R68" s="146" t="str">
        <v/>
      </c>
      <c r="S68" s="146" t="str">
        <v/>
      </c>
      <c r="T68" s="146" t="str">
        <v/>
      </c>
      <c r="U68" s="146" t="str">
        <v/>
      </c>
      <c r="V68" s="146" t="str">
        <v/>
      </c>
      <c r="W68" s="147" t="str">
        <v/>
      </c>
      <c r="X68" s="148" t="str">
        <v/>
      </c>
    </row>
    <row r="69" spans="1:24" x14ac:dyDescent="0.25">
      <c r="A69" s="50">
        <v>68</v>
      </c>
      <c r="B69" s="149" t="str">
        <v/>
      </c>
      <c r="C69" s="149" t="str">
        <v/>
      </c>
      <c r="D69" s="150" t="str">
        <v/>
      </c>
      <c r="E69" s="150" t="str">
        <v/>
      </c>
      <c r="F69" s="150" t="str">
        <v/>
      </c>
      <c r="G69" s="150" t="str">
        <v/>
      </c>
      <c r="H69" s="150" t="str">
        <v/>
      </c>
      <c r="I69" s="150" t="str">
        <v/>
      </c>
      <c r="J69" s="150" t="str">
        <v/>
      </c>
      <c r="K69" s="150" t="str">
        <v/>
      </c>
      <c r="L69" s="150" t="str">
        <v/>
      </c>
      <c r="M69" s="150" t="str">
        <v/>
      </c>
      <c r="N69" s="150" t="str">
        <v/>
      </c>
      <c r="O69" s="150" t="str">
        <v/>
      </c>
      <c r="P69" s="150" t="str">
        <v/>
      </c>
      <c r="Q69" s="150" t="str">
        <v/>
      </c>
      <c r="R69" s="150" t="str">
        <v/>
      </c>
      <c r="S69" s="150" t="str">
        <v/>
      </c>
      <c r="T69" s="150" t="str">
        <v/>
      </c>
      <c r="U69" s="150" t="str">
        <v/>
      </c>
      <c r="V69" s="150" t="str">
        <v/>
      </c>
      <c r="W69" s="37" t="str">
        <v/>
      </c>
      <c r="X69" s="151" t="str">
        <v/>
      </c>
    </row>
    <row r="70" spans="1:24" x14ac:dyDescent="0.25">
      <c r="A70" s="50">
        <v>69</v>
      </c>
      <c r="B70" s="145" t="str">
        <v/>
      </c>
      <c r="C70" s="145" t="str">
        <v/>
      </c>
      <c r="D70" s="146" t="str">
        <v/>
      </c>
      <c r="E70" s="146" t="str">
        <v/>
      </c>
      <c r="F70" s="146" t="str">
        <v/>
      </c>
      <c r="G70" s="146" t="str">
        <v/>
      </c>
      <c r="H70" s="146" t="str">
        <v/>
      </c>
      <c r="I70" s="146" t="str">
        <v/>
      </c>
      <c r="J70" s="146" t="str">
        <v/>
      </c>
      <c r="K70" s="146" t="str">
        <v/>
      </c>
      <c r="L70" s="146" t="str">
        <v/>
      </c>
      <c r="M70" s="146" t="str">
        <v/>
      </c>
      <c r="N70" s="146" t="str">
        <v/>
      </c>
      <c r="O70" s="146" t="str">
        <v/>
      </c>
      <c r="P70" s="146" t="str">
        <v/>
      </c>
      <c r="Q70" s="146" t="str">
        <v/>
      </c>
      <c r="R70" s="146" t="str">
        <v/>
      </c>
      <c r="S70" s="146" t="str">
        <v/>
      </c>
      <c r="T70" s="146" t="str">
        <v/>
      </c>
      <c r="U70" s="146" t="str">
        <v/>
      </c>
      <c r="V70" s="146" t="str">
        <v/>
      </c>
      <c r="W70" s="147" t="str">
        <v/>
      </c>
      <c r="X70" s="148" t="str">
        <v/>
      </c>
    </row>
    <row r="71" spans="1:24" x14ac:dyDescent="0.25">
      <c r="A71" s="50">
        <v>70</v>
      </c>
      <c r="B71" s="149" t="str">
        <v/>
      </c>
      <c r="C71" s="149" t="str">
        <v/>
      </c>
      <c r="D71" s="150" t="str">
        <v/>
      </c>
      <c r="E71" s="150" t="str">
        <v/>
      </c>
      <c r="F71" s="150" t="str">
        <v/>
      </c>
      <c r="G71" s="150" t="str">
        <v/>
      </c>
      <c r="H71" s="150" t="str">
        <v/>
      </c>
      <c r="I71" s="150" t="str">
        <v/>
      </c>
      <c r="J71" s="150" t="str">
        <v/>
      </c>
      <c r="K71" s="150" t="str">
        <v/>
      </c>
      <c r="L71" s="150" t="str">
        <v/>
      </c>
      <c r="M71" s="150" t="str">
        <v/>
      </c>
      <c r="N71" s="150" t="str">
        <v/>
      </c>
      <c r="O71" s="150" t="str">
        <v/>
      </c>
      <c r="P71" s="150" t="str">
        <v/>
      </c>
      <c r="Q71" s="150" t="str">
        <v/>
      </c>
      <c r="R71" s="150" t="str">
        <v/>
      </c>
      <c r="S71" s="150" t="str">
        <v/>
      </c>
      <c r="T71" s="150" t="str">
        <v/>
      </c>
      <c r="U71" s="150" t="str">
        <v/>
      </c>
      <c r="V71" s="150" t="str">
        <v/>
      </c>
      <c r="W71" s="37" t="str">
        <v/>
      </c>
      <c r="X71" s="151" t="str">
        <v/>
      </c>
    </row>
    <row r="72" spans="1:24" x14ac:dyDescent="0.25">
      <c r="A72" s="50">
        <v>71</v>
      </c>
      <c r="B72" s="145" t="str">
        <v/>
      </c>
      <c r="C72" s="145" t="str">
        <v/>
      </c>
      <c r="D72" s="146" t="str">
        <v/>
      </c>
      <c r="E72" s="146" t="str">
        <v/>
      </c>
      <c r="F72" s="146" t="str">
        <v/>
      </c>
      <c r="G72" s="146" t="str">
        <v/>
      </c>
      <c r="H72" s="146" t="str">
        <v/>
      </c>
      <c r="I72" s="146" t="str">
        <v/>
      </c>
      <c r="J72" s="146" t="str">
        <v/>
      </c>
      <c r="K72" s="146" t="str">
        <v/>
      </c>
      <c r="L72" s="146" t="str">
        <v/>
      </c>
      <c r="M72" s="146" t="str">
        <v/>
      </c>
      <c r="N72" s="146" t="str">
        <v/>
      </c>
      <c r="O72" s="146" t="str">
        <v/>
      </c>
      <c r="P72" s="146" t="str">
        <v/>
      </c>
      <c r="Q72" s="146" t="str">
        <v/>
      </c>
      <c r="R72" s="146" t="str">
        <v/>
      </c>
      <c r="S72" s="146" t="str">
        <v/>
      </c>
      <c r="T72" s="146" t="str">
        <v/>
      </c>
      <c r="U72" s="146" t="str">
        <v/>
      </c>
      <c r="V72" s="146" t="str">
        <v/>
      </c>
      <c r="W72" s="147" t="str">
        <v/>
      </c>
      <c r="X72" s="148" t="str">
        <v/>
      </c>
    </row>
    <row r="73" spans="1:24" x14ac:dyDescent="0.25">
      <c r="A73" s="50">
        <v>72</v>
      </c>
      <c r="B73" s="149" t="str">
        <v/>
      </c>
      <c r="C73" s="149" t="str">
        <v/>
      </c>
      <c r="D73" s="150" t="str">
        <v/>
      </c>
      <c r="E73" s="150" t="str">
        <v/>
      </c>
      <c r="F73" s="150" t="str">
        <v/>
      </c>
      <c r="G73" s="150" t="str">
        <v/>
      </c>
      <c r="H73" s="150" t="str">
        <v/>
      </c>
      <c r="I73" s="150" t="str">
        <v/>
      </c>
      <c r="J73" s="150" t="str">
        <v/>
      </c>
      <c r="K73" s="150" t="str">
        <v/>
      </c>
      <c r="L73" s="150" t="str">
        <v/>
      </c>
      <c r="M73" s="150" t="str">
        <v/>
      </c>
      <c r="N73" s="150" t="str">
        <v/>
      </c>
      <c r="O73" s="150" t="str">
        <v/>
      </c>
      <c r="P73" s="150" t="str">
        <v/>
      </c>
      <c r="Q73" s="150" t="str">
        <v/>
      </c>
      <c r="R73" s="150" t="str">
        <v/>
      </c>
      <c r="S73" s="150" t="str">
        <v/>
      </c>
      <c r="T73" s="150" t="str">
        <v/>
      </c>
      <c r="U73" s="150" t="str">
        <v/>
      </c>
      <c r="V73" s="150" t="str">
        <v/>
      </c>
      <c r="W73" s="37" t="str">
        <v/>
      </c>
      <c r="X73" s="151" t="str">
        <v/>
      </c>
    </row>
    <row r="74" spans="1:24" x14ac:dyDescent="0.25">
      <c r="A74" s="50">
        <v>73</v>
      </c>
      <c r="B74" s="145" t="str">
        <v/>
      </c>
      <c r="C74" s="145" t="str">
        <v/>
      </c>
      <c r="D74" s="146" t="str">
        <v/>
      </c>
      <c r="E74" s="146" t="str">
        <v/>
      </c>
      <c r="F74" s="146" t="str">
        <v/>
      </c>
      <c r="G74" s="146" t="str">
        <v/>
      </c>
      <c r="H74" s="146" t="str">
        <v/>
      </c>
      <c r="I74" s="146" t="str">
        <v/>
      </c>
      <c r="J74" s="146" t="str">
        <v/>
      </c>
      <c r="K74" s="146" t="str">
        <v/>
      </c>
      <c r="L74" s="146" t="str">
        <v/>
      </c>
      <c r="M74" s="146" t="str">
        <v/>
      </c>
      <c r="N74" s="146" t="str">
        <v/>
      </c>
      <c r="O74" s="146" t="str">
        <v/>
      </c>
      <c r="P74" s="146" t="str">
        <v/>
      </c>
      <c r="Q74" s="146" t="str">
        <v/>
      </c>
      <c r="R74" s="146" t="str">
        <v/>
      </c>
      <c r="S74" s="146" t="str">
        <v/>
      </c>
      <c r="T74" s="146" t="str">
        <v/>
      </c>
      <c r="U74" s="146" t="str">
        <v/>
      </c>
      <c r="V74" s="146" t="str">
        <v/>
      </c>
      <c r="W74" s="147" t="str">
        <v/>
      </c>
      <c r="X74" s="148" t="str">
        <v/>
      </c>
    </row>
    <row r="75" spans="1:24" x14ac:dyDescent="0.25">
      <c r="A75" s="50">
        <v>74</v>
      </c>
      <c r="B75" s="149" t="str">
        <v/>
      </c>
      <c r="C75" s="149" t="str">
        <v/>
      </c>
      <c r="D75" s="150" t="str">
        <v/>
      </c>
      <c r="E75" s="150" t="str">
        <v/>
      </c>
      <c r="F75" s="150" t="str">
        <v/>
      </c>
      <c r="G75" s="150" t="str">
        <v/>
      </c>
      <c r="H75" s="150" t="str">
        <v/>
      </c>
      <c r="I75" s="150" t="str">
        <v/>
      </c>
      <c r="J75" s="150" t="str">
        <v/>
      </c>
      <c r="K75" s="150" t="str">
        <v/>
      </c>
      <c r="L75" s="150" t="str">
        <v/>
      </c>
      <c r="M75" s="150" t="str">
        <v/>
      </c>
      <c r="N75" s="150" t="str">
        <v/>
      </c>
      <c r="O75" s="150" t="str">
        <v/>
      </c>
      <c r="P75" s="150" t="str">
        <v/>
      </c>
      <c r="Q75" s="150" t="str">
        <v/>
      </c>
      <c r="R75" s="150" t="str">
        <v/>
      </c>
      <c r="S75" s="150" t="str">
        <v/>
      </c>
      <c r="T75" s="150" t="str">
        <v/>
      </c>
      <c r="U75" s="150" t="str">
        <v/>
      </c>
      <c r="V75" s="150" t="str">
        <v/>
      </c>
      <c r="W75" s="37" t="str">
        <v/>
      </c>
      <c r="X75" s="151" t="str">
        <v/>
      </c>
    </row>
    <row r="76" spans="1:24" x14ac:dyDescent="0.25">
      <c r="A76" s="50">
        <v>75</v>
      </c>
      <c r="B76" s="145" t="str">
        <v/>
      </c>
      <c r="C76" s="145" t="str">
        <v/>
      </c>
      <c r="D76" s="146" t="str">
        <v/>
      </c>
      <c r="E76" s="146" t="str">
        <v/>
      </c>
      <c r="F76" s="146" t="str">
        <v/>
      </c>
      <c r="G76" s="146" t="str">
        <v/>
      </c>
      <c r="H76" s="146" t="str">
        <v/>
      </c>
      <c r="I76" s="146" t="str">
        <v/>
      </c>
      <c r="J76" s="146" t="str">
        <v/>
      </c>
      <c r="K76" s="146" t="str">
        <v/>
      </c>
      <c r="L76" s="146" t="str">
        <v/>
      </c>
      <c r="M76" s="146" t="str">
        <v/>
      </c>
      <c r="N76" s="146" t="str">
        <v/>
      </c>
      <c r="O76" s="146" t="str">
        <v/>
      </c>
      <c r="P76" s="146" t="str">
        <v/>
      </c>
      <c r="Q76" s="146" t="str">
        <v/>
      </c>
      <c r="R76" s="146" t="str">
        <v/>
      </c>
      <c r="S76" s="146" t="str">
        <v/>
      </c>
      <c r="T76" s="146" t="str">
        <v/>
      </c>
      <c r="U76" s="146" t="str">
        <v/>
      </c>
      <c r="V76" s="146" t="str">
        <v/>
      </c>
      <c r="W76" s="147" t="str">
        <v/>
      </c>
      <c r="X76" s="148" t="str">
        <v/>
      </c>
    </row>
    <row r="77" spans="1:24" x14ac:dyDescent="0.25">
      <c r="A77" s="50">
        <v>76</v>
      </c>
      <c r="B77" s="149" t="str">
        <v/>
      </c>
      <c r="C77" s="149" t="str">
        <v/>
      </c>
      <c r="D77" s="150" t="str">
        <v/>
      </c>
      <c r="E77" s="150" t="str">
        <v/>
      </c>
      <c r="F77" s="150" t="str">
        <v/>
      </c>
      <c r="G77" s="150" t="str">
        <v/>
      </c>
      <c r="H77" s="150" t="str">
        <v/>
      </c>
      <c r="I77" s="150" t="str">
        <v/>
      </c>
      <c r="J77" s="150" t="str">
        <v/>
      </c>
      <c r="K77" s="150" t="str">
        <v/>
      </c>
      <c r="L77" s="150" t="str">
        <v/>
      </c>
      <c r="M77" s="150" t="str">
        <v/>
      </c>
      <c r="N77" s="150" t="str">
        <v/>
      </c>
      <c r="O77" s="150" t="str">
        <v/>
      </c>
      <c r="P77" s="150" t="str">
        <v/>
      </c>
      <c r="Q77" s="150" t="str">
        <v/>
      </c>
      <c r="R77" s="150" t="str">
        <v/>
      </c>
      <c r="S77" s="150" t="str">
        <v/>
      </c>
      <c r="T77" s="150" t="str">
        <v/>
      </c>
      <c r="U77" s="150" t="str">
        <v/>
      </c>
      <c r="V77" s="150" t="str">
        <v/>
      </c>
      <c r="W77" s="37" t="str">
        <v/>
      </c>
      <c r="X77" s="151" t="str">
        <v/>
      </c>
    </row>
    <row r="78" spans="1:24" x14ac:dyDescent="0.25">
      <c r="A78" s="50">
        <v>77</v>
      </c>
      <c r="B78" s="145" t="str">
        <v/>
      </c>
      <c r="C78" s="145" t="str">
        <v/>
      </c>
      <c r="D78" s="146" t="str">
        <v/>
      </c>
      <c r="E78" s="146" t="str">
        <v/>
      </c>
      <c r="F78" s="146" t="str">
        <v/>
      </c>
      <c r="G78" s="146" t="str">
        <v/>
      </c>
      <c r="H78" s="146" t="str">
        <v/>
      </c>
      <c r="I78" s="146" t="str">
        <v/>
      </c>
      <c r="J78" s="146" t="str">
        <v/>
      </c>
      <c r="K78" s="146" t="str">
        <v/>
      </c>
      <c r="L78" s="146" t="str">
        <v/>
      </c>
      <c r="M78" s="146" t="str">
        <v/>
      </c>
      <c r="N78" s="146" t="str">
        <v/>
      </c>
      <c r="O78" s="146" t="str">
        <v/>
      </c>
      <c r="P78" s="146" t="str">
        <v/>
      </c>
      <c r="Q78" s="146" t="str">
        <v/>
      </c>
      <c r="R78" s="146" t="str">
        <v/>
      </c>
      <c r="S78" s="146" t="str">
        <v/>
      </c>
      <c r="T78" s="146" t="str">
        <v/>
      </c>
      <c r="U78" s="146" t="str">
        <v/>
      </c>
      <c r="V78" s="146" t="str">
        <v/>
      </c>
      <c r="W78" s="147" t="str">
        <v/>
      </c>
      <c r="X78" s="148" t="str">
        <v/>
      </c>
    </row>
    <row r="79" spans="1:24" x14ac:dyDescent="0.25">
      <c r="A79" s="50">
        <v>78</v>
      </c>
      <c r="B79" s="149" t="str">
        <v/>
      </c>
      <c r="C79" s="149" t="str">
        <v/>
      </c>
      <c r="D79" s="150" t="str">
        <v/>
      </c>
      <c r="E79" s="150" t="str">
        <v/>
      </c>
      <c r="F79" s="150" t="str">
        <v/>
      </c>
      <c r="G79" s="150" t="str">
        <v/>
      </c>
      <c r="H79" s="150" t="str">
        <v/>
      </c>
      <c r="I79" s="150" t="str">
        <v/>
      </c>
      <c r="J79" s="150" t="str">
        <v/>
      </c>
      <c r="K79" s="150" t="str">
        <v/>
      </c>
      <c r="L79" s="150" t="str">
        <v/>
      </c>
      <c r="M79" s="150" t="str">
        <v/>
      </c>
      <c r="N79" s="150" t="str">
        <v/>
      </c>
      <c r="O79" s="150" t="str">
        <v/>
      </c>
      <c r="P79" s="150" t="str">
        <v/>
      </c>
      <c r="Q79" s="150" t="str">
        <v/>
      </c>
      <c r="R79" s="150" t="str">
        <v/>
      </c>
      <c r="S79" s="150" t="str">
        <v/>
      </c>
      <c r="T79" s="150" t="str">
        <v/>
      </c>
      <c r="U79" s="150" t="str">
        <v/>
      </c>
      <c r="V79" s="150" t="str">
        <v/>
      </c>
      <c r="W79" s="37" t="str">
        <v/>
      </c>
      <c r="X79" s="151" t="str">
        <v/>
      </c>
    </row>
    <row r="80" spans="1:24" x14ac:dyDescent="0.25">
      <c r="A80" s="50">
        <v>79</v>
      </c>
      <c r="B80" s="145" t="str">
        <v/>
      </c>
      <c r="C80" s="145" t="str">
        <v/>
      </c>
      <c r="D80" s="146" t="str">
        <v/>
      </c>
      <c r="E80" s="146" t="str">
        <v/>
      </c>
      <c r="F80" s="146" t="str">
        <v/>
      </c>
      <c r="G80" s="146" t="str">
        <v/>
      </c>
      <c r="H80" s="146" t="str">
        <v/>
      </c>
      <c r="I80" s="146" t="str">
        <v/>
      </c>
      <c r="J80" s="146" t="str">
        <v/>
      </c>
      <c r="K80" s="146" t="str">
        <v/>
      </c>
      <c r="L80" s="146" t="str">
        <v/>
      </c>
      <c r="M80" s="146" t="str">
        <v/>
      </c>
      <c r="N80" s="146" t="str">
        <v/>
      </c>
      <c r="O80" s="146" t="str">
        <v/>
      </c>
      <c r="P80" s="146" t="str">
        <v/>
      </c>
      <c r="Q80" s="146" t="str">
        <v/>
      </c>
      <c r="R80" s="146" t="str">
        <v/>
      </c>
      <c r="S80" s="146" t="str">
        <v/>
      </c>
      <c r="T80" s="146" t="str">
        <v/>
      </c>
      <c r="U80" s="146" t="str">
        <v/>
      </c>
      <c r="V80" s="146" t="str">
        <v/>
      </c>
      <c r="W80" s="147" t="str">
        <v/>
      </c>
      <c r="X80" s="148" t="str">
        <v/>
      </c>
    </row>
    <row r="81" spans="1:24" x14ac:dyDescent="0.25">
      <c r="A81" s="50">
        <v>80</v>
      </c>
      <c r="B81" s="149" t="str">
        <v/>
      </c>
      <c r="C81" s="149" t="str">
        <v/>
      </c>
      <c r="D81" s="150" t="str">
        <v/>
      </c>
      <c r="E81" s="150" t="str">
        <v/>
      </c>
      <c r="F81" s="150" t="str">
        <v/>
      </c>
      <c r="G81" s="150" t="str">
        <v/>
      </c>
      <c r="H81" s="150" t="str">
        <v/>
      </c>
      <c r="I81" s="150" t="str">
        <v/>
      </c>
      <c r="J81" s="150" t="str">
        <v/>
      </c>
      <c r="K81" s="150" t="str">
        <v/>
      </c>
      <c r="L81" s="150" t="str">
        <v/>
      </c>
      <c r="M81" s="150" t="str">
        <v/>
      </c>
      <c r="N81" s="150" t="str">
        <v/>
      </c>
      <c r="O81" s="150" t="str">
        <v/>
      </c>
      <c r="P81" s="150" t="str">
        <v/>
      </c>
      <c r="Q81" s="150" t="str">
        <v/>
      </c>
      <c r="R81" s="150" t="str">
        <v/>
      </c>
      <c r="S81" s="150" t="str">
        <v/>
      </c>
      <c r="T81" s="150" t="str">
        <v/>
      </c>
      <c r="U81" s="150" t="str">
        <v/>
      </c>
      <c r="V81" s="150" t="str">
        <v/>
      </c>
      <c r="W81" s="37" t="str">
        <v/>
      </c>
      <c r="X81" s="151" t="str">
        <v/>
      </c>
    </row>
    <row r="82" spans="1:24" x14ac:dyDescent="0.25">
      <c r="A82" s="50">
        <v>81</v>
      </c>
      <c r="B82" s="145" t="str">
        <v/>
      </c>
      <c r="C82" s="145" t="str">
        <v/>
      </c>
      <c r="D82" s="146" t="str">
        <v/>
      </c>
      <c r="E82" s="146" t="str">
        <v/>
      </c>
      <c r="F82" s="146" t="str">
        <v/>
      </c>
      <c r="G82" s="146" t="str">
        <v/>
      </c>
      <c r="H82" s="146" t="str">
        <v/>
      </c>
      <c r="I82" s="146" t="str">
        <v/>
      </c>
      <c r="J82" s="146" t="str">
        <v/>
      </c>
      <c r="K82" s="146" t="str">
        <v/>
      </c>
      <c r="L82" s="146" t="str">
        <v/>
      </c>
      <c r="M82" s="146" t="str">
        <v/>
      </c>
      <c r="N82" s="146" t="str">
        <v/>
      </c>
      <c r="O82" s="146" t="str">
        <v/>
      </c>
      <c r="P82" s="146" t="str">
        <v/>
      </c>
      <c r="Q82" s="146" t="str">
        <v/>
      </c>
      <c r="R82" s="146" t="str">
        <v/>
      </c>
      <c r="S82" s="146" t="str">
        <v/>
      </c>
      <c r="T82" s="146" t="str">
        <v/>
      </c>
      <c r="U82" s="146" t="str">
        <v/>
      </c>
      <c r="V82" s="146" t="str">
        <v/>
      </c>
      <c r="W82" s="147" t="str">
        <v/>
      </c>
      <c r="X82" s="148" t="str">
        <v/>
      </c>
    </row>
    <row r="83" spans="1:24" x14ac:dyDescent="0.25">
      <c r="A83" s="50">
        <v>82</v>
      </c>
      <c r="B83" s="149" t="str">
        <v/>
      </c>
      <c r="C83" s="149" t="str">
        <v/>
      </c>
      <c r="D83" s="150" t="str">
        <v/>
      </c>
      <c r="E83" s="150" t="str">
        <v/>
      </c>
      <c r="F83" s="150" t="str">
        <v/>
      </c>
      <c r="G83" s="150" t="str">
        <v/>
      </c>
      <c r="H83" s="150" t="str">
        <v/>
      </c>
      <c r="I83" s="150" t="str">
        <v/>
      </c>
      <c r="J83" s="150" t="str">
        <v/>
      </c>
      <c r="K83" s="150" t="str">
        <v/>
      </c>
      <c r="L83" s="150" t="str">
        <v/>
      </c>
      <c r="M83" s="150" t="str">
        <v/>
      </c>
      <c r="N83" s="150" t="str">
        <v/>
      </c>
      <c r="O83" s="150" t="str">
        <v/>
      </c>
      <c r="P83" s="150" t="str">
        <v/>
      </c>
      <c r="Q83" s="150" t="str">
        <v/>
      </c>
      <c r="R83" s="150" t="str">
        <v/>
      </c>
      <c r="S83" s="150" t="str">
        <v/>
      </c>
      <c r="T83" s="150" t="str">
        <v/>
      </c>
      <c r="U83" s="150" t="str">
        <v/>
      </c>
      <c r="V83" s="150" t="str">
        <v/>
      </c>
      <c r="W83" s="37" t="str">
        <v/>
      </c>
      <c r="X83" s="151" t="str">
        <v/>
      </c>
    </row>
    <row r="84" spans="1:24" x14ac:dyDescent="0.25">
      <c r="A84" s="50">
        <v>83</v>
      </c>
      <c r="B84" s="145" t="str">
        <v/>
      </c>
      <c r="C84" s="145" t="str">
        <v/>
      </c>
      <c r="D84" s="146" t="str">
        <v/>
      </c>
      <c r="E84" s="146" t="str">
        <v/>
      </c>
      <c r="F84" s="146" t="str">
        <v/>
      </c>
      <c r="G84" s="146" t="str">
        <v/>
      </c>
      <c r="H84" s="146" t="str">
        <v/>
      </c>
      <c r="I84" s="146" t="str">
        <v/>
      </c>
      <c r="J84" s="146" t="str">
        <v/>
      </c>
      <c r="K84" s="146" t="str">
        <v/>
      </c>
      <c r="L84" s="146" t="str">
        <v/>
      </c>
      <c r="M84" s="146" t="str">
        <v/>
      </c>
      <c r="N84" s="146" t="str">
        <v/>
      </c>
      <c r="O84" s="146" t="str">
        <v/>
      </c>
      <c r="P84" s="146" t="str">
        <v/>
      </c>
      <c r="Q84" s="146" t="str">
        <v/>
      </c>
      <c r="R84" s="146" t="str">
        <v/>
      </c>
      <c r="S84" s="146" t="str">
        <v/>
      </c>
      <c r="T84" s="146" t="str">
        <v/>
      </c>
      <c r="U84" s="146" t="str">
        <v/>
      </c>
      <c r="V84" s="146" t="str">
        <v/>
      </c>
      <c r="W84" s="147" t="str">
        <v/>
      </c>
      <c r="X84" s="148" t="str">
        <v/>
      </c>
    </row>
    <row r="85" spans="1:24" x14ac:dyDescent="0.25">
      <c r="A85" s="50">
        <v>84</v>
      </c>
      <c r="B85" s="149" t="str">
        <v/>
      </c>
      <c r="C85" s="149" t="str">
        <v/>
      </c>
      <c r="D85" s="150" t="str">
        <v/>
      </c>
      <c r="E85" s="150" t="str">
        <v/>
      </c>
      <c r="F85" s="150" t="str">
        <v/>
      </c>
      <c r="G85" s="150" t="str">
        <v/>
      </c>
      <c r="H85" s="150" t="str">
        <v/>
      </c>
      <c r="I85" s="150" t="str">
        <v/>
      </c>
      <c r="J85" s="150" t="str">
        <v/>
      </c>
      <c r="K85" s="150" t="str">
        <v/>
      </c>
      <c r="L85" s="150" t="str">
        <v/>
      </c>
      <c r="M85" s="150" t="str">
        <v/>
      </c>
      <c r="N85" s="150" t="str">
        <v/>
      </c>
      <c r="O85" s="150" t="str">
        <v/>
      </c>
      <c r="P85" s="150" t="str">
        <v/>
      </c>
      <c r="Q85" s="150" t="str">
        <v/>
      </c>
      <c r="R85" s="150" t="str">
        <v/>
      </c>
      <c r="S85" s="150" t="str">
        <v/>
      </c>
      <c r="T85" s="150" t="str">
        <v/>
      </c>
      <c r="U85" s="150" t="str">
        <v/>
      </c>
      <c r="V85" s="150" t="str">
        <v/>
      </c>
      <c r="W85" s="37" t="str">
        <v/>
      </c>
      <c r="X85" s="151" t="str">
        <v/>
      </c>
    </row>
    <row r="86" spans="1:24" x14ac:dyDescent="0.25">
      <c r="A86" s="50">
        <v>85</v>
      </c>
      <c r="B86" s="145" t="str">
        <v/>
      </c>
      <c r="C86" s="145" t="str">
        <v/>
      </c>
      <c r="D86" s="146" t="str">
        <v/>
      </c>
      <c r="E86" s="146" t="str">
        <v/>
      </c>
      <c r="F86" s="146" t="str">
        <v/>
      </c>
      <c r="G86" s="146" t="str">
        <v/>
      </c>
      <c r="H86" s="146" t="str">
        <v/>
      </c>
      <c r="I86" s="146" t="str">
        <v/>
      </c>
      <c r="J86" s="146" t="str">
        <v/>
      </c>
      <c r="K86" s="146" t="str">
        <v/>
      </c>
      <c r="L86" s="146" t="str">
        <v/>
      </c>
      <c r="M86" s="146" t="str">
        <v/>
      </c>
      <c r="N86" s="146" t="str">
        <v/>
      </c>
      <c r="O86" s="146" t="str">
        <v/>
      </c>
      <c r="P86" s="146" t="str">
        <v/>
      </c>
      <c r="Q86" s="146" t="str">
        <v/>
      </c>
      <c r="R86" s="146" t="str">
        <v/>
      </c>
      <c r="S86" s="146" t="str">
        <v/>
      </c>
      <c r="T86" s="146" t="str">
        <v/>
      </c>
      <c r="U86" s="146" t="str">
        <v/>
      </c>
      <c r="V86" s="146" t="str">
        <v/>
      </c>
      <c r="W86" s="147" t="str">
        <v/>
      </c>
      <c r="X86" s="148" t="str">
        <v/>
      </c>
    </row>
    <row r="87" spans="1:24" x14ac:dyDescent="0.25">
      <c r="A87" s="50">
        <v>86</v>
      </c>
      <c r="B87" s="149" t="str">
        <v/>
      </c>
      <c r="C87" s="149" t="str">
        <v/>
      </c>
      <c r="D87" s="150" t="str">
        <v/>
      </c>
      <c r="E87" s="150" t="str">
        <v/>
      </c>
      <c r="F87" s="150" t="str">
        <v/>
      </c>
      <c r="G87" s="150" t="str">
        <v/>
      </c>
      <c r="H87" s="150" t="str">
        <v/>
      </c>
      <c r="I87" s="150" t="str">
        <v/>
      </c>
      <c r="J87" s="150" t="str">
        <v/>
      </c>
      <c r="K87" s="150" t="str">
        <v/>
      </c>
      <c r="L87" s="150" t="str">
        <v/>
      </c>
      <c r="M87" s="150" t="str">
        <v/>
      </c>
      <c r="N87" s="150" t="str">
        <v/>
      </c>
      <c r="O87" s="150" t="str">
        <v/>
      </c>
      <c r="P87" s="150" t="str">
        <v/>
      </c>
      <c r="Q87" s="150" t="str">
        <v/>
      </c>
      <c r="R87" s="150" t="str">
        <v/>
      </c>
      <c r="S87" s="150" t="str">
        <v/>
      </c>
      <c r="T87" s="150" t="str">
        <v/>
      </c>
      <c r="U87" s="150" t="str">
        <v/>
      </c>
      <c r="V87" s="150" t="str">
        <v/>
      </c>
      <c r="W87" s="37" t="str">
        <v/>
      </c>
      <c r="X87" s="151" t="str">
        <v/>
      </c>
    </row>
    <row r="88" spans="1:24" x14ac:dyDescent="0.25">
      <c r="A88" s="50">
        <v>87</v>
      </c>
      <c r="B88" s="145" t="str">
        <v/>
      </c>
      <c r="C88" s="145" t="str">
        <v/>
      </c>
      <c r="D88" s="146" t="str">
        <v/>
      </c>
      <c r="E88" s="146" t="str">
        <v/>
      </c>
      <c r="F88" s="146" t="str">
        <v/>
      </c>
      <c r="G88" s="146" t="str">
        <v/>
      </c>
      <c r="H88" s="146" t="str">
        <v/>
      </c>
      <c r="I88" s="146" t="str">
        <v/>
      </c>
      <c r="J88" s="146" t="str">
        <v/>
      </c>
      <c r="K88" s="146" t="str">
        <v/>
      </c>
      <c r="L88" s="146" t="str">
        <v/>
      </c>
      <c r="M88" s="146" t="str">
        <v/>
      </c>
      <c r="N88" s="146" t="str">
        <v/>
      </c>
      <c r="O88" s="146" t="str">
        <v/>
      </c>
      <c r="P88" s="146" t="str">
        <v/>
      </c>
      <c r="Q88" s="146" t="str">
        <v/>
      </c>
      <c r="R88" s="146" t="str">
        <v/>
      </c>
      <c r="S88" s="146" t="str">
        <v/>
      </c>
      <c r="T88" s="146" t="str">
        <v/>
      </c>
      <c r="U88" s="146" t="str">
        <v/>
      </c>
      <c r="V88" s="146" t="str">
        <v/>
      </c>
      <c r="W88" s="147" t="str">
        <v/>
      </c>
      <c r="X88" s="148" t="str">
        <v/>
      </c>
    </row>
    <row r="89" spans="1:24" x14ac:dyDescent="0.25">
      <c r="A89" s="50">
        <v>88</v>
      </c>
      <c r="B89" s="149" t="str">
        <v/>
      </c>
      <c r="C89" s="149" t="str">
        <v/>
      </c>
      <c r="D89" s="150" t="str">
        <v/>
      </c>
      <c r="E89" s="150" t="str">
        <v/>
      </c>
      <c r="F89" s="150" t="str">
        <v/>
      </c>
      <c r="G89" s="150" t="str">
        <v/>
      </c>
      <c r="H89" s="150" t="str">
        <v/>
      </c>
      <c r="I89" s="150" t="str">
        <v/>
      </c>
      <c r="J89" s="150" t="str">
        <v/>
      </c>
      <c r="K89" s="150" t="str">
        <v/>
      </c>
      <c r="L89" s="150" t="str">
        <v/>
      </c>
      <c r="M89" s="150" t="str">
        <v/>
      </c>
      <c r="N89" s="150" t="str">
        <v/>
      </c>
      <c r="O89" s="150" t="str">
        <v/>
      </c>
      <c r="P89" s="150" t="str">
        <v/>
      </c>
      <c r="Q89" s="150" t="str">
        <v/>
      </c>
      <c r="R89" s="150" t="str">
        <v/>
      </c>
      <c r="S89" s="150" t="str">
        <v/>
      </c>
      <c r="T89" s="150" t="str">
        <v/>
      </c>
      <c r="U89" s="150" t="str">
        <v/>
      </c>
      <c r="V89" s="150" t="str">
        <v/>
      </c>
      <c r="W89" s="37" t="str">
        <v/>
      </c>
      <c r="X89" s="151" t="str">
        <v/>
      </c>
    </row>
    <row r="90" spans="1:24" x14ac:dyDescent="0.25">
      <c r="A90" s="50">
        <v>89</v>
      </c>
      <c r="B90" s="145" t="str">
        <v/>
      </c>
      <c r="C90" s="145" t="str">
        <v/>
      </c>
      <c r="D90" s="146" t="str">
        <v/>
      </c>
      <c r="E90" s="146" t="str">
        <v/>
      </c>
      <c r="F90" s="146" t="str">
        <v/>
      </c>
      <c r="G90" s="146" t="str">
        <v/>
      </c>
      <c r="H90" s="146" t="str">
        <v/>
      </c>
      <c r="I90" s="146" t="str">
        <v/>
      </c>
      <c r="J90" s="146" t="str">
        <v/>
      </c>
      <c r="K90" s="146" t="str">
        <v/>
      </c>
      <c r="L90" s="146" t="str">
        <v/>
      </c>
      <c r="M90" s="146" t="str">
        <v/>
      </c>
      <c r="N90" s="146" t="str">
        <v/>
      </c>
      <c r="O90" s="146" t="str">
        <v/>
      </c>
      <c r="P90" s="146" t="str">
        <v/>
      </c>
      <c r="Q90" s="146" t="str">
        <v/>
      </c>
      <c r="R90" s="146" t="str">
        <v/>
      </c>
      <c r="S90" s="146" t="str">
        <v/>
      </c>
      <c r="T90" s="146" t="str">
        <v/>
      </c>
      <c r="U90" s="146" t="str">
        <v/>
      </c>
      <c r="V90" s="146" t="str">
        <v/>
      </c>
      <c r="W90" s="147" t="str">
        <v/>
      </c>
      <c r="X90" s="148" t="str">
        <v/>
      </c>
    </row>
    <row r="91" spans="1:24" x14ac:dyDescent="0.25">
      <c r="A91" s="50">
        <v>90</v>
      </c>
      <c r="B91" s="149" t="str">
        <v/>
      </c>
      <c r="C91" s="149" t="str">
        <v/>
      </c>
      <c r="D91" s="150" t="str">
        <v/>
      </c>
      <c r="E91" s="150" t="str">
        <v/>
      </c>
      <c r="F91" s="150" t="str">
        <v/>
      </c>
      <c r="G91" s="150" t="str">
        <v/>
      </c>
      <c r="H91" s="150" t="str">
        <v/>
      </c>
      <c r="I91" s="150" t="str">
        <v/>
      </c>
      <c r="J91" s="150" t="str">
        <v/>
      </c>
      <c r="K91" s="150" t="str">
        <v/>
      </c>
      <c r="L91" s="150" t="str">
        <v/>
      </c>
      <c r="M91" s="150" t="str">
        <v/>
      </c>
      <c r="N91" s="150" t="str">
        <v/>
      </c>
      <c r="O91" s="150" t="str">
        <v/>
      </c>
      <c r="P91" s="150" t="str">
        <v/>
      </c>
      <c r="Q91" s="150" t="str">
        <v/>
      </c>
      <c r="R91" s="150" t="str">
        <v/>
      </c>
      <c r="S91" s="150" t="str">
        <v/>
      </c>
      <c r="T91" s="150" t="str">
        <v/>
      </c>
      <c r="U91" s="150" t="str">
        <v/>
      </c>
      <c r="V91" s="150" t="str">
        <v/>
      </c>
      <c r="W91" s="37" t="str">
        <v/>
      </c>
      <c r="X91" s="151" t="str">
        <v/>
      </c>
    </row>
    <row r="92" spans="1:24" x14ac:dyDescent="0.25">
      <c r="A92" s="50">
        <v>91</v>
      </c>
      <c r="B92" s="145" t="str">
        <v/>
      </c>
      <c r="C92" s="145" t="str">
        <v/>
      </c>
      <c r="D92" s="146" t="str">
        <v/>
      </c>
      <c r="E92" s="146" t="str">
        <v/>
      </c>
      <c r="F92" s="146" t="str">
        <v/>
      </c>
      <c r="G92" s="146" t="str">
        <v/>
      </c>
      <c r="H92" s="146" t="str">
        <v/>
      </c>
      <c r="I92" s="146" t="str">
        <v/>
      </c>
      <c r="J92" s="146" t="str">
        <v/>
      </c>
      <c r="K92" s="146" t="str">
        <v/>
      </c>
      <c r="L92" s="146" t="str">
        <v/>
      </c>
      <c r="M92" s="146" t="str">
        <v/>
      </c>
      <c r="N92" s="146" t="str">
        <v/>
      </c>
      <c r="O92" s="146" t="str">
        <v/>
      </c>
      <c r="P92" s="146" t="str">
        <v/>
      </c>
      <c r="Q92" s="146" t="str">
        <v/>
      </c>
      <c r="R92" s="146" t="str">
        <v/>
      </c>
      <c r="S92" s="146" t="str">
        <v/>
      </c>
      <c r="T92" s="146" t="str">
        <v/>
      </c>
      <c r="U92" s="146" t="str">
        <v/>
      </c>
      <c r="V92" s="146" t="str">
        <v/>
      </c>
      <c r="W92" s="147" t="str">
        <v/>
      </c>
      <c r="X92" s="148" t="str">
        <v/>
      </c>
    </row>
    <row r="93" spans="1:24" x14ac:dyDescent="0.25">
      <c r="A93" s="50">
        <v>92</v>
      </c>
      <c r="B93" s="149" t="str">
        <v/>
      </c>
      <c r="C93" s="149" t="str">
        <v/>
      </c>
      <c r="D93" s="150" t="str">
        <v/>
      </c>
      <c r="E93" s="150" t="str">
        <v/>
      </c>
      <c r="F93" s="150" t="str">
        <v/>
      </c>
      <c r="G93" s="150" t="str">
        <v/>
      </c>
      <c r="H93" s="150" t="str">
        <v/>
      </c>
      <c r="I93" s="150" t="str">
        <v/>
      </c>
      <c r="J93" s="150" t="str">
        <v/>
      </c>
      <c r="K93" s="150" t="str">
        <v/>
      </c>
      <c r="L93" s="150" t="str">
        <v/>
      </c>
      <c r="M93" s="150" t="str">
        <v/>
      </c>
      <c r="N93" s="150" t="str">
        <v/>
      </c>
      <c r="O93" s="150" t="str">
        <v/>
      </c>
      <c r="P93" s="150" t="str">
        <v/>
      </c>
      <c r="Q93" s="150" t="str">
        <v/>
      </c>
      <c r="R93" s="150" t="str">
        <v/>
      </c>
      <c r="S93" s="150" t="str">
        <v/>
      </c>
      <c r="T93" s="150" t="str">
        <v/>
      </c>
      <c r="U93" s="150" t="str">
        <v/>
      </c>
      <c r="V93" s="150" t="str">
        <v/>
      </c>
      <c r="W93" s="37" t="str">
        <v/>
      </c>
      <c r="X93" s="151" t="str">
        <v/>
      </c>
    </row>
    <row r="94" spans="1:24" x14ac:dyDescent="0.25">
      <c r="A94" s="50">
        <v>93</v>
      </c>
      <c r="B94" s="145" t="str">
        <v/>
      </c>
      <c r="C94" s="145" t="str">
        <v/>
      </c>
      <c r="D94" s="146" t="str">
        <v/>
      </c>
      <c r="E94" s="146" t="str">
        <v/>
      </c>
      <c r="F94" s="146" t="str">
        <v/>
      </c>
      <c r="G94" s="146" t="str">
        <v/>
      </c>
      <c r="H94" s="146" t="str">
        <v/>
      </c>
      <c r="I94" s="146" t="str">
        <v/>
      </c>
      <c r="J94" s="146" t="str">
        <v/>
      </c>
      <c r="K94" s="146" t="str">
        <v/>
      </c>
      <c r="L94" s="146" t="str">
        <v/>
      </c>
      <c r="M94" s="146" t="str">
        <v/>
      </c>
      <c r="N94" s="146" t="str">
        <v/>
      </c>
      <c r="O94" s="146" t="str">
        <v/>
      </c>
      <c r="P94" s="146" t="str">
        <v/>
      </c>
      <c r="Q94" s="146" t="str">
        <v/>
      </c>
      <c r="R94" s="146" t="str">
        <v/>
      </c>
      <c r="S94" s="146" t="str">
        <v/>
      </c>
      <c r="T94" s="146" t="str">
        <v/>
      </c>
      <c r="U94" s="146" t="str">
        <v/>
      </c>
      <c r="V94" s="146" t="str">
        <v/>
      </c>
      <c r="W94" s="147" t="str">
        <v/>
      </c>
      <c r="X94" s="148" t="str">
        <v/>
      </c>
    </row>
    <row r="95" spans="1:24" x14ac:dyDescent="0.25">
      <c r="A95" s="50">
        <v>94</v>
      </c>
      <c r="B95" s="149" t="str">
        <v/>
      </c>
      <c r="C95" s="149" t="str">
        <v/>
      </c>
      <c r="D95" s="150" t="str">
        <v/>
      </c>
      <c r="E95" s="150" t="str">
        <v/>
      </c>
      <c r="F95" s="150" t="str">
        <v/>
      </c>
      <c r="G95" s="150" t="str">
        <v/>
      </c>
      <c r="H95" s="150" t="str">
        <v/>
      </c>
      <c r="I95" s="150" t="str">
        <v/>
      </c>
      <c r="J95" s="150" t="str">
        <v/>
      </c>
      <c r="K95" s="150" t="str">
        <v/>
      </c>
      <c r="L95" s="150" t="str">
        <v/>
      </c>
      <c r="M95" s="150" t="str">
        <v/>
      </c>
      <c r="N95" s="150" t="str">
        <v/>
      </c>
      <c r="O95" s="150" t="str">
        <v/>
      </c>
      <c r="P95" s="150" t="str">
        <v/>
      </c>
      <c r="Q95" s="150" t="str">
        <v/>
      </c>
      <c r="R95" s="150" t="str">
        <v/>
      </c>
      <c r="S95" s="150" t="str">
        <v/>
      </c>
      <c r="T95" s="150" t="str">
        <v/>
      </c>
      <c r="U95" s="150" t="str">
        <v/>
      </c>
      <c r="V95" s="150" t="str">
        <v/>
      </c>
      <c r="W95" s="37" t="str">
        <v/>
      </c>
      <c r="X95" s="151" t="str">
        <v/>
      </c>
    </row>
    <row r="96" spans="1:24" x14ac:dyDescent="0.25">
      <c r="A96" s="50">
        <v>95</v>
      </c>
      <c r="B96" s="145" t="str">
        <v/>
      </c>
      <c r="C96" s="145" t="str">
        <v/>
      </c>
      <c r="D96" s="146" t="str">
        <v/>
      </c>
      <c r="E96" s="146" t="str">
        <v/>
      </c>
      <c r="F96" s="146" t="str">
        <v/>
      </c>
      <c r="G96" s="146" t="str">
        <v/>
      </c>
      <c r="H96" s="146" t="str">
        <v/>
      </c>
      <c r="I96" s="146" t="str">
        <v/>
      </c>
      <c r="J96" s="146" t="str">
        <v/>
      </c>
      <c r="K96" s="146" t="str">
        <v/>
      </c>
      <c r="L96" s="146" t="str">
        <v/>
      </c>
      <c r="M96" s="146" t="str">
        <v/>
      </c>
      <c r="N96" s="146" t="str">
        <v/>
      </c>
      <c r="O96" s="146" t="str">
        <v/>
      </c>
      <c r="P96" s="146" t="str">
        <v/>
      </c>
      <c r="Q96" s="146" t="str">
        <v/>
      </c>
      <c r="R96" s="146" t="str">
        <v/>
      </c>
      <c r="S96" s="146" t="str">
        <v/>
      </c>
      <c r="T96" s="146" t="str">
        <v/>
      </c>
      <c r="U96" s="146" t="str">
        <v/>
      </c>
      <c r="V96" s="146" t="str">
        <v/>
      </c>
      <c r="W96" s="147" t="str">
        <v/>
      </c>
      <c r="X96" s="148" t="str">
        <v/>
      </c>
    </row>
    <row r="97" spans="1:24" x14ac:dyDescent="0.25">
      <c r="A97" s="50">
        <v>96</v>
      </c>
      <c r="B97" s="149" t="str">
        <v/>
      </c>
      <c r="C97" s="149" t="str">
        <v/>
      </c>
      <c r="D97" s="150" t="str">
        <v/>
      </c>
      <c r="E97" s="150" t="str">
        <v/>
      </c>
      <c r="F97" s="150" t="str">
        <v/>
      </c>
      <c r="G97" s="150" t="str">
        <v/>
      </c>
      <c r="H97" s="150" t="str">
        <v/>
      </c>
      <c r="I97" s="150" t="str">
        <v/>
      </c>
      <c r="J97" s="150" t="str">
        <v/>
      </c>
      <c r="K97" s="150" t="str">
        <v/>
      </c>
      <c r="L97" s="150" t="str">
        <v/>
      </c>
      <c r="M97" s="150" t="str">
        <v/>
      </c>
      <c r="N97" s="150" t="str">
        <v/>
      </c>
      <c r="O97" s="150" t="str">
        <v/>
      </c>
      <c r="P97" s="150" t="str">
        <v/>
      </c>
      <c r="Q97" s="150" t="str">
        <v/>
      </c>
      <c r="R97" s="150" t="str">
        <v/>
      </c>
      <c r="S97" s="150" t="str">
        <v/>
      </c>
      <c r="T97" s="150" t="str">
        <v/>
      </c>
      <c r="U97" s="150" t="str">
        <v/>
      </c>
      <c r="V97" s="150" t="str">
        <v/>
      </c>
      <c r="W97" s="37" t="str">
        <v/>
      </c>
      <c r="X97" s="151" t="str">
        <v/>
      </c>
    </row>
    <row r="98" spans="1:24" x14ac:dyDescent="0.25">
      <c r="A98" s="50">
        <v>97</v>
      </c>
      <c r="B98" s="145" t="str">
        <v/>
      </c>
      <c r="C98" s="145" t="str">
        <v/>
      </c>
      <c r="D98" s="146" t="str">
        <v/>
      </c>
      <c r="E98" s="146" t="str">
        <v/>
      </c>
      <c r="F98" s="146" t="str">
        <v/>
      </c>
      <c r="G98" s="146" t="str">
        <v/>
      </c>
      <c r="H98" s="146" t="str">
        <v/>
      </c>
      <c r="I98" s="146" t="str">
        <v/>
      </c>
      <c r="J98" s="146" t="str">
        <v/>
      </c>
      <c r="K98" s="146" t="str">
        <v/>
      </c>
      <c r="L98" s="146" t="str">
        <v/>
      </c>
      <c r="M98" s="146" t="str">
        <v/>
      </c>
      <c r="N98" s="146" t="str">
        <v/>
      </c>
      <c r="O98" s="146" t="str">
        <v/>
      </c>
      <c r="P98" s="146" t="str">
        <v/>
      </c>
      <c r="Q98" s="146" t="str">
        <v/>
      </c>
      <c r="R98" s="146" t="str">
        <v/>
      </c>
      <c r="S98" s="146" t="str">
        <v/>
      </c>
      <c r="T98" s="146" t="str">
        <v/>
      </c>
      <c r="U98" s="146" t="str">
        <v/>
      </c>
      <c r="V98" s="146" t="str">
        <v/>
      </c>
      <c r="W98" s="147" t="str">
        <v/>
      </c>
      <c r="X98" s="148" t="str">
        <v/>
      </c>
    </row>
    <row r="99" spans="1:24" x14ac:dyDescent="0.25">
      <c r="A99" s="50">
        <v>98</v>
      </c>
      <c r="B99" s="149" t="str">
        <v/>
      </c>
      <c r="C99" s="149" t="str">
        <v/>
      </c>
      <c r="D99" s="150" t="str">
        <v/>
      </c>
      <c r="E99" s="150" t="str">
        <v/>
      </c>
      <c r="F99" s="150" t="str">
        <v/>
      </c>
      <c r="G99" s="150" t="str">
        <v/>
      </c>
      <c r="H99" s="150" t="str">
        <v/>
      </c>
      <c r="I99" s="150" t="str">
        <v/>
      </c>
      <c r="J99" s="150" t="str">
        <v/>
      </c>
      <c r="K99" s="150" t="str">
        <v/>
      </c>
      <c r="L99" s="150" t="str">
        <v/>
      </c>
      <c r="M99" s="150" t="str">
        <v/>
      </c>
      <c r="N99" s="150" t="str">
        <v/>
      </c>
      <c r="O99" s="150" t="str">
        <v/>
      </c>
      <c r="P99" s="150" t="str">
        <v/>
      </c>
      <c r="Q99" s="150" t="str">
        <v/>
      </c>
      <c r="R99" s="150" t="str">
        <v/>
      </c>
      <c r="S99" s="150" t="str">
        <v/>
      </c>
      <c r="T99" s="150" t="str">
        <v/>
      </c>
      <c r="U99" s="150" t="str">
        <v/>
      </c>
      <c r="V99" s="150" t="str">
        <v/>
      </c>
      <c r="W99" s="37" t="str">
        <v/>
      </c>
      <c r="X99" s="151" t="str">
        <v/>
      </c>
    </row>
    <row r="100" spans="1:24" x14ac:dyDescent="0.25">
      <c r="A100" s="50">
        <v>99</v>
      </c>
      <c r="B100" s="145" t="str">
        <v/>
      </c>
      <c r="C100" s="145" t="str">
        <v/>
      </c>
      <c r="D100" s="146" t="str">
        <v/>
      </c>
      <c r="E100" s="146" t="str">
        <v/>
      </c>
      <c r="F100" s="146" t="str">
        <v/>
      </c>
      <c r="G100" s="146" t="str">
        <v/>
      </c>
      <c r="H100" s="146" t="str">
        <v/>
      </c>
      <c r="I100" s="146" t="str">
        <v/>
      </c>
      <c r="J100" s="146" t="str">
        <v/>
      </c>
      <c r="K100" s="146" t="str">
        <v/>
      </c>
      <c r="L100" s="146" t="str">
        <v/>
      </c>
      <c r="M100" s="146" t="str">
        <v/>
      </c>
      <c r="N100" s="146" t="str">
        <v/>
      </c>
      <c r="O100" s="146" t="str">
        <v/>
      </c>
      <c r="P100" s="146" t="str">
        <v/>
      </c>
      <c r="Q100" s="146" t="str">
        <v/>
      </c>
      <c r="R100" s="146" t="str">
        <v/>
      </c>
      <c r="S100" s="146" t="str">
        <v/>
      </c>
      <c r="T100" s="146" t="str">
        <v/>
      </c>
      <c r="U100" s="146" t="str">
        <v/>
      </c>
      <c r="V100" s="146" t="str">
        <v/>
      </c>
      <c r="W100" s="147" t="str">
        <v/>
      </c>
      <c r="X100" s="148" t="str">
        <v/>
      </c>
    </row>
    <row r="101" spans="1:24" x14ac:dyDescent="0.25">
      <c r="A101" s="50">
        <v>100</v>
      </c>
      <c r="B101" s="149" t="str">
        <v/>
      </c>
      <c r="C101" s="149" t="str">
        <v/>
      </c>
      <c r="D101" s="150" t="str">
        <v/>
      </c>
      <c r="E101" s="150" t="str">
        <v/>
      </c>
      <c r="F101" s="150" t="str">
        <v/>
      </c>
      <c r="G101" s="150" t="str">
        <v/>
      </c>
      <c r="H101" s="150" t="str">
        <v/>
      </c>
      <c r="I101" s="150" t="str">
        <v/>
      </c>
      <c r="J101" s="150" t="str">
        <v/>
      </c>
      <c r="K101" s="150" t="str">
        <v/>
      </c>
      <c r="L101" s="150" t="str">
        <v/>
      </c>
      <c r="M101" s="150" t="str">
        <v/>
      </c>
      <c r="N101" s="150" t="str">
        <v/>
      </c>
      <c r="O101" s="150" t="str">
        <v/>
      </c>
      <c r="P101" s="150" t="str">
        <v/>
      </c>
      <c r="Q101" s="150" t="str">
        <v/>
      </c>
      <c r="R101" s="150" t="str">
        <v/>
      </c>
      <c r="S101" s="150" t="str">
        <v/>
      </c>
      <c r="T101" s="150" t="str">
        <v/>
      </c>
      <c r="U101" s="150" t="str">
        <v/>
      </c>
      <c r="V101" s="150" t="str">
        <v/>
      </c>
      <c r="W101" s="37" t="str">
        <v/>
      </c>
      <c r="X101" s="151" t="str">
        <v/>
      </c>
    </row>
    <row r="102" spans="1:24" x14ac:dyDescent="0.25">
      <c r="A102" s="50">
        <v>101</v>
      </c>
      <c r="B102" s="145" t="str">
        <v/>
      </c>
      <c r="C102" s="145" t="str">
        <v/>
      </c>
      <c r="D102" s="146" t="str">
        <v/>
      </c>
      <c r="E102" s="146" t="str">
        <v/>
      </c>
      <c r="F102" s="146" t="str">
        <v/>
      </c>
      <c r="G102" s="146" t="str">
        <v/>
      </c>
      <c r="H102" s="146" t="str">
        <v/>
      </c>
      <c r="I102" s="146" t="str">
        <v/>
      </c>
      <c r="J102" s="146" t="str">
        <v/>
      </c>
      <c r="K102" s="146" t="str">
        <v/>
      </c>
      <c r="L102" s="146" t="str">
        <v/>
      </c>
      <c r="M102" s="146" t="str">
        <v/>
      </c>
      <c r="N102" s="146" t="str">
        <v/>
      </c>
      <c r="O102" s="146" t="str">
        <v/>
      </c>
      <c r="P102" s="146" t="str">
        <v/>
      </c>
      <c r="Q102" s="146" t="str">
        <v/>
      </c>
      <c r="R102" s="146" t="str">
        <v/>
      </c>
      <c r="S102" s="146" t="str">
        <v/>
      </c>
      <c r="T102" s="146" t="str">
        <v/>
      </c>
      <c r="U102" s="146" t="str">
        <v/>
      </c>
      <c r="V102" s="146" t="str">
        <v/>
      </c>
      <c r="W102" s="147" t="str">
        <v/>
      </c>
      <c r="X102" s="148" t="str">
        <v/>
      </c>
    </row>
    <row r="103" spans="1:24" x14ac:dyDescent="0.25">
      <c r="A103" s="50">
        <v>102</v>
      </c>
      <c r="B103" s="149" t="str">
        <v/>
      </c>
      <c r="C103" s="149" t="str">
        <v/>
      </c>
      <c r="D103" s="150" t="str">
        <v/>
      </c>
      <c r="E103" s="150" t="str">
        <v/>
      </c>
      <c r="F103" s="150" t="str">
        <v/>
      </c>
      <c r="G103" s="150" t="str">
        <v/>
      </c>
      <c r="H103" s="150" t="str">
        <v/>
      </c>
      <c r="I103" s="150" t="str">
        <v/>
      </c>
      <c r="J103" s="150" t="str">
        <v/>
      </c>
      <c r="K103" s="150" t="str">
        <v/>
      </c>
      <c r="L103" s="150" t="str">
        <v/>
      </c>
      <c r="M103" s="150" t="str">
        <v/>
      </c>
      <c r="N103" s="150" t="str">
        <v/>
      </c>
      <c r="O103" s="150" t="str">
        <v/>
      </c>
      <c r="P103" s="150" t="str">
        <v/>
      </c>
      <c r="Q103" s="150" t="str">
        <v/>
      </c>
      <c r="R103" s="150" t="str">
        <v/>
      </c>
      <c r="S103" s="150" t="str">
        <v/>
      </c>
      <c r="T103" s="150" t="str">
        <v/>
      </c>
      <c r="U103" s="150" t="str">
        <v/>
      </c>
      <c r="V103" s="150" t="str">
        <v/>
      </c>
      <c r="W103" s="37" t="str">
        <v/>
      </c>
      <c r="X103" s="151" t="str">
        <v/>
      </c>
    </row>
    <row r="104" spans="1:24" x14ac:dyDescent="0.25">
      <c r="A104" s="50">
        <v>103</v>
      </c>
      <c r="B104" s="145" t="str">
        <v/>
      </c>
      <c r="C104" s="145" t="str">
        <v/>
      </c>
      <c r="D104" s="146" t="str">
        <v/>
      </c>
      <c r="E104" s="146" t="str">
        <v/>
      </c>
      <c r="F104" s="146" t="str">
        <v/>
      </c>
      <c r="G104" s="146" t="str">
        <v/>
      </c>
      <c r="H104" s="146" t="str">
        <v/>
      </c>
      <c r="I104" s="146" t="str">
        <v/>
      </c>
      <c r="J104" s="146" t="str">
        <v/>
      </c>
      <c r="K104" s="146" t="str">
        <v/>
      </c>
      <c r="L104" s="146" t="str">
        <v/>
      </c>
      <c r="M104" s="146" t="str">
        <v/>
      </c>
      <c r="N104" s="146" t="str">
        <v/>
      </c>
      <c r="O104" s="146" t="str">
        <v/>
      </c>
      <c r="P104" s="146" t="str">
        <v/>
      </c>
      <c r="Q104" s="146" t="str">
        <v/>
      </c>
      <c r="R104" s="146" t="str">
        <v/>
      </c>
      <c r="S104" s="146" t="str">
        <v/>
      </c>
      <c r="T104" s="146" t="str">
        <v/>
      </c>
      <c r="U104" s="146" t="str">
        <v/>
      </c>
      <c r="V104" s="146" t="str">
        <v/>
      </c>
      <c r="W104" s="147" t="str">
        <v/>
      </c>
      <c r="X104" s="148" t="str">
        <v/>
      </c>
    </row>
    <row r="105" spans="1:24" x14ac:dyDescent="0.25">
      <c r="A105" s="50">
        <v>104</v>
      </c>
      <c r="B105" s="149" t="str">
        <v/>
      </c>
      <c r="C105" s="149" t="str">
        <v/>
      </c>
      <c r="D105" s="150" t="str">
        <v/>
      </c>
      <c r="E105" s="150" t="str">
        <v/>
      </c>
      <c r="F105" s="150" t="str">
        <v/>
      </c>
      <c r="G105" s="150" t="str">
        <v/>
      </c>
      <c r="H105" s="150" t="str">
        <v/>
      </c>
      <c r="I105" s="150" t="str">
        <v/>
      </c>
      <c r="J105" s="150" t="str">
        <v/>
      </c>
      <c r="K105" s="150" t="str">
        <v/>
      </c>
      <c r="L105" s="150" t="str">
        <v/>
      </c>
      <c r="M105" s="150" t="str">
        <v/>
      </c>
      <c r="N105" s="150" t="str">
        <v/>
      </c>
      <c r="O105" s="150" t="str">
        <v/>
      </c>
      <c r="P105" s="150" t="str">
        <v/>
      </c>
      <c r="Q105" s="150" t="str">
        <v/>
      </c>
      <c r="R105" s="150" t="str">
        <v/>
      </c>
      <c r="S105" s="150" t="str">
        <v/>
      </c>
      <c r="T105" s="150" t="str">
        <v/>
      </c>
      <c r="U105" s="150" t="str">
        <v/>
      </c>
      <c r="V105" s="150" t="str">
        <v/>
      </c>
      <c r="W105" s="37" t="str">
        <v/>
      </c>
      <c r="X105" s="151" t="str">
        <v/>
      </c>
    </row>
    <row r="106" spans="1:24" x14ac:dyDescent="0.25">
      <c r="A106" s="50">
        <v>105</v>
      </c>
      <c r="B106" s="145" t="str">
        <v/>
      </c>
      <c r="C106" s="145" t="str">
        <v/>
      </c>
      <c r="D106" s="146" t="str">
        <v/>
      </c>
      <c r="E106" s="146" t="str">
        <v/>
      </c>
      <c r="F106" s="146" t="str">
        <v/>
      </c>
      <c r="G106" s="146" t="str">
        <v/>
      </c>
      <c r="H106" s="146" t="str">
        <v/>
      </c>
      <c r="I106" s="146" t="str">
        <v/>
      </c>
      <c r="J106" s="146" t="str">
        <v/>
      </c>
      <c r="K106" s="146" t="str">
        <v/>
      </c>
      <c r="L106" s="146" t="str">
        <v/>
      </c>
      <c r="M106" s="146" t="str">
        <v/>
      </c>
      <c r="N106" s="146" t="str">
        <v/>
      </c>
      <c r="O106" s="146" t="str">
        <v/>
      </c>
      <c r="P106" s="146" t="str">
        <v/>
      </c>
      <c r="Q106" s="146" t="str">
        <v/>
      </c>
      <c r="R106" s="146" t="str">
        <v/>
      </c>
      <c r="S106" s="146" t="str">
        <v/>
      </c>
      <c r="T106" s="146" t="str">
        <v/>
      </c>
      <c r="U106" s="146" t="str">
        <v/>
      </c>
      <c r="V106" s="146" t="str">
        <v/>
      </c>
      <c r="W106" s="147" t="str">
        <v/>
      </c>
      <c r="X106" s="148" t="str">
        <v/>
      </c>
    </row>
    <row r="107" spans="1:24" x14ac:dyDescent="0.25">
      <c r="A107" s="50">
        <v>106</v>
      </c>
      <c r="B107" s="149" t="str">
        <v/>
      </c>
      <c r="C107" s="149" t="str">
        <v/>
      </c>
      <c r="D107" s="150" t="str">
        <v/>
      </c>
      <c r="E107" s="150" t="str">
        <v/>
      </c>
      <c r="F107" s="150" t="str">
        <v/>
      </c>
      <c r="G107" s="150" t="str">
        <v/>
      </c>
      <c r="H107" s="150" t="str">
        <v/>
      </c>
      <c r="I107" s="150" t="str">
        <v/>
      </c>
      <c r="J107" s="150" t="str">
        <v/>
      </c>
      <c r="K107" s="150" t="str">
        <v/>
      </c>
      <c r="L107" s="150" t="str">
        <v/>
      </c>
      <c r="M107" s="150" t="str">
        <v/>
      </c>
      <c r="N107" s="150" t="str">
        <v/>
      </c>
      <c r="O107" s="150" t="str">
        <v/>
      </c>
      <c r="P107" s="150" t="str">
        <v/>
      </c>
      <c r="Q107" s="150" t="str">
        <v/>
      </c>
      <c r="R107" s="150" t="str">
        <v/>
      </c>
      <c r="S107" s="150" t="str">
        <v/>
      </c>
      <c r="T107" s="150" t="str">
        <v/>
      </c>
      <c r="U107" s="150" t="str">
        <v/>
      </c>
      <c r="V107" s="150" t="str">
        <v/>
      </c>
      <c r="W107" s="37" t="str">
        <v/>
      </c>
      <c r="X107" s="151" t="str">
        <v/>
      </c>
    </row>
    <row r="108" spans="1:24" x14ac:dyDescent="0.25">
      <c r="A108" s="50">
        <v>107</v>
      </c>
      <c r="B108" s="145" t="str">
        <v/>
      </c>
      <c r="C108" s="145" t="str">
        <v/>
      </c>
      <c r="D108" s="146" t="str">
        <v/>
      </c>
      <c r="E108" s="146" t="str">
        <v/>
      </c>
      <c r="F108" s="146" t="str">
        <v/>
      </c>
      <c r="G108" s="146" t="str">
        <v/>
      </c>
      <c r="H108" s="146" t="str">
        <v/>
      </c>
      <c r="I108" s="146" t="str">
        <v/>
      </c>
      <c r="J108" s="146" t="str">
        <v/>
      </c>
      <c r="K108" s="146" t="str">
        <v/>
      </c>
      <c r="L108" s="146" t="str">
        <v/>
      </c>
      <c r="M108" s="146" t="str">
        <v/>
      </c>
      <c r="N108" s="146" t="str">
        <v/>
      </c>
      <c r="O108" s="146" t="str">
        <v/>
      </c>
      <c r="P108" s="146" t="str">
        <v/>
      </c>
      <c r="Q108" s="146" t="str">
        <v/>
      </c>
      <c r="R108" s="146" t="str">
        <v/>
      </c>
      <c r="S108" s="146" t="str">
        <v/>
      </c>
      <c r="T108" s="146" t="str">
        <v/>
      </c>
      <c r="U108" s="146" t="str">
        <v/>
      </c>
      <c r="V108" s="146" t="str">
        <v/>
      </c>
      <c r="W108" s="147" t="str">
        <v/>
      </c>
      <c r="X108" s="148" t="str">
        <v/>
      </c>
    </row>
    <row r="109" spans="1:24" x14ac:dyDescent="0.25">
      <c r="A109" s="50">
        <v>108</v>
      </c>
      <c r="B109" s="149" t="str">
        <v/>
      </c>
      <c r="C109" s="149" t="str">
        <v/>
      </c>
      <c r="D109" s="150" t="str">
        <v/>
      </c>
      <c r="E109" s="150" t="str">
        <v/>
      </c>
      <c r="F109" s="150" t="str">
        <v/>
      </c>
      <c r="G109" s="150" t="str">
        <v/>
      </c>
      <c r="H109" s="150" t="str">
        <v/>
      </c>
      <c r="I109" s="150" t="str">
        <v/>
      </c>
      <c r="J109" s="150" t="str">
        <v/>
      </c>
      <c r="K109" s="150" t="str">
        <v/>
      </c>
      <c r="L109" s="150" t="str">
        <v/>
      </c>
      <c r="M109" s="150" t="str">
        <v/>
      </c>
      <c r="N109" s="150" t="str">
        <v/>
      </c>
      <c r="O109" s="150" t="str">
        <v/>
      </c>
      <c r="P109" s="150" t="str">
        <v/>
      </c>
      <c r="Q109" s="150" t="str">
        <v/>
      </c>
      <c r="R109" s="150" t="str">
        <v/>
      </c>
      <c r="S109" s="150" t="str">
        <v/>
      </c>
      <c r="T109" s="150" t="str">
        <v/>
      </c>
      <c r="U109" s="150" t="str">
        <v/>
      </c>
      <c r="V109" s="150" t="str">
        <v/>
      </c>
      <c r="W109" s="37" t="str">
        <v/>
      </c>
      <c r="X109" s="151" t="str">
        <v/>
      </c>
    </row>
    <row r="110" spans="1:24" x14ac:dyDescent="0.25">
      <c r="A110" s="50">
        <v>109</v>
      </c>
      <c r="B110" s="145" t="str">
        <v/>
      </c>
      <c r="C110" s="145" t="str">
        <v/>
      </c>
      <c r="D110" s="146" t="str">
        <v/>
      </c>
      <c r="E110" s="146" t="str">
        <v/>
      </c>
      <c r="F110" s="146" t="str">
        <v/>
      </c>
      <c r="G110" s="146" t="str">
        <v/>
      </c>
      <c r="H110" s="146" t="str">
        <v/>
      </c>
      <c r="I110" s="146" t="str">
        <v/>
      </c>
      <c r="J110" s="146" t="str">
        <v/>
      </c>
      <c r="K110" s="146" t="str">
        <v/>
      </c>
      <c r="L110" s="146" t="str">
        <v/>
      </c>
      <c r="M110" s="146" t="str">
        <v/>
      </c>
      <c r="N110" s="146" t="str">
        <v/>
      </c>
      <c r="O110" s="146" t="str">
        <v/>
      </c>
      <c r="P110" s="146" t="str">
        <v/>
      </c>
      <c r="Q110" s="146" t="str">
        <v/>
      </c>
      <c r="R110" s="146" t="str">
        <v/>
      </c>
      <c r="S110" s="146" t="str">
        <v/>
      </c>
      <c r="T110" s="146" t="str">
        <v/>
      </c>
      <c r="U110" s="146" t="str">
        <v/>
      </c>
      <c r="V110" s="146" t="str">
        <v/>
      </c>
      <c r="W110" s="147" t="str">
        <v/>
      </c>
      <c r="X110" s="148" t="str">
        <v/>
      </c>
    </row>
    <row r="111" spans="1:24" x14ac:dyDescent="0.25">
      <c r="A111" s="50">
        <v>110</v>
      </c>
      <c r="B111" s="149" t="str">
        <v/>
      </c>
      <c r="C111" s="149" t="str">
        <v/>
      </c>
      <c r="D111" s="150" t="str">
        <v/>
      </c>
      <c r="E111" s="150" t="str">
        <v/>
      </c>
      <c r="F111" s="150" t="str">
        <v/>
      </c>
      <c r="G111" s="150" t="str">
        <v/>
      </c>
      <c r="H111" s="150" t="str">
        <v/>
      </c>
      <c r="I111" s="150" t="str">
        <v/>
      </c>
      <c r="J111" s="150" t="str">
        <v/>
      </c>
      <c r="K111" s="150" t="str">
        <v/>
      </c>
      <c r="L111" s="150" t="str">
        <v/>
      </c>
      <c r="M111" s="150" t="str">
        <v/>
      </c>
      <c r="N111" s="150" t="str">
        <v/>
      </c>
      <c r="O111" s="150" t="str">
        <v/>
      </c>
      <c r="P111" s="150" t="str">
        <v/>
      </c>
      <c r="Q111" s="150" t="str">
        <v/>
      </c>
      <c r="R111" s="150" t="str">
        <v/>
      </c>
      <c r="S111" s="150" t="str">
        <v/>
      </c>
      <c r="T111" s="150" t="str">
        <v/>
      </c>
      <c r="U111" s="150" t="str">
        <v/>
      </c>
      <c r="V111" s="150" t="str">
        <v/>
      </c>
      <c r="W111" s="37" t="str">
        <v/>
      </c>
      <c r="X111" s="151" t="str">
        <v/>
      </c>
    </row>
    <row r="112" spans="1:24" x14ac:dyDescent="0.25">
      <c r="A112" s="50">
        <v>111</v>
      </c>
      <c r="B112" s="145" t="str">
        <v/>
      </c>
      <c r="C112" s="145" t="str">
        <v/>
      </c>
      <c r="D112" s="146" t="str">
        <v/>
      </c>
      <c r="E112" s="146" t="str">
        <v/>
      </c>
      <c r="F112" s="146" t="str">
        <v/>
      </c>
      <c r="G112" s="146" t="str">
        <v/>
      </c>
      <c r="H112" s="146" t="str">
        <v/>
      </c>
      <c r="I112" s="146" t="str">
        <v/>
      </c>
      <c r="J112" s="146" t="str">
        <v/>
      </c>
      <c r="K112" s="146" t="str">
        <v/>
      </c>
      <c r="L112" s="146" t="str">
        <v/>
      </c>
      <c r="M112" s="146" t="str">
        <v/>
      </c>
      <c r="N112" s="146" t="str">
        <v/>
      </c>
      <c r="O112" s="146" t="str">
        <v/>
      </c>
      <c r="P112" s="146" t="str">
        <v/>
      </c>
      <c r="Q112" s="146" t="str">
        <v/>
      </c>
      <c r="R112" s="146" t="str">
        <v/>
      </c>
      <c r="S112" s="146" t="str">
        <v/>
      </c>
      <c r="T112" s="146" t="str">
        <v/>
      </c>
      <c r="U112" s="146" t="str">
        <v/>
      </c>
      <c r="V112" s="146" t="str">
        <v/>
      </c>
      <c r="W112" s="147" t="str">
        <v/>
      </c>
      <c r="X112" s="148" t="str">
        <v/>
      </c>
    </row>
    <row r="113" spans="1:24" x14ac:dyDescent="0.25">
      <c r="A113" s="50">
        <v>112</v>
      </c>
      <c r="B113" s="149" t="str">
        <v/>
      </c>
      <c r="C113" s="149" t="str">
        <v/>
      </c>
      <c r="D113" s="150" t="str">
        <v/>
      </c>
      <c r="E113" s="150" t="str">
        <v/>
      </c>
      <c r="F113" s="150" t="str">
        <v/>
      </c>
      <c r="G113" s="150" t="str">
        <v/>
      </c>
      <c r="H113" s="150" t="str">
        <v/>
      </c>
      <c r="I113" s="150" t="str">
        <v/>
      </c>
      <c r="J113" s="150" t="str">
        <v/>
      </c>
      <c r="K113" s="150" t="str">
        <v/>
      </c>
      <c r="L113" s="150" t="str">
        <v/>
      </c>
      <c r="M113" s="150" t="str">
        <v/>
      </c>
      <c r="N113" s="150" t="str">
        <v/>
      </c>
      <c r="O113" s="150" t="str">
        <v/>
      </c>
      <c r="P113" s="150" t="str">
        <v/>
      </c>
      <c r="Q113" s="150" t="str">
        <v/>
      </c>
      <c r="R113" s="150" t="str">
        <v/>
      </c>
      <c r="S113" s="150" t="str">
        <v/>
      </c>
      <c r="T113" s="150" t="str">
        <v/>
      </c>
      <c r="U113" s="150" t="str">
        <v/>
      </c>
      <c r="V113" s="150" t="str">
        <v/>
      </c>
      <c r="W113" s="37" t="str">
        <v/>
      </c>
      <c r="X113" s="151" t="str">
        <v/>
      </c>
    </row>
    <row r="114" spans="1:24" x14ac:dyDescent="0.25">
      <c r="A114" s="50">
        <v>113</v>
      </c>
      <c r="B114" s="145" t="str">
        <v/>
      </c>
      <c r="C114" s="145" t="str">
        <v/>
      </c>
      <c r="D114" s="146" t="str">
        <v/>
      </c>
      <c r="E114" s="146" t="str">
        <v/>
      </c>
      <c r="F114" s="146" t="str">
        <v/>
      </c>
      <c r="G114" s="146" t="str">
        <v/>
      </c>
      <c r="H114" s="146" t="str">
        <v/>
      </c>
      <c r="I114" s="146" t="str">
        <v/>
      </c>
      <c r="J114" s="146" t="str">
        <v/>
      </c>
      <c r="K114" s="146" t="str">
        <v/>
      </c>
      <c r="L114" s="146" t="str">
        <v/>
      </c>
      <c r="M114" s="146" t="str">
        <v/>
      </c>
      <c r="N114" s="146" t="str">
        <v/>
      </c>
      <c r="O114" s="146" t="str">
        <v/>
      </c>
      <c r="P114" s="146" t="str">
        <v/>
      </c>
      <c r="Q114" s="146" t="str">
        <v/>
      </c>
      <c r="R114" s="146" t="str">
        <v/>
      </c>
      <c r="S114" s="146" t="str">
        <v/>
      </c>
      <c r="T114" s="146" t="str">
        <v/>
      </c>
      <c r="U114" s="146" t="str">
        <v/>
      </c>
      <c r="V114" s="146" t="str">
        <v/>
      </c>
      <c r="W114" s="147" t="str">
        <v/>
      </c>
      <c r="X114" s="148" t="str">
        <v/>
      </c>
    </row>
    <row r="115" spans="1:24" x14ac:dyDescent="0.25">
      <c r="A115" s="50">
        <v>114</v>
      </c>
      <c r="B115" s="149" t="str">
        <v/>
      </c>
      <c r="C115" s="149" t="str">
        <v/>
      </c>
      <c r="D115" s="150" t="str">
        <v/>
      </c>
      <c r="E115" s="150" t="str">
        <v/>
      </c>
      <c r="F115" s="150" t="str">
        <v/>
      </c>
      <c r="G115" s="150" t="str">
        <v/>
      </c>
      <c r="H115" s="150" t="str">
        <v/>
      </c>
      <c r="I115" s="150" t="str">
        <v/>
      </c>
      <c r="J115" s="150" t="str">
        <v/>
      </c>
      <c r="K115" s="150" t="str">
        <v/>
      </c>
      <c r="L115" s="150" t="str">
        <v/>
      </c>
      <c r="M115" s="150" t="str">
        <v/>
      </c>
      <c r="N115" s="150" t="str">
        <v/>
      </c>
      <c r="O115" s="150" t="str">
        <v/>
      </c>
      <c r="P115" s="150" t="str">
        <v/>
      </c>
      <c r="Q115" s="150" t="str">
        <v/>
      </c>
      <c r="R115" s="150" t="str">
        <v/>
      </c>
      <c r="S115" s="150" t="str">
        <v/>
      </c>
      <c r="T115" s="150" t="str">
        <v/>
      </c>
      <c r="U115" s="150" t="str">
        <v/>
      </c>
      <c r="V115" s="150" t="str">
        <v/>
      </c>
      <c r="W115" s="37" t="str">
        <v/>
      </c>
      <c r="X115" s="151" t="str">
        <v/>
      </c>
    </row>
    <row r="116" spans="1:24" x14ac:dyDescent="0.25">
      <c r="A116" s="50">
        <v>115</v>
      </c>
      <c r="B116" s="145" t="str">
        <v/>
      </c>
      <c r="C116" s="145" t="str">
        <v/>
      </c>
      <c r="D116" s="146" t="str">
        <v/>
      </c>
      <c r="E116" s="146" t="str">
        <v/>
      </c>
      <c r="F116" s="146" t="str">
        <v/>
      </c>
      <c r="G116" s="146" t="str">
        <v/>
      </c>
      <c r="H116" s="146" t="str">
        <v/>
      </c>
      <c r="I116" s="146" t="str">
        <v/>
      </c>
      <c r="J116" s="146" t="str">
        <v/>
      </c>
      <c r="K116" s="146" t="str">
        <v/>
      </c>
      <c r="L116" s="146" t="str">
        <v/>
      </c>
      <c r="M116" s="146" t="str">
        <v/>
      </c>
      <c r="N116" s="146" t="str">
        <v/>
      </c>
      <c r="O116" s="146" t="str">
        <v/>
      </c>
      <c r="P116" s="146" t="str">
        <v/>
      </c>
      <c r="Q116" s="146" t="str">
        <v/>
      </c>
      <c r="R116" s="146" t="str">
        <v/>
      </c>
      <c r="S116" s="146" t="str">
        <v/>
      </c>
      <c r="T116" s="146" t="str">
        <v/>
      </c>
      <c r="U116" s="146" t="str">
        <v/>
      </c>
      <c r="V116" s="146" t="str">
        <v/>
      </c>
      <c r="W116" s="147" t="str">
        <v/>
      </c>
      <c r="X116" s="148" t="str">
        <v/>
      </c>
    </row>
    <row r="117" spans="1:24" x14ac:dyDescent="0.25">
      <c r="A117" s="50">
        <v>116</v>
      </c>
      <c r="B117" s="149" t="str">
        <v/>
      </c>
      <c r="C117" s="149" t="str">
        <v/>
      </c>
      <c r="D117" s="150" t="str">
        <v/>
      </c>
      <c r="E117" s="150" t="str">
        <v/>
      </c>
      <c r="F117" s="150" t="str">
        <v/>
      </c>
      <c r="G117" s="150" t="str">
        <v/>
      </c>
      <c r="H117" s="150" t="str">
        <v/>
      </c>
      <c r="I117" s="150" t="str">
        <v/>
      </c>
      <c r="J117" s="150" t="str">
        <v/>
      </c>
      <c r="K117" s="150" t="str">
        <v/>
      </c>
      <c r="L117" s="150" t="str">
        <v/>
      </c>
      <c r="M117" s="150" t="str">
        <v/>
      </c>
      <c r="N117" s="150" t="str">
        <v/>
      </c>
      <c r="O117" s="150" t="str">
        <v/>
      </c>
      <c r="P117" s="150" t="str">
        <v/>
      </c>
      <c r="Q117" s="150" t="str">
        <v/>
      </c>
      <c r="R117" s="150" t="str">
        <v/>
      </c>
      <c r="S117" s="150" t="str">
        <v/>
      </c>
      <c r="T117" s="150" t="str">
        <v/>
      </c>
      <c r="U117" s="150" t="str">
        <v/>
      </c>
      <c r="V117" s="150" t="str">
        <v/>
      </c>
      <c r="W117" s="37" t="str">
        <v/>
      </c>
      <c r="X117" s="151" t="str">
        <v/>
      </c>
    </row>
    <row r="118" spans="1:24" x14ac:dyDescent="0.25">
      <c r="A118" s="50">
        <v>117</v>
      </c>
      <c r="B118" s="145" t="str">
        <v/>
      </c>
      <c r="C118" s="145" t="str">
        <v/>
      </c>
      <c r="D118" s="146" t="str">
        <v/>
      </c>
      <c r="E118" s="146" t="str">
        <v/>
      </c>
      <c r="F118" s="146" t="str">
        <v/>
      </c>
      <c r="G118" s="146" t="str">
        <v/>
      </c>
      <c r="H118" s="146" t="str">
        <v/>
      </c>
      <c r="I118" s="146" t="str">
        <v/>
      </c>
      <c r="J118" s="146" t="str">
        <v/>
      </c>
      <c r="K118" s="146" t="str">
        <v/>
      </c>
      <c r="L118" s="146" t="str">
        <v/>
      </c>
      <c r="M118" s="146" t="str">
        <v/>
      </c>
      <c r="N118" s="146" t="str">
        <v/>
      </c>
      <c r="O118" s="146" t="str">
        <v/>
      </c>
      <c r="P118" s="146" t="str">
        <v/>
      </c>
      <c r="Q118" s="146" t="str">
        <v/>
      </c>
      <c r="R118" s="146" t="str">
        <v/>
      </c>
      <c r="S118" s="146" t="str">
        <v/>
      </c>
      <c r="T118" s="146" t="str">
        <v/>
      </c>
      <c r="U118" s="146" t="str">
        <v/>
      </c>
      <c r="V118" s="146" t="str">
        <v/>
      </c>
      <c r="W118" s="147" t="str">
        <v/>
      </c>
      <c r="X118" s="148" t="str">
        <v/>
      </c>
    </row>
    <row r="119" spans="1:24" x14ac:dyDescent="0.25">
      <c r="A119" s="50">
        <v>118</v>
      </c>
      <c r="B119" s="149" t="str">
        <v/>
      </c>
      <c r="C119" s="149" t="str">
        <v/>
      </c>
      <c r="D119" s="150" t="str">
        <v/>
      </c>
      <c r="E119" s="150" t="str">
        <v/>
      </c>
      <c r="F119" s="150" t="str">
        <v/>
      </c>
      <c r="G119" s="150" t="str">
        <v/>
      </c>
      <c r="H119" s="150" t="str">
        <v/>
      </c>
      <c r="I119" s="150" t="str">
        <v/>
      </c>
      <c r="J119" s="150" t="str">
        <v/>
      </c>
      <c r="K119" s="150" t="str">
        <v/>
      </c>
      <c r="L119" s="150" t="str">
        <v/>
      </c>
      <c r="M119" s="150" t="str">
        <v/>
      </c>
      <c r="N119" s="150" t="str">
        <v/>
      </c>
      <c r="O119" s="150" t="str">
        <v/>
      </c>
      <c r="P119" s="150" t="str">
        <v/>
      </c>
      <c r="Q119" s="150" t="str">
        <v/>
      </c>
      <c r="R119" s="150" t="str">
        <v/>
      </c>
      <c r="S119" s="150" t="str">
        <v/>
      </c>
      <c r="T119" s="150" t="str">
        <v/>
      </c>
      <c r="U119" s="150" t="str">
        <v/>
      </c>
      <c r="V119" s="150" t="str">
        <v/>
      </c>
      <c r="W119" s="37" t="str">
        <v/>
      </c>
      <c r="X119" s="151" t="str">
        <v/>
      </c>
    </row>
    <row r="120" spans="1:24" x14ac:dyDescent="0.25">
      <c r="A120" s="50">
        <v>119</v>
      </c>
      <c r="B120" s="145" t="str">
        <v/>
      </c>
      <c r="C120" s="145" t="str">
        <v/>
      </c>
      <c r="D120" s="146" t="str">
        <v/>
      </c>
      <c r="E120" s="146" t="str">
        <v/>
      </c>
      <c r="F120" s="146" t="str">
        <v/>
      </c>
      <c r="G120" s="146" t="str">
        <v/>
      </c>
      <c r="H120" s="146" t="str">
        <v/>
      </c>
      <c r="I120" s="146" t="str">
        <v/>
      </c>
      <c r="J120" s="146" t="str">
        <v/>
      </c>
      <c r="K120" s="146" t="str">
        <v/>
      </c>
      <c r="L120" s="146" t="str">
        <v/>
      </c>
      <c r="M120" s="146" t="str">
        <v/>
      </c>
      <c r="N120" s="146" t="str">
        <v/>
      </c>
      <c r="O120" s="146" t="str">
        <v/>
      </c>
      <c r="P120" s="146" t="str">
        <v/>
      </c>
      <c r="Q120" s="146" t="str">
        <v/>
      </c>
      <c r="R120" s="146" t="str">
        <v/>
      </c>
      <c r="S120" s="146" t="str">
        <v/>
      </c>
      <c r="T120" s="146" t="str">
        <v/>
      </c>
      <c r="U120" s="146" t="str">
        <v/>
      </c>
      <c r="V120" s="146" t="str">
        <v/>
      </c>
      <c r="W120" s="147" t="str">
        <v/>
      </c>
      <c r="X120" s="148" t="str">
        <v/>
      </c>
    </row>
    <row r="121" spans="1:24" x14ac:dyDescent="0.25">
      <c r="A121" s="50">
        <v>120</v>
      </c>
      <c r="B121" s="149" t="str">
        <v/>
      </c>
      <c r="C121" s="149" t="str">
        <v/>
      </c>
      <c r="D121" s="150" t="str">
        <v/>
      </c>
      <c r="E121" s="150" t="str">
        <v/>
      </c>
      <c r="F121" s="150" t="str">
        <v/>
      </c>
      <c r="G121" s="150" t="str">
        <v/>
      </c>
      <c r="H121" s="150" t="str">
        <v/>
      </c>
      <c r="I121" s="150" t="str">
        <v/>
      </c>
      <c r="J121" s="150" t="str">
        <v/>
      </c>
      <c r="K121" s="150" t="str">
        <v/>
      </c>
      <c r="L121" s="150" t="str">
        <v/>
      </c>
      <c r="M121" s="150" t="str">
        <v/>
      </c>
      <c r="N121" s="150" t="str">
        <v/>
      </c>
      <c r="O121" s="150" t="str">
        <v/>
      </c>
      <c r="P121" s="150" t="str">
        <v/>
      </c>
      <c r="Q121" s="150" t="str">
        <v/>
      </c>
      <c r="R121" s="150" t="str">
        <v/>
      </c>
      <c r="S121" s="150" t="str">
        <v/>
      </c>
      <c r="T121" s="150" t="str">
        <v/>
      </c>
      <c r="U121" s="150" t="str">
        <v/>
      </c>
      <c r="V121" s="150" t="str">
        <v/>
      </c>
      <c r="W121" s="37" t="str">
        <v/>
      </c>
      <c r="X121" s="151" t="str">
        <v/>
      </c>
    </row>
    <row r="122" spans="1:24" x14ac:dyDescent="0.25">
      <c r="A122" s="50">
        <v>121</v>
      </c>
      <c r="B122" s="145" t="str">
        <v/>
      </c>
      <c r="C122" s="145" t="str">
        <v/>
      </c>
      <c r="D122" s="146" t="str">
        <v/>
      </c>
      <c r="E122" s="146" t="str">
        <v/>
      </c>
      <c r="F122" s="146" t="str">
        <v/>
      </c>
      <c r="G122" s="146" t="str">
        <v/>
      </c>
      <c r="H122" s="146" t="str">
        <v/>
      </c>
      <c r="I122" s="146" t="str">
        <v/>
      </c>
      <c r="J122" s="146" t="str">
        <v/>
      </c>
      <c r="K122" s="146" t="str">
        <v/>
      </c>
      <c r="L122" s="146" t="str">
        <v/>
      </c>
      <c r="M122" s="146" t="str">
        <v/>
      </c>
      <c r="N122" s="146" t="str">
        <v/>
      </c>
      <c r="O122" s="146" t="str">
        <v/>
      </c>
      <c r="P122" s="146" t="str">
        <v/>
      </c>
      <c r="Q122" s="146" t="str">
        <v/>
      </c>
      <c r="R122" s="146" t="str">
        <v/>
      </c>
      <c r="S122" s="146" t="str">
        <v/>
      </c>
      <c r="T122" s="146" t="str">
        <v/>
      </c>
      <c r="U122" s="146" t="str">
        <v/>
      </c>
      <c r="V122" s="146" t="str">
        <v/>
      </c>
      <c r="W122" s="147" t="str">
        <v/>
      </c>
      <c r="X122" s="148" t="str">
        <v/>
      </c>
    </row>
    <row r="123" spans="1:24" x14ac:dyDescent="0.25">
      <c r="A123" s="50">
        <v>122</v>
      </c>
      <c r="B123" s="149" t="str">
        <v/>
      </c>
      <c r="C123" s="149" t="str">
        <v/>
      </c>
      <c r="D123" s="150" t="str">
        <v/>
      </c>
      <c r="E123" s="150" t="str">
        <v/>
      </c>
      <c r="F123" s="150" t="str">
        <v/>
      </c>
      <c r="G123" s="150" t="str">
        <v/>
      </c>
      <c r="H123" s="150" t="str">
        <v/>
      </c>
      <c r="I123" s="150" t="str">
        <v/>
      </c>
      <c r="J123" s="150" t="str">
        <v/>
      </c>
      <c r="K123" s="150" t="str">
        <v/>
      </c>
      <c r="L123" s="150" t="str">
        <v/>
      </c>
      <c r="M123" s="150" t="str">
        <v/>
      </c>
      <c r="N123" s="150" t="str">
        <v/>
      </c>
      <c r="O123" s="150" t="str">
        <v/>
      </c>
      <c r="P123" s="150" t="str">
        <v/>
      </c>
      <c r="Q123" s="150" t="str">
        <v/>
      </c>
      <c r="R123" s="150" t="str">
        <v/>
      </c>
      <c r="S123" s="150" t="str">
        <v/>
      </c>
      <c r="T123" s="150" t="str">
        <v/>
      </c>
      <c r="U123" s="150" t="str">
        <v/>
      </c>
      <c r="V123" s="150" t="str">
        <v/>
      </c>
      <c r="W123" s="37" t="str">
        <v/>
      </c>
      <c r="X123" s="151" t="str">
        <v/>
      </c>
    </row>
    <row r="124" spans="1:24" x14ac:dyDescent="0.25">
      <c r="A124" s="50">
        <v>123</v>
      </c>
      <c r="B124" s="145" t="str">
        <v/>
      </c>
      <c r="C124" s="145" t="str">
        <v/>
      </c>
      <c r="D124" s="146" t="str">
        <v/>
      </c>
      <c r="E124" s="146" t="str">
        <v/>
      </c>
      <c r="F124" s="146" t="str">
        <v/>
      </c>
      <c r="G124" s="146" t="str">
        <v/>
      </c>
      <c r="H124" s="146" t="str">
        <v/>
      </c>
      <c r="I124" s="146" t="str">
        <v/>
      </c>
      <c r="J124" s="146" t="str">
        <v/>
      </c>
      <c r="K124" s="146" t="str">
        <v/>
      </c>
      <c r="L124" s="146" t="str">
        <v/>
      </c>
      <c r="M124" s="146" t="str">
        <v/>
      </c>
      <c r="N124" s="146" t="str">
        <v/>
      </c>
      <c r="O124" s="146" t="str">
        <v/>
      </c>
      <c r="P124" s="146" t="str">
        <v/>
      </c>
      <c r="Q124" s="146" t="str">
        <v/>
      </c>
      <c r="R124" s="146" t="str">
        <v/>
      </c>
      <c r="S124" s="146" t="str">
        <v/>
      </c>
      <c r="T124" s="146" t="str">
        <v/>
      </c>
      <c r="U124" s="146" t="str">
        <v/>
      </c>
      <c r="V124" s="146" t="str">
        <v/>
      </c>
      <c r="W124" s="147" t="str">
        <v/>
      </c>
      <c r="X124" s="148" t="str">
        <v/>
      </c>
    </row>
    <row r="125" spans="1:24" x14ac:dyDescent="0.25">
      <c r="A125" s="50">
        <v>124</v>
      </c>
      <c r="B125" s="149" t="str">
        <v/>
      </c>
      <c r="C125" s="149" t="str">
        <v/>
      </c>
      <c r="D125" s="150" t="str">
        <v/>
      </c>
      <c r="E125" s="150" t="str">
        <v/>
      </c>
      <c r="F125" s="150" t="str">
        <v/>
      </c>
      <c r="G125" s="150" t="str">
        <v/>
      </c>
      <c r="H125" s="150" t="str">
        <v/>
      </c>
      <c r="I125" s="150" t="str">
        <v/>
      </c>
      <c r="J125" s="150" t="str">
        <v/>
      </c>
      <c r="K125" s="150" t="str">
        <v/>
      </c>
      <c r="L125" s="150" t="str">
        <v/>
      </c>
      <c r="M125" s="150" t="str">
        <v/>
      </c>
      <c r="N125" s="150" t="str">
        <v/>
      </c>
      <c r="O125" s="150" t="str">
        <v/>
      </c>
      <c r="P125" s="150" t="str">
        <v/>
      </c>
      <c r="Q125" s="150" t="str">
        <v/>
      </c>
      <c r="R125" s="150" t="str">
        <v/>
      </c>
      <c r="S125" s="150" t="str">
        <v/>
      </c>
      <c r="T125" s="150" t="str">
        <v/>
      </c>
      <c r="U125" s="150" t="str">
        <v/>
      </c>
      <c r="V125" s="150" t="str">
        <v/>
      </c>
      <c r="W125" s="37" t="str">
        <v/>
      </c>
      <c r="X125" s="151" t="str">
        <v/>
      </c>
    </row>
    <row r="126" spans="1:24" x14ac:dyDescent="0.25">
      <c r="A126" s="50">
        <v>125</v>
      </c>
      <c r="B126" s="145" t="str">
        <v/>
      </c>
      <c r="C126" s="145" t="str">
        <v/>
      </c>
      <c r="D126" s="146" t="str">
        <v/>
      </c>
      <c r="E126" s="146" t="str">
        <v/>
      </c>
      <c r="F126" s="146" t="str">
        <v/>
      </c>
      <c r="G126" s="146" t="str">
        <v/>
      </c>
      <c r="H126" s="146" t="str">
        <v/>
      </c>
      <c r="I126" s="146" t="str">
        <v/>
      </c>
      <c r="J126" s="146" t="str">
        <v/>
      </c>
      <c r="K126" s="146" t="str">
        <v/>
      </c>
      <c r="L126" s="146" t="str">
        <v/>
      </c>
      <c r="M126" s="146" t="str">
        <v/>
      </c>
      <c r="N126" s="146" t="str">
        <v/>
      </c>
      <c r="O126" s="146" t="str">
        <v/>
      </c>
      <c r="P126" s="146" t="str">
        <v/>
      </c>
      <c r="Q126" s="146" t="str">
        <v/>
      </c>
      <c r="R126" s="146" t="str">
        <v/>
      </c>
      <c r="S126" s="146" t="str">
        <v/>
      </c>
      <c r="T126" s="146" t="str">
        <v/>
      </c>
      <c r="U126" s="146" t="str">
        <v/>
      </c>
      <c r="V126" s="146" t="str">
        <v/>
      </c>
      <c r="W126" s="147" t="str">
        <v/>
      </c>
      <c r="X126" s="148" t="str">
        <v/>
      </c>
    </row>
    <row r="127" spans="1:24" x14ac:dyDescent="0.25">
      <c r="A127" s="50">
        <v>126</v>
      </c>
      <c r="B127" s="149" t="str">
        <v/>
      </c>
      <c r="C127" s="149" t="str">
        <v/>
      </c>
      <c r="D127" s="150" t="str">
        <v/>
      </c>
      <c r="E127" s="150" t="str">
        <v/>
      </c>
      <c r="F127" s="150" t="str">
        <v/>
      </c>
      <c r="G127" s="150" t="str">
        <v/>
      </c>
      <c r="H127" s="150" t="str">
        <v/>
      </c>
      <c r="I127" s="150" t="str">
        <v/>
      </c>
      <c r="J127" s="150" t="str">
        <v/>
      </c>
      <c r="K127" s="150" t="str">
        <v/>
      </c>
      <c r="L127" s="150" t="str">
        <v/>
      </c>
      <c r="M127" s="150" t="str">
        <v/>
      </c>
      <c r="N127" s="150" t="str">
        <v/>
      </c>
      <c r="O127" s="150" t="str">
        <v/>
      </c>
      <c r="P127" s="150" t="str">
        <v/>
      </c>
      <c r="Q127" s="150" t="str">
        <v/>
      </c>
      <c r="R127" s="150" t="str">
        <v/>
      </c>
      <c r="S127" s="150" t="str">
        <v/>
      </c>
      <c r="T127" s="150" t="str">
        <v/>
      </c>
      <c r="U127" s="150" t="str">
        <v/>
      </c>
      <c r="V127" s="150" t="str">
        <v/>
      </c>
      <c r="W127" s="37" t="str">
        <v/>
      </c>
      <c r="X127" s="151" t="str">
        <v/>
      </c>
    </row>
    <row r="128" spans="1:24" x14ac:dyDescent="0.25">
      <c r="A128" s="50">
        <v>127</v>
      </c>
      <c r="B128" s="145" t="str">
        <v/>
      </c>
      <c r="C128" s="145" t="str">
        <v/>
      </c>
      <c r="D128" s="146" t="str">
        <v/>
      </c>
      <c r="E128" s="146" t="str">
        <v/>
      </c>
      <c r="F128" s="146" t="str">
        <v/>
      </c>
      <c r="G128" s="146" t="str">
        <v/>
      </c>
      <c r="H128" s="146" t="str">
        <v/>
      </c>
      <c r="I128" s="146" t="str">
        <v/>
      </c>
      <c r="J128" s="146" t="str">
        <v/>
      </c>
      <c r="K128" s="146" t="str">
        <v/>
      </c>
      <c r="L128" s="146" t="str">
        <v/>
      </c>
      <c r="M128" s="146" t="str">
        <v/>
      </c>
      <c r="N128" s="146" t="str">
        <v/>
      </c>
      <c r="O128" s="146" t="str">
        <v/>
      </c>
      <c r="P128" s="146" t="str">
        <v/>
      </c>
      <c r="Q128" s="146" t="str">
        <v/>
      </c>
      <c r="R128" s="146" t="str">
        <v/>
      </c>
      <c r="S128" s="146" t="str">
        <v/>
      </c>
      <c r="T128" s="146" t="str">
        <v/>
      </c>
      <c r="U128" s="146" t="str">
        <v/>
      </c>
      <c r="V128" s="146" t="str">
        <v/>
      </c>
      <c r="W128" s="147" t="str">
        <v/>
      </c>
      <c r="X128" s="148" t="str">
        <v/>
      </c>
    </row>
    <row r="129" spans="1:24" x14ac:dyDescent="0.25">
      <c r="A129" s="50">
        <v>128</v>
      </c>
      <c r="B129" s="149" t="str">
        <v/>
      </c>
      <c r="C129" s="149" t="str">
        <v/>
      </c>
      <c r="D129" s="150" t="str">
        <v/>
      </c>
      <c r="E129" s="150" t="str">
        <v/>
      </c>
      <c r="F129" s="150" t="str">
        <v/>
      </c>
      <c r="G129" s="150" t="str">
        <v/>
      </c>
      <c r="H129" s="150" t="str">
        <v/>
      </c>
      <c r="I129" s="150" t="str">
        <v/>
      </c>
      <c r="J129" s="150" t="str">
        <v/>
      </c>
      <c r="K129" s="150" t="str">
        <v/>
      </c>
      <c r="L129" s="150" t="str">
        <v/>
      </c>
      <c r="M129" s="150" t="str">
        <v/>
      </c>
      <c r="N129" s="150" t="str">
        <v/>
      </c>
      <c r="O129" s="150" t="str">
        <v/>
      </c>
      <c r="P129" s="150" t="str">
        <v/>
      </c>
      <c r="Q129" s="150" t="str">
        <v/>
      </c>
      <c r="R129" s="150" t="str">
        <v/>
      </c>
      <c r="S129" s="150" t="str">
        <v/>
      </c>
      <c r="T129" s="150" t="str">
        <v/>
      </c>
      <c r="U129" s="150" t="str">
        <v/>
      </c>
      <c r="V129" s="150" t="str">
        <v/>
      </c>
      <c r="W129" s="37" t="str">
        <v/>
      </c>
      <c r="X129" s="151" t="str">
        <v/>
      </c>
    </row>
    <row r="130" spans="1:24" x14ac:dyDescent="0.25">
      <c r="A130" s="50">
        <v>129</v>
      </c>
      <c r="B130" s="145" t="str">
        <v/>
      </c>
      <c r="C130" s="145" t="str">
        <v/>
      </c>
      <c r="D130" s="146" t="str">
        <v/>
      </c>
      <c r="E130" s="146" t="str">
        <v/>
      </c>
      <c r="F130" s="146" t="str">
        <v/>
      </c>
      <c r="G130" s="146" t="str">
        <v/>
      </c>
      <c r="H130" s="146" t="str">
        <v/>
      </c>
      <c r="I130" s="146" t="str">
        <v/>
      </c>
      <c r="J130" s="146" t="str">
        <v/>
      </c>
      <c r="K130" s="146" t="str">
        <v/>
      </c>
      <c r="L130" s="146" t="str">
        <v/>
      </c>
      <c r="M130" s="146" t="str">
        <v/>
      </c>
      <c r="N130" s="146" t="str">
        <v/>
      </c>
      <c r="O130" s="146" t="str">
        <v/>
      </c>
      <c r="P130" s="146" t="str">
        <v/>
      </c>
      <c r="Q130" s="146" t="str">
        <v/>
      </c>
      <c r="R130" s="146" t="str">
        <v/>
      </c>
      <c r="S130" s="146" t="str">
        <v/>
      </c>
      <c r="T130" s="146" t="str">
        <v/>
      </c>
      <c r="U130" s="146" t="str">
        <v/>
      </c>
      <c r="V130" s="146" t="str">
        <v/>
      </c>
      <c r="W130" s="147" t="str">
        <v/>
      </c>
      <c r="X130" s="148" t="str">
        <v/>
      </c>
    </row>
    <row r="131" spans="1:24" x14ac:dyDescent="0.25">
      <c r="A131" s="50">
        <v>130</v>
      </c>
      <c r="B131" s="149" t="str">
        <v/>
      </c>
      <c r="C131" s="149" t="str">
        <v/>
      </c>
      <c r="D131" s="150" t="str">
        <v/>
      </c>
      <c r="E131" s="150" t="str">
        <v/>
      </c>
      <c r="F131" s="150" t="str">
        <v/>
      </c>
      <c r="G131" s="150" t="str">
        <v/>
      </c>
      <c r="H131" s="150" t="str">
        <v/>
      </c>
      <c r="I131" s="150" t="str">
        <v/>
      </c>
      <c r="J131" s="150" t="str">
        <v/>
      </c>
      <c r="K131" s="150" t="str">
        <v/>
      </c>
      <c r="L131" s="150" t="str">
        <v/>
      </c>
      <c r="M131" s="150" t="str">
        <v/>
      </c>
      <c r="N131" s="150" t="str">
        <v/>
      </c>
      <c r="O131" s="150" t="str">
        <v/>
      </c>
      <c r="P131" s="150" t="str">
        <v/>
      </c>
      <c r="Q131" s="150" t="str">
        <v/>
      </c>
      <c r="R131" s="150" t="str">
        <v/>
      </c>
      <c r="S131" s="150" t="str">
        <v/>
      </c>
      <c r="T131" s="150" t="str">
        <v/>
      </c>
      <c r="U131" s="150" t="str">
        <v/>
      </c>
      <c r="V131" s="150" t="str">
        <v/>
      </c>
      <c r="W131" s="37" t="str">
        <v/>
      </c>
      <c r="X131" s="151" t="str">
        <v/>
      </c>
    </row>
    <row r="132" spans="1:24" x14ac:dyDescent="0.25">
      <c r="A132" s="50">
        <v>131</v>
      </c>
      <c r="B132" s="145" t="str">
        <v/>
      </c>
      <c r="C132" s="145" t="str">
        <v/>
      </c>
      <c r="D132" s="146" t="str">
        <v/>
      </c>
      <c r="E132" s="146" t="str">
        <v/>
      </c>
      <c r="F132" s="146" t="str">
        <v/>
      </c>
      <c r="G132" s="146" t="str">
        <v/>
      </c>
      <c r="H132" s="146" t="str">
        <v/>
      </c>
      <c r="I132" s="146" t="str">
        <v/>
      </c>
      <c r="J132" s="146" t="str">
        <v/>
      </c>
      <c r="K132" s="146" t="str">
        <v/>
      </c>
      <c r="L132" s="146" t="str">
        <v/>
      </c>
      <c r="M132" s="146" t="str">
        <v/>
      </c>
      <c r="N132" s="146" t="str">
        <v/>
      </c>
      <c r="O132" s="146" t="str">
        <v/>
      </c>
      <c r="P132" s="146" t="str">
        <v/>
      </c>
      <c r="Q132" s="146" t="str">
        <v/>
      </c>
      <c r="R132" s="146" t="str">
        <v/>
      </c>
      <c r="S132" s="146" t="str">
        <v/>
      </c>
      <c r="T132" s="146" t="str">
        <v/>
      </c>
      <c r="U132" s="146" t="str">
        <v/>
      </c>
      <c r="V132" s="146" t="str">
        <v/>
      </c>
      <c r="W132" s="147" t="str">
        <v/>
      </c>
      <c r="X132" s="148" t="str">
        <v/>
      </c>
    </row>
    <row r="133" spans="1:24" x14ac:dyDescent="0.25">
      <c r="A133" s="50">
        <v>132</v>
      </c>
      <c r="B133" s="149" t="str">
        <v/>
      </c>
      <c r="C133" s="149" t="str">
        <v/>
      </c>
      <c r="D133" s="150" t="str">
        <v/>
      </c>
      <c r="E133" s="150" t="str">
        <v/>
      </c>
      <c r="F133" s="150" t="str">
        <v/>
      </c>
      <c r="G133" s="150" t="str">
        <v/>
      </c>
      <c r="H133" s="150" t="str">
        <v/>
      </c>
      <c r="I133" s="150" t="str">
        <v/>
      </c>
      <c r="J133" s="150" t="str">
        <v/>
      </c>
      <c r="K133" s="150" t="str">
        <v/>
      </c>
      <c r="L133" s="150" t="str">
        <v/>
      </c>
      <c r="M133" s="150" t="str">
        <v/>
      </c>
      <c r="N133" s="150" t="str">
        <v/>
      </c>
      <c r="O133" s="150" t="str">
        <v/>
      </c>
      <c r="P133" s="150" t="str">
        <v/>
      </c>
      <c r="Q133" s="150" t="str">
        <v/>
      </c>
      <c r="R133" s="150" t="str">
        <v/>
      </c>
      <c r="S133" s="150" t="str">
        <v/>
      </c>
      <c r="T133" s="150" t="str">
        <v/>
      </c>
      <c r="U133" s="150" t="str">
        <v/>
      </c>
      <c r="V133" s="150" t="str">
        <v/>
      </c>
      <c r="W133" s="37" t="str">
        <v/>
      </c>
      <c r="X133" s="151" t="str">
        <v/>
      </c>
    </row>
    <row r="134" spans="1:24" x14ac:dyDescent="0.25">
      <c r="A134" s="50">
        <v>133</v>
      </c>
      <c r="B134" s="145" t="str">
        <v/>
      </c>
      <c r="C134" s="145" t="str">
        <v/>
      </c>
      <c r="D134" s="146" t="str">
        <v/>
      </c>
      <c r="E134" s="146" t="str">
        <v/>
      </c>
      <c r="F134" s="146" t="str">
        <v/>
      </c>
      <c r="G134" s="146" t="str">
        <v/>
      </c>
      <c r="H134" s="146" t="str">
        <v/>
      </c>
      <c r="I134" s="146" t="str">
        <v/>
      </c>
      <c r="J134" s="146" t="str">
        <v/>
      </c>
      <c r="K134" s="146" t="str">
        <v/>
      </c>
      <c r="L134" s="146" t="str">
        <v/>
      </c>
      <c r="M134" s="146" t="str">
        <v/>
      </c>
      <c r="N134" s="146" t="str">
        <v/>
      </c>
      <c r="O134" s="146" t="str">
        <v/>
      </c>
      <c r="P134" s="146" t="str">
        <v/>
      </c>
      <c r="Q134" s="146" t="str">
        <v/>
      </c>
      <c r="R134" s="146" t="str">
        <v/>
      </c>
      <c r="S134" s="146" t="str">
        <v/>
      </c>
      <c r="T134" s="146" t="str">
        <v/>
      </c>
      <c r="U134" s="146" t="str">
        <v/>
      </c>
      <c r="V134" s="146" t="str">
        <v/>
      </c>
      <c r="W134" s="147" t="str">
        <v/>
      </c>
      <c r="X134" s="148" t="str">
        <v/>
      </c>
    </row>
    <row r="135" spans="1:24" x14ac:dyDescent="0.25">
      <c r="A135" s="50">
        <v>134</v>
      </c>
      <c r="B135" s="149" t="str">
        <v/>
      </c>
      <c r="C135" s="149" t="str">
        <v/>
      </c>
      <c r="D135" s="150" t="str">
        <v/>
      </c>
      <c r="E135" s="150" t="str">
        <v/>
      </c>
      <c r="F135" s="150" t="str">
        <v/>
      </c>
      <c r="G135" s="150" t="str">
        <v/>
      </c>
      <c r="H135" s="150" t="str">
        <v/>
      </c>
      <c r="I135" s="150" t="str">
        <v/>
      </c>
      <c r="J135" s="150" t="str">
        <v/>
      </c>
      <c r="K135" s="150" t="str">
        <v/>
      </c>
      <c r="L135" s="150" t="str">
        <v/>
      </c>
      <c r="M135" s="150" t="str">
        <v/>
      </c>
      <c r="N135" s="150" t="str">
        <v/>
      </c>
      <c r="O135" s="150" t="str">
        <v/>
      </c>
      <c r="P135" s="150" t="str">
        <v/>
      </c>
      <c r="Q135" s="150" t="str">
        <v/>
      </c>
      <c r="R135" s="150" t="str">
        <v/>
      </c>
      <c r="S135" s="150" t="str">
        <v/>
      </c>
      <c r="T135" s="150" t="str">
        <v/>
      </c>
      <c r="U135" s="150" t="str">
        <v/>
      </c>
      <c r="V135" s="150" t="str">
        <v/>
      </c>
      <c r="W135" s="37" t="str">
        <v/>
      </c>
      <c r="X135" s="151" t="str">
        <v/>
      </c>
    </row>
    <row r="136" spans="1:24" x14ac:dyDescent="0.25">
      <c r="A136" s="50">
        <v>135</v>
      </c>
      <c r="B136" s="145" t="str">
        <v/>
      </c>
      <c r="C136" s="145" t="str">
        <v/>
      </c>
      <c r="D136" s="146" t="str">
        <v/>
      </c>
      <c r="E136" s="146" t="str">
        <v/>
      </c>
      <c r="F136" s="146" t="str">
        <v/>
      </c>
      <c r="G136" s="146" t="str">
        <v/>
      </c>
      <c r="H136" s="146" t="str">
        <v/>
      </c>
      <c r="I136" s="146" t="str">
        <v/>
      </c>
      <c r="J136" s="146" t="str">
        <v/>
      </c>
      <c r="K136" s="146" t="str">
        <v/>
      </c>
      <c r="L136" s="146" t="str">
        <v/>
      </c>
      <c r="M136" s="146" t="str">
        <v/>
      </c>
      <c r="N136" s="146" t="str">
        <v/>
      </c>
      <c r="O136" s="146" t="str">
        <v/>
      </c>
      <c r="P136" s="146" t="str">
        <v/>
      </c>
      <c r="Q136" s="146" t="str">
        <v/>
      </c>
      <c r="R136" s="146" t="str">
        <v/>
      </c>
      <c r="S136" s="146" t="str">
        <v/>
      </c>
      <c r="T136" s="146" t="str">
        <v/>
      </c>
      <c r="U136" s="146" t="str">
        <v/>
      </c>
      <c r="V136" s="146" t="str">
        <v/>
      </c>
      <c r="W136" s="147" t="str">
        <v/>
      </c>
      <c r="X136" s="148" t="str">
        <v/>
      </c>
    </row>
    <row r="137" spans="1:24" x14ac:dyDescent="0.25">
      <c r="A137" s="50">
        <v>136</v>
      </c>
      <c r="B137" s="149" t="str">
        <v/>
      </c>
      <c r="C137" s="149" t="str">
        <v/>
      </c>
      <c r="D137" s="150" t="str">
        <v/>
      </c>
      <c r="E137" s="150" t="str">
        <v/>
      </c>
      <c r="F137" s="150" t="str">
        <v/>
      </c>
      <c r="G137" s="150" t="str">
        <v/>
      </c>
      <c r="H137" s="150" t="str">
        <v/>
      </c>
      <c r="I137" s="150" t="str">
        <v/>
      </c>
      <c r="J137" s="150" t="str">
        <v/>
      </c>
      <c r="K137" s="150" t="str">
        <v/>
      </c>
      <c r="L137" s="150" t="str">
        <v/>
      </c>
      <c r="M137" s="150" t="str">
        <v/>
      </c>
      <c r="N137" s="150" t="str">
        <v/>
      </c>
      <c r="O137" s="150" t="str">
        <v/>
      </c>
      <c r="P137" s="150" t="str">
        <v/>
      </c>
      <c r="Q137" s="150" t="str">
        <v/>
      </c>
      <c r="R137" s="150" t="str">
        <v/>
      </c>
      <c r="S137" s="150" t="str">
        <v/>
      </c>
      <c r="T137" s="150" t="str">
        <v/>
      </c>
      <c r="U137" s="150" t="str">
        <v/>
      </c>
      <c r="V137" s="150" t="str">
        <v/>
      </c>
      <c r="W137" s="37" t="str">
        <v/>
      </c>
      <c r="X137" s="151" t="str">
        <v/>
      </c>
    </row>
    <row r="138" spans="1:24" x14ac:dyDescent="0.25">
      <c r="A138" s="50">
        <v>137</v>
      </c>
      <c r="B138" s="145" t="str">
        <v/>
      </c>
      <c r="C138" s="145" t="str">
        <v/>
      </c>
      <c r="D138" s="146" t="str">
        <v/>
      </c>
      <c r="E138" s="146" t="str">
        <v/>
      </c>
      <c r="F138" s="146" t="str">
        <v/>
      </c>
      <c r="G138" s="146" t="str">
        <v/>
      </c>
      <c r="H138" s="146" t="str">
        <v/>
      </c>
      <c r="I138" s="146" t="str">
        <v/>
      </c>
      <c r="J138" s="146" t="str">
        <v/>
      </c>
      <c r="K138" s="146" t="str">
        <v/>
      </c>
      <c r="L138" s="146" t="str">
        <v/>
      </c>
      <c r="M138" s="146" t="str">
        <v/>
      </c>
      <c r="N138" s="146" t="str">
        <v/>
      </c>
      <c r="O138" s="146" t="str">
        <v/>
      </c>
      <c r="P138" s="146" t="str">
        <v/>
      </c>
      <c r="Q138" s="146" t="str">
        <v/>
      </c>
      <c r="R138" s="146" t="str">
        <v/>
      </c>
      <c r="S138" s="146" t="str">
        <v/>
      </c>
      <c r="T138" s="146" t="str">
        <v/>
      </c>
      <c r="U138" s="146" t="str">
        <v/>
      </c>
      <c r="V138" s="146" t="str">
        <v/>
      </c>
      <c r="W138" s="147" t="str">
        <v/>
      </c>
      <c r="X138" s="148" t="str">
        <v/>
      </c>
    </row>
    <row r="139" spans="1:24" x14ac:dyDescent="0.25">
      <c r="A139" s="50">
        <v>138</v>
      </c>
      <c r="B139" s="149" t="str">
        <v/>
      </c>
      <c r="C139" s="149" t="str">
        <v/>
      </c>
      <c r="D139" s="150" t="str">
        <v/>
      </c>
      <c r="E139" s="150" t="str">
        <v/>
      </c>
      <c r="F139" s="150" t="str">
        <v/>
      </c>
      <c r="G139" s="150" t="str">
        <v/>
      </c>
      <c r="H139" s="150" t="str">
        <v/>
      </c>
      <c r="I139" s="150" t="str">
        <v/>
      </c>
      <c r="J139" s="150" t="str">
        <v/>
      </c>
      <c r="K139" s="150" t="str">
        <v/>
      </c>
      <c r="L139" s="150" t="str">
        <v/>
      </c>
      <c r="M139" s="150" t="str">
        <v/>
      </c>
      <c r="N139" s="150" t="str">
        <v/>
      </c>
      <c r="O139" s="150" t="str">
        <v/>
      </c>
      <c r="P139" s="150" t="str">
        <v/>
      </c>
      <c r="Q139" s="150" t="str">
        <v/>
      </c>
      <c r="R139" s="150" t="str">
        <v/>
      </c>
      <c r="S139" s="150" t="str">
        <v/>
      </c>
      <c r="T139" s="150" t="str">
        <v/>
      </c>
      <c r="U139" s="150" t="str">
        <v/>
      </c>
      <c r="V139" s="150" t="str">
        <v/>
      </c>
      <c r="W139" s="37" t="str">
        <v/>
      </c>
      <c r="X139" s="151" t="str">
        <v/>
      </c>
    </row>
    <row r="140" spans="1:24" x14ac:dyDescent="0.25">
      <c r="A140" s="50">
        <v>139</v>
      </c>
      <c r="B140" s="145" t="str">
        <v/>
      </c>
      <c r="C140" s="145" t="str">
        <v/>
      </c>
      <c r="D140" s="146" t="str">
        <v/>
      </c>
      <c r="E140" s="146" t="str">
        <v/>
      </c>
      <c r="F140" s="146" t="str">
        <v/>
      </c>
      <c r="G140" s="146" t="str">
        <v/>
      </c>
      <c r="H140" s="146" t="str">
        <v/>
      </c>
      <c r="I140" s="146" t="str">
        <v/>
      </c>
      <c r="J140" s="146" t="str">
        <v/>
      </c>
      <c r="K140" s="146" t="str">
        <v/>
      </c>
      <c r="L140" s="146" t="str">
        <v/>
      </c>
      <c r="M140" s="146" t="str">
        <v/>
      </c>
      <c r="N140" s="146" t="str">
        <v/>
      </c>
      <c r="O140" s="146" t="str">
        <v/>
      </c>
      <c r="P140" s="146" t="str">
        <v/>
      </c>
      <c r="Q140" s="146" t="str">
        <v/>
      </c>
      <c r="R140" s="146" t="str">
        <v/>
      </c>
      <c r="S140" s="146" t="str">
        <v/>
      </c>
      <c r="T140" s="146" t="str">
        <v/>
      </c>
      <c r="U140" s="146" t="str">
        <v/>
      </c>
      <c r="V140" s="146" t="str">
        <v/>
      </c>
      <c r="W140" s="147" t="str">
        <v/>
      </c>
      <c r="X140" s="148" t="str">
        <v/>
      </c>
    </row>
    <row r="141" spans="1:24" x14ac:dyDescent="0.25">
      <c r="A141" s="50">
        <v>140</v>
      </c>
      <c r="B141" s="149" t="str">
        <v/>
      </c>
      <c r="C141" s="149" t="str">
        <v/>
      </c>
      <c r="D141" s="150" t="str">
        <v/>
      </c>
      <c r="E141" s="150" t="str">
        <v/>
      </c>
      <c r="F141" s="150" t="str">
        <v/>
      </c>
      <c r="G141" s="150" t="str">
        <v/>
      </c>
      <c r="H141" s="150" t="str">
        <v/>
      </c>
      <c r="I141" s="150" t="str">
        <v/>
      </c>
      <c r="J141" s="150" t="str">
        <v/>
      </c>
      <c r="K141" s="150" t="str">
        <v/>
      </c>
      <c r="L141" s="150" t="str">
        <v/>
      </c>
      <c r="M141" s="150" t="str">
        <v/>
      </c>
      <c r="N141" s="150" t="str">
        <v/>
      </c>
      <c r="O141" s="150" t="str">
        <v/>
      </c>
      <c r="P141" s="150" t="str">
        <v/>
      </c>
      <c r="Q141" s="150" t="str">
        <v/>
      </c>
      <c r="R141" s="150" t="str">
        <v/>
      </c>
      <c r="S141" s="150" t="str">
        <v/>
      </c>
      <c r="T141" s="150" t="str">
        <v/>
      </c>
      <c r="U141" s="150" t="str">
        <v/>
      </c>
      <c r="V141" s="150" t="str">
        <v/>
      </c>
      <c r="W141" s="37" t="str">
        <v/>
      </c>
      <c r="X141" s="151" t="str">
        <v/>
      </c>
    </row>
    <row r="142" spans="1:24" x14ac:dyDescent="0.25">
      <c r="A142" s="50">
        <v>141</v>
      </c>
      <c r="B142" s="145" t="str">
        <v/>
      </c>
      <c r="C142" s="145" t="str">
        <v/>
      </c>
      <c r="D142" s="146" t="str">
        <v/>
      </c>
      <c r="E142" s="146" t="str">
        <v/>
      </c>
      <c r="F142" s="146" t="str">
        <v/>
      </c>
      <c r="G142" s="146" t="str">
        <v/>
      </c>
      <c r="H142" s="146" t="str">
        <v/>
      </c>
      <c r="I142" s="146" t="str">
        <v/>
      </c>
      <c r="J142" s="146" t="str">
        <v/>
      </c>
      <c r="K142" s="146" t="str">
        <v/>
      </c>
      <c r="L142" s="146" t="str">
        <v/>
      </c>
      <c r="M142" s="146" t="str">
        <v/>
      </c>
      <c r="N142" s="146" t="str">
        <v/>
      </c>
      <c r="O142" s="146" t="str">
        <v/>
      </c>
      <c r="P142" s="146" t="str">
        <v/>
      </c>
      <c r="Q142" s="146" t="str">
        <v/>
      </c>
      <c r="R142" s="146" t="str">
        <v/>
      </c>
      <c r="S142" s="146" t="str">
        <v/>
      </c>
      <c r="T142" s="146" t="str">
        <v/>
      </c>
      <c r="U142" s="146" t="str">
        <v/>
      </c>
      <c r="V142" s="146" t="str">
        <v/>
      </c>
      <c r="W142" s="147" t="str">
        <v/>
      </c>
      <c r="X142" s="148" t="str">
        <v/>
      </c>
    </row>
    <row r="143" spans="1:24" x14ac:dyDescent="0.25">
      <c r="A143" s="50">
        <v>142</v>
      </c>
      <c r="B143" s="149" t="str">
        <v/>
      </c>
      <c r="C143" s="149" t="str">
        <v/>
      </c>
      <c r="D143" s="150" t="str">
        <v/>
      </c>
      <c r="E143" s="150" t="str">
        <v/>
      </c>
      <c r="F143" s="150" t="str">
        <v/>
      </c>
      <c r="G143" s="150" t="str">
        <v/>
      </c>
      <c r="H143" s="150" t="str">
        <v/>
      </c>
      <c r="I143" s="150" t="str">
        <v/>
      </c>
      <c r="J143" s="150" t="str">
        <v/>
      </c>
      <c r="K143" s="150" t="str">
        <v/>
      </c>
      <c r="L143" s="150" t="str">
        <v/>
      </c>
      <c r="M143" s="150" t="str">
        <v/>
      </c>
      <c r="N143" s="150" t="str">
        <v/>
      </c>
      <c r="O143" s="150" t="str">
        <v/>
      </c>
      <c r="P143" s="150" t="str">
        <v/>
      </c>
      <c r="Q143" s="150" t="str">
        <v/>
      </c>
      <c r="R143" s="150" t="str">
        <v/>
      </c>
      <c r="S143" s="150" t="str">
        <v/>
      </c>
      <c r="T143" s="150" t="str">
        <v/>
      </c>
      <c r="U143" s="150" t="str">
        <v/>
      </c>
      <c r="V143" s="150" t="str">
        <v/>
      </c>
      <c r="W143" s="37" t="str">
        <v/>
      </c>
      <c r="X143" s="151" t="str">
        <v/>
      </c>
    </row>
    <row r="144" spans="1:24" x14ac:dyDescent="0.25">
      <c r="A144" s="50">
        <v>143</v>
      </c>
      <c r="B144" s="145" t="str">
        <v/>
      </c>
      <c r="C144" s="145" t="str">
        <v/>
      </c>
      <c r="D144" s="146" t="str">
        <v/>
      </c>
      <c r="E144" s="146" t="str">
        <v/>
      </c>
      <c r="F144" s="146" t="str">
        <v/>
      </c>
      <c r="G144" s="146" t="str">
        <v/>
      </c>
      <c r="H144" s="146" t="str">
        <v/>
      </c>
      <c r="I144" s="146" t="str">
        <v/>
      </c>
      <c r="J144" s="146" t="str">
        <v/>
      </c>
      <c r="K144" s="146" t="str">
        <v/>
      </c>
      <c r="L144" s="146" t="str">
        <v/>
      </c>
      <c r="M144" s="146" t="str">
        <v/>
      </c>
      <c r="N144" s="146" t="str">
        <v/>
      </c>
      <c r="O144" s="146" t="str">
        <v/>
      </c>
      <c r="P144" s="146" t="str">
        <v/>
      </c>
      <c r="Q144" s="146" t="str">
        <v/>
      </c>
      <c r="R144" s="146" t="str">
        <v/>
      </c>
      <c r="S144" s="146" t="str">
        <v/>
      </c>
      <c r="T144" s="146" t="str">
        <v/>
      </c>
      <c r="U144" s="146" t="str">
        <v/>
      </c>
      <c r="V144" s="146" t="str">
        <v/>
      </c>
      <c r="W144" s="147" t="str">
        <v/>
      </c>
      <c r="X144" s="148" t="str">
        <v/>
      </c>
    </row>
    <row r="145" spans="1:24" x14ac:dyDescent="0.25">
      <c r="A145" s="50">
        <v>144</v>
      </c>
      <c r="B145" s="149" t="str">
        <v/>
      </c>
      <c r="C145" s="149" t="str">
        <v/>
      </c>
      <c r="D145" s="150" t="str">
        <v/>
      </c>
      <c r="E145" s="150" t="str">
        <v/>
      </c>
      <c r="F145" s="150" t="str">
        <v/>
      </c>
      <c r="G145" s="150" t="str">
        <v/>
      </c>
      <c r="H145" s="150" t="str">
        <v/>
      </c>
      <c r="I145" s="150" t="str">
        <v/>
      </c>
      <c r="J145" s="150" t="str">
        <v/>
      </c>
      <c r="K145" s="150" t="str">
        <v/>
      </c>
      <c r="L145" s="150" t="str">
        <v/>
      </c>
      <c r="M145" s="150" t="str">
        <v/>
      </c>
      <c r="N145" s="150" t="str">
        <v/>
      </c>
      <c r="O145" s="150" t="str">
        <v/>
      </c>
      <c r="P145" s="150" t="str">
        <v/>
      </c>
      <c r="Q145" s="150" t="str">
        <v/>
      </c>
      <c r="R145" s="150" t="str">
        <v/>
      </c>
      <c r="S145" s="150" t="str">
        <v/>
      </c>
      <c r="T145" s="150" t="str">
        <v/>
      </c>
      <c r="U145" s="150" t="str">
        <v/>
      </c>
      <c r="V145" s="150" t="str">
        <v/>
      </c>
      <c r="W145" s="37" t="str">
        <v/>
      </c>
      <c r="X145" s="151" t="str">
        <v/>
      </c>
    </row>
    <row r="146" spans="1:24" x14ac:dyDescent="0.25">
      <c r="A146" s="50">
        <v>145</v>
      </c>
      <c r="B146" s="145" t="str">
        <v/>
      </c>
      <c r="C146" s="145" t="str">
        <v/>
      </c>
      <c r="D146" s="146" t="str">
        <v/>
      </c>
      <c r="E146" s="146" t="str">
        <v/>
      </c>
      <c r="F146" s="146" t="str">
        <v/>
      </c>
      <c r="G146" s="146" t="str">
        <v/>
      </c>
      <c r="H146" s="146" t="str">
        <v/>
      </c>
      <c r="I146" s="146" t="str">
        <v/>
      </c>
      <c r="J146" s="146" t="str">
        <v/>
      </c>
      <c r="K146" s="146" t="str">
        <v/>
      </c>
      <c r="L146" s="146" t="str">
        <v/>
      </c>
      <c r="M146" s="146" t="str">
        <v/>
      </c>
      <c r="N146" s="146" t="str">
        <v/>
      </c>
      <c r="O146" s="146" t="str">
        <v/>
      </c>
      <c r="P146" s="146" t="str">
        <v/>
      </c>
      <c r="Q146" s="146" t="str">
        <v/>
      </c>
      <c r="R146" s="146" t="str">
        <v/>
      </c>
      <c r="S146" s="146" t="str">
        <v/>
      </c>
      <c r="T146" s="146" t="str">
        <v/>
      </c>
      <c r="U146" s="146" t="str">
        <v/>
      </c>
      <c r="V146" s="146" t="str">
        <v/>
      </c>
      <c r="W146" s="147" t="str">
        <v/>
      </c>
      <c r="X146" s="148" t="str">
        <v/>
      </c>
    </row>
    <row r="147" spans="1:24" x14ac:dyDescent="0.25">
      <c r="A147" s="50">
        <v>146</v>
      </c>
      <c r="B147" s="149" t="str">
        <v/>
      </c>
      <c r="C147" s="149" t="str">
        <v/>
      </c>
      <c r="D147" s="150" t="str">
        <v/>
      </c>
      <c r="E147" s="150" t="str">
        <v/>
      </c>
      <c r="F147" s="150" t="str">
        <v/>
      </c>
      <c r="G147" s="150" t="str">
        <v/>
      </c>
      <c r="H147" s="150" t="str">
        <v/>
      </c>
      <c r="I147" s="150" t="str">
        <v/>
      </c>
      <c r="J147" s="150" t="str">
        <v/>
      </c>
      <c r="K147" s="150" t="str">
        <v/>
      </c>
      <c r="L147" s="150" t="str">
        <v/>
      </c>
      <c r="M147" s="150" t="str">
        <v/>
      </c>
      <c r="N147" s="150" t="str">
        <v/>
      </c>
      <c r="O147" s="150" t="str">
        <v/>
      </c>
      <c r="P147" s="150" t="str">
        <v/>
      </c>
      <c r="Q147" s="150" t="str">
        <v/>
      </c>
      <c r="R147" s="150" t="str">
        <v/>
      </c>
      <c r="S147" s="150" t="str">
        <v/>
      </c>
      <c r="T147" s="150" t="str">
        <v/>
      </c>
      <c r="U147" s="150" t="str">
        <v/>
      </c>
      <c r="V147" s="150" t="str">
        <v/>
      </c>
      <c r="W147" s="37" t="str">
        <v/>
      </c>
      <c r="X147" s="151" t="str">
        <v/>
      </c>
    </row>
    <row r="148" spans="1:24" x14ac:dyDescent="0.25">
      <c r="A148" s="50">
        <v>147</v>
      </c>
      <c r="B148" s="145" t="str">
        <v/>
      </c>
      <c r="C148" s="145" t="str">
        <v/>
      </c>
      <c r="D148" s="146" t="str">
        <v/>
      </c>
      <c r="E148" s="146" t="str">
        <v/>
      </c>
      <c r="F148" s="146" t="str">
        <v/>
      </c>
      <c r="G148" s="146" t="str">
        <v/>
      </c>
      <c r="H148" s="146" t="str">
        <v/>
      </c>
      <c r="I148" s="146" t="str">
        <v/>
      </c>
      <c r="J148" s="146" t="str">
        <v/>
      </c>
      <c r="K148" s="146" t="str">
        <v/>
      </c>
      <c r="L148" s="146" t="str">
        <v/>
      </c>
      <c r="M148" s="146" t="str">
        <v/>
      </c>
      <c r="N148" s="146" t="str">
        <v/>
      </c>
      <c r="O148" s="146" t="str">
        <v/>
      </c>
      <c r="P148" s="146" t="str">
        <v/>
      </c>
      <c r="Q148" s="146" t="str">
        <v/>
      </c>
      <c r="R148" s="146" t="str">
        <v/>
      </c>
      <c r="S148" s="146" t="str">
        <v/>
      </c>
      <c r="T148" s="146" t="str">
        <v/>
      </c>
      <c r="U148" s="146" t="str">
        <v/>
      </c>
      <c r="V148" s="146" t="str">
        <v/>
      </c>
      <c r="W148" s="147" t="str">
        <v/>
      </c>
      <c r="X148" s="148" t="str">
        <v/>
      </c>
    </row>
    <row r="149" spans="1:24" x14ac:dyDescent="0.25">
      <c r="A149" s="50">
        <v>148</v>
      </c>
      <c r="B149" s="149" t="str">
        <v/>
      </c>
      <c r="C149" s="149" t="str">
        <v/>
      </c>
      <c r="D149" s="150" t="str">
        <v/>
      </c>
      <c r="E149" s="150" t="str">
        <v/>
      </c>
      <c r="F149" s="150" t="str">
        <v/>
      </c>
      <c r="G149" s="150" t="str">
        <v/>
      </c>
      <c r="H149" s="150" t="str">
        <v/>
      </c>
      <c r="I149" s="150" t="str">
        <v/>
      </c>
      <c r="J149" s="150" t="str">
        <v/>
      </c>
      <c r="K149" s="150" t="str">
        <v/>
      </c>
      <c r="L149" s="150" t="str">
        <v/>
      </c>
      <c r="M149" s="150" t="str">
        <v/>
      </c>
      <c r="N149" s="150" t="str">
        <v/>
      </c>
      <c r="O149" s="150" t="str">
        <v/>
      </c>
      <c r="P149" s="150" t="str">
        <v/>
      </c>
      <c r="Q149" s="150" t="str">
        <v/>
      </c>
      <c r="R149" s="150" t="str">
        <v/>
      </c>
      <c r="S149" s="150" t="str">
        <v/>
      </c>
      <c r="T149" s="150" t="str">
        <v/>
      </c>
      <c r="U149" s="150" t="str">
        <v/>
      </c>
      <c r="V149" s="150" t="str">
        <v/>
      </c>
      <c r="W149" s="37" t="str">
        <v/>
      </c>
      <c r="X149" s="151" t="str">
        <v/>
      </c>
    </row>
    <row r="150" spans="1:24" x14ac:dyDescent="0.25">
      <c r="A150" s="50">
        <v>149</v>
      </c>
      <c r="B150" s="145" t="str">
        <v/>
      </c>
      <c r="C150" s="145" t="str">
        <v/>
      </c>
      <c r="D150" s="146" t="str">
        <v/>
      </c>
      <c r="E150" s="146" t="str">
        <v/>
      </c>
      <c r="F150" s="146" t="str">
        <v/>
      </c>
      <c r="G150" s="146" t="str">
        <v/>
      </c>
      <c r="H150" s="146" t="str">
        <v/>
      </c>
      <c r="I150" s="146" t="str">
        <v/>
      </c>
      <c r="J150" s="146" t="str">
        <v/>
      </c>
      <c r="K150" s="146" t="str">
        <v/>
      </c>
      <c r="L150" s="146" t="str">
        <v/>
      </c>
      <c r="M150" s="146" t="str">
        <v/>
      </c>
      <c r="N150" s="146" t="str">
        <v/>
      </c>
      <c r="O150" s="146" t="str">
        <v/>
      </c>
      <c r="P150" s="146" t="str">
        <v/>
      </c>
      <c r="Q150" s="146" t="str">
        <v/>
      </c>
      <c r="R150" s="146" t="str">
        <v/>
      </c>
      <c r="S150" s="146" t="str">
        <v/>
      </c>
      <c r="T150" s="146" t="str">
        <v/>
      </c>
      <c r="U150" s="146" t="str">
        <v/>
      </c>
      <c r="V150" s="146" t="str">
        <v/>
      </c>
      <c r="W150" s="147" t="str">
        <v/>
      </c>
      <c r="X150" s="148" t="str">
        <v/>
      </c>
    </row>
    <row r="151" spans="1:24" x14ac:dyDescent="0.25">
      <c r="A151" s="50">
        <v>150</v>
      </c>
      <c r="B151" s="152" t="str">
        <v/>
      </c>
      <c r="C151" s="152" t="str">
        <v/>
      </c>
      <c r="D151" s="153" t="str">
        <v/>
      </c>
      <c r="E151" s="153" t="str">
        <v/>
      </c>
      <c r="F151" s="153" t="str">
        <v/>
      </c>
      <c r="G151" s="153" t="str">
        <v/>
      </c>
      <c r="H151" s="153" t="str">
        <v/>
      </c>
      <c r="I151" s="153" t="str">
        <v/>
      </c>
      <c r="J151" s="153" t="str">
        <v/>
      </c>
      <c r="K151" s="153" t="str">
        <v/>
      </c>
      <c r="L151" s="153" t="str">
        <v/>
      </c>
      <c r="M151" s="153" t="str">
        <v/>
      </c>
      <c r="N151" s="153" t="str">
        <v/>
      </c>
      <c r="O151" s="153" t="str">
        <v/>
      </c>
      <c r="P151" s="153" t="str">
        <v/>
      </c>
      <c r="Q151" s="153" t="str">
        <v/>
      </c>
      <c r="R151" s="153" t="str">
        <v/>
      </c>
      <c r="S151" s="153" t="str">
        <v/>
      </c>
      <c r="T151" s="153" t="str">
        <v/>
      </c>
      <c r="U151" s="153" t="str">
        <v/>
      </c>
      <c r="V151" s="153" t="str">
        <v/>
      </c>
      <c r="W151" s="154" t="str">
        <v/>
      </c>
      <c r="X151" s="51" t="str">
        <v/>
      </c>
    </row>
  </sheetData>
  <sheetProtection algorithmName="SHA-512" hashValue="U/T07Gkn6CKFsS0Uw7Ll4DjRpy0lzTRCfc5U5obDAnMVM1CBh/iFMgZZgzXY4fCa7DSF/LgBlwE8/RI+HK5kzw==" saltValue="W1iRiRBxFanUExIzTIZ9JA==" spinCount="100000" sheet="1" objects="1" scenarios="1"/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9"/>
  <dimension ref="A1:P151"/>
  <sheetViews>
    <sheetView topLeftCell="B1" workbookViewId="0">
      <selection activeCell="E3" sqref="E3"/>
    </sheetView>
  </sheetViews>
  <sheetFormatPr defaultRowHeight="15" x14ac:dyDescent="0.25"/>
  <cols>
    <col min="1" max="1" width="8.85546875" hidden="1" customWidth="1"/>
    <col min="2" max="2" width="12.28515625" style="42" customWidth="1"/>
    <col min="3" max="3" width="12.7109375" customWidth="1"/>
    <col min="4" max="12" width="10.7109375" style="3" customWidth="1"/>
    <col min="13" max="13" width="13.5703125" style="5" customWidth="1"/>
    <col min="14" max="14" width="9.140625" style="15" customWidth="1"/>
    <col min="16" max="16" width="10.5703125" customWidth="1"/>
  </cols>
  <sheetData>
    <row r="1" spans="1:16" ht="15.75" thickBot="1" x14ac:dyDescent="0.3">
      <c r="A1" s="55" t="s">
        <v>0</v>
      </c>
      <c r="B1" s="41" t="s">
        <v>1</v>
      </c>
      <c r="C1" s="56" t="s">
        <v>2</v>
      </c>
      <c r="D1" s="56" t="s">
        <v>3</v>
      </c>
      <c r="E1" s="56" t="s">
        <v>4</v>
      </c>
      <c r="F1" s="56" t="s">
        <v>5</v>
      </c>
      <c r="G1" s="56" t="s">
        <v>6</v>
      </c>
      <c r="H1" s="56" t="s">
        <v>7</v>
      </c>
      <c r="I1" s="56" t="s">
        <v>8</v>
      </c>
      <c r="J1" s="56" t="s">
        <v>9</v>
      </c>
      <c r="K1" s="56" t="s">
        <v>10</v>
      </c>
      <c r="L1" s="56" t="s">
        <v>11</v>
      </c>
      <c r="M1" s="57" t="s">
        <v>12</v>
      </c>
      <c r="N1" s="14"/>
      <c r="P1" s="1"/>
    </row>
    <row r="2" spans="1:16" x14ac:dyDescent="0.25">
      <c r="A2" s="58">
        <f>'Dec Detail'!A10</f>
        <v>6</v>
      </c>
      <c r="B2" s="38" t="str">
        <f>IFERROR(INDEX(Attendance!$B:$B,MATCH($A2,Attendance!$A:$A,0)),"")&amp;""</f>
        <v/>
      </c>
      <c r="C2" s="38" t="str">
        <f>IFERROR(INDEX(Attendance!$C:$C,MATCH($A2,Attendance!$A:$A,0)),"")&amp;""</f>
        <v/>
      </c>
      <c r="D2" s="38" t="str">
        <f>IFERROR(INDEX(Attendance!$D:$D,MATCH($A2,Attendance!$A:$A,0)),"")&amp;""</f>
        <v/>
      </c>
      <c r="E2" s="38">
        <f>INDEX('Dec Detail'!$X:$X, MATCH($A2,'Dec Detail'!$A:$A,0))</f>
        <v>0</v>
      </c>
      <c r="F2" s="38">
        <f>INDEX('Jan Detail'!$X:$X, MATCH($A2,'Jan Detail'!$A:$A,0))</f>
        <v>0</v>
      </c>
      <c r="G2" s="38">
        <f>INDEX('Feb Detail'!$X:$X, MATCH($A2,'Feb Detail'!$A:$A,0))</f>
        <v>0</v>
      </c>
      <c r="H2" s="38">
        <f>INDEX('Mar Detail'!$X:$X, MATCH($A2,'Mar Detail'!$A:$A,0))</f>
        <v>0</v>
      </c>
      <c r="I2" s="38">
        <f>INDEX('Apr Detail'!$X:$X, MATCH($A2,'Apr Detail'!$A:$A,0))</f>
        <v>0</v>
      </c>
      <c r="J2" s="38">
        <f>INDEX('May Detail'!$X:$X, MATCH($A2,'May Detail'!$A:$A,0))</f>
        <v>0</v>
      </c>
      <c r="K2" s="38">
        <f>INDEX('Jun Detail'!$X:$X, MATCH($A2,'Jun Detail'!$A:$A,0))</f>
        <v>0</v>
      </c>
      <c r="L2" s="38">
        <f>INDEX('Jul Detail'!$X:$X, MATCH($A2,'Jul Detail'!$A:$A,0))</f>
        <v>0</v>
      </c>
      <c r="M2" s="59">
        <f t="shared" ref="M2:M65" si="0">SUM(E2,F2,G2,H2,I2,J2,K2,L2)</f>
        <v>0</v>
      </c>
    </row>
    <row r="3" spans="1:16" x14ac:dyDescent="0.25">
      <c r="A3" s="60">
        <f>'Dec Detail'!A5</f>
        <v>2</v>
      </c>
      <c r="B3" s="39" t="str">
        <f>IFERROR(INDEX(Attendance!$B:$B,MATCH($A3,Attendance!$A:$A,0)),"")&amp;""</f>
        <v/>
      </c>
      <c r="C3" s="39" t="str">
        <f>IFERROR(INDEX(Attendance!$C:$C,MATCH($A3,Attendance!$A:$A,0)),"")&amp;""</f>
        <v/>
      </c>
      <c r="D3" s="39" t="str">
        <f>IFERROR(INDEX(Attendance!$D:$D,MATCH($A3,Attendance!$A:$A,0)),"")&amp;""</f>
        <v/>
      </c>
      <c r="E3" s="39">
        <f>INDEX('Dec Detail'!$X:$X, MATCH($A3,'Dec Detail'!$A:$A,0))</f>
        <v>0</v>
      </c>
      <c r="F3" s="39">
        <f>INDEX('Jan Detail'!$X:$X, MATCH($A3,'Jan Detail'!$A:$A,0))</f>
        <v>0</v>
      </c>
      <c r="G3" s="39">
        <f>INDEX('Feb Detail'!$X:$X, MATCH($A3,'Feb Detail'!$A:$A,0))</f>
        <v>0</v>
      </c>
      <c r="H3" s="39">
        <f>INDEX('Mar Detail'!$X:$X, MATCH($A3,'Mar Detail'!$A:$A,0))</f>
        <v>0</v>
      </c>
      <c r="I3" s="39">
        <f>INDEX('Apr Detail'!$X:$X, MATCH($A3,'Apr Detail'!$A:$A,0))</f>
        <v>0</v>
      </c>
      <c r="J3" s="39">
        <f>INDEX('May Detail'!$X:$X, MATCH($A3,'May Detail'!$A:$A,0))</f>
        <v>0</v>
      </c>
      <c r="K3" s="39">
        <f>INDEX('Jun Detail'!$X:$X, MATCH($A3,'Jun Detail'!$A:$A,0))</f>
        <v>0</v>
      </c>
      <c r="L3" s="39">
        <f>INDEX('Jul Detail'!$X:$X, MATCH($A3,'Jul Detail'!$A:$A,0))</f>
        <v>0</v>
      </c>
      <c r="M3" s="61">
        <f t="shared" si="0"/>
        <v>0</v>
      </c>
    </row>
    <row r="4" spans="1:16" x14ac:dyDescent="0.25">
      <c r="A4" s="58">
        <f>'Dec Detail'!A4</f>
        <v>1</v>
      </c>
      <c r="B4" s="40" t="str">
        <f>IFERROR(INDEX(Attendance!$B:$B,MATCH($A4,Attendance!$A:$A,0)),"")&amp;""</f>
        <v/>
      </c>
      <c r="C4" s="40" t="str">
        <f>IFERROR(INDEX(Attendance!$C:$C,MATCH($A4,Attendance!$A:$A,0)),"")&amp;""</f>
        <v/>
      </c>
      <c r="D4" s="40" t="str">
        <f>IFERROR(INDEX(Attendance!$D:$D,MATCH($A4,Attendance!$A:$A,0)),"")&amp;""</f>
        <v/>
      </c>
      <c r="E4" s="40">
        <f>INDEX('Dec Detail'!$X:$X, MATCH($A4,'Dec Detail'!$A:$A,0))</f>
        <v>0</v>
      </c>
      <c r="F4" s="40">
        <f>INDEX('Jan Detail'!$X:$X, MATCH($A4,'Jan Detail'!$A:$A,0))</f>
        <v>0</v>
      </c>
      <c r="G4" s="40">
        <f>INDEX('Feb Detail'!$X:$X, MATCH($A4,'Feb Detail'!$A:$A,0))</f>
        <v>0</v>
      </c>
      <c r="H4" s="40">
        <f>INDEX('Mar Detail'!$X:$X, MATCH($A4,'Mar Detail'!$A:$A,0))</f>
        <v>0</v>
      </c>
      <c r="I4" s="40">
        <f>INDEX('Apr Detail'!$X:$X, MATCH($A4,'Apr Detail'!$A:$A,0))</f>
        <v>0</v>
      </c>
      <c r="J4" s="40">
        <f>INDEX('May Detail'!$X:$X, MATCH($A4,'May Detail'!$A:$A,0))</f>
        <v>0</v>
      </c>
      <c r="K4" s="40">
        <f>INDEX('Jun Detail'!$X:$X, MATCH($A4,'Jun Detail'!$A:$A,0))</f>
        <v>0</v>
      </c>
      <c r="L4" s="40">
        <f>INDEX('Jul Detail'!$X:$X, MATCH($A4,'Jul Detail'!$A:$A,0))</f>
        <v>0</v>
      </c>
      <c r="M4" s="62">
        <f t="shared" si="0"/>
        <v>0</v>
      </c>
    </row>
    <row r="5" spans="1:16" x14ac:dyDescent="0.25">
      <c r="A5" s="60">
        <f>'Dec Detail'!A7</f>
        <v>4</v>
      </c>
      <c r="B5" s="39" t="str">
        <f>IFERROR(INDEX(Attendance!$B:$B,MATCH($A5,Attendance!$A:$A,0)),"")&amp;""</f>
        <v/>
      </c>
      <c r="C5" s="39" t="str">
        <f>IFERROR(INDEX(Attendance!$C:$C,MATCH($A5,Attendance!$A:$A,0)),"")&amp;""</f>
        <v/>
      </c>
      <c r="D5" s="39" t="str">
        <f>IFERROR(INDEX(Attendance!$D:$D,MATCH($A5,Attendance!$A:$A,0)),"")&amp;""</f>
        <v/>
      </c>
      <c r="E5" s="39">
        <f>INDEX('Dec Detail'!$X:$X, MATCH($A5,'Dec Detail'!$A:$A,0))</f>
        <v>0</v>
      </c>
      <c r="F5" s="39">
        <f>INDEX('Jan Detail'!$X:$X, MATCH($A5,'Jan Detail'!$A:$A,0))</f>
        <v>0</v>
      </c>
      <c r="G5" s="39">
        <f>INDEX('Feb Detail'!$X:$X, MATCH($A5,'Feb Detail'!$A:$A,0))</f>
        <v>0</v>
      </c>
      <c r="H5" s="39">
        <f>INDEX('Mar Detail'!$X:$X, MATCH($A5,'Mar Detail'!$A:$A,0))</f>
        <v>0</v>
      </c>
      <c r="I5" s="39">
        <f>INDEX('Apr Detail'!$X:$X, MATCH($A5,'Apr Detail'!$A:$A,0))</f>
        <v>0</v>
      </c>
      <c r="J5" s="39">
        <f>INDEX('May Detail'!$X:$X, MATCH($A5,'May Detail'!$A:$A,0))</f>
        <v>0</v>
      </c>
      <c r="K5" s="39">
        <f>INDEX('Jun Detail'!$X:$X, MATCH($A5,'Jun Detail'!$A:$A,0))</f>
        <v>0</v>
      </c>
      <c r="L5" s="39">
        <f>INDEX('Jul Detail'!$X:$X, MATCH($A5,'Jul Detail'!$A:$A,0))</f>
        <v>0</v>
      </c>
      <c r="M5" s="61">
        <f t="shared" si="0"/>
        <v>0</v>
      </c>
    </row>
    <row r="6" spans="1:16" x14ac:dyDescent="0.25">
      <c r="A6" s="58">
        <f>'Dec Detail'!A8</f>
        <v>7</v>
      </c>
      <c r="B6" s="40" t="str">
        <f>IFERROR(INDEX(Attendance!$B:$B,MATCH($A6,Attendance!$A:$A,0)),"")&amp;""</f>
        <v/>
      </c>
      <c r="C6" s="40" t="str">
        <f>IFERROR(INDEX(Attendance!$C:$C,MATCH($A6,Attendance!$A:$A,0)),"")&amp;""</f>
        <v/>
      </c>
      <c r="D6" s="40" t="str">
        <f>IFERROR(INDEX(Attendance!$D:$D,MATCH($A6,Attendance!$A:$A,0)),"")&amp;""</f>
        <v/>
      </c>
      <c r="E6" s="40">
        <f>INDEX('Dec Detail'!$X:$X, MATCH($A6,'Dec Detail'!$A:$A,0))</f>
        <v>0</v>
      </c>
      <c r="F6" s="40">
        <f>INDEX('Jan Detail'!$X:$X, MATCH($A6,'Jan Detail'!$A:$A,0))</f>
        <v>0</v>
      </c>
      <c r="G6" s="40">
        <f>INDEX('Feb Detail'!$X:$X, MATCH($A6,'Feb Detail'!$A:$A,0))</f>
        <v>0</v>
      </c>
      <c r="H6" s="40">
        <f>INDEX('Mar Detail'!$X:$X, MATCH($A6,'Mar Detail'!$A:$A,0))</f>
        <v>0</v>
      </c>
      <c r="I6" s="40">
        <f>INDEX('Apr Detail'!$X:$X, MATCH($A6,'Apr Detail'!$A:$A,0))</f>
        <v>0</v>
      </c>
      <c r="J6" s="40">
        <f>INDEX('May Detail'!$X:$X, MATCH($A6,'May Detail'!$A:$A,0))</f>
        <v>0</v>
      </c>
      <c r="K6" s="40">
        <f>INDEX('Jun Detail'!$X:$X, MATCH($A6,'Jun Detail'!$A:$A,0))</f>
        <v>0</v>
      </c>
      <c r="L6" s="40">
        <f>INDEX('Jul Detail'!$X:$X, MATCH($A6,'Jul Detail'!$A:$A,0))</f>
        <v>0</v>
      </c>
      <c r="M6" s="62">
        <f t="shared" si="0"/>
        <v>0</v>
      </c>
    </row>
    <row r="7" spans="1:16" x14ac:dyDescent="0.25">
      <c r="A7" s="60">
        <f>'Dec Detail'!A6</f>
        <v>3</v>
      </c>
      <c r="B7" s="39" t="str">
        <f>IFERROR(INDEX(Attendance!$B:$B,MATCH($A7,Attendance!$A:$A,0)),"")&amp;""</f>
        <v/>
      </c>
      <c r="C7" s="39" t="str">
        <f>IFERROR(INDEX(Attendance!$C:$C,MATCH($A7,Attendance!$A:$A,0)),"")&amp;""</f>
        <v/>
      </c>
      <c r="D7" s="39" t="str">
        <f>IFERROR(INDEX(Attendance!$D:$D,MATCH($A7,Attendance!$A:$A,0)),"")&amp;""</f>
        <v/>
      </c>
      <c r="E7" s="39">
        <f>INDEX('Dec Detail'!$X:$X, MATCH($A7,'Dec Detail'!$A:$A,0))</f>
        <v>0</v>
      </c>
      <c r="F7" s="39">
        <f>INDEX('Jan Detail'!$X:$X, MATCH($A7,'Jan Detail'!$A:$A,0))</f>
        <v>0</v>
      </c>
      <c r="G7" s="39">
        <f>INDEX('Feb Detail'!$X:$X, MATCH($A7,'Feb Detail'!$A:$A,0))</f>
        <v>0</v>
      </c>
      <c r="H7" s="39">
        <f>INDEX('Mar Detail'!$X:$X, MATCH($A7,'Mar Detail'!$A:$A,0))</f>
        <v>0</v>
      </c>
      <c r="I7" s="39">
        <f>INDEX('Apr Detail'!$X:$X, MATCH($A7,'Apr Detail'!$A:$A,0))</f>
        <v>0</v>
      </c>
      <c r="J7" s="39">
        <f>INDEX('May Detail'!$X:$X, MATCH($A7,'May Detail'!$A:$A,0))</f>
        <v>0</v>
      </c>
      <c r="K7" s="39">
        <f>INDEX('Jun Detail'!$X:$X, MATCH($A7,'Jun Detail'!$A:$A,0))</f>
        <v>0</v>
      </c>
      <c r="L7" s="39">
        <f>INDEX('Jul Detail'!$X:$X, MATCH($A7,'Jul Detail'!$A:$A,0))</f>
        <v>0</v>
      </c>
      <c r="M7" s="61">
        <f t="shared" si="0"/>
        <v>0</v>
      </c>
    </row>
    <row r="8" spans="1:16" x14ac:dyDescent="0.25">
      <c r="A8" s="58">
        <f>'Dec Detail'!A9</f>
        <v>5</v>
      </c>
      <c r="B8" s="40" t="str">
        <f>IFERROR(INDEX(Attendance!$B:$B,MATCH($A8,Attendance!$A:$A,0)),"")&amp;""</f>
        <v/>
      </c>
      <c r="C8" s="40" t="str">
        <f>IFERROR(INDEX(Attendance!$C:$C,MATCH($A8,Attendance!$A:$A,0)),"")&amp;""</f>
        <v/>
      </c>
      <c r="D8" s="40" t="str">
        <f>IFERROR(INDEX(Attendance!$D:$D,MATCH($A8,Attendance!$A:$A,0)),"")&amp;""</f>
        <v/>
      </c>
      <c r="E8" s="40">
        <f>INDEX('Dec Detail'!$X:$X, MATCH($A8,'Dec Detail'!$A:$A,0))</f>
        <v>0</v>
      </c>
      <c r="F8" s="40">
        <f>INDEX('Jan Detail'!$X:$X, MATCH($A8,'Jan Detail'!$A:$A,0))</f>
        <v>0</v>
      </c>
      <c r="G8" s="40">
        <f>INDEX('Feb Detail'!$X:$X, MATCH($A8,'Feb Detail'!$A:$A,0))</f>
        <v>0</v>
      </c>
      <c r="H8" s="40">
        <f>INDEX('Mar Detail'!$X:$X, MATCH($A8,'Mar Detail'!$A:$A,0))</f>
        <v>0</v>
      </c>
      <c r="I8" s="40">
        <f>INDEX('Apr Detail'!$X:$X, MATCH($A8,'Apr Detail'!$A:$A,0))</f>
        <v>0</v>
      </c>
      <c r="J8" s="40">
        <f>INDEX('May Detail'!$X:$X, MATCH($A8,'May Detail'!$A:$A,0))</f>
        <v>0</v>
      </c>
      <c r="K8" s="40">
        <f>INDEX('Jun Detail'!$X:$X, MATCH($A8,'Jun Detail'!$A:$A,0))</f>
        <v>0</v>
      </c>
      <c r="L8" s="40">
        <f>INDEX('Jul Detail'!$X:$X, MATCH($A8,'Jul Detail'!$A:$A,0))</f>
        <v>0</v>
      </c>
      <c r="M8" s="62">
        <f t="shared" si="0"/>
        <v>0</v>
      </c>
    </row>
    <row r="9" spans="1:16" x14ac:dyDescent="0.25">
      <c r="A9" s="60">
        <f>'Dec Detail'!A11</f>
        <v>8</v>
      </c>
      <c r="B9" s="39" t="str">
        <f>IFERROR(INDEX(Attendance!$B:$B,MATCH($A9,Attendance!$A:$A,0)),"")&amp;""</f>
        <v/>
      </c>
      <c r="C9" s="39" t="str">
        <f>IFERROR(INDEX(Attendance!$C:$C,MATCH($A9,Attendance!$A:$A,0)),"")&amp;""</f>
        <v/>
      </c>
      <c r="D9" s="39" t="str">
        <f>IFERROR(INDEX(Attendance!$D:$D,MATCH($A9,Attendance!$A:$A,0)),"")&amp;""</f>
        <v/>
      </c>
      <c r="E9" s="39">
        <f>INDEX('Dec Detail'!$X:$X, MATCH($A9,'Dec Detail'!$A:$A,0))</f>
        <v>0</v>
      </c>
      <c r="F9" s="39">
        <f>INDEX('Jan Detail'!$X:$X, MATCH($A9,'Jan Detail'!$A:$A,0))</f>
        <v>0</v>
      </c>
      <c r="G9" s="39">
        <f>INDEX('Feb Detail'!$X:$X, MATCH($A9,'Feb Detail'!$A:$A,0))</f>
        <v>0</v>
      </c>
      <c r="H9" s="39">
        <f>INDEX('Mar Detail'!$X:$X, MATCH($A9,'Mar Detail'!$A:$A,0))</f>
        <v>0</v>
      </c>
      <c r="I9" s="39">
        <f>INDEX('Apr Detail'!$X:$X, MATCH($A9,'Apr Detail'!$A:$A,0))</f>
        <v>0</v>
      </c>
      <c r="J9" s="39">
        <f>INDEX('May Detail'!$X:$X, MATCH($A9,'May Detail'!$A:$A,0))</f>
        <v>0</v>
      </c>
      <c r="K9" s="39">
        <f>INDEX('Jun Detail'!$X:$X, MATCH($A9,'Jun Detail'!$A:$A,0))</f>
        <v>0</v>
      </c>
      <c r="L9" s="39">
        <f>INDEX('Jul Detail'!$X:$X, MATCH($A9,'Jul Detail'!$A:$A,0))</f>
        <v>0</v>
      </c>
      <c r="M9" s="61">
        <f t="shared" si="0"/>
        <v>0</v>
      </c>
    </row>
    <row r="10" spans="1:16" x14ac:dyDescent="0.25">
      <c r="A10" s="58">
        <f>'Dec Detail'!A12</f>
        <v>9</v>
      </c>
      <c r="B10" s="40" t="str">
        <f>IFERROR(INDEX(Attendance!$B:$B,MATCH($A10,Attendance!$A:$A,0)),"")&amp;""</f>
        <v/>
      </c>
      <c r="C10" s="40" t="str">
        <f>IFERROR(INDEX(Attendance!$C:$C,MATCH($A10,Attendance!$A:$A,0)),"")&amp;""</f>
        <v/>
      </c>
      <c r="D10" s="40" t="str">
        <f>IFERROR(INDEX(Attendance!$D:$D,MATCH($A10,Attendance!$A:$A,0)),"")&amp;""</f>
        <v/>
      </c>
      <c r="E10" s="40">
        <f>INDEX('Dec Detail'!$X:$X, MATCH($A10,'Dec Detail'!$A:$A,0))</f>
        <v>0</v>
      </c>
      <c r="F10" s="40">
        <f>INDEX('Jan Detail'!$X:$X, MATCH($A10,'Jan Detail'!$A:$A,0))</f>
        <v>0</v>
      </c>
      <c r="G10" s="40">
        <f>INDEX('Feb Detail'!$X:$X, MATCH($A10,'Feb Detail'!$A:$A,0))</f>
        <v>0</v>
      </c>
      <c r="H10" s="40">
        <f>INDEX('Mar Detail'!$X:$X, MATCH($A10,'Mar Detail'!$A:$A,0))</f>
        <v>0</v>
      </c>
      <c r="I10" s="40">
        <f>INDEX('Apr Detail'!$X:$X, MATCH($A10,'Apr Detail'!$A:$A,0))</f>
        <v>0</v>
      </c>
      <c r="J10" s="40">
        <f>INDEX('May Detail'!$X:$X, MATCH($A10,'May Detail'!$A:$A,0))</f>
        <v>0</v>
      </c>
      <c r="K10" s="40">
        <f>INDEX('Jun Detail'!$X:$X, MATCH($A10,'Jun Detail'!$A:$A,0))</f>
        <v>0</v>
      </c>
      <c r="L10" s="40">
        <f>INDEX('Jul Detail'!$X:$X, MATCH($A10,'Jul Detail'!$A:$A,0))</f>
        <v>0</v>
      </c>
      <c r="M10" s="62">
        <f t="shared" si="0"/>
        <v>0</v>
      </c>
    </row>
    <row r="11" spans="1:16" x14ac:dyDescent="0.25">
      <c r="A11" s="60">
        <f>'Dec Detail'!A13</f>
        <v>10</v>
      </c>
      <c r="B11" s="39" t="str">
        <f>IFERROR(INDEX(Attendance!$B:$B,MATCH($A11,Attendance!$A:$A,0)),"")&amp;""</f>
        <v/>
      </c>
      <c r="C11" s="39" t="str">
        <f>IFERROR(INDEX(Attendance!$C:$C,MATCH($A11,Attendance!$A:$A,0)),"")&amp;""</f>
        <v/>
      </c>
      <c r="D11" s="39" t="str">
        <f>IFERROR(INDEX(Attendance!$D:$D,MATCH($A11,Attendance!$A:$A,0)),"")&amp;""</f>
        <v/>
      </c>
      <c r="E11" s="39">
        <f>INDEX('Dec Detail'!$X:$X, MATCH($A11,'Dec Detail'!$A:$A,0))</f>
        <v>0</v>
      </c>
      <c r="F11" s="39">
        <f>INDEX('Jan Detail'!$X:$X, MATCH($A11,'Jan Detail'!$A:$A,0))</f>
        <v>0</v>
      </c>
      <c r="G11" s="39">
        <f>INDEX('Feb Detail'!$X:$X, MATCH($A11,'Feb Detail'!$A:$A,0))</f>
        <v>0</v>
      </c>
      <c r="H11" s="39">
        <f>INDEX('Mar Detail'!$X:$X, MATCH($A11,'Mar Detail'!$A:$A,0))</f>
        <v>0</v>
      </c>
      <c r="I11" s="39">
        <f>INDEX('Apr Detail'!$X:$X, MATCH($A11,'Apr Detail'!$A:$A,0))</f>
        <v>0</v>
      </c>
      <c r="J11" s="39">
        <f>INDEX('May Detail'!$X:$X, MATCH($A11,'May Detail'!$A:$A,0))</f>
        <v>0</v>
      </c>
      <c r="K11" s="39">
        <f>INDEX('Jun Detail'!$X:$X, MATCH($A11,'Jun Detail'!$A:$A,0))</f>
        <v>0</v>
      </c>
      <c r="L11" s="39">
        <f>INDEX('Jul Detail'!$X:$X, MATCH($A11,'Jul Detail'!$A:$A,0))</f>
        <v>0</v>
      </c>
      <c r="M11" s="61">
        <f t="shared" si="0"/>
        <v>0</v>
      </c>
    </row>
    <row r="12" spans="1:16" x14ac:dyDescent="0.25">
      <c r="A12" s="58">
        <f>'Dec Detail'!A14</f>
        <v>11</v>
      </c>
      <c r="B12" s="40" t="str">
        <f>IFERROR(INDEX(Attendance!$B:$B,MATCH($A12,Attendance!$A:$A,0)),"")&amp;""</f>
        <v/>
      </c>
      <c r="C12" s="40" t="str">
        <f>IFERROR(INDEX(Attendance!$C:$C,MATCH($A12,Attendance!$A:$A,0)),"")&amp;""</f>
        <v/>
      </c>
      <c r="D12" s="40" t="str">
        <f>IFERROR(INDEX(Attendance!$D:$D,MATCH($A12,Attendance!$A:$A,0)),"")&amp;""</f>
        <v/>
      </c>
      <c r="E12" s="40">
        <f>INDEX('Dec Detail'!$X:$X, MATCH($A12,'Dec Detail'!$A:$A,0))</f>
        <v>0</v>
      </c>
      <c r="F12" s="40">
        <f>INDEX('Jan Detail'!$X:$X, MATCH($A12,'Jan Detail'!$A:$A,0))</f>
        <v>0</v>
      </c>
      <c r="G12" s="40">
        <f>INDEX('Feb Detail'!$X:$X, MATCH($A12,'Feb Detail'!$A:$A,0))</f>
        <v>0</v>
      </c>
      <c r="H12" s="40">
        <f>INDEX('Mar Detail'!$X:$X, MATCH($A12,'Mar Detail'!$A:$A,0))</f>
        <v>0</v>
      </c>
      <c r="I12" s="40">
        <f>INDEX('Apr Detail'!$X:$X, MATCH($A12,'Apr Detail'!$A:$A,0))</f>
        <v>0</v>
      </c>
      <c r="J12" s="40">
        <f>INDEX('May Detail'!$X:$X, MATCH($A12,'May Detail'!$A:$A,0))</f>
        <v>0</v>
      </c>
      <c r="K12" s="40">
        <f>INDEX('Jun Detail'!$X:$X, MATCH($A12,'Jun Detail'!$A:$A,0))</f>
        <v>0</v>
      </c>
      <c r="L12" s="40">
        <f>INDEX('Jul Detail'!$X:$X, MATCH($A12,'Jul Detail'!$A:$A,0))</f>
        <v>0</v>
      </c>
      <c r="M12" s="62">
        <f t="shared" si="0"/>
        <v>0</v>
      </c>
    </row>
    <row r="13" spans="1:16" x14ac:dyDescent="0.25">
      <c r="A13" s="60">
        <f>'Dec Detail'!A15</f>
        <v>12</v>
      </c>
      <c r="B13" s="39" t="str">
        <f>IFERROR(INDEX(Attendance!$B:$B,MATCH($A13,Attendance!$A:$A,0)),"")&amp;""</f>
        <v/>
      </c>
      <c r="C13" s="39" t="str">
        <f>IFERROR(INDEX(Attendance!$C:$C,MATCH($A13,Attendance!$A:$A,0)),"")&amp;""</f>
        <v/>
      </c>
      <c r="D13" s="39" t="str">
        <f>IFERROR(INDEX(Attendance!$D:$D,MATCH($A13,Attendance!$A:$A,0)),"")&amp;""</f>
        <v/>
      </c>
      <c r="E13" s="39">
        <f>INDEX('Dec Detail'!$X:$X, MATCH($A13,'Dec Detail'!$A:$A,0))</f>
        <v>0</v>
      </c>
      <c r="F13" s="39">
        <f>INDEX('Jan Detail'!$X:$X, MATCH($A13,'Jan Detail'!$A:$A,0))</f>
        <v>0</v>
      </c>
      <c r="G13" s="39">
        <f>INDEX('Feb Detail'!$X:$X, MATCH($A13,'Feb Detail'!$A:$A,0))</f>
        <v>0</v>
      </c>
      <c r="H13" s="39">
        <f>INDEX('Mar Detail'!$X:$X, MATCH($A13,'Mar Detail'!$A:$A,0))</f>
        <v>0</v>
      </c>
      <c r="I13" s="39">
        <f>INDEX('Apr Detail'!$X:$X, MATCH($A13,'Apr Detail'!$A:$A,0))</f>
        <v>0</v>
      </c>
      <c r="J13" s="39">
        <f>INDEX('May Detail'!$X:$X, MATCH($A13,'May Detail'!$A:$A,0))</f>
        <v>0</v>
      </c>
      <c r="K13" s="39">
        <f>INDEX('Jun Detail'!$X:$X, MATCH($A13,'Jun Detail'!$A:$A,0))</f>
        <v>0</v>
      </c>
      <c r="L13" s="39">
        <f>INDEX('Jul Detail'!$X:$X, MATCH($A13,'Jul Detail'!$A:$A,0))</f>
        <v>0</v>
      </c>
      <c r="M13" s="61">
        <f t="shared" si="0"/>
        <v>0</v>
      </c>
      <c r="P13" s="13"/>
    </row>
    <row r="14" spans="1:16" x14ac:dyDescent="0.25">
      <c r="A14" s="58">
        <f>'Dec Detail'!A16</f>
        <v>13</v>
      </c>
      <c r="B14" s="40" t="str">
        <f>IFERROR(INDEX(Attendance!$B:$B,MATCH($A14,Attendance!$A:$A,0)),"")&amp;""</f>
        <v/>
      </c>
      <c r="C14" s="40" t="str">
        <f>IFERROR(INDEX(Attendance!$C:$C,MATCH($A14,Attendance!$A:$A,0)),"")&amp;""</f>
        <v/>
      </c>
      <c r="D14" s="40" t="str">
        <f>IFERROR(INDEX(Attendance!$D:$D,MATCH($A14,Attendance!$A:$A,0)),"")&amp;""</f>
        <v/>
      </c>
      <c r="E14" s="40">
        <f>INDEX('Dec Detail'!$X:$X, MATCH($A14,'Dec Detail'!$A:$A,0))</f>
        <v>0</v>
      </c>
      <c r="F14" s="40">
        <f>INDEX('Jan Detail'!$X:$X, MATCH($A14,'Jan Detail'!$A:$A,0))</f>
        <v>0</v>
      </c>
      <c r="G14" s="40">
        <f>INDEX('Feb Detail'!$X:$X, MATCH($A14,'Feb Detail'!$A:$A,0))</f>
        <v>0</v>
      </c>
      <c r="H14" s="40">
        <f>INDEX('Mar Detail'!$X:$X, MATCH($A14,'Mar Detail'!$A:$A,0))</f>
        <v>0</v>
      </c>
      <c r="I14" s="40">
        <f>INDEX('Apr Detail'!$X:$X, MATCH($A14,'Apr Detail'!$A:$A,0))</f>
        <v>0</v>
      </c>
      <c r="J14" s="40">
        <f>INDEX('May Detail'!$X:$X, MATCH($A14,'May Detail'!$A:$A,0))</f>
        <v>0</v>
      </c>
      <c r="K14" s="40">
        <f>INDEX('Jun Detail'!$X:$X, MATCH($A14,'Jun Detail'!$A:$A,0))</f>
        <v>0</v>
      </c>
      <c r="L14" s="40">
        <f>INDEX('Jul Detail'!$X:$X, MATCH($A14,'Jul Detail'!$A:$A,0))</f>
        <v>0</v>
      </c>
      <c r="M14" s="62">
        <f t="shared" si="0"/>
        <v>0</v>
      </c>
      <c r="P14" s="13"/>
    </row>
    <row r="15" spans="1:16" x14ac:dyDescent="0.25">
      <c r="A15" s="60">
        <f>'Dec Detail'!A17</f>
        <v>14</v>
      </c>
      <c r="B15" s="39" t="str">
        <f>IFERROR(INDEX(Attendance!$B:$B,MATCH($A15,Attendance!$A:$A,0)),"")&amp;""</f>
        <v/>
      </c>
      <c r="C15" s="39" t="str">
        <f>IFERROR(INDEX(Attendance!$C:$C,MATCH($A15,Attendance!$A:$A,0)),"")&amp;""</f>
        <v/>
      </c>
      <c r="D15" s="39" t="str">
        <f>IFERROR(INDEX(Attendance!$D:$D,MATCH($A15,Attendance!$A:$A,0)),"")&amp;""</f>
        <v/>
      </c>
      <c r="E15" s="39">
        <f>INDEX('Dec Detail'!$X:$X, MATCH($A15,'Dec Detail'!$A:$A,0))</f>
        <v>0</v>
      </c>
      <c r="F15" s="39">
        <f>INDEX('Jan Detail'!$X:$X, MATCH($A15,'Jan Detail'!$A:$A,0))</f>
        <v>0</v>
      </c>
      <c r="G15" s="39">
        <f>INDEX('Feb Detail'!$X:$X, MATCH($A15,'Feb Detail'!$A:$A,0))</f>
        <v>0</v>
      </c>
      <c r="H15" s="39">
        <f>INDEX('Mar Detail'!$X:$X, MATCH($A15,'Mar Detail'!$A:$A,0))</f>
        <v>0</v>
      </c>
      <c r="I15" s="39">
        <f>INDEX('Apr Detail'!$X:$X, MATCH($A15,'Apr Detail'!$A:$A,0))</f>
        <v>0</v>
      </c>
      <c r="J15" s="39">
        <f>INDEX('May Detail'!$X:$X, MATCH($A15,'May Detail'!$A:$A,0))</f>
        <v>0</v>
      </c>
      <c r="K15" s="39">
        <f>INDEX('Jun Detail'!$X:$X, MATCH($A15,'Jun Detail'!$A:$A,0))</f>
        <v>0</v>
      </c>
      <c r="L15" s="39">
        <f>INDEX('Jul Detail'!$X:$X, MATCH($A15,'Jul Detail'!$A:$A,0))</f>
        <v>0</v>
      </c>
      <c r="M15" s="61">
        <f t="shared" si="0"/>
        <v>0</v>
      </c>
    </row>
    <row r="16" spans="1:16" x14ac:dyDescent="0.25">
      <c r="A16" s="58">
        <f>'Dec Detail'!A18</f>
        <v>15</v>
      </c>
      <c r="B16" s="40" t="str">
        <f>IFERROR(INDEX(Attendance!$B:$B,MATCH($A16,Attendance!$A:$A,0)),"")&amp;""</f>
        <v/>
      </c>
      <c r="C16" s="40" t="str">
        <f>IFERROR(INDEX(Attendance!$C:$C,MATCH($A16,Attendance!$A:$A,0)),"")&amp;""</f>
        <v/>
      </c>
      <c r="D16" s="40" t="str">
        <f>IFERROR(INDEX(Attendance!$D:$D,MATCH($A16,Attendance!$A:$A,0)),"")&amp;""</f>
        <v/>
      </c>
      <c r="E16" s="40">
        <f>INDEX('Dec Detail'!$X:$X, MATCH($A16,'Dec Detail'!$A:$A,0))</f>
        <v>0</v>
      </c>
      <c r="F16" s="40">
        <f>INDEX('Jan Detail'!$X:$X, MATCH($A16,'Jan Detail'!$A:$A,0))</f>
        <v>0</v>
      </c>
      <c r="G16" s="40">
        <f>INDEX('Feb Detail'!$X:$X, MATCH($A16,'Feb Detail'!$A:$A,0))</f>
        <v>0</v>
      </c>
      <c r="H16" s="40">
        <f>INDEX('Mar Detail'!$X:$X, MATCH($A16,'Mar Detail'!$A:$A,0))</f>
        <v>0</v>
      </c>
      <c r="I16" s="40">
        <f>INDEX('Apr Detail'!$X:$X, MATCH($A16,'Apr Detail'!$A:$A,0))</f>
        <v>0</v>
      </c>
      <c r="J16" s="40">
        <f>INDEX('May Detail'!$X:$X, MATCH($A16,'May Detail'!$A:$A,0))</f>
        <v>0</v>
      </c>
      <c r="K16" s="40">
        <f>INDEX('Jun Detail'!$X:$X, MATCH($A16,'Jun Detail'!$A:$A,0))</f>
        <v>0</v>
      </c>
      <c r="L16" s="40">
        <f>INDEX('Jul Detail'!$X:$X, MATCH($A16,'Jul Detail'!$A:$A,0))</f>
        <v>0</v>
      </c>
      <c r="M16" s="62">
        <f t="shared" si="0"/>
        <v>0</v>
      </c>
    </row>
    <row r="17" spans="1:16" x14ac:dyDescent="0.25">
      <c r="A17" s="60">
        <f>'Dec Detail'!A19</f>
        <v>16</v>
      </c>
      <c r="B17" s="39" t="str">
        <f>IFERROR(INDEX(Attendance!$B:$B,MATCH($A17,Attendance!$A:$A,0)),"")&amp;""</f>
        <v/>
      </c>
      <c r="C17" s="39" t="str">
        <f>IFERROR(INDEX(Attendance!$C:$C,MATCH($A17,Attendance!$A:$A,0)),"")&amp;""</f>
        <v/>
      </c>
      <c r="D17" s="39" t="str">
        <f>IFERROR(INDEX(Attendance!$D:$D,MATCH($A17,Attendance!$A:$A,0)),"")&amp;""</f>
        <v/>
      </c>
      <c r="E17" s="39">
        <f>INDEX('Dec Detail'!$X:$X, MATCH($A17,'Dec Detail'!$A:$A,0))</f>
        <v>0</v>
      </c>
      <c r="F17" s="39">
        <f>INDEX('Jan Detail'!$X:$X, MATCH($A17,'Jan Detail'!$A:$A,0))</f>
        <v>0</v>
      </c>
      <c r="G17" s="39">
        <f>INDEX('Feb Detail'!$X:$X, MATCH($A17,'Feb Detail'!$A:$A,0))</f>
        <v>0</v>
      </c>
      <c r="H17" s="39">
        <f>INDEX('Mar Detail'!$X:$X, MATCH($A17,'Mar Detail'!$A:$A,0))</f>
        <v>0</v>
      </c>
      <c r="I17" s="39">
        <f>INDEX('Apr Detail'!$X:$X, MATCH($A17,'Apr Detail'!$A:$A,0))</f>
        <v>0</v>
      </c>
      <c r="J17" s="39">
        <f>INDEX('May Detail'!$X:$X, MATCH($A17,'May Detail'!$A:$A,0))</f>
        <v>0</v>
      </c>
      <c r="K17" s="39">
        <f>INDEX('Jun Detail'!$X:$X, MATCH($A17,'Jun Detail'!$A:$A,0))</f>
        <v>0</v>
      </c>
      <c r="L17" s="39">
        <f>INDEX('Jul Detail'!$X:$X, MATCH($A17,'Jul Detail'!$A:$A,0))</f>
        <v>0</v>
      </c>
      <c r="M17" s="61">
        <f t="shared" si="0"/>
        <v>0</v>
      </c>
    </row>
    <row r="18" spans="1:16" x14ac:dyDescent="0.25">
      <c r="A18" s="58">
        <f>'Dec Detail'!A20</f>
        <v>17</v>
      </c>
      <c r="B18" s="40" t="str">
        <f>IFERROR(INDEX(Attendance!$B:$B,MATCH($A18,Attendance!$A:$A,0)),"")&amp;""</f>
        <v/>
      </c>
      <c r="C18" s="40" t="str">
        <f>IFERROR(INDEX(Attendance!$C:$C,MATCH($A18,Attendance!$A:$A,0)),"")&amp;""</f>
        <v/>
      </c>
      <c r="D18" s="40" t="str">
        <f>IFERROR(INDEX(Attendance!$D:$D,MATCH($A18,Attendance!$A:$A,0)),"")&amp;""</f>
        <v/>
      </c>
      <c r="E18" s="40">
        <f>INDEX('Dec Detail'!$X:$X, MATCH($A18,'Dec Detail'!$A:$A,0))</f>
        <v>0</v>
      </c>
      <c r="F18" s="40">
        <f>INDEX('Jan Detail'!$X:$X, MATCH($A18,'Jan Detail'!$A:$A,0))</f>
        <v>0</v>
      </c>
      <c r="G18" s="40">
        <f>INDEX('Feb Detail'!$X:$X, MATCH($A18,'Feb Detail'!$A:$A,0))</f>
        <v>0</v>
      </c>
      <c r="H18" s="40">
        <f>INDEX('Mar Detail'!$X:$X, MATCH($A18,'Mar Detail'!$A:$A,0))</f>
        <v>0</v>
      </c>
      <c r="I18" s="40">
        <f>INDEX('Apr Detail'!$X:$X, MATCH($A18,'Apr Detail'!$A:$A,0))</f>
        <v>0</v>
      </c>
      <c r="J18" s="40">
        <f>INDEX('May Detail'!$X:$X, MATCH($A18,'May Detail'!$A:$A,0))</f>
        <v>0</v>
      </c>
      <c r="K18" s="40">
        <f>INDEX('Jun Detail'!$X:$X, MATCH($A18,'Jun Detail'!$A:$A,0))</f>
        <v>0</v>
      </c>
      <c r="L18" s="40">
        <f>INDEX('Jul Detail'!$X:$X, MATCH($A18,'Jul Detail'!$A:$A,0))</f>
        <v>0</v>
      </c>
      <c r="M18" s="62">
        <f t="shared" si="0"/>
        <v>0</v>
      </c>
    </row>
    <row r="19" spans="1:16" x14ac:dyDescent="0.25">
      <c r="A19" s="60">
        <f>'Dec Detail'!A21</f>
        <v>18</v>
      </c>
      <c r="B19" s="39" t="str">
        <f>IFERROR(INDEX(Attendance!$B:$B,MATCH($A19,Attendance!$A:$A,0)),"")&amp;""</f>
        <v/>
      </c>
      <c r="C19" s="39" t="str">
        <f>IFERROR(INDEX(Attendance!$C:$C,MATCH($A19,Attendance!$A:$A,0)),"")&amp;""</f>
        <v/>
      </c>
      <c r="D19" s="39" t="str">
        <f>IFERROR(INDEX(Attendance!$D:$D,MATCH($A19,Attendance!$A:$A,0)),"")&amp;""</f>
        <v/>
      </c>
      <c r="E19" s="39">
        <f>INDEX('Dec Detail'!$X:$X, MATCH($A19,'Dec Detail'!$A:$A,0))</f>
        <v>0</v>
      </c>
      <c r="F19" s="39">
        <f>INDEX('Jan Detail'!$X:$X, MATCH($A19,'Jan Detail'!$A:$A,0))</f>
        <v>0</v>
      </c>
      <c r="G19" s="39">
        <f>INDEX('Feb Detail'!$X:$X, MATCH($A19,'Feb Detail'!$A:$A,0))</f>
        <v>0</v>
      </c>
      <c r="H19" s="39">
        <f>INDEX('Mar Detail'!$X:$X, MATCH($A19,'Mar Detail'!$A:$A,0))</f>
        <v>0</v>
      </c>
      <c r="I19" s="39">
        <f>INDEX('Apr Detail'!$X:$X, MATCH($A19,'Apr Detail'!$A:$A,0))</f>
        <v>0</v>
      </c>
      <c r="J19" s="39">
        <f>INDEX('May Detail'!$X:$X, MATCH($A19,'May Detail'!$A:$A,0))</f>
        <v>0</v>
      </c>
      <c r="K19" s="39">
        <f>INDEX('Jun Detail'!$X:$X, MATCH($A19,'Jun Detail'!$A:$A,0))</f>
        <v>0</v>
      </c>
      <c r="L19" s="39">
        <f>INDEX('Jul Detail'!$X:$X, MATCH($A19,'Jul Detail'!$A:$A,0))</f>
        <v>0</v>
      </c>
      <c r="M19" s="61">
        <f t="shared" si="0"/>
        <v>0</v>
      </c>
      <c r="P19" s="1"/>
    </row>
    <row r="20" spans="1:16" x14ac:dyDescent="0.25">
      <c r="A20" s="58">
        <f>'Dec Detail'!A22</f>
        <v>19</v>
      </c>
      <c r="B20" s="40" t="str">
        <f>IFERROR(INDEX(Attendance!$B:$B,MATCH($A20,Attendance!$A:$A,0)),"")&amp;""</f>
        <v/>
      </c>
      <c r="C20" s="40" t="str">
        <f>IFERROR(INDEX(Attendance!$C:$C,MATCH($A20,Attendance!$A:$A,0)),"")&amp;""</f>
        <v/>
      </c>
      <c r="D20" s="40" t="str">
        <f>IFERROR(INDEX(Attendance!$D:$D,MATCH($A20,Attendance!$A:$A,0)),"")&amp;""</f>
        <v/>
      </c>
      <c r="E20" s="40">
        <f>INDEX('Dec Detail'!$X:$X, MATCH($A20,'Dec Detail'!$A:$A,0))</f>
        <v>0</v>
      </c>
      <c r="F20" s="40">
        <f>INDEX('Jan Detail'!$X:$X, MATCH($A20,'Jan Detail'!$A:$A,0))</f>
        <v>0</v>
      </c>
      <c r="G20" s="40">
        <f>INDEX('Feb Detail'!$X:$X, MATCH($A20,'Feb Detail'!$A:$A,0))</f>
        <v>0</v>
      </c>
      <c r="H20" s="40">
        <f>INDEX('Mar Detail'!$X:$X, MATCH($A20,'Mar Detail'!$A:$A,0))</f>
        <v>0</v>
      </c>
      <c r="I20" s="40">
        <f>INDEX('Apr Detail'!$X:$X, MATCH($A20,'Apr Detail'!$A:$A,0))</f>
        <v>0</v>
      </c>
      <c r="J20" s="40">
        <f>INDEX('May Detail'!$X:$X, MATCH($A20,'May Detail'!$A:$A,0))</f>
        <v>0</v>
      </c>
      <c r="K20" s="40">
        <f>INDEX('Jun Detail'!$X:$X, MATCH($A20,'Jun Detail'!$A:$A,0))</f>
        <v>0</v>
      </c>
      <c r="L20" s="40">
        <f>INDEX('Jul Detail'!$X:$X, MATCH($A20,'Jul Detail'!$A:$A,0))</f>
        <v>0</v>
      </c>
      <c r="M20" s="62">
        <f t="shared" si="0"/>
        <v>0</v>
      </c>
    </row>
    <row r="21" spans="1:16" x14ac:dyDescent="0.25">
      <c r="A21" s="60">
        <f>'Dec Detail'!A23</f>
        <v>20</v>
      </c>
      <c r="B21" s="39" t="str">
        <f>IFERROR(INDEX(Attendance!$B:$B,MATCH($A21,Attendance!$A:$A,0)),"")&amp;""</f>
        <v/>
      </c>
      <c r="C21" s="39" t="str">
        <f>IFERROR(INDEX(Attendance!$C:$C,MATCH($A21,Attendance!$A:$A,0)),"")&amp;""</f>
        <v/>
      </c>
      <c r="D21" s="39" t="str">
        <f>IFERROR(INDEX(Attendance!$D:$D,MATCH($A21,Attendance!$A:$A,0)),"")&amp;""</f>
        <v/>
      </c>
      <c r="E21" s="39">
        <f>INDEX('Dec Detail'!$X:$X, MATCH($A21,'Dec Detail'!$A:$A,0))</f>
        <v>0</v>
      </c>
      <c r="F21" s="39">
        <f>INDEX('Jan Detail'!$X:$X, MATCH($A21,'Jan Detail'!$A:$A,0))</f>
        <v>0</v>
      </c>
      <c r="G21" s="39">
        <f>INDEX('Feb Detail'!$X:$X, MATCH($A21,'Feb Detail'!$A:$A,0))</f>
        <v>0</v>
      </c>
      <c r="H21" s="39">
        <f>INDEX('Mar Detail'!$X:$X, MATCH($A21,'Mar Detail'!$A:$A,0))</f>
        <v>0</v>
      </c>
      <c r="I21" s="39">
        <f>INDEX('Apr Detail'!$X:$X, MATCH($A21,'Apr Detail'!$A:$A,0))</f>
        <v>0</v>
      </c>
      <c r="J21" s="39">
        <f>INDEX('May Detail'!$X:$X, MATCH($A21,'May Detail'!$A:$A,0))</f>
        <v>0</v>
      </c>
      <c r="K21" s="39">
        <f>INDEX('Jun Detail'!$X:$X, MATCH($A21,'Jun Detail'!$A:$A,0))</f>
        <v>0</v>
      </c>
      <c r="L21" s="39">
        <f>INDEX('Jul Detail'!$X:$X, MATCH($A21,'Jul Detail'!$A:$A,0))</f>
        <v>0</v>
      </c>
      <c r="M21" s="61">
        <f t="shared" si="0"/>
        <v>0</v>
      </c>
    </row>
    <row r="22" spans="1:16" x14ac:dyDescent="0.25">
      <c r="A22" s="58">
        <f>'Dec Detail'!A24</f>
        <v>21</v>
      </c>
      <c r="B22" s="40" t="str">
        <f>IFERROR(INDEX(Attendance!$B:$B,MATCH($A22,Attendance!$A:$A,0)),"")&amp;""</f>
        <v/>
      </c>
      <c r="C22" s="40" t="str">
        <f>IFERROR(INDEX(Attendance!$C:$C,MATCH($A22,Attendance!$A:$A,0)),"")&amp;""</f>
        <v/>
      </c>
      <c r="D22" s="40" t="str">
        <f>IFERROR(INDEX(Attendance!$D:$D,MATCH($A22,Attendance!$A:$A,0)),"")&amp;""</f>
        <v/>
      </c>
      <c r="E22" s="40">
        <f>INDEX('Dec Detail'!$X:$X, MATCH($A22,'Dec Detail'!$A:$A,0))</f>
        <v>0</v>
      </c>
      <c r="F22" s="40">
        <f>INDEX('Jan Detail'!$X:$X, MATCH($A22,'Jan Detail'!$A:$A,0))</f>
        <v>0</v>
      </c>
      <c r="G22" s="40">
        <f>INDEX('Feb Detail'!$X:$X, MATCH($A22,'Feb Detail'!$A:$A,0))</f>
        <v>0</v>
      </c>
      <c r="H22" s="40">
        <f>INDEX('Mar Detail'!$X:$X, MATCH($A22,'Mar Detail'!$A:$A,0))</f>
        <v>0</v>
      </c>
      <c r="I22" s="40">
        <f>INDEX('Apr Detail'!$X:$X, MATCH($A22,'Apr Detail'!$A:$A,0))</f>
        <v>0</v>
      </c>
      <c r="J22" s="40">
        <f>INDEX('May Detail'!$X:$X, MATCH($A22,'May Detail'!$A:$A,0))</f>
        <v>0</v>
      </c>
      <c r="K22" s="40">
        <f>INDEX('Jun Detail'!$X:$X, MATCH($A22,'Jun Detail'!$A:$A,0))</f>
        <v>0</v>
      </c>
      <c r="L22" s="40">
        <f>INDEX('Jul Detail'!$X:$X, MATCH($A22,'Jul Detail'!$A:$A,0))</f>
        <v>0</v>
      </c>
      <c r="M22" s="62">
        <f t="shared" si="0"/>
        <v>0</v>
      </c>
    </row>
    <row r="23" spans="1:16" x14ac:dyDescent="0.25">
      <c r="A23" s="60">
        <f>'Dec Detail'!A25</f>
        <v>22</v>
      </c>
      <c r="B23" s="39" t="str">
        <f>IFERROR(INDEX(Attendance!$B:$B,MATCH($A23,Attendance!$A:$A,0)),"")&amp;""</f>
        <v/>
      </c>
      <c r="C23" s="39" t="str">
        <f>IFERROR(INDEX(Attendance!$C:$C,MATCH($A23,Attendance!$A:$A,0)),"")&amp;""</f>
        <v/>
      </c>
      <c r="D23" s="39" t="str">
        <f>IFERROR(INDEX(Attendance!$D:$D,MATCH($A23,Attendance!$A:$A,0)),"")&amp;""</f>
        <v/>
      </c>
      <c r="E23" s="39">
        <f>INDEX('Dec Detail'!$X:$X, MATCH($A23,'Dec Detail'!$A:$A,0))</f>
        <v>0</v>
      </c>
      <c r="F23" s="39">
        <f>INDEX('Jan Detail'!$X:$X, MATCH($A23,'Jan Detail'!$A:$A,0))</f>
        <v>0</v>
      </c>
      <c r="G23" s="39">
        <f>INDEX('Feb Detail'!$X:$X, MATCH($A23,'Feb Detail'!$A:$A,0))</f>
        <v>0</v>
      </c>
      <c r="H23" s="39">
        <f>INDEX('Mar Detail'!$X:$X, MATCH($A23,'Mar Detail'!$A:$A,0))</f>
        <v>0</v>
      </c>
      <c r="I23" s="39">
        <f>INDEX('Apr Detail'!$X:$X, MATCH($A23,'Apr Detail'!$A:$A,0))</f>
        <v>0</v>
      </c>
      <c r="J23" s="39">
        <f>INDEX('May Detail'!$X:$X, MATCH($A23,'May Detail'!$A:$A,0))</f>
        <v>0</v>
      </c>
      <c r="K23" s="39">
        <f>INDEX('Jun Detail'!$X:$X, MATCH($A23,'Jun Detail'!$A:$A,0))</f>
        <v>0</v>
      </c>
      <c r="L23" s="39">
        <f>INDEX('Jul Detail'!$X:$X, MATCH($A23,'Jul Detail'!$A:$A,0))</f>
        <v>0</v>
      </c>
      <c r="M23" s="61">
        <f t="shared" si="0"/>
        <v>0</v>
      </c>
    </row>
    <row r="24" spans="1:16" x14ac:dyDescent="0.25">
      <c r="A24" s="58">
        <f>'Dec Detail'!A26</f>
        <v>23</v>
      </c>
      <c r="B24" s="40" t="str">
        <f>IFERROR(INDEX(Attendance!$B:$B,MATCH($A24,Attendance!$A:$A,0)),"")&amp;""</f>
        <v/>
      </c>
      <c r="C24" s="40" t="str">
        <f>IFERROR(INDEX(Attendance!$C:$C,MATCH($A24,Attendance!$A:$A,0)),"")&amp;""</f>
        <v/>
      </c>
      <c r="D24" s="40" t="str">
        <f>IFERROR(INDEX(Attendance!$D:$D,MATCH($A24,Attendance!$A:$A,0)),"")&amp;""</f>
        <v/>
      </c>
      <c r="E24" s="40">
        <f>INDEX('Dec Detail'!$X:$X, MATCH($A24,'Dec Detail'!$A:$A,0))</f>
        <v>0</v>
      </c>
      <c r="F24" s="40">
        <f>INDEX('Jan Detail'!$X:$X, MATCH($A24,'Jan Detail'!$A:$A,0))</f>
        <v>0</v>
      </c>
      <c r="G24" s="40">
        <f>INDEX('Feb Detail'!$X:$X, MATCH($A24,'Feb Detail'!$A:$A,0))</f>
        <v>0</v>
      </c>
      <c r="H24" s="40">
        <f>INDEX('Mar Detail'!$X:$X, MATCH($A24,'Mar Detail'!$A:$A,0))</f>
        <v>0</v>
      </c>
      <c r="I24" s="40">
        <f>INDEX('Apr Detail'!$X:$X, MATCH($A24,'Apr Detail'!$A:$A,0))</f>
        <v>0</v>
      </c>
      <c r="J24" s="40">
        <f>INDEX('May Detail'!$X:$X, MATCH($A24,'May Detail'!$A:$A,0))</f>
        <v>0</v>
      </c>
      <c r="K24" s="40">
        <f>INDEX('Jun Detail'!$X:$X, MATCH($A24,'Jun Detail'!$A:$A,0))</f>
        <v>0</v>
      </c>
      <c r="L24" s="40">
        <f>INDEX('Jul Detail'!$X:$X, MATCH($A24,'Jul Detail'!$A:$A,0))</f>
        <v>0</v>
      </c>
      <c r="M24" s="62">
        <f t="shared" si="0"/>
        <v>0</v>
      </c>
    </row>
    <row r="25" spans="1:16" x14ac:dyDescent="0.25">
      <c r="A25" s="60">
        <f>'Dec Detail'!A27</f>
        <v>24</v>
      </c>
      <c r="B25" s="39" t="str">
        <f>IFERROR(INDEX(Attendance!$B:$B,MATCH($A25,Attendance!$A:$A,0)),"")&amp;""</f>
        <v/>
      </c>
      <c r="C25" s="39" t="str">
        <f>IFERROR(INDEX(Attendance!$C:$C,MATCH($A25,Attendance!$A:$A,0)),"")&amp;""</f>
        <v/>
      </c>
      <c r="D25" s="39" t="str">
        <f>IFERROR(INDEX(Attendance!$D:$D,MATCH($A25,Attendance!$A:$A,0)),"")&amp;""</f>
        <v/>
      </c>
      <c r="E25" s="39">
        <f>INDEX('Dec Detail'!$X:$X, MATCH($A25,'Dec Detail'!$A:$A,0))</f>
        <v>0</v>
      </c>
      <c r="F25" s="39">
        <f>INDEX('Jan Detail'!$X:$X, MATCH($A25,'Jan Detail'!$A:$A,0))</f>
        <v>0</v>
      </c>
      <c r="G25" s="39">
        <f>INDEX('Feb Detail'!$X:$X, MATCH($A25,'Feb Detail'!$A:$A,0))</f>
        <v>0</v>
      </c>
      <c r="H25" s="39">
        <f>INDEX('Mar Detail'!$X:$X, MATCH($A25,'Mar Detail'!$A:$A,0))</f>
        <v>0</v>
      </c>
      <c r="I25" s="39">
        <f>INDEX('Apr Detail'!$X:$X, MATCH($A25,'Apr Detail'!$A:$A,0))</f>
        <v>0</v>
      </c>
      <c r="J25" s="39">
        <f>INDEX('May Detail'!$X:$X, MATCH($A25,'May Detail'!$A:$A,0))</f>
        <v>0</v>
      </c>
      <c r="K25" s="39">
        <f>INDEX('Jun Detail'!$X:$X, MATCH($A25,'Jun Detail'!$A:$A,0))</f>
        <v>0</v>
      </c>
      <c r="L25" s="39">
        <f>INDEX('Jul Detail'!$X:$X, MATCH($A25,'Jul Detail'!$A:$A,0))</f>
        <v>0</v>
      </c>
      <c r="M25" s="61">
        <f t="shared" si="0"/>
        <v>0</v>
      </c>
    </row>
    <row r="26" spans="1:16" x14ac:dyDescent="0.25">
      <c r="A26" s="58">
        <f>'Dec Detail'!A28</f>
        <v>25</v>
      </c>
      <c r="B26" s="40" t="str">
        <f>IFERROR(INDEX(Attendance!$B:$B,MATCH($A26,Attendance!$A:$A,0)),"")&amp;""</f>
        <v/>
      </c>
      <c r="C26" s="40" t="str">
        <f>IFERROR(INDEX(Attendance!$C:$C,MATCH($A26,Attendance!$A:$A,0)),"")&amp;""</f>
        <v/>
      </c>
      <c r="D26" s="40" t="str">
        <f>IFERROR(INDEX(Attendance!$D:$D,MATCH($A26,Attendance!$A:$A,0)),"")&amp;""</f>
        <v/>
      </c>
      <c r="E26" s="40">
        <f>INDEX('Dec Detail'!$X:$X, MATCH($A26,'Dec Detail'!$A:$A,0))</f>
        <v>0</v>
      </c>
      <c r="F26" s="40">
        <f>INDEX('Jan Detail'!$X:$X, MATCH($A26,'Jan Detail'!$A:$A,0))</f>
        <v>0</v>
      </c>
      <c r="G26" s="40">
        <f>INDEX('Feb Detail'!$X:$X, MATCH($A26,'Feb Detail'!$A:$A,0))</f>
        <v>0</v>
      </c>
      <c r="H26" s="40">
        <f>INDEX('Mar Detail'!$X:$X, MATCH($A26,'Mar Detail'!$A:$A,0))</f>
        <v>0</v>
      </c>
      <c r="I26" s="40">
        <f>INDEX('Apr Detail'!$X:$X, MATCH($A26,'Apr Detail'!$A:$A,0))</f>
        <v>0</v>
      </c>
      <c r="J26" s="40">
        <f>INDEX('May Detail'!$X:$X, MATCH($A26,'May Detail'!$A:$A,0))</f>
        <v>0</v>
      </c>
      <c r="K26" s="40">
        <f>INDEX('Jun Detail'!$X:$X, MATCH($A26,'Jun Detail'!$A:$A,0))</f>
        <v>0</v>
      </c>
      <c r="L26" s="40">
        <f>INDEX('Jul Detail'!$X:$X, MATCH($A26,'Jul Detail'!$A:$A,0))</f>
        <v>0</v>
      </c>
      <c r="M26" s="62">
        <f t="shared" si="0"/>
        <v>0</v>
      </c>
    </row>
    <row r="27" spans="1:16" x14ac:dyDescent="0.25">
      <c r="A27" s="60">
        <f>'Dec Detail'!A29</f>
        <v>26</v>
      </c>
      <c r="B27" s="39" t="str">
        <f>IFERROR(INDEX(Attendance!$B:$B,MATCH($A27,Attendance!$A:$A,0)),"")&amp;""</f>
        <v/>
      </c>
      <c r="C27" s="39" t="str">
        <f>IFERROR(INDEX(Attendance!$C:$C,MATCH($A27,Attendance!$A:$A,0)),"")&amp;""</f>
        <v/>
      </c>
      <c r="D27" s="39" t="str">
        <f>IFERROR(INDEX(Attendance!$D:$D,MATCH($A27,Attendance!$A:$A,0)),"")&amp;""</f>
        <v/>
      </c>
      <c r="E27" s="39">
        <f>INDEX('Dec Detail'!$X:$X, MATCH($A27,'Dec Detail'!$A:$A,0))</f>
        <v>0</v>
      </c>
      <c r="F27" s="39">
        <f>INDEX('Jan Detail'!$X:$X, MATCH($A27,'Jan Detail'!$A:$A,0))</f>
        <v>0</v>
      </c>
      <c r="G27" s="39">
        <f>INDEX('Feb Detail'!$X:$X, MATCH($A27,'Feb Detail'!$A:$A,0))</f>
        <v>0</v>
      </c>
      <c r="H27" s="39">
        <f>INDEX('Mar Detail'!$X:$X, MATCH($A27,'Mar Detail'!$A:$A,0))</f>
        <v>0</v>
      </c>
      <c r="I27" s="39">
        <f>INDEX('Apr Detail'!$X:$X, MATCH($A27,'Apr Detail'!$A:$A,0))</f>
        <v>0</v>
      </c>
      <c r="J27" s="39">
        <f>INDEX('May Detail'!$X:$X, MATCH($A27,'May Detail'!$A:$A,0))</f>
        <v>0</v>
      </c>
      <c r="K27" s="39">
        <f>INDEX('Jun Detail'!$X:$X, MATCH($A27,'Jun Detail'!$A:$A,0))</f>
        <v>0</v>
      </c>
      <c r="L27" s="39">
        <f>INDEX('Jul Detail'!$X:$X, MATCH($A27,'Jul Detail'!$A:$A,0))</f>
        <v>0</v>
      </c>
      <c r="M27" s="61">
        <f t="shared" si="0"/>
        <v>0</v>
      </c>
    </row>
    <row r="28" spans="1:16" x14ac:dyDescent="0.25">
      <c r="A28" s="58">
        <f>'Dec Detail'!A30</f>
        <v>27</v>
      </c>
      <c r="B28" s="40" t="str">
        <f>IFERROR(INDEX(Attendance!$B:$B,MATCH($A28,Attendance!$A:$A,0)),"")&amp;""</f>
        <v/>
      </c>
      <c r="C28" s="40" t="str">
        <f>IFERROR(INDEX(Attendance!$C:$C,MATCH($A28,Attendance!$A:$A,0)),"")&amp;""</f>
        <v/>
      </c>
      <c r="D28" s="40" t="str">
        <f>IFERROR(INDEX(Attendance!$D:$D,MATCH($A28,Attendance!$A:$A,0)),"")&amp;""</f>
        <v/>
      </c>
      <c r="E28" s="40">
        <f>INDEX('Dec Detail'!$X:$X, MATCH($A28,'Dec Detail'!$A:$A,0))</f>
        <v>0</v>
      </c>
      <c r="F28" s="40">
        <f>INDEX('Jan Detail'!$X:$X, MATCH($A28,'Jan Detail'!$A:$A,0))</f>
        <v>0</v>
      </c>
      <c r="G28" s="40">
        <f>INDEX('Feb Detail'!$X:$X, MATCH($A28,'Feb Detail'!$A:$A,0))</f>
        <v>0</v>
      </c>
      <c r="H28" s="40">
        <f>INDEX('Mar Detail'!$X:$X, MATCH($A28,'Mar Detail'!$A:$A,0))</f>
        <v>0</v>
      </c>
      <c r="I28" s="40">
        <f>INDEX('Apr Detail'!$X:$X, MATCH($A28,'Apr Detail'!$A:$A,0))</f>
        <v>0</v>
      </c>
      <c r="J28" s="40">
        <f>INDEX('May Detail'!$X:$X, MATCH($A28,'May Detail'!$A:$A,0))</f>
        <v>0</v>
      </c>
      <c r="K28" s="40">
        <f>INDEX('Jun Detail'!$X:$X, MATCH($A28,'Jun Detail'!$A:$A,0))</f>
        <v>0</v>
      </c>
      <c r="L28" s="40">
        <f>INDEX('Jul Detail'!$X:$X, MATCH($A28,'Jul Detail'!$A:$A,0))</f>
        <v>0</v>
      </c>
      <c r="M28" s="62">
        <f t="shared" si="0"/>
        <v>0</v>
      </c>
    </row>
    <row r="29" spans="1:16" x14ac:dyDescent="0.25">
      <c r="A29" s="60">
        <f>'Dec Detail'!A31</f>
        <v>28</v>
      </c>
      <c r="B29" s="39" t="str">
        <f>IFERROR(INDEX(Attendance!$B:$B,MATCH($A29,Attendance!$A:$A,0)),"")&amp;""</f>
        <v/>
      </c>
      <c r="C29" s="39" t="str">
        <f>IFERROR(INDEX(Attendance!$C:$C,MATCH($A29,Attendance!$A:$A,0)),"")&amp;""</f>
        <v/>
      </c>
      <c r="D29" s="39" t="str">
        <f>IFERROR(INDEX(Attendance!$D:$D,MATCH($A29,Attendance!$A:$A,0)),"")&amp;""</f>
        <v/>
      </c>
      <c r="E29" s="39">
        <f>INDEX('Dec Detail'!$X:$X, MATCH($A29,'Dec Detail'!$A:$A,0))</f>
        <v>0</v>
      </c>
      <c r="F29" s="39">
        <f>INDEX('Jan Detail'!$X:$X, MATCH($A29,'Jan Detail'!$A:$A,0))</f>
        <v>0</v>
      </c>
      <c r="G29" s="39">
        <f>INDEX('Feb Detail'!$X:$X, MATCH($A29,'Feb Detail'!$A:$A,0))</f>
        <v>0</v>
      </c>
      <c r="H29" s="39">
        <f>INDEX('Mar Detail'!$X:$X, MATCH($A29,'Mar Detail'!$A:$A,0))</f>
        <v>0</v>
      </c>
      <c r="I29" s="39">
        <f>INDEX('Apr Detail'!$X:$X, MATCH($A29,'Apr Detail'!$A:$A,0))</f>
        <v>0</v>
      </c>
      <c r="J29" s="39">
        <f>INDEX('May Detail'!$X:$X, MATCH($A29,'May Detail'!$A:$A,0))</f>
        <v>0</v>
      </c>
      <c r="K29" s="39">
        <f>INDEX('Jun Detail'!$X:$X, MATCH($A29,'Jun Detail'!$A:$A,0))</f>
        <v>0</v>
      </c>
      <c r="L29" s="39">
        <f>INDEX('Jul Detail'!$X:$X, MATCH($A29,'Jul Detail'!$A:$A,0))</f>
        <v>0</v>
      </c>
      <c r="M29" s="61">
        <f t="shared" si="0"/>
        <v>0</v>
      </c>
    </row>
    <row r="30" spans="1:16" x14ac:dyDescent="0.25">
      <c r="A30" s="58">
        <f>'Dec Detail'!A32</f>
        <v>29</v>
      </c>
      <c r="B30" s="40" t="str">
        <f>IFERROR(INDEX(Attendance!$B:$B,MATCH($A30,Attendance!$A:$A,0)),"")&amp;""</f>
        <v/>
      </c>
      <c r="C30" s="40" t="str">
        <f>IFERROR(INDEX(Attendance!$C:$C,MATCH($A30,Attendance!$A:$A,0)),"")&amp;""</f>
        <v/>
      </c>
      <c r="D30" s="40" t="str">
        <f>IFERROR(INDEX(Attendance!$D:$D,MATCH($A30,Attendance!$A:$A,0)),"")&amp;""</f>
        <v/>
      </c>
      <c r="E30" s="40">
        <f>INDEX('Dec Detail'!$X:$X, MATCH($A30,'Dec Detail'!$A:$A,0))</f>
        <v>0</v>
      </c>
      <c r="F30" s="40">
        <f>INDEX('Jan Detail'!$X:$X, MATCH($A30,'Jan Detail'!$A:$A,0))</f>
        <v>0</v>
      </c>
      <c r="G30" s="40">
        <f>INDEX('Feb Detail'!$X:$X, MATCH($A30,'Feb Detail'!$A:$A,0))</f>
        <v>0</v>
      </c>
      <c r="H30" s="40">
        <f>INDEX('Mar Detail'!$X:$X, MATCH($A30,'Mar Detail'!$A:$A,0))</f>
        <v>0</v>
      </c>
      <c r="I30" s="40">
        <f>INDEX('Apr Detail'!$X:$X, MATCH($A30,'Apr Detail'!$A:$A,0))</f>
        <v>0</v>
      </c>
      <c r="J30" s="40">
        <f>INDEX('May Detail'!$X:$X, MATCH($A30,'May Detail'!$A:$A,0))</f>
        <v>0</v>
      </c>
      <c r="K30" s="40">
        <f>INDEX('Jun Detail'!$X:$X, MATCH($A30,'Jun Detail'!$A:$A,0))</f>
        <v>0</v>
      </c>
      <c r="L30" s="40">
        <f>INDEX('Jul Detail'!$X:$X, MATCH($A30,'Jul Detail'!$A:$A,0))</f>
        <v>0</v>
      </c>
      <c r="M30" s="62">
        <f t="shared" si="0"/>
        <v>0</v>
      </c>
    </row>
    <row r="31" spans="1:16" x14ac:dyDescent="0.25">
      <c r="A31" s="60">
        <f>'Dec Detail'!A33</f>
        <v>30</v>
      </c>
      <c r="B31" s="39" t="str">
        <f>IFERROR(INDEX(Attendance!$B:$B,MATCH($A31,Attendance!$A:$A,0)),"")&amp;""</f>
        <v/>
      </c>
      <c r="C31" s="39" t="str">
        <f>IFERROR(INDEX(Attendance!$C:$C,MATCH($A31,Attendance!$A:$A,0)),"")&amp;""</f>
        <v/>
      </c>
      <c r="D31" s="39" t="str">
        <f>IFERROR(INDEX(Attendance!$D:$D,MATCH($A31,Attendance!$A:$A,0)),"")&amp;""</f>
        <v/>
      </c>
      <c r="E31" s="39">
        <f>INDEX('Dec Detail'!$X:$X, MATCH($A31,'Dec Detail'!$A:$A,0))</f>
        <v>0</v>
      </c>
      <c r="F31" s="39">
        <f>INDEX('Jan Detail'!$X:$X, MATCH($A31,'Jan Detail'!$A:$A,0))</f>
        <v>0</v>
      </c>
      <c r="G31" s="39">
        <f>INDEX('Feb Detail'!$X:$X, MATCH($A31,'Feb Detail'!$A:$A,0))</f>
        <v>0</v>
      </c>
      <c r="H31" s="39">
        <f>INDEX('Mar Detail'!$X:$X, MATCH($A31,'Mar Detail'!$A:$A,0))</f>
        <v>0</v>
      </c>
      <c r="I31" s="39">
        <f>INDEX('Apr Detail'!$X:$X, MATCH($A31,'Apr Detail'!$A:$A,0))</f>
        <v>0</v>
      </c>
      <c r="J31" s="39">
        <f>INDEX('May Detail'!$X:$X, MATCH($A31,'May Detail'!$A:$A,0))</f>
        <v>0</v>
      </c>
      <c r="K31" s="39">
        <f>INDEX('Jun Detail'!$X:$X, MATCH($A31,'Jun Detail'!$A:$A,0))</f>
        <v>0</v>
      </c>
      <c r="L31" s="39">
        <f>INDEX('Jul Detail'!$X:$X, MATCH($A31,'Jul Detail'!$A:$A,0))</f>
        <v>0</v>
      </c>
      <c r="M31" s="61">
        <f t="shared" si="0"/>
        <v>0</v>
      </c>
    </row>
    <row r="32" spans="1:16" x14ac:dyDescent="0.25">
      <c r="A32" s="58">
        <f>'Dec Detail'!A34</f>
        <v>31</v>
      </c>
      <c r="B32" s="40" t="str">
        <f>IFERROR(INDEX(Attendance!$B:$B,MATCH($A32,Attendance!$A:$A,0)),"")&amp;""</f>
        <v/>
      </c>
      <c r="C32" s="40" t="str">
        <f>IFERROR(INDEX(Attendance!$C:$C,MATCH($A32,Attendance!$A:$A,0)),"")&amp;""</f>
        <v/>
      </c>
      <c r="D32" s="40" t="str">
        <f>IFERROR(INDEX(Attendance!$D:$D,MATCH($A32,Attendance!$A:$A,0)),"")&amp;""</f>
        <v/>
      </c>
      <c r="E32" s="40">
        <f>INDEX('Dec Detail'!$X:$X, MATCH($A32,'Dec Detail'!$A:$A,0))</f>
        <v>0</v>
      </c>
      <c r="F32" s="40">
        <f>INDEX('Jan Detail'!$X:$X, MATCH($A32,'Jan Detail'!$A:$A,0))</f>
        <v>0</v>
      </c>
      <c r="G32" s="40">
        <f>INDEX('Feb Detail'!$X:$X, MATCH($A32,'Feb Detail'!$A:$A,0))</f>
        <v>0</v>
      </c>
      <c r="H32" s="40">
        <f>INDEX('Mar Detail'!$X:$X, MATCH($A32,'Mar Detail'!$A:$A,0))</f>
        <v>0</v>
      </c>
      <c r="I32" s="40">
        <f>INDEX('Apr Detail'!$X:$X, MATCH($A32,'Apr Detail'!$A:$A,0))</f>
        <v>0</v>
      </c>
      <c r="J32" s="40">
        <f>INDEX('May Detail'!$X:$X, MATCH($A32,'May Detail'!$A:$A,0))</f>
        <v>0</v>
      </c>
      <c r="K32" s="40">
        <f>INDEX('Jun Detail'!$X:$X, MATCH($A32,'Jun Detail'!$A:$A,0))</f>
        <v>0</v>
      </c>
      <c r="L32" s="40">
        <f>INDEX('Jul Detail'!$X:$X, MATCH($A32,'Jul Detail'!$A:$A,0))</f>
        <v>0</v>
      </c>
      <c r="M32" s="62">
        <f t="shared" si="0"/>
        <v>0</v>
      </c>
      <c r="P32" s="13"/>
    </row>
    <row r="33" spans="1:16" x14ac:dyDescent="0.25">
      <c r="A33" s="60">
        <f>'Dec Detail'!A35</f>
        <v>32</v>
      </c>
      <c r="B33" s="39" t="str">
        <f>IFERROR(INDEX(Attendance!$B:$B,MATCH($A33,Attendance!$A:$A,0)),"")&amp;""</f>
        <v/>
      </c>
      <c r="C33" s="39" t="str">
        <f>IFERROR(INDEX(Attendance!$C:$C,MATCH($A33,Attendance!$A:$A,0)),"")&amp;""</f>
        <v/>
      </c>
      <c r="D33" s="39" t="str">
        <f>IFERROR(INDEX(Attendance!$D:$D,MATCH($A33,Attendance!$A:$A,0)),"")&amp;""</f>
        <v/>
      </c>
      <c r="E33" s="39">
        <f>INDEX('Dec Detail'!$X:$X, MATCH($A33,'Dec Detail'!$A:$A,0))</f>
        <v>0</v>
      </c>
      <c r="F33" s="39">
        <f>INDEX('Jan Detail'!$X:$X, MATCH($A33,'Jan Detail'!$A:$A,0))</f>
        <v>0</v>
      </c>
      <c r="G33" s="39">
        <f>INDEX('Feb Detail'!$X:$X, MATCH($A33,'Feb Detail'!$A:$A,0))</f>
        <v>0</v>
      </c>
      <c r="H33" s="39">
        <f>INDEX('Mar Detail'!$X:$X, MATCH($A33,'Mar Detail'!$A:$A,0))</f>
        <v>0</v>
      </c>
      <c r="I33" s="39">
        <f>INDEX('Apr Detail'!$X:$X, MATCH($A33,'Apr Detail'!$A:$A,0))</f>
        <v>0</v>
      </c>
      <c r="J33" s="39">
        <f>INDEX('May Detail'!$X:$X, MATCH($A33,'May Detail'!$A:$A,0))</f>
        <v>0</v>
      </c>
      <c r="K33" s="39">
        <f>INDEX('Jun Detail'!$X:$X, MATCH($A33,'Jun Detail'!$A:$A,0))</f>
        <v>0</v>
      </c>
      <c r="L33" s="39">
        <f>INDEX('Jul Detail'!$X:$X, MATCH($A33,'Jul Detail'!$A:$A,0))</f>
        <v>0</v>
      </c>
      <c r="M33" s="61">
        <f t="shared" si="0"/>
        <v>0</v>
      </c>
      <c r="P33" s="13"/>
    </row>
    <row r="34" spans="1:16" x14ac:dyDescent="0.25">
      <c r="A34" s="58">
        <f>'Dec Detail'!A36</f>
        <v>33</v>
      </c>
      <c r="B34" s="40" t="str">
        <f>IFERROR(INDEX(Attendance!$B:$B,MATCH($A34,Attendance!$A:$A,0)),"")&amp;""</f>
        <v/>
      </c>
      <c r="C34" s="40" t="str">
        <f>IFERROR(INDEX(Attendance!$C:$C,MATCH($A34,Attendance!$A:$A,0)),"")&amp;""</f>
        <v/>
      </c>
      <c r="D34" s="40" t="str">
        <f>IFERROR(INDEX(Attendance!$D:$D,MATCH($A34,Attendance!$A:$A,0)),"")&amp;""</f>
        <v/>
      </c>
      <c r="E34" s="40">
        <f>INDEX('Dec Detail'!$X:$X, MATCH($A34,'Dec Detail'!$A:$A,0))</f>
        <v>0</v>
      </c>
      <c r="F34" s="40">
        <f>INDEX('Jan Detail'!$X:$X, MATCH($A34,'Jan Detail'!$A:$A,0))</f>
        <v>0</v>
      </c>
      <c r="G34" s="40">
        <f>INDEX('Feb Detail'!$X:$X, MATCH($A34,'Feb Detail'!$A:$A,0))</f>
        <v>0</v>
      </c>
      <c r="H34" s="40">
        <f>INDEX('Mar Detail'!$X:$X, MATCH($A34,'Mar Detail'!$A:$A,0))</f>
        <v>0</v>
      </c>
      <c r="I34" s="40">
        <f>INDEX('Apr Detail'!$X:$X, MATCH($A34,'Apr Detail'!$A:$A,0))</f>
        <v>0</v>
      </c>
      <c r="J34" s="40">
        <f>INDEX('May Detail'!$X:$X, MATCH($A34,'May Detail'!$A:$A,0))</f>
        <v>0</v>
      </c>
      <c r="K34" s="40">
        <f>INDEX('Jun Detail'!$X:$X, MATCH($A34,'Jun Detail'!$A:$A,0))</f>
        <v>0</v>
      </c>
      <c r="L34" s="40">
        <f>INDEX('Jul Detail'!$X:$X, MATCH($A34,'Jul Detail'!$A:$A,0))</f>
        <v>0</v>
      </c>
      <c r="M34" s="62">
        <f t="shared" si="0"/>
        <v>0</v>
      </c>
      <c r="P34" s="13"/>
    </row>
    <row r="35" spans="1:16" x14ac:dyDescent="0.25">
      <c r="A35" s="60">
        <f>'Dec Detail'!A37</f>
        <v>34</v>
      </c>
      <c r="B35" s="39" t="str">
        <f>IFERROR(INDEX(Attendance!$B:$B,MATCH($A35,Attendance!$A:$A,0)),"")&amp;""</f>
        <v/>
      </c>
      <c r="C35" s="39" t="str">
        <f>IFERROR(INDEX(Attendance!$C:$C,MATCH($A35,Attendance!$A:$A,0)),"")&amp;""</f>
        <v/>
      </c>
      <c r="D35" s="39" t="str">
        <f>IFERROR(INDEX(Attendance!$D:$D,MATCH($A35,Attendance!$A:$A,0)),"")&amp;""</f>
        <v/>
      </c>
      <c r="E35" s="39">
        <f>INDEX('Dec Detail'!$X:$X, MATCH($A35,'Dec Detail'!$A:$A,0))</f>
        <v>0</v>
      </c>
      <c r="F35" s="39">
        <f>INDEX('Jan Detail'!$X:$X, MATCH($A35,'Jan Detail'!$A:$A,0))</f>
        <v>0</v>
      </c>
      <c r="G35" s="39">
        <f>INDEX('Feb Detail'!$X:$X, MATCH($A35,'Feb Detail'!$A:$A,0))</f>
        <v>0</v>
      </c>
      <c r="H35" s="39">
        <f>INDEX('Mar Detail'!$X:$X, MATCH($A35,'Mar Detail'!$A:$A,0))</f>
        <v>0</v>
      </c>
      <c r="I35" s="39">
        <f>INDEX('Apr Detail'!$X:$X, MATCH($A35,'Apr Detail'!$A:$A,0))</f>
        <v>0</v>
      </c>
      <c r="J35" s="39">
        <f>INDEX('May Detail'!$X:$X, MATCH($A35,'May Detail'!$A:$A,0))</f>
        <v>0</v>
      </c>
      <c r="K35" s="39">
        <f>INDEX('Jun Detail'!$X:$X, MATCH($A35,'Jun Detail'!$A:$A,0))</f>
        <v>0</v>
      </c>
      <c r="L35" s="39">
        <f>INDEX('Jul Detail'!$X:$X, MATCH($A35,'Jul Detail'!$A:$A,0))</f>
        <v>0</v>
      </c>
      <c r="M35" s="61">
        <f t="shared" si="0"/>
        <v>0</v>
      </c>
      <c r="P35" s="13"/>
    </row>
    <row r="36" spans="1:16" x14ac:dyDescent="0.25">
      <c r="A36" s="58">
        <f>'Dec Detail'!A38</f>
        <v>35</v>
      </c>
      <c r="B36" s="40" t="str">
        <f>IFERROR(INDEX(Attendance!$B:$B,MATCH($A36,Attendance!$A:$A,0)),"")&amp;""</f>
        <v/>
      </c>
      <c r="C36" s="40" t="str">
        <f>IFERROR(INDEX(Attendance!$C:$C,MATCH($A36,Attendance!$A:$A,0)),"")&amp;""</f>
        <v/>
      </c>
      <c r="D36" s="40" t="str">
        <f>IFERROR(INDEX(Attendance!$D:$D,MATCH($A36,Attendance!$A:$A,0)),"")&amp;""</f>
        <v/>
      </c>
      <c r="E36" s="40">
        <f>INDEX('Dec Detail'!$X:$X, MATCH($A36,'Dec Detail'!$A:$A,0))</f>
        <v>0</v>
      </c>
      <c r="F36" s="40">
        <f>INDEX('Jan Detail'!$X:$X, MATCH($A36,'Jan Detail'!$A:$A,0))</f>
        <v>0</v>
      </c>
      <c r="G36" s="40">
        <f>INDEX('Feb Detail'!$X:$X, MATCH($A36,'Feb Detail'!$A:$A,0))</f>
        <v>0</v>
      </c>
      <c r="H36" s="40">
        <f>INDEX('Mar Detail'!$X:$X, MATCH($A36,'Mar Detail'!$A:$A,0))</f>
        <v>0</v>
      </c>
      <c r="I36" s="40">
        <f>INDEX('Apr Detail'!$X:$X, MATCH($A36,'Apr Detail'!$A:$A,0))</f>
        <v>0</v>
      </c>
      <c r="J36" s="40">
        <f>INDEX('May Detail'!$X:$X, MATCH($A36,'May Detail'!$A:$A,0))</f>
        <v>0</v>
      </c>
      <c r="K36" s="40">
        <f>INDEX('Jun Detail'!$X:$X, MATCH($A36,'Jun Detail'!$A:$A,0))</f>
        <v>0</v>
      </c>
      <c r="L36" s="40">
        <f>INDEX('Jul Detail'!$X:$X, MATCH($A36,'Jul Detail'!$A:$A,0))</f>
        <v>0</v>
      </c>
      <c r="M36" s="62">
        <f t="shared" si="0"/>
        <v>0</v>
      </c>
    </row>
    <row r="37" spans="1:16" x14ac:dyDescent="0.25">
      <c r="A37" s="60">
        <f>'Dec Detail'!A39</f>
        <v>36</v>
      </c>
      <c r="B37" s="39" t="str">
        <f>IFERROR(INDEX(Attendance!$B:$B,MATCH($A37,Attendance!$A:$A,0)),"")&amp;""</f>
        <v/>
      </c>
      <c r="C37" s="39" t="str">
        <f>IFERROR(INDEX(Attendance!$C:$C,MATCH($A37,Attendance!$A:$A,0)),"")&amp;""</f>
        <v/>
      </c>
      <c r="D37" s="39" t="str">
        <f>IFERROR(INDEX(Attendance!$D:$D,MATCH($A37,Attendance!$A:$A,0)),"")&amp;""</f>
        <v/>
      </c>
      <c r="E37" s="39">
        <f>INDEX('Dec Detail'!$X:$X, MATCH($A37,'Dec Detail'!$A:$A,0))</f>
        <v>0</v>
      </c>
      <c r="F37" s="39">
        <f>INDEX('Jan Detail'!$X:$X, MATCH($A37,'Jan Detail'!$A:$A,0))</f>
        <v>0</v>
      </c>
      <c r="G37" s="39">
        <f>INDEX('Feb Detail'!$X:$X, MATCH($A37,'Feb Detail'!$A:$A,0))</f>
        <v>0</v>
      </c>
      <c r="H37" s="39">
        <f>INDEX('Mar Detail'!$X:$X, MATCH($A37,'Mar Detail'!$A:$A,0))</f>
        <v>0</v>
      </c>
      <c r="I37" s="39">
        <f>INDEX('Apr Detail'!$X:$X, MATCH($A37,'Apr Detail'!$A:$A,0))</f>
        <v>0</v>
      </c>
      <c r="J37" s="39">
        <f>INDEX('May Detail'!$X:$X, MATCH($A37,'May Detail'!$A:$A,0))</f>
        <v>0</v>
      </c>
      <c r="K37" s="39">
        <f>INDEX('Jun Detail'!$X:$X, MATCH($A37,'Jun Detail'!$A:$A,0))</f>
        <v>0</v>
      </c>
      <c r="L37" s="39">
        <f>INDEX('Jul Detail'!$X:$X, MATCH($A37,'Jul Detail'!$A:$A,0))</f>
        <v>0</v>
      </c>
      <c r="M37" s="61">
        <f t="shared" si="0"/>
        <v>0</v>
      </c>
    </row>
    <row r="38" spans="1:16" x14ac:dyDescent="0.25">
      <c r="A38" s="58">
        <f>'Dec Detail'!A40</f>
        <v>37</v>
      </c>
      <c r="B38" s="40" t="str">
        <f>IFERROR(INDEX(Attendance!$B:$B,MATCH($A38,Attendance!$A:$A,0)),"")&amp;""</f>
        <v/>
      </c>
      <c r="C38" s="40" t="str">
        <f>IFERROR(INDEX(Attendance!$C:$C,MATCH($A38,Attendance!$A:$A,0)),"")&amp;""</f>
        <v/>
      </c>
      <c r="D38" s="40" t="str">
        <f>IFERROR(INDEX(Attendance!$D:$D,MATCH($A38,Attendance!$A:$A,0)),"")&amp;""</f>
        <v/>
      </c>
      <c r="E38" s="40">
        <f>INDEX('Dec Detail'!$X:$X, MATCH($A38,'Dec Detail'!$A:$A,0))</f>
        <v>0</v>
      </c>
      <c r="F38" s="40">
        <f>INDEX('Jan Detail'!$X:$X, MATCH($A38,'Jan Detail'!$A:$A,0))</f>
        <v>0</v>
      </c>
      <c r="G38" s="40">
        <f>INDEX('Feb Detail'!$X:$X, MATCH($A38,'Feb Detail'!$A:$A,0))</f>
        <v>0</v>
      </c>
      <c r="H38" s="40">
        <f>INDEX('Mar Detail'!$X:$X, MATCH($A38,'Mar Detail'!$A:$A,0))</f>
        <v>0</v>
      </c>
      <c r="I38" s="40">
        <f>INDEX('Apr Detail'!$X:$X, MATCH($A38,'Apr Detail'!$A:$A,0))</f>
        <v>0</v>
      </c>
      <c r="J38" s="40">
        <f>INDEX('May Detail'!$X:$X, MATCH($A38,'May Detail'!$A:$A,0))</f>
        <v>0</v>
      </c>
      <c r="K38" s="40">
        <f>INDEX('Jun Detail'!$X:$X, MATCH($A38,'Jun Detail'!$A:$A,0))</f>
        <v>0</v>
      </c>
      <c r="L38" s="40">
        <f>INDEX('Jul Detail'!$X:$X, MATCH($A38,'Jul Detail'!$A:$A,0))</f>
        <v>0</v>
      </c>
      <c r="M38" s="62">
        <f t="shared" si="0"/>
        <v>0</v>
      </c>
    </row>
    <row r="39" spans="1:16" x14ac:dyDescent="0.25">
      <c r="A39" s="60">
        <f>'Dec Detail'!A41</f>
        <v>38</v>
      </c>
      <c r="B39" s="39" t="str">
        <f>IFERROR(INDEX(Attendance!$B:$B,MATCH($A39,Attendance!$A:$A,0)),"")&amp;""</f>
        <v/>
      </c>
      <c r="C39" s="39" t="str">
        <f>IFERROR(INDEX(Attendance!$C:$C,MATCH($A39,Attendance!$A:$A,0)),"")&amp;""</f>
        <v/>
      </c>
      <c r="D39" s="39" t="str">
        <f>IFERROR(INDEX(Attendance!$D:$D,MATCH($A39,Attendance!$A:$A,0)),"")&amp;""</f>
        <v/>
      </c>
      <c r="E39" s="39">
        <f>INDEX('Dec Detail'!$X:$X, MATCH($A39,'Dec Detail'!$A:$A,0))</f>
        <v>0</v>
      </c>
      <c r="F39" s="39">
        <f>INDEX('Jan Detail'!$X:$X, MATCH($A39,'Jan Detail'!$A:$A,0))</f>
        <v>0</v>
      </c>
      <c r="G39" s="39">
        <f>INDEX('Feb Detail'!$X:$X, MATCH($A39,'Feb Detail'!$A:$A,0))</f>
        <v>0</v>
      </c>
      <c r="H39" s="39">
        <f>INDEX('Mar Detail'!$X:$X, MATCH($A39,'Mar Detail'!$A:$A,0))</f>
        <v>0</v>
      </c>
      <c r="I39" s="39">
        <f>INDEX('Apr Detail'!$X:$X, MATCH($A39,'Apr Detail'!$A:$A,0))</f>
        <v>0</v>
      </c>
      <c r="J39" s="39">
        <f>INDEX('May Detail'!$X:$X, MATCH($A39,'May Detail'!$A:$A,0))</f>
        <v>0</v>
      </c>
      <c r="K39" s="39">
        <f>INDEX('Jun Detail'!$X:$X, MATCH($A39,'Jun Detail'!$A:$A,0))</f>
        <v>0</v>
      </c>
      <c r="L39" s="39">
        <f>INDEX('Jul Detail'!$X:$X, MATCH($A39,'Jul Detail'!$A:$A,0))</f>
        <v>0</v>
      </c>
      <c r="M39" s="61">
        <f t="shared" si="0"/>
        <v>0</v>
      </c>
    </row>
    <row r="40" spans="1:16" x14ac:dyDescent="0.25">
      <c r="A40" s="58">
        <f>'Dec Detail'!A42</f>
        <v>39</v>
      </c>
      <c r="B40" s="40" t="str">
        <f>IFERROR(INDEX(Attendance!$B:$B,MATCH($A40,Attendance!$A:$A,0)),"")&amp;""</f>
        <v/>
      </c>
      <c r="C40" s="40" t="str">
        <f>IFERROR(INDEX(Attendance!$C:$C,MATCH($A40,Attendance!$A:$A,0)),"")&amp;""</f>
        <v/>
      </c>
      <c r="D40" s="40" t="str">
        <f>IFERROR(INDEX(Attendance!$D:$D,MATCH($A40,Attendance!$A:$A,0)),"")&amp;""</f>
        <v/>
      </c>
      <c r="E40" s="40">
        <f>INDEX('Dec Detail'!$X:$X, MATCH($A40,'Dec Detail'!$A:$A,0))</f>
        <v>0</v>
      </c>
      <c r="F40" s="40">
        <f>INDEX('Jan Detail'!$X:$X, MATCH($A40,'Jan Detail'!$A:$A,0))</f>
        <v>0</v>
      </c>
      <c r="G40" s="40">
        <f>INDEX('Feb Detail'!$X:$X, MATCH($A40,'Feb Detail'!$A:$A,0))</f>
        <v>0</v>
      </c>
      <c r="H40" s="40">
        <f>INDEX('Mar Detail'!$X:$X, MATCH($A40,'Mar Detail'!$A:$A,0))</f>
        <v>0</v>
      </c>
      <c r="I40" s="40">
        <f>INDEX('Apr Detail'!$X:$X, MATCH($A40,'Apr Detail'!$A:$A,0))</f>
        <v>0</v>
      </c>
      <c r="J40" s="40">
        <f>INDEX('May Detail'!$X:$X, MATCH($A40,'May Detail'!$A:$A,0))</f>
        <v>0</v>
      </c>
      <c r="K40" s="40">
        <f>INDEX('Jun Detail'!$X:$X, MATCH($A40,'Jun Detail'!$A:$A,0))</f>
        <v>0</v>
      </c>
      <c r="L40" s="40">
        <f>INDEX('Jul Detail'!$X:$X, MATCH($A40,'Jul Detail'!$A:$A,0))</f>
        <v>0</v>
      </c>
      <c r="M40" s="62">
        <f t="shared" si="0"/>
        <v>0</v>
      </c>
    </row>
    <row r="41" spans="1:16" x14ac:dyDescent="0.25">
      <c r="A41" s="60">
        <f>'Dec Detail'!A43</f>
        <v>40</v>
      </c>
      <c r="B41" s="39" t="str">
        <f>IFERROR(INDEX(Attendance!$B:$B,MATCH($A41,Attendance!$A:$A,0)),"")&amp;""</f>
        <v/>
      </c>
      <c r="C41" s="39" t="str">
        <f>IFERROR(INDEX(Attendance!$C:$C,MATCH($A41,Attendance!$A:$A,0)),"")&amp;""</f>
        <v/>
      </c>
      <c r="D41" s="39" t="str">
        <f>IFERROR(INDEX(Attendance!$D:$D,MATCH($A41,Attendance!$A:$A,0)),"")&amp;""</f>
        <v/>
      </c>
      <c r="E41" s="39">
        <f>INDEX('Dec Detail'!$X:$X, MATCH($A41,'Dec Detail'!$A:$A,0))</f>
        <v>0</v>
      </c>
      <c r="F41" s="39">
        <f>INDEX('Jan Detail'!$X:$X, MATCH($A41,'Jan Detail'!$A:$A,0))</f>
        <v>0</v>
      </c>
      <c r="G41" s="39">
        <f>INDEX('Feb Detail'!$X:$X, MATCH($A41,'Feb Detail'!$A:$A,0))</f>
        <v>0</v>
      </c>
      <c r="H41" s="39">
        <f>INDEX('Mar Detail'!$X:$X, MATCH($A41,'Mar Detail'!$A:$A,0))</f>
        <v>0</v>
      </c>
      <c r="I41" s="39">
        <f>INDEX('Apr Detail'!$X:$X, MATCH($A41,'Apr Detail'!$A:$A,0))</f>
        <v>0</v>
      </c>
      <c r="J41" s="39">
        <f>INDEX('May Detail'!$X:$X, MATCH($A41,'May Detail'!$A:$A,0))</f>
        <v>0</v>
      </c>
      <c r="K41" s="39">
        <f>INDEX('Jun Detail'!$X:$X, MATCH($A41,'Jun Detail'!$A:$A,0))</f>
        <v>0</v>
      </c>
      <c r="L41" s="39">
        <f>INDEX('Jul Detail'!$X:$X, MATCH($A41,'Jul Detail'!$A:$A,0))</f>
        <v>0</v>
      </c>
      <c r="M41" s="61">
        <f t="shared" si="0"/>
        <v>0</v>
      </c>
    </row>
    <row r="42" spans="1:16" x14ac:dyDescent="0.25">
      <c r="A42" s="58">
        <f>'Dec Detail'!A44</f>
        <v>41</v>
      </c>
      <c r="B42" s="40" t="str">
        <f>IFERROR(INDEX(Attendance!$B:$B,MATCH($A42,Attendance!$A:$A,0)),"")&amp;""</f>
        <v/>
      </c>
      <c r="C42" s="40" t="str">
        <f>IFERROR(INDEX(Attendance!$C:$C,MATCH($A42,Attendance!$A:$A,0)),"")&amp;""</f>
        <v/>
      </c>
      <c r="D42" s="40" t="str">
        <f>IFERROR(INDEX(Attendance!$D:$D,MATCH($A42,Attendance!$A:$A,0)),"")&amp;""</f>
        <v/>
      </c>
      <c r="E42" s="40">
        <f>INDEX('Dec Detail'!$X:$X, MATCH($A42,'Dec Detail'!$A:$A,0))</f>
        <v>0</v>
      </c>
      <c r="F42" s="40">
        <f>INDEX('Jan Detail'!$X:$X, MATCH($A42,'Jan Detail'!$A:$A,0))</f>
        <v>0</v>
      </c>
      <c r="G42" s="40">
        <f>INDEX('Feb Detail'!$X:$X, MATCH($A42,'Feb Detail'!$A:$A,0))</f>
        <v>0</v>
      </c>
      <c r="H42" s="40">
        <f>INDEX('Mar Detail'!$X:$X, MATCH($A42,'Mar Detail'!$A:$A,0))</f>
        <v>0</v>
      </c>
      <c r="I42" s="40">
        <f>INDEX('Apr Detail'!$X:$X, MATCH($A42,'Apr Detail'!$A:$A,0))</f>
        <v>0</v>
      </c>
      <c r="J42" s="40">
        <f>INDEX('May Detail'!$X:$X, MATCH($A42,'May Detail'!$A:$A,0))</f>
        <v>0</v>
      </c>
      <c r="K42" s="40">
        <f>INDEX('Jun Detail'!$X:$X, MATCH($A42,'Jun Detail'!$A:$A,0))</f>
        <v>0</v>
      </c>
      <c r="L42" s="40">
        <f>INDEX('Jul Detail'!$X:$X, MATCH($A42,'Jul Detail'!$A:$A,0))</f>
        <v>0</v>
      </c>
      <c r="M42" s="62">
        <f t="shared" si="0"/>
        <v>0</v>
      </c>
    </row>
    <row r="43" spans="1:16" x14ac:dyDescent="0.25">
      <c r="A43" s="60">
        <f>'Dec Detail'!A45</f>
        <v>42</v>
      </c>
      <c r="B43" s="39" t="str">
        <f>IFERROR(INDEX(Attendance!$B:$B,MATCH($A43,Attendance!$A:$A,0)),"")&amp;""</f>
        <v/>
      </c>
      <c r="C43" s="39" t="str">
        <f>IFERROR(INDEX(Attendance!$C:$C,MATCH($A43,Attendance!$A:$A,0)),"")&amp;""</f>
        <v/>
      </c>
      <c r="D43" s="39" t="str">
        <f>IFERROR(INDEX(Attendance!$D:$D,MATCH($A43,Attendance!$A:$A,0)),"")&amp;""</f>
        <v/>
      </c>
      <c r="E43" s="39">
        <f>INDEX('Dec Detail'!$X:$X, MATCH($A43,'Dec Detail'!$A:$A,0))</f>
        <v>0</v>
      </c>
      <c r="F43" s="39">
        <f>INDEX('Jan Detail'!$X:$X, MATCH($A43,'Jan Detail'!$A:$A,0))</f>
        <v>0</v>
      </c>
      <c r="G43" s="39">
        <f>INDEX('Feb Detail'!$X:$X, MATCH($A43,'Feb Detail'!$A:$A,0))</f>
        <v>0</v>
      </c>
      <c r="H43" s="39">
        <f>INDEX('Mar Detail'!$X:$X, MATCH($A43,'Mar Detail'!$A:$A,0))</f>
        <v>0</v>
      </c>
      <c r="I43" s="39">
        <f>INDEX('Apr Detail'!$X:$X, MATCH($A43,'Apr Detail'!$A:$A,0))</f>
        <v>0</v>
      </c>
      <c r="J43" s="39">
        <f>INDEX('May Detail'!$X:$X, MATCH($A43,'May Detail'!$A:$A,0))</f>
        <v>0</v>
      </c>
      <c r="K43" s="39">
        <f>INDEX('Jun Detail'!$X:$X, MATCH($A43,'Jun Detail'!$A:$A,0))</f>
        <v>0</v>
      </c>
      <c r="L43" s="39">
        <f>INDEX('Jul Detail'!$X:$X, MATCH($A43,'Jul Detail'!$A:$A,0))</f>
        <v>0</v>
      </c>
      <c r="M43" s="61">
        <f t="shared" si="0"/>
        <v>0</v>
      </c>
    </row>
    <row r="44" spans="1:16" x14ac:dyDescent="0.25">
      <c r="A44" s="58">
        <f>'Dec Detail'!A46</f>
        <v>43</v>
      </c>
      <c r="B44" s="40" t="str">
        <f>IFERROR(INDEX(Attendance!$B:$B,MATCH($A44,Attendance!$A:$A,0)),"")&amp;""</f>
        <v/>
      </c>
      <c r="C44" s="40" t="str">
        <f>IFERROR(INDEX(Attendance!$C:$C,MATCH($A44,Attendance!$A:$A,0)),"")&amp;""</f>
        <v/>
      </c>
      <c r="D44" s="40" t="str">
        <f>IFERROR(INDEX(Attendance!$D:$D,MATCH($A44,Attendance!$A:$A,0)),"")&amp;""</f>
        <v/>
      </c>
      <c r="E44" s="40">
        <f>INDEX('Dec Detail'!$X:$X, MATCH($A44,'Dec Detail'!$A:$A,0))</f>
        <v>0</v>
      </c>
      <c r="F44" s="40">
        <f>INDEX('Jan Detail'!$X:$X, MATCH($A44,'Jan Detail'!$A:$A,0))</f>
        <v>0</v>
      </c>
      <c r="G44" s="40">
        <f>INDEX('Feb Detail'!$X:$X, MATCH($A44,'Feb Detail'!$A:$A,0))</f>
        <v>0</v>
      </c>
      <c r="H44" s="40">
        <f>INDEX('Mar Detail'!$X:$X, MATCH($A44,'Mar Detail'!$A:$A,0))</f>
        <v>0</v>
      </c>
      <c r="I44" s="40">
        <f>INDEX('Apr Detail'!$X:$X, MATCH($A44,'Apr Detail'!$A:$A,0))</f>
        <v>0</v>
      </c>
      <c r="J44" s="40">
        <f>INDEX('May Detail'!$X:$X, MATCH($A44,'May Detail'!$A:$A,0))</f>
        <v>0</v>
      </c>
      <c r="K44" s="40">
        <f>INDEX('Jun Detail'!$X:$X, MATCH($A44,'Jun Detail'!$A:$A,0))</f>
        <v>0</v>
      </c>
      <c r="L44" s="40">
        <f>INDEX('Jul Detail'!$X:$X, MATCH($A44,'Jul Detail'!$A:$A,0))</f>
        <v>0</v>
      </c>
      <c r="M44" s="62">
        <f t="shared" si="0"/>
        <v>0</v>
      </c>
    </row>
    <row r="45" spans="1:16" x14ac:dyDescent="0.25">
      <c r="A45" s="60">
        <f>'Dec Detail'!A47</f>
        <v>44</v>
      </c>
      <c r="B45" s="39" t="str">
        <f>IFERROR(INDEX(Attendance!$B:$B,MATCH($A45,Attendance!$A:$A,0)),"")&amp;""</f>
        <v/>
      </c>
      <c r="C45" s="39" t="str">
        <f>IFERROR(INDEX(Attendance!$C:$C,MATCH($A45,Attendance!$A:$A,0)),"")&amp;""</f>
        <v/>
      </c>
      <c r="D45" s="39" t="str">
        <f>IFERROR(INDEX(Attendance!$D:$D,MATCH($A45,Attendance!$A:$A,0)),"")&amp;""</f>
        <v/>
      </c>
      <c r="E45" s="39">
        <f>INDEX('Dec Detail'!$X:$X, MATCH($A45,'Dec Detail'!$A:$A,0))</f>
        <v>0</v>
      </c>
      <c r="F45" s="39">
        <f>INDEX('Jan Detail'!$X:$X, MATCH($A45,'Jan Detail'!$A:$A,0))</f>
        <v>0</v>
      </c>
      <c r="G45" s="39">
        <f>INDEX('Feb Detail'!$X:$X, MATCH($A45,'Feb Detail'!$A:$A,0))</f>
        <v>0</v>
      </c>
      <c r="H45" s="39">
        <f>INDEX('Mar Detail'!$X:$X, MATCH($A45,'Mar Detail'!$A:$A,0))</f>
        <v>0</v>
      </c>
      <c r="I45" s="39">
        <f>INDEX('Apr Detail'!$X:$X, MATCH($A45,'Apr Detail'!$A:$A,0))</f>
        <v>0</v>
      </c>
      <c r="J45" s="39">
        <f>INDEX('May Detail'!$X:$X, MATCH($A45,'May Detail'!$A:$A,0))</f>
        <v>0</v>
      </c>
      <c r="K45" s="39">
        <f>INDEX('Jun Detail'!$X:$X, MATCH($A45,'Jun Detail'!$A:$A,0))</f>
        <v>0</v>
      </c>
      <c r="L45" s="39">
        <f>INDEX('Jul Detail'!$X:$X, MATCH($A45,'Jul Detail'!$A:$A,0))</f>
        <v>0</v>
      </c>
      <c r="M45" s="61">
        <f t="shared" si="0"/>
        <v>0</v>
      </c>
    </row>
    <row r="46" spans="1:16" x14ac:dyDescent="0.25">
      <c r="A46" s="58">
        <f>'Dec Detail'!A48</f>
        <v>45</v>
      </c>
      <c r="B46" s="40" t="str">
        <f>IFERROR(INDEX(Attendance!$B:$B,MATCH($A46,Attendance!$A:$A,0)),"")&amp;""</f>
        <v/>
      </c>
      <c r="C46" s="40" t="str">
        <f>IFERROR(INDEX(Attendance!$C:$C,MATCH($A46,Attendance!$A:$A,0)),"")&amp;""</f>
        <v/>
      </c>
      <c r="D46" s="40" t="str">
        <f>IFERROR(INDEX(Attendance!$D:$D,MATCH($A46,Attendance!$A:$A,0)),"")&amp;""</f>
        <v/>
      </c>
      <c r="E46" s="40">
        <f>INDEX('Dec Detail'!$X:$X, MATCH($A46,'Dec Detail'!$A:$A,0))</f>
        <v>0</v>
      </c>
      <c r="F46" s="40">
        <f>INDEX('Jan Detail'!$X:$X, MATCH($A46,'Jan Detail'!$A:$A,0))</f>
        <v>0</v>
      </c>
      <c r="G46" s="40">
        <f>INDEX('Feb Detail'!$X:$X, MATCH($A46,'Feb Detail'!$A:$A,0))</f>
        <v>0</v>
      </c>
      <c r="H46" s="40">
        <f>INDEX('Mar Detail'!$X:$X, MATCH($A46,'Mar Detail'!$A:$A,0))</f>
        <v>0</v>
      </c>
      <c r="I46" s="40">
        <f>INDEX('Apr Detail'!$X:$X, MATCH($A46,'Apr Detail'!$A:$A,0))</f>
        <v>0</v>
      </c>
      <c r="J46" s="40">
        <f>INDEX('May Detail'!$X:$X, MATCH($A46,'May Detail'!$A:$A,0))</f>
        <v>0</v>
      </c>
      <c r="K46" s="40">
        <f>INDEX('Jun Detail'!$X:$X, MATCH($A46,'Jun Detail'!$A:$A,0))</f>
        <v>0</v>
      </c>
      <c r="L46" s="40">
        <f>INDEX('Jul Detail'!$X:$X, MATCH($A46,'Jul Detail'!$A:$A,0))</f>
        <v>0</v>
      </c>
      <c r="M46" s="62">
        <f t="shared" si="0"/>
        <v>0</v>
      </c>
    </row>
    <row r="47" spans="1:16" x14ac:dyDescent="0.25">
      <c r="A47" s="60">
        <f>'Dec Detail'!A49</f>
        <v>46</v>
      </c>
      <c r="B47" s="39" t="str">
        <f>IFERROR(INDEX(Attendance!$B:$B,MATCH($A47,Attendance!$A:$A,0)),"")&amp;""</f>
        <v/>
      </c>
      <c r="C47" s="39" t="str">
        <f>IFERROR(INDEX(Attendance!$C:$C,MATCH($A47,Attendance!$A:$A,0)),"")&amp;""</f>
        <v/>
      </c>
      <c r="D47" s="39" t="str">
        <f>IFERROR(INDEX(Attendance!$D:$D,MATCH($A47,Attendance!$A:$A,0)),"")&amp;""</f>
        <v/>
      </c>
      <c r="E47" s="39">
        <f>INDEX('Dec Detail'!$X:$X, MATCH($A47,'Dec Detail'!$A:$A,0))</f>
        <v>0</v>
      </c>
      <c r="F47" s="39">
        <f>INDEX('Jan Detail'!$X:$X, MATCH($A47,'Jan Detail'!$A:$A,0))</f>
        <v>0</v>
      </c>
      <c r="G47" s="39">
        <f>INDEX('Feb Detail'!$X:$X, MATCH($A47,'Feb Detail'!$A:$A,0))</f>
        <v>0</v>
      </c>
      <c r="H47" s="39">
        <f>INDEX('Mar Detail'!$X:$X, MATCH($A47,'Mar Detail'!$A:$A,0))</f>
        <v>0</v>
      </c>
      <c r="I47" s="39">
        <f>INDEX('Apr Detail'!$X:$X, MATCH($A47,'Apr Detail'!$A:$A,0))</f>
        <v>0</v>
      </c>
      <c r="J47" s="39">
        <f>INDEX('May Detail'!$X:$X, MATCH($A47,'May Detail'!$A:$A,0))</f>
        <v>0</v>
      </c>
      <c r="K47" s="39">
        <f>INDEX('Jun Detail'!$X:$X, MATCH($A47,'Jun Detail'!$A:$A,0))</f>
        <v>0</v>
      </c>
      <c r="L47" s="39">
        <f>INDEX('Jul Detail'!$X:$X, MATCH($A47,'Jul Detail'!$A:$A,0))</f>
        <v>0</v>
      </c>
      <c r="M47" s="61">
        <f t="shared" si="0"/>
        <v>0</v>
      </c>
    </row>
    <row r="48" spans="1:16" x14ac:dyDescent="0.25">
      <c r="A48" s="58">
        <f>'Dec Detail'!A50</f>
        <v>47</v>
      </c>
      <c r="B48" s="40" t="str">
        <f>IFERROR(INDEX(Attendance!$B:$B,MATCH($A48,Attendance!$A:$A,0)),"")&amp;""</f>
        <v/>
      </c>
      <c r="C48" s="40" t="str">
        <f>IFERROR(INDEX(Attendance!$C:$C,MATCH($A48,Attendance!$A:$A,0)),"")&amp;""</f>
        <v/>
      </c>
      <c r="D48" s="40" t="str">
        <f>IFERROR(INDEX(Attendance!$D:$D,MATCH($A48,Attendance!$A:$A,0)),"")&amp;""</f>
        <v/>
      </c>
      <c r="E48" s="40">
        <f>INDEX('Dec Detail'!$X:$X, MATCH($A48,'Dec Detail'!$A:$A,0))</f>
        <v>0</v>
      </c>
      <c r="F48" s="40">
        <f>INDEX('Jan Detail'!$X:$X, MATCH($A48,'Jan Detail'!$A:$A,0))</f>
        <v>0</v>
      </c>
      <c r="G48" s="40">
        <f>INDEX('Feb Detail'!$X:$X, MATCH($A48,'Feb Detail'!$A:$A,0))</f>
        <v>0</v>
      </c>
      <c r="H48" s="40">
        <f>INDEX('Mar Detail'!$X:$X, MATCH($A48,'Mar Detail'!$A:$A,0))</f>
        <v>0</v>
      </c>
      <c r="I48" s="40">
        <f>INDEX('Apr Detail'!$X:$X, MATCH($A48,'Apr Detail'!$A:$A,0))</f>
        <v>0</v>
      </c>
      <c r="J48" s="40">
        <f>INDEX('May Detail'!$X:$X, MATCH($A48,'May Detail'!$A:$A,0))</f>
        <v>0</v>
      </c>
      <c r="K48" s="40">
        <f>INDEX('Jun Detail'!$X:$X, MATCH($A48,'Jun Detail'!$A:$A,0))</f>
        <v>0</v>
      </c>
      <c r="L48" s="40">
        <f>INDEX('Jul Detail'!$X:$X, MATCH($A48,'Jul Detail'!$A:$A,0))</f>
        <v>0</v>
      </c>
      <c r="M48" s="62">
        <f t="shared" si="0"/>
        <v>0</v>
      </c>
    </row>
    <row r="49" spans="1:13" x14ac:dyDescent="0.25">
      <c r="A49" s="60">
        <f>'Dec Detail'!A51</f>
        <v>48</v>
      </c>
      <c r="B49" s="39" t="str">
        <f>IFERROR(INDEX(Attendance!$B:$B,MATCH($A49,Attendance!$A:$A,0)),"")&amp;""</f>
        <v/>
      </c>
      <c r="C49" s="39" t="str">
        <f>IFERROR(INDEX(Attendance!$C:$C,MATCH($A49,Attendance!$A:$A,0)),"")&amp;""</f>
        <v/>
      </c>
      <c r="D49" s="39" t="str">
        <f>IFERROR(INDEX(Attendance!$D:$D,MATCH($A49,Attendance!$A:$A,0)),"")&amp;""</f>
        <v/>
      </c>
      <c r="E49" s="39">
        <f>INDEX('Dec Detail'!$X:$X, MATCH($A49,'Dec Detail'!$A:$A,0))</f>
        <v>0</v>
      </c>
      <c r="F49" s="39">
        <f>INDEX('Jan Detail'!$X:$X, MATCH($A49,'Jan Detail'!$A:$A,0))</f>
        <v>0</v>
      </c>
      <c r="G49" s="39">
        <f>INDEX('Feb Detail'!$X:$X, MATCH($A49,'Feb Detail'!$A:$A,0))</f>
        <v>0</v>
      </c>
      <c r="H49" s="39">
        <f>INDEX('Mar Detail'!$X:$X, MATCH($A49,'Mar Detail'!$A:$A,0))</f>
        <v>0</v>
      </c>
      <c r="I49" s="39">
        <f>INDEX('Apr Detail'!$X:$X, MATCH($A49,'Apr Detail'!$A:$A,0))</f>
        <v>0</v>
      </c>
      <c r="J49" s="39">
        <f>INDEX('May Detail'!$X:$X, MATCH($A49,'May Detail'!$A:$A,0))</f>
        <v>0</v>
      </c>
      <c r="K49" s="39">
        <f>INDEX('Jun Detail'!$X:$X, MATCH($A49,'Jun Detail'!$A:$A,0))</f>
        <v>0</v>
      </c>
      <c r="L49" s="39">
        <f>INDEX('Jul Detail'!$X:$X, MATCH($A49,'Jul Detail'!$A:$A,0))</f>
        <v>0</v>
      </c>
      <c r="M49" s="61">
        <f t="shared" si="0"/>
        <v>0</v>
      </c>
    </row>
    <row r="50" spans="1:13" x14ac:dyDescent="0.25">
      <c r="A50" s="58">
        <f>'Dec Detail'!A52</f>
        <v>49</v>
      </c>
      <c r="B50" s="40" t="str">
        <f>IFERROR(INDEX(Attendance!$B:$B,MATCH($A50,Attendance!$A:$A,0)),"")&amp;""</f>
        <v/>
      </c>
      <c r="C50" s="40" t="str">
        <f>IFERROR(INDEX(Attendance!$C:$C,MATCH($A50,Attendance!$A:$A,0)),"")&amp;""</f>
        <v/>
      </c>
      <c r="D50" s="40" t="str">
        <f>IFERROR(INDEX(Attendance!$D:$D,MATCH($A50,Attendance!$A:$A,0)),"")&amp;""</f>
        <v/>
      </c>
      <c r="E50" s="40">
        <f>INDEX('Dec Detail'!$X:$X, MATCH($A50,'Dec Detail'!$A:$A,0))</f>
        <v>0</v>
      </c>
      <c r="F50" s="40">
        <f>INDEX('Jan Detail'!$X:$X, MATCH($A50,'Jan Detail'!$A:$A,0))</f>
        <v>0</v>
      </c>
      <c r="G50" s="40">
        <f>INDEX('Feb Detail'!$X:$X, MATCH($A50,'Feb Detail'!$A:$A,0))</f>
        <v>0</v>
      </c>
      <c r="H50" s="40">
        <f>INDEX('Mar Detail'!$X:$X, MATCH($A50,'Mar Detail'!$A:$A,0))</f>
        <v>0</v>
      </c>
      <c r="I50" s="40">
        <f>INDEX('Apr Detail'!$X:$X, MATCH($A50,'Apr Detail'!$A:$A,0))</f>
        <v>0</v>
      </c>
      <c r="J50" s="40">
        <f>INDEX('May Detail'!$X:$X, MATCH($A50,'May Detail'!$A:$A,0))</f>
        <v>0</v>
      </c>
      <c r="K50" s="40">
        <f>INDEX('Jun Detail'!$X:$X, MATCH($A50,'Jun Detail'!$A:$A,0))</f>
        <v>0</v>
      </c>
      <c r="L50" s="40">
        <f>INDEX('Jul Detail'!$X:$X, MATCH($A50,'Jul Detail'!$A:$A,0))</f>
        <v>0</v>
      </c>
      <c r="M50" s="62">
        <f t="shared" si="0"/>
        <v>0</v>
      </c>
    </row>
    <row r="51" spans="1:13" x14ac:dyDescent="0.25">
      <c r="A51" s="60">
        <f>'Dec Detail'!A53</f>
        <v>50</v>
      </c>
      <c r="B51" s="39" t="str">
        <f>IFERROR(INDEX(Attendance!$B:$B,MATCH($A51,Attendance!$A:$A,0)),"")&amp;""</f>
        <v/>
      </c>
      <c r="C51" s="39" t="str">
        <f>IFERROR(INDEX(Attendance!$C:$C,MATCH($A51,Attendance!$A:$A,0)),"")&amp;""</f>
        <v/>
      </c>
      <c r="D51" s="39" t="str">
        <f>IFERROR(INDEX(Attendance!$D:$D,MATCH($A51,Attendance!$A:$A,0)),"")&amp;""</f>
        <v/>
      </c>
      <c r="E51" s="39">
        <f>INDEX('Dec Detail'!$X:$X, MATCH($A51,'Dec Detail'!$A:$A,0))</f>
        <v>0</v>
      </c>
      <c r="F51" s="39">
        <f>INDEX('Jan Detail'!$X:$X, MATCH($A51,'Jan Detail'!$A:$A,0))</f>
        <v>0</v>
      </c>
      <c r="G51" s="39">
        <f>INDEX('Feb Detail'!$X:$X, MATCH($A51,'Feb Detail'!$A:$A,0))</f>
        <v>0</v>
      </c>
      <c r="H51" s="39">
        <f>INDEX('Mar Detail'!$X:$X, MATCH($A51,'Mar Detail'!$A:$A,0))</f>
        <v>0</v>
      </c>
      <c r="I51" s="39">
        <f>INDEX('Apr Detail'!$X:$X, MATCH($A51,'Apr Detail'!$A:$A,0))</f>
        <v>0</v>
      </c>
      <c r="J51" s="39">
        <f>INDEX('May Detail'!$X:$X, MATCH($A51,'May Detail'!$A:$A,0))</f>
        <v>0</v>
      </c>
      <c r="K51" s="39">
        <f>INDEX('Jun Detail'!$X:$X, MATCH($A51,'Jun Detail'!$A:$A,0))</f>
        <v>0</v>
      </c>
      <c r="L51" s="39">
        <f>INDEX('Jul Detail'!$X:$X, MATCH($A51,'Jul Detail'!$A:$A,0))</f>
        <v>0</v>
      </c>
      <c r="M51" s="61">
        <f t="shared" si="0"/>
        <v>0</v>
      </c>
    </row>
    <row r="52" spans="1:13" x14ac:dyDescent="0.25">
      <c r="A52" s="58">
        <f>'Dec Detail'!A54</f>
        <v>51</v>
      </c>
      <c r="B52" s="40" t="str">
        <f>IFERROR(INDEX(Attendance!$B:$B,MATCH($A52,Attendance!$A:$A,0)),"")&amp;""</f>
        <v/>
      </c>
      <c r="C52" s="40" t="str">
        <f>IFERROR(INDEX(Attendance!$C:$C,MATCH($A52,Attendance!$A:$A,0)),"")&amp;""</f>
        <v/>
      </c>
      <c r="D52" s="40" t="str">
        <f>IFERROR(INDEX(Attendance!$D:$D,MATCH($A52,Attendance!$A:$A,0)),"")&amp;""</f>
        <v/>
      </c>
      <c r="E52" s="40">
        <f>INDEX('Dec Detail'!$X:$X, MATCH($A52,'Dec Detail'!$A:$A,0))</f>
        <v>0</v>
      </c>
      <c r="F52" s="40">
        <f>INDEX('Jan Detail'!$X:$X, MATCH($A52,'Jan Detail'!$A:$A,0))</f>
        <v>0</v>
      </c>
      <c r="G52" s="40">
        <f>INDEX('Feb Detail'!$X:$X, MATCH($A52,'Feb Detail'!$A:$A,0))</f>
        <v>0</v>
      </c>
      <c r="H52" s="40">
        <f>INDEX('Mar Detail'!$X:$X, MATCH($A52,'Mar Detail'!$A:$A,0))</f>
        <v>0</v>
      </c>
      <c r="I52" s="40">
        <f>INDEX('Apr Detail'!$X:$X, MATCH($A52,'Apr Detail'!$A:$A,0))</f>
        <v>0</v>
      </c>
      <c r="J52" s="40">
        <f>INDEX('May Detail'!$X:$X, MATCH($A52,'May Detail'!$A:$A,0))</f>
        <v>0</v>
      </c>
      <c r="K52" s="40">
        <f>INDEX('Jun Detail'!$X:$X, MATCH($A52,'Jun Detail'!$A:$A,0))</f>
        <v>0</v>
      </c>
      <c r="L52" s="40">
        <f>INDEX('Jul Detail'!$X:$X, MATCH($A52,'Jul Detail'!$A:$A,0))</f>
        <v>0</v>
      </c>
      <c r="M52" s="62">
        <f t="shared" si="0"/>
        <v>0</v>
      </c>
    </row>
    <row r="53" spans="1:13" x14ac:dyDescent="0.25">
      <c r="A53" s="60">
        <f>'Dec Detail'!A55</f>
        <v>52</v>
      </c>
      <c r="B53" s="39" t="str">
        <f>IFERROR(INDEX(Attendance!$B:$B,MATCH($A53,Attendance!$A:$A,0)),"")&amp;""</f>
        <v/>
      </c>
      <c r="C53" s="39" t="str">
        <f>IFERROR(INDEX(Attendance!$C:$C,MATCH($A53,Attendance!$A:$A,0)),"")&amp;""</f>
        <v/>
      </c>
      <c r="D53" s="39" t="str">
        <f>IFERROR(INDEX(Attendance!$D:$D,MATCH($A53,Attendance!$A:$A,0)),"")&amp;""</f>
        <v/>
      </c>
      <c r="E53" s="39">
        <f>INDEX('Dec Detail'!$X:$X, MATCH($A53,'Dec Detail'!$A:$A,0))</f>
        <v>0</v>
      </c>
      <c r="F53" s="39">
        <f>INDEX('Jan Detail'!$X:$X, MATCH($A53,'Jan Detail'!$A:$A,0))</f>
        <v>0</v>
      </c>
      <c r="G53" s="39">
        <f>INDEX('Feb Detail'!$X:$X, MATCH($A53,'Feb Detail'!$A:$A,0))</f>
        <v>0</v>
      </c>
      <c r="H53" s="39">
        <f>INDEX('Mar Detail'!$X:$X, MATCH($A53,'Mar Detail'!$A:$A,0))</f>
        <v>0</v>
      </c>
      <c r="I53" s="39">
        <f>INDEX('Apr Detail'!$X:$X, MATCH($A53,'Apr Detail'!$A:$A,0))</f>
        <v>0</v>
      </c>
      <c r="J53" s="39">
        <f>INDEX('May Detail'!$X:$X, MATCH($A53,'May Detail'!$A:$A,0))</f>
        <v>0</v>
      </c>
      <c r="K53" s="39">
        <f>INDEX('Jun Detail'!$X:$X, MATCH($A53,'Jun Detail'!$A:$A,0))</f>
        <v>0</v>
      </c>
      <c r="L53" s="39">
        <f>INDEX('Jul Detail'!$X:$X, MATCH($A53,'Jul Detail'!$A:$A,0))</f>
        <v>0</v>
      </c>
      <c r="M53" s="61">
        <f t="shared" si="0"/>
        <v>0</v>
      </c>
    </row>
    <row r="54" spans="1:13" x14ac:dyDescent="0.25">
      <c r="A54" s="58">
        <f>'Dec Detail'!A56</f>
        <v>53</v>
      </c>
      <c r="B54" s="40" t="str">
        <f>IFERROR(INDEX(Attendance!$B:$B,MATCH($A54,Attendance!$A:$A,0)),"")&amp;""</f>
        <v/>
      </c>
      <c r="C54" s="40" t="str">
        <f>IFERROR(INDEX(Attendance!$C:$C,MATCH($A54,Attendance!$A:$A,0)),"")&amp;""</f>
        <v/>
      </c>
      <c r="D54" s="40" t="str">
        <f>IFERROR(INDEX(Attendance!$D:$D,MATCH($A54,Attendance!$A:$A,0)),"")&amp;""</f>
        <v/>
      </c>
      <c r="E54" s="40">
        <f>INDEX('Dec Detail'!$X:$X, MATCH($A54,'Dec Detail'!$A:$A,0))</f>
        <v>0</v>
      </c>
      <c r="F54" s="40">
        <f>INDEX('Jan Detail'!$X:$X, MATCH($A54,'Jan Detail'!$A:$A,0))</f>
        <v>0</v>
      </c>
      <c r="G54" s="40">
        <f>INDEX('Feb Detail'!$X:$X, MATCH($A54,'Feb Detail'!$A:$A,0))</f>
        <v>0</v>
      </c>
      <c r="H54" s="40">
        <f>INDEX('Mar Detail'!$X:$X, MATCH($A54,'Mar Detail'!$A:$A,0))</f>
        <v>0</v>
      </c>
      <c r="I54" s="40">
        <f>INDEX('Apr Detail'!$X:$X, MATCH($A54,'Apr Detail'!$A:$A,0))</f>
        <v>0</v>
      </c>
      <c r="J54" s="40">
        <f>INDEX('May Detail'!$X:$X, MATCH($A54,'May Detail'!$A:$A,0))</f>
        <v>0</v>
      </c>
      <c r="K54" s="40">
        <f>INDEX('Jun Detail'!$X:$X, MATCH($A54,'Jun Detail'!$A:$A,0))</f>
        <v>0</v>
      </c>
      <c r="L54" s="40">
        <f>INDEX('Jul Detail'!$X:$X, MATCH($A54,'Jul Detail'!$A:$A,0))</f>
        <v>0</v>
      </c>
      <c r="M54" s="62">
        <f t="shared" si="0"/>
        <v>0</v>
      </c>
    </row>
    <row r="55" spans="1:13" x14ac:dyDescent="0.25">
      <c r="A55" s="60">
        <f>'Dec Detail'!A57</f>
        <v>54</v>
      </c>
      <c r="B55" s="39" t="str">
        <f>IFERROR(INDEX(Attendance!$B:$B,MATCH($A55,Attendance!$A:$A,0)),"")&amp;""</f>
        <v/>
      </c>
      <c r="C55" s="39" t="str">
        <f>IFERROR(INDEX(Attendance!$C:$C,MATCH($A55,Attendance!$A:$A,0)),"")&amp;""</f>
        <v/>
      </c>
      <c r="D55" s="39" t="str">
        <f>IFERROR(INDEX(Attendance!$D:$D,MATCH($A55,Attendance!$A:$A,0)),"")&amp;""</f>
        <v/>
      </c>
      <c r="E55" s="39">
        <f>INDEX('Dec Detail'!$X:$X, MATCH($A55,'Dec Detail'!$A:$A,0))</f>
        <v>0</v>
      </c>
      <c r="F55" s="39">
        <f>INDEX('Jan Detail'!$X:$X, MATCH($A55,'Jan Detail'!$A:$A,0))</f>
        <v>0</v>
      </c>
      <c r="G55" s="39">
        <f>INDEX('Feb Detail'!$X:$X, MATCH($A55,'Feb Detail'!$A:$A,0))</f>
        <v>0</v>
      </c>
      <c r="H55" s="39">
        <f>INDEX('Mar Detail'!$X:$X, MATCH($A55,'Mar Detail'!$A:$A,0))</f>
        <v>0</v>
      </c>
      <c r="I55" s="39">
        <f>INDEX('Apr Detail'!$X:$X, MATCH($A55,'Apr Detail'!$A:$A,0))</f>
        <v>0</v>
      </c>
      <c r="J55" s="39">
        <f>INDEX('May Detail'!$X:$X, MATCH($A55,'May Detail'!$A:$A,0))</f>
        <v>0</v>
      </c>
      <c r="K55" s="39">
        <f>INDEX('Jun Detail'!$X:$X, MATCH($A55,'Jun Detail'!$A:$A,0))</f>
        <v>0</v>
      </c>
      <c r="L55" s="39">
        <f>INDEX('Jul Detail'!$X:$X, MATCH($A55,'Jul Detail'!$A:$A,0))</f>
        <v>0</v>
      </c>
      <c r="M55" s="61">
        <f t="shared" si="0"/>
        <v>0</v>
      </c>
    </row>
    <row r="56" spans="1:13" x14ac:dyDescent="0.25">
      <c r="A56" s="58">
        <f>'Dec Detail'!A58</f>
        <v>55</v>
      </c>
      <c r="B56" s="40" t="str">
        <f>IFERROR(INDEX(Attendance!$B:$B,MATCH($A56,Attendance!$A:$A,0)),"")&amp;""</f>
        <v/>
      </c>
      <c r="C56" s="40" t="str">
        <f>IFERROR(INDEX(Attendance!$C:$C,MATCH($A56,Attendance!$A:$A,0)),"")&amp;""</f>
        <v/>
      </c>
      <c r="D56" s="40" t="str">
        <f>IFERROR(INDEX(Attendance!$D:$D,MATCH($A56,Attendance!$A:$A,0)),"")&amp;""</f>
        <v/>
      </c>
      <c r="E56" s="40">
        <f>INDEX('Dec Detail'!$X:$X, MATCH($A56,'Dec Detail'!$A:$A,0))</f>
        <v>0</v>
      </c>
      <c r="F56" s="40">
        <f>INDEX('Jan Detail'!$X:$X, MATCH($A56,'Jan Detail'!$A:$A,0))</f>
        <v>0</v>
      </c>
      <c r="G56" s="40">
        <f>INDEX('Feb Detail'!$X:$X, MATCH($A56,'Feb Detail'!$A:$A,0))</f>
        <v>0</v>
      </c>
      <c r="H56" s="40">
        <f>INDEX('Mar Detail'!$X:$X, MATCH($A56,'Mar Detail'!$A:$A,0))</f>
        <v>0</v>
      </c>
      <c r="I56" s="40">
        <f>INDEX('Apr Detail'!$X:$X, MATCH($A56,'Apr Detail'!$A:$A,0))</f>
        <v>0</v>
      </c>
      <c r="J56" s="40">
        <f>INDEX('May Detail'!$X:$X, MATCH($A56,'May Detail'!$A:$A,0))</f>
        <v>0</v>
      </c>
      <c r="K56" s="40">
        <f>INDEX('Jun Detail'!$X:$X, MATCH($A56,'Jun Detail'!$A:$A,0))</f>
        <v>0</v>
      </c>
      <c r="L56" s="40">
        <f>INDEX('Jul Detail'!$X:$X, MATCH($A56,'Jul Detail'!$A:$A,0))</f>
        <v>0</v>
      </c>
      <c r="M56" s="62">
        <f t="shared" si="0"/>
        <v>0</v>
      </c>
    </row>
    <row r="57" spans="1:13" x14ac:dyDescent="0.25">
      <c r="A57" s="60">
        <f>'Dec Detail'!A59</f>
        <v>56</v>
      </c>
      <c r="B57" s="39" t="str">
        <f>IFERROR(INDEX(Attendance!$B:$B,MATCH($A57,Attendance!$A:$A,0)),"")&amp;""</f>
        <v/>
      </c>
      <c r="C57" s="39" t="str">
        <f>IFERROR(INDEX(Attendance!$C:$C,MATCH($A57,Attendance!$A:$A,0)),"")&amp;""</f>
        <v/>
      </c>
      <c r="D57" s="39" t="str">
        <f>IFERROR(INDEX(Attendance!$D:$D,MATCH($A57,Attendance!$A:$A,0)),"")&amp;""</f>
        <v/>
      </c>
      <c r="E57" s="39">
        <f>INDEX('Dec Detail'!$X:$X, MATCH($A57,'Dec Detail'!$A:$A,0))</f>
        <v>0</v>
      </c>
      <c r="F57" s="39">
        <f>INDEX('Jan Detail'!$X:$X, MATCH($A57,'Jan Detail'!$A:$A,0))</f>
        <v>0</v>
      </c>
      <c r="G57" s="39">
        <f>INDEX('Feb Detail'!$X:$X, MATCH($A57,'Feb Detail'!$A:$A,0))</f>
        <v>0</v>
      </c>
      <c r="H57" s="39">
        <f>INDEX('Mar Detail'!$X:$X, MATCH($A57,'Mar Detail'!$A:$A,0))</f>
        <v>0</v>
      </c>
      <c r="I57" s="39">
        <f>INDEX('Apr Detail'!$X:$X, MATCH($A57,'Apr Detail'!$A:$A,0))</f>
        <v>0</v>
      </c>
      <c r="J57" s="39">
        <f>INDEX('May Detail'!$X:$X, MATCH($A57,'May Detail'!$A:$A,0))</f>
        <v>0</v>
      </c>
      <c r="K57" s="39">
        <f>INDEX('Jun Detail'!$X:$X, MATCH($A57,'Jun Detail'!$A:$A,0))</f>
        <v>0</v>
      </c>
      <c r="L57" s="39">
        <f>INDEX('Jul Detail'!$X:$X, MATCH($A57,'Jul Detail'!$A:$A,0))</f>
        <v>0</v>
      </c>
      <c r="M57" s="61">
        <f t="shared" si="0"/>
        <v>0</v>
      </c>
    </row>
    <row r="58" spans="1:13" x14ac:dyDescent="0.25">
      <c r="A58" s="58">
        <f>'Dec Detail'!A60</f>
        <v>57</v>
      </c>
      <c r="B58" s="40" t="str">
        <f>IFERROR(INDEX(Attendance!$B:$B,MATCH($A58,Attendance!$A:$A,0)),"")&amp;""</f>
        <v/>
      </c>
      <c r="C58" s="40" t="str">
        <f>IFERROR(INDEX(Attendance!$C:$C,MATCH($A58,Attendance!$A:$A,0)),"")&amp;""</f>
        <v/>
      </c>
      <c r="D58" s="40" t="str">
        <f>IFERROR(INDEX(Attendance!$D:$D,MATCH($A58,Attendance!$A:$A,0)),"")&amp;""</f>
        <v/>
      </c>
      <c r="E58" s="40">
        <f>INDEX('Dec Detail'!$X:$X, MATCH($A58,'Dec Detail'!$A:$A,0))</f>
        <v>0</v>
      </c>
      <c r="F58" s="40">
        <f>INDEX('Jan Detail'!$X:$X, MATCH($A58,'Jan Detail'!$A:$A,0))</f>
        <v>0</v>
      </c>
      <c r="G58" s="40">
        <f>INDEX('Feb Detail'!$X:$X, MATCH($A58,'Feb Detail'!$A:$A,0))</f>
        <v>0</v>
      </c>
      <c r="H58" s="40">
        <f>INDEX('Mar Detail'!$X:$X, MATCH($A58,'Mar Detail'!$A:$A,0))</f>
        <v>0</v>
      </c>
      <c r="I58" s="40">
        <f>INDEX('Apr Detail'!$X:$X, MATCH($A58,'Apr Detail'!$A:$A,0))</f>
        <v>0</v>
      </c>
      <c r="J58" s="40">
        <f>INDEX('May Detail'!$X:$X, MATCH($A58,'May Detail'!$A:$A,0))</f>
        <v>0</v>
      </c>
      <c r="K58" s="40">
        <f>INDEX('Jun Detail'!$X:$X, MATCH($A58,'Jun Detail'!$A:$A,0))</f>
        <v>0</v>
      </c>
      <c r="L58" s="40">
        <f>INDEX('Jul Detail'!$X:$X, MATCH($A58,'Jul Detail'!$A:$A,0))</f>
        <v>0</v>
      </c>
      <c r="M58" s="62">
        <f t="shared" si="0"/>
        <v>0</v>
      </c>
    </row>
    <row r="59" spans="1:13" x14ac:dyDescent="0.25">
      <c r="A59" s="60">
        <f>'Dec Detail'!A61</f>
        <v>58</v>
      </c>
      <c r="B59" s="39" t="str">
        <f>IFERROR(INDEX(Attendance!$B:$B,MATCH($A59,Attendance!$A:$A,0)),"")&amp;""</f>
        <v/>
      </c>
      <c r="C59" s="39" t="str">
        <f>IFERROR(INDEX(Attendance!$C:$C,MATCH($A59,Attendance!$A:$A,0)),"")&amp;""</f>
        <v/>
      </c>
      <c r="D59" s="39" t="str">
        <f>IFERROR(INDEX(Attendance!$D:$D,MATCH($A59,Attendance!$A:$A,0)),"")&amp;""</f>
        <v/>
      </c>
      <c r="E59" s="39">
        <f>INDEX('Dec Detail'!$X:$X, MATCH($A59,'Dec Detail'!$A:$A,0))</f>
        <v>0</v>
      </c>
      <c r="F59" s="39">
        <f>INDEX('Jan Detail'!$X:$X, MATCH($A59,'Jan Detail'!$A:$A,0))</f>
        <v>0</v>
      </c>
      <c r="G59" s="39">
        <f>INDEX('Feb Detail'!$X:$X, MATCH($A59,'Feb Detail'!$A:$A,0))</f>
        <v>0</v>
      </c>
      <c r="H59" s="39">
        <f>INDEX('Mar Detail'!$X:$X, MATCH($A59,'Mar Detail'!$A:$A,0))</f>
        <v>0</v>
      </c>
      <c r="I59" s="39">
        <f>INDEX('Apr Detail'!$X:$X, MATCH($A59,'Apr Detail'!$A:$A,0))</f>
        <v>0</v>
      </c>
      <c r="J59" s="39">
        <f>INDEX('May Detail'!$X:$X, MATCH($A59,'May Detail'!$A:$A,0))</f>
        <v>0</v>
      </c>
      <c r="K59" s="39">
        <f>INDEX('Jun Detail'!$X:$X, MATCH($A59,'Jun Detail'!$A:$A,0))</f>
        <v>0</v>
      </c>
      <c r="L59" s="39">
        <f>INDEX('Jul Detail'!$X:$X, MATCH($A59,'Jul Detail'!$A:$A,0))</f>
        <v>0</v>
      </c>
      <c r="M59" s="61">
        <f t="shared" si="0"/>
        <v>0</v>
      </c>
    </row>
    <row r="60" spans="1:13" x14ac:dyDescent="0.25">
      <c r="A60" s="58">
        <f>'Dec Detail'!A62</f>
        <v>59</v>
      </c>
      <c r="B60" s="40" t="str">
        <f>IFERROR(INDEX(Attendance!$B:$B,MATCH($A60,Attendance!$A:$A,0)),"")&amp;""</f>
        <v/>
      </c>
      <c r="C60" s="40" t="str">
        <f>IFERROR(INDEX(Attendance!$C:$C,MATCH($A60,Attendance!$A:$A,0)),"")&amp;""</f>
        <v/>
      </c>
      <c r="D60" s="40" t="str">
        <f>IFERROR(INDEX(Attendance!$D:$D,MATCH($A60,Attendance!$A:$A,0)),"")&amp;""</f>
        <v/>
      </c>
      <c r="E60" s="40">
        <f>INDEX('Dec Detail'!$X:$X, MATCH($A60,'Dec Detail'!$A:$A,0))</f>
        <v>0</v>
      </c>
      <c r="F60" s="40">
        <f>INDEX('Jan Detail'!$X:$X, MATCH($A60,'Jan Detail'!$A:$A,0))</f>
        <v>0</v>
      </c>
      <c r="G60" s="40">
        <f>INDEX('Feb Detail'!$X:$X, MATCH($A60,'Feb Detail'!$A:$A,0))</f>
        <v>0</v>
      </c>
      <c r="H60" s="40">
        <f>INDEX('Mar Detail'!$X:$X, MATCH($A60,'Mar Detail'!$A:$A,0))</f>
        <v>0</v>
      </c>
      <c r="I60" s="40">
        <f>INDEX('Apr Detail'!$X:$X, MATCH($A60,'Apr Detail'!$A:$A,0))</f>
        <v>0</v>
      </c>
      <c r="J60" s="40">
        <f>INDEX('May Detail'!$X:$X, MATCH($A60,'May Detail'!$A:$A,0))</f>
        <v>0</v>
      </c>
      <c r="K60" s="40">
        <f>INDEX('Jun Detail'!$X:$X, MATCH($A60,'Jun Detail'!$A:$A,0))</f>
        <v>0</v>
      </c>
      <c r="L60" s="40">
        <f>INDEX('Jul Detail'!$X:$X, MATCH($A60,'Jul Detail'!$A:$A,0))</f>
        <v>0</v>
      </c>
      <c r="M60" s="62">
        <f t="shared" si="0"/>
        <v>0</v>
      </c>
    </row>
    <row r="61" spans="1:13" x14ac:dyDescent="0.25">
      <c r="A61" s="60">
        <f>'Dec Detail'!A63</f>
        <v>60</v>
      </c>
      <c r="B61" s="39" t="str">
        <f>IFERROR(INDEX(Attendance!$B:$B,MATCH($A61,Attendance!$A:$A,0)),"")&amp;""</f>
        <v/>
      </c>
      <c r="C61" s="39" t="str">
        <f>IFERROR(INDEX(Attendance!$C:$C,MATCH($A61,Attendance!$A:$A,0)),"")&amp;""</f>
        <v/>
      </c>
      <c r="D61" s="39" t="str">
        <f>IFERROR(INDEX(Attendance!$D:$D,MATCH($A61,Attendance!$A:$A,0)),"")&amp;""</f>
        <v/>
      </c>
      <c r="E61" s="39">
        <f>INDEX('Dec Detail'!$X:$X, MATCH($A61,'Dec Detail'!$A:$A,0))</f>
        <v>0</v>
      </c>
      <c r="F61" s="39">
        <f>INDEX('Jan Detail'!$X:$X, MATCH($A61,'Jan Detail'!$A:$A,0))</f>
        <v>0</v>
      </c>
      <c r="G61" s="39">
        <f>INDEX('Feb Detail'!$X:$X, MATCH($A61,'Feb Detail'!$A:$A,0))</f>
        <v>0</v>
      </c>
      <c r="H61" s="39">
        <f>INDEX('Mar Detail'!$X:$X, MATCH($A61,'Mar Detail'!$A:$A,0))</f>
        <v>0</v>
      </c>
      <c r="I61" s="39">
        <f>INDEX('Apr Detail'!$X:$X, MATCH($A61,'Apr Detail'!$A:$A,0))</f>
        <v>0</v>
      </c>
      <c r="J61" s="39">
        <f>INDEX('May Detail'!$X:$X, MATCH($A61,'May Detail'!$A:$A,0))</f>
        <v>0</v>
      </c>
      <c r="K61" s="39">
        <f>INDEX('Jun Detail'!$X:$X, MATCH($A61,'Jun Detail'!$A:$A,0))</f>
        <v>0</v>
      </c>
      <c r="L61" s="39">
        <f>INDEX('Jul Detail'!$X:$X, MATCH($A61,'Jul Detail'!$A:$A,0))</f>
        <v>0</v>
      </c>
      <c r="M61" s="61">
        <f t="shared" si="0"/>
        <v>0</v>
      </c>
    </row>
    <row r="62" spans="1:13" x14ac:dyDescent="0.25">
      <c r="A62" s="58">
        <f>'Dec Detail'!A64</f>
        <v>61</v>
      </c>
      <c r="B62" s="40" t="str">
        <f>IFERROR(INDEX(Attendance!$B:$B,MATCH($A62,Attendance!$A:$A,0)),"")&amp;""</f>
        <v/>
      </c>
      <c r="C62" s="40" t="str">
        <f>IFERROR(INDEX(Attendance!$C:$C,MATCH($A62,Attendance!$A:$A,0)),"")&amp;""</f>
        <v/>
      </c>
      <c r="D62" s="40" t="str">
        <f>IFERROR(INDEX(Attendance!$D:$D,MATCH($A62,Attendance!$A:$A,0)),"")&amp;""</f>
        <v/>
      </c>
      <c r="E62" s="40">
        <f>INDEX('Dec Detail'!$X:$X, MATCH($A62,'Dec Detail'!$A:$A,0))</f>
        <v>0</v>
      </c>
      <c r="F62" s="40">
        <f>INDEX('Jan Detail'!$X:$X, MATCH($A62,'Jan Detail'!$A:$A,0))</f>
        <v>0</v>
      </c>
      <c r="G62" s="40">
        <f>INDEX('Feb Detail'!$X:$X, MATCH($A62,'Feb Detail'!$A:$A,0))</f>
        <v>0</v>
      </c>
      <c r="H62" s="40">
        <f>INDEX('Mar Detail'!$X:$X, MATCH($A62,'Mar Detail'!$A:$A,0))</f>
        <v>0</v>
      </c>
      <c r="I62" s="40">
        <f>INDEX('Apr Detail'!$X:$X, MATCH($A62,'Apr Detail'!$A:$A,0))</f>
        <v>0</v>
      </c>
      <c r="J62" s="40">
        <f>INDEX('May Detail'!$X:$X, MATCH($A62,'May Detail'!$A:$A,0))</f>
        <v>0</v>
      </c>
      <c r="K62" s="40">
        <f>INDEX('Jun Detail'!$X:$X, MATCH($A62,'Jun Detail'!$A:$A,0))</f>
        <v>0</v>
      </c>
      <c r="L62" s="40">
        <f>INDEX('Jul Detail'!$X:$X, MATCH($A62,'Jul Detail'!$A:$A,0))</f>
        <v>0</v>
      </c>
      <c r="M62" s="62">
        <f t="shared" si="0"/>
        <v>0</v>
      </c>
    </row>
    <row r="63" spans="1:13" x14ac:dyDescent="0.25">
      <c r="A63" s="60">
        <f>'Dec Detail'!A65</f>
        <v>62</v>
      </c>
      <c r="B63" s="39" t="str">
        <f>IFERROR(INDEX(Attendance!$B:$B,MATCH($A63,Attendance!$A:$A,0)),"")&amp;""</f>
        <v/>
      </c>
      <c r="C63" s="39" t="str">
        <f>IFERROR(INDEX(Attendance!$C:$C,MATCH($A63,Attendance!$A:$A,0)),"")&amp;""</f>
        <v/>
      </c>
      <c r="D63" s="39" t="str">
        <f>IFERROR(INDEX(Attendance!$D:$D,MATCH($A63,Attendance!$A:$A,0)),"")&amp;""</f>
        <v/>
      </c>
      <c r="E63" s="39">
        <f>INDEX('Dec Detail'!$X:$X, MATCH($A63,'Dec Detail'!$A:$A,0))</f>
        <v>0</v>
      </c>
      <c r="F63" s="39">
        <f>INDEX('Jan Detail'!$X:$X, MATCH($A63,'Jan Detail'!$A:$A,0))</f>
        <v>0</v>
      </c>
      <c r="G63" s="39">
        <f>INDEX('Feb Detail'!$X:$X, MATCH($A63,'Feb Detail'!$A:$A,0))</f>
        <v>0</v>
      </c>
      <c r="H63" s="39">
        <f>INDEX('Mar Detail'!$X:$X, MATCH($A63,'Mar Detail'!$A:$A,0))</f>
        <v>0</v>
      </c>
      <c r="I63" s="39">
        <f>INDEX('Apr Detail'!$X:$X, MATCH($A63,'Apr Detail'!$A:$A,0))</f>
        <v>0</v>
      </c>
      <c r="J63" s="39">
        <f>INDEX('May Detail'!$X:$X, MATCH($A63,'May Detail'!$A:$A,0))</f>
        <v>0</v>
      </c>
      <c r="K63" s="39">
        <f>INDEX('Jun Detail'!$X:$X, MATCH($A63,'Jun Detail'!$A:$A,0))</f>
        <v>0</v>
      </c>
      <c r="L63" s="39">
        <f>INDEX('Jul Detail'!$X:$X, MATCH($A63,'Jul Detail'!$A:$A,0))</f>
        <v>0</v>
      </c>
      <c r="M63" s="61">
        <f t="shared" si="0"/>
        <v>0</v>
      </c>
    </row>
    <row r="64" spans="1:13" x14ac:dyDescent="0.25">
      <c r="A64" s="58">
        <f>'Dec Detail'!A66</f>
        <v>63</v>
      </c>
      <c r="B64" s="40" t="str">
        <f>IFERROR(INDEX(Attendance!$B:$B,MATCH($A64,Attendance!$A:$A,0)),"")&amp;""</f>
        <v/>
      </c>
      <c r="C64" s="40" t="str">
        <f>IFERROR(INDEX(Attendance!$C:$C,MATCH($A64,Attendance!$A:$A,0)),"")&amp;""</f>
        <v/>
      </c>
      <c r="D64" s="40" t="str">
        <f>IFERROR(INDEX(Attendance!$D:$D,MATCH($A64,Attendance!$A:$A,0)),"")&amp;""</f>
        <v/>
      </c>
      <c r="E64" s="40">
        <f>INDEX('Dec Detail'!$X:$X, MATCH($A64,'Dec Detail'!$A:$A,0))</f>
        <v>0</v>
      </c>
      <c r="F64" s="40">
        <f>INDEX('Jan Detail'!$X:$X, MATCH($A64,'Jan Detail'!$A:$A,0))</f>
        <v>0</v>
      </c>
      <c r="G64" s="40">
        <f>INDEX('Feb Detail'!$X:$X, MATCH($A64,'Feb Detail'!$A:$A,0))</f>
        <v>0</v>
      </c>
      <c r="H64" s="40">
        <f>INDEX('Mar Detail'!$X:$X, MATCH($A64,'Mar Detail'!$A:$A,0))</f>
        <v>0</v>
      </c>
      <c r="I64" s="40">
        <f>INDEX('Apr Detail'!$X:$X, MATCH($A64,'Apr Detail'!$A:$A,0))</f>
        <v>0</v>
      </c>
      <c r="J64" s="40">
        <f>INDEX('May Detail'!$X:$X, MATCH($A64,'May Detail'!$A:$A,0))</f>
        <v>0</v>
      </c>
      <c r="K64" s="40">
        <f>INDEX('Jun Detail'!$X:$X, MATCH($A64,'Jun Detail'!$A:$A,0))</f>
        <v>0</v>
      </c>
      <c r="L64" s="40">
        <f>INDEX('Jul Detail'!$X:$X, MATCH($A64,'Jul Detail'!$A:$A,0))</f>
        <v>0</v>
      </c>
      <c r="M64" s="62">
        <f t="shared" si="0"/>
        <v>0</v>
      </c>
    </row>
    <row r="65" spans="1:13" x14ac:dyDescent="0.25">
      <c r="A65" s="60">
        <f>'Dec Detail'!A67</f>
        <v>64</v>
      </c>
      <c r="B65" s="39" t="str">
        <f>IFERROR(INDEX(Attendance!$B:$B,MATCH($A65,Attendance!$A:$A,0)),"")&amp;""</f>
        <v/>
      </c>
      <c r="C65" s="39" t="str">
        <f>IFERROR(INDEX(Attendance!$C:$C,MATCH($A65,Attendance!$A:$A,0)),"")&amp;""</f>
        <v/>
      </c>
      <c r="D65" s="39" t="str">
        <f>IFERROR(INDEX(Attendance!$D:$D,MATCH($A65,Attendance!$A:$A,0)),"")&amp;""</f>
        <v/>
      </c>
      <c r="E65" s="39">
        <f>INDEX('Dec Detail'!$X:$X, MATCH($A65,'Dec Detail'!$A:$A,0))</f>
        <v>0</v>
      </c>
      <c r="F65" s="39">
        <f>INDEX('Jan Detail'!$X:$X, MATCH($A65,'Jan Detail'!$A:$A,0))</f>
        <v>0</v>
      </c>
      <c r="G65" s="39">
        <f>INDEX('Feb Detail'!$X:$X, MATCH($A65,'Feb Detail'!$A:$A,0))</f>
        <v>0</v>
      </c>
      <c r="H65" s="39">
        <f>INDEX('Mar Detail'!$X:$X, MATCH($A65,'Mar Detail'!$A:$A,0))</f>
        <v>0</v>
      </c>
      <c r="I65" s="39">
        <f>INDEX('Apr Detail'!$X:$X, MATCH($A65,'Apr Detail'!$A:$A,0))</f>
        <v>0</v>
      </c>
      <c r="J65" s="39">
        <f>INDEX('May Detail'!$X:$X, MATCH($A65,'May Detail'!$A:$A,0))</f>
        <v>0</v>
      </c>
      <c r="K65" s="39">
        <f>INDEX('Jun Detail'!$X:$X, MATCH($A65,'Jun Detail'!$A:$A,0))</f>
        <v>0</v>
      </c>
      <c r="L65" s="39">
        <f>INDEX('Jul Detail'!$X:$X, MATCH($A65,'Jul Detail'!$A:$A,0))</f>
        <v>0</v>
      </c>
      <c r="M65" s="61">
        <f t="shared" si="0"/>
        <v>0</v>
      </c>
    </row>
    <row r="66" spans="1:13" x14ac:dyDescent="0.25">
      <c r="A66" s="58">
        <f>'Dec Detail'!A68</f>
        <v>65</v>
      </c>
      <c r="B66" s="40" t="str">
        <f>IFERROR(INDEX(Attendance!$B:$B,MATCH($A66,Attendance!$A:$A,0)),"")&amp;""</f>
        <v/>
      </c>
      <c r="C66" s="40" t="str">
        <f>IFERROR(INDEX(Attendance!$C:$C,MATCH($A66,Attendance!$A:$A,0)),"")&amp;""</f>
        <v/>
      </c>
      <c r="D66" s="40" t="str">
        <f>IFERROR(INDEX(Attendance!$D:$D,MATCH($A66,Attendance!$A:$A,0)),"")&amp;""</f>
        <v/>
      </c>
      <c r="E66" s="40">
        <f>INDEX('Dec Detail'!$X:$X, MATCH($A66,'Dec Detail'!$A:$A,0))</f>
        <v>0</v>
      </c>
      <c r="F66" s="40">
        <f>INDEX('Jan Detail'!$X:$X, MATCH($A66,'Jan Detail'!$A:$A,0))</f>
        <v>0</v>
      </c>
      <c r="G66" s="40">
        <f>INDEX('Feb Detail'!$X:$X, MATCH($A66,'Feb Detail'!$A:$A,0))</f>
        <v>0</v>
      </c>
      <c r="H66" s="40">
        <f>INDEX('Mar Detail'!$X:$X, MATCH($A66,'Mar Detail'!$A:$A,0))</f>
        <v>0</v>
      </c>
      <c r="I66" s="40">
        <f>INDEX('Apr Detail'!$X:$X, MATCH($A66,'Apr Detail'!$A:$A,0))</f>
        <v>0</v>
      </c>
      <c r="J66" s="40">
        <f>INDEX('May Detail'!$X:$X, MATCH($A66,'May Detail'!$A:$A,0))</f>
        <v>0</v>
      </c>
      <c r="K66" s="40">
        <f>INDEX('Jun Detail'!$X:$X, MATCH($A66,'Jun Detail'!$A:$A,0))</f>
        <v>0</v>
      </c>
      <c r="L66" s="40">
        <f>INDEX('Jul Detail'!$X:$X, MATCH($A66,'Jul Detail'!$A:$A,0))</f>
        <v>0</v>
      </c>
      <c r="M66" s="62">
        <f t="shared" ref="M66:M129" si="1">SUM(E66,F66,G66,H66,I66,J66,K66,L66)</f>
        <v>0</v>
      </c>
    </row>
    <row r="67" spans="1:13" x14ac:dyDescent="0.25">
      <c r="A67" s="60">
        <f>'Dec Detail'!A69</f>
        <v>66</v>
      </c>
      <c r="B67" s="39" t="str">
        <f>IFERROR(INDEX(Attendance!$B:$B,MATCH($A67,Attendance!$A:$A,0)),"")&amp;""</f>
        <v/>
      </c>
      <c r="C67" s="39" t="str">
        <f>IFERROR(INDEX(Attendance!$C:$C,MATCH($A67,Attendance!$A:$A,0)),"")&amp;""</f>
        <v/>
      </c>
      <c r="D67" s="39" t="str">
        <f>IFERROR(INDEX(Attendance!$D:$D,MATCH($A67,Attendance!$A:$A,0)),"")&amp;""</f>
        <v/>
      </c>
      <c r="E67" s="39">
        <f>INDEX('Dec Detail'!$X:$X, MATCH($A67,'Dec Detail'!$A:$A,0))</f>
        <v>0</v>
      </c>
      <c r="F67" s="39">
        <f>INDEX('Jan Detail'!$X:$X, MATCH($A67,'Jan Detail'!$A:$A,0))</f>
        <v>0</v>
      </c>
      <c r="G67" s="39">
        <f>INDEX('Feb Detail'!$X:$X, MATCH($A67,'Feb Detail'!$A:$A,0))</f>
        <v>0</v>
      </c>
      <c r="H67" s="39">
        <f>INDEX('Mar Detail'!$X:$X, MATCH($A67,'Mar Detail'!$A:$A,0))</f>
        <v>0</v>
      </c>
      <c r="I67" s="39">
        <f>INDEX('Apr Detail'!$X:$X, MATCH($A67,'Apr Detail'!$A:$A,0))</f>
        <v>0</v>
      </c>
      <c r="J67" s="39">
        <f>INDEX('May Detail'!$X:$X, MATCH($A67,'May Detail'!$A:$A,0))</f>
        <v>0</v>
      </c>
      <c r="K67" s="39">
        <f>INDEX('Jun Detail'!$X:$X, MATCH($A67,'Jun Detail'!$A:$A,0))</f>
        <v>0</v>
      </c>
      <c r="L67" s="39">
        <f>INDEX('Jul Detail'!$X:$X, MATCH($A67,'Jul Detail'!$A:$A,0))</f>
        <v>0</v>
      </c>
      <c r="M67" s="61">
        <f t="shared" si="1"/>
        <v>0</v>
      </c>
    </row>
    <row r="68" spans="1:13" x14ac:dyDescent="0.25">
      <c r="A68" s="58">
        <f>'Dec Detail'!A70</f>
        <v>67</v>
      </c>
      <c r="B68" s="40" t="str">
        <f>IFERROR(INDEX(Attendance!$B:$B,MATCH($A68,Attendance!$A:$A,0)),"")&amp;""</f>
        <v/>
      </c>
      <c r="C68" s="40" t="str">
        <f>IFERROR(INDEX(Attendance!$C:$C,MATCH($A68,Attendance!$A:$A,0)),"")&amp;""</f>
        <v/>
      </c>
      <c r="D68" s="40" t="str">
        <f>IFERROR(INDEX(Attendance!$D:$D,MATCH($A68,Attendance!$A:$A,0)),"")&amp;""</f>
        <v/>
      </c>
      <c r="E68" s="40">
        <f>INDEX('Dec Detail'!$X:$X, MATCH($A68,'Dec Detail'!$A:$A,0))</f>
        <v>0</v>
      </c>
      <c r="F68" s="40">
        <f>INDEX('Jan Detail'!$X:$X, MATCH($A68,'Jan Detail'!$A:$A,0))</f>
        <v>0</v>
      </c>
      <c r="G68" s="40">
        <f>INDEX('Feb Detail'!$X:$X, MATCH($A68,'Feb Detail'!$A:$A,0))</f>
        <v>0</v>
      </c>
      <c r="H68" s="40">
        <f>INDEX('Mar Detail'!$X:$X, MATCH($A68,'Mar Detail'!$A:$A,0))</f>
        <v>0</v>
      </c>
      <c r="I68" s="40">
        <f>INDEX('Apr Detail'!$X:$X, MATCH($A68,'Apr Detail'!$A:$A,0))</f>
        <v>0</v>
      </c>
      <c r="J68" s="40">
        <f>INDEX('May Detail'!$X:$X, MATCH($A68,'May Detail'!$A:$A,0))</f>
        <v>0</v>
      </c>
      <c r="K68" s="40">
        <f>INDEX('Jun Detail'!$X:$X, MATCH($A68,'Jun Detail'!$A:$A,0))</f>
        <v>0</v>
      </c>
      <c r="L68" s="40">
        <f>INDEX('Jul Detail'!$X:$X, MATCH($A68,'Jul Detail'!$A:$A,0))</f>
        <v>0</v>
      </c>
      <c r="M68" s="62">
        <f t="shared" si="1"/>
        <v>0</v>
      </c>
    </row>
    <row r="69" spans="1:13" x14ac:dyDescent="0.25">
      <c r="A69" s="60">
        <f>'Dec Detail'!A71</f>
        <v>68</v>
      </c>
      <c r="B69" s="39" t="str">
        <f>IFERROR(INDEX(Attendance!$B:$B,MATCH($A69,Attendance!$A:$A,0)),"")&amp;""</f>
        <v/>
      </c>
      <c r="C69" s="39" t="str">
        <f>IFERROR(INDEX(Attendance!$C:$C,MATCH($A69,Attendance!$A:$A,0)),"")&amp;""</f>
        <v/>
      </c>
      <c r="D69" s="39" t="str">
        <f>IFERROR(INDEX(Attendance!$D:$D,MATCH($A69,Attendance!$A:$A,0)),"")&amp;""</f>
        <v/>
      </c>
      <c r="E69" s="39">
        <f>INDEX('Dec Detail'!$X:$X, MATCH($A69,'Dec Detail'!$A:$A,0))</f>
        <v>0</v>
      </c>
      <c r="F69" s="39">
        <f>INDEX('Jan Detail'!$X:$X, MATCH($A69,'Jan Detail'!$A:$A,0))</f>
        <v>0</v>
      </c>
      <c r="G69" s="39">
        <f>INDEX('Feb Detail'!$X:$X, MATCH($A69,'Feb Detail'!$A:$A,0))</f>
        <v>0</v>
      </c>
      <c r="H69" s="39">
        <f>INDEX('Mar Detail'!$X:$X, MATCH($A69,'Mar Detail'!$A:$A,0))</f>
        <v>0</v>
      </c>
      <c r="I69" s="39">
        <f>INDEX('Apr Detail'!$X:$X, MATCH($A69,'Apr Detail'!$A:$A,0))</f>
        <v>0</v>
      </c>
      <c r="J69" s="39">
        <f>INDEX('May Detail'!$X:$X, MATCH($A69,'May Detail'!$A:$A,0))</f>
        <v>0</v>
      </c>
      <c r="K69" s="39">
        <f>INDEX('Jun Detail'!$X:$X, MATCH($A69,'Jun Detail'!$A:$A,0))</f>
        <v>0</v>
      </c>
      <c r="L69" s="39">
        <f>INDEX('Jul Detail'!$X:$X, MATCH($A69,'Jul Detail'!$A:$A,0))</f>
        <v>0</v>
      </c>
      <c r="M69" s="61">
        <f t="shared" si="1"/>
        <v>0</v>
      </c>
    </row>
    <row r="70" spans="1:13" x14ac:dyDescent="0.25">
      <c r="A70" s="58">
        <f>'Dec Detail'!A72</f>
        <v>69</v>
      </c>
      <c r="B70" s="40" t="str">
        <f>IFERROR(INDEX(Attendance!$B:$B,MATCH($A70,Attendance!$A:$A,0)),"")&amp;""</f>
        <v/>
      </c>
      <c r="C70" s="40" t="str">
        <f>IFERROR(INDEX(Attendance!$C:$C,MATCH($A70,Attendance!$A:$A,0)),"")&amp;""</f>
        <v/>
      </c>
      <c r="D70" s="40" t="str">
        <f>IFERROR(INDEX(Attendance!$D:$D,MATCH($A70,Attendance!$A:$A,0)),"")&amp;""</f>
        <v/>
      </c>
      <c r="E70" s="40">
        <f>INDEX('Dec Detail'!$X:$X, MATCH($A70,'Dec Detail'!$A:$A,0))</f>
        <v>0</v>
      </c>
      <c r="F70" s="40">
        <f>INDEX('Jan Detail'!$X:$X, MATCH($A70,'Jan Detail'!$A:$A,0))</f>
        <v>0</v>
      </c>
      <c r="G70" s="40">
        <f>INDEX('Feb Detail'!$X:$X, MATCH($A70,'Feb Detail'!$A:$A,0))</f>
        <v>0</v>
      </c>
      <c r="H70" s="40">
        <f>INDEX('Mar Detail'!$X:$X, MATCH($A70,'Mar Detail'!$A:$A,0))</f>
        <v>0</v>
      </c>
      <c r="I70" s="40">
        <f>INDEX('Apr Detail'!$X:$X, MATCH($A70,'Apr Detail'!$A:$A,0))</f>
        <v>0</v>
      </c>
      <c r="J70" s="40">
        <f>INDEX('May Detail'!$X:$X, MATCH($A70,'May Detail'!$A:$A,0))</f>
        <v>0</v>
      </c>
      <c r="K70" s="40">
        <f>INDEX('Jun Detail'!$X:$X, MATCH($A70,'Jun Detail'!$A:$A,0))</f>
        <v>0</v>
      </c>
      <c r="L70" s="40">
        <f>INDEX('Jul Detail'!$X:$X, MATCH($A70,'Jul Detail'!$A:$A,0))</f>
        <v>0</v>
      </c>
      <c r="M70" s="62">
        <f t="shared" si="1"/>
        <v>0</v>
      </c>
    </row>
    <row r="71" spans="1:13" x14ac:dyDescent="0.25">
      <c r="A71" s="60">
        <f>'Dec Detail'!A73</f>
        <v>70</v>
      </c>
      <c r="B71" s="39" t="str">
        <f>IFERROR(INDEX(Attendance!$B:$B,MATCH($A71,Attendance!$A:$A,0)),"")&amp;""</f>
        <v/>
      </c>
      <c r="C71" s="39" t="str">
        <f>IFERROR(INDEX(Attendance!$C:$C,MATCH($A71,Attendance!$A:$A,0)),"")&amp;""</f>
        <v/>
      </c>
      <c r="D71" s="39" t="str">
        <f>IFERROR(INDEX(Attendance!$D:$D,MATCH($A71,Attendance!$A:$A,0)),"")&amp;""</f>
        <v/>
      </c>
      <c r="E71" s="39">
        <f>INDEX('Dec Detail'!$X:$X, MATCH($A71,'Dec Detail'!$A:$A,0))</f>
        <v>0</v>
      </c>
      <c r="F71" s="39">
        <f>INDEX('Jan Detail'!$X:$X, MATCH($A71,'Jan Detail'!$A:$A,0))</f>
        <v>0</v>
      </c>
      <c r="G71" s="39">
        <f>INDEX('Feb Detail'!$X:$X, MATCH($A71,'Feb Detail'!$A:$A,0))</f>
        <v>0</v>
      </c>
      <c r="H71" s="39">
        <f>INDEX('Mar Detail'!$X:$X, MATCH($A71,'Mar Detail'!$A:$A,0))</f>
        <v>0</v>
      </c>
      <c r="I71" s="39">
        <f>INDEX('Apr Detail'!$X:$X, MATCH($A71,'Apr Detail'!$A:$A,0))</f>
        <v>0</v>
      </c>
      <c r="J71" s="39">
        <f>INDEX('May Detail'!$X:$X, MATCH($A71,'May Detail'!$A:$A,0))</f>
        <v>0</v>
      </c>
      <c r="K71" s="39">
        <f>INDEX('Jun Detail'!$X:$X, MATCH($A71,'Jun Detail'!$A:$A,0))</f>
        <v>0</v>
      </c>
      <c r="L71" s="39">
        <f>INDEX('Jul Detail'!$X:$X, MATCH($A71,'Jul Detail'!$A:$A,0))</f>
        <v>0</v>
      </c>
      <c r="M71" s="61">
        <f t="shared" si="1"/>
        <v>0</v>
      </c>
    </row>
    <row r="72" spans="1:13" x14ac:dyDescent="0.25">
      <c r="A72" s="58">
        <f>'Dec Detail'!A74</f>
        <v>71</v>
      </c>
      <c r="B72" s="40" t="str">
        <f>IFERROR(INDEX(Attendance!$B:$B,MATCH($A72,Attendance!$A:$A,0)),"")&amp;""</f>
        <v/>
      </c>
      <c r="C72" s="40" t="str">
        <f>IFERROR(INDEX(Attendance!$C:$C,MATCH($A72,Attendance!$A:$A,0)),"")&amp;""</f>
        <v/>
      </c>
      <c r="D72" s="40" t="str">
        <f>IFERROR(INDEX(Attendance!$D:$D,MATCH($A72,Attendance!$A:$A,0)),"")&amp;""</f>
        <v/>
      </c>
      <c r="E72" s="40">
        <f>INDEX('Dec Detail'!$X:$X, MATCH($A72,'Dec Detail'!$A:$A,0))</f>
        <v>0</v>
      </c>
      <c r="F72" s="40">
        <f>INDEX('Jan Detail'!$X:$X, MATCH($A72,'Jan Detail'!$A:$A,0))</f>
        <v>0</v>
      </c>
      <c r="G72" s="40">
        <f>INDEX('Feb Detail'!$X:$X, MATCH($A72,'Feb Detail'!$A:$A,0))</f>
        <v>0</v>
      </c>
      <c r="H72" s="40">
        <f>INDEX('Mar Detail'!$X:$X, MATCH($A72,'Mar Detail'!$A:$A,0))</f>
        <v>0</v>
      </c>
      <c r="I72" s="40">
        <f>INDEX('Apr Detail'!$X:$X, MATCH($A72,'Apr Detail'!$A:$A,0))</f>
        <v>0</v>
      </c>
      <c r="J72" s="40">
        <f>INDEX('May Detail'!$X:$X, MATCH($A72,'May Detail'!$A:$A,0))</f>
        <v>0</v>
      </c>
      <c r="K72" s="40">
        <f>INDEX('Jun Detail'!$X:$X, MATCH($A72,'Jun Detail'!$A:$A,0))</f>
        <v>0</v>
      </c>
      <c r="L72" s="40">
        <f>INDEX('Jul Detail'!$X:$X, MATCH($A72,'Jul Detail'!$A:$A,0))</f>
        <v>0</v>
      </c>
      <c r="M72" s="62">
        <f t="shared" si="1"/>
        <v>0</v>
      </c>
    </row>
    <row r="73" spans="1:13" x14ac:dyDescent="0.25">
      <c r="A73" s="60">
        <f>'Dec Detail'!A75</f>
        <v>72</v>
      </c>
      <c r="B73" s="39" t="str">
        <f>IFERROR(INDEX(Attendance!$B:$B,MATCH($A73,Attendance!$A:$A,0)),"")&amp;""</f>
        <v/>
      </c>
      <c r="C73" s="39" t="str">
        <f>IFERROR(INDEX(Attendance!$C:$C,MATCH($A73,Attendance!$A:$A,0)),"")&amp;""</f>
        <v/>
      </c>
      <c r="D73" s="39" t="str">
        <f>IFERROR(INDEX(Attendance!$D:$D,MATCH($A73,Attendance!$A:$A,0)),"")&amp;""</f>
        <v/>
      </c>
      <c r="E73" s="39">
        <f>INDEX('Dec Detail'!$X:$X, MATCH($A73,'Dec Detail'!$A:$A,0))</f>
        <v>0</v>
      </c>
      <c r="F73" s="39">
        <f>INDEX('Jan Detail'!$X:$X, MATCH($A73,'Jan Detail'!$A:$A,0))</f>
        <v>0</v>
      </c>
      <c r="G73" s="39">
        <f>INDEX('Feb Detail'!$X:$X, MATCH($A73,'Feb Detail'!$A:$A,0))</f>
        <v>0</v>
      </c>
      <c r="H73" s="39">
        <f>INDEX('Mar Detail'!$X:$X, MATCH($A73,'Mar Detail'!$A:$A,0))</f>
        <v>0</v>
      </c>
      <c r="I73" s="39">
        <f>INDEX('Apr Detail'!$X:$X, MATCH($A73,'Apr Detail'!$A:$A,0))</f>
        <v>0</v>
      </c>
      <c r="J73" s="39">
        <f>INDEX('May Detail'!$X:$X, MATCH($A73,'May Detail'!$A:$A,0))</f>
        <v>0</v>
      </c>
      <c r="K73" s="39">
        <f>INDEX('Jun Detail'!$X:$X, MATCH($A73,'Jun Detail'!$A:$A,0))</f>
        <v>0</v>
      </c>
      <c r="L73" s="39">
        <f>INDEX('Jul Detail'!$X:$X, MATCH($A73,'Jul Detail'!$A:$A,0))</f>
        <v>0</v>
      </c>
      <c r="M73" s="61">
        <f t="shared" si="1"/>
        <v>0</v>
      </c>
    </row>
    <row r="74" spans="1:13" x14ac:dyDescent="0.25">
      <c r="A74" s="58">
        <f>'Dec Detail'!A76</f>
        <v>73</v>
      </c>
      <c r="B74" s="40" t="str">
        <f>IFERROR(INDEX(Attendance!$B:$B,MATCH($A74,Attendance!$A:$A,0)),"")&amp;""</f>
        <v/>
      </c>
      <c r="C74" s="40" t="str">
        <f>IFERROR(INDEX(Attendance!$C:$C,MATCH($A74,Attendance!$A:$A,0)),"")&amp;""</f>
        <v/>
      </c>
      <c r="D74" s="40" t="str">
        <f>IFERROR(INDEX(Attendance!$D:$D,MATCH($A74,Attendance!$A:$A,0)),"")&amp;""</f>
        <v/>
      </c>
      <c r="E74" s="40">
        <f>INDEX('Dec Detail'!$X:$X, MATCH($A74,'Dec Detail'!$A:$A,0))</f>
        <v>0</v>
      </c>
      <c r="F74" s="40">
        <f>INDEX('Jan Detail'!$X:$X, MATCH($A74,'Jan Detail'!$A:$A,0))</f>
        <v>0</v>
      </c>
      <c r="G74" s="40">
        <f>INDEX('Feb Detail'!$X:$X, MATCH($A74,'Feb Detail'!$A:$A,0))</f>
        <v>0</v>
      </c>
      <c r="H74" s="40">
        <f>INDEX('Mar Detail'!$X:$X, MATCH($A74,'Mar Detail'!$A:$A,0))</f>
        <v>0</v>
      </c>
      <c r="I74" s="40">
        <f>INDEX('Apr Detail'!$X:$X, MATCH($A74,'Apr Detail'!$A:$A,0))</f>
        <v>0</v>
      </c>
      <c r="J74" s="40">
        <f>INDEX('May Detail'!$X:$X, MATCH($A74,'May Detail'!$A:$A,0))</f>
        <v>0</v>
      </c>
      <c r="K74" s="40">
        <f>INDEX('Jun Detail'!$X:$X, MATCH($A74,'Jun Detail'!$A:$A,0))</f>
        <v>0</v>
      </c>
      <c r="L74" s="40">
        <f>INDEX('Jul Detail'!$X:$X, MATCH($A74,'Jul Detail'!$A:$A,0))</f>
        <v>0</v>
      </c>
      <c r="M74" s="62">
        <f t="shared" si="1"/>
        <v>0</v>
      </c>
    </row>
    <row r="75" spans="1:13" x14ac:dyDescent="0.25">
      <c r="A75" s="60">
        <f>'Dec Detail'!A77</f>
        <v>74</v>
      </c>
      <c r="B75" s="39" t="str">
        <f>IFERROR(INDEX(Attendance!$B:$B,MATCH($A75,Attendance!$A:$A,0)),"")&amp;""</f>
        <v/>
      </c>
      <c r="C75" s="39" t="str">
        <f>IFERROR(INDEX(Attendance!$C:$C,MATCH($A75,Attendance!$A:$A,0)),"")&amp;""</f>
        <v/>
      </c>
      <c r="D75" s="39" t="str">
        <f>IFERROR(INDEX(Attendance!$D:$D,MATCH($A75,Attendance!$A:$A,0)),"")&amp;""</f>
        <v/>
      </c>
      <c r="E75" s="39">
        <f>INDEX('Dec Detail'!$X:$X, MATCH($A75,'Dec Detail'!$A:$A,0))</f>
        <v>0</v>
      </c>
      <c r="F75" s="39">
        <f>INDEX('Jan Detail'!$X:$X, MATCH($A75,'Jan Detail'!$A:$A,0))</f>
        <v>0</v>
      </c>
      <c r="G75" s="39">
        <f>INDEX('Feb Detail'!$X:$X, MATCH($A75,'Feb Detail'!$A:$A,0))</f>
        <v>0</v>
      </c>
      <c r="H75" s="39">
        <f>INDEX('Mar Detail'!$X:$X, MATCH($A75,'Mar Detail'!$A:$A,0))</f>
        <v>0</v>
      </c>
      <c r="I75" s="39">
        <f>INDEX('Apr Detail'!$X:$X, MATCH($A75,'Apr Detail'!$A:$A,0))</f>
        <v>0</v>
      </c>
      <c r="J75" s="39">
        <f>INDEX('May Detail'!$X:$X, MATCH($A75,'May Detail'!$A:$A,0))</f>
        <v>0</v>
      </c>
      <c r="K75" s="39">
        <f>INDEX('Jun Detail'!$X:$X, MATCH($A75,'Jun Detail'!$A:$A,0))</f>
        <v>0</v>
      </c>
      <c r="L75" s="39">
        <f>INDEX('Jul Detail'!$X:$X, MATCH($A75,'Jul Detail'!$A:$A,0))</f>
        <v>0</v>
      </c>
      <c r="M75" s="61">
        <f t="shared" si="1"/>
        <v>0</v>
      </c>
    </row>
    <row r="76" spans="1:13" x14ac:dyDescent="0.25">
      <c r="A76" s="58">
        <f>'Dec Detail'!A78</f>
        <v>75</v>
      </c>
      <c r="B76" s="40" t="str">
        <f>IFERROR(INDEX(Attendance!$B:$B,MATCH($A76,Attendance!$A:$A,0)),"")&amp;""</f>
        <v/>
      </c>
      <c r="C76" s="40" t="str">
        <f>IFERROR(INDEX(Attendance!$C:$C,MATCH($A76,Attendance!$A:$A,0)),"")&amp;""</f>
        <v/>
      </c>
      <c r="D76" s="40" t="str">
        <f>IFERROR(INDEX(Attendance!$D:$D,MATCH($A76,Attendance!$A:$A,0)),"")&amp;""</f>
        <v/>
      </c>
      <c r="E76" s="40">
        <f>INDEX('Dec Detail'!$X:$X, MATCH($A76,'Dec Detail'!$A:$A,0))</f>
        <v>0</v>
      </c>
      <c r="F76" s="40">
        <f>INDEX('Jan Detail'!$X:$X, MATCH($A76,'Jan Detail'!$A:$A,0))</f>
        <v>0</v>
      </c>
      <c r="G76" s="40">
        <f>INDEX('Feb Detail'!$X:$X, MATCH($A76,'Feb Detail'!$A:$A,0))</f>
        <v>0</v>
      </c>
      <c r="H76" s="40">
        <f>INDEX('Mar Detail'!$X:$X, MATCH($A76,'Mar Detail'!$A:$A,0))</f>
        <v>0</v>
      </c>
      <c r="I76" s="40">
        <f>INDEX('Apr Detail'!$X:$X, MATCH($A76,'Apr Detail'!$A:$A,0))</f>
        <v>0</v>
      </c>
      <c r="J76" s="40">
        <f>INDEX('May Detail'!$X:$X, MATCH($A76,'May Detail'!$A:$A,0))</f>
        <v>0</v>
      </c>
      <c r="K76" s="40">
        <f>INDEX('Jun Detail'!$X:$X, MATCH($A76,'Jun Detail'!$A:$A,0))</f>
        <v>0</v>
      </c>
      <c r="L76" s="40">
        <f>INDEX('Jul Detail'!$X:$X, MATCH($A76,'Jul Detail'!$A:$A,0))</f>
        <v>0</v>
      </c>
      <c r="M76" s="62">
        <f t="shared" si="1"/>
        <v>0</v>
      </c>
    </row>
    <row r="77" spans="1:13" x14ac:dyDescent="0.25">
      <c r="A77" s="60">
        <f>'Dec Detail'!A79</f>
        <v>76</v>
      </c>
      <c r="B77" s="39" t="str">
        <f>IFERROR(INDEX(Attendance!$B:$B,MATCH($A77,Attendance!$A:$A,0)),"")&amp;""</f>
        <v/>
      </c>
      <c r="C77" s="39" t="str">
        <f>IFERROR(INDEX(Attendance!$C:$C,MATCH($A77,Attendance!$A:$A,0)),"")&amp;""</f>
        <v/>
      </c>
      <c r="D77" s="39" t="str">
        <f>IFERROR(INDEX(Attendance!$D:$D,MATCH($A77,Attendance!$A:$A,0)),"")&amp;""</f>
        <v/>
      </c>
      <c r="E77" s="39">
        <f>INDEX('Dec Detail'!$X:$X, MATCH($A77,'Dec Detail'!$A:$A,0))</f>
        <v>0</v>
      </c>
      <c r="F77" s="39">
        <f>INDEX('Jan Detail'!$X:$X, MATCH($A77,'Jan Detail'!$A:$A,0))</f>
        <v>0</v>
      </c>
      <c r="G77" s="39">
        <f>INDEX('Feb Detail'!$X:$X, MATCH($A77,'Feb Detail'!$A:$A,0))</f>
        <v>0</v>
      </c>
      <c r="H77" s="39">
        <f>INDEX('Mar Detail'!$X:$X, MATCH($A77,'Mar Detail'!$A:$A,0))</f>
        <v>0</v>
      </c>
      <c r="I77" s="39">
        <f>INDEX('Apr Detail'!$X:$X, MATCH($A77,'Apr Detail'!$A:$A,0))</f>
        <v>0</v>
      </c>
      <c r="J77" s="39">
        <f>INDEX('May Detail'!$X:$X, MATCH($A77,'May Detail'!$A:$A,0))</f>
        <v>0</v>
      </c>
      <c r="K77" s="39">
        <f>INDEX('Jun Detail'!$X:$X, MATCH($A77,'Jun Detail'!$A:$A,0))</f>
        <v>0</v>
      </c>
      <c r="L77" s="39">
        <f>INDEX('Jul Detail'!$X:$X, MATCH($A77,'Jul Detail'!$A:$A,0))</f>
        <v>0</v>
      </c>
      <c r="M77" s="61">
        <f t="shared" si="1"/>
        <v>0</v>
      </c>
    </row>
    <row r="78" spans="1:13" x14ac:dyDescent="0.25">
      <c r="A78" s="58">
        <f>'Dec Detail'!A80</f>
        <v>77</v>
      </c>
      <c r="B78" s="40" t="str">
        <f>IFERROR(INDEX(Attendance!$B:$B,MATCH($A78,Attendance!$A:$A,0)),"")&amp;""</f>
        <v/>
      </c>
      <c r="C78" s="40" t="str">
        <f>IFERROR(INDEX(Attendance!$C:$C,MATCH($A78,Attendance!$A:$A,0)),"")&amp;""</f>
        <v/>
      </c>
      <c r="D78" s="40" t="str">
        <f>IFERROR(INDEX(Attendance!$D:$D,MATCH($A78,Attendance!$A:$A,0)),"")&amp;""</f>
        <v/>
      </c>
      <c r="E78" s="40">
        <f>INDEX('Dec Detail'!$X:$X, MATCH($A78,'Dec Detail'!$A:$A,0))</f>
        <v>0</v>
      </c>
      <c r="F78" s="40">
        <f>INDEX('Jan Detail'!$X:$X, MATCH($A78,'Jan Detail'!$A:$A,0))</f>
        <v>0</v>
      </c>
      <c r="G78" s="40">
        <f>INDEX('Feb Detail'!$X:$X, MATCH($A78,'Feb Detail'!$A:$A,0))</f>
        <v>0</v>
      </c>
      <c r="H78" s="40">
        <f>INDEX('Mar Detail'!$X:$X, MATCH($A78,'Mar Detail'!$A:$A,0))</f>
        <v>0</v>
      </c>
      <c r="I78" s="40">
        <f>INDEX('Apr Detail'!$X:$X, MATCH($A78,'Apr Detail'!$A:$A,0))</f>
        <v>0</v>
      </c>
      <c r="J78" s="40">
        <f>INDEX('May Detail'!$X:$X, MATCH($A78,'May Detail'!$A:$A,0))</f>
        <v>0</v>
      </c>
      <c r="K78" s="40">
        <f>INDEX('Jun Detail'!$X:$X, MATCH($A78,'Jun Detail'!$A:$A,0))</f>
        <v>0</v>
      </c>
      <c r="L78" s="40">
        <f>INDEX('Jul Detail'!$X:$X, MATCH($A78,'Jul Detail'!$A:$A,0))</f>
        <v>0</v>
      </c>
      <c r="M78" s="62">
        <f t="shared" si="1"/>
        <v>0</v>
      </c>
    </row>
    <row r="79" spans="1:13" x14ac:dyDescent="0.25">
      <c r="A79" s="60">
        <f>'Dec Detail'!A81</f>
        <v>78</v>
      </c>
      <c r="B79" s="39" t="str">
        <f>IFERROR(INDEX(Attendance!$B:$B,MATCH($A79,Attendance!$A:$A,0)),"")&amp;""</f>
        <v/>
      </c>
      <c r="C79" s="39" t="str">
        <f>IFERROR(INDEX(Attendance!$C:$C,MATCH($A79,Attendance!$A:$A,0)),"")&amp;""</f>
        <v/>
      </c>
      <c r="D79" s="39" t="str">
        <f>IFERROR(INDEX(Attendance!$D:$D,MATCH($A79,Attendance!$A:$A,0)),"")&amp;""</f>
        <v/>
      </c>
      <c r="E79" s="39">
        <f>INDEX('Dec Detail'!$X:$X, MATCH($A79,'Dec Detail'!$A:$A,0))</f>
        <v>0</v>
      </c>
      <c r="F79" s="39">
        <f>INDEX('Jan Detail'!$X:$X, MATCH($A79,'Jan Detail'!$A:$A,0))</f>
        <v>0</v>
      </c>
      <c r="G79" s="39">
        <f>INDEX('Feb Detail'!$X:$X, MATCH($A79,'Feb Detail'!$A:$A,0))</f>
        <v>0</v>
      </c>
      <c r="H79" s="39">
        <f>INDEX('Mar Detail'!$X:$X, MATCH($A79,'Mar Detail'!$A:$A,0))</f>
        <v>0</v>
      </c>
      <c r="I79" s="39">
        <f>INDEX('Apr Detail'!$X:$X, MATCH($A79,'Apr Detail'!$A:$A,0))</f>
        <v>0</v>
      </c>
      <c r="J79" s="39">
        <f>INDEX('May Detail'!$X:$X, MATCH($A79,'May Detail'!$A:$A,0))</f>
        <v>0</v>
      </c>
      <c r="K79" s="39">
        <f>INDEX('Jun Detail'!$X:$X, MATCH($A79,'Jun Detail'!$A:$A,0))</f>
        <v>0</v>
      </c>
      <c r="L79" s="39">
        <f>INDEX('Jul Detail'!$X:$X, MATCH($A79,'Jul Detail'!$A:$A,0))</f>
        <v>0</v>
      </c>
      <c r="M79" s="61">
        <f t="shared" si="1"/>
        <v>0</v>
      </c>
    </row>
    <row r="80" spans="1:13" x14ac:dyDescent="0.25">
      <c r="A80" s="58">
        <f>'Dec Detail'!A82</f>
        <v>79</v>
      </c>
      <c r="B80" s="40" t="str">
        <f>IFERROR(INDEX(Attendance!$B:$B,MATCH($A80,Attendance!$A:$A,0)),"")&amp;""</f>
        <v/>
      </c>
      <c r="C80" s="40" t="str">
        <f>IFERROR(INDEX(Attendance!$C:$C,MATCH($A80,Attendance!$A:$A,0)),"")&amp;""</f>
        <v/>
      </c>
      <c r="D80" s="40" t="str">
        <f>IFERROR(INDEX(Attendance!$D:$D,MATCH($A80,Attendance!$A:$A,0)),"")&amp;""</f>
        <v/>
      </c>
      <c r="E80" s="40">
        <f>INDEX('Dec Detail'!$X:$X, MATCH($A80,'Dec Detail'!$A:$A,0))</f>
        <v>0</v>
      </c>
      <c r="F80" s="40">
        <f>INDEX('Jan Detail'!$X:$X, MATCH($A80,'Jan Detail'!$A:$A,0))</f>
        <v>0</v>
      </c>
      <c r="G80" s="40">
        <f>INDEX('Feb Detail'!$X:$X, MATCH($A80,'Feb Detail'!$A:$A,0))</f>
        <v>0</v>
      </c>
      <c r="H80" s="40">
        <f>INDEX('Mar Detail'!$X:$X, MATCH($A80,'Mar Detail'!$A:$A,0))</f>
        <v>0</v>
      </c>
      <c r="I80" s="40">
        <f>INDEX('Apr Detail'!$X:$X, MATCH($A80,'Apr Detail'!$A:$A,0))</f>
        <v>0</v>
      </c>
      <c r="J80" s="40">
        <f>INDEX('May Detail'!$X:$X, MATCH($A80,'May Detail'!$A:$A,0))</f>
        <v>0</v>
      </c>
      <c r="K80" s="40">
        <f>INDEX('Jun Detail'!$X:$X, MATCH($A80,'Jun Detail'!$A:$A,0))</f>
        <v>0</v>
      </c>
      <c r="L80" s="40">
        <f>INDEX('Jul Detail'!$X:$X, MATCH($A80,'Jul Detail'!$A:$A,0))</f>
        <v>0</v>
      </c>
      <c r="M80" s="62">
        <f t="shared" si="1"/>
        <v>0</v>
      </c>
    </row>
    <row r="81" spans="1:13" x14ac:dyDescent="0.25">
      <c r="A81" s="60">
        <f>'Dec Detail'!A83</f>
        <v>80</v>
      </c>
      <c r="B81" s="39" t="str">
        <f>IFERROR(INDEX(Attendance!$B:$B,MATCH($A81,Attendance!$A:$A,0)),"")&amp;""</f>
        <v/>
      </c>
      <c r="C81" s="39" t="str">
        <f>IFERROR(INDEX(Attendance!$C:$C,MATCH($A81,Attendance!$A:$A,0)),"")&amp;""</f>
        <v/>
      </c>
      <c r="D81" s="39" t="str">
        <f>IFERROR(INDEX(Attendance!$D:$D,MATCH($A81,Attendance!$A:$A,0)),"")&amp;""</f>
        <v/>
      </c>
      <c r="E81" s="39">
        <f>INDEX('Dec Detail'!$X:$X, MATCH($A81,'Dec Detail'!$A:$A,0))</f>
        <v>0</v>
      </c>
      <c r="F81" s="39">
        <f>INDEX('Jan Detail'!$X:$X, MATCH($A81,'Jan Detail'!$A:$A,0))</f>
        <v>0</v>
      </c>
      <c r="G81" s="39">
        <f>INDEX('Feb Detail'!$X:$X, MATCH($A81,'Feb Detail'!$A:$A,0))</f>
        <v>0</v>
      </c>
      <c r="H81" s="39">
        <f>INDEX('Mar Detail'!$X:$X, MATCH($A81,'Mar Detail'!$A:$A,0))</f>
        <v>0</v>
      </c>
      <c r="I81" s="39">
        <f>INDEX('Apr Detail'!$X:$X, MATCH($A81,'Apr Detail'!$A:$A,0))</f>
        <v>0</v>
      </c>
      <c r="J81" s="39">
        <f>INDEX('May Detail'!$X:$X, MATCH($A81,'May Detail'!$A:$A,0))</f>
        <v>0</v>
      </c>
      <c r="K81" s="39">
        <f>INDEX('Jun Detail'!$X:$X, MATCH($A81,'Jun Detail'!$A:$A,0))</f>
        <v>0</v>
      </c>
      <c r="L81" s="39">
        <f>INDEX('Jul Detail'!$X:$X, MATCH($A81,'Jul Detail'!$A:$A,0))</f>
        <v>0</v>
      </c>
      <c r="M81" s="61">
        <f t="shared" si="1"/>
        <v>0</v>
      </c>
    </row>
    <row r="82" spans="1:13" x14ac:dyDescent="0.25">
      <c r="A82" s="58">
        <f>'Dec Detail'!A84</f>
        <v>81</v>
      </c>
      <c r="B82" s="40" t="str">
        <f>IFERROR(INDEX(Attendance!$B:$B,MATCH($A82,Attendance!$A:$A,0)),"")&amp;""</f>
        <v/>
      </c>
      <c r="C82" s="40" t="str">
        <f>IFERROR(INDEX(Attendance!$C:$C,MATCH($A82,Attendance!$A:$A,0)),"")&amp;""</f>
        <v/>
      </c>
      <c r="D82" s="40" t="str">
        <f>IFERROR(INDEX(Attendance!$D:$D,MATCH($A82,Attendance!$A:$A,0)),"")&amp;""</f>
        <v/>
      </c>
      <c r="E82" s="40">
        <f>INDEX('Dec Detail'!$X:$X, MATCH($A82,'Dec Detail'!$A:$A,0))</f>
        <v>0</v>
      </c>
      <c r="F82" s="40">
        <f>INDEX('Jan Detail'!$X:$X, MATCH($A82,'Jan Detail'!$A:$A,0))</f>
        <v>0</v>
      </c>
      <c r="G82" s="40">
        <f>INDEX('Feb Detail'!$X:$X, MATCH($A82,'Feb Detail'!$A:$A,0))</f>
        <v>0</v>
      </c>
      <c r="H82" s="40">
        <f>INDEX('Mar Detail'!$X:$X, MATCH($A82,'Mar Detail'!$A:$A,0))</f>
        <v>0</v>
      </c>
      <c r="I82" s="40">
        <f>INDEX('Apr Detail'!$X:$X, MATCH($A82,'Apr Detail'!$A:$A,0))</f>
        <v>0</v>
      </c>
      <c r="J82" s="40">
        <f>INDEX('May Detail'!$X:$X, MATCH($A82,'May Detail'!$A:$A,0))</f>
        <v>0</v>
      </c>
      <c r="K82" s="40">
        <f>INDEX('Jun Detail'!$X:$X, MATCH($A82,'Jun Detail'!$A:$A,0))</f>
        <v>0</v>
      </c>
      <c r="L82" s="40">
        <f>INDEX('Jul Detail'!$X:$X, MATCH($A82,'Jul Detail'!$A:$A,0))</f>
        <v>0</v>
      </c>
      <c r="M82" s="62">
        <f t="shared" si="1"/>
        <v>0</v>
      </c>
    </row>
    <row r="83" spans="1:13" x14ac:dyDescent="0.25">
      <c r="A83" s="60">
        <f>'Dec Detail'!A85</f>
        <v>82</v>
      </c>
      <c r="B83" s="39" t="str">
        <f>IFERROR(INDEX(Attendance!$B:$B,MATCH($A83,Attendance!$A:$A,0)),"")&amp;""</f>
        <v/>
      </c>
      <c r="C83" s="39" t="str">
        <f>IFERROR(INDEX(Attendance!$C:$C,MATCH($A83,Attendance!$A:$A,0)),"")&amp;""</f>
        <v/>
      </c>
      <c r="D83" s="39" t="str">
        <f>IFERROR(INDEX(Attendance!$D:$D,MATCH($A83,Attendance!$A:$A,0)),"")&amp;""</f>
        <v/>
      </c>
      <c r="E83" s="39">
        <f>INDEX('Dec Detail'!$X:$X, MATCH($A83,'Dec Detail'!$A:$A,0))</f>
        <v>0</v>
      </c>
      <c r="F83" s="39">
        <f>INDEX('Jan Detail'!$X:$X, MATCH($A83,'Jan Detail'!$A:$A,0))</f>
        <v>0</v>
      </c>
      <c r="G83" s="39">
        <f>INDEX('Feb Detail'!$X:$X, MATCH($A83,'Feb Detail'!$A:$A,0))</f>
        <v>0</v>
      </c>
      <c r="H83" s="39">
        <f>INDEX('Mar Detail'!$X:$X, MATCH($A83,'Mar Detail'!$A:$A,0))</f>
        <v>0</v>
      </c>
      <c r="I83" s="39">
        <f>INDEX('Apr Detail'!$X:$X, MATCH($A83,'Apr Detail'!$A:$A,0))</f>
        <v>0</v>
      </c>
      <c r="J83" s="39">
        <f>INDEX('May Detail'!$X:$X, MATCH($A83,'May Detail'!$A:$A,0))</f>
        <v>0</v>
      </c>
      <c r="K83" s="39">
        <f>INDEX('Jun Detail'!$X:$X, MATCH($A83,'Jun Detail'!$A:$A,0))</f>
        <v>0</v>
      </c>
      <c r="L83" s="39">
        <f>INDEX('Jul Detail'!$X:$X, MATCH($A83,'Jul Detail'!$A:$A,0))</f>
        <v>0</v>
      </c>
      <c r="M83" s="61">
        <f t="shared" si="1"/>
        <v>0</v>
      </c>
    </row>
    <row r="84" spans="1:13" x14ac:dyDescent="0.25">
      <c r="A84" s="58">
        <f>'Dec Detail'!A86</f>
        <v>83</v>
      </c>
      <c r="B84" s="40" t="str">
        <f>IFERROR(INDEX(Attendance!$B:$B,MATCH($A84,Attendance!$A:$A,0)),"")&amp;""</f>
        <v/>
      </c>
      <c r="C84" s="40" t="str">
        <f>IFERROR(INDEX(Attendance!$C:$C,MATCH($A84,Attendance!$A:$A,0)),"")&amp;""</f>
        <v/>
      </c>
      <c r="D84" s="40" t="str">
        <f>IFERROR(INDEX(Attendance!$D:$D,MATCH($A84,Attendance!$A:$A,0)),"")&amp;""</f>
        <v/>
      </c>
      <c r="E84" s="40">
        <f>INDEX('Dec Detail'!$X:$X, MATCH($A84,'Dec Detail'!$A:$A,0))</f>
        <v>0</v>
      </c>
      <c r="F84" s="40">
        <f>INDEX('Jan Detail'!$X:$X, MATCH($A84,'Jan Detail'!$A:$A,0))</f>
        <v>0</v>
      </c>
      <c r="G84" s="40">
        <f>INDEX('Feb Detail'!$X:$X, MATCH($A84,'Feb Detail'!$A:$A,0))</f>
        <v>0</v>
      </c>
      <c r="H84" s="40">
        <f>INDEX('Mar Detail'!$X:$X, MATCH($A84,'Mar Detail'!$A:$A,0))</f>
        <v>0</v>
      </c>
      <c r="I84" s="40">
        <f>INDEX('Apr Detail'!$X:$X, MATCH($A84,'Apr Detail'!$A:$A,0))</f>
        <v>0</v>
      </c>
      <c r="J84" s="40">
        <f>INDEX('May Detail'!$X:$X, MATCH($A84,'May Detail'!$A:$A,0))</f>
        <v>0</v>
      </c>
      <c r="K84" s="40">
        <f>INDEX('Jun Detail'!$X:$X, MATCH($A84,'Jun Detail'!$A:$A,0))</f>
        <v>0</v>
      </c>
      <c r="L84" s="40">
        <f>INDEX('Jul Detail'!$X:$X, MATCH($A84,'Jul Detail'!$A:$A,0))</f>
        <v>0</v>
      </c>
      <c r="M84" s="62">
        <f t="shared" si="1"/>
        <v>0</v>
      </c>
    </row>
    <row r="85" spans="1:13" x14ac:dyDescent="0.25">
      <c r="A85" s="60">
        <f>'Dec Detail'!A87</f>
        <v>84</v>
      </c>
      <c r="B85" s="39" t="str">
        <f>IFERROR(INDEX(Attendance!$B:$B,MATCH($A85,Attendance!$A:$A,0)),"")&amp;""</f>
        <v/>
      </c>
      <c r="C85" s="39" t="str">
        <f>IFERROR(INDEX(Attendance!$C:$C,MATCH($A85,Attendance!$A:$A,0)),"")&amp;""</f>
        <v/>
      </c>
      <c r="D85" s="39" t="str">
        <f>IFERROR(INDEX(Attendance!$D:$D,MATCH($A85,Attendance!$A:$A,0)),"")&amp;""</f>
        <v/>
      </c>
      <c r="E85" s="39">
        <f>INDEX('Dec Detail'!$X:$X, MATCH($A85,'Dec Detail'!$A:$A,0))</f>
        <v>0</v>
      </c>
      <c r="F85" s="39">
        <f>INDEX('Jan Detail'!$X:$X, MATCH($A85,'Jan Detail'!$A:$A,0))</f>
        <v>0</v>
      </c>
      <c r="G85" s="39">
        <f>INDEX('Feb Detail'!$X:$X, MATCH($A85,'Feb Detail'!$A:$A,0))</f>
        <v>0</v>
      </c>
      <c r="H85" s="39">
        <f>INDEX('Mar Detail'!$X:$X, MATCH($A85,'Mar Detail'!$A:$A,0))</f>
        <v>0</v>
      </c>
      <c r="I85" s="39">
        <f>INDEX('Apr Detail'!$X:$X, MATCH($A85,'Apr Detail'!$A:$A,0))</f>
        <v>0</v>
      </c>
      <c r="J85" s="39">
        <f>INDEX('May Detail'!$X:$X, MATCH($A85,'May Detail'!$A:$A,0))</f>
        <v>0</v>
      </c>
      <c r="K85" s="39">
        <f>INDEX('Jun Detail'!$X:$X, MATCH($A85,'Jun Detail'!$A:$A,0))</f>
        <v>0</v>
      </c>
      <c r="L85" s="39">
        <f>INDEX('Jul Detail'!$X:$X, MATCH($A85,'Jul Detail'!$A:$A,0))</f>
        <v>0</v>
      </c>
      <c r="M85" s="61">
        <f t="shared" si="1"/>
        <v>0</v>
      </c>
    </row>
    <row r="86" spans="1:13" x14ac:dyDescent="0.25">
      <c r="A86" s="58">
        <f>'Dec Detail'!A88</f>
        <v>85</v>
      </c>
      <c r="B86" s="40" t="str">
        <f>IFERROR(INDEX(Attendance!$B:$B,MATCH($A86,Attendance!$A:$A,0)),"")&amp;""</f>
        <v/>
      </c>
      <c r="C86" s="40" t="str">
        <f>IFERROR(INDEX(Attendance!$C:$C,MATCH($A86,Attendance!$A:$A,0)),"")&amp;""</f>
        <v/>
      </c>
      <c r="D86" s="40" t="str">
        <f>IFERROR(INDEX(Attendance!$D:$D,MATCH($A86,Attendance!$A:$A,0)),"")&amp;""</f>
        <v/>
      </c>
      <c r="E86" s="40">
        <f>INDEX('Dec Detail'!$X:$X, MATCH($A86,'Dec Detail'!$A:$A,0))</f>
        <v>0</v>
      </c>
      <c r="F86" s="40">
        <f>INDEX('Jan Detail'!$X:$X, MATCH($A86,'Jan Detail'!$A:$A,0))</f>
        <v>0</v>
      </c>
      <c r="G86" s="40">
        <f>INDEX('Feb Detail'!$X:$X, MATCH($A86,'Feb Detail'!$A:$A,0))</f>
        <v>0</v>
      </c>
      <c r="H86" s="40">
        <f>INDEX('Mar Detail'!$X:$X, MATCH($A86,'Mar Detail'!$A:$A,0))</f>
        <v>0</v>
      </c>
      <c r="I86" s="40">
        <f>INDEX('Apr Detail'!$X:$X, MATCH($A86,'Apr Detail'!$A:$A,0))</f>
        <v>0</v>
      </c>
      <c r="J86" s="40">
        <f>INDEX('May Detail'!$X:$X, MATCH($A86,'May Detail'!$A:$A,0))</f>
        <v>0</v>
      </c>
      <c r="K86" s="40">
        <f>INDEX('Jun Detail'!$X:$X, MATCH($A86,'Jun Detail'!$A:$A,0))</f>
        <v>0</v>
      </c>
      <c r="L86" s="40">
        <f>INDEX('Jul Detail'!$X:$X, MATCH($A86,'Jul Detail'!$A:$A,0))</f>
        <v>0</v>
      </c>
      <c r="M86" s="62">
        <f t="shared" si="1"/>
        <v>0</v>
      </c>
    </row>
    <row r="87" spans="1:13" x14ac:dyDescent="0.25">
      <c r="A87" s="60">
        <f>'Dec Detail'!A89</f>
        <v>86</v>
      </c>
      <c r="B87" s="39" t="str">
        <f>IFERROR(INDEX(Attendance!$B:$B,MATCH($A87,Attendance!$A:$A,0)),"")&amp;""</f>
        <v/>
      </c>
      <c r="C87" s="39" t="str">
        <f>IFERROR(INDEX(Attendance!$C:$C,MATCH($A87,Attendance!$A:$A,0)),"")&amp;""</f>
        <v/>
      </c>
      <c r="D87" s="39" t="str">
        <f>IFERROR(INDEX(Attendance!$D:$D,MATCH($A87,Attendance!$A:$A,0)),"")&amp;""</f>
        <v/>
      </c>
      <c r="E87" s="39">
        <f>INDEX('Dec Detail'!$X:$X, MATCH($A87,'Dec Detail'!$A:$A,0))</f>
        <v>0</v>
      </c>
      <c r="F87" s="39">
        <f>INDEX('Jan Detail'!$X:$X, MATCH($A87,'Jan Detail'!$A:$A,0))</f>
        <v>0</v>
      </c>
      <c r="G87" s="39">
        <f>INDEX('Feb Detail'!$X:$X, MATCH($A87,'Feb Detail'!$A:$A,0))</f>
        <v>0</v>
      </c>
      <c r="H87" s="39">
        <f>INDEX('Mar Detail'!$X:$X, MATCH($A87,'Mar Detail'!$A:$A,0))</f>
        <v>0</v>
      </c>
      <c r="I87" s="39">
        <f>INDEX('Apr Detail'!$X:$X, MATCH($A87,'Apr Detail'!$A:$A,0))</f>
        <v>0</v>
      </c>
      <c r="J87" s="39">
        <f>INDEX('May Detail'!$X:$X, MATCH($A87,'May Detail'!$A:$A,0))</f>
        <v>0</v>
      </c>
      <c r="K87" s="39">
        <f>INDEX('Jun Detail'!$X:$X, MATCH($A87,'Jun Detail'!$A:$A,0))</f>
        <v>0</v>
      </c>
      <c r="L87" s="39">
        <f>INDEX('Jul Detail'!$X:$X, MATCH($A87,'Jul Detail'!$A:$A,0))</f>
        <v>0</v>
      </c>
      <c r="M87" s="61">
        <f t="shared" si="1"/>
        <v>0</v>
      </c>
    </row>
    <row r="88" spans="1:13" x14ac:dyDescent="0.25">
      <c r="A88" s="58">
        <f>'Dec Detail'!A90</f>
        <v>87</v>
      </c>
      <c r="B88" s="40" t="str">
        <f>IFERROR(INDEX(Attendance!$B:$B,MATCH($A88,Attendance!$A:$A,0)),"")&amp;""</f>
        <v/>
      </c>
      <c r="C88" s="40" t="str">
        <f>IFERROR(INDEX(Attendance!$C:$C,MATCH($A88,Attendance!$A:$A,0)),"")&amp;""</f>
        <v/>
      </c>
      <c r="D88" s="40" t="str">
        <f>IFERROR(INDEX(Attendance!$D:$D,MATCH($A88,Attendance!$A:$A,0)),"")&amp;""</f>
        <v/>
      </c>
      <c r="E88" s="40">
        <f>INDEX('Dec Detail'!$X:$X, MATCH($A88,'Dec Detail'!$A:$A,0))</f>
        <v>0</v>
      </c>
      <c r="F88" s="40">
        <f>INDEX('Jan Detail'!$X:$X, MATCH($A88,'Jan Detail'!$A:$A,0))</f>
        <v>0</v>
      </c>
      <c r="G88" s="40">
        <f>INDEX('Feb Detail'!$X:$X, MATCH($A88,'Feb Detail'!$A:$A,0))</f>
        <v>0</v>
      </c>
      <c r="H88" s="40">
        <f>INDEX('Mar Detail'!$X:$X, MATCH($A88,'Mar Detail'!$A:$A,0))</f>
        <v>0</v>
      </c>
      <c r="I88" s="40">
        <f>INDEX('Apr Detail'!$X:$X, MATCH($A88,'Apr Detail'!$A:$A,0))</f>
        <v>0</v>
      </c>
      <c r="J88" s="40">
        <f>INDEX('May Detail'!$X:$X, MATCH($A88,'May Detail'!$A:$A,0))</f>
        <v>0</v>
      </c>
      <c r="K88" s="40">
        <f>INDEX('Jun Detail'!$X:$X, MATCH($A88,'Jun Detail'!$A:$A,0))</f>
        <v>0</v>
      </c>
      <c r="L88" s="40">
        <f>INDEX('Jul Detail'!$X:$X, MATCH($A88,'Jul Detail'!$A:$A,0))</f>
        <v>0</v>
      </c>
      <c r="M88" s="62">
        <f t="shared" si="1"/>
        <v>0</v>
      </c>
    </row>
    <row r="89" spans="1:13" x14ac:dyDescent="0.25">
      <c r="A89" s="60">
        <f>'Dec Detail'!A91</f>
        <v>88</v>
      </c>
      <c r="B89" s="39" t="str">
        <f>IFERROR(INDEX(Attendance!$B:$B,MATCH($A89,Attendance!$A:$A,0)),"")&amp;""</f>
        <v/>
      </c>
      <c r="C89" s="39" t="str">
        <f>IFERROR(INDEX(Attendance!$C:$C,MATCH($A89,Attendance!$A:$A,0)),"")&amp;""</f>
        <v/>
      </c>
      <c r="D89" s="39" t="str">
        <f>IFERROR(INDEX(Attendance!$D:$D,MATCH($A89,Attendance!$A:$A,0)),"")&amp;""</f>
        <v/>
      </c>
      <c r="E89" s="39">
        <f>INDEX('Dec Detail'!$X:$X, MATCH($A89,'Dec Detail'!$A:$A,0))</f>
        <v>0</v>
      </c>
      <c r="F89" s="39">
        <f>INDEX('Jan Detail'!$X:$X, MATCH($A89,'Jan Detail'!$A:$A,0))</f>
        <v>0</v>
      </c>
      <c r="G89" s="39">
        <f>INDEX('Feb Detail'!$X:$X, MATCH($A89,'Feb Detail'!$A:$A,0))</f>
        <v>0</v>
      </c>
      <c r="H89" s="39">
        <f>INDEX('Mar Detail'!$X:$X, MATCH($A89,'Mar Detail'!$A:$A,0))</f>
        <v>0</v>
      </c>
      <c r="I89" s="39">
        <f>INDEX('Apr Detail'!$X:$X, MATCH($A89,'Apr Detail'!$A:$A,0))</f>
        <v>0</v>
      </c>
      <c r="J89" s="39">
        <f>INDEX('May Detail'!$X:$X, MATCH($A89,'May Detail'!$A:$A,0))</f>
        <v>0</v>
      </c>
      <c r="K89" s="39">
        <f>INDEX('Jun Detail'!$X:$X, MATCH($A89,'Jun Detail'!$A:$A,0))</f>
        <v>0</v>
      </c>
      <c r="L89" s="39">
        <f>INDEX('Jul Detail'!$X:$X, MATCH($A89,'Jul Detail'!$A:$A,0))</f>
        <v>0</v>
      </c>
      <c r="M89" s="61">
        <f t="shared" si="1"/>
        <v>0</v>
      </c>
    </row>
    <row r="90" spans="1:13" x14ac:dyDescent="0.25">
      <c r="A90" s="58">
        <f>'Dec Detail'!A92</f>
        <v>89</v>
      </c>
      <c r="B90" s="40" t="str">
        <f>IFERROR(INDEX(Attendance!$B:$B,MATCH($A90,Attendance!$A:$A,0)),"")&amp;""</f>
        <v/>
      </c>
      <c r="C90" s="40" t="str">
        <f>IFERROR(INDEX(Attendance!$C:$C,MATCH($A90,Attendance!$A:$A,0)),"")&amp;""</f>
        <v/>
      </c>
      <c r="D90" s="40" t="str">
        <f>IFERROR(INDEX(Attendance!$D:$D,MATCH($A90,Attendance!$A:$A,0)),"")&amp;""</f>
        <v/>
      </c>
      <c r="E90" s="40">
        <f>INDEX('Dec Detail'!$X:$X, MATCH($A90,'Dec Detail'!$A:$A,0))</f>
        <v>0</v>
      </c>
      <c r="F90" s="40">
        <f>INDEX('Jan Detail'!$X:$X, MATCH($A90,'Jan Detail'!$A:$A,0))</f>
        <v>0</v>
      </c>
      <c r="G90" s="40">
        <f>INDEX('Feb Detail'!$X:$X, MATCH($A90,'Feb Detail'!$A:$A,0))</f>
        <v>0</v>
      </c>
      <c r="H90" s="40">
        <f>INDEX('Mar Detail'!$X:$X, MATCH($A90,'Mar Detail'!$A:$A,0))</f>
        <v>0</v>
      </c>
      <c r="I90" s="40">
        <f>INDEX('Apr Detail'!$X:$X, MATCH($A90,'Apr Detail'!$A:$A,0))</f>
        <v>0</v>
      </c>
      <c r="J90" s="40">
        <f>INDEX('May Detail'!$X:$X, MATCH($A90,'May Detail'!$A:$A,0))</f>
        <v>0</v>
      </c>
      <c r="K90" s="40">
        <f>INDEX('Jun Detail'!$X:$X, MATCH($A90,'Jun Detail'!$A:$A,0))</f>
        <v>0</v>
      </c>
      <c r="L90" s="40">
        <f>INDEX('Jul Detail'!$X:$X, MATCH($A90,'Jul Detail'!$A:$A,0))</f>
        <v>0</v>
      </c>
      <c r="M90" s="62">
        <f t="shared" si="1"/>
        <v>0</v>
      </c>
    </row>
    <row r="91" spans="1:13" x14ac:dyDescent="0.25">
      <c r="A91" s="60">
        <f>'Dec Detail'!A93</f>
        <v>90</v>
      </c>
      <c r="B91" s="39" t="str">
        <f>IFERROR(INDEX(Attendance!$B:$B,MATCH($A91,Attendance!$A:$A,0)),"")&amp;""</f>
        <v/>
      </c>
      <c r="C91" s="39" t="str">
        <f>IFERROR(INDEX(Attendance!$C:$C,MATCH($A91,Attendance!$A:$A,0)),"")&amp;""</f>
        <v/>
      </c>
      <c r="D91" s="39" t="str">
        <f>IFERROR(INDEX(Attendance!$D:$D,MATCH($A91,Attendance!$A:$A,0)),"")&amp;""</f>
        <v/>
      </c>
      <c r="E91" s="39">
        <f>INDEX('Dec Detail'!$X:$X, MATCH($A91,'Dec Detail'!$A:$A,0))</f>
        <v>0</v>
      </c>
      <c r="F91" s="39">
        <f>INDEX('Jan Detail'!$X:$X, MATCH($A91,'Jan Detail'!$A:$A,0))</f>
        <v>0</v>
      </c>
      <c r="G91" s="39">
        <f>INDEX('Feb Detail'!$X:$X, MATCH($A91,'Feb Detail'!$A:$A,0))</f>
        <v>0</v>
      </c>
      <c r="H91" s="39">
        <f>INDEX('Mar Detail'!$X:$X, MATCH($A91,'Mar Detail'!$A:$A,0))</f>
        <v>0</v>
      </c>
      <c r="I91" s="39">
        <f>INDEX('Apr Detail'!$X:$X, MATCH($A91,'Apr Detail'!$A:$A,0))</f>
        <v>0</v>
      </c>
      <c r="J91" s="39">
        <f>INDEX('May Detail'!$X:$X, MATCH($A91,'May Detail'!$A:$A,0))</f>
        <v>0</v>
      </c>
      <c r="K91" s="39">
        <f>INDEX('Jun Detail'!$X:$X, MATCH($A91,'Jun Detail'!$A:$A,0))</f>
        <v>0</v>
      </c>
      <c r="L91" s="39">
        <f>INDEX('Jul Detail'!$X:$X, MATCH($A91,'Jul Detail'!$A:$A,0))</f>
        <v>0</v>
      </c>
      <c r="M91" s="61">
        <f t="shared" si="1"/>
        <v>0</v>
      </c>
    </row>
    <row r="92" spans="1:13" x14ac:dyDescent="0.25">
      <c r="A92" s="58">
        <f>'Dec Detail'!A94</f>
        <v>91</v>
      </c>
      <c r="B92" s="40" t="str">
        <f>IFERROR(INDEX(Attendance!$B:$B,MATCH($A92,Attendance!$A:$A,0)),"")&amp;""</f>
        <v/>
      </c>
      <c r="C92" s="40" t="str">
        <f>IFERROR(INDEX(Attendance!$C:$C,MATCH($A92,Attendance!$A:$A,0)),"")&amp;""</f>
        <v/>
      </c>
      <c r="D92" s="40" t="str">
        <f>IFERROR(INDEX(Attendance!$D:$D,MATCH($A92,Attendance!$A:$A,0)),"")&amp;""</f>
        <v/>
      </c>
      <c r="E92" s="40">
        <f>INDEX('Dec Detail'!$X:$X, MATCH($A92,'Dec Detail'!$A:$A,0))</f>
        <v>0</v>
      </c>
      <c r="F92" s="40">
        <f>INDEX('Jan Detail'!$X:$X, MATCH($A92,'Jan Detail'!$A:$A,0))</f>
        <v>0</v>
      </c>
      <c r="G92" s="40">
        <f>INDEX('Feb Detail'!$X:$X, MATCH($A92,'Feb Detail'!$A:$A,0))</f>
        <v>0</v>
      </c>
      <c r="H92" s="40">
        <f>INDEX('Mar Detail'!$X:$X, MATCH($A92,'Mar Detail'!$A:$A,0))</f>
        <v>0</v>
      </c>
      <c r="I92" s="40">
        <f>INDEX('Apr Detail'!$X:$X, MATCH($A92,'Apr Detail'!$A:$A,0))</f>
        <v>0</v>
      </c>
      <c r="J92" s="40">
        <f>INDEX('May Detail'!$X:$X, MATCH($A92,'May Detail'!$A:$A,0))</f>
        <v>0</v>
      </c>
      <c r="K92" s="40">
        <f>INDEX('Jun Detail'!$X:$X, MATCH($A92,'Jun Detail'!$A:$A,0))</f>
        <v>0</v>
      </c>
      <c r="L92" s="40">
        <f>INDEX('Jul Detail'!$X:$X, MATCH($A92,'Jul Detail'!$A:$A,0))</f>
        <v>0</v>
      </c>
      <c r="M92" s="62">
        <f t="shared" si="1"/>
        <v>0</v>
      </c>
    </row>
    <row r="93" spans="1:13" x14ac:dyDescent="0.25">
      <c r="A93" s="60">
        <f>'Dec Detail'!A95</f>
        <v>92</v>
      </c>
      <c r="B93" s="39" t="str">
        <f>IFERROR(INDEX(Attendance!$B:$B,MATCH($A93,Attendance!$A:$A,0)),"")&amp;""</f>
        <v/>
      </c>
      <c r="C93" s="39" t="str">
        <f>IFERROR(INDEX(Attendance!$C:$C,MATCH($A93,Attendance!$A:$A,0)),"")&amp;""</f>
        <v/>
      </c>
      <c r="D93" s="39" t="str">
        <f>IFERROR(INDEX(Attendance!$D:$D,MATCH($A93,Attendance!$A:$A,0)),"")&amp;""</f>
        <v/>
      </c>
      <c r="E93" s="39">
        <f>INDEX('Dec Detail'!$X:$X, MATCH($A93,'Dec Detail'!$A:$A,0))</f>
        <v>0</v>
      </c>
      <c r="F93" s="39">
        <f>INDEX('Jan Detail'!$X:$X, MATCH($A93,'Jan Detail'!$A:$A,0))</f>
        <v>0</v>
      </c>
      <c r="G93" s="39">
        <f>INDEX('Feb Detail'!$X:$X, MATCH($A93,'Feb Detail'!$A:$A,0))</f>
        <v>0</v>
      </c>
      <c r="H93" s="39">
        <f>INDEX('Mar Detail'!$X:$X, MATCH($A93,'Mar Detail'!$A:$A,0))</f>
        <v>0</v>
      </c>
      <c r="I93" s="39">
        <f>INDEX('Apr Detail'!$X:$X, MATCH($A93,'Apr Detail'!$A:$A,0))</f>
        <v>0</v>
      </c>
      <c r="J93" s="39">
        <f>INDEX('May Detail'!$X:$X, MATCH($A93,'May Detail'!$A:$A,0))</f>
        <v>0</v>
      </c>
      <c r="K93" s="39">
        <f>INDEX('Jun Detail'!$X:$X, MATCH($A93,'Jun Detail'!$A:$A,0))</f>
        <v>0</v>
      </c>
      <c r="L93" s="39">
        <f>INDEX('Jul Detail'!$X:$X, MATCH($A93,'Jul Detail'!$A:$A,0))</f>
        <v>0</v>
      </c>
      <c r="M93" s="61">
        <f t="shared" si="1"/>
        <v>0</v>
      </c>
    </row>
    <row r="94" spans="1:13" x14ac:dyDescent="0.25">
      <c r="A94" s="58">
        <f>'Dec Detail'!A96</f>
        <v>93</v>
      </c>
      <c r="B94" s="40" t="str">
        <f>IFERROR(INDEX(Attendance!$B:$B,MATCH($A94,Attendance!$A:$A,0)),"")&amp;""</f>
        <v/>
      </c>
      <c r="C94" s="40" t="str">
        <f>IFERROR(INDEX(Attendance!$C:$C,MATCH($A94,Attendance!$A:$A,0)),"")&amp;""</f>
        <v/>
      </c>
      <c r="D94" s="40" t="str">
        <f>IFERROR(INDEX(Attendance!$D:$D,MATCH($A94,Attendance!$A:$A,0)),"")&amp;""</f>
        <v/>
      </c>
      <c r="E94" s="40">
        <f>INDEX('Dec Detail'!$X:$X, MATCH($A94,'Dec Detail'!$A:$A,0))</f>
        <v>0</v>
      </c>
      <c r="F94" s="40">
        <f>INDEX('Jan Detail'!$X:$X, MATCH($A94,'Jan Detail'!$A:$A,0))</f>
        <v>0</v>
      </c>
      <c r="G94" s="40">
        <f>INDEX('Feb Detail'!$X:$X, MATCH($A94,'Feb Detail'!$A:$A,0))</f>
        <v>0</v>
      </c>
      <c r="H94" s="40">
        <f>INDEX('Mar Detail'!$X:$X, MATCH($A94,'Mar Detail'!$A:$A,0))</f>
        <v>0</v>
      </c>
      <c r="I94" s="40">
        <f>INDEX('Apr Detail'!$X:$X, MATCH($A94,'Apr Detail'!$A:$A,0))</f>
        <v>0</v>
      </c>
      <c r="J94" s="40">
        <f>INDEX('May Detail'!$X:$X, MATCH($A94,'May Detail'!$A:$A,0))</f>
        <v>0</v>
      </c>
      <c r="K94" s="40">
        <f>INDEX('Jun Detail'!$X:$X, MATCH($A94,'Jun Detail'!$A:$A,0))</f>
        <v>0</v>
      </c>
      <c r="L94" s="40">
        <f>INDEX('Jul Detail'!$X:$X, MATCH($A94,'Jul Detail'!$A:$A,0))</f>
        <v>0</v>
      </c>
      <c r="M94" s="62">
        <f t="shared" si="1"/>
        <v>0</v>
      </c>
    </row>
    <row r="95" spans="1:13" x14ac:dyDescent="0.25">
      <c r="A95" s="60">
        <f>'Dec Detail'!A97</f>
        <v>94</v>
      </c>
      <c r="B95" s="39" t="str">
        <f>IFERROR(INDEX(Attendance!$B:$B,MATCH($A95,Attendance!$A:$A,0)),"")&amp;""</f>
        <v/>
      </c>
      <c r="C95" s="39" t="str">
        <f>IFERROR(INDEX(Attendance!$C:$C,MATCH($A95,Attendance!$A:$A,0)),"")&amp;""</f>
        <v/>
      </c>
      <c r="D95" s="39" t="str">
        <f>IFERROR(INDEX(Attendance!$D:$D,MATCH($A95,Attendance!$A:$A,0)),"")&amp;""</f>
        <v/>
      </c>
      <c r="E95" s="39">
        <f>INDEX('Dec Detail'!$X:$X, MATCH($A95,'Dec Detail'!$A:$A,0))</f>
        <v>0</v>
      </c>
      <c r="F95" s="39">
        <f>INDEX('Jan Detail'!$X:$X, MATCH($A95,'Jan Detail'!$A:$A,0))</f>
        <v>0</v>
      </c>
      <c r="G95" s="39">
        <f>INDEX('Feb Detail'!$X:$X, MATCH($A95,'Feb Detail'!$A:$A,0))</f>
        <v>0</v>
      </c>
      <c r="H95" s="39">
        <f>INDEX('Mar Detail'!$X:$X, MATCH($A95,'Mar Detail'!$A:$A,0))</f>
        <v>0</v>
      </c>
      <c r="I95" s="39">
        <f>INDEX('Apr Detail'!$X:$X, MATCH($A95,'Apr Detail'!$A:$A,0))</f>
        <v>0</v>
      </c>
      <c r="J95" s="39">
        <f>INDEX('May Detail'!$X:$X, MATCH($A95,'May Detail'!$A:$A,0))</f>
        <v>0</v>
      </c>
      <c r="K95" s="39">
        <f>INDEX('Jun Detail'!$X:$X, MATCH($A95,'Jun Detail'!$A:$A,0))</f>
        <v>0</v>
      </c>
      <c r="L95" s="39">
        <f>INDEX('Jul Detail'!$X:$X, MATCH($A95,'Jul Detail'!$A:$A,0))</f>
        <v>0</v>
      </c>
      <c r="M95" s="61">
        <f t="shared" si="1"/>
        <v>0</v>
      </c>
    </row>
    <row r="96" spans="1:13" x14ac:dyDescent="0.25">
      <c r="A96" s="58">
        <f>'Dec Detail'!A98</f>
        <v>95</v>
      </c>
      <c r="B96" s="40" t="str">
        <f>IFERROR(INDEX(Attendance!$B:$B,MATCH($A96,Attendance!$A:$A,0)),"")&amp;""</f>
        <v/>
      </c>
      <c r="C96" s="40" t="str">
        <f>IFERROR(INDEX(Attendance!$C:$C,MATCH($A96,Attendance!$A:$A,0)),"")&amp;""</f>
        <v/>
      </c>
      <c r="D96" s="40" t="str">
        <f>IFERROR(INDEX(Attendance!$D:$D,MATCH($A96,Attendance!$A:$A,0)),"")&amp;""</f>
        <v/>
      </c>
      <c r="E96" s="40">
        <f>INDEX('Dec Detail'!$X:$X, MATCH($A96,'Dec Detail'!$A:$A,0))</f>
        <v>0</v>
      </c>
      <c r="F96" s="40">
        <f>INDEX('Jan Detail'!$X:$X, MATCH($A96,'Jan Detail'!$A:$A,0))</f>
        <v>0</v>
      </c>
      <c r="G96" s="40">
        <f>INDEX('Feb Detail'!$X:$X, MATCH($A96,'Feb Detail'!$A:$A,0))</f>
        <v>0</v>
      </c>
      <c r="H96" s="40">
        <f>INDEX('Mar Detail'!$X:$X, MATCH($A96,'Mar Detail'!$A:$A,0))</f>
        <v>0</v>
      </c>
      <c r="I96" s="40">
        <f>INDEX('Apr Detail'!$X:$X, MATCH($A96,'Apr Detail'!$A:$A,0))</f>
        <v>0</v>
      </c>
      <c r="J96" s="40">
        <f>INDEX('May Detail'!$X:$X, MATCH($A96,'May Detail'!$A:$A,0))</f>
        <v>0</v>
      </c>
      <c r="K96" s="40">
        <f>INDEX('Jun Detail'!$X:$X, MATCH($A96,'Jun Detail'!$A:$A,0))</f>
        <v>0</v>
      </c>
      <c r="L96" s="40">
        <f>INDEX('Jul Detail'!$X:$X, MATCH($A96,'Jul Detail'!$A:$A,0))</f>
        <v>0</v>
      </c>
      <c r="M96" s="62">
        <f t="shared" si="1"/>
        <v>0</v>
      </c>
    </row>
    <row r="97" spans="1:13" x14ac:dyDescent="0.25">
      <c r="A97" s="60">
        <f>'Dec Detail'!A99</f>
        <v>96</v>
      </c>
      <c r="B97" s="39" t="str">
        <f>IFERROR(INDEX(Attendance!$B:$B,MATCH($A97,Attendance!$A:$A,0)),"")&amp;""</f>
        <v/>
      </c>
      <c r="C97" s="39" t="str">
        <f>IFERROR(INDEX(Attendance!$C:$C,MATCH($A97,Attendance!$A:$A,0)),"")&amp;""</f>
        <v/>
      </c>
      <c r="D97" s="39" t="str">
        <f>IFERROR(INDEX(Attendance!$D:$D,MATCH($A97,Attendance!$A:$A,0)),"")&amp;""</f>
        <v/>
      </c>
      <c r="E97" s="39">
        <f>INDEX('Dec Detail'!$X:$X, MATCH($A97,'Dec Detail'!$A:$A,0))</f>
        <v>0</v>
      </c>
      <c r="F97" s="39">
        <f>INDEX('Jan Detail'!$X:$X, MATCH($A97,'Jan Detail'!$A:$A,0))</f>
        <v>0</v>
      </c>
      <c r="G97" s="39">
        <f>INDEX('Feb Detail'!$X:$X, MATCH($A97,'Feb Detail'!$A:$A,0))</f>
        <v>0</v>
      </c>
      <c r="H97" s="39">
        <f>INDEX('Mar Detail'!$X:$X, MATCH($A97,'Mar Detail'!$A:$A,0))</f>
        <v>0</v>
      </c>
      <c r="I97" s="39">
        <f>INDEX('Apr Detail'!$X:$X, MATCH($A97,'Apr Detail'!$A:$A,0))</f>
        <v>0</v>
      </c>
      <c r="J97" s="39">
        <f>INDEX('May Detail'!$X:$X, MATCH($A97,'May Detail'!$A:$A,0))</f>
        <v>0</v>
      </c>
      <c r="K97" s="39">
        <f>INDEX('Jun Detail'!$X:$X, MATCH($A97,'Jun Detail'!$A:$A,0))</f>
        <v>0</v>
      </c>
      <c r="L97" s="39">
        <f>INDEX('Jul Detail'!$X:$X, MATCH($A97,'Jul Detail'!$A:$A,0))</f>
        <v>0</v>
      </c>
      <c r="M97" s="61">
        <f t="shared" si="1"/>
        <v>0</v>
      </c>
    </row>
    <row r="98" spans="1:13" x14ac:dyDescent="0.25">
      <c r="A98" s="58">
        <f>'Dec Detail'!A100</f>
        <v>97</v>
      </c>
      <c r="B98" s="40" t="str">
        <f>IFERROR(INDEX(Attendance!$B:$B,MATCH($A98,Attendance!$A:$A,0)),"")&amp;""</f>
        <v/>
      </c>
      <c r="C98" s="40" t="str">
        <f>IFERROR(INDEX(Attendance!$C:$C,MATCH($A98,Attendance!$A:$A,0)),"")&amp;""</f>
        <v/>
      </c>
      <c r="D98" s="40" t="str">
        <f>IFERROR(INDEX(Attendance!$D:$D,MATCH($A98,Attendance!$A:$A,0)),"")&amp;""</f>
        <v/>
      </c>
      <c r="E98" s="40">
        <f>INDEX('Dec Detail'!$X:$X, MATCH($A98,'Dec Detail'!$A:$A,0))</f>
        <v>0</v>
      </c>
      <c r="F98" s="40">
        <f>INDEX('Jan Detail'!$X:$X, MATCH($A98,'Jan Detail'!$A:$A,0))</f>
        <v>0</v>
      </c>
      <c r="G98" s="40">
        <f>INDEX('Feb Detail'!$X:$X, MATCH($A98,'Feb Detail'!$A:$A,0))</f>
        <v>0</v>
      </c>
      <c r="H98" s="40">
        <f>INDEX('Mar Detail'!$X:$X, MATCH($A98,'Mar Detail'!$A:$A,0))</f>
        <v>0</v>
      </c>
      <c r="I98" s="40">
        <f>INDEX('Apr Detail'!$X:$X, MATCH($A98,'Apr Detail'!$A:$A,0))</f>
        <v>0</v>
      </c>
      <c r="J98" s="40">
        <f>INDEX('May Detail'!$X:$X, MATCH($A98,'May Detail'!$A:$A,0))</f>
        <v>0</v>
      </c>
      <c r="K98" s="40">
        <f>INDEX('Jun Detail'!$X:$X, MATCH($A98,'Jun Detail'!$A:$A,0))</f>
        <v>0</v>
      </c>
      <c r="L98" s="40">
        <f>INDEX('Jul Detail'!$X:$X, MATCH($A98,'Jul Detail'!$A:$A,0))</f>
        <v>0</v>
      </c>
      <c r="M98" s="62">
        <f t="shared" si="1"/>
        <v>0</v>
      </c>
    </row>
    <row r="99" spans="1:13" x14ac:dyDescent="0.25">
      <c r="A99" s="60">
        <f>'Dec Detail'!A101</f>
        <v>98</v>
      </c>
      <c r="B99" s="39" t="str">
        <f>IFERROR(INDEX(Attendance!$B:$B,MATCH($A99,Attendance!$A:$A,0)),"")&amp;""</f>
        <v/>
      </c>
      <c r="C99" s="39" t="str">
        <f>IFERROR(INDEX(Attendance!$C:$C,MATCH($A99,Attendance!$A:$A,0)),"")&amp;""</f>
        <v/>
      </c>
      <c r="D99" s="39" t="str">
        <f>IFERROR(INDEX(Attendance!$D:$D,MATCH($A99,Attendance!$A:$A,0)),"")&amp;""</f>
        <v/>
      </c>
      <c r="E99" s="39">
        <f>INDEX('Dec Detail'!$X:$X, MATCH($A99,'Dec Detail'!$A:$A,0))</f>
        <v>0</v>
      </c>
      <c r="F99" s="39">
        <f>INDEX('Jan Detail'!$X:$X, MATCH($A99,'Jan Detail'!$A:$A,0))</f>
        <v>0</v>
      </c>
      <c r="G99" s="39">
        <f>INDEX('Feb Detail'!$X:$X, MATCH($A99,'Feb Detail'!$A:$A,0))</f>
        <v>0</v>
      </c>
      <c r="H99" s="39">
        <f>INDEX('Mar Detail'!$X:$X, MATCH($A99,'Mar Detail'!$A:$A,0))</f>
        <v>0</v>
      </c>
      <c r="I99" s="39">
        <f>INDEX('Apr Detail'!$X:$X, MATCH($A99,'Apr Detail'!$A:$A,0))</f>
        <v>0</v>
      </c>
      <c r="J99" s="39">
        <f>INDEX('May Detail'!$X:$X, MATCH($A99,'May Detail'!$A:$A,0))</f>
        <v>0</v>
      </c>
      <c r="K99" s="39">
        <f>INDEX('Jun Detail'!$X:$X, MATCH($A99,'Jun Detail'!$A:$A,0))</f>
        <v>0</v>
      </c>
      <c r="L99" s="39">
        <f>INDEX('Jul Detail'!$X:$X, MATCH($A99,'Jul Detail'!$A:$A,0))</f>
        <v>0</v>
      </c>
      <c r="M99" s="61">
        <f t="shared" si="1"/>
        <v>0</v>
      </c>
    </row>
    <row r="100" spans="1:13" x14ac:dyDescent="0.25">
      <c r="A100" s="58">
        <f>'Dec Detail'!A102</f>
        <v>99</v>
      </c>
      <c r="B100" s="40" t="str">
        <f>IFERROR(INDEX(Attendance!$B:$B,MATCH($A100,Attendance!$A:$A,0)),"")&amp;""</f>
        <v/>
      </c>
      <c r="C100" s="40" t="str">
        <f>IFERROR(INDEX(Attendance!$C:$C,MATCH($A100,Attendance!$A:$A,0)),"")&amp;""</f>
        <v/>
      </c>
      <c r="D100" s="40" t="str">
        <f>IFERROR(INDEX(Attendance!$D:$D,MATCH($A100,Attendance!$A:$A,0)),"")&amp;""</f>
        <v/>
      </c>
      <c r="E100" s="40">
        <f>INDEX('Dec Detail'!$X:$X, MATCH($A100,'Dec Detail'!$A:$A,0))</f>
        <v>0</v>
      </c>
      <c r="F100" s="40">
        <f>INDEX('Jan Detail'!$X:$X, MATCH($A100,'Jan Detail'!$A:$A,0))</f>
        <v>0</v>
      </c>
      <c r="G100" s="40">
        <f>INDEX('Feb Detail'!$X:$X, MATCH($A100,'Feb Detail'!$A:$A,0))</f>
        <v>0</v>
      </c>
      <c r="H100" s="40">
        <f>INDEX('Mar Detail'!$X:$X, MATCH($A100,'Mar Detail'!$A:$A,0))</f>
        <v>0</v>
      </c>
      <c r="I100" s="40">
        <f>INDEX('Apr Detail'!$X:$X, MATCH($A100,'Apr Detail'!$A:$A,0))</f>
        <v>0</v>
      </c>
      <c r="J100" s="40">
        <f>INDEX('May Detail'!$X:$X, MATCH($A100,'May Detail'!$A:$A,0))</f>
        <v>0</v>
      </c>
      <c r="K100" s="40">
        <f>INDEX('Jun Detail'!$X:$X, MATCH($A100,'Jun Detail'!$A:$A,0))</f>
        <v>0</v>
      </c>
      <c r="L100" s="40">
        <f>INDEX('Jul Detail'!$X:$X, MATCH($A100,'Jul Detail'!$A:$A,0))</f>
        <v>0</v>
      </c>
      <c r="M100" s="62">
        <f t="shared" si="1"/>
        <v>0</v>
      </c>
    </row>
    <row r="101" spans="1:13" x14ac:dyDescent="0.25">
      <c r="A101" s="60">
        <f>'Dec Detail'!A103</f>
        <v>100</v>
      </c>
      <c r="B101" s="39" t="str">
        <f>IFERROR(INDEX(Attendance!$B:$B,MATCH($A101,Attendance!$A:$A,0)),"")&amp;""</f>
        <v/>
      </c>
      <c r="C101" s="39" t="str">
        <f>IFERROR(INDEX(Attendance!$C:$C,MATCH($A101,Attendance!$A:$A,0)),"")&amp;""</f>
        <v/>
      </c>
      <c r="D101" s="39" t="str">
        <f>IFERROR(INDEX(Attendance!$D:$D,MATCH($A101,Attendance!$A:$A,0)),"")&amp;""</f>
        <v/>
      </c>
      <c r="E101" s="39">
        <f>INDEX('Dec Detail'!$X:$X, MATCH($A101,'Dec Detail'!$A:$A,0))</f>
        <v>0</v>
      </c>
      <c r="F101" s="39">
        <f>INDEX('Jan Detail'!$X:$X, MATCH($A101,'Jan Detail'!$A:$A,0))</f>
        <v>0</v>
      </c>
      <c r="G101" s="39">
        <f>INDEX('Feb Detail'!$X:$X, MATCH($A101,'Feb Detail'!$A:$A,0))</f>
        <v>0</v>
      </c>
      <c r="H101" s="39">
        <f>INDEX('Mar Detail'!$X:$X, MATCH($A101,'Mar Detail'!$A:$A,0))</f>
        <v>0</v>
      </c>
      <c r="I101" s="39">
        <f>INDEX('Apr Detail'!$X:$X, MATCH($A101,'Apr Detail'!$A:$A,0))</f>
        <v>0</v>
      </c>
      <c r="J101" s="39">
        <f>INDEX('May Detail'!$X:$X, MATCH($A101,'May Detail'!$A:$A,0))</f>
        <v>0</v>
      </c>
      <c r="K101" s="39">
        <f>INDEX('Jun Detail'!$X:$X, MATCH($A101,'Jun Detail'!$A:$A,0))</f>
        <v>0</v>
      </c>
      <c r="L101" s="39">
        <f>INDEX('Jul Detail'!$X:$X, MATCH($A101,'Jul Detail'!$A:$A,0))</f>
        <v>0</v>
      </c>
      <c r="M101" s="61">
        <f t="shared" si="1"/>
        <v>0</v>
      </c>
    </row>
    <row r="102" spans="1:13" x14ac:dyDescent="0.25">
      <c r="A102" s="58">
        <f>'Dec Detail'!A104</f>
        <v>101</v>
      </c>
      <c r="B102" s="40" t="str">
        <f>IFERROR(INDEX(Attendance!$B:$B,MATCH($A102,Attendance!$A:$A,0)),"")&amp;""</f>
        <v/>
      </c>
      <c r="C102" s="40" t="str">
        <f>IFERROR(INDEX(Attendance!$C:$C,MATCH($A102,Attendance!$A:$A,0)),"")&amp;""</f>
        <v/>
      </c>
      <c r="D102" s="40" t="str">
        <f>IFERROR(INDEX(Attendance!$D:$D,MATCH($A102,Attendance!$A:$A,0)),"")&amp;""</f>
        <v/>
      </c>
      <c r="E102" s="40">
        <f>INDEX('Dec Detail'!$X:$X, MATCH($A102,'Dec Detail'!$A:$A,0))</f>
        <v>0</v>
      </c>
      <c r="F102" s="40">
        <f>INDEX('Jan Detail'!$X:$X, MATCH($A102,'Jan Detail'!$A:$A,0))</f>
        <v>0</v>
      </c>
      <c r="G102" s="40">
        <f>INDEX('Feb Detail'!$X:$X, MATCH($A102,'Feb Detail'!$A:$A,0))</f>
        <v>0</v>
      </c>
      <c r="H102" s="40">
        <f>INDEX('Mar Detail'!$X:$X, MATCH($A102,'Mar Detail'!$A:$A,0))</f>
        <v>0</v>
      </c>
      <c r="I102" s="40">
        <f>INDEX('Apr Detail'!$X:$X, MATCH($A102,'Apr Detail'!$A:$A,0))</f>
        <v>0</v>
      </c>
      <c r="J102" s="40">
        <f>INDEX('May Detail'!$X:$X, MATCH($A102,'May Detail'!$A:$A,0))</f>
        <v>0</v>
      </c>
      <c r="K102" s="40">
        <f>INDEX('Jun Detail'!$X:$X, MATCH($A102,'Jun Detail'!$A:$A,0))</f>
        <v>0</v>
      </c>
      <c r="L102" s="40">
        <f>INDEX('Jul Detail'!$X:$X, MATCH($A102,'Jul Detail'!$A:$A,0))</f>
        <v>0</v>
      </c>
      <c r="M102" s="62">
        <f t="shared" si="1"/>
        <v>0</v>
      </c>
    </row>
    <row r="103" spans="1:13" x14ac:dyDescent="0.25">
      <c r="A103" s="60">
        <f>'Dec Detail'!A105</f>
        <v>102</v>
      </c>
      <c r="B103" s="39" t="str">
        <f>IFERROR(INDEX(Attendance!$B:$B,MATCH($A103,Attendance!$A:$A,0)),"")&amp;""</f>
        <v/>
      </c>
      <c r="C103" s="39" t="str">
        <f>IFERROR(INDEX(Attendance!$C:$C,MATCH($A103,Attendance!$A:$A,0)),"")&amp;""</f>
        <v/>
      </c>
      <c r="D103" s="39" t="str">
        <f>IFERROR(INDEX(Attendance!$D:$D,MATCH($A103,Attendance!$A:$A,0)),"")&amp;""</f>
        <v/>
      </c>
      <c r="E103" s="39">
        <f>INDEX('Dec Detail'!$X:$X, MATCH($A103,'Dec Detail'!$A:$A,0))</f>
        <v>0</v>
      </c>
      <c r="F103" s="39">
        <f>INDEX('Jan Detail'!$X:$X, MATCH($A103,'Jan Detail'!$A:$A,0))</f>
        <v>0</v>
      </c>
      <c r="G103" s="39">
        <f>INDEX('Feb Detail'!$X:$X, MATCH($A103,'Feb Detail'!$A:$A,0))</f>
        <v>0</v>
      </c>
      <c r="H103" s="39">
        <f>INDEX('Mar Detail'!$X:$X, MATCH($A103,'Mar Detail'!$A:$A,0))</f>
        <v>0</v>
      </c>
      <c r="I103" s="39">
        <f>INDEX('Apr Detail'!$X:$X, MATCH($A103,'Apr Detail'!$A:$A,0))</f>
        <v>0</v>
      </c>
      <c r="J103" s="39">
        <f>INDEX('May Detail'!$X:$X, MATCH($A103,'May Detail'!$A:$A,0))</f>
        <v>0</v>
      </c>
      <c r="K103" s="39">
        <f>INDEX('Jun Detail'!$X:$X, MATCH($A103,'Jun Detail'!$A:$A,0))</f>
        <v>0</v>
      </c>
      <c r="L103" s="39">
        <f>INDEX('Jul Detail'!$X:$X, MATCH($A103,'Jul Detail'!$A:$A,0))</f>
        <v>0</v>
      </c>
      <c r="M103" s="61">
        <f t="shared" si="1"/>
        <v>0</v>
      </c>
    </row>
    <row r="104" spans="1:13" x14ac:dyDescent="0.25">
      <c r="A104" s="58">
        <f>'Dec Detail'!A106</f>
        <v>103</v>
      </c>
      <c r="B104" s="40" t="str">
        <f>IFERROR(INDEX(Attendance!$B:$B,MATCH($A104,Attendance!$A:$A,0)),"")&amp;""</f>
        <v/>
      </c>
      <c r="C104" s="40" t="str">
        <f>IFERROR(INDEX(Attendance!$C:$C,MATCH($A104,Attendance!$A:$A,0)),"")&amp;""</f>
        <v/>
      </c>
      <c r="D104" s="40" t="str">
        <f>IFERROR(INDEX(Attendance!$D:$D,MATCH($A104,Attendance!$A:$A,0)),"")&amp;""</f>
        <v/>
      </c>
      <c r="E104" s="40">
        <f>INDEX('Dec Detail'!$X:$X, MATCH($A104,'Dec Detail'!$A:$A,0))</f>
        <v>0</v>
      </c>
      <c r="F104" s="40">
        <f>INDEX('Jan Detail'!$X:$X, MATCH($A104,'Jan Detail'!$A:$A,0))</f>
        <v>0</v>
      </c>
      <c r="G104" s="40">
        <f>INDEX('Feb Detail'!$X:$X, MATCH($A104,'Feb Detail'!$A:$A,0))</f>
        <v>0</v>
      </c>
      <c r="H104" s="40">
        <f>INDEX('Mar Detail'!$X:$X, MATCH($A104,'Mar Detail'!$A:$A,0))</f>
        <v>0</v>
      </c>
      <c r="I104" s="40">
        <f>INDEX('Apr Detail'!$X:$X, MATCH($A104,'Apr Detail'!$A:$A,0))</f>
        <v>0</v>
      </c>
      <c r="J104" s="40">
        <f>INDEX('May Detail'!$X:$X, MATCH($A104,'May Detail'!$A:$A,0))</f>
        <v>0</v>
      </c>
      <c r="K104" s="40">
        <f>INDEX('Jun Detail'!$X:$X, MATCH($A104,'Jun Detail'!$A:$A,0))</f>
        <v>0</v>
      </c>
      <c r="L104" s="40">
        <f>INDEX('Jul Detail'!$X:$X, MATCH($A104,'Jul Detail'!$A:$A,0))</f>
        <v>0</v>
      </c>
      <c r="M104" s="62">
        <f t="shared" si="1"/>
        <v>0</v>
      </c>
    </row>
    <row r="105" spans="1:13" x14ac:dyDescent="0.25">
      <c r="A105" s="60">
        <f>'Dec Detail'!A107</f>
        <v>104</v>
      </c>
      <c r="B105" s="39" t="str">
        <f>IFERROR(INDEX(Attendance!$B:$B,MATCH($A105,Attendance!$A:$A,0)),"")&amp;""</f>
        <v/>
      </c>
      <c r="C105" s="39" t="str">
        <f>IFERROR(INDEX(Attendance!$C:$C,MATCH($A105,Attendance!$A:$A,0)),"")&amp;""</f>
        <v/>
      </c>
      <c r="D105" s="39" t="str">
        <f>IFERROR(INDEX(Attendance!$D:$D,MATCH($A105,Attendance!$A:$A,0)),"")&amp;""</f>
        <v/>
      </c>
      <c r="E105" s="39">
        <f>INDEX('Dec Detail'!$X:$X, MATCH($A105,'Dec Detail'!$A:$A,0))</f>
        <v>0</v>
      </c>
      <c r="F105" s="39">
        <f>INDEX('Jan Detail'!$X:$X, MATCH($A105,'Jan Detail'!$A:$A,0))</f>
        <v>0</v>
      </c>
      <c r="G105" s="39">
        <f>INDEX('Feb Detail'!$X:$X, MATCH($A105,'Feb Detail'!$A:$A,0))</f>
        <v>0</v>
      </c>
      <c r="H105" s="39">
        <f>INDEX('Mar Detail'!$X:$X, MATCH($A105,'Mar Detail'!$A:$A,0))</f>
        <v>0</v>
      </c>
      <c r="I105" s="39">
        <f>INDEX('Apr Detail'!$X:$X, MATCH($A105,'Apr Detail'!$A:$A,0))</f>
        <v>0</v>
      </c>
      <c r="J105" s="39">
        <f>INDEX('May Detail'!$X:$X, MATCH($A105,'May Detail'!$A:$A,0))</f>
        <v>0</v>
      </c>
      <c r="K105" s="39">
        <f>INDEX('Jun Detail'!$X:$X, MATCH($A105,'Jun Detail'!$A:$A,0))</f>
        <v>0</v>
      </c>
      <c r="L105" s="39">
        <f>INDEX('Jul Detail'!$X:$X, MATCH($A105,'Jul Detail'!$A:$A,0))</f>
        <v>0</v>
      </c>
      <c r="M105" s="61">
        <f t="shared" si="1"/>
        <v>0</v>
      </c>
    </row>
    <row r="106" spans="1:13" x14ac:dyDescent="0.25">
      <c r="A106" s="58">
        <f>'Dec Detail'!A108</f>
        <v>105</v>
      </c>
      <c r="B106" s="40" t="str">
        <f>IFERROR(INDEX(Attendance!$B:$B,MATCH($A106,Attendance!$A:$A,0)),"")&amp;""</f>
        <v/>
      </c>
      <c r="C106" s="40" t="str">
        <f>IFERROR(INDEX(Attendance!$C:$C,MATCH($A106,Attendance!$A:$A,0)),"")&amp;""</f>
        <v/>
      </c>
      <c r="D106" s="40" t="str">
        <f>IFERROR(INDEX(Attendance!$D:$D,MATCH($A106,Attendance!$A:$A,0)),"")&amp;""</f>
        <v/>
      </c>
      <c r="E106" s="40">
        <f>INDEX('Dec Detail'!$X:$X, MATCH($A106,'Dec Detail'!$A:$A,0))</f>
        <v>0</v>
      </c>
      <c r="F106" s="40">
        <f>INDEX('Jan Detail'!$X:$X, MATCH($A106,'Jan Detail'!$A:$A,0))</f>
        <v>0</v>
      </c>
      <c r="G106" s="40">
        <f>INDEX('Feb Detail'!$X:$X, MATCH($A106,'Feb Detail'!$A:$A,0))</f>
        <v>0</v>
      </c>
      <c r="H106" s="40">
        <f>INDEX('Mar Detail'!$X:$X, MATCH($A106,'Mar Detail'!$A:$A,0))</f>
        <v>0</v>
      </c>
      <c r="I106" s="40">
        <f>INDEX('Apr Detail'!$X:$X, MATCH($A106,'Apr Detail'!$A:$A,0))</f>
        <v>0</v>
      </c>
      <c r="J106" s="40">
        <f>INDEX('May Detail'!$X:$X, MATCH($A106,'May Detail'!$A:$A,0))</f>
        <v>0</v>
      </c>
      <c r="K106" s="40">
        <f>INDEX('Jun Detail'!$X:$X, MATCH($A106,'Jun Detail'!$A:$A,0))</f>
        <v>0</v>
      </c>
      <c r="L106" s="40">
        <f>INDEX('Jul Detail'!$X:$X, MATCH($A106,'Jul Detail'!$A:$A,0))</f>
        <v>0</v>
      </c>
      <c r="M106" s="62">
        <f t="shared" si="1"/>
        <v>0</v>
      </c>
    </row>
    <row r="107" spans="1:13" x14ac:dyDescent="0.25">
      <c r="A107" s="60">
        <f>'Dec Detail'!A109</f>
        <v>106</v>
      </c>
      <c r="B107" s="39" t="str">
        <f>IFERROR(INDEX(Attendance!$B:$B,MATCH($A107,Attendance!$A:$A,0)),"")&amp;""</f>
        <v/>
      </c>
      <c r="C107" s="39" t="str">
        <f>IFERROR(INDEX(Attendance!$C:$C,MATCH($A107,Attendance!$A:$A,0)),"")&amp;""</f>
        <v/>
      </c>
      <c r="D107" s="39" t="str">
        <f>IFERROR(INDEX(Attendance!$D:$D,MATCH($A107,Attendance!$A:$A,0)),"")&amp;""</f>
        <v/>
      </c>
      <c r="E107" s="39">
        <f>INDEX('Dec Detail'!$X:$X, MATCH($A107,'Dec Detail'!$A:$A,0))</f>
        <v>0</v>
      </c>
      <c r="F107" s="39">
        <f>INDEX('Jan Detail'!$X:$X, MATCH($A107,'Jan Detail'!$A:$A,0))</f>
        <v>0</v>
      </c>
      <c r="G107" s="39">
        <f>INDEX('Feb Detail'!$X:$X, MATCH($A107,'Feb Detail'!$A:$A,0))</f>
        <v>0</v>
      </c>
      <c r="H107" s="39">
        <f>INDEX('Mar Detail'!$X:$X, MATCH($A107,'Mar Detail'!$A:$A,0))</f>
        <v>0</v>
      </c>
      <c r="I107" s="39">
        <f>INDEX('Apr Detail'!$X:$X, MATCH($A107,'Apr Detail'!$A:$A,0))</f>
        <v>0</v>
      </c>
      <c r="J107" s="39">
        <f>INDEX('May Detail'!$X:$X, MATCH($A107,'May Detail'!$A:$A,0))</f>
        <v>0</v>
      </c>
      <c r="K107" s="39">
        <f>INDEX('Jun Detail'!$X:$X, MATCH($A107,'Jun Detail'!$A:$A,0))</f>
        <v>0</v>
      </c>
      <c r="L107" s="39">
        <f>INDEX('Jul Detail'!$X:$X, MATCH($A107,'Jul Detail'!$A:$A,0))</f>
        <v>0</v>
      </c>
      <c r="M107" s="61">
        <f t="shared" si="1"/>
        <v>0</v>
      </c>
    </row>
    <row r="108" spans="1:13" x14ac:dyDescent="0.25">
      <c r="A108" s="58">
        <f>'Dec Detail'!A110</f>
        <v>107</v>
      </c>
      <c r="B108" s="40" t="str">
        <f>IFERROR(INDEX(Attendance!$B:$B,MATCH($A108,Attendance!$A:$A,0)),"")&amp;""</f>
        <v/>
      </c>
      <c r="C108" s="40" t="str">
        <f>IFERROR(INDEX(Attendance!$C:$C,MATCH($A108,Attendance!$A:$A,0)),"")&amp;""</f>
        <v/>
      </c>
      <c r="D108" s="40" t="str">
        <f>IFERROR(INDEX(Attendance!$D:$D,MATCH($A108,Attendance!$A:$A,0)),"")&amp;""</f>
        <v/>
      </c>
      <c r="E108" s="40">
        <f>INDEX('Dec Detail'!$X:$X, MATCH($A108,'Dec Detail'!$A:$A,0))</f>
        <v>0</v>
      </c>
      <c r="F108" s="40">
        <f>INDEX('Jan Detail'!$X:$X, MATCH($A108,'Jan Detail'!$A:$A,0))</f>
        <v>0</v>
      </c>
      <c r="G108" s="40">
        <f>INDEX('Feb Detail'!$X:$X, MATCH($A108,'Feb Detail'!$A:$A,0))</f>
        <v>0</v>
      </c>
      <c r="H108" s="40">
        <f>INDEX('Mar Detail'!$X:$X, MATCH($A108,'Mar Detail'!$A:$A,0))</f>
        <v>0</v>
      </c>
      <c r="I108" s="40">
        <f>INDEX('Apr Detail'!$X:$X, MATCH($A108,'Apr Detail'!$A:$A,0))</f>
        <v>0</v>
      </c>
      <c r="J108" s="40">
        <f>INDEX('May Detail'!$X:$X, MATCH($A108,'May Detail'!$A:$A,0))</f>
        <v>0</v>
      </c>
      <c r="K108" s="40">
        <f>INDEX('Jun Detail'!$X:$X, MATCH($A108,'Jun Detail'!$A:$A,0))</f>
        <v>0</v>
      </c>
      <c r="L108" s="40">
        <f>INDEX('Jul Detail'!$X:$X, MATCH($A108,'Jul Detail'!$A:$A,0))</f>
        <v>0</v>
      </c>
      <c r="M108" s="62">
        <f t="shared" si="1"/>
        <v>0</v>
      </c>
    </row>
    <row r="109" spans="1:13" x14ac:dyDescent="0.25">
      <c r="A109" s="60">
        <f>'Dec Detail'!A111</f>
        <v>108</v>
      </c>
      <c r="B109" s="39" t="str">
        <f>IFERROR(INDEX(Attendance!$B:$B,MATCH($A109,Attendance!$A:$A,0)),"")&amp;""</f>
        <v/>
      </c>
      <c r="C109" s="39" t="str">
        <f>IFERROR(INDEX(Attendance!$C:$C,MATCH($A109,Attendance!$A:$A,0)),"")&amp;""</f>
        <v/>
      </c>
      <c r="D109" s="39" t="str">
        <f>IFERROR(INDEX(Attendance!$D:$D,MATCH($A109,Attendance!$A:$A,0)),"")&amp;""</f>
        <v/>
      </c>
      <c r="E109" s="39">
        <f>INDEX('Dec Detail'!$X:$X, MATCH($A109,'Dec Detail'!$A:$A,0))</f>
        <v>0</v>
      </c>
      <c r="F109" s="39">
        <f>INDEX('Jan Detail'!$X:$X, MATCH($A109,'Jan Detail'!$A:$A,0))</f>
        <v>0</v>
      </c>
      <c r="G109" s="39">
        <f>INDEX('Feb Detail'!$X:$X, MATCH($A109,'Feb Detail'!$A:$A,0))</f>
        <v>0</v>
      </c>
      <c r="H109" s="39">
        <f>INDEX('Mar Detail'!$X:$X, MATCH($A109,'Mar Detail'!$A:$A,0))</f>
        <v>0</v>
      </c>
      <c r="I109" s="39">
        <f>INDEX('Apr Detail'!$X:$X, MATCH($A109,'Apr Detail'!$A:$A,0))</f>
        <v>0</v>
      </c>
      <c r="J109" s="39">
        <f>INDEX('May Detail'!$X:$X, MATCH($A109,'May Detail'!$A:$A,0))</f>
        <v>0</v>
      </c>
      <c r="K109" s="39">
        <f>INDEX('Jun Detail'!$X:$X, MATCH($A109,'Jun Detail'!$A:$A,0))</f>
        <v>0</v>
      </c>
      <c r="L109" s="39">
        <f>INDEX('Jul Detail'!$X:$X, MATCH($A109,'Jul Detail'!$A:$A,0))</f>
        <v>0</v>
      </c>
      <c r="M109" s="61">
        <f t="shared" si="1"/>
        <v>0</v>
      </c>
    </row>
    <row r="110" spans="1:13" x14ac:dyDescent="0.25">
      <c r="A110" s="58">
        <f>'Dec Detail'!A112</f>
        <v>109</v>
      </c>
      <c r="B110" s="40" t="str">
        <f>IFERROR(INDEX(Attendance!$B:$B,MATCH($A110,Attendance!$A:$A,0)),"")&amp;""</f>
        <v/>
      </c>
      <c r="C110" s="40" t="str">
        <f>IFERROR(INDEX(Attendance!$C:$C,MATCH($A110,Attendance!$A:$A,0)),"")&amp;""</f>
        <v/>
      </c>
      <c r="D110" s="40" t="str">
        <f>IFERROR(INDEX(Attendance!$D:$D,MATCH($A110,Attendance!$A:$A,0)),"")&amp;""</f>
        <v/>
      </c>
      <c r="E110" s="40">
        <f>INDEX('Dec Detail'!$X:$X, MATCH($A110,'Dec Detail'!$A:$A,0))</f>
        <v>0</v>
      </c>
      <c r="F110" s="40">
        <f>INDEX('Jan Detail'!$X:$X, MATCH($A110,'Jan Detail'!$A:$A,0))</f>
        <v>0</v>
      </c>
      <c r="G110" s="40">
        <f>INDEX('Feb Detail'!$X:$X, MATCH($A110,'Feb Detail'!$A:$A,0))</f>
        <v>0</v>
      </c>
      <c r="H110" s="40">
        <f>INDEX('Mar Detail'!$X:$X, MATCH($A110,'Mar Detail'!$A:$A,0))</f>
        <v>0</v>
      </c>
      <c r="I110" s="40">
        <f>INDEX('Apr Detail'!$X:$X, MATCH($A110,'Apr Detail'!$A:$A,0))</f>
        <v>0</v>
      </c>
      <c r="J110" s="40">
        <f>INDEX('May Detail'!$X:$X, MATCH($A110,'May Detail'!$A:$A,0))</f>
        <v>0</v>
      </c>
      <c r="K110" s="40">
        <f>INDEX('Jun Detail'!$X:$X, MATCH($A110,'Jun Detail'!$A:$A,0))</f>
        <v>0</v>
      </c>
      <c r="L110" s="40">
        <f>INDEX('Jul Detail'!$X:$X, MATCH($A110,'Jul Detail'!$A:$A,0))</f>
        <v>0</v>
      </c>
      <c r="M110" s="62">
        <f t="shared" si="1"/>
        <v>0</v>
      </c>
    </row>
    <row r="111" spans="1:13" x14ac:dyDescent="0.25">
      <c r="A111" s="60">
        <f>'Dec Detail'!A113</f>
        <v>110</v>
      </c>
      <c r="B111" s="39" t="str">
        <f>IFERROR(INDEX(Attendance!$B:$B,MATCH($A111,Attendance!$A:$A,0)),"")&amp;""</f>
        <v/>
      </c>
      <c r="C111" s="39" t="str">
        <f>IFERROR(INDEX(Attendance!$C:$C,MATCH($A111,Attendance!$A:$A,0)),"")&amp;""</f>
        <v/>
      </c>
      <c r="D111" s="39" t="str">
        <f>IFERROR(INDEX(Attendance!$D:$D,MATCH($A111,Attendance!$A:$A,0)),"")&amp;""</f>
        <v/>
      </c>
      <c r="E111" s="39">
        <f>INDEX('Dec Detail'!$X:$X, MATCH($A111,'Dec Detail'!$A:$A,0))</f>
        <v>0</v>
      </c>
      <c r="F111" s="39">
        <f>INDEX('Jan Detail'!$X:$X, MATCH($A111,'Jan Detail'!$A:$A,0))</f>
        <v>0</v>
      </c>
      <c r="G111" s="39">
        <f>INDEX('Feb Detail'!$X:$X, MATCH($A111,'Feb Detail'!$A:$A,0))</f>
        <v>0</v>
      </c>
      <c r="H111" s="39">
        <f>INDEX('Mar Detail'!$X:$X, MATCH($A111,'Mar Detail'!$A:$A,0))</f>
        <v>0</v>
      </c>
      <c r="I111" s="39">
        <f>INDEX('Apr Detail'!$X:$X, MATCH($A111,'Apr Detail'!$A:$A,0))</f>
        <v>0</v>
      </c>
      <c r="J111" s="39">
        <f>INDEX('May Detail'!$X:$X, MATCH($A111,'May Detail'!$A:$A,0))</f>
        <v>0</v>
      </c>
      <c r="K111" s="39">
        <f>INDEX('Jun Detail'!$X:$X, MATCH($A111,'Jun Detail'!$A:$A,0))</f>
        <v>0</v>
      </c>
      <c r="L111" s="39">
        <f>INDEX('Jul Detail'!$X:$X, MATCH($A111,'Jul Detail'!$A:$A,0))</f>
        <v>0</v>
      </c>
      <c r="M111" s="61">
        <f t="shared" si="1"/>
        <v>0</v>
      </c>
    </row>
    <row r="112" spans="1:13" x14ac:dyDescent="0.25">
      <c r="A112" s="58">
        <f>'Dec Detail'!A114</f>
        <v>111</v>
      </c>
      <c r="B112" s="40" t="str">
        <f>IFERROR(INDEX(Attendance!$B:$B,MATCH($A112,Attendance!$A:$A,0)),"")&amp;""</f>
        <v/>
      </c>
      <c r="C112" s="40" t="str">
        <f>IFERROR(INDEX(Attendance!$C:$C,MATCH($A112,Attendance!$A:$A,0)),"")&amp;""</f>
        <v/>
      </c>
      <c r="D112" s="40" t="str">
        <f>IFERROR(INDEX(Attendance!$D:$D,MATCH($A112,Attendance!$A:$A,0)),"")&amp;""</f>
        <v/>
      </c>
      <c r="E112" s="40">
        <f>INDEX('Dec Detail'!$X:$X, MATCH($A112,'Dec Detail'!$A:$A,0))</f>
        <v>0</v>
      </c>
      <c r="F112" s="40">
        <f>INDEX('Jan Detail'!$X:$X, MATCH($A112,'Jan Detail'!$A:$A,0))</f>
        <v>0</v>
      </c>
      <c r="G112" s="40">
        <f>INDEX('Feb Detail'!$X:$X, MATCH($A112,'Feb Detail'!$A:$A,0))</f>
        <v>0</v>
      </c>
      <c r="H112" s="40">
        <f>INDEX('Mar Detail'!$X:$X, MATCH($A112,'Mar Detail'!$A:$A,0))</f>
        <v>0</v>
      </c>
      <c r="I112" s="40">
        <f>INDEX('Apr Detail'!$X:$X, MATCH($A112,'Apr Detail'!$A:$A,0))</f>
        <v>0</v>
      </c>
      <c r="J112" s="40">
        <f>INDEX('May Detail'!$X:$X, MATCH($A112,'May Detail'!$A:$A,0))</f>
        <v>0</v>
      </c>
      <c r="K112" s="40">
        <f>INDEX('Jun Detail'!$X:$X, MATCH($A112,'Jun Detail'!$A:$A,0))</f>
        <v>0</v>
      </c>
      <c r="L112" s="40">
        <f>INDEX('Jul Detail'!$X:$X, MATCH($A112,'Jul Detail'!$A:$A,0))</f>
        <v>0</v>
      </c>
      <c r="M112" s="62">
        <f t="shared" si="1"/>
        <v>0</v>
      </c>
    </row>
    <row r="113" spans="1:13" x14ac:dyDescent="0.25">
      <c r="A113" s="60">
        <f>'Dec Detail'!A115</f>
        <v>112</v>
      </c>
      <c r="B113" s="39" t="str">
        <f>IFERROR(INDEX(Attendance!$B:$B,MATCH($A113,Attendance!$A:$A,0)),"")&amp;""</f>
        <v/>
      </c>
      <c r="C113" s="39" t="str">
        <f>IFERROR(INDEX(Attendance!$C:$C,MATCH($A113,Attendance!$A:$A,0)),"")&amp;""</f>
        <v/>
      </c>
      <c r="D113" s="39" t="str">
        <f>IFERROR(INDEX(Attendance!$D:$D,MATCH($A113,Attendance!$A:$A,0)),"")&amp;""</f>
        <v/>
      </c>
      <c r="E113" s="39">
        <f>INDEX('Dec Detail'!$X:$X, MATCH($A113,'Dec Detail'!$A:$A,0))</f>
        <v>0</v>
      </c>
      <c r="F113" s="39">
        <f>INDEX('Jan Detail'!$X:$X, MATCH($A113,'Jan Detail'!$A:$A,0))</f>
        <v>0</v>
      </c>
      <c r="G113" s="39">
        <f>INDEX('Feb Detail'!$X:$X, MATCH($A113,'Feb Detail'!$A:$A,0))</f>
        <v>0</v>
      </c>
      <c r="H113" s="39">
        <f>INDEX('Mar Detail'!$X:$X, MATCH($A113,'Mar Detail'!$A:$A,0))</f>
        <v>0</v>
      </c>
      <c r="I113" s="39">
        <f>INDEX('Apr Detail'!$X:$X, MATCH($A113,'Apr Detail'!$A:$A,0))</f>
        <v>0</v>
      </c>
      <c r="J113" s="39">
        <f>INDEX('May Detail'!$X:$X, MATCH($A113,'May Detail'!$A:$A,0))</f>
        <v>0</v>
      </c>
      <c r="K113" s="39">
        <f>INDEX('Jun Detail'!$X:$X, MATCH($A113,'Jun Detail'!$A:$A,0))</f>
        <v>0</v>
      </c>
      <c r="L113" s="39">
        <f>INDEX('Jul Detail'!$X:$X, MATCH($A113,'Jul Detail'!$A:$A,0))</f>
        <v>0</v>
      </c>
      <c r="M113" s="61">
        <f t="shared" si="1"/>
        <v>0</v>
      </c>
    </row>
    <row r="114" spans="1:13" x14ac:dyDescent="0.25">
      <c r="A114" s="58">
        <f>'Dec Detail'!A116</f>
        <v>113</v>
      </c>
      <c r="B114" s="40" t="str">
        <f>IFERROR(INDEX(Attendance!$B:$B,MATCH($A114,Attendance!$A:$A,0)),"")&amp;""</f>
        <v/>
      </c>
      <c r="C114" s="40" t="str">
        <f>IFERROR(INDEX(Attendance!$C:$C,MATCH($A114,Attendance!$A:$A,0)),"")&amp;""</f>
        <v/>
      </c>
      <c r="D114" s="40" t="str">
        <f>IFERROR(INDEX(Attendance!$D:$D,MATCH($A114,Attendance!$A:$A,0)),"")&amp;""</f>
        <v/>
      </c>
      <c r="E114" s="40">
        <f>INDEX('Dec Detail'!$X:$X, MATCH($A114,'Dec Detail'!$A:$A,0))</f>
        <v>0</v>
      </c>
      <c r="F114" s="40">
        <f>INDEX('Jan Detail'!$X:$X, MATCH($A114,'Jan Detail'!$A:$A,0))</f>
        <v>0</v>
      </c>
      <c r="G114" s="40">
        <f>INDEX('Feb Detail'!$X:$X, MATCH($A114,'Feb Detail'!$A:$A,0))</f>
        <v>0</v>
      </c>
      <c r="H114" s="40">
        <f>INDEX('Mar Detail'!$X:$X, MATCH($A114,'Mar Detail'!$A:$A,0))</f>
        <v>0</v>
      </c>
      <c r="I114" s="40">
        <f>INDEX('Apr Detail'!$X:$X, MATCH($A114,'Apr Detail'!$A:$A,0))</f>
        <v>0</v>
      </c>
      <c r="J114" s="40">
        <f>INDEX('May Detail'!$X:$X, MATCH($A114,'May Detail'!$A:$A,0))</f>
        <v>0</v>
      </c>
      <c r="K114" s="40">
        <f>INDEX('Jun Detail'!$X:$X, MATCH($A114,'Jun Detail'!$A:$A,0))</f>
        <v>0</v>
      </c>
      <c r="L114" s="40">
        <f>INDEX('Jul Detail'!$X:$X, MATCH($A114,'Jul Detail'!$A:$A,0))</f>
        <v>0</v>
      </c>
      <c r="M114" s="62">
        <f t="shared" si="1"/>
        <v>0</v>
      </c>
    </row>
    <row r="115" spans="1:13" x14ac:dyDescent="0.25">
      <c r="A115" s="60">
        <f>'Dec Detail'!A117</f>
        <v>114</v>
      </c>
      <c r="B115" s="39" t="str">
        <f>IFERROR(INDEX(Attendance!$B:$B,MATCH($A115,Attendance!$A:$A,0)),"")&amp;""</f>
        <v/>
      </c>
      <c r="C115" s="39" t="str">
        <f>IFERROR(INDEX(Attendance!$C:$C,MATCH($A115,Attendance!$A:$A,0)),"")&amp;""</f>
        <v/>
      </c>
      <c r="D115" s="39" t="str">
        <f>IFERROR(INDEX(Attendance!$D:$D,MATCH($A115,Attendance!$A:$A,0)),"")&amp;""</f>
        <v/>
      </c>
      <c r="E115" s="39">
        <f>INDEX('Dec Detail'!$X:$X, MATCH($A115,'Dec Detail'!$A:$A,0))</f>
        <v>0</v>
      </c>
      <c r="F115" s="39">
        <f>INDEX('Jan Detail'!$X:$X, MATCH($A115,'Jan Detail'!$A:$A,0))</f>
        <v>0</v>
      </c>
      <c r="G115" s="39">
        <f>INDEX('Feb Detail'!$X:$X, MATCH($A115,'Feb Detail'!$A:$A,0))</f>
        <v>0</v>
      </c>
      <c r="H115" s="39">
        <f>INDEX('Mar Detail'!$X:$X, MATCH($A115,'Mar Detail'!$A:$A,0))</f>
        <v>0</v>
      </c>
      <c r="I115" s="39">
        <f>INDEX('Apr Detail'!$X:$X, MATCH($A115,'Apr Detail'!$A:$A,0))</f>
        <v>0</v>
      </c>
      <c r="J115" s="39">
        <f>INDEX('May Detail'!$X:$X, MATCH($A115,'May Detail'!$A:$A,0))</f>
        <v>0</v>
      </c>
      <c r="K115" s="39">
        <f>INDEX('Jun Detail'!$X:$X, MATCH($A115,'Jun Detail'!$A:$A,0))</f>
        <v>0</v>
      </c>
      <c r="L115" s="39">
        <f>INDEX('Jul Detail'!$X:$X, MATCH($A115,'Jul Detail'!$A:$A,0))</f>
        <v>0</v>
      </c>
      <c r="M115" s="61">
        <f t="shared" si="1"/>
        <v>0</v>
      </c>
    </row>
    <row r="116" spans="1:13" x14ac:dyDescent="0.25">
      <c r="A116" s="58">
        <f>'Dec Detail'!A118</f>
        <v>115</v>
      </c>
      <c r="B116" s="40" t="str">
        <f>IFERROR(INDEX(Attendance!$B:$B,MATCH($A116,Attendance!$A:$A,0)),"")&amp;""</f>
        <v/>
      </c>
      <c r="C116" s="40" t="str">
        <f>IFERROR(INDEX(Attendance!$C:$C,MATCH($A116,Attendance!$A:$A,0)),"")&amp;""</f>
        <v/>
      </c>
      <c r="D116" s="40" t="str">
        <f>IFERROR(INDEX(Attendance!$D:$D,MATCH($A116,Attendance!$A:$A,0)),"")&amp;""</f>
        <v/>
      </c>
      <c r="E116" s="40">
        <f>INDEX('Dec Detail'!$X:$X, MATCH($A116,'Dec Detail'!$A:$A,0))</f>
        <v>0</v>
      </c>
      <c r="F116" s="40">
        <f>INDEX('Jan Detail'!$X:$X, MATCH($A116,'Jan Detail'!$A:$A,0))</f>
        <v>0</v>
      </c>
      <c r="G116" s="40">
        <f>INDEX('Feb Detail'!$X:$X, MATCH($A116,'Feb Detail'!$A:$A,0))</f>
        <v>0</v>
      </c>
      <c r="H116" s="40">
        <f>INDEX('Mar Detail'!$X:$X, MATCH($A116,'Mar Detail'!$A:$A,0))</f>
        <v>0</v>
      </c>
      <c r="I116" s="40">
        <f>INDEX('Apr Detail'!$X:$X, MATCH($A116,'Apr Detail'!$A:$A,0))</f>
        <v>0</v>
      </c>
      <c r="J116" s="40">
        <f>INDEX('May Detail'!$X:$X, MATCH($A116,'May Detail'!$A:$A,0))</f>
        <v>0</v>
      </c>
      <c r="K116" s="40">
        <f>INDEX('Jun Detail'!$X:$X, MATCH($A116,'Jun Detail'!$A:$A,0))</f>
        <v>0</v>
      </c>
      <c r="L116" s="40">
        <f>INDEX('Jul Detail'!$X:$X, MATCH($A116,'Jul Detail'!$A:$A,0))</f>
        <v>0</v>
      </c>
      <c r="M116" s="62">
        <f t="shared" si="1"/>
        <v>0</v>
      </c>
    </row>
    <row r="117" spans="1:13" x14ac:dyDescent="0.25">
      <c r="A117" s="60">
        <f>'Dec Detail'!A119</f>
        <v>116</v>
      </c>
      <c r="B117" s="39" t="str">
        <f>IFERROR(INDEX(Attendance!$B:$B,MATCH($A117,Attendance!$A:$A,0)),"")&amp;""</f>
        <v/>
      </c>
      <c r="C117" s="39" t="str">
        <f>IFERROR(INDEX(Attendance!$C:$C,MATCH($A117,Attendance!$A:$A,0)),"")&amp;""</f>
        <v/>
      </c>
      <c r="D117" s="39" t="str">
        <f>IFERROR(INDEX(Attendance!$D:$D,MATCH($A117,Attendance!$A:$A,0)),"")&amp;""</f>
        <v/>
      </c>
      <c r="E117" s="39">
        <f>INDEX('Dec Detail'!$X:$X, MATCH($A117,'Dec Detail'!$A:$A,0))</f>
        <v>0</v>
      </c>
      <c r="F117" s="39">
        <f>INDEX('Jan Detail'!$X:$X, MATCH($A117,'Jan Detail'!$A:$A,0))</f>
        <v>0</v>
      </c>
      <c r="G117" s="39">
        <f>INDEX('Feb Detail'!$X:$X, MATCH($A117,'Feb Detail'!$A:$A,0))</f>
        <v>0</v>
      </c>
      <c r="H117" s="39">
        <f>INDEX('Mar Detail'!$X:$X, MATCH($A117,'Mar Detail'!$A:$A,0))</f>
        <v>0</v>
      </c>
      <c r="I117" s="39">
        <f>INDEX('Apr Detail'!$X:$X, MATCH($A117,'Apr Detail'!$A:$A,0))</f>
        <v>0</v>
      </c>
      <c r="J117" s="39">
        <f>INDEX('May Detail'!$X:$X, MATCH($A117,'May Detail'!$A:$A,0))</f>
        <v>0</v>
      </c>
      <c r="K117" s="39">
        <f>INDEX('Jun Detail'!$X:$X, MATCH($A117,'Jun Detail'!$A:$A,0))</f>
        <v>0</v>
      </c>
      <c r="L117" s="39">
        <f>INDEX('Jul Detail'!$X:$X, MATCH($A117,'Jul Detail'!$A:$A,0))</f>
        <v>0</v>
      </c>
      <c r="M117" s="61">
        <f t="shared" si="1"/>
        <v>0</v>
      </c>
    </row>
    <row r="118" spans="1:13" x14ac:dyDescent="0.25">
      <c r="A118" s="58">
        <f>'Dec Detail'!A120</f>
        <v>117</v>
      </c>
      <c r="B118" s="40" t="str">
        <f>IFERROR(INDEX(Attendance!$B:$B,MATCH($A118,Attendance!$A:$A,0)),"")&amp;""</f>
        <v/>
      </c>
      <c r="C118" s="40" t="str">
        <f>IFERROR(INDEX(Attendance!$C:$C,MATCH($A118,Attendance!$A:$A,0)),"")&amp;""</f>
        <v/>
      </c>
      <c r="D118" s="40" t="str">
        <f>IFERROR(INDEX(Attendance!$D:$D,MATCH($A118,Attendance!$A:$A,0)),"")&amp;""</f>
        <v/>
      </c>
      <c r="E118" s="40">
        <f>INDEX('Dec Detail'!$X:$X, MATCH($A118,'Dec Detail'!$A:$A,0))</f>
        <v>0</v>
      </c>
      <c r="F118" s="40">
        <f>INDEX('Jan Detail'!$X:$X, MATCH($A118,'Jan Detail'!$A:$A,0))</f>
        <v>0</v>
      </c>
      <c r="G118" s="40">
        <f>INDEX('Feb Detail'!$X:$X, MATCH($A118,'Feb Detail'!$A:$A,0))</f>
        <v>0</v>
      </c>
      <c r="H118" s="40">
        <f>INDEX('Mar Detail'!$X:$X, MATCH($A118,'Mar Detail'!$A:$A,0))</f>
        <v>0</v>
      </c>
      <c r="I118" s="40">
        <f>INDEX('Apr Detail'!$X:$X, MATCH($A118,'Apr Detail'!$A:$A,0))</f>
        <v>0</v>
      </c>
      <c r="J118" s="40">
        <f>INDEX('May Detail'!$X:$X, MATCH($A118,'May Detail'!$A:$A,0))</f>
        <v>0</v>
      </c>
      <c r="K118" s="40">
        <f>INDEX('Jun Detail'!$X:$X, MATCH($A118,'Jun Detail'!$A:$A,0))</f>
        <v>0</v>
      </c>
      <c r="L118" s="40">
        <f>INDEX('Jul Detail'!$X:$X, MATCH($A118,'Jul Detail'!$A:$A,0))</f>
        <v>0</v>
      </c>
      <c r="M118" s="62">
        <f t="shared" si="1"/>
        <v>0</v>
      </c>
    </row>
    <row r="119" spans="1:13" x14ac:dyDescent="0.25">
      <c r="A119" s="60">
        <f>'Dec Detail'!A121</f>
        <v>118</v>
      </c>
      <c r="B119" s="39" t="str">
        <f>IFERROR(INDEX(Attendance!$B:$B,MATCH($A119,Attendance!$A:$A,0)),"")&amp;""</f>
        <v/>
      </c>
      <c r="C119" s="39" t="str">
        <f>IFERROR(INDEX(Attendance!$C:$C,MATCH($A119,Attendance!$A:$A,0)),"")&amp;""</f>
        <v/>
      </c>
      <c r="D119" s="39" t="str">
        <f>IFERROR(INDEX(Attendance!$D:$D,MATCH($A119,Attendance!$A:$A,0)),"")&amp;""</f>
        <v/>
      </c>
      <c r="E119" s="39">
        <f>INDEX('Dec Detail'!$X:$X, MATCH($A119,'Dec Detail'!$A:$A,0))</f>
        <v>0</v>
      </c>
      <c r="F119" s="39">
        <f>INDEX('Jan Detail'!$X:$X, MATCH($A119,'Jan Detail'!$A:$A,0))</f>
        <v>0</v>
      </c>
      <c r="G119" s="39">
        <f>INDEX('Feb Detail'!$X:$X, MATCH($A119,'Feb Detail'!$A:$A,0))</f>
        <v>0</v>
      </c>
      <c r="H119" s="39">
        <f>INDEX('Mar Detail'!$X:$X, MATCH($A119,'Mar Detail'!$A:$A,0))</f>
        <v>0</v>
      </c>
      <c r="I119" s="39">
        <f>INDEX('Apr Detail'!$X:$X, MATCH($A119,'Apr Detail'!$A:$A,0))</f>
        <v>0</v>
      </c>
      <c r="J119" s="39">
        <f>INDEX('May Detail'!$X:$X, MATCH($A119,'May Detail'!$A:$A,0))</f>
        <v>0</v>
      </c>
      <c r="K119" s="39">
        <f>INDEX('Jun Detail'!$X:$X, MATCH($A119,'Jun Detail'!$A:$A,0))</f>
        <v>0</v>
      </c>
      <c r="L119" s="39">
        <f>INDEX('Jul Detail'!$X:$X, MATCH($A119,'Jul Detail'!$A:$A,0))</f>
        <v>0</v>
      </c>
      <c r="M119" s="61">
        <f t="shared" si="1"/>
        <v>0</v>
      </c>
    </row>
    <row r="120" spans="1:13" x14ac:dyDescent="0.25">
      <c r="A120" s="58">
        <f>'Dec Detail'!A122</f>
        <v>119</v>
      </c>
      <c r="B120" s="40" t="str">
        <f>IFERROR(INDEX(Attendance!$B:$B,MATCH($A120,Attendance!$A:$A,0)),"")&amp;""</f>
        <v/>
      </c>
      <c r="C120" s="40" t="str">
        <f>IFERROR(INDEX(Attendance!$C:$C,MATCH($A120,Attendance!$A:$A,0)),"")&amp;""</f>
        <v/>
      </c>
      <c r="D120" s="40" t="str">
        <f>IFERROR(INDEX(Attendance!$D:$D,MATCH($A120,Attendance!$A:$A,0)),"")&amp;""</f>
        <v/>
      </c>
      <c r="E120" s="40">
        <f>INDEX('Dec Detail'!$X:$X, MATCH($A120,'Dec Detail'!$A:$A,0))</f>
        <v>0</v>
      </c>
      <c r="F120" s="40">
        <f>INDEX('Jan Detail'!$X:$X, MATCH($A120,'Jan Detail'!$A:$A,0))</f>
        <v>0</v>
      </c>
      <c r="G120" s="40">
        <f>INDEX('Feb Detail'!$X:$X, MATCH($A120,'Feb Detail'!$A:$A,0))</f>
        <v>0</v>
      </c>
      <c r="H120" s="40">
        <f>INDEX('Mar Detail'!$X:$X, MATCH($A120,'Mar Detail'!$A:$A,0))</f>
        <v>0</v>
      </c>
      <c r="I120" s="40">
        <f>INDEX('Apr Detail'!$X:$X, MATCH($A120,'Apr Detail'!$A:$A,0))</f>
        <v>0</v>
      </c>
      <c r="J120" s="40">
        <f>INDEX('May Detail'!$X:$X, MATCH($A120,'May Detail'!$A:$A,0))</f>
        <v>0</v>
      </c>
      <c r="K120" s="40">
        <f>INDEX('Jun Detail'!$X:$X, MATCH($A120,'Jun Detail'!$A:$A,0))</f>
        <v>0</v>
      </c>
      <c r="L120" s="40">
        <f>INDEX('Jul Detail'!$X:$X, MATCH($A120,'Jul Detail'!$A:$A,0))</f>
        <v>0</v>
      </c>
      <c r="M120" s="62">
        <f t="shared" si="1"/>
        <v>0</v>
      </c>
    </row>
    <row r="121" spans="1:13" x14ac:dyDescent="0.25">
      <c r="A121" s="60">
        <f>'Dec Detail'!A123</f>
        <v>120</v>
      </c>
      <c r="B121" s="39" t="str">
        <f>IFERROR(INDEX(Attendance!$B:$B,MATCH($A121,Attendance!$A:$A,0)),"")&amp;""</f>
        <v/>
      </c>
      <c r="C121" s="39" t="str">
        <f>IFERROR(INDEX(Attendance!$C:$C,MATCH($A121,Attendance!$A:$A,0)),"")&amp;""</f>
        <v/>
      </c>
      <c r="D121" s="39" t="str">
        <f>IFERROR(INDEX(Attendance!$D:$D,MATCH($A121,Attendance!$A:$A,0)),"")&amp;""</f>
        <v/>
      </c>
      <c r="E121" s="39">
        <f>INDEX('Dec Detail'!$X:$X, MATCH($A121,'Dec Detail'!$A:$A,0))</f>
        <v>0</v>
      </c>
      <c r="F121" s="39">
        <f>INDEX('Jan Detail'!$X:$X, MATCH($A121,'Jan Detail'!$A:$A,0))</f>
        <v>0</v>
      </c>
      <c r="G121" s="39">
        <f>INDEX('Feb Detail'!$X:$X, MATCH($A121,'Feb Detail'!$A:$A,0))</f>
        <v>0</v>
      </c>
      <c r="H121" s="39">
        <f>INDEX('Mar Detail'!$X:$X, MATCH($A121,'Mar Detail'!$A:$A,0))</f>
        <v>0</v>
      </c>
      <c r="I121" s="39">
        <f>INDEX('Apr Detail'!$X:$X, MATCH($A121,'Apr Detail'!$A:$A,0))</f>
        <v>0</v>
      </c>
      <c r="J121" s="39">
        <f>INDEX('May Detail'!$X:$X, MATCH($A121,'May Detail'!$A:$A,0))</f>
        <v>0</v>
      </c>
      <c r="K121" s="39">
        <f>INDEX('Jun Detail'!$X:$X, MATCH($A121,'Jun Detail'!$A:$A,0))</f>
        <v>0</v>
      </c>
      <c r="L121" s="39">
        <f>INDEX('Jul Detail'!$X:$X, MATCH($A121,'Jul Detail'!$A:$A,0))</f>
        <v>0</v>
      </c>
      <c r="M121" s="61">
        <f t="shared" si="1"/>
        <v>0</v>
      </c>
    </row>
    <row r="122" spans="1:13" x14ac:dyDescent="0.25">
      <c r="A122" s="58">
        <f>'Dec Detail'!A124</f>
        <v>121</v>
      </c>
      <c r="B122" s="40" t="str">
        <f>IFERROR(INDEX(Attendance!$B:$B,MATCH($A122,Attendance!$A:$A,0)),"")&amp;""</f>
        <v/>
      </c>
      <c r="C122" s="40" t="str">
        <f>IFERROR(INDEX(Attendance!$C:$C,MATCH($A122,Attendance!$A:$A,0)),"")&amp;""</f>
        <v/>
      </c>
      <c r="D122" s="40" t="str">
        <f>IFERROR(INDEX(Attendance!$D:$D,MATCH($A122,Attendance!$A:$A,0)),"")&amp;""</f>
        <v/>
      </c>
      <c r="E122" s="40">
        <f>INDEX('Dec Detail'!$X:$X, MATCH($A122,'Dec Detail'!$A:$A,0))</f>
        <v>0</v>
      </c>
      <c r="F122" s="40">
        <f>INDEX('Jan Detail'!$X:$X, MATCH($A122,'Jan Detail'!$A:$A,0))</f>
        <v>0</v>
      </c>
      <c r="G122" s="40">
        <f>INDEX('Feb Detail'!$X:$X, MATCH($A122,'Feb Detail'!$A:$A,0))</f>
        <v>0</v>
      </c>
      <c r="H122" s="40">
        <f>INDEX('Mar Detail'!$X:$X, MATCH($A122,'Mar Detail'!$A:$A,0))</f>
        <v>0</v>
      </c>
      <c r="I122" s="40">
        <f>INDEX('Apr Detail'!$X:$X, MATCH($A122,'Apr Detail'!$A:$A,0))</f>
        <v>0</v>
      </c>
      <c r="J122" s="40">
        <f>INDEX('May Detail'!$X:$X, MATCH($A122,'May Detail'!$A:$A,0))</f>
        <v>0</v>
      </c>
      <c r="K122" s="40">
        <f>INDEX('Jun Detail'!$X:$X, MATCH($A122,'Jun Detail'!$A:$A,0))</f>
        <v>0</v>
      </c>
      <c r="L122" s="40">
        <f>INDEX('Jul Detail'!$X:$X, MATCH($A122,'Jul Detail'!$A:$A,0))</f>
        <v>0</v>
      </c>
      <c r="M122" s="62">
        <f t="shared" si="1"/>
        <v>0</v>
      </c>
    </row>
    <row r="123" spans="1:13" x14ac:dyDescent="0.25">
      <c r="A123" s="60">
        <f>'Dec Detail'!A125</f>
        <v>122</v>
      </c>
      <c r="B123" s="39" t="str">
        <f>IFERROR(INDEX(Attendance!$B:$B,MATCH($A123,Attendance!$A:$A,0)),"")&amp;""</f>
        <v/>
      </c>
      <c r="C123" s="39" t="str">
        <f>IFERROR(INDEX(Attendance!$C:$C,MATCH($A123,Attendance!$A:$A,0)),"")&amp;""</f>
        <v/>
      </c>
      <c r="D123" s="39" t="str">
        <f>IFERROR(INDEX(Attendance!$D:$D,MATCH($A123,Attendance!$A:$A,0)),"")&amp;""</f>
        <v/>
      </c>
      <c r="E123" s="39">
        <f>INDEX('Dec Detail'!$X:$X, MATCH($A123,'Dec Detail'!$A:$A,0))</f>
        <v>0</v>
      </c>
      <c r="F123" s="39">
        <f>INDEX('Jan Detail'!$X:$X, MATCH($A123,'Jan Detail'!$A:$A,0))</f>
        <v>0</v>
      </c>
      <c r="G123" s="39">
        <f>INDEX('Feb Detail'!$X:$X, MATCH($A123,'Feb Detail'!$A:$A,0))</f>
        <v>0</v>
      </c>
      <c r="H123" s="39">
        <f>INDEX('Mar Detail'!$X:$X, MATCH($A123,'Mar Detail'!$A:$A,0))</f>
        <v>0</v>
      </c>
      <c r="I123" s="39">
        <f>INDEX('Apr Detail'!$X:$X, MATCH($A123,'Apr Detail'!$A:$A,0))</f>
        <v>0</v>
      </c>
      <c r="J123" s="39">
        <f>INDEX('May Detail'!$X:$X, MATCH($A123,'May Detail'!$A:$A,0))</f>
        <v>0</v>
      </c>
      <c r="K123" s="39">
        <f>INDEX('Jun Detail'!$X:$X, MATCH($A123,'Jun Detail'!$A:$A,0))</f>
        <v>0</v>
      </c>
      <c r="L123" s="39">
        <f>INDEX('Jul Detail'!$X:$X, MATCH($A123,'Jul Detail'!$A:$A,0))</f>
        <v>0</v>
      </c>
      <c r="M123" s="61">
        <f t="shared" si="1"/>
        <v>0</v>
      </c>
    </row>
    <row r="124" spans="1:13" x14ac:dyDescent="0.25">
      <c r="A124" s="58">
        <f>'Dec Detail'!A126</f>
        <v>123</v>
      </c>
      <c r="B124" s="40" t="str">
        <f>IFERROR(INDEX(Attendance!$B:$B,MATCH($A124,Attendance!$A:$A,0)),"")&amp;""</f>
        <v/>
      </c>
      <c r="C124" s="40" t="str">
        <f>IFERROR(INDEX(Attendance!$C:$C,MATCH($A124,Attendance!$A:$A,0)),"")&amp;""</f>
        <v/>
      </c>
      <c r="D124" s="40" t="str">
        <f>IFERROR(INDEX(Attendance!$D:$D,MATCH($A124,Attendance!$A:$A,0)),"")&amp;""</f>
        <v/>
      </c>
      <c r="E124" s="40">
        <f>INDEX('Dec Detail'!$X:$X, MATCH($A124,'Dec Detail'!$A:$A,0))</f>
        <v>0</v>
      </c>
      <c r="F124" s="40">
        <f>INDEX('Jan Detail'!$X:$X, MATCH($A124,'Jan Detail'!$A:$A,0))</f>
        <v>0</v>
      </c>
      <c r="G124" s="40">
        <f>INDEX('Feb Detail'!$X:$X, MATCH($A124,'Feb Detail'!$A:$A,0))</f>
        <v>0</v>
      </c>
      <c r="H124" s="40">
        <f>INDEX('Mar Detail'!$X:$X, MATCH($A124,'Mar Detail'!$A:$A,0))</f>
        <v>0</v>
      </c>
      <c r="I124" s="40">
        <f>INDEX('Apr Detail'!$X:$X, MATCH($A124,'Apr Detail'!$A:$A,0))</f>
        <v>0</v>
      </c>
      <c r="J124" s="40">
        <f>INDEX('May Detail'!$X:$X, MATCH($A124,'May Detail'!$A:$A,0))</f>
        <v>0</v>
      </c>
      <c r="K124" s="40">
        <f>INDEX('Jun Detail'!$X:$X, MATCH($A124,'Jun Detail'!$A:$A,0))</f>
        <v>0</v>
      </c>
      <c r="L124" s="40">
        <f>INDEX('Jul Detail'!$X:$X, MATCH($A124,'Jul Detail'!$A:$A,0))</f>
        <v>0</v>
      </c>
      <c r="M124" s="62">
        <f t="shared" si="1"/>
        <v>0</v>
      </c>
    </row>
    <row r="125" spans="1:13" x14ac:dyDescent="0.25">
      <c r="A125" s="60">
        <f>'Dec Detail'!A127</f>
        <v>124</v>
      </c>
      <c r="B125" s="39" t="str">
        <f>IFERROR(INDEX(Attendance!$B:$B,MATCH($A125,Attendance!$A:$A,0)),"")&amp;""</f>
        <v/>
      </c>
      <c r="C125" s="39" t="str">
        <f>IFERROR(INDEX(Attendance!$C:$C,MATCH($A125,Attendance!$A:$A,0)),"")&amp;""</f>
        <v/>
      </c>
      <c r="D125" s="39" t="str">
        <f>IFERROR(INDEX(Attendance!$D:$D,MATCH($A125,Attendance!$A:$A,0)),"")&amp;""</f>
        <v/>
      </c>
      <c r="E125" s="39">
        <f>INDEX('Dec Detail'!$X:$X, MATCH($A125,'Dec Detail'!$A:$A,0))</f>
        <v>0</v>
      </c>
      <c r="F125" s="39">
        <f>INDEX('Jan Detail'!$X:$X, MATCH($A125,'Jan Detail'!$A:$A,0))</f>
        <v>0</v>
      </c>
      <c r="G125" s="39">
        <f>INDEX('Feb Detail'!$X:$X, MATCH($A125,'Feb Detail'!$A:$A,0))</f>
        <v>0</v>
      </c>
      <c r="H125" s="39">
        <f>INDEX('Mar Detail'!$X:$X, MATCH($A125,'Mar Detail'!$A:$A,0))</f>
        <v>0</v>
      </c>
      <c r="I125" s="39">
        <f>INDEX('Apr Detail'!$X:$X, MATCH($A125,'Apr Detail'!$A:$A,0))</f>
        <v>0</v>
      </c>
      <c r="J125" s="39">
        <f>INDEX('May Detail'!$X:$X, MATCH($A125,'May Detail'!$A:$A,0))</f>
        <v>0</v>
      </c>
      <c r="K125" s="39">
        <f>INDEX('Jun Detail'!$X:$X, MATCH($A125,'Jun Detail'!$A:$A,0))</f>
        <v>0</v>
      </c>
      <c r="L125" s="39">
        <f>INDEX('Jul Detail'!$X:$X, MATCH($A125,'Jul Detail'!$A:$A,0))</f>
        <v>0</v>
      </c>
      <c r="M125" s="61">
        <f t="shared" si="1"/>
        <v>0</v>
      </c>
    </row>
    <row r="126" spans="1:13" x14ac:dyDescent="0.25">
      <c r="A126" s="58">
        <f>'Dec Detail'!A128</f>
        <v>125</v>
      </c>
      <c r="B126" s="40" t="str">
        <f>IFERROR(INDEX(Attendance!$B:$B,MATCH($A126,Attendance!$A:$A,0)),"")&amp;""</f>
        <v/>
      </c>
      <c r="C126" s="40" t="str">
        <f>IFERROR(INDEX(Attendance!$C:$C,MATCH($A126,Attendance!$A:$A,0)),"")&amp;""</f>
        <v/>
      </c>
      <c r="D126" s="40" t="str">
        <f>IFERROR(INDEX(Attendance!$D:$D,MATCH($A126,Attendance!$A:$A,0)),"")&amp;""</f>
        <v/>
      </c>
      <c r="E126" s="40">
        <f>INDEX('Dec Detail'!$X:$X, MATCH($A126,'Dec Detail'!$A:$A,0))</f>
        <v>0</v>
      </c>
      <c r="F126" s="40">
        <f>INDEX('Jan Detail'!$X:$X, MATCH($A126,'Jan Detail'!$A:$A,0))</f>
        <v>0</v>
      </c>
      <c r="G126" s="40">
        <f>INDEX('Feb Detail'!$X:$X, MATCH($A126,'Feb Detail'!$A:$A,0))</f>
        <v>0</v>
      </c>
      <c r="H126" s="40">
        <f>INDEX('Mar Detail'!$X:$X, MATCH($A126,'Mar Detail'!$A:$A,0))</f>
        <v>0</v>
      </c>
      <c r="I126" s="40">
        <f>INDEX('Apr Detail'!$X:$X, MATCH($A126,'Apr Detail'!$A:$A,0))</f>
        <v>0</v>
      </c>
      <c r="J126" s="40">
        <f>INDEX('May Detail'!$X:$X, MATCH($A126,'May Detail'!$A:$A,0))</f>
        <v>0</v>
      </c>
      <c r="K126" s="40">
        <f>INDEX('Jun Detail'!$X:$X, MATCH($A126,'Jun Detail'!$A:$A,0))</f>
        <v>0</v>
      </c>
      <c r="L126" s="40">
        <f>INDEX('Jul Detail'!$X:$X, MATCH($A126,'Jul Detail'!$A:$A,0))</f>
        <v>0</v>
      </c>
      <c r="M126" s="62">
        <f t="shared" si="1"/>
        <v>0</v>
      </c>
    </row>
    <row r="127" spans="1:13" x14ac:dyDescent="0.25">
      <c r="A127" s="60">
        <f>'Dec Detail'!A129</f>
        <v>126</v>
      </c>
      <c r="B127" s="39" t="str">
        <f>IFERROR(INDEX(Attendance!$B:$B,MATCH($A127,Attendance!$A:$A,0)),"")&amp;""</f>
        <v/>
      </c>
      <c r="C127" s="39" t="str">
        <f>IFERROR(INDEX(Attendance!$C:$C,MATCH($A127,Attendance!$A:$A,0)),"")&amp;""</f>
        <v/>
      </c>
      <c r="D127" s="39" t="str">
        <f>IFERROR(INDEX(Attendance!$D:$D,MATCH($A127,Attendance!$A:$A,0)),"")&amp;""</f>
        <v/>
      </c>
      <c r="E127" s="39">
        <f>INDEX('Dec Detail'!$X:$X, MATCH($A127,'Dec Detail'!$A:$A,0))</f>
        <v>0</v>
      </c>
      <c r="F127" s="39">
        <f>INDEX('Jan Detail'!$X:$X, MATCH($A127,'Jan Detail'!$A:$A,0))</f>
        <v>0</v>
      </c>
      <c r="G127" s="39">
        <f>INDEX('Feb Detail'!$X:$X, MATCH($A127,'Feb Detail'!$A:$A,0))</f>
        <v>0</v>
      </c>
      <c r="H127" s="39">
        <f>INDEX('Mar Detail'!$X:$X, MATCH($A127,'Mar Detail'!$A:$A,0))</f>
        <v>0</v>
      </c>
      <c r="I127" s="39">
        <f>INDEX('Apr Detail'!$X:$X, MATCH($A127,'Apr Detail'!$A:$A,0))</f>
        <v>0</v>
      </c>
      <c r="J127" s="39">
        <f>INDEX('May Detail'!$X:$X, MATCH($A127,'May Detail'!$A:$A,0))</f>
        <v>0</v>
      </c>
      <c r="K127" s="39">
        <f>INDEX('Jun Detail'!$X:$X, MATCH($A127,'Jun Detail'!$A:$A,0))</f>
        <v>0</v>
      </c>
      <c r="L127" s="39">
        <f>INDEX('Jul Detail'!$X:$X, MATCH($A127,'Jul Detail'!$A:$A,0))</f>
        <v>0</v>
      </c>
      <c r="M127" s="61">
        <f t="shared" si="1"/>
        <v>0</v>
      </c>
    </row>
    <row r="128" spans="1:13" x14ac:dyDescent="0.25">
      <c r="A128" s="58">
        <f>'Dec Detail'!A130</f>
        <v>127</v>
      </c>
      <c r="B128" s="40" t="str">
        <f>IFERROR(INDEX(Attendance!$B:$B,MATCH($A128,Attendance!$A:$A,0)),"")&amp;""</f>
        <v/>
      </c>
      <c r="C128" s="40" t="str">
        <f>IFERROR(INDEX(Attendance!$C:$C,MATCH($A128,Attendance!$A:$A,0)),"")&amp;""</f>
        <v/>
      </c>
      <c r="D128" s="40" t="str">
        <f>IFERROR(INDEX(Attendance!$D:$D,MATCH($A128,Attendance!$A:$A,0)),"")&amp;""</f>
        <v/>
      </c>
      <c r="E128" s="40">
        <f>INDEX('Dec Detail'!$X:$X, MATCH($A128,'Dec Detail'!$A:$A,0))</f>
        <v>0</v>
      </c>
      <c r="F128" s="40">
        <f>INDEX('Jan Detail'!$X:$X, MATCH($A128,'Jan Detail'!$A:$A,0))</f>
        <v>0</v>
      </c>
      <c r="G128" s="40">
        <f>INDEX('Feb Detail'!$X:$X, MATCH($A128,'Feb Detail'!$A:$A,0))</f>
        <v>0</v>
      </c>
      <c r="H128" s="40">
        <f>INDEX('Mar Detail'!$X:$X, MATCH($A128,'Mar Detail'!$A:$A,0))</f>
        <v>0</v>
      </c>
      <c r="I128" s="40">
        <f>INDEX('Apr Detail'!$X:$X, MATCH($A128,'Apr Detail'!$A:$A,0))</f>
        <v>0</v>
      </c>
      <c r="J128" s="40">
        <f>INDEX('May Detail'!$X:$X, MATCH($A128,'May Detail'!$A:$A,0))</f>
        <v>0</v>
      </c>
      <c r="K128" s="40">
        <f>INDEX('Jun Detail'!$X:$X, MATCH($A128,'Jun Detail'!$A:$A,0))</f>
        <v>0</v>
      </c>
      <c r="L128" s="40">
        <f>INDEX('Jul Detail'!$X:$X, MATCH($A128,'Jul Detail'!$A:$A,0))</f>
        <v>0</v>
      </c>
      <c r="M128" s="62">
        <f t="shared" si="1"/>
        <v>0</v>
      </c>
    </row>
    <row r="129" spans="1:13" x14ac:dyDescent="0.25">
      <c r="A129" s="60">
        <f>'Dec Detail'!A131</f>
        <v>128</v>
      </c>
      <c r="B129" s="39" t="str">
        <f>IFERROR(INDEX(Attendance!$B:$B,MATCH($A129,Attendance!$A:$A,0)),"")&amp;""</f>
        <v/>
      </c>
      <c r="C129" s="39" t="str">
        <f>IFERROR(INDEX(Attendance!$C:$C,MATCH($A129,Attendance!$A:$A,0)),"")&amp;""</f>
        <v/>
      </c>
      <c r="D129" s="39" t="str">
        <f>IFERROR(INDEX(Attendance!$D:$D,MATCH($A129,Attendance!$A:$A,0)),"")&amp;""</f>
        <v/>
      </c>
      <c r="E129" s="39">
        <f>INDEX('Dec Detail'!$X:$X, MATCH($A129,'Dec Detail'!$A:$A,0))</f>
        <v>0</v>
      </c>
      <c r="F129" s="39">
        <f>INDEX('Jan Detail'!$X:$X, MATCH($A129,'Jan Detail'!$A:$A,0))</f>
        <v>0</v>
      </c>
      <c r="G129" s="39">
        <f>INDEX('Feb Detail'!$X:$X, MATCH($A129,'Feb Detail'!$A:$A,0))</f>
        <v>0</v>
      </c>
      <c r="H129" s="39">
        <f>INDEX('Mar Detail'!$X:$X, MATCH($A129,'Mar Detail'!$A:$A,0))</f>
        <v>0</v>
      </c>
      <c r="I129" s="39">
        <f>INDEX('Apr Detail'!$X:$X, MATCH($A129,'Apr Detail'!$A:$A,0))</f>
        <v>0</v>
      </c>
      <c r="J129" s="39">
        <f>INDEX('May Detail'!$X:$X, MATCH($A129,'May Detail'!$A:$A,0))</f>
        <v>0</v>
      </c>
      <c r="K129" s="39">
        <f>INDEX('Jun Detail'!$X:$X, MATCH($A129,'Jun Detail'!$A:$A,0))</f>
        <v>0</v>
      </c>
      <c r="L129" s="39">
        <f>INDEX('Jul Detail'!$X:$X, MATCH($A129,'Jul Detail'!$A:$A,0))</f>
        <v>0</v>
      </c>
      <c r="M129" s="61">
        <f t="shared" si="1"/>
        <v>0</v>
      </c>
    </row>
    <row r="130" spans="1:13" x14ac:dyDescent="0.25">
      <c r="A130" s="58">
        <f>'Dec Detail'!A132</f>
        <v>129</v>
      </c>
      <c r="B130" s="40" t="str">
        <f>IFERROR(INDEX(Attendance!$B:$B,MATCH($A130,Attendance!$A:$A,0)),"")&amp;""</f>
        <v/>
      </c>
      <c r="C130" s="40" t="str">
        <f>IFERROR(INDEX(Attendance!$C:$C,MATCH($A130,Attendance!$A:$A,0)),"")&amp;""</f>
        <v/>
      </c>
      <c r="D130" s="40" t="str">
        <f>IFERROR(INDEX(Attendance!$D:$D,MATCH($A130,Attendance!$A:$A,0)),"")&amp;""</f>
        <v/>
      </c>
      <c r="E130" s="40">
        <f>INDEX('Dec Detail'!$X:$X, MATCH($A130,'Dec Detail'!$A:$A,0))</f>
        <v>0</v>
      </c>
      <c r="F130" s="40">
        <f>INDEX('Jan Detail'!$X:$X, MATCH($A130,'Jan Detail'!$A:$A,0))</f>
        <v>0</v>
      </c>
      <c r="G130" s="40">
        <f>INDEX('Feb Detail'!$X:$X, MATCH($A130,'Feb Detail'!$A:$A,0))</f>
        <v>0</v>
      </c>
      <c r="H130" s="40">
        <f>INDEX('Mar Detail'!$X:$X, MATCH($A130,'Mar Detail'!$A:$A,0))</f>
        <v>0</v>
      </c>
      <c r="I130" s="40">
        <f>INDEX('Apr Detail'!$X:$X, MATCH($A130,'Apr Detail'!$A:$A,0))</f>
        <v>0</v>
      </c>
      <c r="J130" s="40">
        <f>INDEX('May Detail'!$X:$X, MATCH($A130,'May Detail'!$A:$A,0))</f>
        <v>0</v>
      </c>
      <c r="K130" s="40">
        <f>INDEX('Jun Detail'!$X:$X, MATCH($A130,'Jun Detail'!$A:$A,0))</f>
        <v>0</v>
      </c>
      <c r="L130" s="40">
        <f>INDEX('Jul Detail'!$X:$X, MATCH($A130,'Jul Detail'!$A:$A,0))</f>
        <v>0</v>
      </c>
      <c r="M130" s="62">
        <f t="shared" ref="M130:M151" si="2">SUM(E130,F130,G130,H130,I130,J130,K130,L130)</f>
        <v>0</v>
      </c>
    </row>
    <row r="131" spans="1:13" x14ac:dyDescent="0.25">
      <c r="A131" s="60">
        <f>'Dec Detail'!A133</f>
        <v>130</v>
      </c>
      <c r="B131" s="39" t="str">
        <f>IFERROR(INDEX(Attendance!$B:$B,MATCH($A131,Attendance!$A:$A,0)),"")&amp;""</f>
        <v/>
      </c>
      <c r="C131" s="39" t="str">
        <f>IFERROR(INDEX(Attendance!$C:$C,MATCH($A131,Attendance!$A:$A,0)),"")&amp;""</f>
        <v/>
      </c>
      <c r="D131" s="39" t="str">
        <f>IFERROR(INDEX(Attendance!$D:$D,MATCH($A131,Attendance!$A:$A,0)),"")&amp;""</f>
        <v/>
      </c>
      <c r="E131" s="39">
        <f>INDEX('Dec Detail'!$X:$X, MATCH($A131,'Dec Detail'!$A:$A,0))</f>
        <v>0</v>
      </c>
      <c r="F131" s="39">
        <f>INDEX('Jan Detail'!$X:$X, MATCH($A131,'Jan Detail'!$A:$A,0))</f>
        <v>0</v>
      </c>
      <c r="G131" s="39">
        <f>INDEX('Feb Detail'!$X:$X, MATCH($A131,'Feb Detail'!$A:$A,0))</f>
        <v>0</v>
      </c>
      <c r="H131" s="39">
        <f>INDEX('Mar Detail'!$X:$X, MATCH($A131,'Mar Detail'!$A:$A,0))</f>
        <v>0</v>
      </c>
      <c r="I131" s="39">
        <f>INDEX('Apr Detail'!$X:$X, MATCH($A131,'Apr Detail'!$A:$A,0))</f>
        <v>0</v>
      </c>
      <c r="J131" s="39">
        <f>INDEX('May Detail'!$X:$X, MATCH($A131,'May Detail'!$A:$A,0))</f>
        <v>0</v>
      </c>
      <c r="K131" s="39">
        <f>INDEX('Jun Detail'!$X:$X, MATCH($A131,'Jun Detail'!$A:$A,0))</f>
        <v>0</v>
      </c>
      <c r="L131" s="39">
        <f>INDEX('Jul Detail'!$X:$X, MATCH($A131,'Jul Detail'!$A:$A,0))</f>
        <v>0</v>
      </c>
      <c r="M131" s="61">
        <f t="shared" si="2"/>
        <v>0</v>
      </c>
    </row>
    <row r="132" spans="1:13" x14ac:dyDescent="0.25">
      <c r="A132" s="58">
        <f>'Dec Detail'!A134</f>
        <v>131</v>
      </c>
      <c r="B132" s="40" t="str">
        <f>IFERROR(INDEX(Attendance!$B:$B,MATCH($A132,Attendance!$A:$A,0)),"")&amp;""</f>
        <v/>
      </c>
      <c r="C132" s="40" t="str">
        <f>IFERROR(INDEX(Attendance!$C:$C,MATCH($A132,Attendance!$A:$A,0)),"")&amp;""</f>
        <v/>
      </c>
      <c r="D132" s="40" t="str">
        <f>IFERROR(INDEX(Attendance!$D:$D,MATCH($A132,Attendance!$A:$A,0)),"")&amp;""</f>
        <v/>
      </c>
      <c r="E132" s="40">
        <f>INDEX('Dec Detail'!$X:$X, MATCH($A132,'Dec Detail'!$A:$A,0))</f>
        <v>0</v>
      </c>
      <c r="F132" s="40">
        <f>INDEX('Jan Detail'!$X:$X, MATCH($A132,'Jan Detail'!$A:$A,0))</f>
        <v>0</v>
      </c>
      <c r="G132" s="40">
        <f>INDEX('Feb Detail'!$X:$X, MATCH($A132,'Feb Detail'!$A:$A,0))</f>
        <v>0</v>
      </c>
      <c r="H132" s="40">
        <f>INDEX('Mar Detail'!$X:$X, MATCH($A132,'Mar Detail'!$A:$A,0))</f>
        <v>0</v>
      </c>
      <c r="I132" s="40">
        <f>INDEX('Apr Detail'!$X:$X, MATCH($A132,'Apr Detail'!$A:$A,0))</f>
        <v>0</v>
      </c>
      <c r="J132" s="40">
        <f>INDEX('May Detail'!$X:$X, MATCH($A132,'May Detail'!$A:$A,0))</f>
        <v>0</v>
      </c>
      <c r="K132" s="40">
        <f>INDEX('Jun Detail'!$X:$X, MATCH($A132,'Jun Detail'!$A:$A,0))</f>
        <v>0</v>
      </c>
      <c r="L132" s="40">
        <f>INDEX('Jul Detail'!$X:$X, MATCH($A132,'Jul Detail'!$A:$A,0))</f>
        <v>0</v>
      </c>
      <c r="M132" s="62">
        <f t="shared" si="2"/>
        <v>0</v>
      </c>
    </row>
    <row r="133" spans="1:13" x14ac:dyDescent="0.25">
      <c r="A133" s="60">
        <f>'Dec Detail'!A135</f>
        <v>132</v>
      </c>
      <c r="B133" s="39" t="str">
        <f>IFERROR(INDEX(Attendance!$B:$B,MATCH($A133,Attendance!$A:$A,0)),"")&amp;""</f>
        <v/>
      </c>
      <c r="C133" s="39" t="str">
        <f>IFERROR(INDEX(Attendance!$C:$C,MATCH($A133,Attendance!$A:$A,0)),"")&amp;""</f>
        <v/>
      </c>
      <c r="D133" s="39" t="str">
        <f>IFERROR(INDEX(Attendance!$D:$D,MATCH($A133,Attendance!$A:$A,0)),"")&amp;""</f>
        <v/>
      </c>
      <c r="E133" s="39">
        <f>INDEX('Dec Detail'!$X:$X, MATCH($A133,'Dec Detail'!$A:$A,0))</f>
        <v>0</v>
      </c>
      <c r="F133" s="39">
        <f>INDEX('Jan Detail'!$X:$X, MATCH($A133,'Jan Detail'!$A:$A,0))</f>
        <v>0</v>
      </c>
      <c r="G133" s="39">
        <f>INDEX('Feb Detail'!$X:$X, MATCH($A133,'Feb Detail'!$A:$A,0))</f>
        <v>0</v>
      </c>
      <c r="H133" s="39">
        <f>INDEX('Mar Detail'!$X:$X, MATCH($A133,'Mar Detail'!$A:$A,0))</f>
        <v>0</v>
      </c>
      <c r="I133" s="39">
        <f>INDEX('Apr Detail'!$X:$X, MATCH($A133,'Apr Detail'!$A:$A,0))</f>
        <v>0</v>
      </c>
      <c r="J133" s="39">
        <f>INDEX('May Detail'!$X:$X, MATCH($A133,'May Detail'!$A:$A,0))</f>
        <v>0</v>
      </c>
      <c r="K133" s="39">
        <f>INDEX('Jun Detail'!$X:$X, MATCH($A133,'Jun Detail'!$A:$A,0))</f>
        <v>0</v>
      </c>
      <c r="L133" s="39">
        <f>INDEX('Jul Detail'!$X:$X, MATCH($A133,'Jul Detail'!$A:$A,0))</f>
        <v>0</v>
      </c>
      <c r="M133" s="61">
        <f t="shared" si="2"/>
        <v>0</v>
      </c>
    </row>
    <row r="134" spans="1:13" x14ac:dyDescent="0.25">
      <c r="A134" s="58">
        <f>'Dec Detail'!A136</f>
        <v>133</v>
      </c>
      <c r="B134" s="40" t="str">
        <f>IFERROR(INDEX(Attendance!$B:$B,MATCH($A134,Attendance!$A:$A,0)),"")&amp;""</f>
        <v/>
      </c>
      <c r="C134" s="40" t="str">
        <f>IFERROR(INDEX(Attendance!$C:$C,MATCH($A134,Attendance!$A:$A,0)),"")&amp;""</f>
        <v/>
      </c>
      <c r="D134" s="40" t="str">
        <f>IFERROR(INDEX(Attendance!$D:$D,MATCH($A134,Attendance!$A:$A,0)),"")&amp;""</f>
        <v/>
      </c>
      <c r="E134" s="40">
        <f>INDEX('Dec Detail'!$X:$X, MATCH($A134,'Dec Detail'!$A:$A,0))</f>
        <v>0</v>
      </c>
      <c r="F134" s="40">
        <f>INDEX('Jan Detail'!$X:$X, MATCH($A134,'Jan Detail'!$A:$A,0))</f>
        <v>0</v>
      </c>
      <c r="G134" s="40">
        <f>INDEX('Feb Detail'!$X:$X, MATCH($A134,'Feb Detail'!$A:$A,0))</f>
        <v>0</v>
      </c>
      <c r="H134" s="40">
        <f>INDEX('Mar Detail'!$X:$X, MATCH($A134,'Mar Detail'!$A:$A,0))</f>
        <v>0</v>
      </c>
      <c r="I134" s="40">
        <f>INDEX('Apr Detail'!$X:$X, MATCH($A134,'Apr Detail'!$A:$A,0))</f>
        <v>0</v>
      </c>
      <c r="J134" s="40">
        <f>INDEX('May Detail'!$X:$X, MATCH($A134,'May Detail'!$A:$A,0))</f>
        <v>0</v>
      </c>
      <c r="K134" s="40">
        <f>INDEX('Jun Detail'!$X:$X, MATCH($A134,'Jun Detail'!$A:$A,0))</f>
        <v>0</v>
      </c>
      <c r="L134" s="40">
        <f>INDEX('Jul Detail'!$X:$X, MATCH($A134,'Jul Detail'!$A:$A,0))</f>
        <v>0</v>
      </c>
      <c r="M134" s="62">
        <f t="shared" si="2"/>
        <v>0</v>
      </c>
    </row>
    <row r="135" spans="1:13" x14ac:dyDescent="0.25">
      <c r="A135" s="60">
        <f>'Dec Detail'!A137</f>
        <v>134</v>
      </c>
      <c r="B135" s="39" t="str">
        <f>IFERROR(INDEX(Attendance!$B:$B,MATCH($A135,Attendance!$A:$A,0)),"")&amp;""</f>
        <v/>
      </c>
      <c r="C135" s="39" t="str">
        <f>IFERROR(INDEX(Attendance!$C:$C,MATCH($A135,Attendance!$A:$A,0)),"")&amp;""</f>
        <v/>
      </c>
      <c r="D135" s="39" t="str">
        <f>IFERROR(INDEX(Attendance!$D:$D,MATCH($A135,Attendance!$A:$A,0)),"")&amp;""</f>
        <v/>
      </c>
      <c r="E135" s="39">
        <f>INDEX('Dec Detail'!$X:$X, MATCH($A135,'Dec Detail'!$A:$A,0))</f>
        <v>0</v>
      </c>
      <c r="F135" s="39">
        <f>INDEX('Jan Detail'!$X:$X, MATCH($A135,'Jan Detail'!$A:$A,0))</f>
        <v>0</v>
      </c>
      <c r="G135" s="39">
        <f>INDEX('Feb Detail'!$X:$X, MATCH($A135,'Feb Detail'!$A:$A,0))</f>
        <v>0</v>
      </c>
      <c r="H135" s="39">
        <f>INDEX('Mar Detail'!$X:$X, MATCH($A135,'Mar Detail'!$A:$A,0))</f>
        <v>0</v>
      </c>
      <c r="I135" s="39">
        <f>INDEX('Apr Detail'!$X:$X, MATCH($A135,'Apr Detail'!$A:$A,0))</f>
        <v>0</v>
      </c>
      <c r="J135" s="39">
        <f>INDEX('May Detail'!$X:$X, MATCH($A135,'May Detail'!$A:$A,0))</f>
        <v>0</v>
      </c>
      <c r="K135" s="39">
        <f>INDEX('Jun Detail'!$X:$X, MATCH($A135,'Jun Detail'!$A:$A,0))</f>
        <v>0</v>
      </c>
      <c r="L135" s="39">
        <f>INDEX('Jul Detail'!$X:$X, MATCH($A135,'Jul Detail'!$A:$A,0))</f>
        <v>0</v>
      </c>
      <c r="M135" s="61">
        <f t="shared" si="2"/>
        <v>0</v>
      </c>
    </row>
    <row r="136" spans="1:13" x14ac:dyDescent="0.25">
      <c r="A136" s="58">
        <f>'Dec Detail'!A138</f>
        <v>135</v>
      </c>
      <c r="B136" s="40" t="str">
        <f>IFERROR(INDEX(Attendance!$B:$B,MATCH($A136,Attendance!$A:$A,0)),"")&amp;""</f>
        <v/>
      </c>
      <c r="C136" s="40" t="str">
        <f>IFERROR(INDEX(Attendance!$C:$C,MATCH($A136,Attendance!$A:$A,0)),"")&amp;""</f>
        <v/>
      </c>
      <c r="D136" s="40" t="str">
        <f>IFERROR(INDEX(Attendance!$D:$D,MATCH($A136,Attendance!$A:$A,0)),"")&amp;""</f>
        <v/>
      </c>
      <c r="E136" s="40">
        <f>INDEX('Dec Detail'!$X:$X, MATCH($A136,'Dec Detail'!$A:$A,0))</f>
        <v>0</v>
      </c>
      <c r="F136" s="40">
        <f>INDEX('Jan Detail'!$X:$X, MATCH($A136,'Jan Detail'!$A:$A,0))</f>
        <v>0</v>
      </c>
      <c r="G136" s="40">
        <f>INDEX('Feb Detail'!$X:$X, MATCH($A136,'Feb Detail'!$A:$A,0))</f>
        <v>0</v>
      </c>
      <c r="H136" s="40">
        <f>INDEX('Mar Detail'!$X:$X, MATCH($A136,'Mar Detail'!$A:$A,0))</f>
        <v>0</v>
      </c>
      <c r="I136" s="40">
        <f>INDEX('Apr Detail'!$X:$X, MATCH($A136,'Apr Detail'!$A:$A,0))</f>
        <v>0</v>
      </c>
      <c r="J136" s="40">
        <f>INDEX('May Detail'!$X:$X, MATCH($A136,'May Detail'!$A:$A,0))</f>
        <v>0</v>
      </c>
      <c r="K136" s="40">
        <f>INDEX('Jun Detail'!$X:$X, MATCH($A136,'Jun Detail'!$A:$A,0))</f>
        <v>0</v>
      </c>
      <c r="L136" s="40">
        <f>INDEX('Jul Detail'!$X:$X, MATCH($A136,'Jul Detail'!$A:$A,0))</f>
        <v>0</v>
      </c>
      <c r="M136" s="62">
        <f t="shared" si="2"/>
        <v>0</v>
      </c>
    </row>
    <row r="137" spans="1:13" x14ac:dyDescent="0.25">
      <c r="A137" s="60">
        <f>'Dec Detail'!A139</f>
        <v>136</v>
      </c>
      <c r="B137" s="39" t="str">
        <f>IFERROR(INDEX(Attendance!$B:$B,MATCH($A137,Attendance!$A:$A,0)),"")&amp;""</f>
        <v/>
      </c>
      <c r="C137" s="39" t="str">
        <f>IFERROR(INDEX(Attendance!$C:$C,MATCH($A137,Attendance!$A:$A,0)),"")&amp;""</f>
        <v/>
      </c>
      <c r="D137" s="39" t="str">
        <f>IFERROR(INDEX(Attendance!$D:$D,MATCH($A137,Attendance!$A:$A,0)),"")&amp;""</f>
        <v/>
      </c>
      <c r="E137" s="39">
        <f>INDEX('Dec Detail'!$X:$X, MATCH($A137,'Dec Detail'!$A:$A,0))</f>
        <v>0</v>
      </c>
      <c r="F137" s="39">
        <f>INDEX('Jan Detail'!$X:$X, MATCH($A137,'Jan Detail'!$A:$A,0))</f>
        <v>0</v>
      </c>
      <c r="G137" s="39">
        <f>INDEX('Feb Detail'!$X:$X, MATCH($A137,'Feb Detail'!$A:$A,0))</f>
        <v>0</v>
      </c>
      <c r="H137" s="39">
        <f>INDEX('Mar Detail'!$X:$X, MATCH($A137,'Mar Detail'!$A:$A,0))</f>
        <v>0</v>
      </c>
      <c r="I137" s="39">
        <f>INDEX('Apr Detail'!$X:$X, MATCH($A137,'Apr Detail'!$A:$A,0))</f>
        <v>0</v>
      </c>
      <c r="J137" s="39">
        <f>INDEX('May Detail'!$X:$X, MATCH($A137,'May Detail'!$A:$A,0))</f>
        <v>0</v>
      </c>
      <c r="K137" s="39">
        <f>INDEX('Jun Detail'!$X:$X, MATCH($A137,'Jun Detail'!$A:$A,0))</f>
        <v>0</v>
      </c>
      <c r="L137" s="39">
        <f>INDEX('Jul Detail'!$X:$X, MATCH($A137,'Jul Detail'!$A:$A,0))</f>
        <v>0</v>
      </c>
      <c r="M137" s="61">
        <f t="shared" si="2"/>
        <v>0</v>
      </c>
    </row>
    <row r="138" spans="1:13" x14ac:dyDescent="0.25">
      <c r="A138" s="58">
        <f>'Dec Detail'!A140</f>
        <v>137</v>
      </c>
      <c r="B138" s="40" t="str">
        <f>IFERROR(INDEX(Attendance!$B:$B,MATCH($A138,Attendance!$A:$A,0)),"")&amp;""</f>
        <v/>
      </c>
      <c r="C138" s="40" t="str">
        <f>IFERROR(INDEX(Attendance!$C:$C,MATCH($A138,Attendance!$A:$A,0)),"")&amp;""</f>
        <v/>
      </c>
      <c r="D138" s="40" t="str">
        <f>IFERROR(INDEX(Attendance!$D:$D,MATCH($A138,Attendance!$A:$A,0)),"")&amp;""</f>
        <v/>
      </c>
      <c r="E138" s="40">
        <f>INDEX('Dec Detail'!$X:$X, MATCH($A138,'Dec Detail'!$A:$A,0))</f>
        <v>0</v>
      </c>
      <c r="F138" s="40">
        <f>INDEX('Jan Detail'!$X:$X, MATCH($A138,'Jan Detail'!$A:$A,0))</f>
        <v>0</v>
      </c>
      <c r="G138" s="40">
        <f>INDEX('Feb Detail'!$X:$X, MATCH($A138,'Feb Detail'!$A:$A,0))</f>
        <v>0</v>
      </c>
      <c r="H138" s="40">
        <f>INDEX('Mar Detail'!$X:$X, MATCH($A138,'Mar Detail'!$A:$A,0))</f>
        <v>0</v>
      </c>
      <c r="I138" s="40">
        <f>INDEX('Apr Detail'!$X:$X, MATCH($A138,'Apr Detail'!$A:$A,0))</f>
        <v>0</v>
      </c>
      <c r="J138" s="40">
        <f>INDEX('May Detail'!$X:$X, MATCH($A138,'May Detail'!$A:$A,0))</f>
        <v>0</v>
      </c>
      <c r="K138" s="40">
        <f>INDEX('Jun Detail'!$X:$X, MATCH($A138,'Jun Detail'!$A:$A,0))</f>
        <v>0</v>
      </c>
      <c r="L138" s="40">
        <f>INDEX('Jul Detail'!$X:$X, MATCH($A138,'Jul Detail'!$A:$A,0))</f>
        <v>0</v>
      </c>
      <c r="M138" s="62">
        <f t="shared" si="2"/>
        <v>0</v>
      </c>
    </row>
    <row r="139" spans="1:13" x14ac:dyDescent="0.25">
      <c r="A139" s="60">
        <f>'Dec Detail'!A141</f>
        <v>138</v>
      </c>
      <c r="B139" s="39" t="str">
        <f>IFERROR(INDEX(Attendance!$B:$B,MATCH($A139,Attendance!$A:$A,0)),"")&amp;""</f>
        <v/>
      </c>
      <c r="C139" s="39" t="str">
        <f>IFERROR(INDEX(Attendance!$C:$C,MATCH($A139,Attendance!$A:$A,0)),"")&amp;""</f>
        <v/>
      </c>
      <c r="D139" s="39" t="str">
        <f>IFERROR(INDEX(Attendance!$D:$D,MATCH($A139,Attendance!$A:$A,0)),"")&amp;""</f>
        <v/>
      </c>
      <c r="E139" s="39">
        <f>INDEX('Dec Detail'!$X:$X, MATCH($A139,'Dec Detail'!$A:$A,0))</f>
        <v>0</v>
      </c>
      <c r="F139" s="39">
        <f>INDEX('Jan Detail'!$X:$X, MATCH($A139,'Jan Detail'!$A:$A,0))</f>
        <v>0</v>
      </c>
      <c r="G139" s="39">
        <f>INDEX('Feb Detail'!$X:$X, MATCH($A139,'Feb Detail'!$A:$A,0))</f>
        <v>0</v>
      </c>
      <c r="H139" s="39">
        <f>INDEX('Mar Detail'!$X:$X, MATCH($A139,'Mar Detail'!$A:$A,0))</f>
        <v>0</v>
      </c>
      <c r="I139" s="39">
        <f>INDEX('Apr Detail'!$X:$X, MATCH($A139,'Apr Detail'!$A:$A,0))</f>
        <v>0</v>
      </c>
      <c r="J139" s="39">
        <f>INDEX('May Detail'!$X:$X, MATCH($A139,'May Detail'!$A:$A,0))</f>
        <v>0</v>
      </c>
      <c r="K139" s="39">
        <f>INDEX('Jun Detail'!$X:$X, MATCH($A139,'Jun Detail'!$A:$A,0))</f>
        <v>0</v>
      </c>
      <c r="L139" s="39">
        <f>INDEX('Jul Detail'!$X:$X, MATCH($A139,'Jul Detail'!$A:$A,0))</f>
        <v>0</v>
      </c>
      <c r="M139" s="61">
        <f t="shared" si="2"/>
        <v>0</v>
      </c>
    </row>
    <row r="140" spans="1:13" x14ac:dyDescent="0.25">
      <c r="A140" s="58">
        <f>'Dec Detail'!A142</f>
        <v>139</v>
      </c>
      <c r="B140" s="40" t="str">
        <f>IFERROR(INDEX(Attendance!$B:$B,MATCH($A140,Attendance!$A:$A,0)),"")&amp;""</f>
        <v/>
      </c>
      <c r="C140" s="40" t="str">
        <f>IFERROR(INDEX(Attendance!$C:$C,MATCH($A140,Attendance!$A:$A,0)),"")&amp;""</f>
        <v/>
      </c>
      <c r="D140" s="40" t="str">
        <f>IFERROR(INDEX(Attendance!$D:$D,MATCH($A140,Attendance!$A:$A,0)),"")&amp;""</f>
        <v/>
      </c>
      <c r="E140" s="40">
        <f>INDEX('Dec Detail'!$X:$X, MATCH($A140,'Dec Detail'!$A:$A,0))</f>
        <v>0</v>
      </c>
      <c r="F140" s="40">
        <f>INDEX('Jan Detail'!$X:$X, MATCH($A140,'Jan Detail'!$A:$A,0))</f>
        <v>0</v>
      </c>
      <c r="G140" s="40">
        <f>INDEX('Feb Detail'!$X:$X, MATCH($A140,'Feb Detail'!$A:$A,0))</f>
        <v>0</v>
      </c>
      <c r="H140" s="40">
        <f>INDEX('Mar Detail'!$X:$X, MATCH($A140,'Mar Detail'!$A:$A,0))</f>
        <v>0</v>
      </c>
      <c r="I140" s="40">
        <f>INDEX('Apr Detail'!$X:$X, MATCH($A140,'Apr Detail'!$A:$A,0))</f>
        <v>0</v>
      </c>
      <c r="J140" s="40">
        <f>INDEX('May Detail'!$X:$X, MATCH($A140,'May Detail'!$A:$A,0))</f>
        <v>0</v>
      </c>
      <c r="K140" s="40">
        <f>INDEX('Jun Detail'!$X:$X, MATCH($A140,'Jun Detail'!$A:$A,0))</f>
        <v>0</v>
      </c>
      <c r="L140" s="40">
        <f>INDEX('Jul Detail'!$X:$X, MATCH($A140,'Jul Detail'!$A:$A,0))</f>
        <v>0</v>
      </c>
      <c r="M140" s="62">
        <f t="shared" si="2"/>
        <v>0</v>
      </c>
    </row>
    <row r="141" spans="1:13" x14ac:dyDescent="0.25">
      <c r="A141" s="60">
        <f>'Dec Detail'!A143</f>
        <v>140</v>
      </c>
      <c r="B141" s="39" t="str">
        <f>IFERROR(INDEX(Attendance!$B:$B,MATCH($A141,Attendance!$A:$A,0)),"")&amp;""</f>
        <v/>
      </c>
      <c r="C141" s="39" t="str">
        <f>IFERROR(INDEX(Attendance!$C:$C,MATCH($A141,Attendance!$A:$A,0)),"")&amp;""</f>
        <v/>
      </c>
      <c r="D141" s="39" t="str">
        <f>IFERROR(INDEX(Attendance!$D:$D,MATCH($A141,Attendance!$A:$A,0)),"")&amp;""</f>
        <v/>
      </c>
      <c r="E141" s="39">
        <f>INDEX('Dec Detail'!$X:$X, MATCH($A141,'Dec Detail'!$A:$A,0))</f>
        <v>0</v>
      </c>
      <c r="F141" s="39">
        <f>INDEX('Jan Detail'!$X:$X, MATCH($A141,'Jan Detail'!$A:$A,0))</f>
        <v>0</v>
      </c>
      <c r="G141" s="39">
        <f>INDEX('Feb Detail'!$X:$X, MATCH($A141,'Feb Detail'!$A:$A,0))</f>
        <v>0</v>
      </c>
      <c r="H141" s="39">
        <f>INDEX('Mar Detail'!$X:$X, MATCH($A141,'Mar Detail'!$A:$A,0))</f>
        <v>0</v>
      </c>
      <c r="I141" s="39">
        <f>INDEX('Apr Detail'!$X:$X, MATCH($A141,'Apr Detail'!$A:$A,0))</f>
        <v>0</v>
      </c>
      <c r="J141" s="39">
        <f>INDEX('May Detail'!$X:$X, MATCH($A141,'May Detail'!$A:$A,0))</f>
        <v>0</v>
      </c>
      <c r="K141" s="39">
        <f>INDEX('Jun Detail'!$X:$X, MATCH($A141,'Jun Detail'!$A:$A,0))</f>
        <v>0</v>
      </c>
      <c r="L141" s="39">
        <f>INDEX('Jul Detail'!$X:$X, MATCH($A141,'Jul Detail'!$A:$A,0))</f>
        <v>0</v>
      </c>
      <c r="M141" s="61">
        <f t="shared" si="2"/>
        <v>0</v>
      </c>
    </row>
    <row r="142" spans="1:13" x14ac:dyDescent="0.25">
      <c r="A142" s="58">
        <f>'Dec Detail'!A144</f>
        <v>141</v>
      </c>
      <c r="B142" s="40" t="str">
        <f>IFERROR(INDEX(Attendance!$B:$B,MATCH($A142,Attendance!$A:$A,0)),"")&amp;""</f>
        <v/>
      </c>
      <c r="C142" s="40" t="str">
        <f>IFERROR(INDEX(Attendance!$C:$C,MATCH($A142,Attendance!$A:$A,0)),"")&amp;""</f>
        <v/>
      </c>
      <c r="D142" s="40" t="str">
        <f>IFERROR(INDEX(Attendance!$D:$D,MATCH($A142,Attendance!$A:$A,0)),"")&amp;""</f>
        <v/>
      </c>
      <c r="E142" s="40">
        <f>INDEX('Dec Detail'!$X:$X, MATCH($A142,'Dec Detail'!$A:$A,0))</f>
        <v>0</v>
      </c>
      <c r="F142" s="40">
        <f>INDEX('Jan Detail'!$X:$X, MATCH($A142,'Jan Detail'!$A:$A,0))</f>
        <v>0</v>
      </c>
      <c r="G142" s="40">
        <f>INDEX('Feb Detail'!$X:$X, MATCH($A142,'Feb Detail'!$A:$A,0))</f>
        <v>0</v>
      </c>
      <c r="H142" s="40">
        <f>INDEX('Mar Detail'!$X:$X, MATCH($A142,'Mar Detail'!$A:$A,0))</f>
        <v>0</v>
      </c>
      <c r="I142" s="40">
        <f>INDEX('Apr Detail'!$X:$X, MATCH($A142,'Apr Detail'!$A:$A,0))</f>
        <v>0</v>
      </c>
      <c r="J142" s="40">
        <f>INDEX('May Detail'!$X:$X, MATCH($A142,'May Detail'!$A:$A,0))</f>
        <v>0</v>
      </c>
      <c r="K142" s="40">
        <f>INDEX('Jun Detail'!$X:$X, MATCH($A142,'Jun Detail'!$A:$A,0))</f>
        <v>0</v>
      </c>
      <c r="L142" s="40">
        <f>INDEX('Jul Detail'!$X:$X, MATCH($A142,'Jul Detail'!$A:$A,0))</f>
        <v>0</v>
      </c>
      <c r="M142" s="62">
        <f t="shared" si="2"/>
        <v>0</v>
      </c>
    </row>
    <row r="143" spans="1:13" x14ac:dyDescent="0.25">
      <c r="A143" s="60">
        <f>'Dec Detail'!A145</f>
        <v>142</v>
      </c>
      <c r="B143" s="39" t="str">
        <f>IFERROR(INDEX(Attendance!$B:$B,MATCH($A143,Attendance!$A:$A,0)),"")&amp;""</f>
        <v/>
      </c>
      <c r="C143" s="39" t="str">
        <f>IFERROR(INDEX(Attendance!$C:$C,MATCH($A143,Attendance!$A:$A,0)),"")&amp;""</f>
        <v/>
      </c>
      <c r="D143" s="39" t="str">
        <f>IFERROR(INDEX(Attendance!$D:$D,MATCH($A143,Attendance!$A:$A,0)),"")&amp;""</f>
        <v/>
      </c>
      <c r="E143" s="39">
        <f>INDEX('Dec Detail'!$X:$X, MATCH($A143,'Dec Detail'!$A:$A,0))</f>
        <v>0</v>
      </c>
      <c r="F143" s="39">
        <f>INDEX('Jan Detail'!$X:$X, MATCH($A143,'Jan Detail'!$A:$A,0))</f>
        <v>0</v>
      </c>
      <c r="G143" s="39">
        <f>INDEX('Feb Detail'!$X:$X, MATCH($A143,'Feb Detail'!$A:$A,0))</f>
        <v>0</v>
      </c>
      <c r="H143" s="39">
        <f>INDEX('Mar Detail'!$X:$X, MATCH($A143,'Mar Detail'!$A:$A,0))</f>
        <v>0</v>
      </c>
      <c r="I143" s="39">
        <f>INDEX('Apr Detail'!$X:$X, MATCH($A143,'Apr Detail'!$A:$A,0))</f>
        <v>0</v>
      </c>
      <c r="J143" s="39">
        <f>INDEX('May Detail'!$X:$X, MATCH($A143,'May Detail'!$A:$A,0))</f>
        <v>0</v>
      </c>
      <c r="K143" s="39">
        <f>INDEX('Jun Detail'!$X:$X, MATCH($A143,'Jun Detail'!$A:$A,0))</f>
        <v>0</v>
      </c>
      <c r="L143" s="39">
        <f>INDEX('Jul Detail'!$X:$X, MATCH($A143,'Jul Detail'!$A:$A,0))</f>
        <v>0</v>
      </c>
      <c r="M143" s="61">
        <f t="shared" si="2"/>
        <v>0</v>
      </c>
    </row>
    <row r="144" spans="1:13" x14ac:dyDescent="0.25">
      <c r="A144" s="58">
        <f>'Dec Detail'!A146</f>
        <v>143</v>
      </c>
      <c r="B144" s="40" t="str">
        <f>IFERROR(INDEX(Attendance!$B:$B,MATCH($A144,Attendance!$A:$A,0)),"")&amp;""</f>
        <v/>
      </c>
      <c r="C144" s="40" t="str">
        <f>IFERROR(INDEX(Attendance!$C:$C,MATCH($A144,Attendance!$A:$A,0)),"")&amp;""</f>
        <v/>
      </c>
      <c r="D144" s="40" t="str">
        <f>IFERROR(INDEX(Attendance!$D:$D,MATCH($A144,Attendance!$A:$A,0)),"")&amp;""</f>
        <v/>
      </c>
      <c r="E144" s="40">
        <f>INDEX('Dec Detail'!$X:$X, MATCH($A144,'Dec Detail'!$A:$A,0))</f>
        <v>0</v>
      </c>
      <c r="F144" s="40">
        <f>INDEX('Jan Detail'!$X:$X, MATCH($A144,'Jan Detail'!$A:$A,0))</f>
        <v>0</v>
      </c>
      <c r="G144" s="40">
        <f>INDEX('Feb Detail'!$X:$X, MATCH($A144,'Feb Detail'!$A:$A,0))</f>
        <v>0</v>
      </c>
      <c r="H144" s="40">
        <f>INDEX('Mar Detail'!$X:$X, MATCH($A144,'Mar Detail'!$A:$A,0))</f>
        <v>0</v>
      </c>
      <c r="I144" s="40">
        <f>INDEX('Apr Detail'!$X:$X, MATCH($A144,'Apr Detail'!$A:$A,0))</f>
        <v>0</v>
      </c>
      <c r="J144" s="40">
        <f>INDEX('May Detail'!$X:$X, MATCH($A144,'May Detail'!$A:$A,0))</f>
        <v>0</v>
      </c>
      <c r="K144" s="40">
        <f>INDEX('Jun Detail'!$X:$X, MATCH($A144,'Jun Detail'!$A:$A,0))</f>
        <v>0</v>
      </c>
      <c r="L144" s="40">
        <f>INDEX('Jul Detail'!$X:$X, MATCH($A144,'Jul Detail'!$A:$A,0))</f>
        <v>0</v>
      </c>
      <c r="M144" s="62">
        <f t="shared" si="2"/>
        <v>0</v>
      </c>
    </row>
    <row r="145" spans="1:13" x14ac:dyDescent="0.25">
      <c r="A145" s="60">
        <f>'Dec Detail'!A147</f>
        <v>144</v>
      </c>
      <c r="B145" s="39" t="str">
        <f>IFERROR(INDEX(Attendance!$B:$B,MATCH($A145,Attendance!$A:$A,0)),"")&amp;""</f>
        <v/>
      </c>
      <c r="C145" s="39" t="str">
        <f>IFERROR(INDEX(Attendance!$C:$C,MATCH($A145,Attendance!$A:$A,0)),"")&amp;""</f>
        <v/>
      </c>
      <c r="D145" s="39" t="str">
        <f>IFERROR(INDEX(Attendance!$D:$D,MATCH($A145,Attendance!$A:$A,0)),"")&amp;""</f>
        <v/>
      </c>
      <c r="E145" s="39">
        <f>INDEX('Dec Detail'!$X:$X, MATCH($A145,'Dec Detail'!$A:$A,0))</f>
        <v>0</v>
      </c>
      <c r="F145" s="39">
        <f>INDEX('Jan Detail'!$X:$X, MATCH($A145,'Jan Detail'!$A:$A,0))</f>
        <v>0</v>
      </c>
      <c r="G145" s="39">
        <f>INDEX('Feb Detail'!$X:$X, MATCH($A145,'Feb Detail'!$A:$A,0))</f>
        <v>0</v>
      </c>
      <c r="H145" s="39">
        <f>INDEX('Mar Detail'!$X:$X, MATCH($A145,'Mar Detail'!$A:$A,0))</f>
        <v>0</v>
      </c>
      <c r="I145" s="39">
        <f>INDEX('Apr Detail'!$X:$X, MATCH($A145,'Apr Detail'!$A:$A,0))</f>
        <v>0</v>
      </c>
      <c r="J145" s="39">
        <f>INDEX('May Detail'!$X:$X, MATCH($A145,'May Detail'!$A:$A,0))</f>
        <v>0</v>
      </c>
      <c r="K145" s="39">
        <f>INDEX('Jun Detail'!$X:$X, MATCH($A145,'Jun Detail'!$A:$A,0))</f>
        <v>0</v>
      </c>
      <c r="L145" s="39">
        <f>INDEX('Jul Detail'!$X:$X, MATCH($A145,'Jul Detail'!$A:$A,0))</f>
        <v>0</v>
      </c>
      <c r="M145" s="61">
        <f t="shared" si="2"/>
        <v>0</v>
      </c>
    </row>
    <row r="146" spans="1:13" x14ac:dyDescent="0.25">
      <c r="A146" s="58">
        <f>'Dec Detail'!A148</f>
        <v>145</v>
      </c>
      <c r="B146" s="40" t="str">
        <f>IFERROR(INDEX(Attendance!$B:$B,MATCH($A146,Attendance!$A:$A,0)),"")&amp;""</f>
        <v/>
      </c>
      <c r="C146" s="40" t="str">
        <f>IFERROR(INDEX(Attendance!$C:$C,MATCH($A146,Attendance!$A:$A,0)),"")&amp;""</f>
        <v/>
      </c>
      <c r="D146" s="40" t="str">
        <f>IFERROR(INDEX(Attendance!$D:$D,MATCH($A146,Attendance!$A:$A,0)),"")&amp;""</f>
        <v/>
      </c>
      <c r="E146" s="40">
        <f>INDEX('Dec Detail'!$X:$X, MATCH($A146,'Dec Detail'!$A:$A,0))</f>
        <v>0</v>
      </c>
      <c r="F146" s="40">
        <f>INDEX('Jan Detail'!$X:$X, MATCH($A146,'Jan Detail'!$A:$A,0))</f>
        <v>0</v>
      </c>
      <c r="G146" s="40">
        <f>INDEX('Feb Detail'!$X:$X, MATCH($A146,'Feb Detail'!$A:$A,0))</f>
        <v>0</v>
      </c>
      <c r="H146" s="40">
        <f>INDEX('Mar Detail'!$X:$X, MATCH($A146,'Mar Detail'!$A:$A,0))</f>
        <v>0</v>
      </c>
      <c r="I146" s="40">
        <f>INDEX('Apr Detail'!$X:$X, MATCH($A146,'Apr Detail'!$A:$A,0))</f>
        <v>0</v>
      </c>
      <c r="J146" s="40">
        <f>INDEX('May Detail'!$X:$X, MATCH($A146,'May Detail'!$A:$A,0))</f>
        <v>0</v>
      </c>
      <c r="K146" s="40">
        <f>INDEX('Jun Detail'!$X:$X, MATCH($A146,'Jun Detail'!$A:$A,0))</f>
        <v>0</v>
      </c>
      <c r="L146" s="40">
        <f>INDEX('Jul Detail'!$X:$X, MATCH($A146,'Jul Detail'!$A:$A,0))</f>
        <v>0</v>
      </c>
      <c r="M146" s="62">
        <f t="shared" si="2"/>
        <v>0</v>
      </c>
    </row>
    <row r="147" spans="1:13" x14ac:dyDescent="0.25">
      <c r="A147" s="60">
        <f>'Dec Detail'!A149</f>
        <v>146</v>
      </c>
      <c r="B147" s="39" t="str">
        <f>IFERROR(INDEX(Attendance!$B:$B,MATCH($A147,Attendance!$A:$A,0)),"")&amp;""</f>
        <v/>
      </c>
      <c r="C147" s="39" t="str">
        <f>IFERROR(INDEX(Attendance!$C:$C,MATCH($A147,Attendance!$A:$A,0)),"")&amp;""</f>
        <v/>
      </c>
      <c r="D147" s="39" t="str">
        <f>IFERROR(INDEX(Attendance!$D:$D,MATCH($A147,Attendance!$A:$A,0)),"")&amp;""</f>
        <v/>
      </c>
      <c r="E147" s="39">
        <f>INDEX('Dec Detail'!$X:$X, MATCH($A147,'Dec Detail'!$A:$A,0))</f>
        <v>0</v>
      </c>
      <c r="F147" s="39">
        <f>INDEX('Jan Detail'!$X:$X, MATCH($A147,'Jan Detail'!$A:$A,0))</f>
        <v>0</v>
      </c>
      <c r="G147" s="39">
        <f>INDEX('Feb Detail'!$X:$X, MATCH($A147,'Feb Detail'!$A:$A,0))</f>
        <v>0</v>
      </c>
      <c r="H147" s="39">
        <f>INDEX('Mar Detail'!$X:$X, MATCH($A147,'Mar Detail'!$A:$A,0))</f>
        <v>0</v>
      </c>
      <c r="I147" s="39">
        <f>INDEX('Apr Detail'!$X:$X, MATCH($A147,'Apr Detail'!$A:$A,0))</f>
        <v>0</v>
      </c>
      <c r="J147" s="39">
        <f>INDEX('May Detail'!$X:$X, MATCH($A147,'May Detail'!$A:$A,0))</f>
        <v>0</v>
      </c>
      <c r="K147" s="39">
        <f>INDEX('Jun Detail'!$X:$X, MATCH($A147,'Jun Detail'!$A:$A,0))</f>
        <v>0</v>
      </c>
      <c r="L147" s="39">
        <f>INDEX('Jul Detail'!$X:$X, MATCH($A147,'Jul Detail'!$A:$A,0))</f>
        <v>0</v>
      </c>
      <c r="M147" s="61">
        <f t="shared" si="2"/>
        <v>0</v>
      </c>
    </row>
    <row r="148" spans="1:13" x14ac:dyDescent="0.25">
      <c r="A148" s="58">
        <f>'Dec Detail'!A150</f>
        <v>147</v>
      </c>
      <c r="B148" s="40" t="str">
        <f>IFERROR(INDEX(Attendance!$B:$B,MATCH($A148,Attendance!$A:$A,0)),"")&amp;""</f>
        <v/>
      </c>
      <c r="C148" s="40" t="str">
        <f>IFERROR(INDEX(Attendance!$C:$C,MATCH($A148,Attendance!$A:$A,0)),"")&amp;""</f>
        <v/>
      </c>
      <c r="D148" s="40" t="str">
        <f>IFERROR(INDEX(Attendance!$D:$D,MATCH($A148,Attendance!$A:$A,0)),"")&amp;""</f>
        <v/>
      </c>
      <c r="E148" s="40">
        <f>INDEX('Dec Detail'!$X:$X, MATCH($A148,'Dec Detail'!$A:$A,0))</f>
        <v>0</v>
      </c>
      <c r="F148" s="40">
        <f>INDEX('Jan Detail'!$X:$X, MATCH($A148,'Jan Detail'!$A:$A,0))</f>
        <v>0</v>
      </c>
      <c r="G148" s="40">
        <f>INDEX('Feb Detail'!$X:$X, MATCH($A148,'Feb Detail'!$A:$A,0))</f>
        <v>0</v>
      </c>
      <c r="H148" s="40">
        <f>INDEX('Mar Detail'!$X:$X, MATCH($A148,'Mar Detail'!$A:$A,0))</f>
        <v>0</v>
      </c>
      <c r="I148" s="40">
        <f>INDEX('Apr Detail'!$X:$X, MATCH($A148,'Apr Detail'!$A:$A,0))</f>
        <v>0</v>
      </c>
      <c r="J148" s="40">
        <f>INDEX('May Detail'!$X:$X, MATCH($A148,'May Detail'!$A:$A,0))</f>
        <v>0</v>
      </c>
      <c r="K148" s="40">
        <f>INDEX('Jun Detail'!$X:$X, MATCH($A148,'Jun Detail'!$A:$A,0))</f>
        <v>0</v>
      </c>
      <c r="L148" s="40">
        <f>INDEX('Jul Detail'!$X:$X, MATCH($A148,'Jul Detail'!$A:$A,0))</f>
        <v>0</v>
      </c>
      <c r="M148" s="62">
        <f t="shared" si="2"/>
        <v>0</v>
      </c>
    </row>
    <row r="149" spans="1:13" x14ac:dyDescent="0.25">
      <c r="A149" s="60">
        <f>'Dec Detail'!A151</f>
        <v>148</v>
      </c>
      <c r="B149" s="39" t="str">
        <f>IFERROR(INDEX(Attendance!$B:$B,MATCH($A149,Attendance!$A:$A,0)),"")&amp;""</f>
        <v/>
      </c>
      <c r="C149" s="39" t="str">
        <f>IFERROR(INDEX(Attendance!$C:$C,MATCH($A149,Attendance!$A:$A,0)),"")&amp;""</f>
        <v/>
      </c>
      <c r="D149" s="39" t="str">
        <f>IFERROR(INDEX(Attendance!$D:$D,MATCH($A149,Attendance!$A:$A,0)),"")&amp;""</f>
        <v/>
      </c>
      <c r="E149" s="39">
        <f>INDEX('Dec Detail'!$X:$X, MATCH($A149,'Dec Detail'!$A:$A,0))</f>
        <v>0</v>
      </c>
      <c r="F149" s="39">
        <f>INDEX('Jan Detail'!$X:$X, MATCH($A149,'Jan Detail'!$A:$A,0))</f>
        <v>0</v>
      </c>
      <c r="G149" s="39">
        <f>INDEX('Feb Detail'!$X:$X, MATCH($A149,'Feb Detail'!$A:$A,0))</f>
        <v>0</v>
      </c>
      <c r="H149" s="39">
        <f>INDEX('Mar Detail'!$X:$X, MATCH($A149,'Mar Detail'!$A:$A,0))</f>
        <v>0</v>
      </c>
      <c r="I149" s="39">
        <f>INDEX('Apr Detail'!$X:$X, MATCH($A149,'Apr Detail'!$A:$A,0))</f>
        <v>0</v>
      </c>
      <c r="J149" s="39">
        <f>INDEX('May Detail'!$X:$X, MATCH($A149,'May Detail'!$A:$A,0))</f>
        <v>0</v>
      </c>
      <c r="K149" s="39">
        <f>INDEX('Jun Detail'!$X:$X, MATCH($A149,'Jun Detail'!$A:$A,0))</f>
        <v>0</v>
      </c>
      <c r="L149" s="39">
        <f>INDEX('Jul Detail'!$X:$X, MATCH($A149,'Jul Detail'!$A:$A,0))</f>
        <v>0</v>
      </c>
      <c r="M149" s="61">
        <f t="shared" si="2"/>
        <v>0</v>
      </c>
    </row>
    <row r="150" spans="1:13" x14ac:dyDescent="0.25">
      <c r="A150" s="58">
        <f>'Dec Detail'!A152</f>
        <v>149</v>
      </c>
      <c r="B150" s="40" t="str">
        <f>IFERROR(INDEX(Attendance!$B:$B,MATCH($A150,Attendance!$A:$A,0)),"")&amp;""</f>
        <v/>
      </c>
      <c r="C150" s="40" t="str">
        <f>IFERROR(INDEX(Attendance!$C:$C,MATCH($A150,Attendance!$A:$A,0)),"")&amp;""</f>
        <v/>
      </c>
      <c r="D150" s="40" t="str">
        <f>IFERROR(INDEX(Attendance!$D:$D,MATCH($A150,Attendance!$A:$A,0)),"")&amp;""</f>
        <v/>
      </c>
      <c r="E150" s="40">
        <f>INDEX('Dec Detail'!$X:$X, MATCH($A150,'Dec Detail'!$A:$A,0))</f>
        <v>0</v>
      </c>
      <c r="F150" s="40">
        <f>INDEX('Jan Detail'!$X:$X, MATCH($A150,'Jan Detail'!$A:$A,0))</f>
        <v>0</v>
      </c>
      <c r="G150" s="40">
        <f>INDEX('Feb Detail'!$X:$X, MATCH($A150,'Feb Detail'!$A:$A,0))</f>
        <v>0</v>
      </c>
      <c r="H150" s="40">
        <f>INDEX('Mar Detail'!$X:$X, MATCH($A150,'Mar Detail'!$A:$A,0))</f>
        <v>0</v>
      </c>
      <c r="I150" s="40">
        <f>INDEX('Apr Detail'!$X:$X, MATCH($A150,'Apr Detail'!$A:$A,0))</f>
        <v>0</v>
      </c>
      <c r="J150" s="40">
        <f>INDEX('May Detail'!$X:$X, MATCH($A150,'May Detail'!$A:$A,0))</f>
        <v>0</v>
      </c>
      <c r="K150" s="40">
        <f>INDEX('Jun Detail'!$X:$X, MATCH($A150,'Jun Detail'!$A:$A,0))</f>
        <v>0</v>
      </c>
      <c r="L150" s="40">
        <f>INDEX('Jul Detail'!$X:$X, MATCH($A150,'Jul Detail'!$A:$A,0))</f>
        <v>0</v>
      </c>
      <c r="M150" s="62">
        <f t="shared" si="2"/>
        <v>0</v>
      </c>
    </row>
    <row r="151" spans="1:13" x14ac:dyDescent="0.25">
      <c r="A151" s="60">
        <f>'Dec Detail'!A153</f>
        <v>150</v>
      </c>
      <c r="B151" s="39" t="str">
        <f>IFERROR(INDEX(Attendance!$B:$B,MATCH($A151,Attendance!$A:$A,0)),"")&amp;""</f>
        <v/>
      </c>
      <c r="C151" s="39" t="str">
        <f>IFERROR(INDEX(Attendance!$C:$C,MATCH($A151,Attendance!$A:$A,0)),"")&amp;""</f>
        <v/>
      </c>
      <c r="D151" s="39" t="str">
        <f>IFERROR(INDEX(Attendance!$D:$D,MATCH($A151,Attendance!$A:$A,0)),"")&amp;""</f>
        <v/>
      </c>
      <c r="E151" s="39">
        <f>INDEX('Dec Detail'!$X:$X, MATCH($A151,'Dec Detail'!$A:$A,0))</f>
        <v>0</v>
      </c>
      <c r="F151" s="39">
        <f>INDEX('Jan Detail'!$X:$X, MATCH($A151,'Jan Detail'!$A:$A,0))</f>
        <v>0</v>
      </c>
      <c r="G151" s="39">
        <f>INDEX('Feb Detail'!$X:$X, MATCH($A151,'Feb Detail'!$A:$A,0))</f>
        <v>0</v>
      </c>
      <c r="H151" s="39">
        <f>INDEX('Mar Detail'!$X:$X, MATCH($A151,'Mar Detail'!$A:$A,0))</f>
        <v>0</v>
      </c>
      <c r="I151" s="39">
        <f>INDEX('Apr Detail'!$X:$X, MATCH($A151,'Apr Detail'!$A:$A,0))</f>
        <v>0</v>
      </c>
      <c r="J151" s="39">
        <f>INDEX('May Detail'!$X:$X, MATCH($A151,'May Detail'!$A:$A,0))</f>
        <v>0</v>
      </c>
      <c r="K151" s="39">
        <f>INDEX('Jun Detail'!$X:$X, MATCH($A151,'Jun Detail'!$A:$A,0))</f>
        <v>0</v>
      </c>
      <c r="L151" s="39">
        <f>INDEX('Jul Detail'!$X:$X, MATCH($A151,'Jul Detail'!$A:$A,0))</f>
        <v>0</v>
      </c>
      <c r="M151" s="61">
        <f t="shared" si="2"/>
        <v>0</v>
      </c>
    </row>
  </sheetData>
  <sheetProtection algorithmName="SHA-512" hashValue="+koUXLtNcmszujP45HRdzqKM5ftrDjrTuoW0FeaFzsV17S0WObET/kJEI5D5ykInrtMXu0j/hn+cP4mkOrG7Tg==" saltValue="Elt2opKN1nCRxTxIixw6gg==" spinCount="100000" sheet="1" objects="1" scenarios="1"/>
  <pageMargins left="0.75" right="0.75" top="1" bottom="1" header="0.5" footer="0.5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55B1F-B30A-47C2-9B59-456661B94C46}">
  <sheetPr codeName="Sheet10"/>
  <dimension ref="A1:M301"/>
  <sheetViews>
    <sheetView topLeftCell="B1" workbookViewId="0">
      <selection activeCell="B1" sqref="B1"/>
    </sheetView>
  </sheetViews>
  <sheetFormatPr defaultRowHeight="15" x14ac:dyDescent="0.25"/>
  <cols>
    <col min="1" max="1" width="9.140625" style="5" hidden="1" customWidth="1"/>
    <col min="2" max="2" width="12.7109375" style="42" customWidth="1"/>
    <col min="3" max="12" width="12.7109375" style="5" customWidth="1"/>
    <col min="13" max="13" width="13.5703125" style="5" customWidth="1"/>
  </cols>
  <sheetData>
    <row r="1" spans="1:13" x14ac:dyDescent="0.25">
      <c r="A1" s="112" t="s">
        <v>0</v>
      </c>
      <c r="B1" s="113" t="s">
        <v>1</v>
      </c>
      <c r="C1" s="114" t="s">
        <v>2</v>
      </c>
      <c r="D1" s="133" t="s">
        <v>3</v>
      </c>
      <c r="E1" s="114" t="s">
        <v>4</v>
      </c>
      <c r="F1" s="114" t="s">
        <v>5</v>
      </c>
      <c r="G1" s="114" t="s">
        <v>6</v>
      </c>
      <c r="H1" s="114" t="s">
        <v>7</v>
      </c>
      <c r="I1" s="114" t="s">
        <v>8</v>
      </c>
      <c r="J1" s="114" t="s">
        <v>9</v>
      </c>
      <c r="K1" s="114" t="s">
        <v>10</v>
      </c>
      <c r="L1" s="114" t="s">
        <v>11</v>
      </c>
      <c r="M1" s="115" t="s">
        <v>12</v>
      </c>
    </row>
    <row r="2" spans="1:13" x14ac:dyDescent="0.25">
      <c r="A2" s="40" t="e" cm="1" vm="1">
        <f t="array" ref="A2">_xlfn.LET(_xlpm.x,_xlfn._xlws.FILTER('Total Points'!A2:M151,'Total Points'!B2:B151&lt;&gt;""),_xlfn.SORTBY(_xlpm.x,INDEX(_xlpm.x,,4),1))</f>
        <v>#VALUE!</v>
      </c>
      <c r="B2" s="155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56"/>
    </row>
    <row r="3" spans="1:13" x14ac:dyDescent="0.25">
      <c r="A3" s="116"/>
      <c r="B3" s="157"/>
      <c r="C3" s="37"/>
      <c r="D3" s="37"/>
      <c r="E3" s="37"/>
      <c r="F3" s="37"/>
      <c r="G3" s="37"/>
      <c r="H3" s="37"/>
      <c r="I3" s="37"/>
      <c r="J3" s="37"/>
      <c r="K3" s="37"/>
      <c r="L3" s="37"/>
      <c r="M3" s="158"/>
    </row>
    <row r="4" spans="1:13" x14ac:dyDescent="0.25">
      <c r="A4" s="117"/>
      <c r="B4" s="155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56"/>
    </row>
    <row r="5" spans="1:13" x14ac:dyDescent="0.25">
      <c r="A5" s="116"/>
      <c r="B5" s="157"/>
      <c r="C5" s="37"/>
      <c r="D5" s="37"/>
      <c r="E5" s="37"/>
      <c r="F5" s="37"/>
      <c r="G5" s="37"/>
      <c r="H5" s="37"/>
      <c r="I5" s="37"/>
      <c r="J5" s="37"/>
      <c r="K5" s="37"/>
      <c r="L5" s="37"/>
      <c r="M5" s="158"/>
    </row>
    <row r="6" spans="1:13" x14ac:dyDescent="0.25">
      <c r="A6" s="117"/>
      <c r="B6" s="155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56"/>
    </row>
    <row r="7" spans="1:13" x14ac:dyDescent="0.25">
      <c r="A7" s="116"/>
      <c r="B7" s="157"/>
      <c r="C7" s="37"/>
      <c r="D7" s="37"/>
      <c r="E7" s="37"/>
      <c r="F7" s="37"/>
      <c r="G7" s="37"/>
      <c r="H7" s="37"/>
      <c r="I7" s="37"/>
      <c r="J7" s="37"/>
      <c r="K7" s="37"/>
      <c r="L7" s="37"/>
      <c r="M7" s="158"/>
    </row>
    <row r="8" spans="1:13" x14ac:dyDescent="0.25">
      <c r="A8" s="117"/>
      <c r="B8" s="155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56"/>
    </row>
    <row r="9" spans="1:13" x14ac:dyDescent="0.25">
      <c r="A9" s="116"/>
      <c r="B9" s="157"/>
      <c r="C9" s="37"/>
      <c r="D9" s="37"/>
      <c r="E9" s="37"/>
      <c r="F9" s="37"/>
      <c r="G9" s="37"/>
      <c r="H9" s="37"/>
      <c r="I9" s="37"/>
      <c r="J9" s="37"/>
      <c r="K9" s="37"/>
      <c r="L9" s="37"/>
      <c r="M9" s="158"/>
    </row>
    <row r="10" spans="1:13" x14ac:dyDescent="0.25">
      <c r="A10" s="117"/>
      <c r="B10" s="155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56"/>
    </row>
    <row r="11" spans="1:13" x14ac:dyDescent="0.25">
      <c r="A11" s="116"/>
      <c r="B11" s="15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158"/>
    </row>
    <row r="12" spans="1:13" x14ac:dyDescent="0.25">
      <c r="A12" s="117"/>
      <c r="B12" s="155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56"/>
    </row>
    <row r="13" spans="1:13" x14ac:dyDescent="0.25">
      <c r="A13" s="116"/>
      <c r="B13" s="15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158"/>
    </row>
    <row r="14" spans="1:13" x14ac:dyDescent="0.25">
      <c r="A14" s="117"/>
      <c r="B14" s="155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56"/>
    </row>
    <row r="15" spans="1:13" x14ac:dyDescent="0.25">
      <c r="A15" s="116"/>
      <c r="B15" s="15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158"/>
    </row>
    <row r="16" spans="1:13" x14ac:dyDescent="0.25">
      <c r="A16" s="117"/>
      <c r="B16" s="155"/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56"/>
    </row>
    <row r="17" spans="1:13" x14ac:dyDescent="0.25">
      <c r="A17" s="116"/>
      <c r="B17" s="15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158"/>
    </row>
    <row r="18" spans="1:13" x14ac:dyDescent="0.25">
      <c r="A18" s="117"/>
      <c r="B18" s="155"/>
      <c r="C18" s="147"/>
      <c r="D18" s="147"/>
      <c r="E18" s="147"/>
      <c r="F18" s="147"/>
      <c r="G18" s="147"/>
      <c r="H18" s="147"/>
      <c r="I18" s="147"/>
      <c r="J18" s="147"/>
      <c r="K18" s="147"/>
      <c r="L18" s="147"/>
      <c r="M18" s="156"/>
    </row>
    <row r="19" spans="1:13" x14ac:dyDescent="0.25">
      <c r="A19" s="116"/>
      <c r="B19" s="15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158"/>
    </row>
    <row r="20" spans="1:13" x14ac:dyDescent="0.25">
      <c r="A20" s="117"/>
      <c r="B20" s="155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56"/>
    </row>
    <row r="21" spans="1:13" x14ac:dyDescent="0.25">
      <c r="A21" s="116"/>
      <c r="B21" s="15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158"/>
    </row>
    <row r="22" spans="1:13" x14ac:dyDescent="0.25">
      <c r="A22" s="117"/>
      <c r="B22" s="155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56"/>
    </row>
    <row r="23" spans="1:13" x14ac:dyDescent="0.25">
      <c r="A23" s="116"/>
      <c r="B23" s="15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158"/>
    </row>
    <row r="24" spans="1:13" x14ac:dyDescent="0.25">
      <c r="A24" s="117"/>
      <c r="B24" s="155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56"/>
    </row>
    <row r="25" spans="1:13" x14ac:dyDescent="0.25">
      <c r="A25" s="116"/>
      <c r="B25" s="15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158"/>
    </row>
    <row r="26" spans="1:13" x14ac:dyDescent="0.25">
      <c r="A26" s="117"/>
      <c r="B26" s="155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56"/>
    </row>
    <row r="27" spans="1:13" x14ac:dyDescent="0.25">
      <c r="A27" s="116"/>
      <c r="B27" s="15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158"/>
    </row>
    <row r="28" spans="1:13" x14ac:dyDescent="0.25">
      <c r="A28" s="117"/>
      <c r="B28" s="155"/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56"/>
    </row>
    <row r="29" spans="1:13" x14ac:dyDescent="0.25">
      <c r="A29" s="116"/>
      <c r="B29" s="15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158"/>
    </row>
    <row r="30" spans="1:13" x14ac:dyDescent="0.25">
      <c r="A30" s="117"/>
      <c r="B30" s="155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56"/>
    </row>
    <row r="31" spans="1:13" x14ac:dyDescent="0.25">
      <c r="A31" s="116"/>
      <c r="B31" s="15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158"/>
    </row>
    <row r="32" spans="1:13" x14ac:dyDescent="0.25">
      <c r="A32" s="117"/>
      <c r="B32" s="155"/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56"/>
    </row>
    <row r="33" spans="1:13" x14ac:dyDescent="0.25">
      <c r="A33" s="116"/>
      <c r="B33" s="15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158"/>
    </row>
    <row r="34" spans="1:13" x14ac:dyDescent="0.25">
      <c r="A34" s="117"/>
      <c r="B34" s="155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56"/>
    </row>
    <row r="35" spans="1:13" x14ac:dyDescent="0.25">
      <c r="A35" s="116"/>
      <c r="B35" s="15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158"/>
    </row>
    <row r="36" spans="1:13" x14ac:dyDescent="0.25">
      <c r="A36" s="117"/>
      <c r="B36" s="155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56"/>
    </row>
    <row r="37" spans="1:13" x14ac:dyDescent="0.25">
      <c r="A37" s="116"/>
      <c r="B37" s="15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158"/>
    </row>
    <row r="38" spans="1:13" x14ac:dyDescent="0.25">
      <c r="A38" s="117"/>
      <c r="B38" s="155"/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56"/>
    </row>
    <row r="39" spans="1:13" x14ac:dyDescent="0.25">
      <c r="A39" s="116"/>
      <c r="B39" s="15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158"/>
    </row>
    <row r="40" spans="1:13" x14ac:dyDescent="0.25">
      <c r="A40" s="117"/>
      <c r="B40" s="155"/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56"/>
    </row>
    <row r="41" spans="1:13" x14ac:dyDescent="0.25">
      <c r="A41" s="116"/>
      <c r="B41" s="15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158"/>
    </row>
    <row r="42" spans="1:13" x14ac:dyDescent="0.25">
      <c r="A42" s="117"/>
      <c r="B42" s="155"/>
      <c r="C42" s="147"/>
      <c r="D42" s="147"/>
      <c r="E42" s="147"/>
      <c r="F42" s="147"/>
      <c r="G42" s="147"/>
      <c r="H42" s="147"/>
      <c r="I42" s="147"/>
      <c r="J42" s="147"/>
      <c r="K42" s="147"/>
      <c r="L42" s="147"/>
      <c r="M42" s="156"/>
    </row>
    <row r="43" spans="1:13" x14ac:dyDescent="0.25">
      <c r="A43" s="116"/>
      <c r="B43" s="15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158"/>
    </row>
    <row r="44" spans="1:13" x14ac:dyDescent="0.25">
      <c r="A44" s="117"/>
      <c r="B44" s="155"/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56"/>
    </row>
    <row r="45" spans="1:13" x14ac:dyDescent="0.25">
      <c r="A45" s="116"/>
      <c r="B45" s="15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158"/>
    </row>
    <row r="46" spans="1:13" x14ac:dyDescent="0.25">
      <c r="A46" s="117"/>
      <c r="B46" s="155"/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56"/>
    </row>
    <row r="47" spans="1:13" x14ac:dyDescent="0.25">
      <c r="A47" s="116"/>
      <c r="B47" s="15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158"/>
    </row>
    <row r="48" spans="1:13" x14ac:dyDescent="0.25">
      <c r="A48" s="117"/>
      <c r="B48" s="155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56"/>
    </row>
    <row r="49" spans="1:13" x14ac:dyDescent="0.25">
      <c r="A49" s="116"/>
      <c r="B49" s="15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158"/>
    </row>
    <row r="50" spans="1:13" x14ac:dyDescent="0.25">
      <c r="A50" s="117"/>
      <c r="B50" s="155"/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56"/>
    </row>
    <row r="51" spans="1:13" x14ac:dyDescent="0.25">
      <c r="A51" s="116"/>
      <c r="B51" s="15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158"/>
    </row>
    <row r="52" spans="1:13" x14ac:dyDescent="0.25">
      <c r="A52" s="117"/>
      <c r="B52" s="155"/>
      <c r="C52" s="147"/>
      <c r="D52" s="147"/>
      <c r="E52" s="147"/>
      <c r="F52" s="147"/>
      <c r="G52" s="147"/>
      <c r="H52" s="147"/>
      <c r="I52" s="147"/>
      <c r="J52" s="147"/>
      <c r="K52" s="147"/>
      <c r="L52" s="147"/>
      <c r="M52" s="156"/>
    </row>
    <row r="53" spans="1:13" x14ac:dyDescent="0.25">
      <c r="A53" s="116"/>
      <c r="B53" s="15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158"/>
    </row>
    <row r="54" spans="1:13" x14ac:dyDescent="0.25">
      <c r="A54" s="117"/>
      <c r="B54" s="155"/>
      <c r="C54" s="147"/>
      <c r="D54" s="147"/>
      <c r="E54" s="147"/>
      <c r="F54" s="147"/>
      <c r="G54" s="147"/>
      <c r="H54" s="147"/>
      <c r="I54" s="147"/>
      <c r="J54" s="147"/>
      <c r="K54" s="147"/>
      <c r="L54" s="147"/>
      <c r="M54" s="156"/>
    </row>
    <row r="55" spans="1:13" x14ac:dyDescent="0.25">
      <c r="A55" s="116"/>
      <c r="B55" s="15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158"/>
    </row>
    <row r="56" spans="1:13" x14ac:dyDescent="0.25">
      <c r="A56" s="117"/>
      <c r="B56" s="155"/>
      <c r="C56" s="147"/>
      <c r="D56" s="147"/>
      <c r="E56" s="147"/>
      <c r="F56" s="147"/>
      <c r="G56" s="147"/>
      <c r="H56" s="147"/>
      <c r="I56" s="147"/>
      <c r="J56" s="147"/>
      <c r="K56" s="147"/>
      <c r="L56" s="147"/>
      <c r="M56" s="156"/>
    </row>
    <row r="57" spans="1:13" x14ac:dyDescent="0.25">
      <c r="A57" s="116"/>
      <c r="B57" s="15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158"/>
    </row>
    <row r="58" spans="1:13" x14ac:dyDescent="0.25">
      <c r="A58" s="117"/>
      <c r="B58" s="155"/>
      <c r="C58" s="147"/>
      <c r="D58" s="147"/>
      <c r="E58" s="147"/>
      <c r="F58" s="147"/>
      <c r="G58" s="147"/>
      <c r="H58" s="147"/>
      <c r="I58" s="147"/>
      <c r="J58" s="147"/>
      <c r="K58" s="147"/>
      <c r="L58" s="147"/>
      <c r="M58" s="156"/>
    </row>
    <row r="59" spans="1:13" x14ac:dyDescent="0.25">
      <c r="A59" s="116"/>
      <c r="B59" s="15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158"/>
    </row>
    <row r="60" spans="1:13" x14ac:dyDescent="0.25">
      <c r="A60" s="117"/>
      <c r="B60" s="155"/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56"/>
    </row>
    <row r="61" spans="1:13" x14ac:dyDescent="0.25">
      <c r="A61" s="116"/>
      <c r="B61" s="15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158"/>
    </row>
    <row r="62" spans="1:13" x14ac:dyDescent="0.25">
      <c r="A62" s="117"/>
      <c r="B62" s="155"/>
      <c r="C62" s="147"/>
      <c r="D62" s="147"/>
      <c r="E62" s="147"/>
      <c r="F62" s="147"/>
      <c r="G62" s="147"/>
      <c r="H62" s="147"/>
      <c r="I62" s="147"/>
      <c r="J62" s="147"/>
      <c r="K62" s="147"/>
      <c r="L62" s="147"/>
      <c r="M62" s="156"/>
    </row>
    <row r="63" spans="1:13" x14ac:dyDescent="0.25">
      <c r="A63" s="116"/>
      <c r="B63" s="15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158"/>
    </row>
    <row r="64" spans="1:13" x14ac:dyDescent="0.25">
      <c r="A64" s="117"/>
      <c r="B64" s="155"/>
      <c r="C64" s="147"/>
      <c r="D64" s="147"/>
      <c r="E64" s="147"/>
      <c r="F64" s="147"/>
      <c r="G64" s="147"/>
      <c r="H64" s="147"/>
      <c r="I64" s="147"/>
      <c r="J64" s="147"/>
      <c r="K64" s="147"/>
      <c r="L64" s="147"/>
      <c r="M64" s="156"/>
    </row>
    <row r="65" spans="1:13" x14ac:dyDescent="0.25">
      <c r="A65" s="116"/>
      <c r="B65" s="15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158"/>
    </row>
    <row r="66" spans="1:13" x14ac:dyDescent="0.25">
      <c r="A66" s="117"/>
      <c r="B66" s="155"/>
      <c r="C66" s="147"/>
      <c r="D66" s="147"/>
      <c r="E66" s="147"/>
      <c r="F66" s="147"/>
      <c r="G66" s="147"/>
      <c r="H66" s="147"/>
      <c r="I66" s="147"/>
      <c r="J66" s="147"/>
      <c r="K66" s="147"/>
      <c r="L66" s="147"/>
      <c r="M66" s="156"/>
    </row>
    <row r="67" spans="1:13" x14ac:dyDescent="0.25">
      <c r="A67" s="116"/>
      <c r="B67" s="15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158"/>
    </row>
    <row r="68" spans="1:13" x14ac:dyDescent="0.25">
      <c r="A68" s="117"/>
      <c r="B68" s="155"/>
      <c r="C68" s="147"/>
      <c r="D68" s="147"/>
      <c r="E68" s="147"/>
      <c r="F68" s="147"/>
      <c r="G68" s="147"/>
      <c r="H68" s="147"/>
      <c r="I68" s="147"/>
      <c r="J68" s="147"/>
      <c r="K68" s="147"/>
      <c r="L68" s="147"/>
      <c r="M68" s="156"/>
    </row>
    <row r="69" spans="1:13" x14ac:dyDescent="0.25">
      <c r="A69" s="116"/>
      <c r="B69" s="15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158"/>
    </row>
    <row r="70" spans="1:13" x14ac:dyDescent="0.25">
      <c r="A70" s="117"/>
      <c r="B70" s="155"/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56"/>
    </row>
    <row r="71" spans="1:13" x14ac:dyDescent="0.25">
      <c r="A71" s="116"/>
      <c r="B71" s="15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158"/>
    </row>
    <row r="72" spans="1:13" x14ac:dyDescent="0.25">
      <c r="A72" s="117"/>
      <c r="B72" s="155"/>
      <c r="C72" s="147"/>
      <c r="D72" s="147"/>
      <c r="E72" s="147"/>
      <c r="F72" s="147"/>
      <c r="G72" s="147"/>
      <c r="H72" s="147"/>
      <c r="I72" s="147"/>
      <c r="J72" s="147"/>
      <c r="K72" s="147"/>
      <c r="L72" s="147"/>
      <c r="M72" s="156"/>
    </row>
    <row r="73" spans="1:13" x14ac:dyDescent="0.25">
      <c r="A73" s="116"/>
      <c r="B73" s="15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158"/>
    </row>
    <row r="74" spans="1:13" x14ac:dyDescent="0.25">
      <c r="A74" s="117"/>
      <c r="B74" s="155"/>
      <c r="C74" s="147"/>
      <c r="D74" s="147"/>
      <c r="E74" s="147"/>
      <c r="F74" s="147"/>
      <c r="G74" s="147"/>
      <c r="H74" s="147"/>
      <c r="I74" s="147"/>
      <c r="J74" s="147"/>
      <c r="K74" s="147"/>
      <c r="L74" s="147"/>
      <c r="M74" s="156"/>
    </row>
    <row r="75" spans="1:13" x14ac:dyDescent="0.25">
      <c r="A75" s="116"/>
      <c r="B75" s="15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158"/>
    </row>
    <row r="76" spans="1:13" x14ac:dyDescent="0.25">
      <c r="A76" s="117"/>
      <c r="B76" s="155"/>
      <c r="C76" s="147"/>
      <c r="D76" s="147"/>
      <c r="E76" s="147"/>
      <c r="F76" s="147"/>
      <c r="G76" s="147"/>
      <c r="H76" s="147"/>
      <c r="I76" s="147"/>
      <c r="J76" s="147"/>
      <c r="K76" s="147"/>
      <c r="L76" s="147"/>
      <c r="M76" s="156"/>
    </row>
    <row r="77" spans="1:13" x14ac:dyDescent="0.25">
      <c r="A77" s="116"/>
      <c r="B77" s="15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158"/>
    </row>
    <row r="78" spans="1:13" x14ac:dyDescent="0.25">
      <c r="A78" s="117"/>
      <c r="B78" s="155"/>
      <c r="C78" s="147"/>
      <c r="D78" s="147"/>
      <c r="E78" s="147"/>
      <c r="F78" s="147"/>
      <c r="G78" s="147"/>
      <c r="H78" s="147"/>
      <c r="I78" s="147"/>
      <c r="J78" s="147"/>
      <c r="K78" s="147"/>
      <c r="L78" s="147"/>
      <c r="M78" s="156"/>
    </row>
    <row r="79" spans="1:13" x14ac:dyDescent="0.25">
      <c r="A79" s="116"/>
      <c r="B79" s="15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158"/>
    </row>
    <row r="80" spans="1:13" x14ac:dyDescent="0.25">
      <c r="A80" s="117"/>
      <c r="B80" s="155"/>
      <c r="C80" s="147"/>
      <c r="D80" s="147"/>
      <c r="E80" s="147"/>
      <c r="F80" s="147"/>
      <c r="G80" s="147"/>
      <c r="H80" s="147"/>
      <c r="I80" s="147"/>
      <c r="J80" s="147"/>
      <c r="K80" s="147"/>
      <c r="L80" s="147"/>
      <c r="M80" s="156"/>
    </row>
    <row r="81" spans="1:13" x14ac:dyDescent="0.25">
      <c r="A81" s="116"/>
      <c r="B81" s="15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158"/>
    </row>
    <row r="82" spans="1:13" x14ac:dyDescent="0.25">
      <c r="A82" s="117"/>
      <c r="B82" s="155"/>
      <c r="C82" s="147"/>
      <c r="D82" s="147"/>
      <c r="E82" s="147"/>
      <c r="F82" s="147"/>
      <c r="G82" s="147"/>
      <c r="H82" s="147"/>
      <c r="I82" s="147"/>
      <c r="J82" s="147"/>
      <c r="K82" s="147"/>
      <c r="L82" s="147"/>
      <c r="M82" s="156"/>
    </row>
    <row r="83" spans="1:13" x14ac:dyDescent="0.25">
      <c r="A83" s="116"/>
      <c r="B83" s="15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158"/>
    </row>
    <row r="84" spans="1:13" x14ac:dyDescent="0.25">
      <c r="A84" s="117"/>
      <c r="B84" s="155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56"/>
    </row>
    <row r="85" spans="1:13" x14ac:dyDescent="0.25">
      <c r="A85" s="116"/>
      <c r="B85" s="15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158"/>
    </row>
    <row r="86" spans="1:13" x14ac:dyDescent="0.25">
      <c r="A86" s="117"/>
      <c r="B86" s="155"/>
      <c r="C86" s="147"/>
      <c r="D86" s="147"/>
      <c r="E86" s="147"/>
      <c r="F86" s="147"/>
      <c r="G86" s="147"/>
      <c r="H86" s="147"/>
      <c r="I86" s="147"/>
      <c r="J86" s="147"/>
      <c r="K86" s="147"/>
      <c r="L86" s="147"/>
      <c r="M86" s="156"/>
    </row>
    <row r="87" spans="1:13" x14ac:dyDescent="0.25">
      <c r="A87" s="116"/>
      <c r="B87" s="15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158"/>
    </row>
    <row r="88" spans="1:13" x14ac:dyDescent="0.25">
      <c r="A88" s="117"/>
      <c r="B88" s="155"/>
      <c r="C88" s="147"/>
      <c r="D88" s="147"/>
      <c r="E88" s="147"/>
      <c r="F88" s="147"/>
      <c r="G88" s="147"/>
      <c r="H88" s="147"/>
      <c r="I88" s="147"/>
      <c r="J88" s="147"/>
      <c r="K88" s="147"/>
      <c r="L88" s="147"/>
      <c r="M88" s="156"/>
    </row>
    <row r="89" spans="1:13" x14ac:dyDescent="0.25">
      <c r="A89" s="116"/>
      <c r="B89" s="15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158"/>
    </row>
    <row r="90" spans="1:13" x14ac:dyDescent="0.25">
      <c r="A90" s="117"/>
      <c r="B90" s="155"/>
      <c r="C90" s="147"/>
      <c r="D90" s="147"/>
      <c r="E90" s="147"/>
      <c r="F90" s="147"/>
      <c r="G90" s="147"/>
      <c r="H90" s="147"/>
      <c r="I90" s="147"/>
      <c r="J90" s="147"/>
      <c r="K90" s="147"/>
      <c r="L90" s="147"/>
      <c r="M90" s="156"/>
    </row>
    <row r="91" spans="1:13" x14ac:dyDescent="0.25">
      <c r="A91" s="116"/>
      <c r="B91" s="15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158"/>
    </row>
    <row r="92" spans="1:13" x14ac:dyDescent="0.25">
      <c r="A92" s="117"/>
      <c r="B92" s="155"/>
      <c r="C92" s="147"/>
      <c r="D92" s="147"/>
      <c r="E92" s="147"/>
      <c r="F92" s="147"/>
      <c r="G92" s="147"/>
      <c r="H92" s="147"/>
      <c r="I92" s="147"/>
      <c r="J92" s="147"/>
      <c r="K92" s="147"/>
      <c r="L92" s="147"/>
      <c r="M92" s="156"/>
    </row>
    <row r="93" spans="1:13" x14ac:dyDescent="0.25">
      <c r="A93" s="116"/>
      <c r="B93" s="15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158"/>
    </row>
    <row r="94" spans="1:13" x14ac:dyDescent="0.25">
      <c r="A94" s="117"/>
      <c r="B94" s="155"/>
      <c r="C94" s="147"/>
      <c r="D94" s="147"/>
      <c r="E94" s="147"/>
      <c r="F94" s="147"/>
      <c r="G94" s="147"/>
      <c r="H94" s="147"/>
      <c r="I94" s="147"/>
      <c r="J94" s="147"/>
      <c r="K94" s="147"/>
      <c r="L94" s="147"/>
      <c r="M94" s="156"/>
    </row>
    <row r="95" spans="1:13" x14ac:dyDescent="0.25">
      <c r="A95" s="116"/>
      <c r="B95" s="15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158"/>
    </row>
    <row r="96" spans="1:13" x14ac:dyDescent="0.25">
      <c r="A96" s="117"/>
      <c r="B96" s="155"/>
      <c r="C96" s="147"/>
      <c r="D96" s="147"/>
      <c r="E96" s="147"/>
      <c r="F96" s="147"/>
      <c r="G96" s="147"/>
      <c r="H96" s="147"/>
      <c r="I96" s="147"/>
      <c r="J96" s="147"/>
      <c r="K96" s="147"/>
      <c r="L96" s="147"/>
      <c r="M96" s="156"/>
    </row>
    <row r="97" spans="1:13" x14ac:dyDescent="0.25">
      <c r="A97" s="116"/>
      <c r="B97" s="15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158"/>
    </row>
    <row r="98" spans="1:13" x14ac:dyDescent="0.25">
      <c r="A98" s="117"/>
      <c r="B98" s="155"/>
      <c r="C98" s="147"/>
      <c r="D98" s="147"/>
      <c r="E98" s="147"/>
      <c r="F98" s="147"/>
      <c r="G98" s="147"/>
      <c r="H98" s="147"/>
      <c r="I98" s="147"/>
      <c r="J98" s="147"/>
      <c r="K98" s="147"/>
      <c r="L98" s="147"/>
      <c r="M98" s="156"/>
    </row>
    <row r="99" spans="1:13" x14ac:dyDescent="0.25">
      <c r="A99" s="116"/>
      <c r="B99" s="15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158"/>
    </row>
    <row r="100" spans="1:13" x14ac:dyDescent="0.25">
      <c r="A100" s="117"/>
      <c r="B100" s="155"/>
      <c r="C100" s="147"/>
      <c r="D100" s="147"/>
      <c r="E100" s="147"/>
      <c r="F100" s="147"/>
      <c r="G100" s="147"/>
      <c r="H100" s="147"/>
      <c r="I100" s="147"/>
      <c r="J100" s="147"/>
      <c r="K100" s="147"/>
      <c r="L100" s="147"/>
      <c r="M100" s="156"/>
    </row>
    <row r="101" spans="1:13" x14ac:dyDescent="0.25">
      <c r="A101" s="116"/>
      <c r="B101" s="15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158"/>
    </row>
    <row r="102" spans="1:13" x14ac:dyDescent="0.25">
      <c r="A102" s="117"/>
      <c r="B102" s="155"/>
      <c r="C102" s="147"/>
      <c r="D102" s="147"/>
      <c r="E102" s="147"/>
      <c r="F102" s="147"/>
      <c r="G102" s="147"/>
      <c r="H102" s="147"/>
      <c r="I102" s="147"/>
      <c r="J102" s="147"/>
      <c r="K102" s="147"/>
      <c r="L102" s="147"/>
      <c r="M102" s="156"/>
    </row>
    <row r="103" spans="1:13" x14ac:dyDescent="0.25">
      <c r="A103" s="116"/>
      <c r="B103" s="15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158"/>
    </row>
    <row r="104" spans="1:13" x14ac:dyDescent="0.25">
      <c r="A104" s="117"/>
      <c r="B104" s="155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56"/>
    </row>
    <row r="105" spans="1:13" x14ac:dyDescent="0.25">
      <c r="A105" s="116"/>
      <c r="B105" s="15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158"/>
    </row>
    <row r="106" spans="1:13" x14ac:dyDescent="0.25">
      <c r="A106" s="117"/>
      <c r="B106" s="155"/>
      <c r="C106" s="147"/>
      <c r="D106" s="147"/>
      <c r="E106" s="147"/>
      <c r="F106" s="147"/>
      <c r="G106" s="147"/>
      <c r="H106" s="147"/>
      <c r="I106" s="147"/>
      <c r="J106" s="147"/>
      <c r="K106" s="147"/>
      <c r="L106" s="147"/>
      <c r="M106" s="156"/>
    </row>
    <row r="107" spans="1:13" x14ac:dyDescent="0.25">
      <c r="A107" s="116"/>
      <c r="B107" s="15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158"/>
    </row>
    <row r="108" spans="1:13" x14ac:dyDescent="0.25">
      <c r="A108" s="117"/>
      <c r="B108" s="155"/>
      <c r="C108" s="147"/>
      <c r="D108" s="147"/>
      <c r="E108" s="147"/>
      <c r="F108" s="147"/>
      <c r="G108" s="147"/>
      <c r="H108" s="147"/>
      <c r="I108" s="147"/>
      <c r="J108" s="147"/>
      <c r="K108" s="147"/>
      <c r="L108" s="147"/>
      <c r="M108" s="156"/>
    </row>
    <row r="109" spans="1:13" x14ac:dyDescent="0.25">
      <c r="A109" s="116"/>
      <c r="B109" s="15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158"/>
    </row>
    <row r="110" spans="1:13" x14ac:dyDescent="0.25">
      <c r="A110" s="117"/>
      <c r="B110" s="155"/>
      <c r="C110" s="147"/>
      <c r="D110" s="147"/>
      <c r="E110" s="147"/>
      <c r="F110" s="147"/>
      <c r="G110" s="147"/>
      <c r="H110" s="147"/>
      <c r="I110" s="147"/>
      <c r="J110" s="147"/>
      <c r="K110" s="147"/>
      <c r="L110" s="147"/>
      <c r="M110" s="156"/>
    </row>
    <row r="111" spans="1:13" x14ac:dyDescent="0.25">
      <c r="A111" s="116"/>
      <c r="B111" s="15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158"/>
    </row>
    <row r="112" spans="1:13" x14ac:dyDescent="0.25">
      <c r="A112" s="117"/>
      <c r="B112" s="155"/>
      <c r="C112" s="147"/>
      <c r="D112" s="147"/>
      <c r="E112" s="147"/>
      <c r="F112" s="147"/>
      <c r="G112" s="147"/>
      <c r="H112" s="147"/>
      <c r="I112" s="147"/>
      <c r="J112" s="147"/>
      <c r="K112" s="147"/>
      <c r="L112" s="147"/>
      <c r="M112" s="156"/>
    </row>
    <row r="113" spans="1:13" x14ac:dyDescent="0.25">
      <c r="A113" s="116"/>
      <c r="B113" s="15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158"/>
    </row>
    <row r="114" spans="1:13" x14ac:dyDescent="0.25">
      <c r="A114" s="117"/>
      <c r="B114" s="155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56"/>
    </row>
    <row r="115" spans="1:13" x14ac:dyDescent="0.25">
      <c r="A115" s="116"/>
      <c r="B115" s="15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158"/>
    </row>
    <row r="116" spans="1:13" x14ac:dyDescent="0.25">
      <c r="A116" s="117"/>
      <c r="B116" s="155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56"/>
    </row>
    <row r="117" spans="1:13" x14ac:dyDescent="0.25">
      <c r="A117" s="116"/>
      <c r="B117" s="15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158"/>
    </row>
    <row r="118" spans="1:13" x14ac:dyDescent="0.25">
      <c r="A118" s="117"/>
      <c r="B118" s="155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56"/>
    </row>
    <row r="119" spans="1:13" x14ac:dyDescent="0.25">
      <c r="A119" s="116"/>
      <c r="B119" s="15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158"/>
    </row>
    <row r="120" spans="1:13" x14ac:dyDescent="0.25">
      <c r="A120" s="117"/>
      <c r="B120" s="155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56"/>
    </row>
    <row r="121" spans="1:13" x14ac:dyDescent="0.25">
      <c r="A121" s="116"/>
      <c r="B121" s="15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158"/>
    </row>
    <row r="122" spans="1:13" x14ac:dyDescent="0.25">
      <c r="A122" s="117"/>
      <c r="B122" s="155"/>
      <c r="C122" s="147"/>
      <c r="D122" s="147"/>
      <c r="E122" s="147"/>
      <c r="F122" s="147"/>
      <c r="G122" s="147"/>
      <c r="H122" s="147"/>
      <c r="I122" s="147"/>
      <c r="J122" s="147"/>
      <c r="K122" s="147"/>
      <c r="L122" s="147"/>
      <c r="M122" s="156"/>
    </row>
    <row r="123" spans="1:13" x14ac:dyDescent="0.25">
      <c r="A123" s="116"/>
      <c r="B123" s="15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158"/>
    </row>
    <row r="124" spans="1:13" x14ac:dyDescent="0.25">
      <c r="A124" s="117"/>
      <c r="B124" s="155"/>
      <c r="C124" s="147"/>
      <c r="D124" s="147"/>
      <c r="E124" s="147"/>
      <c r="F124" s="147"/>
      <c r="G124" s="147"/>
      <c r="H124" s="147"/>
      <c r="I124" s="147"/>
      <c r="J124" s="147"/>
      <c r="K124" s="147"/>
      <c r="L124" s="147"/>
      <c r="M124" s="156"/>
    </row>
    <row r="125" spans="1:13" x14ac:dyDescent="0.25">
      <c r="A125" s="116"/>
      <c r="B125" s="15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158"/>
    </row>
    <row r="126" spans="1:13" x14ac:dyDescent="0.25">
      <c r="A126" s="117"/>
      <c r="B126" s="155"/>
      <c r="C126" s="147"/>
      <c r="D126" s="147"/>
      <c r="E126" s="147"/>
      <c r="F126" s="147"/>
      <c r="G126" s="147"/>
      <c r="H126" s="147"/>
      <c r="I126" s="147"/>
      <c r="J126" s="147"/>
      <c r="K126" s="147"/>
      <c r="L126" s="147"/>
      <c r="M126" s="156"/>
    </row>
    <row r="127" spans="1:13" x14ac:dyDescent="0.25">
      <c r="A127" s="116"/>
      <c r="B127" s="15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158"/>
    </row>
    <row r="128" spans="1:13" x14ac:dyDescent="0.25">
      <c r="A128" s="117"/>
      <c r="B128" s="155"/>
      <c r="C128" s="147"/>
      <c r="D128" s="147"/>
      <c r="E128" s="147"/>
      <c r="F128" s="147"/>
      <c r="G128" s="147"/>
      <c r="H128" s="147"/>
      <c r="I128" s="147"/>
      <c r="J128" s="147"/>
      <c r="K128" s="147"/>
      <c r="L128" s="147"/>
      <c r="M128" s="156"/>
    </row>
    <row r="129" spans="1:13" x14ac:dyDescent="0.25">
      <c r="A129" s="116"/>
      <c r="B129" s="15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158"/>
    </row>
    <row r="130" spans="1:13" x14ac:dyDescent="0.25">
      <c r="A130" s="117"/>
      <c r="B130" s="155"/>
      <c r="C130" s="147"/>
      <c r="D130" s="147"/>
      <c r="E130" s="147"/>
      <c r="F130" s="147"/>
      <c r="G130" s="147"/>
      <c r="H130" s="147"/>
      <c r="I130" s="147"/>
      <c r="J130" s="147"/>
      <c r="K130" s="147"/>
      <c r="L130" s="147"/>
      <c r="M130" s="156"/>
    </row>
    <row r="131" spans="1:13" x14ac:dyDescent="0.25">
      <c r="A131" s="116"/>
      <c r="B131" s="15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158"/>
    </row>
    <row r="132" spans="1:13" x14ac:dyDescent="0.25">
      <c r="A132" s="117"/>
      <c r="B132" s="155"/>
      <c r="C132" s="147"/>
      <c r="D132" s="147"/>
      <c r="E132" s="147"/>
      <c r="F132" s="147"/>
      <c r="G132" s="147"/>
      <c r="H132" s="147"/>
      <c r="I132" s="147"/>
      <c r="J132" s="147"/>
      <c r="K132" s="147"/>
      <c r="L132" s="147"/>
      <c r="M132" s="156"/>
    </row>
    <row r="133" spans="1:13" x14ac:dyDescent="0.25">
      <c r="A133" s="116"/>
      <c r="B133" s="15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158"/>
    </row>
    <row r="134" spans="1:13" x14ac:dyDescent="0.25">
      <c r="A134" s="117"/>
      <c r="B134" s="155"/>
      <c r="C134" s="147"/>
      <c r="D134" s="147"/>
      <c r="E134" s="147"/>
      <c r="F134" s="147"/>
      <c r="G134" s="147"/>
      <c r="H134" s="147"/>
      <c r="I134" s="147"/>
      <c r="J134" s="147"/>
      <c r="K134" s="147"/>
      <c r="L134" s="147"/>
      <c r="M134" s="156"/>
    </row>
    <row r="135" spans="1:13" x14ac:dyDescent="0.25">
      <c r="A135" s="116"/>
      <c r="B135" s="15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158"/>
    </row>
    <row r="136" spans="1:13" x14ac:dyDescent="0.25">
      <c r="A136" s="117"/>
      <c r="B136" s="155"/>
      <c r="C136" s="147"/>
      <c r="D136" s="147"/>
      <c r="E136" s="147"/>
      <c r="F136" s="147"/>
      <c r="G136" s="147"/>
      <c r="H136" s="147"/>
      <c r="I136" s="147"/>
      <c r="J136" s="147"/>
      <c r="K136" s="147"/>
      <c r="L136" s="147"/>
      <c r="M136" s="156"/>
    </row>
    <row r="137" spans="1:13" x14ac:dyDescent="0.25">
      <c r="A137" s="116"/>
      <c r="B137" s="15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158"/>
    </row>
    <row r="138" spans="1:13" x14ac:dyDescent="0.25">
      <c r="A138" s="117"/>
      <c r="B138" s="155"/>
      <c r="C138" s="147"/>
      <c r="D138" s="147"/>
      <c r="E138" s="147"/>
      <c r="F138" s="147"/>
      <c r="G138" s="147"/>
      <c r="H138" s="147"/>
      <c r="I138" s="147"/>
      <c r="J138" s="147"/>
      <c r="K138" s="147"/>
      <c r="L138" s="147"/>
      <c r="M138" s="156"/>
    </row>
    <row r="139" spans="1:13" x14ac:dyDescent="0.25">
      <c r="A139" s="116"/>
      <c r="B139" s="15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158"/>
    </row>
    <row r="140" spans="1:13" x14ac:dyDescent="0.25">
      <c r="A140" s="117"/>
      <c r="B140" s="155"/>
      <c r="C140" s="147"/>
      <c r="D140" s="147"/>
      <c r="E140" s="147"/>
      <c r="F140" s="147"/>
      <c r="G140" s="147"/>
      <c r="H140" s="147"/>
      <c r="I140" s="147"/>
      <c r="J140" s="147"/>
      <c r="K140" s="147"/>
      <c r="L140" s="147"/>
      <c r="M140" s="156"/>
    </row>
    <row r="141" spans="1:13" x14ac:dyDescent="0.25">
      <c r="A141" s="116"/>
      <c r="B141" s="15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158"/>
    </row>
    <row r="142" spans="1:13" x14ac:dyDescent="0.25">
      <c r="A142" s="117"/>
      <c r="B142" s="155"/>
      <c r="C142" s="147"/>
      <c r="D142" s="147"/>
      <c r="E142" s="147"/>
      <c r="F142" s="147"/>
      <c r="G142" s="147"/>
      <c r="H142" s="147"/>
      <c r="I142" s="147"/>
      <c r="J142" s="147"/>
      <c r="K142" s="147"/>
      <c r="L142" s="147"/>
      <c r="M142" s="156"/>
    </row>
    <row r="143" spans="1:13" x14ac:dyDescent="0.25">
      <c r="A143" s="116"/>
      <c r="B143" s="15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158"/>
    </row>
    <row r="144" spans="1:13" x14ac:dyDescent="0.25">
      <c r="A144" s="117"/>
      <c r="B144" s="155"/>
      <c r="C144" s="147"/>
      <c r="D144" s="147"/>
      <c r="E144" s="147"/>
      <c r="F144" s="147"/>
      <c r="G144" s="147"/>
      <c r="H144" s="147"/>
      <c r="I144" s="147"/>
      <c r="J144" s="147"/>
      <c r="K144" s="147"/>
      <c r="L144" s="147"/>
      <c r="M144" s="156"/>
    </row>
    <row r="145" spans="1:13" x14ac:dyDescent="0.25">
      <c r="A145" s="116"/>
      <c r="B145" s="15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158"/>
    </row>
    <row r="146" spans="1:13" x14ac:dyDescent="0.25">
      <c r="A146" s="117"/>
      <c r="B146" s="155"/>
      <c r="C146" s="147"/>
      <c r="D146" s="147"/>
      <c r="E146" s="147"/>
      <c r="F146" s="147"/>
      <c r="G146" s="147"/>
      <c r="H146" s="147"/>
      <c r="I146" s="147"/>
      <c r="J146" s="147"/>
      <c r="K146" s="147"/>
      <c r="L146" s="147"/>
      <c r="M146" s="156"/>
    </row>
    <row r="147" spans="1:13" x14ac:dyDescent="0.25">
      <c r="A147" s="116"/>
      <c r="B147" s="15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158"/>
    </row>
    <row r="148" spans="1:13" x14ac:dyDescent="0.25">
      <c r="A148" s="117"/>
      <c r="B148" s="155"/>
      <c r="C148" s="147"/>
      <c r="D148" s="147"/>
      <c r="E148" s="147"/>
      <c r="F148" s="147"/>
      <c r="G148" s="147"/>
      <c r="H148" s="147"/>
      <c r="I148" s="147"/>
      <c r="J148" s="147"/>
      <c r="K148" s="147"/>
      <c r="L148" s="147"/>
      <c r="M148" s="156"/>
    </row>
    <row r="149" spans="1:13" x14ac:dyDescent="0.25">
      <c r="A149" s="116"/>
      <c r="B149" s="15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158"/>
    </row>
    <row r="150" spans="1:13" x14ac:dyDescent="0.25">
      <c r="A150" s="117"/>
      <c r="B150" s="155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56"/>
    </row>
    <row r="151" spans="1:13" x14ac:dyDescent="0.25">
      <c r="A151" s="116"/>
      <c r="B151" s="15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158"/>
    </row>
    <row r="152" spans="1:13" ht="15.75" thickBot="1" x14ac:dyDescent="0.3">
      <c r="A152" s="118"/>
      <c r="B152" s="159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1"/>
    </row>
    <row r="153" spans="1:13" x14ac:dyDescent="0.25">
      <c r="B153" s="54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54"/>
    </row>
    <row r="154" spans="1:13" x14ac:dyDescent="0.25">
      <c r="M154" s="42"/>
    </row>
    <row r="155" spans="1:13" x14ac:dyDescent="0.25">
      <c r="M155" s="42"/>
    </row>
    <row r="156" spans="1:13" x14ac:dyDescent="0.25">
      <c r="M156" s="42"/>
    </row>
    <row r="157" spans="1:13" x14ac:dyDescent="0.25">
      <c r="M157" s="42"/>
    </row>
    <row r="158" spans="1:13" x14ac:dyDescent="0.25">
      <c r="M158" s="42"/>
    </row>
    <row r="159" spans="1:13" x14ac:dyDescent="0.25">
      <c r="M159" s="42"/>
    </row>
    <row r="160" spans="1:13" x14ac:dyDescent="0.25">
      <c r="M160" s="42"/>
    </row>
    <row r="161" spans="13:13" x14ac:dyDescent="0.25">
      <c r="M161" s="42"/>
    </row>
    <row r="162" spans="13:13" x14ac:dyDescent="0.25">
      <c r="M162" s="42"/>
    </row>
    <row r="163" spans="13:13" x14ac:dyDescent="0.25">
      <c r="M163" s="42"/>
    </row>
    <row r="164" spans="13:13" x14ac:dyDescent="0.25">
      <c r="M164" s="42"/>
    </row>
    <row r="165" spans="13:13" x14ac:dyDescent="0.25">
      <c r="M165" s="42"/>
    </row>
    <row r="166" spans="13:13" x14ac:dyDescent="0.25">
      <c r="M166" s="42"/>
    </row>
    <row r="167" spans="13:13" x14ac:dyDescent="0.25">
      <c r="M167" s="42"/>
    </row>
    <row r="168" spans="13:13" x14ac:dyDescent="0.25">
      <c r="M168" s="42"/>
    </row>
    <row r="169" spans="13:13" x14ac:dyDescent="0.25">
      <c r="M169" s="42"/>
    </row>
    <row r="170" spans="13:13" x14ac:dyDescent="0.25">
      <c r="M170" s="42"/>
    </row>
    <row r="171" spans="13:13" x14ac:dyDescent="0.25">
      <c r="M171" s="42"/>
    </row>
    <row r="172" spans="13:13" x14ac:dyDescent="0.25">
      <c r="M172" s="42"/>
    </row>
    <row r="173" spans="13:13" x14ac:dyDescent="0.25">
      <c r="M173" s="42"/>
    </row>
    <row r="174" spans="13:13" x14ac:dyDescent="0.25">
      <c r="M174" s="42"/>
    </row>
    <row r="175" spans="13:13" x14ac:dyDescent="0.25">
      <c r="M175" s="42"/>
    </row>
    <row r="176" spans="13:13" x14ac:dyDescent="0.25">
      <c r="M176" s="42"/>
    </row>
    <row r="177" spans="13:13" x14ac:dyDescent="0.25">
      <c r="M177" s="42"/>
    </row>
    <row r="178" spans="13:13" x14ac:dyDescent="0.25">
      <c r="M178" s="42"/>
    </row>
    <row r="179" spans="13:13" x14ac:dyDescent="0.25">
      <c r="M179" s="42"/>
    </row>
    <row r="180" spans="13:13" x14ac:dyDescent="0.25">
      <c r="M180" s="42"/>
    </row>
    <row r="181" spans="13:13" x14ac:dyDescent="0.25">
      <c r="M181" s="42"/>
    </row>
    <row r="182" spans="13:13" x14ac:dyDescent="0.25">
      <c r="M182" s="42"/>
    </row>
    <row r="183" spans="13:13" x14ac:dyDescent="0.25">
      <c r="M183" s="42"/>
    </row>
    <row r="184" spans="13:13" x14ac:dyDescent="0.25">
      <c r="M184" s="42"/>
    </row>
    <row r="185" spans="13:13" x14ac:dyDescent="0.25">
      <c r="M185" s="42"/>
    </row>
    <row r="186" spans="13:13" x14ac:dyDescent="0.25">
      <c r="M186" s="42"/>
    </row>
    <row r="187" spans="13:13" x14ac:dyDescent="0.25">
      <c r="M187" s="42"/>
    </row>
    <row r="188" spans="13:13" x14ac:dyDescent="0.25">
      <c r="M188" s="42"/>
    </row>
    <row r="189" spans="13:13" x14ac:dyDescent="0.25">
      <c r="M189" s="42"/>
    </row>
    <row r="190" spans="13:13" x14ac:dyDescent="0.25">
      <c r="M190" s="42"/>
    </row>
    <row r="191" spans="13:13" x14ac:dyDescent="0.25">
      <c r="M191" s="42"/>
    </row>
    <row r="192" spans="13:13" x14ac:dyDescent="0.25">
      <c r="M192" s="42"/>
    </row>
    <row r="193" spans="13:13" x14ac:dyDescent="0.25">
      <c r="M193" s="42"/>
    </row>
    <row r="194" spans="13:13" x14ac:dyDescent="0.25">
      <c r="M194" s="42"/>
    </row>
    <row r="195" spans="13:13" x14ac:dyDescent="0.25">
      <c r="M195" s="42"/>
    </row>
    <row r="196" spans="13:13" x14ac:dyDescent="0.25">
      <c r="M196" s="42"/>
    </row>
    <row r="197" spans="13:13" x14ac:dyDescent="0.25">
      <c r="M197" s="42"/>
    </row>
    <row r="198" spans="13:13" x14ac:dyDescent="0.25">
      <c r="M198" s="42"/>
    </row>
    <row r="199" spans="13:13" x14ac:dyDescent="0.25">
      <c r="M199" s="42"/>
    </row>
    <row r="200" spans="13:13" x14ac:dyDescent="0.25">
      <c r="M200" s="42"/>
    </row>
    <row r="201" spans="13:13" x14ac:dyDescent="0.25">
      <c r="M201" s="42"/>
    </row>
    <row r="202" spans="13:13" x14ac:dyDescent="0.25">
      <c r="M202" s="42"/>
    </row>
    <row r="203" spans="13:13" x14ac:dyDescent="0.25">
      <c r="M203" s="42"/>
    </row>
    <row r="204" spans="13:13" x14ac:dyDescent="0.25">
      <c r="M204" s="42"/>
    </row>
    <row r="205" spans="13:13" x14ac:dyDescent="0.25">
      <c r="M205" s="42"/>
    </row>
    <row r="206" spans="13:13" x14ac:dyDescent="0.25">
      <c r="M206" s="42"/>
    </row>
    <row r="207" spans="13:13" x14ac:dyDescent="0.25">
      <c r="M207" s="42"/>
    </row>
    <row r="208" spans="13:13" x14ac:dyDescent="0.25">
      <c r="M208" s="42"/>
    </row>
    <row r="209" spans="13:13" x14ac:dyDescent="0.25">
      <c r="M209" s="42"/>
    </row>
    <row r="210" spans="13:13" x14ac:dyDescent="0.25">
      <c r="M210" s="42"/>
    </row>
    <row r="211" spans="13:13" x14ac:dyDescent="0.25">
      <c r="M211" s="42"/>
    </row>
    <row r="212" spans="13:13" x14ac:dyDescent="0.25">
      <c r="M212" s="42"/>
    </row>
    <row r="213" spans="13:13" x14ac:dyDescent="0.25">
      <c r="M213" s="42"/>
    </row>
    <row r="214" spans="13:13" x14ac:dyDescent="0.25">
      <c r="M214" s="42"/>
    </row>
    <row r="215" spans="13:13" x14ac:dyDescent="0.25">
      <c r="M215" s="42"/>
    </row>
    <row r="216" spans="13:13" x14ac:dyDescent="0.25">
      <c r="M216" s="42"/>
    </row>
    <row r="217" spans="13:13" x14ac:dyDescent="0.25">
      <c r="M217" s="42"/>
    </row>
    <row r="218" spans="13:13" x14ac:dyDescent="0.25">
      <c r="M218" s="42"/>
    </row>
    <row r="219" spans="13:13" x14ac:dyDescent="0.25">
      <c r="M219" s="42"/>
    </row>
    <row r="220" spans="13:13" x14ac:dyDescent="0.25">
      <c r="M220" s="42"/>
    </row>
    <row r="221" spans="13:13" x14ac:dyDescent="0.25">
      <c r="M221" s="42"/>
    </row>
    <row r="222" spans="13:13" x14ac:dyDescent="0.25">
      <c r="M222" s="42"/>
    </row>
    <row r="223" spans="13:13" x14ac:dyDescent="0.25">
      <c r="M223" s="42"/>
    </row>
    <row r="224" spans="13:13" x14ac:dyDescent="0.25">
      <c r="M224" s="42"/>
    </row>
    <row r="225" spans="13:13" x14ac:dyDescent="0.25">
      <c r="M225" s="42"/>
    </row>
    <row r="226" spans="13:13" x14ac:dyDescent="0.25">
      <c r="M226" s="42"/>
    </row>
    <row r="227" spans="13:13" x14ac:dyDescent="0.25">
      <c r="M227" s="42"/>
    </row>
    <row r="228" spans="13:13" x14ac:dyDescent="0.25">
      <c r="M228" s="42"/>
    </row>
    <row r="229" spans="13:13" x14ac:dyDescent="0.25">
      <c r="M229" s="42"/>
    </row>
    <row r="230" spans="13:13" x14ac:dyDescent="0.25">
      <c r="M230" s="42"/>
    </row>
    <row r="231" spans="13:13" x14ac:dyDescent="0.25">
      <c r="M231" s="42"/>
    </row>
    <row r="232" spans="13:13" x14ac:dyDescent="0.25">
      <c r="M232" s="42"/>
    </row>
    <row r="233" spans="13:13" x14ac:dyDescent="0.25">
      <c r="M233" s="42"/>
    </row>
    <row r="234" spans="13:13" x14ac:dyDescent="0.25">
      <c r="M234" s="42"/>
    </row>
    <row r="235" spans="13:13" x14ac:dyDescent="0.25">
      <c r="M235" s="42"/>
    </row>
    <row r="236" spans="13:13" x14ac:dyDescent="0.25">
      <c r="M236" s="42"/>
    </row>
    <row r="237" spans="13:13" x14ac:dyDescent="0.25">
      <c r="M237" s="42"/>
    </row>
    <row r="238" spans="13:13" x14ac:dyDescent="0.25">
      <c r="M238" s="42"/>
    </row>
    <row r="239" spans="13:13" x14ac:dyDescent="0.25">
      <c r="M239" s="42"/>
    </row>
    <row r="240" spans="13:13" x14ac:dyDescent="0.25">
      <c r="M240" s="42"/>
    </row>
    <row r="241" spans="13:13" x14ac:dyDescent="0.25">
      <c r="M241" s="42"/>
    </row>
    <row r="242" spans="13:13" x14ac:dyDescent="0.25">
      <c r="M242" s="42"/>
    </row>
    <row r="243" spans="13:13" x14ac:dyDescent="0.25">
      <c r="M243" s="42"/>
    </row>
    <row r="244" spans="13:13" x14ac:dyDescent="0.25">
      <c r="M244" s="42"/>
    </row>
    <row r="245" spans="13:13" x14ac:dyDescent="0.25">
      <c r="M245" s="42"/>
    </row>
    <row r="246" spans="13:13" x14ac:dyDescent="0.25">
      <c r="M246" s="42"/>
    </row>
    <row r="247" spans="13:13" x14ac:dyDescent="0.25">
      <c r="M247" s="42"/>
    </row>
    <row r="248" spans="13:13" x14ac:dyDescent="0.25">
      <c r="M248" s="42"/>
    </row>
    <row r="249" spans="13:13" x14ac:dyDescent="0.25">
      <c r="M249" s="42"/>
    </row>
    <row r="250" spans="13:13" x14ac:dyDescent="0.25">
      <c r="M250" s="42"/>
    </row>
    <row r="251" spans="13:13" x14ac:dyDescent="0.25">
      <c r="M251" s="42"/>
    </row>
    <row r="252" spans="13:13" x14ac:dyDescent="0.25">
      <c r="M252" s="42"/>
    </row>
    <row r="253" spans="13:13" x14ac:dyDescent="0.25">
      <c r="M253" s="42"/>
    </row>
    <row r="254" spans="13:13" x14ac:dyDescent="0.25">
      <c r="M254" s="42"/>
    </row>
    <row r="255" spans="13:13" x14ac:dyDescent="0.25">
      <c r="M255" s="42"/>
    </row>
    <row r="256" spans="13:13" x14ac:dyDescent="0.25">
      <c r="M256" s="42"/>
    </row>
    <row r="257" spans="13:13" x14ac:dyDescent="0.25">
      <c r="M257" s="42"/>
    </row>
    <row r="258" spans="13:13" x14ac:dyDescent="0.25">
      <c r="M258" s="42"/>
    </row>
    <row r="259" spans="13:13" x14ac:dyDescent="0.25">
      <c r="M259" s="42"/>
    </row>
    <row r="260" spans="13:13" x14ac:dyDescent="0.25">
      <c r="M260" s="42"/>
    </row>
    <row r="261" spans="13:13" x14ac:dyDescent="0.25">
      <c r="M261" s="42"/>
    </row>
    <row r="262" spans="13:13" x14ac:dyDescent="0.25">
      <c r="M262" s="42"/>
    </row>
    <row r="263" spans="13:13" x14ac:dyDescent="0.25">
      <c r="M263" s="42"/>
    </row>
    <row r="264" spans="13:13" x14ac:dyDescent="0.25">
      <c r="M264" s="42"/>
    </row>
    <row r="265" spans="13:13" x14ac:dyDescent="0.25">
      <c r="M265" s="42"/>
    </row>
    <row r="266" spans="13:13" x14ac:dyDescent="0.25">
      <c r="M266" s="42"/>
    </row>
    <row r="267" spans="13:13" x14ac:dyDescent="0.25">
      <c r="M267" s="42"/>
    </row>
    <row r="268" spans="13:13" x14ac:dyDescent="0.25">
      <c r="M268" s="42"/>
    </row>
    <row r="269" spans="13:13" x14ac:dyDescent="0.25">
      <c r="M269" s="42"/>
    </row>
    <row r="270" spans="13:13" x14ac:dyDescent="0.25">
      <c r="M270" s="42"/>
    </row>
    <row r="271" spans="13:13" x14ac:dyDescent="0.25">
      <c r="M271" s="42"/>
    </row>
    <row r="272" spans="13:13" x14ac:dyDescent="0.25">
      <c r="M272" s="42"/>
    </row>
    <row r="273" spans="13:13" x14ac:dyDescent="0.25">
      <c r="M273" s="42"/>
    </row>
    <row r="274" spans="13:13" x14ac:dyDescent="0.25">
      <c r="M274" s="42"/>
    </row>
    <row r="275" spans="13:13" x14ac:dyDescent="0.25">
      <c r="M275" s="42"/>
    </row>
    <row r="276" spans="13:13" x14ac:dyDescent="0.25">
      <c r="M276" s="42"/>
    </row>
    <row r="277" spans="13:13" x14ac:dyDescent="0.25">
      <c r="M277" s="42"/>
    </row>
    <row r="278" spans="13:13" x14ac:dyDescent="0.25">
      <c r="M278" s="42"/>
    </row>
    <row r="279" spans="13:13" x14ac:dyDescent="0.25">
      <c r="M279" s="42"/>
    </row>
    <row r="280" spans="13:13" x14ac:dyDescent="0.25">
      <c r="M280" s="42"/>
    </row>
    <row r="281" spans="13:13" x14ac:dyDescent="0.25">
      <c r="M281" s="42"/>
    </row>
    <row r="282" spans="13:13" x14ac:dyDescent="0.25">
      <c r="M282" s="42"/>
    </row>
    <row r="283" spans="13:13" x14ac:dyDescent="0.25">
      <c r="M283" s="42"/>
    </row>
    <row r="284" spans="13:13" x14ac:dyDescent="0.25">
      <c r="M284" s="42"/>
    </row>
    <row r="285" spans="13:13" x14ac:dyDescent="0.25">
      <c r="M285" s="42"/>
    </row>
    <row r="286" spans="13:13" x14ac:dyDescent="0.25">
      <c r="M286" s="42"/>
    </row>
    <row r="287" spans="13:13" x14ac:dyDescent="0.25">
      <c r="M287" s="42"/>
    </row>
    <row r="288" spans="13:13" x14ac:dyDescent="0.25">
      <c r="M288" s="42"/>
    </row>
    <row r="289" spans="13:13" x14ac:dyDescent="0.25">
      <c r="M289" s="42"/>
    </row>
    <row r="290" spans="13:13" x14ac:dyDescent="0.25">
      <c r="M290" s="42"/>
    </row>
    <row r="291" spans="13:13" x14ac:dyDescent="0.25">
      <c r="M291" s="42"/>
    </row>
    <row r="292" spans="13:13" x14ac:dyDescent="0.25">
      <c r="M292" s="42"/>
    </row>
    <row r="293" spans="13:13" x14ac:dyDescent="0.25">
      <c r="M293" s="42"/>
    </row>
    <row r="294" spans="13:13" x14ac:dyDescent="0.25">
      <c r="M294" s="42"/>
    </row>
    <row r="295" spans="13:13" x14ac:dyDescent="0.25">
      <c r="M295" s="42"/>
    </row>
    <row r="296" spans="13:13" x14ac:dyDescent="0.25">
      <c r="M296" s="42"/>
    </row>
    <row r="297" spans="13:13" x14ac:dyDescent="0.25">
      <c r="M297" s="42"/>
    </row>
    <row r="298" spans="13:13" x14ac:dyDescent="0.25">
      <c r="M298" s="42"/>
    </row>
    <row r="299" spans="13:13" x14ac:dyDescent="0.25">
      <c r="M299" s="42"/>
    </row>
    <row r="300" spans="13:13" x14ac:dyDescent="0.25">
      <c r="M300" s="42"/>
    </row>
    <row r="301" spans="13:13" x14ac:dyDescent="0.25">
      <c r="M301" s="42"/>
    </row>
  </sheetData>
  <sheetProtection algorithmName="SHA-512" hashValue="ksoBw7QDFNWIHJ52VbF4aZoQBPt6dG1HBAkosArtSIoW7nAwaPjVj8tKGOB1ruIkbbiQ1jdr6FZunwTiQxQ26A==" saltValue="JwMmPgqMP/u38QZqqYeYgw==" spinCount="100000" sheet="1" objects="1" scenarios="1"/>
  <pageMargins left="0.25" right="0.25" top="0.25" bottom="0.5" header="0" footer="0.25"/>
  <pageSetup scale="75" orientation="portrait" r:id="rId1"/>
  <headerFooter>
    <oddFooter>&amp;C&amp;9&amp;K00-019Created By: Alex Ferdinand - v1.0 (2026)
INTERNAL USE ONLY – DO NOT DISTRIBUTE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Coach Guide </vt:lpstr>
      <vt:lpstr>Attendance</vt:lpstr>
      <vt:lpstr>Platoons</vt:lpstr>
      <vt:lpstr>Point System</vt:lpstr>
      <vt:lpstr>Deduction</vt:lpstr>
      <vt:lpstr>Attendance %</vt:lpstr>
      <vt:lpstr>Attend % View</vt:lpstr>
      <vt:lpstr>Total Points</vt:lpstr>
      <vt:lpstr>Total Points View</vt:lpstr>
      <vt:lpstr>Leaderboard</vt:lpstr>
      <vt:lpstr>Dec Detail</vt:lpstr>
      <vt:lpstr>Jan Detail</vt:lpstr>
      <vt:lpstr>Feb Detail</vt:lpstr>
      <vt:lpstr>Mar Detail</vt:lpstr>
      <vt:lpstr>Apr Detail</vt:lpstr>
      <vt:lpstr>May Detail</vt:lpstr>
      <vt:lpstr>Jun Detail</vt:lpstr>
      <vt:lpstr>Jul Detail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Ferdinand</dc:creator>
  <cp:lastModifiedBy>Alexander Ferdinand</cp:lastModifiedBy>
  <dcterms:created xsi:type="dcterms:W3CDTF">2026-02-26T15:17:14Z</dcterms:created>
  <dcterms:modified xsi:type="dcterms:W3CDTF">2026-03-11T01:25:38Z</dcterms:modified>
</cp:coreProperties>
</file>